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lphonso/Docs/Job Apps and Docs/C2C_PerformanceActivity/Resources/"/>
    </mc:Choice>
  </mc:AlternateContent>
  <xr:revisionPtr revIDLastSave="0" documentId="13_ncr:1_{8624BF7A-01DF-1143-9868-C1805E204B80}" xr6:coauthVersionLast="47" xr6:coauthVersionMax="47" xr10:uidLastSave="{00000000-0000-0000-0000-000000000000}"/>
  <bookViews>
    <workbookView xWindow="0" yWindow="500" windowWidth="28800" windowHeight="16260" xr2:uid="{00000000-000D-0000-FFFF-FFFF00000000}"/>
  </bookViews>
  <sheets>
    <sheet name="School A" sheetId="1" r:id="rId1"/>
    <sheet name="SchoolA_Chart" sheetId="23" r:id="rId2"/>
    <sheet name="School B" sheetId="2" r:id="rId3"/>
    <sheet name="SchoolB_Chart" sheetId="24" r:id="rId4"/>
    <sheet name="School C" sheetId="3" r:id="rId5"/>
    <sheet name="SchoolC_Chart" sheetId="25" r:id="rId6"/>
    <sheet name="Summary" sheetId="4" state="hidden" r:id="rId7"/>
    <sheet name="Attendance Data" sheetId="5" state="hidden" r:id="rId8"/>
    <sheet name="Attendance Summary" sheetId="6" state="hidden" r:id="rId9"/>
    <sheet name="Volunteer Voting" sheetId="7" state="hidden" r:id="rId10"/>
    <sheet name="Exit Ticket Summary" sheetId="8" state="hidden" r:id="rId11"/>
    <sheet name="ET #5" sheetId="9" state="hidden" r:id="rId12"/>
    <sheet name="ET #6" sheetId="10" state="hidden" r:id="rId13"/>
    <sheet name="ET #7" sheetId="11" state="hidden" r:id="rId14"/>
    <sheet name="ET #8" sheetId="12" state="hidden" r:id="rId15"/>
    <sheet name="ET #9" sheetId="13" state="hidden" r:id="rId16"/>
    <sheet name="ET #10" sheetId="14" state="hidden" r:id="rId17"/>
    <sheet name="ET #11" sheetId="15" state="hidden" r:id="rId18"/>
    <sheet name="ET #12" sheetId="16" state="hidden" r:id="rId19"/>
    <sheet name="ET #13" sheetId="17" state="hidden" r:id="rId20"/>
    <sheet name="ET #14" sheetId="18" state="hidden" r:id="rId21"/>
    <sheet name="ET #15" sheetId="19" state="hidden" r:id="rId22"/>
    <sheet name="ET #16" sheetId="20" state="hidden" r:id="rId23"/>
    <sheet name="Civics" sheetId="21" state="hidden" r:id="rId24"/>
  </sheets>
  <definedNames>
    <definedName name="_xlnm._FilterDatabase" localSheetId="7" hidden="1">'Attendance Data'!$A$1:$AI$2304</definedName>
    <definedName name="_xlnm._FilterDatabase" localSheetId="16" hidden="1">'ET #10'!$A$1:$AT$217</definedName>
    <definedName name="_xlnm._FilterDatabase" localSheetId="17" hidden="1">'ET #11'!$A$1:$AQ$184</definedName>
    <definedName name="_xlnm._FilterDatabase" localSheetId="18" hidden="1">'ET #12'!$A$1:$AU$194</definedName>
    <definedName name="_xlnm._FilterDatabase" localSheetId="19" hidden="1">'ET #13'!$A$1:$AS$205</definedName>
    <definedName name="_xlnm._FilterDatabase" localSheetId="20" hidden="1">'ET #14'!$A$1:$AT$129</definedName>
    <definedName name="_xlnm._FilterDatabase" localSheetId="21" hidden="1">'ET #15'!$A$1:$AS$54</definedName>
    <definedName name="_xlnm._FilterDatabase" localSheetId="22" hidden="1">'ET #16'!$A$1:$AQ$13</definedName>
    <definedName name="_xlnm._FilterDatabase" localSheetId="11" hidden="1">'ET #5'!$A$1:$AO$1000</definedName>
    <definedName name="_xlnm._FilterDatabase" localSheetId="12" hidden="1">'ET #6'!$A$1:$AU$1000</definedName>
    <definedName name="_xlnm._FilterDatabase" localSheetId="13" hidden="1">'ET #7'!$A$1:$AT$264</definedName>
    <definedName name="_xlnm._FilterDatabase" localSheetId="14" hidden="1">'ET #8'!$A$1:$AL$235</definedName>
    <definedName name="_xlnm._FilterDatabase" localSheetId="15" hidden="1">'ET #9'!$A$1:$AS$227</definedName>
    <definedName name="_xlnm._FilterDatabase" localSheetId="10" hidden="1">'Exit Ticket Summary'!$A$1:$Z$331</definedName>
    <definedName name="_xlnm._FilterDatabase" localSheetId="0" hidden="1">'School A'!$E$1:$F$27</definedName>
    <definedName name="_xlnm._FilterDatabase" localSheetId="6" hidden="1">Summary!$A$1:$J$365</definedName>
    <definedName name="Z_35A6CB9F_D2BC_4573_9F40_41504A0DCA4D_.wvu.FilterData" localSheetId="6" hidden="1">Summary!$A$1:$J$365</definedName>
    <definedName name="Z_AEB2FF6B_FA81_4790_B4D2_903F069715EB_.wvu.FilterData" localSheetId="6" hidden="1">Summary!$A$1:$J$2</definedName>
    <definedName name="Z_BF1427D8_7206_477E_B817_EF47A6100777_.wvu.FilterData" localSheetId="6" hidden="1">Summary!$A$1:$J$2</definedName>
    <definedName name="Z_CBBF2136_2727_44FD_9501_602069142573_.wvu.FilterData" localSheetId="6" hidden="1">Summary!$A$1:$AB$2</definedName>
    <definedName name="Z_F1D3FD00_F828_494B_99A8_E678BB4C1CC8_.wvu.FilterData" localSheetId="6" hidden="1">Summary!$A$3:$H$360</definedName>
  </definedNames>
  <calcPr calcId="191029"/>
  <customWorkbookViews>
    <customWorkbookView name="School x Program" guid="{BF1427D8-7206-477E-B817-EF47A6100777}" maximized="1" windowWidth="0" windowHeight="0" activeSheetId="0"/>
    <customWorkbookView name="School" guid="{CBBF2136-2727-44FD-9501-602069142573}" maximized="1" windowWidth="0" windowHeight="0" activeSheetId="0"/>
    <customWorkbookView name="Filter 1" guid="{35A6CB9F-D2BC-4573-9F40-41504A0DCA4D}" maximized="1" windowWidth="0" windowHeight="0" activeSheetId="0"/>
    <customWorkbookView name="School and Program" guid="{F1D3FD00-F828-494B-99A8-E678BB4C1CC8}" maximized="1" windowWidth="0" windowHeight="0" activeSheetId="0"/>
    <customWorkbookView name="School &amp; Program" guid="{AEB2FF6B-FA81-4790-B4D2-903F069715E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2" i="3"/>
  <c r="G3" i="2"/>
  <c r="G4" i="2"/>
  <c r="G5" i="2"/>
  <c r="G6" i="2"/>
  <c r="G7" i="2"/>
  <c r="G8" i="2"/>
  <c r="G9" i="2"/>
  <c r="G10" i="2"/>
  <c r="G11" i="2"/>
  <c r="G12" i="2"/>
  <c r="G13" i="2"/>
  <c r="G14" i="2"/>
  <c r="G15" i="2"/>
  <c r="G16" i="2"/>
  <c r="G17" i="2"/>
  <c r="G18" i="2"/>
  <c r="G19" i="2"/>
  <c r="G20" i="2"/>
  <c r="G2" i="2"/>
  <c r="G3" i="1"/>
  <c r="G2" i="1"/>
  <c r="G27" i="1"/>
  <c r="G26" i="1"/>
  <c r="G25" i="1"/>
  <c r="G24" i="1"/>
  <c r="G23" i="1"/>
  <c r="G22" i="1"/>
  <c r="G21" i="1"/>
  <c r="G20" i="1"/>
  <c r="G19" i="1"/>
  <c r="G18" i="1"/>
  <c r="G17" i="1"/>
  <c r="G16" i="1"/>
  <c r="G15" i="1"/>
  <c r="G14" i="1"/>
  <c r="G13" i="1"/>
  <c r="G12" i="1"/>
  <c r="G11" i="1"/>
  <c r="G10" i="1"/>
  <c r="G9" i="1"/>
  <c r="G8" i="1"/>
  <c r="G7" i="1"/>
  <c r="G6" i="1"/>
  <c r="G5" i="1"/>
  <c r="G4" i="1"/>
  <c r="C129" i="21"/>
  <c r="C128" i="21"/>
  <c r="D127" i="21"/>
  <c r="C127" i="21"/>
  <c r="D126" i="21"/>
  <c r="C126" i="21"/>
  <c r="D125" i="21"/>
  <c r="C125" i="21"/>
  <c r="D124" i="21"/>
  <c r="C124" i="21"/>
  <c r="D123" i="21"/>
  <c r="C123" i="21"/>
  <c r="D122" i="21"/>
  <c r="C122" i="21"/>
  <c r="D121" i="21"/>
  <c r="C121" i="21"/>
  <c r="D120" i="21"/>
  <c r="C120" i="21"/>
  <c r="D119" i="21"/>
  <c r="C119" i="21"/>
  <c r="D118" i="21"/>
  <c r="C118" i="21"/>
  <c r="D117" i="21"/>
  <c r="C117" i="21"/>
  <c r="D116" i="21"/>
  <c r="C116" i="21"/>
  <c r="D115" i="21"/>
  <c r="C115" i="21"/>
  <c r="D114" i="21"/>
  <c r="C114" i="21"/>
  <c r="D113" i="21"/>
  <c r="C113" i="21"/>
  <c r="D112" i="21"/>
  <c r="C112" i="21"/>
  <c r="D111" i="21"/>
  <c r="C111" i="21"/>
  <c r="D110" i="21"/>
  <c r="C110" i="21"/>
  <c r="D109" i="21"/>
  <c r="C109" i="21"/>
  <c r="D108" i="21"/>
  <c r="C108" i="21"/>
  <c r="D107" i="21"/>
  <c r="C107" i="21"/>
  <c r="D106" i="21"/>
  <c r="C106" i="21"/>
  <c r="D105" i="21"/>
  <c r="C105" i="21"/>
  <c r="D104" i="21"/>
  <c r="C104" i="21"/>
  <c r="D103" i="21"/>
  <c r="C103" i="21"/>
  <c r="D102" i="21"/>
  <c r="C102" i="21"/>
  <c r="D101" i="21"/>
  <c r="C101" i="21"/>
  <c r="D100" i="21"/>
  <c r="C100" i="21"/>
  <c r="D99" i="21"/>
  <c r="C99" i="21"/>
  <c r="D98" i="21"/>
  <c r="C98" i="21"/>
  <c r="D97" i="21"/>
  <c r="C97" i="21"/>
  <c r="D96" i="21"/>
  <c r="C96" i="21"/>
  <c r="D95" i="21"/>
  <c r="C95" i="21"/>
  <c r="D94" i="21"/>
  <c r="C94" i="21"/>
  <c r="D93" i="21"/>
  <c r="C93" i="21"/>
  <c r="D92" i="21"/>
  <c r="C92" i="21"/>
  <c r="D91" i="21"/>
  <c r="C91" i="21"/>
  <c r="D90" i="21"/>
  <c r="C90" i="21"/>
  <c r="D89" i="21"/>
  <c r="C89" i="21"/>
  <c r="D88" i="21"/>
  <c r="C88" i="21"/>
  <c r="D87" i="21"/>
  <c r="C87" i="21"/>
  <c r="D86" i="21"/>
  <c r="C86" i="21"/>
  <c r="D85" i="21"/>
  <c r="C85" i="21"/>
  <c r="D84" i="21"/>
  <c r="C84" i="21"/>
  <c r="D83" i="21"/>
  <c r="C83" i="21"/>
  <c r="D82" i="21"/>
  <c r="C82" i="21"/>
  <c r="D81" i="21"/>
  <c r="C81" i="21"/>
  <c r="D80" i="21"/>
  <c r="C80" i="21"/>
  <c r="D79" i="21"/>
  <c r="C79" i="21"/>
  <c r="D78" i="21"/>
  <c r="C78" i="21"/>
  <c r="D77" i="21"/>
  <c r="C77" i="21"/>
  <c r="D76" i="21"/>
  <c r="C76" i="21"/>
  <c r="D75" i="21"/>
  <c r="C75" i="21"/>
  <c r="D74" i="21"/>
  <c r="C74" i="21"/>
  <c r="D73" i="21"/>
  <c r="C73" i="21"/>
  <c r="D72" i="21"/>
  <c r="C72" i="21"/>
  <c r="D71" i="21"/>
  <c r="C71" i="21"/>
  <c r="D70" i="21"/>
  <c r="C70" i="21"/>
  <c r="D69" i="21"/>
  <c r="C69" i="21"/>
  <c r="D68" i="21"/>
  <c r="C68" i="21"/>
  <c r="D67" i="21"/>
  <c r="C67" i="21"/>
  <c r="D66" i="21"/>
  <c r="C66" i="21"/>
  <c r="D65" i="21"/>
  <c r="C65" i="21"/>
  <c r="D64" i="21"/>
  <c r="C64" i="21"/>
  <c r="D63" i="21"/>
  <c r="C63" i="21"/>
  <c r="D62" i="21"/>
  <c r="C62" i="21"/>
  <c r="D61" i="21"/>
  <c r="C61" i="21"/>
  <c r="D60" i="21"/>
  <c r="C60" i="21"/>
  <c r="D59" i="21"/>
  <c r="C59" i="21"/>
  <c r="D58" i="21"/>
  <c r="C58" i="21"/>
  <c r="D57" i="21"/>
  <c r="C57" i="21"/>
  <c r="D56" i="21"/>
  <c r="C56" i="21"/>
  <c r="D55" i="21"/>
  <c r="C55" i="21"/>
  <c r="D54" i="21"/>
  <c r="C54" i="21"/>
  <c r="D53" i="21"/>
  <c r="C53" i="21"/>
  <c r="D52" i="21"/>
  <c r="C52" i="21"/>
  <c r="D51" i="21"/>
  <c r="C51" i="21"/>
  <c r="D50" i="21"/>
  <c r="C50" i="21"/>
  <c r="D49" i="21"/>
  <c r="C49" i="21"/>
  <c r="D48" i="21"/>
  <c r="C48" i="21"/>
  <c r="D47" i="21"/>
  <c r="C47" i="21"/>
  <c r="D46" i="21"/>
  <c r="C46" i="21"/>
  <c r="D45" i="21"/>
  <c r="C45" i="21"/>
  <c r="D44" i="21"/>
  <c r="C44" i="21"/>
  <c r="D43" i="21"/>
  <c r="C43" i="21"/>
  <c r="D42" i="21"/>
  <c r="C42" i="21"/>
  <c r="D41" i="21"/>
  <c r="C41" i="21"/>
  <c r="D40" i="21"/>
  <c r="C40" i="21"/>
  <c r="D39" i="21"/>
  <c r="C39" i="21"/>
  <c r="D38" i="21"/>
  <c r="C38" i="21"/>
  <c r="D37" i="21"/>
  <c r="C37" i="21"/>
  <c r="D36" i="21"/>
  <c r="C36" i="21"/>
  <c r="D35" i="21"/>
  <c r="C35" i="21"/>
  <c r="D34" i="21"/>
  <c r="C34" i="21"/>
  <c r="D33" i="21"/>
  <c r="C33" i="21"/>
  <c r="D32" i="21"/>
  <c r="C32" i="21"/>
  <c r="D31" i="21"/>
  <c r="C31" i="21"/>
  <c r="D30" i="21"/>
  <c r="C30" i="21"/>
  <c r="D29" i="21"/>
  <c r="C29" i="21"/>
  <c r="D28" i="21"/>
  <c r="C28" i="21"/>
  <c r="D27" i="21"/>
  <c r="C27" i="21"/>
  <c r="D26" i="21"/>
  <c r="C26" i="21"/>
  <c r="D25" i="21"/>
  <c r="C25" i="21"/>
  <c r="D24" i="21"/>
  <c r="C24" i="21"/>
  <c r="D23" i="21"/>
  <c r="C23" i="21"/>
  <c r="D22" i="21"/>
  <c r="C22" i="21"/>
  <c r="D21" i="21"/>
  <c r="C21" i="21"/>
  <c r="D20" i="21"/>
  <c r="C20" i="21"/>
  <c r="D19" i="21"/>
  <c r="C19" i="21"/>
  <c r="D18" i="21"/>
  <c r="C18" i="21"/>
  <c r="D17" i="21"/>
  <c r="C17" i="21"/>
  <c r="D16" i="21"/>
  <c r="C16" i="21"/>
  <c r="D15" i="21"/>
  <c r="C15" i="21"/>
  <c r="D14" i="21"/>
  <c r="C14" i="21"/>
  <c r="D13" i="21"/>
  <c r="C13" i="21"/>
  <c r="D12" i="21"/>
  <c r="C12" i="21"/>
  <c r="D11" i="21"/>
  <c r="C11" i="21"/>
  <c r="D10" i="21"/>
  <c r="C10" i="21"/>
  <c r="D9" i="21"/>
  <c r="C9" i="21"/>
  <c r="D8" i="21"/>
  <c r="C8" i="21"/>
  <c r="D7" i="21"/>
  <c r="C7" i="21"/>
  <c r="D6" i="21"/>
  <c r="C6" i="21"/>
  <c r="D5" i="21"/>
  <c r="C5" i="21"/>
  <c r="D4" i="21"/>
  <c r="C4" i="21"/>
  <c r="D3" i="21"/>
  <c r="C3" i="21"/>
  <c r="D2" i="21"/>
  <c r="C2" i="21"/>
  <c r="D24" i="20"/>
  <c r="D23" i="20"/>
  <c r="D22" i="20"/>
  <c r="D21" i="20"/>
  <c r="D20" i="20"/>
  <c r="D19" i="20"/>
  <c r="D18" i="20"/>
  <c r="D17" i="20"/>
  <c r="C17" i="20"/>
  <c r="D16" i="20"/>
  <c r="C16" i="20"/>
  <c r="D15" i="20"/>
  <c r="C15" i="20"/>
  <c r="D14" i="20"/>
  <c r="C14" i="20"/>
  <c r="H11" i="20"/>
  <c r="G11" i="20"/>
  <c r="E11" i="20" s="1"/>
  <c r="F11" i="20"/>
  <c r="D11" i="20"/>
  <c r="C11" i="20"/>
  <c r="H10" i="20"/>
  <c r="G10" i="20"/>
  <c r="F10" i="20"/>
  <c r="E10" i="20"/>
  <c r="D10" i="20"/>
  <c r="C10" i="20"/>
  <c r="H9" i="20"/>
  <c r="G9" i="20"/>
  <c r="F9" i="20"/>
  <c r="E9" i="20"/>
  <c r="D9" i="20"/>
  <c r="C9" i="20"/>
  <c r="H8" i="20"/>
  <c r="G8" i="20"/>
  <c r="E8" i="20" s="1"/>
  <c r="F8" i="20"/>
  <c r="D8" i="20"/>
  <c r="C8" i="20"/>
  <c r="H7" i="20"/>
  <c r="G7" i="20"/>
  <c r="E7" i="20" s="1"/>
  <c r="F7" i="20"/>
  <c r="D7" i="20"/>
  <c r="C7" i="20"/>
  <c r="H6" i="20"/>
  <c r="G6" i="20"/>
  <c r="F6" i="20"/>
  <c r="E6" i="20"/>
  <c r="D6" i="20"/>
  <c r="C6" i="20"/>
  <c r="H5" i="20"/>
  <c r="G5" i="20"/>
  <c r="F5" i="20"/>
  <c r="E5" i="20"/>
  <c r="D5" i="20"/>
  <c r="C5" i="20"/>
  <c r="H4" i="20"/>
  <c r="G4" i="20"/>
  <c r="F4" i="20"/>
  <c r="E4" i="20"/>
  <c r="D4" i="20"/>
  <c r="C4" i="20"/>
  <c r="H3" i="20"/>
  <c r="G3" i="20"/>
  <c r="E3" i="20" s="1"/>
  <c r="F3" i="20"/>
  <c r="D3" i="20"/>
  <c r="C3" i="20"/>
  <c r="H2" i="20"/>
  <c r="G2" i="20"/>
  <c r="F2" i="20"/>
  <c r="E2" i="20"/>
  <c r="D2" i="20"/>
  <c r="C2" i="20"/>
  <c r="D60" i="19"/>
  <c r="D59" i="19"/>
  <c r="D58" i="19"/>
  <c r="D57" i="19"/>
  <c r="D56" i="19"/>
  <c r="D55" i="19"/>
  <c r="C55" i="19"/>
  <c r="H39" i="19"/>
  <c r="G39" i="19"/>
  <c r="F39" i="19"/>
  <c r="E39" i="19" s="1"/>
  <c r="D39" i="19"/>
  <c r="C39" i="19"/>
  <c r="H38" i="19"/>
  <c r="G38" i="19"/>
  <c r="F38" i="19"/>
  <c r="E38" i="19" s="1"/>
  <c r="D38" i="19"/>
  <c r="C38" i="19"/>
  <c r="H37" i="19"/>
  <c r="G37" i="19"/>
  <c r="F37" i="19"/>
  <c r="E37" i="19" s="1"/>
  <c r="D37" i="19"/>
  <c r="C37" i="19"/>
  <c r="H36" i="19"/>
  <c r="G36" i="19"/>
  <c r="F36" i="19"/>
  <c r="E36" i="19" s="1"/>
  <c r="D36" i="19"/>
  <c r="C36" i="19"/>
  <c r="H35" i="19"/>
  <c r="G35" i="19"/>
  <c r="F35" i="19"/>
  <c r="E35" i="19" s="1"/>
  <c r="D35" i="19"/>
  <c r="C35" i="19"/>
  <c r="H34" i="19"/>
  <c r="G34" i="19"/>
  <c r="F34" i="19"/>
  <c r="E34" i="19" s="1"/>
  <c r="D34" i="19"/>
  <c r="C34" i="19"/>
  <c r="H33" i="19"/>
  <c r="G33" i="19"/>
  <c r="F33" i="19"/>
  <c r="E33" i="19" s="1"/>
  <c r="D33" i="19"/>
  <c r="C33" i="19"/>
  <c r="H32" i="19"/>
  <c r="G32" i="19"/>
  <c r="F32" i="19"/>
  <c r="E32" i="19" s="1"/>
  <c r="D32" i="19"/>
  <c r="C32" i="19"/>
  <c r="H31" i="19"/>
  <c r="G31" i="19"/>
  <c r="F31" i="19"/>
  <c r="E31" i="19" s="1"/>
  <c r="D31" i="19"/>
  <c r="C31" i="19"/>
  <c r="H30" i="19"/>
  <c r="G30" i="19"/>
  <c r="F30" i="19"/>
  <c r="E30" i="19" s="1"/>
  <c r="D30" i="19"/>
  <c r="C30" i="19"/>
  <c r="H29" i="19"/>
  <c r="G29" i="19"/>
  <c r="F29" i="19"/>
  <c r="E29" i="19" s="1"/>
  <c r="D29" i="19"/>
  <c r="C29" i="19"/>
  <c r="H28" i="19"/>
  <c r="G28" i="19"/>
  <c r="F28" i="19"/>
  <c r="E28" i="19" s="1"/>
  <c r="D28" i="19"/>
  <c r="C28" i="19"/>
  <c r="H27" i="19"/>
  <c r="G27" i="19"/>
  <c r="F27" i="19"/>
  <c r="E27" i="19" s="1"/>
  <c r="D27" i="19"/>
  <c r="C27" i="19"/>
  <c r="H26" i="19"/>
  <c r="G26" i="19"/>
  <c r="F26" i="19"/>
  <c r="E26" i="19" s="1"/>
  <c r="D26" i="19"/>
  <c r="C26" i="19"/>
  <c r="H25" i="19"/>
  <c r="G25" i="19"/>
  <c r="F25" i="19"/>
  <c r="E25" i="19" s="1"/>
  <c r="D25" i="19"/>
  <c r="C25" i="19"/>
  <c r="H24" i="19"/>
  <c r="G24" i="19"/>
  <c r="F24" i="19"/>
  <c r="E24" i="19" s="1"/>
  <c r="D24" i="19"/>
  <c r="C24" i="19"/>
  <c r="H23" i="19"/>
  <c r="G23" i="19"/>
  <c r="F23" i="19"/>
  <c r="E23" i="19" s="1"/>
  <c r="D23" i="19"/>
  <c r="C23" i="19"/>
  <c r="H22" i="19"/>
  <c r="G22" i="19"/>
  <c r="F22" i="19"/>
  <c r="E22" i="19" s="1"/>
  <c r="D22" i="19"/>
  <c r="C22" i="19"/>
  <c r="H21" i="19"/>
  <c r="G21" i="19"/>
  <c r="F21" i="19"/>
  <c r="E21" i="19" s="1"/>
  <c r="D21" i="19"/>
  <c r="C21" i="19"/>
  <c r="H20" i="19"/>
  <c r="G20" i="19"/>
  <c r="F20" i="19"/>
  <c r="E20" i="19" s="1"/>
  <c r="D20" i="19"/>
  <c r="C20" i="19"/>
  <c r="H19" i="19"/>
  <c r="G19" i="19"/>
  <c r="F19" i="19"/>
  <c r="E19" i="19" s="1"/>
  <c r="D19" i="19"/>
  <c r="C19" i="19"/>
  <c r="H18" i="19"/>
  <c r="G18" i="19"/>
  <c r="F18" i="19"/>
  <c r="E18" i="19" s="1"/>
  <c r="D18" i="19"/>
  <c r="C18" i="19"/>
  <c r="H17" i="19"/>
  <c r="G17" i="19"/>
  <c r="F17" i="19"/>
  <c r="E17" i="19" s="1"/>
  <c r="D17" i="19"/>
  <c r="C17" i="19"/>
  <c r="H16" i="19"/>
  <c r="G16" i="19"/>
  <c r="F16" i="19"/>
  <c r="E16" i="19" s="1"/>
  <c r="D16" i="19"/>
  <c r="C16" i="19"/>
  <c r="H15" i="19"/>
  <c r="G15" i="19"/>
  <c r="F15" i="19"/>
  <c r="E15" i="19" s="1"/>
  <c r="D15" i="19"/>
  <c r="C15" i="19"/>
  <c r="H14" i="19"/>
  <c r="G14" i="19"/>
  <c r="F14" i="19"/>
  <c r="E14" i="19" s="1"/>
  <c r="D14" i="19"/>
  <c r="C14" i="19"/>
  <c r="H13" i="19"/>
  <c r="G13" i="19"/>
  <c r="F13" i="19"/>
  <c r="E13" i="19" s="1"/>
  <c r="D13" i="19"/>
  <c r="C13" i="19"/>
  <c r="H12" i="19"/>
  <c r="G12" i="19"/>
  <c r="F12" i="19"/>
  <c r="E12" i="19" s="1"/>
  <c r="D12" i="19"/>
  <c r="C12" i="19"/>
  <c r="H11" i="19"/>
  <c r="G11" i="19"/>
  <c r="F11" i="19"/>
  <c r="E11" i="19" s="1"/>
  <c r="D11" i="19"/>
  <c r="C11" i="19"/>
  <c r="H10" i="19"/>
  <c r="G10" i="19"/>
  <c r="F10" i="19"/>
  <c r="E10" i="19" s="1"/>
  <c r="D10" i="19"/>
  <c r="C10" i="19"/>
  <c r="H9" i="19"/>
  <c r="G9" i="19"/>
  <c r="F9" i="19"/>
  <c r="E9" i="19" s="1"/>
  <c r="D9" i="19"/>
  <c r="C9" i="19"/>
  <c r="H8" i="19"/>
  <c r="G8" i="19"/>
  <c r="F8" i="19"/>
  <c r="E8" i="19" s="1"/>
  <c r="D8" i="19"/>
  <c r="C8" i="19"/>
  <c r="H7" i="19"/>
  <c r="G7" i="19"/>
  <c r="F7" i="19"/>
  <c r="E7" i="19" s="1"/>
  <c r="D7" i="19"/>
  <c r="C7" i="19"/>
  <c r="H6" i="19"/>
  <c r="G6" i="19"/>
  <c r="F6" i="19"/>
  <c r="E6" i="19" s="1"/>
  <c r="D6" i="19"/>
  <c r="C6" i="19"/>
  <c r="H5" i="19"/>
  <c r="G5" i="19"/>
  <c r="F5" i="19"/>
  <c r="E5" i="19" s="1"/>
  <c r="D5" i="19"/>
  <c r="C5" i="19"/>
  <c r="H4" i="19"/>
  <c r="G4" i="19"/>
  <c r="F4" i="19"/>
  <c r="E4" i="19" s="1"/>
  <c r="D4" i="19"/>
  <c r="C4" i="19"/>
  <c r="H3" i="19"/>
  <c r="G3" i="19"/>
  <c r="F3" i="19"/>
  <c r="E3" i="19" s="1"/>
  <c r="D3" i="19"/>
  <c r="C3" i="19"/>
  <c r="H2" i="19"/>
  <c r="G2" i="19"/>
  <c r="F2" i="19"/>
  <c r="E2" i="19" s="1"/>
  <c r="D2" i="19"/>
  <c r="C2" i="19"/>
  <c r="C142" i="18"/>
  <c r="C141" i="18"/>
  <c r="D140" i="18"/>
  <c r="C140" i="18"/>
  <c r="D139" i="18"/>
  <c r="C139" i="18"/>
  <c r="D138" i="18"/>
  <c r="C138" i="18"/>
  <c r="D137" i="18"/>
  <c r="C137" i="18"/>
  <c r="D136" i="18"/>
  <c r="C136" i="18"/>
  <c r="D135" i="18"/>
  <c r="C135" i="18"/>
  <c r="D134" i="18"/>
  <c r="C134" i="18"/>
  <c r="D133" i="18"/>
  <c r="C133" i="18"/>
  <c r="D132" i="18"/>
  <c r="C132" i="18"/>
  <c r="D131" i="18"/>
  <c r="C131" i="18"/>
  <c r="D130" i="18"/>
  <c r="C130" i="18"/>
  <c r="H119" i="18"/>
  <c r="G119" i="18"/>
  <c r="F119" i="18"/>
  <c r="E119" i="18" s="1"/>
  <c r="D119" i="18"/>
  <c r="C119" i="18"/>
  <c r="H118" i="18"/>
  <c r="G118" i="18"/>
  <c r="F118" i="18"/>
  <c r="E118" i="18" s="1"/>
  <c r="D118" i="18"/>
  <c r="C118" i="18"/>
  <c r="H117" i="18"/>
  <c r="G117" i="18"/>
  <c r="F117" i="18"/>
  <c r="E117" i="18" s="1"/>
  <c r="D117" i="18"/>
  <c r="C117" i="18"/>
  <c r="H116" i="18"/>
  <c r="G116" i="18"/>
  <c r="F116" i="18"/>
  <c r="E116" i="18" s="1"/>
  <c r="D116" i="18"/>
  <c r="C116" i="18"/>
  <c r="H115" i="18"/>
  <c r="G115" i="18"/>
  <c r="F115" i="18"/>
  <c r="E115" i="18" s="1"/>
  <c r="D115" i="18"/>
  <c r="C115" i="18"/>
  <c r="H114" i="18"/>
  <c r="G114" i="18"/>
  <c r="F114" i="18"/>
  <c r="E114" i="18" s="1"/>
  <c r="D114" i="18"/>
  <c r="C114" i="18"/>
  <c r="H113" i="18"/>
  <c r="G113" i="18"/>
  <c r="F113" i="18"/>
  <c r="E113" i="18" s="1"/>
  <c r="D113" i="18"/>
  <c r="C113" i="18"/>
  <c r="H112" i="18"/>
  <c r="G112" i="18"/>
  <c r="F112" i="18"/>
  <c r="E112" i="18" s="1"/>
  <c r="D112" i="18"/>
  <c r="C112" i="18"/>
  <c r="H111" i="18"/>
  <c r="G111" i="18"/>
  <c r="F111" i="18"/>
  <c r="E111" i="18" s="1"/>
  <c r="D111" i="18"/>
  <c r="C111" i="18"/>
  <c r="H110" i="18"/>
  <c r="G110" i="18"/>
  <c r="F110" i="18"/>
  <c r="E110" i="18" s="1"/>
  <c r="D110" i="18"/>
  <c r="C110" i="18"/>
  <c r="H109" i="18"/>
  <c r="G109" i="18"/>
  <c r="F109" i="18"/>
  <c r="E109" i="18" s="1"/>
  <c r="D109" i="18"/>
  <c r="C109" i="18"/>
  <c r="H108" i="18"/>
  <c r="G108" i="18"/>
  <c r="F108" i="18"/>
  <c r="E108" i="18" s="1"/>
  <c r="D108" i="18"/>
  <c r="C108" i="18"/>
  <c r="H107" i="18"/>
  <c r="G107" i="18"/>
  <c r="F107" i="18"/>
  <c r="E107" i="18" s="1"/>
  <c r="D107" i="18"/>
  <c r="C107" i="18"/>
  <c r="H106" i="18"/>
  <c r="G106" i="18"/>
  <c r="F106" i="18"/>
  <c r="E106" i="18" s="1"/>
  <c r="D106" i="18"/>
  <c r="C106" i="18"/>
  <c r="H105" i="18"/>
  <c r="G105" i="18"/>
  <c r="F105" i="18"/>
  <c r="E105" i="18" s="1"/>
  <c r="D105" i="18"/>
  <c r="C105" i="18"/>
  <c r="H104" i="18"/>
  <c r="G104" i="18"/>
  <c r="F104" i="18"/>
  <c r="E104" i="18" s="1"/>
  <c r="D104" i="18"/>
  <c r="C104" i="18"/>
  <c r="H103" i="18"/>
  <c r="G103" i="18"/>
  <c r="F103" i="18"/>
  <c r="E103" i="18" s="1"/>
  <c r="D103" i="18"/>
  <c r="C103" i="18"/>
  <c r="H102" i="18"/>
  <c r="G102" i="18"/>
  <c r="F102" i="18"/>
  <c r="E102" i="18" s="1"/>
  <c r="D102" i="18"/>
  <c r="C102" i="18"/>
  <c r="H101" i="18"/>
  <c r="G101" i="18"/>
  <c r="F101" i="18"/>
  <c r="E101" i="18" s="1"/>
  <c r="D101" i="18"/>
  <c r="C101" i="18"/>
  <c r="H100" i="18"/>
  <c r="G100" i="18"/>
  <c r="F100" i="18"/>
  <c r="E100" i="18" s="1"/>
  <c r="D100" i="18"/>
  <c r="C100" i="18"/>
  <c r="H99" i="18"/>
  <c r="G99" i="18"/>
  <c r="F99" i="18"/>
  <c r="E99" i="18" s="1"/>
  <c r="D99" i="18"/>
  <c r="C99" i="18"/>
  <c r="H98" i="18"/>
  <c r="G98" i="18"/>
  <c r="F98" i="18"/>
  <c r="E98" i="18" s="1"/>
  <c r="D98" i="18"/>
  <c r="C98" i="18"/>
  <c r="H97" i="18"/>
  <c r="G97" i="18"/>
  <c r="F97" i="18"/>
  <c r="E97" i="18" s="1"/>
  <c r="D97" i="18"/>
  <c r="C97" i="18"/>
  <c r="H96" i="18"/>
  <c r="G96" i="18"/>
  <c r="F96" i="18"/>
  <c r="E96" i="18" s="1"/>
  <c r="D96" i="18"/>
  <c r="C96" i="18"/>
  <c r="H95" i="18"/>
  <c r="G95" i="18"/>
  <c r="F95" i="18"/>
  <c r="E95" i="18" s="1"/>
  <c r="D95" i="18"/>
  <c r="C95" i="18"/>
  <c r="H94" i="18"/>
  <c r="G94" i="18"/>
  <c r="F94" i="18"/>
  <c r="E94" i="18" s="1"/>
  <c r="D94" i="18"/>
  <c r="C94" i="18"/>
  <c r="H93" i="18"/>
  <c r="G93" i="18"/>
  <c r="F93" i="18"/>
  <c r="E93" i="18" s="1"/>
  <c r="D93" i="18"/>
  <c r="C93" i="18"/>
  <c r="H92" i="18"/>
  <c r="G92" i="18"/>
  <c r="F92" i="18"/>
  <c r="E92" i="18" s="1"/>
  <c r="D92" i="18"/>
  <c r="C92" i="18"/>
  <c r="H91" i="18"/>
  <c r="G91" i="18"/>
  <c r="F91" i="18"/>
  <c r="E91" i="18" s="1"/>
  <c r="D91" i="18"/>
  <c r="C91" i="18"/>
  <c r="H90" i="18"/>
  <c r="G90" i="18"/>
  <c r="F90" i="18"/>
  <c r="E90" i="18" s="1"/>
  <c r="D90" i="18"/>
  <c r="C90" i="18"/>
  <c r="H89" i="18"/>
  <c r="G89" i="18"/>
  <c r="F89" i="18"/>
  <c r="E89" i="18" s="1"/>
  <c r="D89" i="18"/>
  <c r="C89" i="18"/>
  <c r="H88" i="18"/>
  <c r="G88" i="18"/>
  <c r="F88" i="18"/>
  <c r="E88" i="18" s="1"/>
  <c r="D88" i="18"/>
  <c r="C88" i="18"/>
  <c r="H87" i="18"/>
  <c r="G87" i="18"/>
  <c r="F87" i="18"/>
  <c r="E87" i="18" s="1"/>
  <c r="D87" i="18"/>
  <c r="C87" i="18"/>
  <c r="H86" i="18"/>
  <c r="G86" i="18"/>
  <c r="F86" i="18"/>
  <c r="E86" i="18" s="1"/>
  <c r="D86" i="18"/>
  <c r="C86" i="18"/>
  <c r="H85" i="18"/>
  <c r="G85" i="18"/>
  <c r="F85" i="18"/>
  <c r="E85" i="18" s="1"/>
  <c r="D85" i="18"/>
  <c r="C85" i="18"/>
  <c r="H84" i="18"/>
  <c r="G84" i="18"/>
  <c r="F84" i="18"/>
  <c r="E84" i="18" s="1"/>
  <c r="D84" i="18"/>
  <c r="C84" i="18"/>
  <c r="H83" i="18"/>
  <c r="G83" i="18"/>
  <c r="F83" i="18"/>
  <c r="E83" i="18" s="1"/>
  <c r="D83" i="18"/>
  <c r="C83" i="18"/>
  <c r="H82" i="18"/>
  <c r="G82" i="18"/>
  <c r="F82" i="18"/>
  <c r="E82" i="18" s="1"/>
  <c r="D82" i="18"/>
  <c r="C82" i="18"/>
  <c r="H81" i="18"/>
  <c r="G81" i="18"/>
  <c r="F81" i="18"/>
  <c r="E81" i="18" s="1"/>
  <c r="D81" i="18"/>
  <c r="C81" i="18"/>
  <c r="H80" i="18"/>
  <c r="G80" i="18"/>
  <c r="F80" i="18"/>
  <c r="E80" i="18" s="1"/>
  <c r="D80" i="18"/>
  <c r="C80" i="18"/>
  <c r="H79" i="18"/>
  <c r="G79" i="18"/>
  <c r="F79" i="18"/>
  <c r="E79" i="18" s="1"/>
  <c r="D79" i="18"/>
  <c r="C79" i="18"/>
  <c r="H78" i="18"/>
  <c r="G78" i="18"/>
  <c r="F78" i="18"/>
  <c r="E78" i="18" s="1"/>
  <c r="D78" i="18"/>
  <c r="C78" i="18"/>
  <c r="H77" i="18"/>
  <c r="G77" i="18"/>
  <c r="F77" i="18"/>
  <c r="E77" i="18" s="1"/>
  <c r="D77" i="18"/>
  <c r="C77" i="18"/>
  <c r="H76" i="18"/>
  <c r="G76" i="18"/>
  <c r="F76" i="18"/>
  <c r="E76" i="18" s="1"/>
  <c r="D76" i="18"/>
  <c r="C76" i="18"/>
  <c r="H75" i="18"/>
  <c r="G75" i="18"/>
  <c r="F75" i="18"/>
  <c r="E75" i="18" s="1"/>
  <c r="D75" i="18"/>
  <c r="C75" i="18"/>
  <c r="H74" i="18"/>
  <c r="G74" i="18"/>
  <c r="F74" i="18"/>
  <c r="E74" i="18" s="1"/>
  <c r="D74" i="18"/>
  <c r="C74" i="18"/>
  <c r="H73" i="18"/>
  <c r="G73" i="18"/>
  <c r="F73" i="18"/>
  <c r="E73" i="18" s="1"/>
  <c r="D73" i="18"/>
  <c r="C73" i="18"/>
  <c r="H72" i="18"/>
  <c r="G72" i="18"/>
  <c r="F72" i="18"/>
  <c r="E72" i="18" s="1"/>
  <c r="D72" i="18"/>
  <c r="C72" i="18"/>
  <c r="H71" i="18"/>
  <c r="G71" i="18"/>
  <c r="F71" i="18"/>
  <c r="E71" i="18" s="1"/>
  <c r="D71" i="18"/>
  <c r="C71" i="18"/>
  <c r="H70" i="18"/>
  <c r="G70" i="18"/>
  <c r="F70" i="18"/>
  <c r="E70" i="18" s="1"/>
  <c r="D70" i="18"/>
  <c r="C70" i="18"/>
  <c r="H69" i="18"/>
  <c r="G69" i="18"/>
  <c r="F69" i="18"/>
  <c r="E69" i="18" s="1"/>
  <c r="D69" i="18"/>
  <c r="C69" i="18"/>
  <c r="H68" i="18"/>
  <c r="G68" i="18"/>
  <c r="F68" i="18"/>
  <c r="E68" i="18" s="1"/>
  <c r="D68" i="18"/>
  <c r="C68" i="18"/>
  <c r="H67" i="18"/>
  <c r="G67" i="18"/>
  <c r="F67" i="18"/>
  <c r="E67" i="18" s="1"/>
  <c r="D67" i="18"/>
  <c r="C67" i="18"/>
  <c r="H66" i="18"/>
  <c r="G66" i="18"/>
  <c r="F66" i="18"/>
  <c r="E66" i="18" s="1"/>
  <c r="D66" i="18"/>
  <c r="C66" i="18"/>
  <c r="H65" i="18"/>
  <c r="G65" i="18"/>
  <c r="F65" i="18"/>
  <c r="E65" i="18" s="1"/>
  <c r="D65" i="18"/>
  <c r="C65" i="18"/>
  <c r="H64" i="18"/>
  <c r="G64" i="18"/>
  <c r="F64" i="18"/>
  <c r="E64" i="18" s="1"/>
  <c r="D64" i="18"/>
  <c r="C64" i="18"/>
  <c r="H63" i="18"/>
  <c r="G63" i="18"/>
  <c r="F63" i="18"/>
  <c r="E63" i="18" s="1"/>
  <c r="D63" i="18"/>
  <c r="C63" i="18"/>
  <c r="H62" i="18"/>
  <c r="G62" i="18"/>
  <c r="F62" i="18"/>
  <c r="E62" i="18" s="1"/>
  <c r="D62" i="18"/>
  <c r="C62" i="18"/>
  <c r="I61" i="18"/>
  <c r="H61" i="18"/>
  <c r="G61" i="18"/>
  <c r="F61" i="18"/>
  <c r="E61" i="18"/>
  <c r="D61" i="18"/>
  <c r="C61" i="18"/>
  <c r="I60" i="18"/>
  <c r="H60" i="18"/>
  <c r="G60" i="18"/>
  <c r="F60" i="18"/>
  <c r="E60" i="18" s="1"/>
  <c r="D60" i="18"/>
  <c r="C60" i="18"/>
  <c r="I59" i="18"/>
  <c r="E59" i="18" s="1"/>
  <c r="H59" i="18"/>
  <c r="G59" i="18"/>
  <c r="F59" i="18"/>
  <c r="D59" i="18"/>
  <c r="C59" i="18"/>
  <c r="I58" i="18"/>
  <c r="H58" i="18"/>
  <c r="G58" i="18"/>
  <c r="F58" i="18"/>
  <c r="E58" i="18" s="1"/>
  <c r="D58" i="18"/>
  <c r="C58" i="18"/>
  <c r="I57" i="18"/>
  <c r="H57" i="18"/>
  <c r="G57" i="18"/>
  <c r="E57" i="18" s="1"/>
  <c r="F57" i="18"/>
  <c r="D57" i="18"/>
  <c r="C57" i="18"/>
  <c r="I56" i="18"/>
  <c r="H56" i="18"/>
  <c r="G56" i="18"/>
  <c r="F56" i="18"/>
  <c r="E56" i="18" s="1"/>
  <c r="D56" i="18"/>
  <c r="C56" i="18"/>
  <c r="I55" i="18"/>
  <c r="H55" i="18"/>
  <c r="G55" i="18"/>
  <c r="F55" i="18"/>
  <c r="E55" i="18"/>
  <c r="D55" i="18"/>
  <c r="C55" i="18"/>
  <c r="I54" i="18"/>
  <c r="H54" i="18"/>
  <c r="G54" i="18"/>
  <c r="F54" i="18"/>
  <c r="E54" i="18" s="1"/>
  <c r="D54" i="18"/>
  <c r="C54" i="18"/>
  <c r="I53" i="18"/>
  <c r="H53" i="18"/>
  <c r="G53" i="18"/>
  <c r="F53" i="18"/>
  <c r="E53" i="18"/>
  <c r="D53" i="18"/>
  <c r="C53" i="18"/>
  <c r="I52" i="18"/>
  <c r="H52" i="18"/>
  <c r="G52" i="18"/>
  <c r="F52" i="18"/>
  <c r="E52" i="18" s="1"/>
  <c r="D52" i="18"/>
  <c r="C52" i="18"/>
  <c r="I51" i="18"/>
  <c r="E51" i="18" s="1"/>
  <c r="H51" i="18"/>
  <c r="G51" i="18"/>
  <c r="F51" i="18"/>
  <c r="D51" i="18"/>
  <c r="C51" i="18"/>
  <c r="I50" i="18"/>
  <c r="H50" i="18"/>
  <c r="G50" i="18"/>
  <c r="F50" i="18"/>
  <c r="D50" i="18"/>
  <c r="C50" i="18"/>
  <c r="I49" i="18"/>
  <c r="H49" i="18"/>
  <c r="G49" i="18"/>
  <c r="E49" i="18" s="1"/>
  <c r="F49" i="18"/>
  <c r="D49" i="18"/>
  <c r="C49" i="18"/>
  <c r="I48" i="18"/>
  <c r="H48" i="18"/>
  <c r="G48" i="18"/>
  <c r="F48" i="18"/>
  <c r="E48" i="18" s="1"/>
  <c r="D48" i="18"/>
  <c r="C48" i="18"/>
  <c r="I47" i="18"/>
  <c r="H47" i="18"/>
  <c r="G47" i="18"/>
  <c r="F47" i="18"/>
  <c r="E47" i="18"/>
  <c r="D47" i="18"/>
  <c r="C47" i="18"/>
  <c r="I46" i="18"/>
  <c r="H46" i="18"/>
  <c r="G46" i="18"/>
  <c r="F46" i="18"/>
  <c r="E46" i="18" s="1"/>
  <c r="D46" i="18"/>
  <c r="C46" i="18"/>
  <c r="I45" i="18"/>
  <c r="H45" i="18"/>
  <c r="G45" i="18"/>
  <c r="F45" i="18"/>
  <c r="E45" i="18"/>
  <c r="D45" i="18"/>
  <c r="C45" i="18"/>
  <c r="I44" i="18"/>
  <c r="H44" i="18"/>
  <c r="G44" i="18"/>
  <c r="F44" i="18"/>
  <c r="E44" i="18" s="1"/>
  <c r="D44" i="18"/>
  <c r="C44" i="18"/>
  <c r="I43" i="18"/>
  <c r="E43" i="18" s="1"/>
  <c r="H43" i="18"/>
  <c r="G43" i="18"/>
  <c r="F43" i="18"/>
  <c r="D43" i="18"/>
  <c r="C43" i="18"/>
  <c r="I42" i="18"/>
  <c r="H42" i="18"/>
  <c r="G42" i="18"/>
  <c r="F42" i="18"/>
  <c r="D42" i="18"/>
  <c r="C42" i="18"/>
  <c r="I41" i="18"/>
  <c r="H41" i="18"/>
  <c r="G41" i="18"/>
  <c r="E41" i="18" s="1"/>
  <c r="F41" i="18"/>
  <c r="D41" i="18"/>
  <c r="C41" i="18"/>
  <c r="I40" i="18"/>
  <c r="H40" i="18"/>
  <c r="G40" i="18"/>
  <c r="F40" i="18"/>
  <c r="E40" i="18" s="1"/>
  <c r="D40" i="18"/>
  <c r="C40" i="18"/>
  <c r="I39" i="18"/>
  <c r="H39" i="18"/>
  <c r="G39" i="18"/>
  <c r="F39" i="18"/>
  <c r="E39" i="18"/>
  <c r="D39" i="18"/>
  <c r="C39" i="18"/>
  <c r="I38" i="18"/>
  <c r="H38" i="18"/>
  <c r="G38" i="18"/>
  <c r="F38" i="18"/>
  <c r="E38" i="18" s="1"/>
  <c r="D38" i="18"/>
  <c r="C38" i="18"/>
  <c r="I37" i="18"/>
  <c r="H37" i="18"/>
  <c r="G37" i="18"/>
  <c r="F37" i="18"/>
  <c r="E37" i="18"/>
  <c r="D37" i="18"/>
  <c r="C37" i="18"/>
  <c r="I36" i="18"/>
  <c r="H36" i="18"/>
  <c r="G36" i="18"/>
  <c r="F36" i="18"/>
  <c r="E36" i="18" s="1"/>
  <c r="D36" i="18"/>
  <c r="C36" i="18"/>
  <c r="I35" i="18"/>
  <c r="E35" i="18" s="1"/>
  <c r="H35" i="18"/>
  <c r="G35" i="18"/>
  <c r="F35" i="18"/>
  <c r="D35" i="18"/>
  <c r="C35" i="18"/>
  <c r="I34" i="18"/>
  <c r="H34" i="18"/>
  <c r="G34" i="18"/>
  <c r="F34" i="18"/>
  <c r="D34" i="18"/>
  <c r="C34" i="18"/>
  <c r="I33" i="18"/>
  <c r="H33" i="18"/>
  <c r="G33" i="18"/>
  <c r="E33" i="18" s="1"/>
  <c r="F33" i="18"/>
  <c r="D33" i="18"/>
  <c r="C33" i="18"/>
  <c r="I32" i="18"/>
  <c r="H32" i="18"/>
  <c r="G32" i="18"/>
  <c r="F32" i="18"/>
  <c r="D32" i="18"/>
  <c r="C32" i="18"/>
  <c r="I31" i="18"/>
  <c r="H31" i="18"/>
  <c r="G31" i="18"/>
  <c r="F31" i="18"/>
  <c r="E31" i="18"/>
  <c r="D31" i="18"/>
  <c r="C31" i="18"/>
  <c r="I30" i="18"/>
  <c r="H30" i="18"/>
  <c r="G30" i="18"/>
  <c r="F30" i="18"/>
  <c r="E30" i="18" s="1"/>
  <c r="D30" i="18"/>
  <c r="C30" i="18"/>
  <c r="I29" i="18"/>
  <c r="H29" i="18"/>
  <c r="G29" i="18"/>
  <c r="F29" i="18"/>
  <c r="E29" i="18"/>
  <c r="D29" i="18"/>
  <c r="C29" i="18"/>
  <c r="I28" i="18"/>
  <c r="H28" i="18"/>
  <c r="G28" i="18"/>
  <c r="F28" i="18"/>
  <c r="E28" i="18"/>
  <c r="D28" i="18"/>
  <c r="C28" i="18"/>
  <c r="I27" i="18"/>
  <c r="E27" i="18" s="1"/>
  <c r="H27" i="18"/>
  <c r="G27" i="18"/>
  <c r="F27" i="18"/>
  <c r="D27" i="18"/>
  <c r="C27" i="18"/>
  <c r="I26" i="18"/>
  <c r="H26" i="18"/>
  <c r="G26" i="18"/>
  <c r="F26" i="18"/>
  <c r="E26" i="18" s="1"/>
  <c r="D26" i="18"/>
  <c r="C26" i="18"/>
  <c r="I25" i="18"/>
  <c r="H25" i="18"/>
  <c r="G25" i="18"/>
  <c r="F25" i="18"/>
  <c r="D25" i="18"/>
  <c r="C25" i="18"/>
  <c r="I24" i="18"/>
  <c r="H24" i="18"/>
  <c r="G24" i="18"/>
  <c r="F24" i="18"/>
  <c r="E24" i="18" s="1"/>
  <c r="D24" i="18"/>
  <c r="C24" i="18"/>
  <c r="I23" i="18"/>
  <c r="H23" i="18"/>
  <c r="G23" i="18"/>
  <c r="E23" i="18" s="1"/>
  <c r="F23" i="18"/>
  <c r="D23" i="18"/>
  <c r="C23" i="18"/>
  <c r="I22" i="18"/>
  <c r="H22" i="18"/>
  <c r="G22" i="18"/>
  <c r="F22" i="18"/>
  <c r="E22" i="18" s="1"/>
  <c r="D22" i="18"/>
  <c r="C22" i="18"/>
  <c r="I21" i="18"/>
  <c r="H21" i="18"/>
  <c r="G21" i="18"/>
  <c r="F21" i="18"/>
  <c r="E21" i="18"/>
  <c r="D21" i="18"/>
  <c r="C21" i="18"/>
  <c r="I20" i="18"/>
  <c r="H20" i="18"/>
  <c r="G20" i="18"/>
  <c r="F20" i="18"/>
  <c r="E20" i="18"/>
  <c r="D20" i="18"/>
  <c r="C20" i="18"/>
  <c r="I19" i="18"/>
  <c r="H19" i="18"/>
  <c r="G19" i="18"/>
  <c r="E19" i="18" s="1"/>
  <c r="F19" i="18"/>
  <c r="D19" i="18"/>
  <c r="C19" i="18"/>
  <c r="I18" i="18"/>
  <c r="H18" i="18"/>
  <c r="G18" i="18"/>
  <c r="F18" i="18"/>
  <c r="D18" i="18"/>
  <c r="C18" i="18"/>
  <c r="I17" i="18"/>
  <c r="H17" i="18"/>
  <c r="G17" i="18"/>
  <c r="E17" i="18" s="1"/>
  <c r="F17" i="18"/>
  <c r="D17" i="18"/>
  <c r="C17" i="18"/>
  <c r="I16" i="18"/>
  <c r="H16" i="18"/>
  <c r="G16" i="18"/>
  <c r="F16" i="18"/>
  <c r="E16" i="18" s="1"/>
  <c r="D16" i="18"/>
  <c r="C16" i="18"/>
  <c r="I15" i="18"/>
  <c r="H15" i="18"/>
  <c r="G15" i="18"/>
  <c r="E15" i="18" s="1"/>
  <c r="F15" i="18"/>
  <c r="D15" i="18"/>
  <c r="C15" i="18"/>
  <c r="I14" i="18"/>
  <c r="H14" i="18"/>
  <c r="G14" i="18"/>
  <c r="F14" i="18"/>
  <c r="E14" i="18" s="1"/>
  <c r="D14" i="18"/>
  <c r="C14" i="18"/>
  <c r="I13" i="18"/>
  <c r="H13" i="18"/>
  <c r="G13" i="18"/>
  <c r="F13" i="18"/>
  <c r="E13" i="18"/>
  <c r="D13" i="18"/>
  <c r="C13" i="18"/>
  <c r="I12" i="18"/>
  <c r="H12" i="18"/>
  <c r="G12" i="18"/>
  <c r="F12" i="18"/>
  <c r="E12" i="18"/>
  <c r="D12" i="18"/>
  <c r="C12" i="18"/>
  <c r="I11" i="18"/>
  <c r="E11" i="18" s="1"/>
  <c r="H11" i="18"/>
  <c r="G11" i="18"/>
  <c r="F11" i="18"/>
  <c r="D11" i="18"/>
  <c r="C11" i="18"/>
  <c r="I10" i="18"/>
  <c r="H10" i="18"/>
  <c r="G10" i="18"/>
  <c r="F10" i="18"/>
  <c r="D10" i="18"/>
  <c r="C10" i="18"/>
  <c r="I9" i="18"/>
  <c r="H9" i="18"/>
  <c r="G9" i="18"/>
  <c r="F9" i="18"/>
  <c r="D9" i="18"/>
  <c r="C9" i="18"/>
  <c r="I8" i="18"/>
  <c r="H8" i="18"/>
  <c r="G8" i="18"/>
  <c r="F8" i="18"/>
  <c r="D8" i="18"/>
  <c r="C8" i="18"/>
  <c r="I7" i="18"/>
  <c r="H7" i="18"/>
  <c r="G7" i="18"/>
  <c r="E7" i="18" s="1"/>
  <c r="F7" i="18"/>
  <c r="D7" i="18"/>
  <c r="C7" i="18"/>
  <c r="I6" i="18"/>
  <c r="H6" i="18"/>
  <c r="G6" i="18"/>
  <c r="F6" i="18"/>
  <c r="E6" i="18" s="1"/>
  <c r="D6" i="18"/>
  <c r="C6" i="18"/>
  <c r="I5" i="18"/>
  <c r="H5" i="18"/>
  <c r="G5" i="18"/>
  <c r="F5" i="18"/>
  <c r="E5" i="18"/>
  <c r="D5" i="18"/>
  <c r="C5" i="18"/>
  <c r="I4" i="18"/>
  <c r="H4" i="18"/>
  <c r="G4" i="18"/>
  <c r="F4" i="18"/>
  <c r="E4" i="18"/>
  <c r="D4" i="18"/>
  <c r="C4" i="18"/>
  <c r="I3" i="18"/>
  <c r="E3" i="18" s="1"/>
  <c r="H3" i="18"/>
  <c r="G3" i="18"/>
  <c r="F3" i="18"/>
  <c r="D3" i="18"/>
  <c r="C3" i="18"/>
  <c r="I2" i="18"/>
  <c r="H2" i="18"/>
  <c r="G2" i="18"/>
  <c r="F2" i="18"/>
  <c r="D2" i="18"/>
  <c r="C2" i="18"/>
  <c r="C221" i="17"/>
  <c r="C220" i="17"/>
  <c r="C219" i="17"/>
  <c r="C218" i="17"/>
  <c r="C217" i="17"/>
  <c r="C216" i="17"/>
  <c r="C215" i="17"/>
  <c r="C214" i="17"/>
  <c r="C213" i="17"/>
  <c r="C212" i="17"/>
  <c r="C211" i="17"/>
  <c r="C210" i="17"/>
  <c r="C209" i="17"/>
  <c r="D208" i="17"/>
  <c r="C208" i="17"/>
  <c r="D207" i="17"/>
  <c r="C207" i="17"/>
  <c r="D206" i="17"/>
  <c r="C206" i="17"/>
  <c r="H203" i="17"/>
  <c r="G203" i="17"/>
  <c r="F203" i="17"/>
  <c r="E203" i="17"/>
  <c r="D203" i="17"/>
  <c r="C203" i="17"/>
  <c r="H202" i="17"/>
  <c r="G202" i="17"/>
  <c r="E202" i="17" s="1"/>
  <c r="F202" i="17"/>
  <c r="D202" i="17"/>
  <c r="C202" i="17"/>
  <c r="H201" i="17"/>
  <c r="G201" i="17"/>
  <c r="E201" i="17" s="1"/>
  <c r="F201" i="17"/>
  <c r="D201" i="17"/>
  <c r="C201" i="17"/>
  <c r="H200" i="17"/>
  <c r="G200" i="17"/>
  <c r="F200" i="17"/>
  <c r="E200" i="17"/>
  <c r="D200" i="17"/>
  <c r="C200" i="17"/>
  <c r="H199" i="17"/>
  <c r="G199" i="17"/>
  <c r="F199" i="17"/>
  <c r="E199" i="17"/>
  <c r="D199" i="17"/>
  <c r="C199" i="17"/>
  <c r="H198" i="17"/>
  <c r="G198" i="17"/>
  <c r="E198" i="17" s="1"/>
  <c r="F198" i="17"/>
  <c r="D198" i="17"/>
  <c r="C198" i="17"/>
  <c r="H197" i="17"/>
  <c r="G197" i="17"/>
  <c r="F197" i="17"/>
  <c r="E197" i="17"/>
  <c r="D197" i="17"/>
  <c r="C197" i="17"/>
  <c r="H196" i="17"/>
  <c r="G196" i="17"/>
  <c r="F196" i="17"/>
  <c r="E196" i="17"/>
  <c r="D196" i="17"/>
  <c r="C196" i="17"/>
  <c r="H195" i="17"/>
  <c r="G195" i="17"/>
  <c r="F195" i="17"/>
  <c r="E195" i="17"/>
  <c r="D195" i="17"/>
  <c r="C195" i="17"/>
  <c r="H194" i="17"/>
  <c r="G194" i="17"/>
  <c r="E194" i="17" s="1"/>
  <c r="F194" i="17"/>
  <c r="D194" i="17"/>
  <c r="C194" i="17"/>
  <c r="H193" i="17"/>
  <c r="G193" i="17"/>
  <c r="E193" i="17" s="1"/>
  <c r="F193" i="17"/>
  <c r="D193" i="17"/>
  <c r="C193" i="17"/>
  <c r="H192" i="17"/>
  <c r="G192" i="17"/>
  <c r="F192" i="17"/>
  <c r="E192" i="17"/>
  <c r="D192" i="17"/>
  <c r="C192" i="17"/>
  <c r="H191" i="17"/>
  <c r="G191" i="17"/>
  <c r="F191" i="17"/>
  <c r="E191" i="17"/>
  <c r="D191" i="17"/>
  <c r="C191" i="17"/>
  <c r="H190" i="17"/>
  <c r="G190" i="17"/>
  <c r="E190" i="17" s="1"/>
  <c r="F190" i="17"/>
  <c r="D190" i="17"/>
  <c r="C190" i="17"/>
  <c r="H189" i="17"/>
  <c r="G189" i="17"/>
  <c r="E189" i="17" s="1"/>
  <c r="F189" i="17"/>
  <c r="D189" i="17"/>
  <c r="C189" i="17"/>
  <c r="H188" i="17"/>
  <c r="G188" i="17"/>
  <c r="F188" i="17"/>
  <c r="E188" i="17"/>
  <c r="D188" i="17"/>
  <c r="C188" i="17"/>
  <c r="H187" i="17"/>
  <c r="G187" i="17"/>
  <c r="F187" i="17"/>
  <c r="E187" i="17"/>
  <c r="D187" i="17"/>
  <c r="C187" i="17"/>
  <c r="H186" i="17"/>
  <c r="G186" i="17"/>
  <c r="E186" i="17" s="1"/>
  <c r="F186" i="17"/>
  <c r="D186" i="17"/>
  <c r="C186" i="17"/>
  <c r="H185" i="17"/>
  <c r="G185" i="17"/>
  <c r="E185" i="17" s="1"/>
  <c r="F185" i="17"/>
  <c r="D185" i="17"/>
  <c r="C185" i="17"/>
  <c r="H184" i="17"/>
  <c r="G184" i="17"/>
  <c r="F184" i="17"/>
  <c r="E184" i="17"/>
  <c r="D184" i="17"/>
  <c r="C184" i="17"/>
  <c r="H183" i="17"/>
  <c r="G183" i="17"/>
  <c r="F183" i="17"/>
  <c r="E183" i="17"/>
  <c r="D183" i="17"/>
  <c r="C183" i="17"/>
  <c r="H182" i="17"/>
  <c r="G182" i="17"/>
  <c r="E182" i="17" s="1"/>
  <c r="F182" i="17"/>
  <c r="D182" i="17"/>
  <c r="C182" i="17"/>
  <c r="H181" i="17"/>
  <c r="G181" i="17"/>
  <c r="F181" i="17"/>
  <c r="E181" i="17"/>
  <c r="D181" i="17"/>
  <c r="C181" i="17"/>
  <c r="H180" i="17"/>
  <c r="G180" i="17"/>
  <c r="F180" i="17"/>
  <c r="E180" i="17"/>
  <c r="D180" i="17"/>
  <c r="C180" i="17"/>
  <c r="H179" i="17"/>
  <c r="G179" i="17"/>
  <c r="F179" i="17"/>
  <c r="E179" i="17"/>
  <c r="D179" i="17"/>
  <c r="C179" i="17"/>
  <c r="H178" i="17"/>
  <c r="G178" i="17"/>
  <c r="E178" i="17" s="1"/>
  <c r="F178" i="17"/>
  <c r="D178" i="17"/>
  <c r="C178" i="17"/>
  <c r="H177" i="17"/>
  <c r="G177" i="17"/>
  <c r="F177" i="17"/>
  <c r="E177" i="17"/>
  <c r="D177" i="17"/>
  <c r="C177" i="17"/>
  <c r="H176" i="17"/>
  <c r="G176" i="17"/>
  <c r="F176" i="17"/>
  <c r="E176" i="17"/>
  <c r="D176" i="17"/>
  <c r="C176" i="17"/>
  <c r="H175" i="17"/>
  <c r="G175" i="17"/>
  <c r="F175" i="17"/>
  <c r="E175" i="17"/>
  <c r="D175" i="17"/>
  <c r="C175" i="17"/>
  <c r="H174" i="17"/>
  <c r="G174" i="17"/>
  <c r="E174" i="17" s="1"/>
  <c r="F174" i="17"/>
  <c r="D174" i="17"/>
  <c r="C174" i="17"/>
  <c r="H173" i="17"/>
  <c r="G173" i="17"/>
  <c r="E173" i="17" s="1"/>
  <c r="F173" i="17"/>
  <c r="D173" i="17"/>
  <c r="C173" i="17"/>
  <c r="H172" i="17"/>
  <c r="G172" i="17"/>
  <c r="F172" i="17"/>
  <c r="E172" i="17"/>
  <c r="D172" i="17"/>
  <c r="C172" i="17"/>
  <c r="H171" i="17"/>
  <c r="G171" i="17"/>
  <c r="F171" i="17"/>
  <c r="E171" i="17"/>
  <c r="D171" i="17"/>
  <c r="C171" i="17"/>
  <c r="H170" i="17"/>
  <c r="G170" i="17"/>
  <c r="E170" i="17" s="1"/>
  <c r="F170" i="17"/>
  <c r="D170" i="17"/>
  <c r="C170" i="17"/>
  <c r="H169" i="17"/>
  <c r="G169" i="17"/>
  <c r="E169" i="17" s="1"/>
  <c r="F169" i="17"/>
  <c r="D169" i="17"/>
  <c r="C169" i="17"/>
  <c r="H168" i="17"/>
  <c r="G168" i="17"/>
  <c r="F168" i="17"/>
  <c r="E168" i="17"/>
  <c r="D168" i="17"/>
  <c r="C168" i="17"/>
  <c r="H167" i="17"/>
  <c r="G167" i="17"/>
  <c r="F167" i="17"/>
  <c r="E167" i="17"/>
  <c r="D167" i="17"/>
  <c r="C167" i="17"/>
  <c r="H166" i="17"/>
  <c r="G166" i="17"/>
  <c r="E166" i="17" s="1"/>
  <c r="F166" i="17"/>
  <c r="D166" i="17"/>
  <c r="C166" i="17"/>
  <c r="H165" i="17"/>
  <c r="G165" i="17"/>
  <c r="F165" i="17"/>
  <c r="E165" i="17"/>
  <c r="D165" i="17"/>
  <c r="C165" i="17"/>
  <c r="H164" i="17"/>
  <c r="G164" i="17"/>
  <c r="F164" i="17"/>
  <c r="E164" i="17"/>
  <c r="D164" i="17"/>
  <c r="C164" i="17"/>
  <c r="H163" i="17"/>
  <c r="G163" i="17"/>
  <c r="F163" i="17"/>
  <c r="E163" i="17"/>
  <c r="D163" i="17"/>
  <c r="C163" i="17"/>
  <c r="H162" i="17"/>
  <c r="G162" i="17"/>
  <c r="E162" i="17" s="1"/>
  <c r="F162" i="17"/>
  <c r="D162" i="17"/>
  <c r="C162" i="17"/>
  <c r="H161" i="17"/>
  <c r="G161" i="17"/>
  <c r="E161" i="17" s="1"/>
  <c r="F161" i="17"/>
  <c r="D161" i="17"/>
  <c r="C161" i="17"/>
  <c r="H160" i="17"/>
  <c r="G160" i="17"/>
  <c r="F160" i="17"/>
  <c r="E160" i="17"/>
  <c r="D160" i="17"/>
  <c r="C160" i="17"/>
  <c r="H159" i="17"/>
  <c r="G159" i="17"/>
  <c r="F159" i="17"/>
  <c r="E159" i="17"/>
  <c r="D159" i="17"/>
  <c r="C159" i="17"/>
  <c r="H158" i="17"/>
  <c r="G158" i="17"/>
  <c r="F158" i="17"/>
  <c r="D158" i="17"/>
  <c r="C158" i="17"/>
  <c r="H157" i="17"/>
  <c r="G157" i="17"/>
  <c r="F157" i="17"/>
  <c r="E157" i="17" s="1"/>
  <c r="D157" i="17"/>
  <c r="C157" i="17"/>
  <c r="H156" i="17"/>
  <c r="G156" i="17"/>
  <c r="F156" i="17"/>
  <c r="E156" i="17"/>
  <c r="D156" i="17"/>
  <c r="C156" i="17"/>
  <c r="H155" i="17"/>
  <c r="G155" i="17"/>
  <c r="F155" i="17"/>
  <c r="E155" i="17"/>
  <c r="D155" i="17"/>
  <c r="C155" i="17"/>
  <c r="H154" i="17"/>
  <c r="G154" i="17"/>
  <c r="F154" i="17"/>
  <c r="D154" i="17"/>
  <c r="C154" i="17"/>
  <c r="H153" i="17"/>
  <c r="G153" i="17"/>
  <c r="E153" i="17" s="1"/>
  <c r="F153" i="17"/>
  <c r="D153" i="17"/>
  <c r="C153" i="17"/>
  <c r="H152" i="17"/>
  <c r="G152" i="17"/>
  <c r="F152" i="17"/>
  <c r="E152" i="17"/>
  <c r="D152" i="17"/>
  <c r="C152" i="17"/>
  <c r="H151" i="17"/>
  <c r="G151" i="17"/>
  <c r="F151" i="17"/>
  <c r="E151" i="17"/>
  <c r="D151" i="17"/>
  <c r="C151" i="17"/>
  <c r="H150" i="17"/>
  <c r="G150" i="17"/>
  <c r="E150" i="17" s="1"/>
  <c r="F150" i="17"/>
  <c r="D150" i="17"/>
  <c r="C150" i="17"/>
  <c r="H149" i="17"/>
  <c r="G149" i="17"/>
  <c r="F149" i="17"/>
  <c r="E149" i="17" s="1"/>
  <c r="D149" i="17"/>
  <c r="C149" i="17"/>
  <c r="H148" i="17"/>
  <c r="G148" i="17"/>
  <c r="F148" i="17"/>
  <c r="E148" i="17"/>
  <c r="D148" i="17"/>
  <c r="C148" i="17"/>
  <c r="H147" i="17"/>
  <c r="G147" i="17"/>
  <c r="F147" i="17"/>
  <c r="E147" i="17"/>
  <c r="D147" i="17"/>
  <c r="C147" i="17"/>
  <c r="H146" i="17"/>
  <c r="G146" i="17"/>
  <c r="F146" i="17"/>
  <c r="D146" i="17"/>
  <c r="C146" i="17"/>
  <c r="H145" i="17"/>
  <c r="E145" i="17" s="1"/>
  <c r="G145" i="17"/>
  <c r="F145" i="17"/>
  <c r="D145" i="17"/>
  <c r="C145" i="17"/>
  <c r="H144" i="17"/>
  <c r="G144" i="17"/>
  <c r="F144" i="17"/>
  <c r="E144" i="17" s="1"/>
  <c r="D144" i="17"/>
  <c r="C144" i="17"/>
  <c r="H143" i="17"/>
  <c r="G143" i="17"/>
  <c r="F143" i="17"/>
  <c r="E143" i="17"/>
  <c r="D143" i="17"/>
  <c r="C143" i="17"/>
  <c r="H142" i="17"/>
  <c r="G142" i="17"/>
  <c r="E142" i="17" s="1"/>
  <c r="F142" i="17"/>
  <c r="D142" i="17"/>
  <c r="C142" i="17"/>
  <c r="H141" i="17"/>
  <c r="G141" i="17"/>
  <c r="E141" i="17" s="1"/>
  <c r="F141" i="17"/>
  <c r="D141" i="17"/>
  <c r="C141" i="17"/>
  <c r="H140" i="17"/>
  <c r="G140" i="17"/>
  <c r="F140" i="17"/>
  <c r="E140" i="17"/>
  <c r="D140" i="17"/>
  <c r="C140" i="17"/>
  <c r="H139" i="17"/>
  <c r="G139" i="17"/>
  <c r="F139" i="17"/>
  <c r="E139" i="17"/>
  <c r="D139" i="17"/>
  <c r="C139" i="17"/>
  <c r="H138" i="17"/>
  <c r="G138" i="17"/>
  <c r="E138" i="17" s="1"/>
  <c r="F138" i="17"/>
  <c r="D138" i="17"/>
  <c r="C138" i="17"/>
  <c r="H137" i="17"/>
  <c r="G137" i="17"/>
  <c r="F137" i="17"/>
  <c r="E137" i="17" s="1"/>
  <c r="D137" i="17"/>
  <c r="C137" i="17"/>
  <c r="H136" i="17"/>
  <c r="G136" i="17"/>
  <c r="F136" i="17"/>
  <c r="E136" i="17" s="1"/>
  <c r="D136" i="17"/>
  <c r="C136" i="17"/>
  <c r="H135" i="17"/>
  <c r="G135" i="17"/>
  <c r="F135" i="17"/>
  <c r="E135" i="17"/>
  <c r="D135" i="17"/>
  <c r="C135" i="17"/>
  <c r="H134" i="17"/>
  <c r="G134" i="17"/>
  <c r="F134" i="17"/>
  <c r="D134" i="17"/>
  <c r="C134" i="17"/>
  <c r="H133" i="17"/>
  <c r="G133" i="17"/>
  <c r="F133" i="17"/>
  <c r="E133" i="17"/>
  <c r="D133" i="17"/>
  <c r="C133" i="17"/>
  <c r="H132" i="17"/>
  <c r="G132" i="17"/>
  <c r="F132" i="17"/>
  <c r="E132" i="17" s="1"/>
  <c r="D132" i="17"/>
  <c r="C132" i="17"/>
  <c r="H131" i="17"/>
  <c r="G131" i="17"/>
  <c r="F131" i="17"/>
  <c r="E131" i="17"/>
  <c r="D131" i="17"/>
  <c r="C131" i="17"/>
  <c r="H130" i="17"/>
  <c r="G130" i="17"/>
  <c r="E130" i="17" s="1"/>
  <c r="F130" i="17"/>
  <c r="D130" i="17"/>
  <c r="C130" i="17"/>
  <c r="H129" i="17"/>
  <c r="G129" i="17"/>
  <c r="F129" i="17"/>
  <c r="E129" i="17" s="1"/>
  <c r="D129" i="17"/>
  <c r="C129" i="17"/>
  <c r="H128" i="17"/>
  <c r="G128" i="17"/>
  <c r="F128" i="17"/>
  <c r="E128" i="17"/>
  <c r="D128" i="17"/>
  <c r="C128" i="17"/>
  <c r="H127" i="17"/>
  <c r="G127" i="17"/>
  <c r="F127" i="17"/>
  <c r="E127" i="17"/>
  <c r="D127" i="17"/>
  <c r="C127" i="17"/>
  <c r="H126" i="17"/>
  <c r="G126" i="17"/>
  <c r="F126" i="17"/>
  <c r="D126" i="17"/>
  <c r="C126" i="17"/>
  <c r="H125" i="17"/>
  <c r="G125" i="17"/>
  <c r="F125" i="17"/>
  <c r="E125" i="17" s="1"/>
  <c r="D125" i="17"/>
  <c r="C125" i="17"/>
  <c r="H124" i="17"/>
  <c r="G124" i="17"/>
  <c r="F124" i="17"/>
  <c r="E124" i="17" s="1"/>
  <c r="D124" i="17"/>
  <c r="C124" i="17"/>
  <c r="H123" i="17"/>
  <c r="G123" i="17"/>
  <c r="F123" i="17"/>
  <c r="E123" i="17"/>
  <c r="D123" i="17"/>
  <c r="C123" i="17"/>
  <c r="H122" i="17"/>
  <c r="G122" i="17"/>
  <c r="F122" i="17"/>
  <c r="D122" i="17"/>
  <c r="C122" i="17"/>
  <c r="H121" i="17"/>
  <c r="G121" i="17"/>
  <c r="E121" i="17" s="1"/>
  <c r="F121" i="17"/>
  <c r="D121" i="17"/>
  <c r="C121" i="17"/>
  <c r="H120" i="17"/>
  <c r="G120" i="17"/>
  <c r="F120" i="17"/>
  <c r="E120" i="17"/>
  <c r="D120" i="17"/>
  <c r="C120" i="17"/>
  <c r="H119" i="17"/>
  <c r="G119" i="17"/>
  <c r="F119" i="17"/>
  <c r="E119" i="17"/>
  <c r="D119" i="17"/>
  <c r="C119" i="17"/>
  <c r="H118" i="17"/>
  <c r="G118" i="17"/>
  <c r="F118" i="17"/>
  <c r="D118" i="17"/>
  <c r="C118" i="17"/>
  <c r="H117" i="17"/>
  <c r="G117" i="17"/>
  <c r="F117" i="17"/>
  <c r="E117" i="17" s="1"/>
  <c r="D117" i="17"/>
  <c r="C117" i="17"/>
  <c r="H116" i="17"/>
  <c r="G116" i="17"/>
  <c r="F116" i="17"/>
  <c r="E116" i="17"/>
  <c r="D116" i="17"/>
  <c r="C116" i="17"/>
  <c r="H115" i="17"/>
  <c r="E115" i="17" s="1"/>
  <c r="G115" i="17"/>
  <c r="F115" i="17"/>
  <c r="D115" i="17"/>
  <c r="C115" i="17"/>
  <c r="H114" i="17"/>
  <c r="G114" i="17"/>
  <c r="F114" i="17"/>
  <c r="D114" i="17"/>
  <c r="C114" i="17"/>
  <c r="H113" i="17"/>
  <c r="G113" i="17"/>
  <c r="E113" i="17" s="1"/>
  <c r="F113" i="17"/>
  <c r="D113" i="17"/>
  <c r="C113" i="17"/>
  <c r="H112" i="17"/>
  <c r="G112" i="17"/>
  <c r="F112" i="17"/>
  <c r="E112" i="17"/>
  <c r="D112" i="17"/>
  <c r="C112" i="17"/>
  <c r="H111" i="17"/>
  <c r="E111" i="17" s="1"/>
  <c r="G111" i="17"/>
  <c r="F111" i="17"/>
  <c r="D111" i="17"/>
  <c r="C111" i="17"/>
  <c r="H110" i="17"/>
  <c r="G110" i="17"/>
  <c r="F110" i="17"/>
  <c r="D110" i="17"/>
  <c r="C110" i="17"/>
  <c r="H109" i="17"/>
  <c r="G109" i="17"/>
  <c r="F109" i="17"/>
  <c r="E109" i="17"/>
  <c r="D109" i="17"/>
  <c r="C109" i="17"/>
  <c r="H108" i="17"/>
  <c r="G108" i="17"/>
  <c r="F108" i="17"/>
  <c r="E108" i="17" s="1"/>
  <c r="D108" i="17"/>
  <c r="C108" i="17"/>
  <c r="H107" i="17"/>
  <c r="E107" i="17" s="1"/>
  <c r="G107" i="17"/>
  <c r="F107" i="17"/>
  <c r="D107" i="17"/>
  <c r="C107" i="17"/>
  <c r="H106" i="17"/>
  <c r="G106" i="17"/>
  <c r="F106" i="17"/>
  <c r="E106" i="17" s="1"/>
  <c r="D106" i="17"/>
  <c r="C106" i="17"/>
  <c r="H105" i="17"/>
  <c r="G105" i="17"/>
  <c r="E105" i="17" s="1"/>
  <c r="F105" i="17"/>
  <c r="D105" i="17"/>
  <c r="C105" i="17"/>
  <c r="H104" i="17"/>
  <c r="G104" i="17"/>
  <c r="F104" i="17"/>
  <c r="E104" i="17" s="1"/>
  <c r="D104" i="17"/>
  <c r="C104" i="17"/>
  <c r="H103" i="17"/>
  <c r="E103" i="17" s="1"/>
  <c r="G103" i="17"/>
  <c r="F103" i="17"/>
  <c r="D103" i="17"/>
  <c r="C103" i="17"/>
  <c r="H102" i="17"/>
  <c r="G102" i="17"/>
  <c r="F102" i="17"/>
  <c r="D102" i="17"/>
  <c r="C102" i="17"/>
  <c r="H101" i="17"/>
  <c r="G101" i="17"/>
  <c r="F101" i="17"/>
  <c r="E101" i="17" s="1"/>
  <c r="D101" i="17"/>
  <c r="C101" i="17"/>
  <c r="H100" i="17"/>
  <c r="G100" i="17"/>
  <c r="F100" i="17"/>
  <c r="E100" i="17"/>
  <c r="D100" i="17"/>
  <c r="C100" i="17"/>
  <c r="H99" i="17"/>
  <c r="E99" i="17" s="1"/>
  <c r="G99" i="17"/>
  <c r="F99" i="17"/>
  <c r="D99" i="17"/>
  <c r="C99" i="17"/>
  <c r="H98" i="17"/>
  <c r="G98" i="17"/>
  <c r="F98" i="17"/>
  <c r="D98" i="17"/>
  <c r="C98" i="17"/>
  <c r="H97" i="17"/>
  <c r="G97" i="17"/>
  <c r="E97" i="17" s="1"/>
  <c r="F97" i="17"/>
  <c r="D97" i="17"/>
  <c r="C97" i="17"/>
  <c r="H96" i="17"/>
  <c r="G96" i="17"/>
  <c r="F96" i="17"/>
  <c r="E96" i="17"/>
  <c r="D96" i="17"/>
  <c r="C96" i="17"/>
  <c r="H95" i="17"/>
  <c r="E95" i="17" s="1"/>
  <c r="G95" i="17"/>
  <c r="F95" i="17"/>
  <c r="D95" i="17"/>
  <c r="C95" i="17"/>
  <c r="H94" i="17"/>
  <c r="G94" i="17"/>
  <c r="F94" i="17"/>
  <c r="D94" i="17"/>
  <c r="C94" i="17"/>
  <c r="H93" i="17"/>
  <c r="G93" i="17"/>
  <c r="F93" i="17"/>
  <c r="E93" i="17"/>
  <c r="D93" i="17"/>
  <c r="C93" i="17"/>
  <c r="H92" i="17"/>
  <c r="G92" i="17"/>
  <c r="F92" i="17"/>
  <c r="E92" i="17"/>
  <c r="D92" i="17"/>
  <c r="C92" i="17"/>
  <c r="H91" i="17"/>
  <c r="E91" i="17" s="1"/>
  <c r="G91" i="17"/>
  <c r="F91" i="17"/>
  <c r="D91" i="17"/>
  <c r="C91" i="17"/>
  <c r="H90" i="17"/>
  <c r="G90" i="17"/>
  <c r="F90" i="17"/>
  <c r="E90" i="17" s="1"/>
  <c r="D90" i="17"/>
  <c r="C90" i="17"/>
  <c r="H89" i="17"/>
  <c r="E89" i="17" s="1"/>
  <c r="G89" i="17"/>
  <c r="F89" i="17"/>
  <c r="D89" i="17"/>
  <c r="C89" i="17"/>
  <c r="H88" i="17"/>
  <c r="G88" i="17"/>
  <c r="F88" i="17"/>
  <c r="E88" i="17" s="1"/>
  <c r="D88" i="17"/>
  <c r="C88" i="17"/>
  <c r="H87" i="17"/>
  <c r="E87" i="17" s="1"/>
  <c r="G87" i="17"/>
  <c r="F87" i="17"/>
  <c r="D87" i="17"/>
  <c r="C87" i="17"/>
  <c r="H86" i="17"/>
  <c r="G86" i="17"/>
  <c r="F86" i="17"/>
  <c r="D86" i="17"/>
  <c r="C86" i="17"/>
  <c r="H85" i="17"/>
  <c r="G85" i="17"/>
  <c r="F85" i="17"/>
  <c r="E85" i="17" s="1"/>
  <c r="D85" i="17"/>
  <c r="C85" i="17"/>
  <c r="H84" i="17"/>
  <c r="G84" i="17"/>
  <c r="F84" i="17"/>
  <c r="E84" i="17"/>
  <c r="D84" i="17"/>
  <c r="C84" i="17"/>
  <c r="H83" i="17"/>
  <c r="E83" i="17" s="1"/>
  <c r="G83" i="17"/>
  <c r="F83" i="17"/>
  <c r="D83" i="17"/>
  <c r="C83" i="17"/>
  <c r="H82" i="17"/>
  <c r="G82" i="17"/>
  <c r="F82" i="17"/>
  <c r="D82" i="17"/>
  <c r="C82" i="17"/>
  <c r="H81" i="17"/>
  <c r="G81" i="17"/>
  <c r="E81" i="17" s="1"/>
  <c r="F81" i="17"/>
  <c r="D81" i="17"/>
  <c r="C81" i="17"/>
  <c r="H80" i="17"/>
  <c r="G80" i="17"/>
  <c r="F80" i="17"/>
  <c r="E80" i="17"/>
  <c r="D80" i="17"/>
  <c r="C80" i="17"/>
  <c r="H79" i="17"/>
  <c r="E79" i="17" s="1"/>
  <c r="G79" i="17"/>
  <c r="F79" i="17"/>
  <c r="D79" i="17"/>
  <c r="C79" i="17"/>
  <c r="H78" i="17"/>
  <c r="G78" i="17"/>
  <c r="F78" i="17"/>
  <c r="D78" i="17"/>
  <c r="C78" i="17"/>
  <c r="H77" i="17"/>
  <c r="G77" i="17"/>
  <c r="F77" i="17"/>
  <c r="E77" i="17"/>
  <c r="D77" i="17"/>
  <c r="C77" i="17"/>
  <c r="H76" i="17"/>
  <c r="G76" i="17"/>
  <c r="F76" i="17"/>
  <c r="E76" i="17"/>
  <c r="D76" i="17"/>
  <c r="C76" i="17"/>
  <c r="H75" i="17"/>
  <c r="E75" i="17" s="1"/>
  <c r="G75" i="17"/>
  <c r="F75" i="17"/>
  <c r="D75" i="17"/>
  <c r="C75" i="17"/>
  <c r="H74" i="17"/>
  <c r="G74" i="17"/>
  <c r="F74" i="17"/>
  <c r="E74" i="17" s="1"/>
  <c r="D74" i="17"/>
  <c r="C74" i="17"/>
  <c r="H73" i="17"/>
  <c r="E73" i="17" s="1"/>
  <c r="G73" i="17"/>
  <c r="F73" i="17"/>
  <c r="D73" i="17"/>
  <c r="C73" i="17"/>
  <c r="H72" i="17"/>
  <c r="G72" i="17"/>
  <c r="F72" i="17"/>
  <c r="E72" i="17" s="1"/>
  <c r="D72" i="17"/>
  <c r="C72" i="17"/>
  <c r="H71" i="17"/>
  <c r="E71" i="17" s="1"/>
  <c r="G71" i="17"/>
  <c r="F71" i="17"/>
  <c r="D71" i="17"/>
  <c r="C71" i="17"/>
  <c r="H70" i="17"/>
  <c r="G70" i="17"/>
  <c r="F70" i="17"/>
  <c r="D70" i="17"/>
  <c r="C70" i="17"/>
  <c r="H69" i="17"/>
  <c r="G69" i="17"/>
  <c r="F69" i="17"/>
  <c r="E69" i="17" s="1"/>
  <c r="D69" i="17"/>
  <c r="C69" i="17"/>
  <c r="H68" i="17"/>
  <c r="G68" i="17"/>
  <c r="F68" i="17"/>
  <c r="E68" i="17"/>
  <c r="D68" i="17"/>
  <c r="C68" i="17"/>
  <c r="H67" i="17"/>
  <c r="G67" i="17"/>
  <c r="F67" i="17"/>
  <c r="E67" i="17" s="1"/>
  <c r="D67" i="17"/>
  <c r="C67" i="17"/>
  <c r="H66" i="17"/>
  <c r="G66" i="17"/>
  <c r="F66" i="17"/>
  <c r="D66" i="17"/>
  <c r="C66" i="17"/>
  <c r="H65" i="17"/>
  <c r="G65" i="17"/>
  <c r="E65" i="17" s="1"/>
  <c r="F65" i="17"/>
  <c r="D65" i="17"/>
  <c r="C65" i="17"/>
  <c r="H64" i="17"/>
  <c r="G64" i="17"/>
  <c r="F64" i="17"/>
  <c r="E64" i="17"/>
  <c r="D64" i="17"/>
  <c r="C64" i="17"/>
  <c r="H63" i="17"/>
  <c r="G63" i="17"/>
  <c r="F63" i="17"/>
  <c r="E63" i="17" s="1"/>
  <c r="D63" i="17"/>
  <c r="C63" i="17"/>
  <c r="H62" i="17"/>
  <c r="G62" i="17"/>
  <c r="F62" i="17"/>
  <c r="D62" i="17"/>
  <c r="C62" i="17"/>
  <c r="H61" i="17"/>
  <c r="G61" i="17"/>
  <c r="F61" i="17"/>
  <c r="E61" i="17"/>
  <c r="D61" i="17"/>
  <c r="C61" i="17"/>
  <c r="H60" i="17"/>
  <c r="G60" i="17"/>
  <c r="F60" i="17"/>
  <c r="E60" i="17"/>
  <c r="D60" i="17"/>
  <c r="C60" i="17"/>
  <c r="H59" i="17"/>
  <c r="G59" i="17"/>
  <c r="F59" i="17"/>
  <c r="E59" i="17" s="1"/>
  <c r="D59" i="17"/>
  <c r="C59" i="17"/>
  <c r="H58" i="17"/>
  <c r="G58" i="17"/>
  <c r="F58" i="17"/>
  <c r="E58" i="17" s="1"/>
  <c r="D58" i="17"/>
  <c r="C58" i="17"/>
  <c r="H57" i="17"/>
  <c r="E57" i="17" s="1"/>
  <c r="G57" i="17"/>
  <c r="F57" i="17"/>
  <c r="D57" i="17"/>
  <c r="C57" i="17"/>
  <c r="H56" i="17"/>
  <c r="G56" i="17"/>
  <c r="F56" i="17"/>
  <c r="E56" i="17" s="1"/>
  <c r="D56" i="17"/>
  <c r="C56" i="17"/>
  <c r="H55" i="17"/>
  <c r="G55" i="17"/>
  <c r="F55" i="17"/>
  <c r="E55" i="17" s="1"/>
  <c r="D55" i="17"/>
  <c r="C55" i="17"/>
  <c r="H54" i="17"/>
  <c r="G54" i="17"/>
  <c r="F54" i="17"/>
  <c r="D54" i="17"/>
  <c r="C54" i="17"/>
  <c r="H53" i="17"/>
  <c r="G53" i="17"/>
  <c r="F53" i="17"/>
  <c r="E53" i="17" s="1"/>
  <c r="D53" i="17"/>
  <c r="C53" i="17"/>
  <c r="H52" i="17"/>
  <c r="G52" i="17"/>
  <c r="F52" i="17"/>
  <c r="E52" i="17"/>
  <c r="D52" i="17"/>
  <c r="C52" i="17"/>
  <c r="H51" i="17"/>
  <c r="G51" i="17"/>
  <c r="F51" i="17"/>
  <c r="E51" i="17" s="1"/>
  <c r="D51" i="17"/>
  <c r="C51" i="17"/>
  <c r="H50" i="17"/>
  <c r="G50" i="17"/>
  <c r="F50" i="17"/>
  <c r="D50" i="17"/>
  <c r="C50" i="17"/>
  <c r="H49" i="17"/>
  <c r="G49" i="17"/>
  <c r="E49" i="17" s="1"/>
  <c r="F49" i="17"/>
  <c r="D49" i="17"/>
  <c r="C49" i="17"/>
  <c r="H48" i="17"/>
  <c r="G48" i="17"/>
  <c r="F48" i="17"/>
  <c r="E48" i="17"/>
  <c r="D48" i="17"/>
  <c r="C48" i="17"/>
  <c r="H47" i="17"/>
  <c r="G47" i="17"/>
  <c r="F47" i="17"/>
  <c r="E47" i="17" s="1"/>
  <c r="D47" i="17"/>
  <c r="C47" i="17"/>
  <c r="H46" i="17"/>
  <c r="G46" i="17"/>
  <c r="F46" i="17"/>
  <c r="D46" i="17"/>
  <c r="C46" i="17"/>
  <c r="H45" i="17"/>
  <c r="G45" i="17"/>
  <c r="F45" i="17"/>
  <c r="E45" i="17"/>
  <c r="D45" i="17"/>
  <c r="C45" i="17"/>
  <c r="H44" i="17"/>
  <c r="G44" i="17"/>
  <c r="F44" i="17"/>
  <c r="E44" i="17"/>
  <c r="D44" i="17"/>
  <c r="C44" i="17"/>
  <c r="H43" i="17"/>
  <c r="G43" i="17"/>
  <c r="F43" i="17"/>
  <c r="E43" i="17" s="1"/>
  <c r="D43" i="17"/>
  <c r="C43" i="17"/>
  <c r="H42" i="17"/>
  <c r="G42" i="17"/>
  <c r="F42" i="17"/>
  <c r="E42" i="17" s="1"/>
  <c r="D42" i="17"/>
  <c r="C42" i="17"/>
  <c r="H41" i="17"/>
  <c r="E41" i="17" s="1"/>
  <c r="G41" i="17"/>
  <c r="F41" i="17"/>
  <c r="D41" i="17"/>
  <c r="C41" i="17"/>
  <c r="H40" i="17"/>
  <c r="G40" i="17"/>
  <c r="F40" i="17"/>
  <c r="E40" i="17" s="1"/>
  <c r="D40" i="17"/>
  <c r="C40" i="17"/>
  <c r="H39" i="17"/>
  <c r="G39" i="17"/>
  <c r="F39" i="17"/>
  <c r="E39" i="17" s="1"/>
  <c r="D39" i="17"/>
  <c r="C39" i="17"/>
  <c r="H38" i="17"/>
  <c r="G38" i="17"/>
  <c r="F38" i="17"/>
  <c r="E38" i="17" s="1"/>
  <c r="D38" i="17"/>
  <c r="C38" i="17"/>
  <c r="H37" i="17"/>
  <c r="G37" i="17"/>
  <c r="F37" i="17"/>
  <c r="E37" i="17" s="1"/>
  <c r="D37" i="17"/>
  <c r="C37" i="17"/>
  <c r="H36" i="17"/>
  <c r="G36" i="17"/>
  <c r="F36" i="17"/>
  <c r="E36" i="17"/>
  <c r="D36" i="17"/>
  <c r="C36" i="17"/>
  <c r="H35" i="17"/>
  <c r="G35" i="17"/>
  <c r="F35" i="17"/>
  <c r="E35" i="17" s="1"/>
  <c r="D35" i="17"/>
  <c r="C35" i="17"/>
  <c r="H34" i="17"/>
  <c r="G34" i="17"/>
  <c r="F34" i="17"/>
  <c r="D34" i="17"/>
  <c r="C34" i="17"/>
  <c r="H33" i="17"/>
  <c r="G33" i="17"/>
  <c r="E33" i="17" s="1"/>
  <c r="F33" i="17"/>
  <c r="D33" i="17"/>
  <c r="C33" i="17"/>
  <c r="H32" i="17"/>
  <c r="G32" i="17"/>
  <c r="F32" i="17"/>
  <c r="E32" i="17"/>
  <c r="D32" i="17"/>
  <c r="C32" i="17"/>
  <c r="H31" i="17"/>
  <c r="G31" i="17"/>
  <c r="F31" i="17"/>
  <c r="E31" i="17" s="1"/>
  <c r="D31" i="17"/>
  <c r="C31" i="17"/>
  <c r="H30" i="17"/>
  <c r="G30" i="17"/>
  <c r="F30" i="17"/>
  <c r="D30" i="17"/>
  <c r="C30" i="17"/>
  <c r="H29" i="17"/>
  <c r="G29" i="17"/>
  <c r="F29" i="17"/>
  <c r="E29" i="17"/>
  <c r="D29" i="17"/>
  <c r="C29" i="17"/>
  <c r="H28" i="17"/>
  <c r="G28" i="17"/>
  <c r="F28" i="17"/>
  <c r="E28" i="17"/>
  <c r="D28" i="17"/>
  <c r="C28" i="17"/>
  <c r="H27" i="17"/>
  <c r="G27" i="17"/>
  <c r="F27" i="17"/>
  <c r="E27" i="17" s="1"/>
  <c r="D27" i="17"/>
  <c r="C27" i="17"/>
  <c r="H26" i="17"/>
  <c r="G26" i="17"/>
  <c r="F26" i="17"/>
  <c r="E26" i="17" s="1"/>
  <c r="D26" i="17"/>
  <c r="C26" i="17"/>
  <c r="H25" i="17"/>
  <c r="E25" i="17" s="1"/>
  <c r="G25" i="17"/>
  <c r="F25" i="17"/>
  <c r="D25" i="17"/>
  <c r="C25" i="17"/>
  <c r="H24" i="17"/>
  <c r="G24" i="17"/>
  <c r="F24" i="17"/>
  <c r="E24" i="17" s="1"/>
  <c r="D24" i="17"/>
  <c r="C24" i="17"/>
  <c r="H23" i="17"/>
  <c r="G23" i="17"/>
  <c r="F23" i="17"/>
  <c r="E23" i="17" s="1"/>
  <c r="D23" i="17"/>
  <c r="C23" i="17"/>
  <c r="H22" i="17"/>
  <c r="G22" i="17"/>
  <c r="F22" i="17"/>
  <c r="E22" i="17" s="1"/>
  <c r="D22" i="17"/>
  <c r="C22" i="17"/>
  <c r="H21" i="17"/>
  <c r="G21" i="17"/>
  <c r="F21" i="17"/>
  <c r="E21" i="17" s="1"/>
  <c r="D21" i="17"/>
  <c r="C21" i="17"/>
  <c r="H20" i="17"/>
  <c r="G20" i="17"/>
  <c r="F20" i="17"/>
  <c r="E20" i="17"/>
  <c r="D20" i="17"/>
  <c r="C20" i="17"/>
  <c r="H19" i="17"/>
  <c r="G19" i="17"/>
  <c r="F19" i="17"/>
  <c r="E19" i="17" s="1"/>
  <c r="D19" i="17"/>
  <c r="C19" i="17"/>
  <c r="H18" i="17"/>
  <c r="G18" i="17"/>
  <c r="F18" i="17"/>
  <c r="D18" i="17"/>
  <c r="C18" i="17"/>
  <c r="H17" i="17"/>
  <c r="G17" i="17"/>
  <c r="E17" i="17" s="1"/>
  <c r="F17" i="17"/>
  <c r="D17" i="17"/>
  <c r="C17" i="17"/>
  <c r="H16" i="17"/>
  <c r="G16" i="17"/>
  <c r="F16" i="17"/>
  <c r="E16" i="17"/>
  <c r="D16" i="17"/>
  <c r="C16" i="17"/>
  <c r="H15" i="17"/>
  <c r="G15" i="17"/>
  <c r="F15" i="17"/>
  <c r="E15" i="17" s="1"/>
  <c r="D15" i="17"/>
  <c r="C15" i="17"/>
  <c r="H14" i="17"/>
  <c r="G14" i="17"/>
  <c r="F14" i="17"/>
  <c r="D14" i="17"/>
  <c r="C14" i="17"/>
  <c r="H13" i="17"/>
  <c r="G13" i="17"/>
  <c r="F13" i="17"/>
  <c r="E13" i="17"/>
  <c r="D13" i="17"/>
  <c r="C13" i="17"/>
  <c r="H12" i="17"/>
  <c r="G12" i="17"/>
  <c r="F12" i="17"/>
  <c r="E12" i="17"/>
  <c r="D12" i="17"/>
  <c r="C12" i="17"/>
  <c r="H11" i="17"/>
  <c r="G11" i="17"/>
  <c r="F11" i="17"/>
  <c r="E11" i="17" s="1"/>
  <c r="D11" i="17"/>
  <c r="C11" i="17"/>
  <c r="H10" i="17"/>
  <c r="G10" i="17"/>
  <c r="F10" i="17"/>
  <c r="E10" i="17" s="1"/>
  <c r="D10" i="17"/>
  <c r="C10" i="17"/>
  <c r="H9" i="17"/>
  <c r="E9" i="17" s="1"/>
  <c r="G9" i="17"/>
  <c r="F9" i="17"/>
  <c r="D9" i="17"/>
  <c r="C9" i="17"/>
  <c r="H8" i="17"/>
  <c r="G8" i="17"/>
  <c r="F8" i="17"/>
  <c r="E8" i="17" s="1"/>
  <c r="D8" i="17"/>
  <c r="C8" i="17"/>
  <c r="H7" i="17"/>
  <c r="G7" i="17"/>
  <c r="F7" i="17"/>
  <c r="E7" i="17" s="1"/>
  <c r="D7" i="17"/>
  <c r="C7" i="17"/>
  <c r="H6" i="17"/>
  <c r="G6" i="17"/>
  <c r="F6" i="17"/>
  <c r="D6" i="17"/>
  <c r="C6" i="17"/>
  <c r="H5" i="17"/>
  <c r="G5" i="17"/>
  <c r="F5" i="17"/>
  <c r="E5" i="17" s="1"/>
  <c r="D5" i="17"/>
  <c r="C5" i="17"/>
  <c r="H4" i="17"/>
  <c r="G4" i="17"/>
  <c r="F4" i="17"/>
  <c r="E4" i="17"/>
  <c r="D4" i="17"/>
  <c r="C4" i="17"/>
  <c r="H3" i="17"/>
  <c r="G3" i="17"/>
  <c r="F3" i="17"/>
  <c r="E3" i="17" s="1"/>
  <c r="D3" i="17"/>
  <c r="C3" i="17"/>
  <c r="H2" i="17"/>
  <c r="G2" i="17"/>
  <c r="F2" i="17"/>
  <c r="D2" i="17"/>
  <c r="C2" i="17"/>
  <c r="F197" i="16"/>
  <c r="F196" i="16"/>
  <c r="F195" i="16"/>
  <c r="K194" i="16"/>
  <c r="J194" i="16"/>
  <c r="I194" i="16"/>
  <c r="H194" i="16"/>
  <c r="G194" i="16" s="1"/>
  <c r="F194" i="16"/>
  <c r="C194" i="16"/>
  <c r="K193" i="16"/>
  <c r="J193" i="16"/>
  <c r="I193" i="16"/>
  <c r="H193" i="16"/>
  <c r="F193" i="16"/>
  <c r="C193" i="16"/>
  <c r="K192" i="16"/>
  <c r="J192" i="16"/>
  <c r="I192" i="16"/>
  <c r="G192" i="16" s="1"/>
  <c r="F192" i="16"/>
  <c r="C192" i="16"/>
  <c r="K191" i="16"/>
  <c r="J191" i="16"/>
  <c r="I191" i="16"/>
  <c r="G191" i="16"/>
  <c r="F191" i="16"/>
  <c r="C191" i="16"/>
  <c r="K190" i="16"/>
  <c r="J190" i="16"/>
  <c r="I190" i="16"/>
  <c r="H190" i="16"/>
  <c r="G190" i="16"/>
  <c r="F190" i="16"/>
  <c r="C190" i="16"/>
  <c r="K189" i="16"/>
  <c r="J189" i="16"/>
  <c r="I189" i="16"/>
  <c r="H189" i="16"/>
  <c r="G189" i="16"/>
  <c r="F189" i="16"/>
  <c r="C189" i="16"/>
  <c r="K188" i="16"/>
  <c r="J188" i="16"/>
  <c r="I188" i="16"/>
  <c r="H188" i="16"/>
  <c r="F188" i="16"/>
  <c r="C188" i="16"/>
  <c r="K187" i="16"/>
  <c r="J187" i="16"/>
  <c r="I187" i="16"/>
  <c r="H187" i="16"/>
  <c r="F187" i="16"/>
  <c r="C187" i="16"/>
  <c r="K186" i="16"/>
  <c r="J186" i="16"/>
  <c r="I186" i="16"/>
  <c r="H186" i="16"/>
  <c r="F186" i="16"/>
  <c r="C186" i="16"/>
  <c r="K185" i="16"/>
  <c r="J185" i="16"/>
  <c r="I185" i="16"/>
  <c r="G185" i="16" s="1"/>
  <c r="F185" i="16"/>
  <c r="C185" i="16"/>
  <c r="K184" i="16"/>
  <c r="J184" i="16"/>
  <c r="I184" i="16"/>
  <c r="G184" i="16"/>
  <c r="F184" i="16"/>
  <c r="C184" i="16"/>
  <c r="K183" i="16"/>
  <c r="J183" i="16"/>
  <c r="I183" i="16"/>
  <c r="G183" i="16" s="1"/>
  <c r="F183" i="16"/>
  <c r="C183" i="16"/>
  <c r="K182" i="16"/>
  <c r="J182" i="16"/>
  <c r="I182" i="16"/>
  <c r="F182" i="16"/>
  <c r="C182" i="16"/>
  <c r="K181" i="16"/>
  <c r="J181" i="16"/>
  <c r="G181" i="16" s="1"/>
  <c r="I181" i="16"/>
  <c r="F181" i="16"/>
  <c r="C181" i="16"/>
  <c r="K180" i="16"/>
  <c r="J180" i="16"/>
  <c r="I180" i="16"/>
  <c r="G180" i="16"/>
  <c r="F180" i="16"/>
  <c r="C180" i="16"/>
  <c r="K179" i="16"/>
  <c r="J179" i="16"/>
  <c r="I179" i="16"/>
  <c r="G179" i="16" s="1"/>
  <c r="F179" i="16"/>
  <c r="C179" i="16"/>
  <c r="K178" i="16"/>
  <c r="J178" i="16"/>
  <c r="I178" i="16"/>
  <c r="F178" i="16"/>
  <c r="C178" i="16"/>
  <c r="K177" i="16"/>
  <c r="J177" i="16"/>
  <c r="I177" i="16"/>
  <c r="H177" i="16"/>
  <c r="G177" i="16" s="1"/>
  <c r="F177" i="16"/>
  <c r="C177" i="16"/>
  <c r="K176" i="16"/>
  <c r="J176" i="16"/>
  <c r="I176" i="16"/>
  <c r="H176" i="16"/>
  <c r="G176" i="16" s="1"/>
  <c r="F176" i="16"/>
  <c r="C176" i="16"/>
  <c r="K175" i="16"/>
  <c r="J175" i="16"/>
  <c r="I175" i="16"/>
  <c r="H175" i="16"/>
  <c r="G175" i="16"/>
  <c r="F175" i="16"/>
  <c r="C175" i="16"/>
  <c r="K174" i="16"/>
  <c r="J174" i="16"/>
  <c r="I174" i="16"/>
  <c r="G174" i="16"/>
  <c r="F174" i="16"/>
  <c r="C174" i="16"/>
  <c r="K173" i="16"/>
  <c r="J173" i="16"/>
  <c r="G173" i="16" s="1"/>
  <c r="I173" i="16"/>
  <c r="F173" i="16"/>
  <c r="C173" i="16"/>
  <c r="K172" i="16"/>
  <c r="J172" i="16"/>
  <c r="I172" i="16"/>
  <c r="H172" i="16"/>
  <c r="F172" i="16"/>
  <c r="C172" i="16"/>
  <c r="K171" i="16"/>
  <c r="J171" i="16"/>
  <c r="I171" i="16"/>
  <c r="H171" i="16"/>
  <c r="F171" i="16"/>
  <c r="C171" i="16"/>
  <c r="K170" i="16"/>
  <c r="J170" i="16"/>
  <c r="I170" i="16"/>
  <c r="H170" i="16"/>
  <c r="G170" i="16" s="1"/>
  <c r="F170" i="16"/>
  <c r="C170" i="16"/>
  <c r="K169" i="16"/>
  <c r="J169" i="16"/>
  <c r="I169" i="16"/>
  <c r="H169" i="16"/>
  <c r="G169" i="16"/>
  <c r="F169" i="16"/>
  <c r="C169" i="16"/>
  <c r="K168" i="16"/>
  <c r="J168" i="16"/>
  <c r="I168" i="16"/>
  <c r="G168" i="16"/>
  <c r="F168" i="16"/>
  <c r="C168" i="16"/>
  <c r="K167" i="16"/>
  <c r="J167" i="16"/>
  <c r="G167" i="16" s="1"/>
  <c r="I167" i="16"/>
  <c r="F167" i="16"/>
  <c r="C167" i="16"/>
  <c r="K166" i="16"/>
  <c r="J166" i="16"/>
  <c r="I166" i="16"/>
  <c r="H166" i="16"/>
  <c r="F166" i="16"/>
  <c r="C166" i="16"/>
  <c r="K165" i="16"/>
  <c r="J165" i="16"/>
  <c r="I165" i="16"/>
  <c r="H165" i="16"/>
  <c r="F165" i="16"/>
  <c r="C165" i="16"/>
  <c r="K164" i="16"/>
  <c r="J164" i="16"/>
  <c r="I164" i="16"/>
  <c r="H164" i="16"/>
  <c r="G164" i="16" s="1"/>
  <c r="F164" i="16"/>
  <c r="C164" i="16"/>
  <c r="K163" i="16"/>
  <c r="J163" i="16"/>
  <c r="I163" i="16"/>
  <c r="H163" i="16"/>
  <c r="G163" i="16"/>
  <c r="F163" i="16"/>
  <c r="C163" i="16"/>
  <c r="K162" i="16"/>
  <c r="J162" i="16"/>
  <c r="I162" i="16"/>
  <c r="H162" i="16"/>
  <c r="G162" i="16" s="1"/>
  <c r="F162" i="16"/>
  <c r="C162" i="16"/>
  <c r="K161" i="16"/>
  <c r="J161" i="16"/>
  <c r="I161" i="16"/>
  <c r="H161" i="16"/>
  <c r="G161" i="16"/>
  <c r="F161" i="16"/>
  <c r="C161" i="16"/>
  <c r="K160" i="16"/>
  <c r="J160" i="16"/>
  <c r="I160" i="16"/>
  <c r="H160" i="16"/>
  <c r="G160" i="16" s="1"/>
  <c r="F160" i="16"/>
  <c r="C160" i="16"/>
  <c r="K159" i="16"/>
  <c r="J159" i="16"/>
  <c r="I159" i="16"/>
  <c r="H159" i="16"/>
  <c r="F159" i="16"/>
  <c r="C159" i="16"/>
  <c r="K158" i="16"/>
  <c r="J158" i="16"/>
  <c r="I158" i="16"/>
  <c r="H158" i="16"/>
  <c r="G158" i="16" s="1"/>
  <c r="F158" i="16"/>
  <c r="C158" i="16"/>
  <c r="K157" i="16"/>
  <c r="J157" i="16"/>
  <c r="I157" i="16"/>
  <c r="H157" i="16"/>
  <c r="F157" i="16"/>
  <c r="C157" i="16"/>
  <c r="K156" i="16"/>
  <c r="J156" i="16"/>
  <c r="I156" i="16"/>
  <c r="G156" i="16" s="1"/>
  <c r="F156" i="16"/>
  <c r="C156" i="16"/>
  <c r="K155" i="16"/>
  <c r="J155" i="16"/>
  <c r="I155" i="16"/>
  <c r="H155" i="16"/>
  <c r="G155" i="16"/>
  <c r="F155" i="16"/>
  <c r="C155" i="16"/>
  <c r="K154" i="16"/>
  <c r="J154" i="16"/>
  <c r="I154" i="16"/>
  <c r="H154" i="16"/>
  <c r="G154" i="16"/>
  <c r="F154" i="16"/>
  <c r="C154" i="16"/>
  <c r="K153" i="16"/>
  <c r="J153" i="16"/>
  <c r="I153" i="16"/>
  <c r="H153" i="16"/>
  <c r="G153" i="16" s="1"/>
  <c r="F153" i="16"/>
  <c r="C153" i="16"/>
  <c r="K152" i="16"/>
  <c r="J152" i="16"/>
  <c r="I152" i="16"/>
  <c r="F152" i="16"/>
  <c r="C152" i="16"/>
  <c r="K151" i="16"/>
  <c r="G151" i="16" s="1"/>
  <c r="J151" i="16"/>
  <c r="I151" i="16"/>
  <c r="F151" i="16"/>
  <c r="C151" i="16"/>
  <c r="K150" i="16"/>
  <c r="J150" i="16"/>
  <c r="I150" i="16"/>
  <c r="G150" i="16" s="1"/>
  <c r="F150" i="16"/>
  <c r="C150" i="16"/>
  <c r="K149" i="16"/>
  <c r="J149" i="16"/>
  <c r="I149" i="16"/>
  <c r="H149" i="16"/>
  <c r="G149" i="16"/>
  <c r="F149" i="16"/>
  <c r="C149" i="16"/>
  <c r="K148" i="16"/>
  <c r="J148" i="16"/>
  <c r="I148" i="16"/>
  <c r="H148" i="16"/>
  <c r="F148" i="16"/>
  <c r="C148" i="16"/>
  <c r="K147" i="16"/>
  <c r="J147" i="16"/>
  <c r="I147" i="16"/>
  <c r="G147" i="16" s="1"/>
  <c r="H147" i="16"/>
  <c r="F147" i="16"/>
  <c r="C147" i="16"/>
  <c r="K146" i="16"/>
  <c r="J146" i="16"/>
  <c r="I146" i="16"/>
  <c r="H146" i="16"/>
  <c r="F146" i="16"/>
  <c r="C146" i="16"/>
  <c r="K145" i="16"/>
  <c r="J145" i="16"/>
  <c r="I145" i="16"/>
  <c r="H145" i="16"/>
  <c r="G145" i="16" s="1"/>
  <c r="F145" i="16"/>
  <c r="C145" i="16"/>
  <c r="K144" i="16"/>
  <c r="J144" i="16"/>
  <c r="I144" i="16"/>
  <c r="H144" i="16"/>
  <c r="G144" i="16" s="1"/>
  <c r="F144" i="16"/>
  <c r="C144" i="16"/>
  <c r="K143" i="16"/>
  <c r="J143" i="16"/>
  <c r="I143" i="16"/>
  <c r="H143" i="16"/>
  <c r="G143" i="16" s="1"/>
  <c r="F143" i="16"/>
  <c r="C143" i="16"/>
  <c r="K142" i="16"/>
  <c r="J142" i="16"/>
  <c r="I142" i="16"/>
  <c r="H142" i="16"/>
  <c r="G142" i="16"/>
  <c r="F142" i="16"/>
  <c r="C142" i="16"/>
  <c r="K141" i="16"/>
  <c r="J141" i="16"/>
  <c r="I141" i="16"/>
  <c r="H141" i="16"/>
  <c r="G141" i="16"/>
  <c r="F141" i="16"/>
  <c r="C141" i="16"/>
  <c r="K140" i="16"/>
  <c r="J140" i="16"/>
  <c r="G140" i="16" s="1"/>
  <c r="I140" i="16"/>
  <c r="F140" i="16"/>
  <c r="C140" i="16"/>
  <c r="K139" i="16"/>
  <c r="J139" i="16"/>
  <c r="I139" i="16"/>
  <c r="G139" i="16" s="1"/>
  <c r="F139" i="16"/>
  <c r="C139" i="16"/>
  <c r="K138" i="16"/>
  <c r="J138" i="16"/>
  <c r="I138" i="16"/>
  <c r="G138" i="16" s="1"/>
  <c r="H138" i="16"/>
  <c r="F138" i="16"/>
  <c r="C138" i="16"/>
  <c r="K137" i="16"/>
  <c r="J137" i="16"/>
  <c r="I137" i="16"/>
  <c r="H137" i="16"/>
  <c r="G137" i="16" s="1"/>
  <c r="F137" i="16"/>
  <c r="C137" i="16"/>
  <c r="K136" i="16"/>
  <c r="J136" i="16"/>
  <c r="I136" i="16"/>
  <c r="H136" i="16"/>
  <c r="G136" i="16"/>
  <c r="F136" i="16"/>
  <c r="C136" i="16"/>
  <c r="K135" i="16"/>
  <c r="J135" i="16"/>
  <c r="I135" i="16"/>
  <c r="H135" i="16"/>
  <c r="G135" i="16"/>
  <c r="F135" i="16"/>
  <c r="C135" i="16"/>
  <c r="K134" i="16"/>
  <c r="J134" i="16"/>
  <c r="I134" i="16"/>
  <c r="H134" i="16"/>
  <c r="G134" i="16" s="1"/>
  <c r="F134" i="16"/>
  <c r="C134" i="16"/>
  <c r="K133" i="16"/>
  <c r="J133" i="16"/>
  <c r="I133" i="16"/>
  <c r="H133" i="16"/>
  <c r="F133" i="16"/>
  <c r="C133" i="16"/>
  <c r="K132" i="16"/>
  <c r="J132" i="16"/>
  <c r="I132" i="16"/>
  <c r="H132" i="16"/>
  <c r="F132" i="16"/>
  <c r="C132" i="16"/>
  <c r="K131" i="16"/>
  <c r="J131" i="16"/>
  <c r="I131" i="16"/>
  <c r="H131" i="16"/>
  <c r="F131" i="16"/>
  <c r="C131" i="16"/>
  <c r="K130" i="16"/>
  <c r="J130" i="16"/>
  <c r="I130" i="16"/>
  <c r="H130" i="16"/>
  <c r="G130" i="16" s="1"/>
  <c r="F130" i="16"/>
  <c r="C130" i="16"/>
  <c r="K129" i="16"/>
  <c r="J129" i="16"/>
  <c r="I129" i="16"/>
  <c r="H129" i="16"/>
  <c r="G129" i="16"/>
  <c r="F129" i="16"/>
  <c r="C129" i="16"/>
  <c r="K128" i="16"/>
  <c r="J128" i="16"/>
  <c r="I128" i="16"/>
  <c r="H128" i="16"/>
  <c r="G128" i="16" s="1"/>
  <c r="F128" i="16"/>
  <c r="C128" i="16"/>
  <c r="K127" i="16"/>
  <c r="J127" i="16"/>
  <c r="I127" i="16"/>
  <c r="G127" i="16" s="1"/>
  <c r="F127" i="16"/>
  <c r="C127" i="16"/>
  <c r="K126" i="16"/>
  <c r="J126" i="16"/>
  <c r="I126" i="16"/>
  <c r="F126" i="16"/>
  <c r="C126" i="16"/>
  <c r="K125" i="16"/>
  <c r="J125" i="16"/>
  <c r="I125" i="16"/>
  <c r="H125" i="16"/>
  <c r="G125" i="16"/>
  <c r="F125" i="16"/>
  <c r="C125" i="16"/>
  <c r="K124" i="16"/>
  <c r="J124" i="16"/>
  <c r="I124" i="16"/>
  <c r="H124" i="16"/>
  <c r="G124" i="16" s="1"/>
  <c r="F124" i="16"/>
  <c r="C124" i="16"/>
  <c r="K123" i="16"/>
  <c r="J123" i="16"/>
  <c r="I123" i="16"/>
  <c r="G123" i="16"/>
  <c r="F123" i="16"/>
  <c r="C123" i="16"/>
  <c r="K122" i="16"/>
  <c r="G122" i="16" s="1"/>
  <c r="J122" i="16"/>
  <c r="I122" i="16"/>
  <c r="H122" i="16"/>
  <c r="F122" i="16"/>
  <c r="C122" i="16"/>
  <c r="K121" i="16"/>
  <c r="J121" i="16"/>
  <c r="I121" i="16"/>
  <c r="H121" i="16"/>
  <c r="F121" i="16"/>
  <c r="C121" i="16"/>
  <c r="K120" i="16"/>
  <c r="J120" i="16"/>
  <c r="I120" i="16"/>
  <c r="F120" i="16"/>
  <c r="C120" i="16"/>
  <c r="K119" i="16"/>
  <c r="J119" i="16"/>
  <c r="I119" i="16"/>
  <c r="H119" i="16"/>
  <c r="F119" i="16"/>
  <c r="C119" i="16"/>
  <c r="K118" i="16"/>
  <c r="J118" i="16"/>
  <c r="I118" i="16"/>
  <c r="G118" i="16" s="1"/>
  <c r="H118" i="16"/>
  <c r="F118" i="16"/>
  <c r="C118" i="16"/>
  <c r="K117" i="16"/>
  <c r="J117" i="16"/>
  <c r="I117" i="16"/>
  <c r="G117" i="16"/>
  <c r="F117" i="16"/>
  <c r="C117" i="16"/>
  <c r="K116" i="16"/>
  <c r="G116" i="16" s="1"/>
  <c r="J116" i="16"/>
  <c r="I116" i="16"/>
  <c r="H116" i="16"/>
  <c r="F116" i="16"/>
  <c r="C116" i="16"/>
  <c r="K115" i="16"/>
  <c r="J115" i="16"/>
  <c r="I115" i="16"/>
  <c r="F115" i="16"/>
  <c r="C115" i="16"/>
  <c r="K114" i="16"/>
  <c r="J114" i="16"/>
  <c r="I114" i="16"/>
  <c r="H114" i="16"/>
  <c r="F114" i="16"/>
  <c r="C114" i="16"/>
  <c r="K113" i="16"/>
  <c r="G113" i="16" s="1"/>
  <c r="J113" i="16"/>
  <c r="I113" i="16"/>
  <c r="F113" i="16"/>
  <c r="C113" i="16"/>
  <c r="K112" i="16"/>
  <c r="J112" i="16"/>
  <c r="I112" i="16"/>
  <c r="G112" i="16" s="1"/>
  <c r="F112" i="16"/>
  <c r="C112" i="16"/>
  <c r="K111" i="16"/>
  <c r="J111" i="16"/>
  <c r="I111" i="16"/>
  <c r="H111" i="16"/>
  <c r="G111" i="16"/>
  <c r="F111" i="16"/>
  <c r="C111" i="16"/>
  <c r="K110" i="16"/>
  <c r="J110" i="16"/>
  <c r="I110" i="16"/>
  <c r="H110" i="16"/>
  <c r="F110" i="16"/>
  <c r="C110" i="16"/>
  <c r="K109" i="16"/>
  <c r="J109" i="16"/>
  <c r="I109" i="16"/>
  <c r="G109" i="16" s="1"/>
  <c r="H109" i="16"/>
  <c r="F109" i="16"/>
  <c r="C109" i="16"/>
  <c r="K108" i="16"/>
  <c r="J108" i="16"/>
  <c r="I108" i="16"/>
  <c r="F108" i="16"/>
  <c r="C108" i="16"/>
  <c r="K107" i="16"/>
  <c r="J107" i="16"/>
  <c r="I107" i="16"/>
  <c r="G107" i="16"/>
  <c r="F107" i="16"/>
  <c r="C107" i="16"/>
  <c r="K106" i="16"/>
  <c r="J106" i="16"/>
  <c r="I106" i="16"/>
  <c r="G106" i="16"/>
  <c r="F106" i="16"/>
  <c r="C106" i="16"/>
  <c r="K105" i="16"/>
  <c r="J105" i="16"/>
  <c r="I105" i="16"/>
  <c r="F105" i="16"/>
  <c r="C105" i="16"/>
  <c r="K104" i="16"/>
  <c r="J104" i="16"/>
  <c r="I104" i="16"/>
  <c r="H104" i="16"/>
  <c r="F104" i="16"/>
  <c r="C104" i="16"/>
  <c r="K103" i="16"/>
  <c r="J103" i="16"/>
  <c r="I103" i="16"/>
  <c r="H103" i="16"/>
  <c r="G103" i="16"/>
  <c r="F103" i="16"/>
  <c r="C103" i="16"/>
  <c r="K102" i="16"/>
  <c r="J102" i="16"/>
  <c r="I102" i="16"/>
  <c r="H102" i="16"/>
  <c r="G102" i="16" s="1"/>
  <c r="F102" i="16"/>
  <c r="C102" i="16"/>
  <c r="K101" i="16"/>
  <c r="J101" i="16"/>
  <c r="I101" i="16"/>
  <c r="H101" i="16"/>
  <c r="G101" i="16" s="1"/>
  <c r="F101" i="16"/>
  <c r="C101" i="16"/>
  <c r="K100" i="16"/>
  <c r="J100" i="16"/>
  <c r="I100" i="16"/>
  <c r="H100" i="16"/>
  <c r="G100" i="16"/>
  <c r="F100" i="16"/>
  <c r="C100" i="16"/>
  <c r="K99" i="16"/>
  <c r="G99" i="16" s="1"/>
  <c r="J99" i="16"/>
  <c r="I99" i="16"/>
  <c r="H99" i="16"/>
  <c r="F99" i="16"/>
  <c r="C99" i="16"/>
  <c r="K98" i="16"/>
  <c r="J98" i="16"/>
  <c r="I98" i="16"/>
  <c r="H98" i="16"/>
  <c r="F98" i="16"/>
  <c r="C98" i="16"/>
  <c r="K97" i="16"/>
  <c r="J97" i="16"/>
  <c r="I97" i="16"/>
  <c r="H97" i="16"/>
  <c r="F97" i="16"/>
  <c r="C97" i="16"/>
  <c r="K96" i="16"/>
  <c r="J96" i="16"/>
  <c r="I96" i="16"/>
  <c r="H96" i="16"/>
  <c r="F96" i="16"/>
  <c r="C96" i="16"/>
  <c r="K95" i="16"/>
  <c r="J95" i="16"/>
  <c r="I95" i="16"/>
  <c r="G95" i="16" s="1"/>
  <c r="H95" i="16"/>
  <c r="F95" i="16"/>
  <c r="C95" i="16"/>
  <c r="K94" i="16"/>
  <c r="J94" i="16"/>
  <c r="I94" i="16"/>
  <c r="H94" i="16"/>
  <c r="G94" i="16" s="1"/>
  <c r="F94" i="16"/>
  <c r="C94" i="16"/>
  <c r="K93" i="16"/>
  <c r="J93" i="16"/>
  <c r="I93" i="16"/>
  <c r="H93" i="16"/>
  <c r="G93" i="16"/>
  <c r="F93" i="16"/>
  <c r="C93" i="16"/>
  <c r="K92" i="16"/>
  <c r="J92" i="16"/>
  <c r="I92" i="16"/>
  <c r="H92" i="16"/>
  <c r="G92" i="16" s="1"/>
  <c r="F92" i="16"/>
  <c r="C92" i="16"/>
  <c r="K91" i="16"/>
  <c r="G91" i="16" s="1"/>
  <c r="J91" i="16"/>
  <c r="I91" i="16"/>
  <c r="H91" i="16"/>
  <c r="F91" i="16"/>
  <c r="C91" i="16"/>
  <c r="K90" i="16"/>
  <c r="J90" i="16"/>
  <c r="I90" i="16"/>
  <c r="H90" i="16"/>
  <c r="F90" i="16"/>
  <c r="C90" i="16"/>
  <c r="K89" i="16"/>
  <c r="J89" i="16"/>
  <c r="I89" i="16"/>
  <c r="H89" i="16"/>
  <c r="F89" i="16"/>
  <c r="C89" i="16"/>
  <c r="K88" i="16"/>
  <c r="J88" i="16"/>
  <c r="I88" i="16"/>
  <c r="H88" i="16"/>
  <c r="F88" i="16"/>
  <c r="C88" i="16"/>
  <c r="K87" i="16"/>
  <c r="J87" i="16"/>
  <c r="I87" i="16"/>
  <c r="H87" i="16"/>
  <c r="F87" i="16"/>
  <c r="C87" i="16"/>
  <c r="K86" i="16"/>
  <c r="J86" i="16"/>
  <c r="I86" i="16"/>
  <c r="H86" i="16"/>
  <c r="G86" i="16" s="1"/>
  <c r="F86" i="16"/>
  <c r="C86" i="16"/>
  <c r="K85" i="16"/>
  <c r="J85" i="16"/>
  <c r="I85" i="16"/>
  <c r="H85" i="16"/>
  <c r="G85" i="16"/>
  <c r="F85" i="16"/>
  <c r="C85" i="16"/>
  <c r="K84" i="16"/>
  <c r="J84" i="16"/>
  <c r="I84" i="16"/>
  <c r="H84" i="16"/>
  <c r="G84" i="16" s="1"/>
  <c r="F84" i="16"/>
  <c r="C84" i="16"/>
  <c r="K83" i="16"/>
  <c r="J83" i="16"/>
  <c r="I83" i="16"/>
  <c r="H83" i="16"/>
  <c r="G83" i="16"/>
  <c r="F83" i="16"/>
  <c r="C83" i="16"/>
  <c r="K82" i="16"/>
  <c r="J82" i="16"/>
  <c r="I82" i="16"/>
  <c r="H82" i="16"/>
  <c r="G82" i="16" s="1"/>
  <c r="F82" i="16"/>
  <c r="C82" i="16"/>
  <c r="K81" i="16"/>
  <c r="J81" i="16"/>
  <c r="I81" i="16"/>
  <c r="H81" i="16"/>
  <c r="F81" i="16"/>
  <c r="C81" i="16"/>
  <c r="K80" i="16"/>
  <c r="J80" i="16"/>
  <c r="I80" i="16"/>
  <c r="H80" i="16"/>
  <c r="G80" i="16" s="1"/>
  <c r="F80" i="16"/>
  <c r="C80" i="16"/>
  <c r="K79" i="16"/>
  <c r="J79" i="16"/>
  <c r="I79" i="16"/>
  <c r="H79" i="16"/>
  <c r="F79" i="16"/>
  <c r="C79" i="16"/>
  <c r="K78" i="16"/>
  <c r="J78" i="16"/>
  <c r="I78" i="16"/>
  <c r="H78" i="16"/>
  <c r="F78" i="16"/>
  <c r="C78" i="16"/>
  <c r="K77" i="16"/>
  <c r="J77" i="16"/>
  <c r="I77" i="16"/>
  <c r="G77" i="16" s="1"/>
  <c r="H77" i="16"/>
  <c r="F77" i="16"/>
  <c r="C77" i="16"/>
  <c r="K76" i="16"/>
  <c r="J76" i="16"/>
  <c r="I76" i="16"/>
  <c r="H76" i="16"/>
  <c r="G76" i="16" s="1"/>
  <c r="F76" i="16"/>
  <c r="C76" i="16"/>
  <c r="K75" i="16"/>
  <c r="J75" i="16"/>
  <c r="I75" i="16"/>
  <c r="H75" i="16"/>
  <c r="G75" i="16"/>
  <c r="F75" i="16"/>
  <c r="C75" i="16"/>
  <c r="K74" i="16"/>
  <c r="J74" i="16"/>
  <c r="I74" i="16"/>
  <c r="H74" i="16"/>
  <c r="F74" i="16"/>
  <c r="C74" i="16"/>
  <c r="K73" i="16"/>
  <c r="J73" i="16"/>
  <c r="I73" i="16"/>
  <c r="H73" i="16"/>
  <c r="F73" i="16"/>
  <c r="C73" i="16"/>
  <c r="K72" i="16"/>
  <c r="J72" i="16"/>
  <c r="I72" i="16"/>
  <c r="H72" i="16"/>
  <c r="F72" i="16"/>
  <c r="C72" i="16"/>
  <c r="K71" i="16"/>
  <c r="J71" i="16"/>
  <c r="I71" i="16"/>
  <c r="H71" i="16"/>
  <c r="F71" i="16"/>
  <c r="C71" i="16"/>
  <c r="K70" i="16"/>
  <c r="J70" i="16"/>
  <c r="G70" i="16" s="1"/>
  <c r="I70" i="16"/>
  <c r="H70" i="16"/>
  <c r="F70" i="16"/>
  <c r="C70" i="16"/>
  <c r="K69" i="16"/>
  <c r="J69" i="16"/>
  <c r="I69" i="16"/>
  <c r="H69" i="16"/>
  <c r="F69" i="16"/>
  <c r="C69" i="16"/>
  <c r="K68" i="16"/>
  <c r="J68" i="16"/>
  <c r="I68" i="16"/>
  <c r="H68" i="16"/>
  <c r="G68" i="16" s="1"/>
  <c r="F68" i="16"/>
  <c r="C68" i="16"/>
  <c r="K67" i="16"/>
  <c r="J67" i="16"/>
  <c r="I67" i="16"/>
  <c r="H67" i="16"/>
  <c r="G67" i="16"/>
  <c r="F67" i="16"/>
  <c r="C67" i="16"/>
  <c r="K66" i="16"/>
  <c r="J66" i="16"/>
  <c r="I66" i="16"/>
  <c r="H66" i="16"/>
  <c r="F66" i="16"/>
  <c r="C66" i="16"/>
  <c r="K65" i="16"/>
  <c r="J65" i="16"/>
  <c r="I65" i="16"/>
  <c r="G65" i="16" s="1"/>
  <c r="H65" i="16"/>
  <c r="F65" i="16"/>
  <c r="C65" i="16"/>
  <c r="K64" i="16"/>
  <c r="J64" i="16"/>
  <c r="I64" i="16"/>
  <c r="H64" i="16"/>
  <c r="F64" i="16"/>
  <c r="C64" i="16"/>
  <c r="K63" i="16"/>
  <c r="J63" i="16"/>
  <c r="I63" i="16"/>
  <c r="H63" i="16"/>
  <c r="G63" i="16" s="1"/>
  <c r="F63" i="16"/>
  <c r="C63" i="16"/>
  <c r="K62" i="16"/>
  <c r="J62" i="16"/>
  <c r="I62" i="16"/>
  <c r="H62" i="16"/>
  <c r="G62" i="16"/>
  <c r="F62" i="16"/>
  <c r="C62" i="16"/>
  <c r="K61" i="16"/>
  <c r="J61" i="16"/>
  <c r="I61" i="16"/>
  <c r="H61" i="16"/>
  <c r="G61" i="16" s="1"/>
  <c r="F61" i="16"/>
  <c r="C61" i="16"/>
  <c r="K60" i="16"/>
  <c r="J60" i="16"/>
  <c r="I60" i="16"/>
  <c r="H60" i="16"/>
  <c r="G60" i="16" s="1"/>
  <c r="F60" i="16"/>
  <c r="C60" i="16"/>
  <c r="K59" i="16"/>
  <c r="J59" i="16"/>
  <c r="I59" i="16"/>
  <c r="H59" i="16"/>
  <c r="G59" i="16"/>
  <c r="F59" i="16"/>
  <c r="C59" i="16"/>
  <c r="K58" i="16"/>
  <c r="J58" i="16"/>
  <c r="I58" i="16"/>
  <c r="H58" i="16"/>
  <c r="G58" i="16" s="1"/>
  <c r="F58" i="16"/>
  <c r="C58" i="16"/>
  <c r="K57" i="16"/>
  <c r="J57" i="16"/>
  <c r="I57" i="16"/>
  <c r="G57" i="16" s="1"/>
  <c r="H57" i="16"/>
  <c r="F57" i="16"/>
  <c r="C57" i="16"/>
  <c r="K56" i="16"/>
  <c r="J56" i="16"/>
  <c r="I56" i="16"/>
  <c r="H56" i="16"/>
  <c r="F56" i="16"/>
  <c r="C56" i="16"/>
  <c r="K55" i="16"/>
  <c r="J55" i="16"/>
  <c r="G55" i="16" s="1"/>
  <c r="I55" i="16"/>
  <c r="H55" i="16"/>
  <c r="F55" i="16"/>
  <c r="C55" i="16"/>
  <c r="K54" i="16"/>
  <c r="J54" i="16"/>
  <c r="I54" i="16"/>
  <c r="G54" i="16" s="1"/>
  <c r="H54" i="16"/>
  <c r="F54" i="16"/>
  <c r="C54" i="16"/>
  <c r="K53" i="16"/>
  <c r="J53" i="16"/>
  <c r="I53" i="16"/>
  <c r="H53" i="16"/>
  <c r="G53" i="16" s="1"/>
  <c r="F53" i="16"/>
  <c r="C53" i="16"/>
  <c r="K52" i="16"/>
  <c r="J52" i="16"/>
  <c r="I52" i="16"/>
  <c r="H52" i="16"/>
  <c r="G52" i="16"/>
  <c r="F52" i="16"/>
  <c r="C52" i="16"/>
  <c r="K51" i="16"/>
  <c r="G51" i="16" s="1"/>
  <c r="J51" i="16"/>
  <c r="I51" i="16"/>
  <c r="H51" i="16"/>
  <c r="F51" i="16"/>
  <c r="C51" i="16"/>
  <c r="K50" i="16"/>
  <c r="J50" i="16"/>
  <c r="I50" i="16"/>
  <c r="H50" i="16"/>
  <c r="G50" i="16" s="1"/>
  <c r="F50" i="16"/>
  <c r="C50" i="16"/>
  <c r="K49" i="16"/>
  <c r="J49" i="16"/>
  <c r="I49" i="16"/>
  <c r="H49" i="16"/>
  <c r="F49" i="16"/>
  <c r="C49" i="16"/>
  <c r="K48" i="16"/>
  <c r="J48" i="16"/>
  <c r="I48" i="16"/>
  <c r="H48" i="16"/>
  <c r="F48" i="16"/>
  <c r="C48" i="16"/>
  <c r="K47" i="16"/>
  <c r="J47" i="16"/>
  <c r="I47" i="16"/>
  <c r="H47" i="16"/>
  <c r="G47" i="16"/>
  <c r="F47" i="16"/>
  <c r="C47" i="16"/>
  <c r="K46" i="16"/>
  <c r="J46" i="16"/>
  <c r="I46" i="16"/>
  <c r="H46" i="16"/>
  <c r="G46" i="16" s="1"/>
  <c r="F46" i="16"/>
  <c r="C46" i="16"/>
  <c r="K45" i="16"/>
  <c r="J45" i="16"/>
  <c r="I45" i="16"/>
  <c r="H45" i="16"/>
  <c r="G45" i="16" s="1"/>
  <c r="F45" i="16"/>
  <c r="C45" i="16"/>
  <c r="K44" i="16"/>
  <c r="J44" i="16"/>
  <c r="I44" i="16"/>
  <c r="H44" i="16"/>
  <c r="G44" i="16"/>
  <c r="F44" i="16"/>
  <c r="C44" i="16"/>
  <c r="K43" i="16"/>
  <c r="J43" i="16"/>
  <c r="I43" i="16"/>
  <c r="G43" i="16" s="1"/>
  <c r="H43" i="16"/>
  <c r="F43" i="16"/>
  <c r="C43" i="16"/>
  <c r="K42" i="16"/>
  <c r="J42" i="16"/>
  <c r="I42" i="16"/>
  <c r="H42" i="16"/>
  <c r="F42" i="16"/>
  <c r="C42" i="16"/>
  <c r="K41" i="16"/>
  <c r="G41" i="16" s="1"/>
  <c r="J41" i="16"/>
  <c r="I41" i="16"/>
  <c r="H41" i="16"/>
  <c r="F41" i="16"/>
  <c r="C41" i="16"/>
  <c r="K40" i="16"/>
  <c r="J40" i="16"/>
  <c r="I40" i="16"/>
  <c r="H40" i="16"/>
  <c r="F40" i="16"/>
  <c r="C40" i="16"/>
  <c r="K39" i="16"/>
  <c r="J39" i="16"/>
  <c r="I39" i="16"/>
  <c r="H39" i="16"/>
  <c r="F39" i="16"/>
  <c r="C39" i="16"/>
  <c r="K38" i="16"/>
  <c r="J38" i="16"/>
  <c r="I38" i="16"/>
  <c r="H38" i="16"/>
  <c r="G38" i="16"/>
  <c r="F38" i="16"/>
  <c r="C38" i="16"/>
  <c r="K37" i="16"/>
  <c r="J37" i="16"/>
  <c r="I37" i="16"/>
  <c r="H37" i="16"/>
  <c r="F37" i="16"/>
  <c r="C37" i="16"/>
  <c r="K36" i="16"/>
  <c r="J36" i="16"/>
  <c r="I36" i="16"/>
  <c r="H36" i="16"/>
  <c r="G36" i="16"/>
  <c r="F36" i="16"/>
  <c r="C36" i="16"/>
  <c r="K35" i="16"/>
  <c r="J35" i="16"/>
  <c r="I35" i="16"/>
  <c r="H35" i="16"/>
  <c r="G35" i="16"/>
  <c r="F35" i="16"/>
  <c r="C35" i="16"/>
  <c r="K34" i="16"/>
  <c r="J34" i="16"/>
  <c r="I34" i="16"/>
  <c r="H34" i="16"/>
  <c r="F34" i="16"/>
  <c r="C34" i="16"/>
  <c r="K33" i="16"/>
  <c r="J33" i="16"/>
  <c r="I33" i="16"/>
  <c r="H33" i="16"/>
  <c r="F33" i="16"/>
  <c r="C33" i="16"/>
  <c r="K32" i="16"/>
  <c r="J32" i="16"/>
  <c r="I32" i="16"/>
  <c r="H32" i="16"/>
  <c r="F32" i="16"/>
  <c r="C32" i="16"/>
  <c r="K31" i="16"/>
  <c r="J31" i="16"/>
  <c r="I31" i="16"/>
  <c r="H31" i="16"/>
  <c r="F31" i="16"/>
  <c r="C31" i="16"/>
  <c r="K30" i="16"/>
  <c r="J30" i="16"/>
  <c r="G30" i="16" s="1"/>
  <c r="I30" i="16"/>
  <c r="H30" i="16"/>
  <c r="F30" i="16"/>
  <c r="C30" i="16"/>
  <c r="K29" i="16"/>
  <c r="J29" i="16"/>
  <c r="I29" i="16"/>
  <c r="G29" i="16" s="1"/>
  <c r="H29" i="16"/>
  <c r="F29" i="16"/>
  <c r="C29" i="16"/>
  <c r="K28" i="16"/>
  <c r="J28" i="16"/>
  <c r="I28" i="16"/>
  <c r="H28" i="16"/>
  <c r="G28" i="16" s="1"/>
  <c r="F28" i="16"/>
  <c r="C28" i="16"/>
  <c r="K27" i="16"/>
  <c r="J27" i="16"/>
  <c r="I27" i="16"/>
  <c r="H27" i="16"/>
  <c r="G27" i="16"/>
  <c r="F27" i="16"/>
  <c r="C27" i="16"/>
  <c r="K26" i="16"/>
  <c r="J26" i="16"/>
  <c r="I26" i="16"/>
  <c r="H26" i="16"/>
  <c r="F26" i="16"/>
  <c r="C26" i="16"/>
  <c r="K25" i="16"/>
  <c r="J25" i="16"/>
  <c r="I25" i="16"/>
  <c r="H25" i="16"/>
  <c r="G25" i="16"/>
  <c r="F25" i="16"/>
  <c r="C25" i="16"/>
  <c r="K24" i="16"/>
  <c r="J24" i="16"/>
  <c r="I24" i="16"/>
  <c r="H24" i="16"/>
  <c r="F24" i="16"/>
  <c r="C24" i="16"/>
  <c r="K23" i="16"/>
  <c r="J23" i="16"/>
  <c r="I23" i="16"/>
  <c r="G23" i="16" s="1"/>
  <c r="H23" i="16"/>
  <c r="F23" i="16"/>
  <c r="C23" i="16"/>
  <c r="K22" i="16"/>
  <c r="J22" i="16"/>
  <c r="I22" i="16"/>
  <c r="H22" i="16"/>
  <c r="G22" i="16" s="1"/>
  <c r="F22" i="16"/>
  <c r="C22" i="16"/>
  <c r="K21" i="16"/>
  <c r="J21" i="16"/>
  <c r="I21" i="16"/>
  <c r="H21" i="16"/>
  <c r="G21" i="16"/>
  <c r="F21" i="16"/>
  <c r="C21" i="16"/>
  <c r="K20" i="16"/>
  <c r="J20" i="16"/>
  <c r="I20" i="16"/>
  <c r="H20" i="16"/>
  <c r="G20" i="16" s="1"/>
  <c r="F20" i="16"/>
  <c r="C20" i="16"/>
  <c r="K19" i="16"/>
  <c r="G19" i="16" s="1"/>
  <c r="J19" i="16"/>
  <c r="I19" i="16"/>
  <c r="H19" i="16"/>
  <c r="F19" i="16"/>
  <c r="C19" i="16"/>
  <c r="K18" i="16"/>
  <c r="J18" i="16"/>
  <c r="I18" i="16"/>
  <c r="H18" i="16"/>
  <c r="F18" i="16"/>
  <c r="C18" i="16"/>
  <c r="K17" i="16"/>
  <c r="J17" i="16"/>
  <c r="I17" i="16"/>
  <c r="G17" i="16" s="1"/>
  <c r="H17" i="16"/>
  <c r="F17" i="16"/>
  <c r="C17" i="16"/>
  <c r="K16" i="16"/>
  <c r="J16" i="16"/>
  <c r="I16" i="16"/>
  <c r="H16" i="16"/>
  <c r="G16" i="16" s="1"/>
  <c r="F16" i="16"/>
  <c r="C16" i="16"/>
  <c r="K15" i="16"/>
  <c r="J15" i="16"/>
  <c r="I15" i="16"/>
  <c r="H15" i="16"/>
  <c r="G15" i="16"/>
  <c r="F15" i="16"/>
  <c r="C15" i="16"/>
  <c r="K14" i="16"/>
  <c r="J14" i="16"/>
  <c r="I14" i="16"/>
  <c r="H14" i="16"/>
  <c r="F14" i="16"/>
  <c r="C14" i="16"/>
  <c r="K13" i="16"/>
  <c r="J13" i="16"/>
  <c r="I13" i="16"/>
  <c r="H13" i="16"/>
  <c r="G13" i="16" s="1"/>
  <c r="F13" i="16"/>
  <c r="C13" i="16"/>
  <c r="K12" i="16"/>
  <c r="J12" i="16"/>
  <c r="I12" i="16"/>
  <c r="G12" i="16" s="1"/>
  <c r="H12" i="16"/>
  <c r="F12" i="16"/>
  <c r="C12" i="16"/>
  <c r="K11" i="16"/>
  <c r="J11" i="16"/>
  <c r="I11" i="16"/>
  <c r="H11" i="16"/>
  <c r="F11" i="16"/>
  <c r="C11" i="16"/>
  <c r="K10" i="16"/>
  <c r="J10" i="16"/>
  <c r="I10" i="16"/>
  <c r="H10" i="16"/>
  <c r="G10" i="16" s="1"/>
  <c r="F10" i="16"/>
  <c r="C10" i="16"/>
  <c r="K9" i="16"/>
  <c r="J9" i="16"/>
  <c r="I9" i="16"/>
  <c r="H9" i="16"/>
  <c r="G9" i="16"/>
  <c r="F9" i="16"/>
  <c r="C9" i="16"/>
  <c r="K8" i="16"/>
  <c r="G8" i="16" s="1"/>
  <c r="J8" i="16"/>
  <c r="I8" i="16"/>
  <c r="H8" i="16"/>
  <c r="F8" i="16"/>
  <c r="C8" i="16"/>
  <c r="K7" i="16"/>
  <c r="J7" i="16"/>
  <c r="G7" i="16" s="1"/>
  <c r="I7" i="16"/>
  <c r="H7" i="16"/>
  <c r="F7" i="16"/>
  <c r="C7" i="16"/>
  <c r="K6" i="16"/>
  <c r="J6" i="16"/>
  <c r="I6" i="16"/>
  <c r="H6" i="16"/>
  <c r="F6" i="16"/>
  <c r="C6" i="16"/>
  <c r="K5" i="16"/>
  <c r="J5" i="16"/>
  <c r="I5" i="16"/>
  <c r="H5" i="16"/>
  <c r="F5" i="16"/>
  <c r="C5" i="16"/>
  <c r="K4" i="16"/>
  <c r="G4" i="16" s="1"/>
  <c r="J4" i="16"/>
  <c r="I4" i="16"/>
  <c r="H4" i="16"/>
  <c r="F4" i="16"/>
  <c r="C4" i="16"/>
  <c r="K3" i="16"/>
  <c r="J3" i="16"/>
  <c r="I3" i="16"/>
  <c r="H3" i="16"/>
  <c r="F3" i="16"/>
  <c r="C3" i="16"/>
  <c r="K2" i="16"/>
  <c r="J2" i="16"/>
  <c r="I2" i="16"/>
  <c r="H2" i="16"/>
  <c r="G2" i="16" s="1"/>
  <c r="F2" i="16"/>
  <c r="C2" i="16"/>
  <c r="F207" i="15"/>
  <c r="C207" i="15"/>
  <c r="F206" i="15"/>
  <c r="C206" i="15"/>
  <c r="F205" i="15"/>
  <c r="C205" i="15"/>
  <c r="F204" i="15"/>
  <c r="C204" i="15"/>
  <c r="F203" i="15"/>
  <c r="C203" i="15"/>
  <c r="F202" i="15"/>
  <c r="C202" i="15"/>
  <c r="F201" i="15"/>
  <c r="C201" i="15"/>
  <c r="F200" i="15"/>
  <c r="C200" i="15"/>
  <c r="F199" i="15"/>
  <c r="C199" i="15"/>
  <c r="F198" i="15"/>
  <c r="C198" i="15"/>
  <c r="F197" i="15"/>
  <c r="C197" i="15"/>
  <c r="F196" i="15"/>
  <c r="C196" i="15"/>
  <c r="F195" i="15"/>
  <c r="C195" i="15"/>
  <c r="F194" i="15"/>
  <c r="C194" i="15"/>
  <c r="F193" i="15"/>
  <c r="C193" i="15"/>
  <c r="F192" i="15"/>
  <c r="C192" i="15"/>
  <c r="F191" i="15"/>
  <c r="C191" i="15"/>
  <c r="F190" i="15"/>
  <c r="C190" i="15"/>
  <c r="F189" i="15"/>
  <c r="C189" i="15"/>
  <c r="F188" i="15"/>
  <c r="C188" i="15"/>
  <c r="F187" i="15"/>
  <c r="C187" i="15"/>
  <c r="F186" i="15"/>
  <c r="C186" i="15"/>
  <c r="F185" i="15"/>
  <c r="C185" i="15"/>
  <c r="J184" i="15"/>
  <c r="I184" i="15"/>
  <c r="H184" i="15"/>
  <c r="F184" i="15"/>
  <c r="C184" i="15"/>
  <c r="J183" i="15"/>
  <c r="I183" i="15"/>
  <c r="G183" i="15" s="1"/>
  <c r="H183" i="15"/>
  <c r="F183" i="15"/>
  <c r="C183" i="15"/>
  <c r="J182" i="15"/>
  <c r="I182" i="15"/>
  <c r="H182" i="15"/>
  <c r="G182" i="15"/>
  <c r="F182" i="15"/>
  <c r="C182" i="15"/>
  <c r="J181" i="15"/>
  <c r="I181" i="15"/>
  <c r="H181" i="15"/>
  <c r="G181" i="15"/>
  <c r="F181" i="15"/>
  <c r="C181" i="15"/>
  <c r="J180" i="15"/>
  <c r="I180" i="15"/>
  <c r="H180" i="15"/>
  <c r="G180" i="15" s="1"/>
  <c r="F180" i="15"/>
  <c r="C180" i="15"/>
  <c r="J179" i="15"/>
  <c r="I179" i="15"/>
  <c r="G179" i="15" s="1"/>
  <c r="H179" i="15"/>
  <c r="F179" i="15"/>
  <c r="C179" i="15"/>
  <c r="J178" i="15"/>
  <c r="I178" i="15"/>
  <c r="H178" i="15"/>
  <c r="G178" i="15" s="1"/>
  <c r="F178" i="15"/>
  <c r="C178" i="15"/>
  <c r="J177" i="15"/>
  <c r="I177" i="15"/>
  <c r="H177" i="15"/>
  <c r="G177" i="15"/>
  <c r="F177" i="15"/>
  <c r="C177" i="15"/>
  <c r="J176" i="15"/>
  <c r="I176" i="15"/>
  <c r="H176" i="15"/>
  <c r="G176" i="15" s="1"/>
  <c r="F176" i="15"/>
  <c r="C176" i="15"/>
  <c r="J175" i="15"/>
  <c r="I175" i="15"/>
  <c r="H175" i="15"/>
  <c r="G175" i="15"/>
  <c r="F175" i="15"/>
  <c r="C175" i="15"/>
  <c r="J174" i="15"/>
  <c r="G174" i="15" s="1"/>
  <c r="I174" i="15"/>
  <c r="H174" i="15"/>
  <c r="F174" i="15"/>
  <c r="C174" i="15"/>
  <c r="J173" i="15"/>
  <c r="I173" i="15"/>
  <c r="H173" i="15"/>
  <c r="G173" i="15" s="1"/>
  <c r="F173" i="15"/>
  <c r="C173" i="15"/>
  <c r="J172" i="15"/>
  <c r="I172" i="15"/>
  <c r="H172" i="15"/>
  <c r="F172" i="15"/>
  <c r="C172" i="15"/>
  <c r="J171" i="15"/>
  <c r="I171" i="15"/>
  <c r="G171" i="15" s="1"/>
  <c r="H171" i="15"/>
  <c r="F171" i="15"/>
  <c r="C171" i="15"/>
  <c r="J170" i="15"/>
  <c r="I170" i="15"/>
  <c r="G170" i="15" s="1"/>
  <c r="H170" i="15"/>
  <c r="F170" i="15"/>
  <c r="C170" i="15"/>
  <c r="J169" i="15"/>
  <c r="I169" i="15"/>
  <c r="H169" i="15"/>
  <c r="G169" i="15"/>
  <c r="F169" i="15"/>
  <c r="C169" i="15"/>
  <c r="J168" i="15"/>
  <c r="I168" i="15"/>
  <c r="H168" i="15"/>
  <c r="G168" i="15" s="1"/>
  <c r="F168" i="15"/>
  <c r="C168" i="15"/>
  <c r="J167" i="15"/>
  <c r="G167" i="15" s="1"/>
  <c r="I167" i="15"/>
  <c r="H167" i="15"/>
  <c r="F167" i="15"/>
  <c r="C167" i="15"/>
  <c r="J166" i="15"/>
  <c r="I166" i="15"/>
  <c r="H166" i="15"/>
  <c r="G166" i="15" s="1"/>
  <c r="F166" i="15"/>
  <c r="C166" i="15"/>
  <c r="J165" i="15"/>
  <c r="I165" i="15"/>
  <c r="H165" i="15"/>
  <c r="G165" i="15"/>
  <c r="F165" i="15"/>
  <c r="C165" i="15"/>
  <c r="J164" i="15"/>
  <c r="I164" i="15"/>
  <c r="H164" i="15"/>
  <c r="F164" i="15"/>
  <c r="C164" i="15"/>
  <c r="J163" i="15"/>
  <c r="I163" i="15"/>
  <c r="G163" i="15" s="1"/>
  <c r="H163" i="15"/>
  <c r="F163" i="15"/>
  <c r="C163" i="15"/>
  <c r="J162" i="15"/>
  <c r="G162" i="15" s="1"/>
  <c r="I162" i="15"/>
  <c r="H162" i="15"/>
  <c r="F162" i="15"/>
  <c r="C162" i="15"/>
  <c r="J161" i="15"/>
  <c r="I161" i="15"/>
  <c r="H161" i="15"/>
  <c r="G161" i="15" s="1"/>
  <c r="F161" i="15"/>
  <c r="C161" i="15"/>
  <c r="J160" i="15"/>
  <c r="I160" i="15"/>
  <c r="H160" i="15"/>
  <c r="G160" i="15" s="1"/>
  <c r="F160" i="15"/>
  <c r="C160" i="15"/>
  <c r="J159" i="15"/>
  <c r="I159" i="15"/>
  <c r="H159" i="15"/>
  <c r="G159" i="15"/>
  <c r="F159" i="15"/>
  <c r="C159" i="15"/>
  <c r="J158" i="15"/>
  <c r="I158" i="15"/>
  <c r="G158" i="15" s="1"/>
  <c r="H158" i="15"/>
  <c r="F158" i="15"/>
  <c r="C158" i="15"/>
  <c r="J157" i="15"/>
  <c r="I157" i="15"/>
  <c r="H157" i="15"/>
  <c r="G157" i="15"/>
  <c r="F157" i="15"/>
  <c r="C157" i="15"/>
  <c r="J156" i="15"/>
  <c r="I156" i="15"/>
  <c r="H156" i="15"/>
  <c r="G156" i="15" s="1"/>
  <c r="F156" i="15"/>
  <c r="C156" i="15"/>
  <c r="J155" i="15"/>
  <c r="G155" i="15" s="1"/>
  <c r="I155" i="15"/>
  <c r="H155" i="15"/>
  <c r="F155" i="15"/>
  <c r="C155" i="15"/>
  <c r="J154" i="15"/>
  <c r="I154" i="15"/>
  <c r="H154" i="15"/>
  <c r="G154" i="15" s="1"/>
  <c r="F154" i="15"/>
  <c r="C154" i="15"/>
  <c r="J153" i="15"/>
  <c r="I153" i="15"/>
  <c r="H153" i="15"/>
  <c r="G153" i="15" s="1"/>
  <c r="F153" i="15"/>
  <c r="C153" i="15"/>
  <c r="J152" i="15"/>
  <c r="I152" i="15"/>
  <c r="H152" i="15"/>
  <c r="F152" i="15"/>
  <c r="C152" i="15"/>
  <c r="J151" i="15"/>
  <c r="I151" i="15"/>
  <c r="G151" i="15" s="1"/>
  <c r="H151" i="15"/>
  <c r="F151" i="15"/>
  <c r="C151" i="15"/>
  <c r="J150" i="15"/>
  <c r="I150" i="15"/>
  <c r="H150" i="15"/>
  <c r="G150" i="15"/>
  <c r="F150" i="15"/>
  <c r="C150" i="15"/>
  <c r="J149" i="15"/>
  <c r="I149" i="15"/>
  <c r="H149" i="15"/>
  <c r="G149" i="15"/>
  <c r="F149" i="15"/>
  <c r="C149" i="15"/>
  <c r="J148" i="15"/>
  <c r="I148" i="15"/>
  <c r="H148" i="15"/>
  <c r="G148" i="15" s="1"/>
  <c r="F148" i="15"/>
  <c r="C148" i="15"/>
  <c r="J147" i="15"/>
  <c r="I147" i="15"/>
  <c r="G147" i="15" s="1"/>
  <c r="H147" i="15"/>
  <c r="F147" i="15"/>
  <c r="C147" i="15"/>
  <c r="J146" i="15"/>
  <c r="I146" i="15"/>
  <c r="H146" i="15"/>
  <c r="G146" i="15" s="1"/>
  <c r="F146" i="15"/>
  <c r="C146" i="15"/>
  <c r="J145" i="15"/>
  <c r="I145" i="15"/>
  <c r="H145" i="15"/>
  <c r="G145" i="15"/>
  <c r="F145" i="15"/>
  <c r="C145" i="15"/>
  <c r="J144" i="15"/>
  <c r="I144" i="15"/>
  <c r="H144" i="15"/>
  <c r="G144" i="15" s="1"/>
  <c r="F144" i="15"/>
  <c r="C144" i="15"/>
  <c r="J143" i="15"/>
  <c r="I143" i="15"/>
  <c r="H143" i="15"/>
  <c r="G143" i="15"/>
  <c r="F143" i="15"/>
  <c r="C143" i="15"/>
  <c r="J142" i="15"/>
  <c r="G142" i="15" s="1"/>
  <c r="I142" i="15"/>
  <c r="H142" i="15"/>
  <c r="F142" i="15"/>
  <c r="C142" i="15"/>
  <c r="J141" i="15"/>
  <c r="I141" i="15"/>
  <c r="H141" i="15"/>
  <c r="G141" i="15" s="1"/>
  <c r="F141" i="15"/>
  <c r="C141" i="15"/>
  <c r="J140" i="15"/>
  <c r="I140" i="15"/>
  <c r="H140" i="15"/>
  <c r="F140" i="15"/>
  <c r="C140" i="15"/>
  <c r="J139" i="15"/>
  <c r="I139" i="15"/>
  <c r="G139" i="15" s="1"/>
  <c r="H139" i="15"/>
  <c r="F139" i="15"/>
  <c r="C139" i="15"/>
  <c r="J138" i="15"/>
  <c r="I138" i="15"/>
  <c r="G138" i="15" s="1"/>
  <c r="H138" i="15"/>
  <c r="F138" i="15"/>
  <c r="C138" i="15"/>
  <c r="J137" i="15"/>
  <c r="I137" i="15"/>
  <c r="H137" i="15"/>
  <c r="G137" i="15"/>
  <c r="F137" i="15"/>
  <c r="C137" i="15"/>
  <c r="J136" i="15"/>
  <c r="I136" i="15"/>
  <c r="H136" i="15"/>
  <c r="G136" i="15" s="1"/>
  <c r="F136" i="15"/>
  <c r="C136" i="15"/>
  <c r="J135" i="15"/>
  <c r="G135" i="15" s="1"/>
  <c r="I135" i="15"/>
  <c r="H135" i="15"/>
  <c r="F135" i="15"/>
  <c r="C135" i="15"/>
  <c r="J134" i="15"/>
  <c r="I134" i="15"/>
  <c r="H134" i="15"/>
  <c r="G134" i="15" s="1"/>
  <c r="F134" i="15"/>
  <c r="C134" i="15"/>
  <c r="J133" i="15"/>
  <c r="I133" i="15"/>
  <c r="H133" i="15"/>
  <c r="G133" i="15"/>
  <c r="F133" i="15"/>
  <c r="C133" i="15"/>
  <c r="J132" i="15"/>
  <c r="I132" i="15"/>
  <c r="H132" i="15"/>
  <c r="F132" i="15"/>
  <c r="C132" i="15"/>
  <c r="J131" i="15"/>
  <c r="I131" i="15"/>
  <c r="G131" i="15" s="1"/>
  <c r="H131" i="15"/>
  <c r="F131" i="15"/>
  <c r="C131" i="15"/>
  <c r="J130" i="15"/>
  <c r="G130" i="15" s="1"/>
  <c r="I130" i="15"/>
  <c r="H130" i="15"/>
  <c r="F130" i="15"/>
  <c r="C130" i="15"/>
  <c r="J129" i="15"/>
  <c r="I129" i="15"/>
  <c r="H129" i="15"/>
  <c r="G129" i="15" s="1"/>
  <c r="F129" i="15"/>
  <c r="C129" i="15"/>
  <c r="J128" i="15"/>
  <c r="I128" i="15"/>
  <c r="H128" i="15"/>
  <c r="G128" i="15" s="1"/>
  <c r="F128" i="15"/>
  <c r="C128" i="15"/>
  <c r="J127" i="15"/>
  <c r="I127" i="15"/>
  <c r="H127" i="15"/>
  <c r="G127" i="15"/>
  <c r="F127" i="15"/>
  <c r="C127" i="15"/>
  <c r="J126" i="15"/>
  <c r="I126" i="15"/>
  <c r="G126" i="15" s="1"/>
  <c r="H126" i="15"/>
  <c r="F126" i="15"/>
  <c r="C126" i="15"/>
  <c r="J125" i="15"/>
  <c r="I125" i="15"/>
  <c r="H125" i="15"/>
  <c r="G125" i="15"/>
  <c r="F125" i="15"/>
  <c r="C125" i="15"/>
  <c r="J124" i="15"/>
  <c r="I124" i="15"/>
  <c r="H124" i="15"/>
  <c r="G124" i="15" s="1"/>
  <c r="F124" i="15"/>
  <c r="C124" i="15"/>
  <c r="J123" i="15"/>
  <c r="G123" i="15" s="1"/>
  <c r="I123" i="15"/>
  <c r="H123" i="15"/>
  <c r="F123" i="15"/>
  <c r="C123" i="15"/>
  <c r="J122" i="15"/>
  <c r="I122" i="15"/>
  <c r="H122" i="15"/>
  <c r="G122" i="15" s="1"/>
  <c r="F122" i="15"/>
  <c r="C122" i="15"/>
  <c r="J121" i="15"/>
  <c r="I121" i="15"/>
  <c r="H121" i="15"/>
  <c r="G121" i="15" s="1"/>
  <c r="F121" i="15"/>
  <c r="C121" i="15"/>
  <c r="J120" i="15"/>
  <c r="I120" i="15"/>
  <c r="H120" i="15"/>
  <c r="F120" i="15"/>
  <c r="C120" i="15"/>
  <c r="J119" i="15"/>
  <c r="I119" i="15"/>
  <c r="G119" i="15" s="1"/>
  <c r="H119" i="15"/>
  <c r="F119" i="15"/>
  <c r="C119" i="15"/>
  <c r="J118" i="15"/>
  <c r="I118" i="15"/>
  <c r="H118" i="15"/>
  <c r="G118" i="15"/>
  <c r="F118" i="15"/>
  <c r="C118" i="15"/>
  <c r="J117" i="15"/>
  <c r="I117" i="15"/>
  <c r="H117" i="15"/>
  <c r="G117" i="15"/>
  <c r="F117" i="15"/>
  <c r="C117" i="15"/>
  <c r="J116" i="15"/>
  <c r="I116" i="15"/>
  <c r="H116" i="15"/>
  <c r="G116" i="15" s="1"/>
  <c r="F116" i="15"/>
  <c r="C116" i="15"/>
  <c r="J115" i="15"/>
  <c r="I115" i="15"/>
  <c r="G115" i="15" s="1"/>
  <c r="H115" i="15"/>
  <c r="F115" i="15"/>
  <c r="C115" i="15"/>
  <c r="J114" i="15"/>
  <c r="I114" i="15"/>
  <c r="H114" i="15"/>
  <c r="G114" i="15" s="1"/>
  <c r="F114" i="15"/>
  <c r="C114" i="15"/>
  <c r="J113" i="15"/>
  <c r="I113" i="15"/>
  <c r="H113" i="15"/>
  <c r="G113" i="15"/>
  <c r="F113" i="15"/>
  <c r="C113" i="15"/>
  <c r="J112" i="15"/>
  <c r="I112" i="15"/>
  <c r="H112" i="15"/>
  <c r="G112" i="15" s="1"/>
  <c r="F112" i="15"/>
  <c r="C112" i="15"/>
  <c r="J111" i="15"/>
  <c r="I111" i="15"/>
  <c r="H111" i="15"/>
  <c r="G111" i="15"/>
  <c r="F111" i="15"/>
  <c r="C111" i="15"/>
  <c r="J110" i="15"/>
  <c r="G110" i="15" s="1"/>
  <c r="I110" i="15"/>
  <c r="H110" i="15"/>
  <c r="F110" i="15"/>
  <c r="C110" i="15"/>
  <c r="J109" i="15"/>
  <c r="I109" i="15"/>
  <c r="H109" i="15"/>
  <c r="G109" i="15" s="1"/>
  <c r="F109" i="15"/>
  <c r="C109" i="15"/>
  <c r="J108" i="15"/>
  <c r="I108" i="15"/>
  <c r="H108" i="15"/>
  <c r="F108" i="15"/>
  <c r="C108" i="15"/>
  <c r="J107" i="15"/>
  <c r="I107" i="15"/>
  <c r="G107" i="15" s="1"/>
  <c r="H107" i="15"/>
  <c r="F107" i="15"/>
  <c r="C107" i="15"/>
  <c r="J106" i="15"/>
  <c r="I106" i="15"/>
  <c r="G106" i="15" s="1"/>
  <c r="H106" i="15"/>
  <c r="F106" i="15"/>
  <c r="C106" i="15"/>
  <c r="J105" i="15"/>
  <c r="I105" i="15"/>
  <c r="H105" i="15"/>
  <c r="G105" i="15"/>
  <c r="F105" i="15"/>
  <c r="C105" i="15"/>
  <c r="J104" i="15"/>
  <c r="I104" i="15"/>
  <c r="H104" i="15"/>
  <c r="G104" i="15" s="1"/>
  <c r="F104" i="15"/>
  <c r="C104" i="15"/>
  <c r="J103" i="15"/>
  <c r="G103" i="15" s="1"/>
  <c r="I103" i="15"/>
  <c r="H103" i="15"/>
  <c r="F103" i="15"/>
  <c r="C103" i="15"/>
  <c r="J102" i="15"/>
  <c r="I102" i="15"/>
  <c r="H102" i="15"/>
  <c r="G102" i="15" s="1"/>
  <c r="F102" i="15"/>
  <c r="C102" i="15"/>
  <c r="J101" i="15"/>
  <c r="I101" i="15"/>
  <c r="H101" i="15"/>
  <c r="G101" i="15"/>
  <c r="F101" i="15"/>
  <c r="C101" i="15"/>
  <c r="J100" i="15"/>
  <c r="I100" i="15"/>
  <c r="H100" i="15"/>
  <c r="F100" i="15"/>
  <c r="C100" i="15"/>
  <c r="J99" i="15"/>
  <c r="I99" i="15"/>
  <c r="G99" i="15" s="1"/>
  <c r="H99" i="15"/>
  <c r="F99" i="15"/>
  <c r="C99" i="15"/>
  <c r="J98" i="15"/>
  <c r="G98" i="15" s="1"/>
  <c r="I98" i="15"/>
  <c r="H98" i="15"/>
  <c r="F98" i="15"/>
  <c r="C98" i="15"/>
  <c r="J97" i="15"/>
  <c r="I97" i="15"/>
  <c r="H97" i="15"/>
  <c r="G97" i="15" s="1"/>
  <c r="F97" i="15"/>
  <c r="C97" i="15"/>
  <c r="H96" i="15"/>
  <c r="G96" i="15"/>
  <c r="F96" i="15"/>
  <c r="C96" i="15"/>
  <c r="H95" i="15"/>
  <c r="G95" i="15" s="1"/>
  <c r="F95" i="15"/>
  <c r="C95" i="15"/>
  <c r="H94" i="15"/>
  <c r="G94" i="15"/>
  <c r="F94" i="15"/>
  <c r="C94" i="15"/>
  <c r="H93" i="15"/>
  <c r="G93" i="15" s="1"/>
  <c r="F93" i="15"/>
  <c r="C93" i="15"/>
  <c r="H92" i="15"/>
  <c r="G92" i="15"/>
  <c r="F92" i="15"/>
  <c r="C92" i="15"/>
  <c r="H91" i="15"/>
  <c r="G91" i="15" s="1"/>
  <c r="F91" i="15"/>
  <c r="C91" i="15"/>
  <c r="H90" i="15"/>
  <c r="G90" i="15"/>
  <c r="F90" i="15"/>
  <c r="C90" i="15"/>
  <c r="H89" i="15"/>
  <c r="G89" i="15" s="1"/>
  <c r="F89" i="15"/>
  <c r="C89" i="15"/>
  <c r="H88" i="15"/>
  <c r="G88" i="15"/>
  <c r="F88" i="15"/>
  <c r="C88" i="15"/>
  <c r="H87" i="15"/>
  <c r="G87" i="15" s="1"/>
  <c r="F87" i="15"/>
  <c r="C87" i="15"/>
  <c r="H86" i="15"/>
  <c r="G86" i="15"/>
  <c r="F86" i="15"/>
  <c r="C86" i="15"/>
  <c r="H85" i="15"/>
  <c r="G85" i="15" s="1"/>
  <c r="F85" i="15"/>
  <c r="C85" i="15"/>
  <c r="H84" i="15"/>
  <c r="G84" i="15"/>
  <c r="F84" i="15"/>
  <c r="C84" i="15"/>
  <c r="H83" i="15"/>
  <c r="G83" i="15" s="1"/>
  <c r="F83" i="15"/>
  <c r="C83" i="15"/>
  <c r="H82" i="15"/>
  <c r="G82" i="15"/>
  <c r="F82" i="15"/>
  <c r="C82" i="15"/>
  <c r="H81" i="15"/>
  <c r="G81" i="15" s="1"/>
  <c r="F81" i="15"/>
  <c r="C81" i="15"/>
  <c r="H80" i="15"/>
  <c r="G80" i="15"/>
  <c r="F80" i="15"/>
  <c r="C80" i="15"/>
  <c r="H79" i="15"/>
  <c r="G79" i="15" s="1"/>
  <c r="F79" i="15"/>
  <c r="C79" i="15"/>
  <c r="H78" i="15"/>
  <c r="G78" i="15"/>
  <c r="F78" i="15"/>
  <c r="C78" i="15"/>
  <c r="H77" i="15"/>
  <c r="G77" i="15" s="1"/>
  <c r="F77" i="15"/>
  <c r="C77" i="15"/>
  <c r="H76" i="15"/>
  <c r="G76" i="15"/>
  <c r="F76" i="15"/>
  <c r="C76" i="15"/>
  <c r="H75" i="15"/>
  <c r="G75" i="15" s="1"/>
  <c r="F75" i="15"/>
  <c r="C75" i="15"/>
  <c r="H74" i="15"/>
  <c r="G74" i="15"/>
  <c r="F74" i="15"/>
  <c r="C74" i="15"/>
  <c r="H73" i="15"/>
  <c r="G73" i="15" s="1"/>
  <c r="F73" i="15"/>
  <c r="C73" i="15"/>
  <c r="H72" i="15"/>
  <c r="G72" i="15"/>
  <c r="F72" i="15"/>
  <c r="C72" i="15"/>
  <c r="H71" i="15"/>
  <c r="G71" i="15" s="1"/>
  <c r="F71" i="15"/>
  <c r="C71" i="15"/>
  <c r="H70" i="15"/>
  <c r="G70" i="15"/>
  <c r="F70" i="15"/>
  <c r="C70" i="15"/>
  <c r="H69" i="15"/>
  <c r="G69" i="15" s="1"/>
  <c r="F69" i="15"/>
  <c r="C69" i="15"/>
  <c r="H68" i="15"/>
  <c r="G68" i="15"/>
  <c r="F68" i="15"/>
  <c r="C68" i="15"/>
  <c r="H67" i="15"/>
  <c r="G67" i="15" s="1"/>
  <c r="F67" i="15"/>
  <c r="C67" i="15"/>
  <c r="H66" i="15"/>
  <c r="G66" i="15"/>
  <c r="F66" i="15"/>
  <c r="C66" i="15"/>
  <c r="H65" i="15"/>
  <c r="G65" i="15" s="1"/>
  <c r="F65" i="15"/>
  <c r="C65" i="15"/>
  <c r="H64" i="15"/>
  <c r="G64" i="15"/>
  <c r="F64" i="15"/>
  <c r="C64" i="15"/>
  <c r="H63" i="15"/>
  <c r="G63" i="15" s="1"/>
  <c r="F63" i="15"/>
  <c r="C63" i="15"/>
  <c r="H62" i="15"/>
  <c r="G62" i="15"/>
  <c r="F62" i="15"/>
  <c r="C62" i="15"/>
  <c r="H61" i="15"/>
  <c r="G61" i="15" s="1"/>
  <c r="F61" i="15"/>
  <c r="C61" i="15"/>
  <c r="H60" i="15"/>
  <c r="G60" i="15"/>
  <c r="F60" i="15"/>
  <c r="C60" i="15"/>
  <c r="H59" i="15"/>
  <c r="G59" i="15" s="1"/>
  <c r="F59" i="15"/>
  <c r="C59" i="15"/>
  <c r="H58" i="15"/>
  <c r="G58" i="15"/>
  <c r="F58" i="15"/>
  <c r="C58" i="15"/>
  <c r="H57" i="15"/>
  <c r="G57" i="15" s="1"/>
  <c r="F57" i="15"/>
  <c r="C57" i="15"/>
  <c r="H56" i="15"/>
  <c r="G56" i="15"/>
  <c r="F56" i="15"/>
  <c r="C56" i="15"/>
  <c r="H55" i="15"/>
  <c r="G55" i="15" s="1"/>
  <c r="F55" i="15"/>
  <c r="C55" i="15"/>
  <c r="H54" i="15"/>
  <c r="G54" i="15"/>
  <c r="F54" i="15"/>
  <c r="C54" i="15"/>
  <c r="H53" i="15"/>
  <c r="G53" i="15" s="1"/>
  <c r="F53" i="15"/>
  <c r="C53" i="15"/>
  <c r="H52" i="15"/>
  <c r="G52" i="15"/>
  <c r="F52" i="15"/>
  <c r="C52" i="15"/>
  <c r="H51" i="15"/>
  <c r="G51" i="15" s="1"/>
  <c r="F51" i="15"/>
  <c r="C51" i="15"/>
  <c r="H50" i="15"/>
  <c r="G50" i="15"/>
  <c r="F50" i="15"/>
  <c r="C50" i="15"/>
  <c r="H49" i="15"/>
  <c r="G49" i="15" s="1"/>
  <c r="F49" i="15"/>
  <c r="C49" i="15"/>
  <c r="H48" i="15"/>
  <c r="G48" i="15"/>
  <c r="F48" i="15"/>
  <c r="C48" i="15"/>
  <c r="H47" i="15"/>
  <c r="G47" i="15" s="1"/>
  <c r="F47" i="15"/>
  <c r="C47" i="15"/>
  <c r="H46" i="15"/>
  <c r="G46" i="15"/>
  <c r="F46" i="15"/>
  <c r="C46" i="15"/>
  <c r="H45" i="15"/>
  <c r="G45" i="15" s="1"/>
  <c r="F45" i="15"/>
  <c r="C45" i="15"/>
  <c r="H44" i="15"/>
  <c r="G44" i="15"/>
  <c r="F44" i="15"/>
  <c r="C44" i="15"/>
  <c r="H43" i="15"/>
  <c r="G43" i="15" s="1"/>
  <c r="F43" i="15"/>
  <c r="C43" i="15"/>
  <c r="H42" i="15"/>
  <c r="G42" i="15"/>
  <c r="F42" i="15"/>
  <c r="C42" i="15"/>
  <c r="H41" i="15"/>
  <c r="G41" i="15" s="1"/>
  <c r="F41" i="15"/>
  <c r="C41" i="15"/>
  <c r="H40" i="15"/>
  <c r="G40" i="15"/>
  <c r="F40" i="15"/>
  <c r="C40" i="15"/>
  <c r="H39" i="15"/>
  <c r="G39" i="15" s="1"/>
  <c r="F39" i="15"/>
  <c r="C39" i="15"/>
  <c r="H38" i="15"/>
  <c r="G38" i="15"/>
  <c r="F38" i="15"/>
  <c r="C38" i="15"/>
  <c r="H37" i="15"/>
  <c r="G37" i="15" s="1"/>
  <c r="F37" i="15"/>
  <c r="C37" i="15"/>
  <c r="H36" i="15"/>
  <c r="G36" i="15"/>
  <c r="F36" i="15"/>
  <c r="C36" i="15"/>
  <c r="H35" i="15"/>
  <c r="G35" i="15" s="1"/>
  <c r="F35" i="15"/>
  <c r="C35" i="15"/>
  <c r="H34" i="15"/>
  <c r="G34" i="15"/>
  <c r="F34" i="15"/>
  <c r="C34" i="15"/>
  <c r="H33" i="15"/>
  <c r="G33" i="15" s="1"/>
  <c r="F33" i="15"/>
  <c r="C33" i="15"/>
  <c r="H32" i="15"/>
  <c r="G32" i="15"/>
  <c r="F32" i="15"/>
  <c r="C32" i="15"/>
  <c r="H31" i="15"/>
  <c r="G31" i="15" s="1"/>
  <c r="F31" i="15"/>
  <c r="C31" i="15"/>
  <c r="H30" i="15"/>
  <c r="G30" i="15"/>
  <c r="F30" i="15"/>
  <c r="C30" i="15"/>
  <c r="H29" i="15"/>
  <c r="G29" i="15" s="1"/>
  <c r="F29" i="15"/>
  <c r="C29" i="15"/>
  <c r="H28" i="15"/>
  <c r="G28" i="15"/>
  <c r="F28" i="15"/>
  <c r="C28" i="15"/>
  <c r="H27" i="15"/>
  <c r="G27" i="15" s="1"/>
  <c r="F27" i="15"/>
  <c r="C27" i="15"/>
  <c r="H26" i="15"/>
  <c r="G26" i="15"/>
  <c r="F26" i="15"/>
  <c r="C26" i="15"/>
  <c r="H25" i="15"/>
  <c r="G25" i="15" s="1"/>
  <c r="F25" i="15"/>
  <c r="C25" i="15"/>
  <c r="H24" i="15"/>
  <c r="G24" i="15"/>
  <c r="F24" i="15"/>
  <c r="C24" i="15"/>
  <c r="H23" i="15"/>
  <c r="G23" i="15" s="1"/>
  <c r="F23" i="15"/>
  <c r="C23" i="15"/>
  <c r="H22" i="15"/>
  <c r="G22" i="15"/>
  <c r="F22" i="15"/>
  <c r="C22" i="15"/>
  <c r="H21" i="15"/>
  <c r="G21" i="15" s="1"/>
  <c r="F21" i="15"/>
  <c r="C21" i="15"/>
  <c r="H20" i="15"/>
  <c r="G20" i="15"/>
  <c r="F20" i="15"/>
  <c r="C20" i="15"/>
  <c r="H19" i="15"/>
  <c r="G19" i="15" s="1"/>
  <c r="F19" i="15"/>
  <c r="C19" i="15"/>
  <c r="H18" i="15"/>
  <c r="G18" i="15"/>
  <c r="F18" i="15"/>
  <c r="C18" i="15"/>
  <c r="H17" i="15"/>
  <c r="G17" i="15" s="1"/>
  <c r="F17" i="15"/>
  <c r="C17" i="15"/>
  <c r="H16" i="15"/>
  <c r="G16" i="15"/>
  <c r="F16" i="15"/>
  <c r="C16" i="15"/>
  <c r="H15" i="15"/>
  <c r="G15" i="15" s="1"/>
  <c r="F15" i="15"/>
  <c r="C15" i="15"/>
  <c r="H14" i="15"/>
  <c r="G14" i="15"/>
  <c r="F14" i="15"/>
  <c r="C14" i="15"/>
  <c r="H13" i="15"/>
  <c r="G13" i="15" s="1"/>
  <c r="F13" i="15"/>
  <c r="C13" i="15"/>
  <c r="H12" i="15"/>
  <c r="G12" i="15"/>
  <c r="F12" i="15"/>
  <c r="C12" i="15"/>
  <c r="H11" i="15"/>
  <c r="G11" i="15" s="1"/>
  <c r="F11" i="15"/>
  <c r="C11" i="15"/>
  <c r="H10" i="15"/>
  <c r="G10" i="15"/>
  <c r="F10" i="15"/>
  <c r="C10" i="15"/>
  <c r="H9" i="15"/>
  <c r="G9" i="15" s="1"/>
  <c r="F9" i="15"/>
  <c r="C9" i="15"/>
  <c r="H8" i="15"/>
  <c r="G8" i="15"/>
  <c r="F8" i="15"/>
  <c r="C8" i="15"/>
  <c r="H7" i="15"/>
  <c r="G7" i="15" s="1"/>
  <c r="F7" i="15"/>
  <c r="C7" i="15"/>
  <c r="H6" i="15"/>
  <c r="G6" i="15"/>
  <c r="F6" i="15"/>
  <c r="C6" i="15"/>
  <c r="H5" i="15"/>
  <c r="G5" i="15" s="1"/>
  <c r="F5" i="15"/>
  <c r="C5" i="15"/>
  <c r="H4" i="15"/>
  <c r="G4" i="15"/>
  <c r="F4" i="15"/>
  <c r="C4" i="15"/>
  <c r="H3" i="15"/>
  <c r="G3" i="15" s="1"/>
  <c r="F3" i="15"/>
  <c r="C3" i="15"/>
  <c r="H2" i="15"/>
  <c r="G2" i="15"/>
  <c r="F2" i="15"/>
  <c r="C2" i="15"/>
  <c r="D240" i="14"/>
  <c r="D239" i="14"/>
  <c r="D238" i="14"/>
  <c r="D237" i="14"/>
  <c r="D236" i="14"/>
  <c r="D235" i="14"/>
  <c r="D234" i="14"/>
  <c r="D233" i="14"/>
  <c r="D232" i="14"/>
  <c r="D231" i="14"/>
  <c r="D230" i="14"/>
  <c r="D229" i="14"/>
  <c r="D228" i="14"/>
  <c r="D227" i="14"/>
  <c r="C227" i="14"/>
  <c r="D226" i="14"/>
  <c r="C226" i="14"/>
  <c r="D225" i="14"/>
  <c r="C225" i="14"/>
  <c r="D224" i="14"/>
  <c r="C224" i="14"/>
  <c r="D223" i="14"/>
  <c r="C223" i="14"/>
  <c r="D222" i="14"/>
  <c r="C222" i="14"/>
  <c r="D221" i="14"/>
  <c r="C221" i="14"/>
  <c r="D220" i="14"/>
  <c r="C220" i="14"/>
  <c r="D219" i="14"/>
  <c r="C219" i="14"/>
  <c r="D218" i="14"/>
  <c r="C218" i="14"/>
  <c r="H217" i="14"/>
  <c r="G217" i="14"/>
  <c r="F217" i="14"/>
  <c r="E217" i="14" s="1"/>
  <c r="D217" i="14"/>
  <c r="C217" i="14"/>
  <c r="H216" i="14"/>
  <c r="G216" i="14"/>
  <c r="F216" i="14"/>
  <c r="E216" i="14" s="1"/>
  <c r="D216" i="14"/>
  <c r="C216" i="14"/>
  <c r="H215" i="14"/>
  <c r="E215" i="14" s="1"/>
  <c r="G215" i="14"/>
  <c r="F215" i="14"/>
  <c r="D215" i="14"/>
  <c r="C215" i="14"/>
  <c r="H214" i="14"/>
  <c r="G214" i="14"/>
  <c r="F214" i="14"/>
  <c r="E214" i="14" s="1"/>
  <c r="D214" i="14"/>
  <c r="C214" i="14"/>
  <c r="H213" i="14"/>
  <c r="G213" i="14"/>
  <c r="F213" i="14"/>
  <c r="D213" i="14"/>
  <c r="C213" i="14"/>
  <c r="H212" i="14"/>
  <c r="G212" i="14"/>
  <c r="F212" i="14"/>
  <c r="E212" i="14" s="1"/>
  <c r="D212" i="14"/>
  <c r="C212" i="14"/>
  <c r="H211" i="14"/>
  <c r="G211" i="14"/>
  <c r="F211" i="14"/>
  <c r="E211" i="14"/>
  <c r="D211" i="14"/>
  <c r="C211" i="14"/>
  <c r="H210" i="14"/>
  <c r="G210" i="14"/>
  <c r="F210" i="14"/>
  <c r="D210" i="14"/>
  <c r="C210" i="14"/>
  <c r="H209" i="14"/>
  <c r="G209" i="14"/>
  <c r="F209" i="14"/>
  <c r="D209" i="14"/>
  <c r="C209" i="14"/>
  <c r="H208" i="14"/>
  <c r="G208" i="14"/>
  <c r="E208" i="14" s="1"/>
  <c r="F208" i="14"/>
  <c r="D208" i="14"/>
  <c r="C208" i="14"/>
  <c r="H207" i="14"/>
  <c r="E207" i="14" s="1"/>
  <c r="G207" i="14"/>
  <c r="F207" i="14"/>
  <c r="D207" i="14"/>
  <c r="C207" i="14"/>
  <c r="H206" i="14"/>
  <c r="G206" i="14"/>
  <c r="F206" i="14"/>
  <c r="E206" i="14" s="1"/>
  <c r="D206" i="14"/>
  <c r="C206" i="14"/>
  <c r="H205" i="14"/>
  <c r="G205" i="14"/>
  <c r="F205" i="14"/>
  <c r="D205" i="14"/>
  <c r="C205" i="14"/>
  <c r="H204" i="14"/>
  <c r="G204" i="14"/>
  <c r="F204" i="14"/>
  <c r="E204" i="14"/>
  <c r="D204" i="14"/>
  <c r="C204" i="14"/>
  <c r="H203" i="14"/>
  <c r="E203" i="14" s="1"/>
  <c r="G203" i="14"/>
  <c r="F203" i="14"/>
  <c r="D203" i="14"/>
  <c r="C203" i="14"/>
  <c r="H202" i="14"/>
  <c r="G202" i="14"/>
  <c r="F202" i="14"/>
  <c r="E202" i="14" s="1"/>
  <c r="D202" i="14"/>
  <c r="C202" i="14"/>
  <c r="H201" i="14"/>
  <c r="G201" i="14"/>
  <c r="F201" i="14"/>
  <c r="E201" i="14" s="1"/>
  <c r="D201" i="14"/>
  <c r="C201" i="14"/>
  <c r="H200" i="14"/>
  <c r="G200" i="14"/>
  <c r="F200" i="14"/>
  <c r="E200" i="14" s="1"/>
  <c r="D200" i="14"/>
  <c r="C200" i="14"/>
  <c r="H199" i="14"/>
  <c r="E199" i="14" s="1"/>
  <c r="G199" i="14"/>
  <c r="F199" i="14"/>
  <c r="D199" i="14"/>
  <c r="C199" i="14"/>
  <c r="H198" i="14"/>
  <c r="G198" i="14"/>
  <c r="F198" i="14"/>
  <c r="E198" i="14" s="1"/>
  <c r="D198" i="14"/>
  <c r="C198" i="14"/>
  <c r="H197" i="14"/>
  <c r="G197" i="14"/>
  <c r="F197" i="14"/>
  <c r="D197" i="14"/>
  <c r="C197" i="14"/>
  <c r="H196" i="14"/>
  <c r="G196" i="14"/>
  <c r="F196" i="14"/>
  <c r="E196" i="14" s="1"/>
  <c r="D196" i="14"/>
  <c r="C196" i="14"/>
  <c r="H195" i="14"/>
  <c r="G195" i="14"/>
  <c r="F195" i="14"/>
  <c r="E195" i="14"/>
  <c r="D195" i="14"/>
  <c r="C195" i="14"/>
  <c r="H194" i="14"/>
  <c r="G194" i="14"/>
  <c r="F194" i="14"/>
  <c r="D194" i="14"/>
  <c r="C194" i="14"/>
  <c r="H193" i="14"/>
  <c r="G193" i="14"/>
  <c r="F193" i="14"/>
  <c r="D193" i="14"/>
  <c r="C193" i="14"/>
  <c r="H192" i="14"/>
  <c r="G192" i="14"/>
  <c r="E192" i="14" s="1"/>
  <c r="F192" i="14"/>
  <c r="D192" i="14"/>
  <c r="C192" i="14"/>
  <c r="H191" i="14"/>
  <c r="E191" i="14" s="1"/>
  <c r="G191" i="14"/>
  <c r="F191" i="14"/>
  <c r="D191" i="14"/>
  <c r="C191" i="14"/>
  <c r="H190" i="14"/>
  <c r="G190" i="14"/>
  <c r="F190" i="14"/>
  <c r="E190" i="14" s="1"/>
  <c r="D190" i="14"/>
  <c r="C190" i="14"/>
  <c r="H189" i="14"/>
  <c r="G189" i="14"/>
  <c r="F189" i="14"/>
  <c r="D189" i="14"/>
  <c r="C189" i="14"/>
  <c r="H188" i="14"/>
  <c r="G188" i="14"/>
  <c r="F188" i="14"/>
  <c r="E188" i="14"/>
  <c r="D188" i="14"/>
  <c r="C188" i="14"/>
  <c r="H187" i="14"/>
  <c r="E187" i="14" s="1"/>
  <c r="G187" i="14"/>
  <c r="F187" i="14"/>
  <c r="D187" i="14"/>
  <c r="C187" i="14"/>
  <c r="H186" i="14"/>
  <c r="G186" i="14"/>
  <c r="F186" i="14"/>
  <c r="E186" i="14" s="1"/>
  <c r="D186" i="14"/>
  <c r="C186" i="14"/>
  <c r="H185" i="14"/>
  <c r="G185" i="14"/>
  <c r="F185" i="14"/>
  <c r="E185" i="14" s="1"/>
  <c r="D185" i="14"/>
  <c r="C185" i="14"/>
  <c r="H184" i="14"/>
  <c r="G184" i="14"/>
  <c r="F184" i="14"/>
  <c r="E184" i="14" s="1"/>
  <c r="D184" i="14"/>
  <c r="C184" i="14"/>
  <c r="H183" i="14"/>
  <c r="E183" i="14" s="1"/>
  <c r="G183" i="14"/>
  <c r="F183" i="14"/>
  <c r="D183" i="14"/>
  <c r="C183" i="14"/>
  <c r="H182" i="14"/>
  <c r="G182" i="14"/>
  <c r="F182" i="14"/>
  <c r="E182" i="14" s="1"/>
  <c r="D182" i="14"/>
  <c r="C182" i="14"/>
  <c r="H181" i="14"/>
  <c r="G181" i="14"/>
  <c r="F181" i="14"/>
  <c r="D181" i="14"/>
  <c r="C181" i="14"/>
  <c r="H180" i="14"/>
  <c r="G180" i="14"/>
  <c r="F180" i="14"/>
  <c r="E180" i="14" s="1"/>
  <c r="D180" i="14"/>
  <c r="C180" i="14"/>
  <c r="H179" i="14"/>
  <c r="G179" i="14"/>
  <c r="F179" i="14"/>
  <c r="E179" i="14"/>
  <c r="D179" i="14"/>
  <c r="C179" i="14"/>
  <c r="H178" i="14"/>
  <c r="G178" i="14"/>
  <c r="F178" i="14"/>
  <c r="D178" i="14"/>
  <c r="C178" i="14"/>
  <c r="H177" i="14"/>
  <c r="G177" i="14"/>
  <c r="F177" i="14"/>
  <c r="D177" i="14"/>
  <c r="C177" i="14"/>
  <c r="H176" i="14"/>
  <c r="G176" i="14"/>
  <c r="E176" i="14" s="1"/>
  <c r="F176" i="14"/>
  <c r="D176" i="14"/>
  <c r="C176" i="14"/>
  <c r="H175" i="14"/>
  <c r="E175" i="14" s="1"/>
  <c r="G175" i="14"/>
  <c r="F175" i="14"/>
  <c r="D175" i="14"/>
  <c r="C175" i="14"/>
  <c r="H174" i="14"/>
  <c r="G174" i="14"/>
  <c r="F174" i="14"/>
  <c r="E174" i="14" s="1"/>
  <c r="D174" i="14"/>
  <c r="C174" i="14"/>
  <c r="H173" i="14"/>
  <c r="G173" i="14"/>
  <c r="F173" i="14"/>
  <c r="D173" i="14"/>
  <c r="C173" i="14"/>
  <c r="H172" i="14"/>
  <c r="G172" i="14"/>
  <c r="F172" i="14"/>
  <c r="E172" i="14"/>
  <c r="D172" i="14"/>
  <c r="C172" i="14"/>
  <c r="H171" i="14"/>
  <c r="E171" i="14" s="1"/>
  <c r="G171" i="14"/>
  <c r="F171" i="14"/>
  <c r="D171" i="14"/>
  <c r="C171" i="14"/>
  <c r="H170" i="14"/>
  <c r="G170" i="14"/>
  <c r="F170" i="14"/>
  <c r="E170" i="14" s="1"/>
  <c r="D170" i="14"/>
  <c r="C170" i="14"/>
  <c r="H169" i="14"/>
  <c r="G169" i="14"/>
  <c r="F169" i="14"/>
  <c r="E169" i="14" s="1"/>
  <c r="D169" i="14"/>
  <c r="C169" i="14"/>
  <c r="H168" i="14"/>
  <c r="G168" i="14"/>
  <c r="F168" i="14"/>
  <c r="E168" i="14" s="1"/>
  <c r="D168" i="14"/>
  <c r="C168" i="14"/>
  <c r="H167" i="14"/>
  <c r="E167" i="14" s="1"/>
  <c r="G167" i="14"/>
  <c r="F167" i="14"/>
  <c r="D167" i="14"/>
  <c r="C167" i="14"/>
  <c r="H166" i="14"/>
  <c r="G166" i="14"/>
  <c r="F166" i="14"/>
  <c r="E166" i="14" s="1"/>
  <c r="D166" i="14"/>
  <c r="C166" i="14"/>
  <c r="H165" i="14"/>
  <c r="G165" i="14"/>
  <c r="F165" i="14"/>
  <c r="D165" i="14"/>
  <c r="C165" i="14"/>
  <c r="H164" i="14"/>
  <c r="G164" i="14"/>
  <c r="F164" i="14"/>
  <c r="E164" i="14" s="1"/>
  <c r="D164" i="14"/>
  <c r="C164" i="14"/>
  <c r="H163" i="14"/>
  <c r="G163" i="14"/>
  <c r="F163" i="14"/>
  <c r="E163" i="14"/>
  <c r="D163" i="14"/>
  <c r="C163" i="14"/>
  <c r="H162" i="14"/>
  <c r="G162" i="14"/>
  <c r="F162" i="14"/>
  <c r="D162" i="14"/>
  <c r="C162" i="14"/>
  <c r="H161" i="14"/>
  <c r="G161" i="14"/>
  <c r="F161" i="14"/>
  <c r="D161" i="14"/>
  <c r="C161" i="14"/>
  <c r="H160" i="14"/>
  <c r="G160" i="14"/>
  <c r="F160" i="14"/>
  <c r="E160" i="14" s="1"/>
  <c r="D160" i="14"/>
  <c r="C160" i="14"/>
  <c r="H159" i="14"/>
  <c r="G159" i="14"/>
  <c r="F159" i="14"/>
  <c r="E159" i="14"/>
  <c r="D159" i="14"/>
  <c r="C159" i="14"/>
  <c r="H158" i="14"/>
  <c r="G158" i="14"/>
  <c r="F158" i="14"/>
  <c r="E158" i="14" s="1"/>
  <c r="D158" i="14"/>
  <c r="C158" i="14"/>
  <c r="H157" i="14"/>
  <c r="G157" i="14"/>
  <c r="F157" i="14"/>
  <c r="D157" i="14"/>
  <c r="C157" i="14"/>
  <c r="H156" i="14"/>
  <c r="G156" i="14"/>
  <c r="F156" i="14"/>
  <c r="E156" i="14"/>
  <c r="D156" i="14"/>
  <c r="C156" i="14"/>
  <c r="H155" i="14"/>
  <c r="E155" i="14" s="1"/>
  <c r="G155" i="14"/>
  <c r="F155" i="14"/>
  <c r="D155" i="14"/>
  <c r="C155" i="14"/>
  <c r="H154" i="14"/>
  <c r="G154" i="14"/>
  <c r="F154" i="14"/>
  <c r="E154" i="14" s="1"/>
  <c r="D154" i="14"/>
  <c r="C154" i="14"/>
  <c r="H153" i="14"/>
  <c r="G153" i="14"/>
  <c r="F153" i="14"/>
  <c r="E153" i="14" s="1"/>
  <c r="D153" i="14"/>
  <c r="C153" i="14"/>
  <c r="H152" i="14"/>
  <c r="G152" i="14"/>
  <c r="F152" i="14"/>
  <c r="E152" i="14" s="1"/>
  <c r="D152" i="14"/>
  <c r="C152" i="14"/>
  <c r="H151" i="14"/>
  <c r="E151" i="14" s="1"/>
  <c r="G151" i="14"/>
  <c r="F151" i="14"/>
  <c r="D151" i="14"/>
  <c r="C151" i="14"/>
  <c r="H150" i="14"/>
  <c r="G150" i="14"/>
  <c r="F150" i="14"/>
  <c r="E150" i="14" s="1"/>
  <c r="D150" i="14"/>
  <c r="C150" i="14"/>
  <c r="H149" i="14"/>
  <c r="G149" i="14"/>
  <c r="F149" i="14"/>
  <c r="D149" i="14"/>
  <c r="C149" i="14"/>
  <c r="H148" i="14"/>
  <c r="G148" i="14"/>
  <c r="F148" i="14"/>
  <c r="E148" i="14" s="1"/>
  <c r="D148" i="14"/>
  <c r="C148" i="14"/>
  <c r="H147" i="14"/>
  <c r="G147" i="14"/>
  <c r="F147" i="14"/>
  <c r="E147" i="14"/>
  <c r="D147" i="14"/>
  <c r="C147" i="14"/>
  <c r="H146" i="14"/>
  <c r="G146" i="14"/>
  <c r="F146" i="14"/>
  <c r="D146" i="14"/>
  <c r="C146" i="14"/>
  <c r="H145" i="14"/>
  <c r="G145" i="14"/>
  <c r="F145" i="14"/>
  <c r="D145" i="14"/>
  <c r="C145" i="14"/>
  <c r="H144" i="14"/>
  <c r="G144" i="14"/>
  <c r="F144" i="14"/>
  <c r="E144" i="14" s="1"/>
  <c r="D144" i="14"/>
  <c r="C144" i="14"/>
  <c r="H143" i="14"/>
  <c r="E143" i="14" s="1"/>
  <c r="G143" i="14"/>
  <c r="F143" i="14"/>
  <c r="D143" i="14"/>
  <c r="C143" i="14"/>
  <c r="H142" i="14"/>
  <c r="G142" i="14"/>
  <c r="F142" i="14"/>
  <c r="E142" i="14" s="1"/>
  <c r="D142" i="14"/>
  <c r="C142" i="14"/>
  <c r="H141" i="14"/>
  <c r="G141" i="14"/>
  <c r="F141" i="14"/>
  <c r="D141" i="14"/>
  <c r="C141" i="14"/>
  <c r="H140" i="14"/>
  <c r="G140" i="14"/>
  <c r="F140" i="14"/>
  <c r="E140" i="14"/>
  <c r="D140" i="14"/>
  <c r="C140" i="14"/>
  <c r="H139" i="14"/>
  <c r="E139" i="14" s="1"/>
  <c r="G139" i="14"/>
  <c r="F139" i="14"/>
  <c r="D139" i="14"/>
  <c r="C139" i="14"/>
  <c r="H138" i="14"/>
  <c r="G138" i="14"/>
  <c r="F138" i="14"/>
  <c r="E138" i="14" s="1"/>
  <c r="D138" i="14"/>
  <c r="C138" i="14"/>
  <c r="H137" i="14"/>
  <c r="G137" i="14"/>
  <c r="F137" i="14"/>
  <c r="E137" i="14" s="1"/>
  <c r="D137" i="14"/>
  <c r="C137" i="14"/>
  <c r="H136" i="14"/>
  <c r="G136" i="14"/>
  <c r="F136" i="14"/>
  <c r="E136" i="14" s="1"/>
  <c r="D136" i="14"/>
  <c r="C136" i="14"/>
  <c r="H135" i="14"/>
  <c r="E135" i="14" s="1"/>
  <c r="G135" i="14"/>
  <c r="F135" i="14"/>
  <c r="D135" i="14"/>
  <c r="C135" i="14"/>
  <c r="H134" i="14"/>
  <c r="G134" i="14"/>
  <c r="F134" i="14"/>
  <c r="E134" i="14" s="1"/>
  <c r="D134" i="14"/>
  <c r="C134" i="14"/>
  <c r="H133" i="14"/>
  <c r="G133" i="14"/>
  <c r="F133" i="14"/>
  <c r="D133" i="14"/>
  <c r="C133" i="14"/>
  <c r="H132" i="14"/>
  <c r="G132" i="14"/>
  <c r="F132" i="14"/>
  <c r="E132" i="14" s="1"/>
  <c r="D132" i="14"/>
  <c r="C132" i="14"/>
  <c r="H131" i="14"/>
  <c r="G131" i="14"/>
  <c r="F131" i="14"/>
  <c r="E131" i="14"/>
  <c r="D131" i="14"/>
  <c r="C131" i="14"/>
  <c r="H130" i="14"/>
  <c r="G130" i="14"/>
  <c r="F130" i="14"/>
  <c r="D130" i="14"/>
  <c r="C130" i="14"/>
  <c r="H129" i="14"/>
  <c r="G129" i="14"/>
  <c r="F129" i="14"/>
  <c r="D129" i="14"/>
  <c r="C129" i="14"/>
  <c r="H128" i="14"/>
  <c r="G128" i="14"/>
  <c r="F128" i="14"/>
  <c r="E128" i="14" s="1"/>
  <c r="D128" i="14"/>
  <c r="C128" i="14"/>
  <c r="H127" i="14"/>
  <c r="G127" i="14"/>
  <c r="F127" i="14"/>
  <c r="E127" i="14"/>
  <c r="D127" i="14"/>
  <c r="C127" i="14"/>
  <c r="H126" i="14"/>
  <c r="G126" i="14"/>
  <c r="F126" i="14"/>
  <c r="E126" i="14" s="1"/>
  <c r="D126" i="14"/>
  <c r="C126" i="14"/>
  <c r="H125" i="14"/>
  <c r="G125" i="14"/>
  <c r="F125" i="14"/>
  <c r="D125" i="14"/>
  <c r="C125" i="14"/>
  <c r="H124" i="14"/>
  <c r="G124" i="14"/>
  <c r="F124" i="14"/>
  <c r="E124" i="14"/>
  <c r="D124" i="14"/>
  <c r="C124" i="14"/>
  <c r="H123" i="14"/>
  <c r="E123" i="14" s="1"/>
  <c r="G123" i="14"/>
  <c r="F123" i="14"/>
  <c r="D123" i="14"/>
  <c r="C123" i="14"/>
  <c r="H122" i="14"/>
  <c r="G122" i="14"/>
  <c r="F122" i="14"/>
  <c r="E122" i="14" s="1"/>
  <c r="D122" i="14"/>
  <c r="C122" i="14"/>
  <c r="H121" i="14"/>
  <c r="G121" i="14"/>
  <c r="F121" i="14"/>
  <c r="D121" i="14"/>
  <c r="C121" i="14"/>
  <c r="H120" i="14"/>
  <c r="G120" i="14"/>
  <c r="E120" i="14" s="1"/>
  <c r="F120" i="14"/>
  <c r="D120" i="14"/>
  <c r="C120" i="14"/>
  <c r="H119" i="14"/>
  <c r="G119" i="14"/>
  <c r="E119" i="14" s="1"/>
  <c r="F119" i="14"/>
  <c r="D119" i="14"/>
  <c r="C119" i="14"/>
  <c r="H118" i="14"/>
  <c r="G118" i="14"/>
  <c r="F118" i="14"/>
  <c r="E118" i="14"/>
  <c r="D118" i="14"/>
  <c r="C118" i="14"/>
  <c r="H117" i="14"/>
  <c r="G117" i="14"/>
  <c r="F117" i="14"/>
  <c r="E117" i="14" s="1"/>
  <c r="D117" i="14"/>
  <c r="C117" i="14"/>
  <c r="H116" i="14"/>
  <c r="G116" i="14"/>
  <c r="F116" i="14"/>
  <c r="E116" i="14" s="1"/>
  <c r="D116" i="14"/>
  <c r="C116" i="14"/>
  <c r="H115" i="14"/>
  <c r="G115" i="14"/>
  <c r="E115" i="14" s="1"/>
  <c r="F115" i="14"/>
  <c r="D115" i="14"/>
  <c r="C115" i="14"/>
  <c r="H114" i="14"/>
  <c r="G114" i="14"/>
  <c r="F114" i="14"/>
  <c r="E114" i="14" s="1"/>
  <c r="D114" i="14"/>
  <c r="C114" i="14"/>
  <c r="H113" i="14"/>
  <c r="G113" i="14"/>
  <c r="F113" i="14"/>
  <c r="D113" i="14"/>
  <c r="C113" i="14"/>
  <c r="H112" i="14"/>
  <c r="G112" i="14"/>
  <c r="F112" i="14"/>
  <c r="E112" i="14"/>
  <c r="D112" i="14"/>
  <c r="C112" i="14"/>
  <c r="H111" i="14"/>
  <c r="E111" i="14" s="1"/>
  <c r="G111" i="14"/>
  <c r="F111" i="14"/>
  <c r="D111" i="14"/>
  <c r="C111" i="14"/>
  <c r="H110" i="14"/>
  <c r="G110" i="14"/>
  <c r="F110" i="14"/>
  <c r="E110" i="14" s="1"/>
  <c r="D110" i="14"/>
  <c r="C110" i="14"/>
  <c r="H109" i="14"/>
  <c r="G109" i="14"/>
  <c r="F109" i="14"/>
  <c r="D109" i="14"/>
  <c r="C109" i="14"/>
  <c r="H108" i="14"/>
  <c r="F108" i="14"/>
  <c r="E108" i="14"/>
  <c r="D108" i="14"/>
  <c r="C108" i="14"/>
  <c r="H107" i="14"/>
  <c r="G107" i="14"/>
  <c r="F107" i="14"/>
  <c r="E107" i="14" s="1"/>
  <c r="D107" i="14"/>
  <c r="C107" i="14"/>
  <c r="G106" i="14"/>
  <c r="F106" i="14"/>
  <c r="D106" i="14"/>
  <c r="C106" i="14"/>
  <c r="G105" i="14"/>
  <c r="F105" i="14"/>
  <c r="E105" i="14" s="1"/>
  <c r="D105" i="14"/>
  <c r="C105" i="14"/>
  <c r="H104" i="14"/>
  <c r="G104" i="14"/>
  <c r="F104" i="14"/>
  <c r="D104" i="14"/>
  <c r="C104" i="14"/>
  <c r="I103" i="14"/>
  <c r="H103" i="14"/>
  <c r="G103" i="14"/>
  <c r="F103" i="14"/>
  <c r="E103" i="14"/>
  <c r="D103" i="14"/>
  <c r="C103" i="14"/>
  <c r="I102" i="14"/>
  <c r="H102" i="14"/>
  <c r="G102" i="14"/>
  <c r="E102" i="14" s="1"/>
  <c r="F102" i="14"/>
  <c r="D102" i="14"/>
  <c r="C102" i="14"/>
  <c r="I101" i="14"/>
  <c r="H101" i="14"/>
  <c r="G101" i="14"/>
  <c r="F101" i="14"/>
  <c r="D101" i="14"/>
  <c r="C101" i="14"/>
  <c r="I100" i="14"/>
  <c r="H100" i="14"/>
  <c r="G100" i="14"/>
  <c r="F100" i="14"/>
  <c r="E100" i="14" s="1"/>
  <c r="D100" i="14"/>
  <c r="C100" i="14"/>
  <c r="I99" i="14"/>
  <c r="H99" i="14"/>
  <c r="G99" i="14"/>
  <c r="F99" i="14"/>
  <c r="E99" i="14"/>
  <c r="D99" i="14"/>
  <c r="C99" i="14"/>
  <c r="I98" i="14"/>
  <c r="E98" i="14" s="1"/>
  <c r="H98" i="14"/>
  <c r="G98" i="14"/>
  <c r="F98" i="14"/>
  <c r="D98" i="14"/>
  <c r="C98" i="14"/>
  <c r="I97" i="14"/>
  <c r="H97" i="14"/>
  <c r="E97" i="14" s="1"/>
  <c r="G97" i="14"/>
  <c r="F97" i="14"/>
  <c r="D97" i="14"/>
  <c r="C97" i="14"/>
  <c r="I96" i="14"/>
  <c r="H96" i="14"/>
  <c r="G96" i="14"/>
  <c r="F96" i="14"/>
  <c r="D96" i="14"/>
  <c r="C96" i="14"/>
  <c r="I95" i="14"/>
  <c r="H95" i="14"/>
  <c r="E95" i="14" s="1"/>
  <c r="G95" i="14"/>
  <c r="F95" i="14"/>
  <c r="D95" i="14"/>
  <c r="C95" i="14"/>
  <c r="I94" i="14"/>
  <c r="H94" i="14"/>
  <c r="G94" i="14"/>
  <c r="E94" i="14" s="1"/>
  <c r="F94" i="14"/>
  <c r="D94" i="14"/>
  <c r="C94" i="14"/>
  <c r="I93" i="14"/>
  <c r="H93" i="14"/>
  <c r="G93" i="14"/>
  <c r="F93" i="14"/>
  <c r="D93" i="14"/>
  <c r="C93" i="14"/>
  <c r="I92" i="14"/>
  <c r="H92" i="14"/>
  <c r="G92" i="14"/>
  <c r="E92" i="14" s="1"/>
  <c r="F92" i="14"/>
  <c r="D92" i="14"/>
  <c r="C92" i="14"/>
  <c r="I91" i="14"/>
  <c r="H91" i="14"/>
  <c r="G91" i="14"/>
  <c r="F91" i="14"/>
  <c r="E91" i="14" s="1"/>
  <c r="D91" i="14"/>
  <c r="C91" i="14"/>
  <c r="I90" i="14"/>
  <c r="E90" i="14" s="1"/>
  <c r="H90" i="14"/>
  <c r="G90" i="14"/>
  <c r="F90" i="14"/>
  <c r="D90" i="14"/>
  <c r="C90" i="14"/>
  <c r="I89" i="14"/>
  <c r="H89" i="14"/>
  <c r="G89" i="14"/>
  <c r="F89" i="14"/>
  <c r="D89" i="14"/>
  <c r="C89" i="14"/>
  <c r="I88" i="14"/>
  <c r="H88" i="14"/>
  <c r="G88" i="14"/>
  <c r="F88" i="14"/>
  <c r="D88" i="14"/>
  <c r="C88" i="14"/>
  <c r="I87" i="14"/>
  <c r="H87" i="14"/>
  <c r="G87" i="14"/>
  <c r="F87" i="14"/>
  <c r="E87" i="14" s="1"/>
  <c r="D87" i="14"/>
  <c r="C87" i="14"/>
  <c r="I86" i="14"/>
  <c r="H86" i="14"/>
  <c r="G86" i="14"/>
  <c r="F86" i="14"/>
  <c r="E86" i="14"/>
  <c r="D86" i="14"/>
  <c r="C86" i="14"/>
  <c r="I85" i="14"/>
  <c r="H85" i="14"/>
  <c r="G85" i="14"/>
  <c r="F85" i="14"/>
  <c r="D85" i="14"/>
  <c r="C85" i="14"/>
  <c r="I84" i="14"/>
  <c r="H84" i="14"/>
  <c r="G84" i="14"/>
  <c r="E84" i="14" s="1"/>
  <c r="F84" i="14"/>
  <c r="D84" i="14"/>
  <c r="C84" i="14"/>
  <c r="I83" i="14"/>
  <c r="H83" i="14"/>
  <c r="G83" i="14"/>
  <c r="F83" i="14"/>
  <c r="D83" i="14"/>
  <c r="C83" i="14"/>
  <c r="I82" i="14"/>
  <c r="H82" i="14"/>
  <c r="G82" i="14"/>
  <c r="F82" i="14"/>
  <c r="E82" i="14"/>
  <c r="D82" i="14"/>
  <c r="C82" i="14"/>
  <c r="I81" i="14"/>
  <c r="H81" i="14"/>
  <c r="G81" i="14"/>
  <c r="E81" i="14" s="1"/>
  <c r="F81" i="14"/>
  <c r="D81" i="14"/>
  <c r="C81" i="14"/>
  <c r="I80" i="14"/>
  <c r="H80" i="14"/>
  <c r="G80" i="14"/>
  <c r="F80" i="14"/>
  <c r="D80" i="14"/>
  <c r="C80" i="14"/>
  <c r="I79" i="14"/>
  <c r="E79" i="14" s="1"/>
  <c r="H79" i="14"/>
  <c r="G79" i="14"/>
  <c r="F79" i="14"/>
  <c r="D79" i="14"/>
  <c r="C79" i="14"/>
  <c r="I78" i="14"/>
  <c r="H78" i="14"/>
  <c r="E78" i="14" s="1"/>
  <c r="G78" i="14"/>
  <c r="F78" i="14"/>
  <c r="D78" i="14"/>
  <c r="C78" i="14"/>
  <c r="I77" i="14"/>
  <c r="H77" i="14"/>
  <c r="G77" i="14"/>
  <c r="F77" i="14"/>
  <c r="D77" i="14"/>
  <c r="C77" i="14"/>
  <c r="I76" i="14"/>
  <c r="H76" i="14"/>
  <c r="E76" i="14" s="1"/>
  <c r="G76" i="14"/>
  <c r="F76" i="14"/>
  <c r="D76" i="14"/>
  <c r="C76" i="14"/>
  <c r="I75" i="14"/>
  <c r="H75" i="14"/>
  <c r="G75" i="14"/>
  <c r="F75" i="14"/>
  <c r="D75" i="14"/>
  <c r="C75" i="14"/>
  <c r="I74" i="14"/>
  <c r="H74" i="14"/>
  <c r="G74" i="14"/>
  <c r="F74" i="14"/>
  <c r="E74" i="14"/>
  <c r="D74" i="14"/>
  <c r="C74" i="14"/>
  <c r="I73" i="14"/>
  <c r="H73" i="14"/>
  <c r="E73" i="14" s="1"/>
  <c r="G73" i="14"/>
  <c r="F73" i="14"/>
  <c r="D73" i="14"/>
  <c r="C73" i="14"/>
  <c r="I72" i="14"/>
  <c r="H72" i="14"/>
  <c r="G72" i="14"/>
  <c r="F72" i="14"/>
  <c r="D72" i="14"/>
  <c r="C72" i="14"/>
  <c r="I71" i="14"/>
  <c r="E71" i="14" s="1"/>
  <c r="H71" i="14"/>
  <c r="G71" i="14"/>
  <c r="F71" i="14"/>
  <c r="D71" i="14"/>
  <c r="C71" i="14"/>
  <c r="I70" i="14"/>
  <c r="H70" i="14"/>
  <c r="G70" i="14"/>
  <c r="F70" i="14"/>
  <c r="D70" i="14"/>
  <c r="C70" i="14"/>
  <c r="I69" i="14"/>
  <c r="H69" i="14"/>
  <c r="G69" i="14"/>
  <c r="F69" i="14"/>
  <c r="D69" i="14"/>
  <c r="C69" i="14"/>
  <c r="I68" i="14"/>
  <c r="H68" i="14"/>
  <c r="G68" i="14"/>
  <c r="F68" i="14"/>
  <c r="E68" i="14" s="1"/>
  <c r="D68" i="14"/>
  <c r="C68" i="14"/>
  <c r="I67" i="14"/>
  <c r="H67" i="14"/>
  <c r="G67" i="14"/>
  <c r="F67" i="14"/>
  <c r="E67" i="14"/>
  <c r="D67" i="14"/>
  <c r="C67" i="14"/>
  <c r="I66" i="14"/>
  <c r="E66" i="14" s="1"/>
  <c r="H66" i="14"/>
  <c r="G66" i="14"/>
  <c r="F66" i="14"/>
  <c r="D66" i="14"/>
  <c r="C66" i="14"/>
  <c r="I65" i="14"/>
  <c r="H65" i="14"/>
  <c r="E65" i="14" s="1"/>
  <c r="G65" i="14"/>
  <c r="F65" i="14"/>
  <c r="D65" i="14"/>
  <c r="C65" i="14"/>
  <c r="I64" i="14"/>
  <c r="H64" i="14"/>
  <c r="G64" i="14"/>
  <c r="F64" i="14"/>
  <c r="D64" i="14"/>
  <c r="C64" i="14"/>
  <c r="I63" i="14"/>
  <c r="H63" i="14"/>
  <c r="E63" i="14" s="1"/>
  <c r="G63" i="14"/>
  <c r="F63" i="14"/>
  <c r="D63" i="14"/>
  <c r="C63" i="14"/>
  <c r="I62" i="14"/>
  <c r="H62" i="14"/>
  <c r="G62" i="14"/>
  <c r="E62" i="14" s="1"/>
  <c r="F62" i="14"/>
  <c r="D62" i="14"/>
  <c r="C62" i="14"/>
  <c r="I61" i="14"/>
  <c r="H61" i="14"/>
  <c r="G61" i="14"/>
  <c r="F61" i="14"/>
  <c r="D61" i="14"/>
  <c r="C61" i="14"/>
  <c r="I60" i="14"/>
  <c r="H60" i="14"/>
  <c r="G60" i="14"/>
  <c r="E60" i="14" s="1"/>
  <c r="F60" i="14"/>
  <c r="D60" i="14"/>
  <c r="C60" i="14"/>
  <c r="I59" i="14"/>
  <c r="H59" i="14"/>
  <c r="G59" i="14"/>
  <c r="F59" i="14"/>
  <c r="E59" i="14" s="1"/>
  <c r="D59" i="14"/>
  <c r="C59" i="14"/>
  <c r="I58" i="14"/>
  <c r="H58" i="14"/>
  <c r="G58" i="14"/>
  <c r="F58" i="14"/>
  <c r="E58" i="14"/>
  <c r="D58" i="14"/>
  <c r="C58" i="14"/>
  <c r="I57" i="14"/>
  <c r="H57" i="14"/>
  <c r="G57" i="14"/>
  <c r="E57" i="14" s="1"/>
  <c r="F57" i="14"/>
  <c r="D57" i="14"/>
  <c r="C57" i="14"/>
  <c r="I56" i="14"/>
  <c r="H56" i="14"/>
  <c r="G56" i="14"/>
  <c r="F56" i="14"/>
  <c r="D56" i="14"/>
  <c r="C56" i="14"/>
  <c r="I55" i="14"/>
  <c r="H55" i="14"/>
  <c r="G55" i="14"/>
  <c r="F55" i="14"/>
  <c r="E55" i="14" s="1"/>
  <c r="D55" i="14"/>
  <c r="C55" i="14"/>
  <c r="I54" i="14"/>
  <c r="H54" i="14"/>
  <c r="G54" i="14"/>
  <c r="F54" i="14"/>
  <c r="E54" i="14"/>
  <c r="D54" i="14"/>
  <c r="C54" i="14"/>
  <c r="I53" i="14"/>
  <c r="H53" i="14"/>
  <c r="G53" i="14"/>
  <c r="F53" i="14"/>
  <c r="D53" i="14"/>
  <c r="C53" i="14"/>
  <c r="I52" i="14"/>
  <c r="H52" i="14"/>
  <c r="G52" i="14"/>
  <c r="E52" i="14" s="1"/>
  <c r="F52" i="14"/>
  <c r="D52" i="14"/>
  <c r="C52" i="14"/>
  <c r="I51" i="14"/>
  <c r="H51" i="14"/>
  <c r="G51" i="14"/>
  <c r="F51" i="14"/>
  <c r="D51" i="14"/>
  <c r="C51" i="14"/>
  <c r="I50" i="14"/>
  <c r="H50" i="14"/>
  <c r="E50" i="14" s="1"/>
  <c r="G50" i="14"/>
  <c r="F50" i="14"/>
  <c r="D50" i="14"/>
  <c r="C50" i="14"/>
  <c r="I49" i="14"/>
  <c r="H49" i="14"/>
  <c r="G49" i="14"/>
  <c r="E49" i="14" s="1"/>
  <c r="F49" i="14"/>
  <c r="D49" i="14"/>
  <c r="C49" i="14"/>
  <c r="I48" i="14"/>
  <c r="H48" i="14"/>
  <c r="G48" i="14"/>
  <c r="F48" i="14"/>
  <c r="E48" i="14" s="1"/>
  <c r="D48" i="14"/>
  <c r="C48" i="14"/>
  <c r="I47" i="14"/>
  <c r="E47" i="14" s="1"/>
  <c r="H47" i="14"/>
  <c r="G47" i="14"/>
  <c r="F47" i="14"/>
  <c r="D47" i="14"/>
  <c r="C47" i="14"/>
  <c r="I46" i="14"/>
  <c r="H46" i="14"/>
  <c r="E46" i="14" s="1"/>
  <c r="G46" i="14"/>
  <c r="F46" i="14"/>
  <c r="D46" i="14"/>
  <c r="C46" i="14"/>
  <c r="I45" i="14"/>
  <c r="H45" i="14"/>
  <c r="G45" i="14"/>
  <c r="F45" i="14"/>
  <c r="D45" i="14"/>
  <c r="C45" i="14"/>
  <c r="I44" i="14"/>
  <c r="H44" i="14"/>
  <c r="G44" i="14"/>
  <c r="E44" i="14" s="1"/>
  <c r="F44" i="14"/>
  <c r="D44" i="14"/>
  <c r="C44" i="14"/>
  <c r="I43" i="14"/>
  <c r="H43" i="14"/>
  <c r="G43" i="14"/>
  <c r="F43" i="14"/>
  <c r="D43" i="14"/>
  <c r="C43" i="14"/>
  <c r="I42" i="14"/>
  <c r="E42" i="14" s="1"/>
  <c r="H42" i="14"/>
  <c r="G42" i="14"/>
  <c r="F42" i="14"/>
  <c r="D42" i="14"/>
  <c r="C42" i="14"/>
  <c r="I41" i="14"/>
  <c r="H41" i="14"/>
  <c r="E41" i="14" s="1"/>
  <c r="G41" i="14"/>
  <c r="F41" i="14"/>
  <c r="D41" i="14"/>
  <c r="C41" i="14"/>
  <c r="I40" i="14"/>
  <c r="H40" i="14"/>
  <c r="G40" i="14"/>
  <c r="F40" i="14"/>
  <c r="D40" i="14"/>
  <c r="C40" i="14"/>
  <c r="I39" i="14"/>
  <c r="H39" i="14"/>
  <c r="G39" i="14"/>
  <c r="F39" i="14"/>
  <c r="E39" i="14"/>
  <c r="D39" i="14"/>
  <c r="C39" i="14"/>
  <c r="I38" i="14"/>
  <c r="H38" i="14"/>
  <c r="G38" i="14"/>
  <c r="F38" i="14"/>
  <c r="D38" i="14"/>
  <c r="C38" i="14"/>
  <c r="I37" i="14"/>
  <c r="H37" i="14"/>
  <c r="G37" i="14"/>
  <c r="F37" i="14"/>
  <c r="D37" i="14"/>
  <c r="C37" i="14"/>
  <c r="I36" i="14"/>
  <c r="H36" i="14"/>
  <c r="G36" i="14"/>
  <c r="F36" i="14"/>
  <c r="E36" i="14"/>
  <c r="D36" i="14"/>
  <c r="C36" i="14"/>
  <c r="I35" i="14"/>
  <c r="H35" i="14"/>
  <c r="G35" i="14"/>
  <c r="F35" i="14"/>
  <c r="E35" i="14"/>
  <c r="D35" i="14"/>
  <c r="C35" i="14"/>
  <c r="I34" i="14"/>
  <c r="E34" i="14" s="1"/>
  <c r="H34" i="14"/>
  <c r="G34" i="14"/>
  <c r="F34" i="14"/>
  <c r="D34" i="14"/>
  <c r="C34" i="14"/>
  <c r="I33" i="14"/>
  <c r="H33" i="14"/>
  <c r="E33" i="14" s="1"/>
  <c r="G33" i="14"/>
  <c r="F33" i="14"/>
  <c r="D33" i="14"/>
  <c r="C33" i="14"/>
  <c r="I32" i="14"/>
  <c r="H32" i="14"/>
  <c r="G32" i="14"/>
  <c r="F32" i="14"/>
  <c r="D32" i="14"/>
  <c r="C32" i="14"/>
  <c r="I31" i="14"/>
  <c r="H31" i="14"/>
  <c r="E31" i="14" s="1"/>
  <c r="G31" i="14"/>
  <c r="F31" i="14"/>
  <c r="D31" i="14"/>
  <c r="C31" i="14"/>
  <c r="I30" i="14"/>
  <c r="H30" i="14"/>
  <c r="G30" i="14"/>
  <c r="E30" i="14" s="1"/>
  <c r="F30" i="14"/>
  <c r="D30" i="14"/>
  <c r="C30" i="14"/>
  <c r="I29" i="14"/>
  <c r="H29" i="14"/>
  <c r="G29" i="14"/>
  <c r="F29" i="14"/>
  <c r="E29" i="14" s="1"/>
  <c r="D29" i="14"/>
  <c r="C29" i="14"/>
  <c r="I28" i="14"/>
  <c r="H28" i="14"/>
  <c r="G28" i="14"/>
  <c r="E28" i="14" s="1"/>
  <c r="F28" i="14"/>
  <c r="D28" i="14"/>
  <c r="C28" i="14"/>
  <c r="I27" i="14"/>
  <c r="H27" i="14"/>
  <c r="G27" i="14"/>
  <c r="F27" i="14"/>
  <c r="E27" i="14" s="1"/>
  <c r="D27" i="14"/>
  <c r="C27" i="14"/>
  <c r="I26" i="14"/>
  <c r="H26" i="14"/>
  <c r="E26" i="14" s="1"/>
  <c r="G26" i="14"/>
  <c r="F26" i="14"/>
  <c r="D26" i="14"/>
  <c r="C26" i="14"/>
  <c r="I25" i="14"/>
  <c r="H25" i="14"/>
  <c r="G25" i="14"/>
  <c r="E25" i="14" s="1"/>
  <c r="F25" i="14"/>
  <c r="D25" i="14"/>
  <c r="C25" i="14"/>
  <c r="I24" i="14"/>
  <c r="H24" i="14"/>
  <c r="G24" i="14"/>
  <c r="F24" i="14"/>
  <c r="D24" i="14"/>
  <c r="C24" i="14"/>
  <c r="I23" i="14"/>
  <c r="H23" i="14"/>
  <c r="G23" i="14"/>
  <c r="F23" i="14"/>
  <c r="E23" i="14"/>
  <c r="D23" i="14"/>
  <c r="C23" i="14"/>
  <c r="I22" i="14"/>
  <c r="H22" i="14"/>
  <c r="G22" i="14"/>
  <c r="F22" i="14"/>
  <c r="E22" i="14"/>
  <c r="D22" i="14"/>
  <c r="C22" i="14"/>
  <c r="I21" i="14"/>
  <c r="H21" i="14"/>
  <c r="G21" i="14"/>
  <c r="F21" i="14"/>
  <c r="D21" i="14"/>
  <c r="C21" i="14"/>
  <c r="I20" i="14"/>
  <c r="H20" i="14"/>
  <c r="G20" i="14"/>
  <c r="F20" i="14"/>
  <c r="E20" i="14" s="1"/>
  <c r="D20" i="14"/>
  <c r="C20" i="14"/>
  <c r="I19" i="14"/>
  <c r="H19" i="14"/>
  <c r="G19" i="14"/>
  <c r="E19" i="14" s="1"/>
  <c r="F19" i="14"/>
  <c r="D19" i="14"/>
  <c r="C19" i="14"/>
  <c r="I18" i="14"/>
  <c r="H18" i="14"/>
  <c r="G18" i="14"/>
  <c r="F18" i="14"/>
  <c r="E18" i="14" s="1"/>
  <c r="D18" i="14"/>
  <c r="C18" i="14"/>
  <c r="I17" i="14"/>
  <c r="H17" i="14"/>
  <c r="G17" i="14"/>
  <c r="E17" i="14" s="1"/>
  <c r="F17" i="14"/>
  <c r="D17" i="14"/>
  <c r="C17" i="14"/>
  <c r="I16" i="14"/>
  <c r="H16" i="14"/>
  <c r="G16" i="14"/>
  <c r="F16" i="14"/>
  <c r="E16" i="14" s="1"/>
  <c r="D16" i="14"/>
  <c r="C16" i="14"/>
  <c r="I15" i="14"/>
  <c r="H15" i="14"/>
  <c r="E15" i="14" s="1"/>
  <c r="G15" i="14"/>
  <c r="F15" i="14"/>
  <c r="D15" i="14"/>
  <c r="C15" i="14"/>
  <c r="I14" i="14"/>
  <c r="H14" i="14"/>
  <c r="G14" i="14"/>
  <c r="F14" i="14"/>
  <c r="D14" i="14"/>
  <c r="C14" i="14"/>
  <c r="I13" i="14"/>
  <c r="H13" i="14"/>
  <c r="G13" i="14"/>
  <c r="F13" i="14"/>
  <c r="D13" i="14"/>
  <c r="C13" i="14"/>
  <c r="I12" i="14"/>
  <c r="H12" i="14"/>
  <c r="G12" i="14"/>
  <c r="E12" i="14" s="1"/>
  <c r="F12" i="14"/>
  <c r="D12" i="14"/>
  <c r="C12" i="14"/>
  <c r="I11" i="14"/>
  <c r="H11" i="14"/>
  <c r="G11" i="14"/>
  <c r="F11" i="14"/>
  <c r="D11" i="14"/>
  <c r="C11" i="14"/>
  <c r="I10" i="14"/>
  <c r="H10" i="14"/>
  <c r="G10" i="14"/>
  <c r="F10" i="14"/>
  <c r="E10" i="14" s="1"/>
  <c r="D10" i="14"/>
  <c r="C10" i="14"/>
  <c r="I9" i="14"/>
  <c r="H9" i="14"/>
  <c r="G9" i="14"/>
  <c r="F9" i="14"/>
  <c r="E9" i="14"/>
  <c r="D9" i="14"/>
  <c r="C9" i="14"/>
  <c r="I8" i="14"/>
  <c r="H8" i="14"/>
  <c r="G8" i="14"/>
  <c r="F8" i="14"/>
  <c r="D8" i="14"/>
  <c r="C8" i="14"/>
  <c r="I7" i="14"/>
  <c r="H7" i="14"/>
  <c r="G7" i="14"/>
  <c r="E7" i="14" s="1"/>
  <c r="F7" i="14"/>
  <c r="D7" i="14"/>
  <c r="C7" i="14"/>
  <c r="I6" i="14"/>
  <c r="H6" i="14"/>
  <c r="G6" i="14"/>
  <c r="F6" i="14"/>
  <c r="D6" i="14"/>
  <c r="C6" i="14"/>
  <c r="I5" i="14"/>
  <c r="H5" i="14"/>
  <c r="G5" i="14"/>
  <c r="F5" i="14"/>
  <c r="D5" i="14"/>
  <c r="C5" i="14"/>
  <c r="I4" i="14"/>
  <c r="H4" i="14"/>
  <c r="G4" i="14"/>
  <c r="F4" i="14"/>
  <c r="D4" i="14"/>
  <c r="C4" i="14"/>
  <c r="I3" i="14"/>
  <c r="H3" i="14"/>
  <c r="G3" i="14"/>
  <c r="F3" i="14"/>
  <c r="E3" i="14" s="1"/>
  <c r="D3" i="14"/>
  <c r="C3" i="14"/>
  <c r="I2" i="14"/>
  <c r="H2" i="14"/>
  <c r="G2" i="14"/>
  <c r="F2" i="14"/>
  <c r="E2" i="14"/>
  <c r="D2" i="14"/>
  <c r="C2" i="14"/>
  <c r="F244" i="13"/>
  <c r="F243" i="13"/>
  <c r="F242" i="13"/>
  <c r="F241" i="13"/>
  <c r="F240" i="13"/>
  <c r="F239" i="13"/>
  <c r="F238" i="13"/>
  <c r="E238" i="13"/>
  <c r="F237" i="13"/>
  <c r="E237" i="13"/>
  <c r="F236" i="13"/>
  <c r="E236" i="13"/>
  <c r="F235" i="13"/>
  <c r="E235" i="13"/>
  <c r="F234" i="13"/>
  <c r="E234" i="13"/>
  <c r="F233" i="13"/>
  <c r="E233" i="13"/>
  <c r="F232" i="13"/>
  <c r="E232" i="13"/>
  <c r="F231" i="13"/>
  <c r="E231" i="13"/>
  <c r="F230" i="13"/>
  <c r="E230" i="13"/>
  <c r="F229" i="13"/>
  <c r="E229" i="13"/>
  <c r="I228" i="13"/>
  <c r="F228" i="13"/>
  <c r="E228" i="13"/>
  <c r="J227" i="13"/>
  <c r="I227" i="13"/>
  <c r="F227" i="13"/>
  <c r="E227" i="13"/>
  <c r="J226" i="13"/>
  <c r="I226" i="13"/>
  <c r="G226" i="13"/>
  <c r="F226" i="13"/>
  <c r="E226" i="13"/>
  <c r="J225" i="13"/>
  <c r="I225" i="13"/>
  <c r="G225" i="13" s="1"/>
  <c r="F225" i="13"/>
  <c r="E225" i="13"/>
  <c r="J224" i="13"/>
  <c r="I224" i="13"/>
  <c r="G224" i="13" s="1"/>
  <c r="F224" i="13"/>
  <c r="E224" i="13"/>
  <c r="J223" i="13"/>
  <c r="I223" i="13"/>
  <c r="G223" i="13" s="1"/>
  <c r="F223" i="13"/>
  <c r="E223" i="13"/>
  <c r="J222" i="13"/>
  <c r="I222" i="13"/>
  <c r="F222" i="13"/>
  <c r="E222" i="13"/>
  <c r="J221" i="13"/>
  <c r="I221" i="13"/>
  <c r="G221" i="13" s="1"/>
  <c r="F221" i="13"/>
  <c r="E221" i="13"/>
  <c r="J220" i="13"/>
  <c r="I220" i="13"/>
  <c r="G220" i="13" s="1"/>
  <c r="F220" i="13"/>
  <c r="E220" i="13"/>
  <c r="J219" i="13"/>
  <c r="I219" i="13"/>
  <c r="G219" i="13"/>
  <c r="F219" i="13"/>
  <c r="E219" i="13"/>
  <c r="J218" i="13"/>
  <c r="I218" i="13"/>
  <c r="G218" i="13"/>
  <c r="F218" i="13"/>
  <c r="E218" i="13"/>
  <c r="J217" i="13"/>
  <c r="G217" i="13" s="1"/>
  <c r="I217" i="13"/>
  <c r="F217" i="13"/>
  <c r="E217" i="13"/>
  <c r="J216" i="13"/>
  <c r="I216" i="13"/>
  <c r="G216" i="13" s="1"/>
  <c r="F216" i="13"/>
  <c r="E216" i="13"/>
  <c r="J215" i="13"/>
  <c r="I215" i="13"/>
  <c r="F215" i="13"/>
  <c r="E215" i="13"/>
  <c r="J214" i="13"/>
  <c r="I214" i="13"/>
  <c r="G214" i="13"/>
  <c r="F214" i="13"/>
  <c r="E214" i="13"/>
  <c r="J213" i="13"/>
  <c r="I213" i="13"/>
  <c r="G213" i="13"/>
  <c r="F213" i="13"/>
  <c r="E213" i="13"/>
  <c r="J212" i="13"/>
  <c r="G212" i="13" s="1"/>
  <c r="I212" i="13"/>
  <c r="F212" i="13"/>
  <c r="E212" i="13"/>
  <c r="J211" i="13"/>
  <c r="I211" i="13"/>
  <c r="G211" i="13" s="1"/>
  <c r="F211" i="13"/>
  <c r="E211" i="13"/>
  <c r="J210" i="13"/>
  <c r="G210" i="13" s="1"/>
  <c r="I210" i="13"/>
  <c r="F210" i="13"/>
  <c r="E210" i="13"/>
  <c r="J209" i="13"/>
  <c r="I209" i="13"/>
  <c r="F209" i="13"/>
  <c r="E209" i="13"/>
  <c r="J208" i="13"/>
  <c r="I208" i="13"/>
  <c r="G208" i="13" s="1"/>
  <c r="F208" i="13"/>
  <c r="E208" i="13"/>
  <c r="J207" i="13"/>
  <c r="I207" i="13"/>
  <c r="G207" i="13" s="1"/>
  <c r="F207" i="13"/>
  <c r="E207" i="13"/>
  <c r="J206" i="13"/>
  <c r="G206" i="13" s="1"/>
  <c r="I206" i="13"/>
  <c r="F206" i="13"/>
  <c r="E206" i="13"/>
  <c r="J205" i="13"/>
  <c r="I205" i="13"/>
  <c r="G205" i="13"/>
  <c r="F205" i="13"/>
  <c r="E205" i="13"/>
  <c r="J204" i="13"/>
  <c r="I204" i="13"/>
  <c r="F204" i="13"/>
  <c r="E204" i="13"/>
  <c r="J203" i="13"/>
  <c r="I203" i="13"/>
  <c r="G203" i="13"/>
  <c r="F203" i="13"/>
  <c r="E203" i="13"/>
  <c r="J202" i="13"/>
  <c r="I202" i="13"/>
  <c r="G202" i="13"/>
  <c r="F202" i="13"/>
  <c r="E202" i="13"/>
  <c r="J201" i="13"/>
  <c r="G201" i="13" s="1"/>
  <c r="I201" i="13"/>
  <c r="F201" i="13"/>
  <c r="E201" i="13"/>
  <c r="J200" i="13"/>
  <c r="I200" i="13"/>
  <c r="G200" i="13"/>
  <c r="F200" i="13"/>
  <c r="E200" i="13"/>
  <c r="J199" i="13"/>
  <c r="I199" i="13"/>
  <c r="F199" i="13"/>
  <c r="E199" i="13"/>
  <c r="J198" i="13"/>
  <c r="I198" i="13"/>
  <c r="G198" i="13"/>
  <c r="F198" i="13"/>
  <c r="E198" i="13"/>
  <c r="J197" i="13"/>
  <c r="I197" i="13"/>
  <c r="G197" i="13" s="1"/>
  <c r="F197" i="13"/>
  <c r="E197" i="13"/>
  <c r="J196" i="13"/>
  <c r="I196" i="13"/>
  <c r="G196" i="13" s="1"/>
  <c r="F196" i="13"/>
  <c r="E196" i="13"/>
  <c r="J195" i="13"/>
  <c r="I195" i="13"/>
  <c r="G195" i="13"/>
  <c r="F195" i="13"/>
  <c r="E195" i="13"/>
  <c r="J194" i="13"/>
  <c r="I194" i="13"/>
  <c r="G194" i="13"/>
  <c r="F194" i="13"/>
  <c r="E194" i="13"/>
  <c r="J193" i="13"/>
  <c r="G193" i="13" s="1"/>
  <c r="I193" i="13"/>
  <c r="F193" i="13"/>
  <c r="E193" i="13"/>
  <c r="J192" i="13"/>
  <c r="G192" i="13" s="1"/>
  <c r="I192" i="13"/>
  <c r="F192" i="13"/>
  <c r="E192" i="13"/>
  <c r="J191" i="13"/>
  <c r="I191" i="13"/>
  <c r="G191" i="13" s="1"/>
  <c r="F191" i="13"/>
  <c r="E191" i="13"/>
  <c r="J190" i="13"/>
  <c r="I190" i="13"/>
  <c r="G190" i="13"/>
  <c r="F190" i="13"/>
  <c r="E190" i="13"/>
  <c r="J189" i="13"/>
  <c r="I189" i="13"/>
  <c r="G189" i="13"/>
  <c r="F189" i="13"/>
  <c r="E189" i="13"/>
  <c r="J188" i="13"/>
  <c r="I188" i="13"/>
  <c r="G188" i="13" s="1"/>
  <c r="F188" i="13"/>
  <c r="E188" i="13"/>
  <c r="J187" i="13"/>
  <c r="G187" i="13" s="1"/>
  <c r="I187" i="13"/>
  <c r="F187" i="13"/>
  <c r="E187" i="13"/>
  <c r="J186" i="13"/>
  <c r="G186" i="13" s="1"/>
  <c r="I186" i="13"/>
  <c r="F186" i="13"/>
  <c r="E186" i="13"/>
  <c r="J185" i="13"/>
  <c r="I185" i="13"/>
  <c r="G185" i="13" s="1"/>
  <c r="F185" i="13"/>
  <c r="E185" i="13"/>
  <c r="J184" i="13"/>
  <c r="I184" i="13"/>
  <c r="G184" i="13" s="1"/>
  <c r="F184" i="13"/>
  <c r="E184" i="13"/>
  <c r="J183" i="13"/>
  <c r="I183" i="13"/>
  <c r="F183" i="13"/>
  <c r="E183" i="13"/>
  <c r="J182" i="13"/>
  <c r="G182" i="13" s="1"/>
  <c r="I182" i="13"/>
  <c r="F182" i="13"/>
  <c r="E182" i="13"/>
  <c r="J181" i="13"/>
  <c r="I181" i="13"/>
  <c r="G181" i="13" s="1"/>
  <c r="F181" i="13"/>
  <c r="E181" i="13"/>
  <c r="J180" i="13"/>
  <c r="I180" i="13"/>
  <c r="G180" i="13" s="1"/>
  <c r="F180" i="13"/>
  <c r="E180" i="13"/>
  <c r="J179" i="13"/>
  <c r="I179" i="13"/>
  <c r="G179" i="13" s="1"/>
  <c r="F179" i="13"/>
  <c r="E179" i="13"/>
  <c r="J178" i="13"/>
  <c r="G178" i="13" s="1"/>
  <c r="I178" i="13"/>
  <c r="F178" i="13"/>
  <c r="E178" i="13"/>
  <c r="J177" i="13"/>
  <c r="I177" i="13"/>
  <c r="G177" i="13"/>
  <c r="F177" i="13"/>
  <c r="E177" i="13"/>
  <c r="J176" i="13"/>
  <c r="G176" i="13" s="1"/>
  <c r="I176" i="13"/>
  <c r="F176" i="13"/>
  <c r="E176" i="13"/>
  <c r="J175" i="13"/>
  <c r="I175" i="13"/>
  <c r="G175" i="13" s="1"/>
  <c r="F175" i="13"/>
  <c r="E175" i="13"/>
  <c r="J174" i="13"/>
  <c r="I174" i="13"/>
  <c r="G174" i="13" s="1"/>
  <c r="F174" i="13"/>
  <c r="E174" i="13"/>
  <c r="J173" i="13"/>
  <c r="I173" i="13"/>
  <c r="G173" i="13" s="1"/>
  <c r="F173" i="13"/>
  <c r="E173" i="13"/>
  <c r="J172" i="13"/>
  <c r="I172" i="13"/>
  <c r="G172" i="13"/>
  <c r="F172" i="13"/>
  <c r="E172" i="13"/>
  <c r="J171" i="13"/>
  <c r="I171" i="13"/>
  <c r="G171" i="13"/>
  <c r="F171" i="13"/>
  <c r="E171" i="13"/>
  <c r="J170" i="13"/>
  <c r="G170" i="13" s="1"/>
  <c r="I170" i="13"/>
  <c r="F170" i="13"/>
  <c r="E170" i="13"/>
  <c r="J169" i="13"/>
  <c r="G169" i="13" s="1"/>
  <c r="I169" i="13"/>
  <c r="F169" i="13"/>
  <c r="E169" i="13"/>
  <c r="J168" i="13"/>
  <c r="I168" i="13"/>
  <c r="G168" i="13" s="1"/>
  <c r="F168" i="13"/>
  <c r="E168" i="13"/>
  <c r="J167" i="13"/>
  <c r="I167" i="13"/>
  <c r="G167" i="13" s="1"/>
  <c r="F167" i="13"/>
  <c r="E167" i="13"/>
  <c r="J166" i="13"/>
  <c r="G166" i="13" s="1"/>
  <c r="I166" i="13"/>
  <c r="F166" i="13"/>
  <c r="E166" i="13"/>
  <c r="J165" i="13"/>
  <c r="I165" i="13"/>
  <c r="G165" i="13"/>
  <c r="F165" i="13"/>
  <c r="E165" i="13"/>
  <c r="J164" i="13"/>
  <c r="G164" i="13" s="1"/>
  <c r="I164" i="13"/>
  <c r="F164" i="13"/>
  <c r="E164" i="13"/>
  <c r="J163" i="13"/>
  <c r="I163" i="13"/>
  <c r="G163" i="13" s="1"/>
  <c r="F163" i="13"/>
  <c r="E163" i="13"/>
  <c r="J162" i="13"/>
  <c r="I162" i="13"/>
  <c r="G162" i="13" s="1"/>
  <c r="F162" i="13"/>
  <c r="E162" i="13"/>
  <c r="J161" i="13"/>
  <c r="I161" i="13"/>
  <c r="G161" i="13" s="1"/>
  <c r="F161" i="13"/>
  <c r="E161" i="13"/>
  <c r="J160" i="13"/>
  <c r="I160" i="13"/>
  <c r="F160" i="13"/>
  <c r="E160" i="13"/>
  <c r="J159" i="13"/>
  <c r="I159" i="13"/>
  <c r="G159" i="13"/>
  <c r="F159" i="13"/>
  <c r="E159" i="13"/>
  <c r="J158" i="13"/>
  <c r="I158" i="13"/>
  <c r="G158" i="13"/>
  <c r="F158" i="13"/>
  <c r="E158" i="13"/>
  <c r="J157" i="13"/>
  <c r="I157" i="13"/>
  <c r="G157" i="13" s="1"/>
  <c r="F157" i="13"/>
  <c r="E157" i="13"/>
  <c r="J156" i="13"/>
  <c r="G156" i="13" s="1"/>
  <c r="I156" i="13"/>
  <c r="F156" i="13"/>
  <c r="E156" i="13"/>
  <c r="J155" i="13"/>
  <c r="I155" i="13"/>
  <c r="F155" i="13"/>
  <c r="E155" i="13"/>
  <c r="J154" i="13"/>
  <c r="I154" i="13"/>
  <c r="G154" i="13"/>
  <c r="F154" i="13"/>
  <c r="E154" i="13"/>
  <c r="J153" i="13"/>
  <c r="I153" i="13"/>
  <c r="G153" i="13" s="1"/>
  <c r="F153" i="13"/>
  <c r="E153" i="13"/>
  <c r="J152" i="13"/>
  <c r="I152" i="13"/>
  <c r="G152" i="13" s="1"/>
  <c r="F152" i="13"/>
  <c r="E152" i="13"/>
  <c r="J151" i="13"/>
  <c r="I151" i="13"/>
  <c r="G151" i="13"/>
  <c r="F151" i="13"/>
  <c r="E151" i="13"/>
  <c r="J150" i="13"/>
  <c r="I150" i="13"/>
  <c r="G150" i="13"/>
  <c r="F150" i="13"/>
  <c r="E150" i="13"/>
  <c r="J149" i="13"/>
  <c r="I149" i="13"/>
  <c r="G149" i="13"/>
  <c r="F149" i="13"/>
  <c r="E149" i="13"/>
  <c r="J148" i="13"/>
  <c r="G148" i="13" s="1"/>
  <c r="I148" i="13"/>
  <c r="F148" i="13"/>
  <c r="E148" i="13"/>
  <c r="J147" i="13"/>
  <c r="I147" i="13"/>
  <c r="G147" i="13" s="1"/>
  <c r="F147" i="13"/>
  <c r="E147" i="13"/>
  <c r="J146" i="13"/>
  <c r="I146" i="13"/>
  <c r="G146" i="13"/>
  <c r="F146" i="13"/>
  <c r="E146" i="13"/>
  <c r="J145" i="13"/>
  <c r="I145" i="13"/>
  <c r="G145" i="13" s="1"/>
  <c r="F145" i="13"/>
  <c r="E145" i="13"/>
  <c r="J144" i="13"/>
  <c r="I144" i="13"/>
  <c r="G144" i="13"/>
  <c r="F144" i="13"/>
  <c r="E144" i="13"/>
  <c r="J143" i="13"/>
  <c r="I143" i="13"/>
  <c r="G143" i="13"/>
  <c r="F143" i="13"/>
  <c r="E143" i="13"/>
  <c r="J142" i="13"/>
  <c r="I142" i="13"/>
  <c r="G142" i="13"/>
  <c r="F142" i="13"/>
  <c r="E142" i="13"/>
  <c r="J141" i="13"/>
  <c r="I141" i="13"/>
  <c r="G141" i="13"/>
  <c r="F141" i="13"/>
  <c r="E141" i="13"/>
  <c r="J140" i="13"/>
  <c r="G140" i="13" s="1"/>
  <c r="I140" i="13"/>
  <c r="F140" i="13"/>
  <c r="E140" i="13"/>
  <c r="J139" i="13"/>
  <c r="I139" i="13"/>
  <c r="G139" i="13" s="1"/>
  <c r="F139" i="13"/>
  <c r="E139" i="13"/>
  <c r="J138" i="13"/>
  <c r="I138" i="13"/>
  <c r="G138" i="13"/>
  <c r="F138" i="13"/>
  <c r="E138" i="13"/>
  <c r="J137" i="13"/>
  <c r="I137" i="13"/>
  <c r="G137" i="13" s="1"/>
  <c r="F137" i="13"/>
  <c r="E137" i="13"/>
  <c r="J136" i="13"/>
  <c r="I136" i="13"/>
  <c r="G136" i="13" s="1"/>
  <c r="F136" i="13"/>
  <c r="E136" i="13"/>
  <c r="J135" i="13"/>
  <c r="I135" i="13"/>
  <c r="G135" i="13"/>
  <c r="F135" i="13"/>
  <c r="E135" i="13"/>
  <c r="J134" i="13"/>
  <c r="I134" i="13"/>
  <c r="G134" i="13"/>
  <c r="F134" i="13"/>
  <c r="E134" i="13"/>
  <c r="J133" i="13"/>
  <c r="G133" i="13" s="1"/>
  <c r="I133" i="13"/>
  <c r="F133" i="13"/>
  <c r="E133" i="13"/>
  <c r="J132" i="13"/>
  <c r="G132" i="13" s="1"/>
  <c r="I132" i="13"/>
  <c r="F132" i="13"/>
  <c r="E132" i="13"/>
  <c r="J131" i="13"/>
  <c r="I131" i="13"/>
  <c r="G131" i="13" s="1"/>
  <c r="F131" i="13"/>
  <c r="E131" i="13"/>
  <c r="J130" i="13"/>
  <c r="I130" i="13"/>
  <c r="G130" i="13" s="1"/>
  <c r="F130" i="13"/>
  <c r="E130" i="13"/>
  <c r="J129" i="13"/>
  <c r="I129" i="13"/>
  <c r="G129" i="13" s="1"/>
  <c r="F129" i="13"/>
  <c r="E129" i="13"/>
  <c r="J128" i="13"/>
  <c r="G128" i="13" s="1"/>
  <c r="I128" i="13"/>
  <c r="F128" i="13"/>
  <c r="E128" i="13"/>
  <c r="J127" i="13"/>
  <c r="I127" i="13"/>
  <c r="G127" i="13"/>
  <c r="F127" i="13"/>
  <c r="E127" i="13"/>
  <c r="J126" i="13"/>
  <c r="I126" i="13"/>
  <c r="G126" i="13"/>
  <c r="F126" i="13"/>
  <c r="E126" i="13"/>
  <c r="J125" i="13"/>
  <c r="I125" i="13"/>
  <c r="G125" i="13" s="1"/>
  <c r="F125" i="13"/>
  <c r="E125" i="13"/>
  <c r="J124" i="13"/>
  <c r="G124" i="13" s="1"/>
  <c r="I124" i="13"/>
  <c r="F124" i="13"/>
  <c r="E124" i="13"/>
  <c r="J123" i="13"/>
  <c r="I123" i="13"/>
  <c r="F123" i="13"/>
  <c r="E123" i="13"/>
  <c r="J122" i="13"/>
  <c r="I122" i="13"/>
  <c r="G122" i="13" s="1"/>
  <c r="F122" i="13"/>
  <c r="E122" i="13"/>
  <c r="J121" i="13"/>
  <c r="I121" i="13"/>
  <c r="G121" i="13" s="1"/>
  <c r="F121" i="13"/>
  <c r="E121" i="13"/>
  <c r="J120" i="13"/>
  <c r="I120" i="13"/>
  <c r="G120" i="13"/>
  <c r="F120" i="13"/>
  <c r="E120" i="13"/>
  <c r="J119" i="13"/>
  <c r="I119" i="13"/>
  <c r="G119" i="13"/>
  <c r="F119" i="13"/>
  <c r="E119" i="13"/>
  <c r="J118" i="13"/>
  <c r="G118" i="13" s="1"/>
  <c r="I118" i="13"/>
  <c r="F118" i="13"/>
  <c r="E118" i="13"/>
  <c r="J117" i="13"/>
  <c r="I117" i="13"/>
  <c r="G117" i="13" s="1"/>
  <c r="F117" i="13"/>
  <c r="E117" i="13"/>
  <c r="J116" i="13"/>
  <c r="G116" i="13" s="1"/>
  <c r="I116" i="13"/>
  <c r="F116" i="13"/>
  <c r="E116" i="13"/>
  <c r="J115" i="13"/>
  <c r="I115" i="13"/>
  <c r="F115" i="13"/>
  <c r="E115" i="13"/>
  <c r="J114" i="13"/>
  <c r="I114" i="13"/>
  <c r="G114" i="13" s="1"/>
  <c r="F114" i="13"/>
  <c r="E114" i="13"/>
  <c r="J113" i="13"/>
  <c r="I113" i="13"/>
  <c r="G113" i="13" s="1"/>
  <c r="F113" i="13"/>
  <c r="E113" i="13"/>
  <c r="J112" i="13"/>
  <c r="I112" i="13"/>
  <c r="G112" i="13"/>
  <c r="F112" i="13"/>
  <c r="E112" i="13"/>
  <c r="J111" i="13"/>
  <c r="I111" i="13"/>
  <c r="G111" i="13"/>
  <c r="F111" i="13"/>
  <c r="E111" i="13"/>
  <c r="J110" i="13"/>
  <c r="G110" i="13" s="1"/>
  <c r="I110" i="13"/>
  <c r="F110" i="13"/>
  <c r="E110" i="13"/>
  <c r="J109" i="13"/>
  <c r="I109" i="13"/>
  <c r="G109" i="13" s="1"/>
  <c r="H109" i="13"/>
  <c r="F109" i="13"/>
  <c r="E109" i="13"/>
  <c r="J108" i="13"/>
  <c r="I108" i="13"/>
  <c r="H108" i="13"/>
  <c r="G108" i="13"/>
  <c r="F108" i="13"/>
  <c r="E108" i="13"/>
  <c r="J107" i="13"/>
  <c r="I107" i="13"/>
  <c r="G107" i="13" s="1"/>
  <c r="H107" i="13"/>
  <c r="F107" i="13"/>
  <c r="E107" i="13"/>
  <c r="J106" i="13"/>
  <c r="G106" i="13" s="1"/>
  <c r="I106" i="13"/>
  <c r="H106" i="13"/>
  <c r="F106" i="13"/>
  <c r="E106" i="13"/>
  <c r="J105" i="13"/>
  <c r="I105" i="13"/>
  <c r="H105" i="13"/>
  <c r="G105" i="13" s="1"/>
  <c r="F105" i="13"/>
  <c r="E105" i="13"/>
  <c r="J104" i="13"/>
  <c r="I104" i="13"/>
  <c r="H104" i="13"/>
  <c r="G104" i="13" s="1"/>
  <c r="F104" i="13"/>
  <c r="E104" i="13"/>
  <c r="J103" i="13"/>
  <c r="I103" i="13"/>
  <c r="G103" i="13" s="1"/>
  <c r="H103" i="13"/>
  <c r="F103" i="13"/>
  <c r="E103" i="13"/>
  <c r="J102" i="13"/>
  <c r="I102" i="13"/>
  <c r="H102" i="13"/>
  <c r="G102" i="13"/>
  <c r="F102" i="13"/>
  <c r="E102" i="13"/>
  <c r="J101" i="13"/>
  <c r="I101" i="13"/>
  <c r="G101" i="13" s="1"/>
  <c r="H101" i="13"/>
  <c r="F101" i="13"/>
  <c r="E101" i="13"/>
  <c r="J100" i="13"/>
  <c r="I100" i="13"/>
  <c r="H100" i="13"/>
  <c r="G100" i="13"/>
  <c r="F100" i="13"/>
  <c r="E100" i="13"/>
  <c r="J99" i="13"/>
  <c r="I99" i="13"/>
  <c r="G99" i="13" s="1"/>
  <c r="H99" i="13"/>
  <c r="F99" i="13"/>
  <c r="E99" i="13"/>
  <c r="J98" i="13"/>
  <c r="I98" i="13"/>
  <c r="G98" i="13" s="1"/>
  <c r="H98" i="13"/>
  <c r="F98" i="13"/>
  <c r="E98" i="13"/>
  <c r="J97" i="13"/>
  <c r="I97" i="13"/>
  <c r="H97" i="13"/>
  <c r="G97" i="13" s="1"/>
  <c r="F97" i="13"/>
  <c r="E97" i="13"/>
  <c r="J96" i="13"/>
  <c r="I96" i="13"/>
  <c r="H96" i="13"/>
  <c r="G96" i="13"/>
  <c r="F96" i="13"/>
  <c r="E96" i="13"/>
  <c r="J95" i="13"/>
  <c r="I95" i="13"/>
  <c r="G95" i="13" s="1"/>
  <c r="H95" i="13"/>
  <c r="F95" i="13"/>
  <c r="E95" i="13"/>
  <c r="J94" i="13"/>
  <c r="I94" i="13"/>
  <c r="H94" i="13"/>
  <c r="G94" i="13"/>
  <c r="F94" i="13"/>
  <c r="E94" i="13"/>
  <c r="J93" i="13"/>
  <c r="I93" i="13"/>
  <c r="H93" i="13"/>
  <c r="G93" i="13"/>
  <c r="F93" i="13"/>
  <c r="E93" i="13"/>
  <c r="J92" i="13"/>
  <c r="I92" i="13"/>
  <c r="H92" i="13"/>
  <c r="G92" i="13" s="1"/>
  <c r="F92" i="13"/>
  <c r="E92" i="13"/>
  <c r="J91" i="13"/>
  <c r="I91" i="13"/>
  <c r="G91" i="13" s="1"/>
  <c r="H91" i="13"/>
  <c r="F91" i="13"/>
  <c r="E91" i="13"/>
  <c r="J90" i="13"/>
  <c r="I90" i="13"/>
  <c r="G90" i="13" s="1"/>
  <c r="H90" i="13"/>
  <c r="F90" i="13"/>
  <c r="E90" i="13"/>
  <c r="J89" i="13"/>
  <c r="G89" i="13" s="1"/>
  <c r="I89" i="13"/>
  <c r="H89" i="13"/>
  <c r="F89" i="13"/>
  <c r="E89" i="13"/>
  <c r="J88" i="13"/>
  <c r="I88" i="13"/>
  <c r="H88" i="13"/>
  <c r="G88" i="13" s="1"/>
  <c r="F88" i="13"/>
  <c r="E88" i="13"/>
  <c r="J87" i="13"/>
  <c r="I87" i="13"/>
  <c r="G87" i="13" s="1"/>
  <c r="H87" i="13"/>
  <c r="F87" i="13"/>
  <c r="E87" i="13"/>
  <c r="J86" i="13"/>
  <c r="I86" i="13"/>
  <c r="H86" i="13"/>
  <c r="G86" i="13"/>
  <c r="F86" i="13"/>
  <c r="E86" i="13"/>
  <c r="J85" i="13"/>
  <c r="I85" i="13"/>
  <c r="H85" i="13"/>
  <c r="G85" i="13" s="1"/>
  <c r="F85" i="13"/>
  <c r="E85" i="13"/>
  <c r="J84" i="13"/>
  <c r="I84" i="13"/>
  <c r="H84" i="13"/>
  <c r="G84" i="13"/>
  <c r="F84" i="13"/>
  <c r="E84" i="13"/>
  <c r="J83" i="13"/>
  <c r="I83" i="13"/>
  <c r="G83" i="13" s="1"/>
  <c r="H83" i="13"/>
  <c r="F83" i="13"/>
  <c r="E83" i="13"/>
  <c r="J82" i="13"/>
  <c r="G82" i="13" s="1"/>
  <c r="I82" i="13"/>
  <c r="H82" i="13"/>
  <c r="F82" i="13"/>
  <c r="E82" i="13"/>
  <c r="J81" i="13"/>
  <c r="I81" i="13"/>
  <c r="H81" i="13"/>
  <c r="G81" i="13" s="1"/>
  <c r="F81" i="13"/>
  <c r="E81" i="13"/>
  <c r="J80" i="13"/>
  <c r="I80" i="13"/>
  <c r="H80" i="13"/>
  <c r="G80" i="13" s="1"/>
  <c r="F80" i="13"/>
  <c r="E80" i="13"/>
  <c r="J79" i="13"/>
  <c r="I79" i="13"/>
  <c r="G79" i="13" s="1"/>
  <c r="H79" i="13"/>
  <c r="F79" i="13"/>
  <c r="E79" i="13"/>
  <c r="J78" i="13"/>
  <c r="I78" i="13"/>
  <c r="G78" i="13" s="1"/>
  <c r="H78" i="13"/>
  <c r="F78" i="13"/>
  <c r="E78" i="13"/>
  <c r="J77" i="13"/>
  <c r="I77" i="13"/>
  <c r="H77" i="13"/>
  <c r="G77" i="13"/>
  <c r="F77" i="13"/>
  <c r="E77" i="13"/>
  <c r="J76" i="13"/>
  <c r="I76" i="13"/>
  <c r="H76" i="13"/>
  <c r="G76" i="13"/>
  <c r="F76" i="13"/>
  <c r="E76" i="13"/>
  <c r="J75" i="13"/>
  <c r="I75" i="13"/>
  <c r="G75" i="13" s="1"/>
  <c r="H75" i="13"/>
  <c r="F75" i="13"/>
  <c r="E75" i="13"/>
  <c r="J74" i="13"/>
  <c r="G74" i="13" s="1"/>
  <c r="I74" i="13"/>
  <c r="H74" i="13"/>
  <c r="F74" i="13"/>
  <c r="E74" i="13"/>
  <c r="J73" i="13"/>
  <c r="I73" i="13"/>
  <c r="H73" i="13"/>
  <c r="F73" i="13"/>
  <c r="E73" i="13"/>
  <c r="J72" i="13"/>
  <c r="I72" i="13"/>
  <c r="H72" i="13"/>
  <c r="G72" i="13" s="1"/>
  <c r="F72" i="13"/>
  <c r="E72" i="13"/>
  <c r="J71" i="13"/>
  <c r="I71" i="13"/>
  <c r="G71" i="13" s="1"/>
  <c r="H71" i="13"/>
  <c r="F71" i="13"/>
  <c r="E71" i="13"/>
  <c r="J70" i="13"/>
  <c r="I70" i="13"/>
  <c r="G70" i="13" s="1"/>
  <c r="H70" i="13"/>
  <c r="F70" i="13"/>
  <c r="E70" i="13"/>
  <c r="J69" i="13"/>
  <c r="I69" i="13"/>
  <c r="H69" i="13"/>
  <c r="G69" i="13"/>
  <c r="F69" i="13"/>
  <c r="E69" i="13"/>
  <c r="J68" i="13"/>
  <c r="I68" i="13"/>
  <c r="H68" i="13"/>
  <c r="G68" i="13"/>
  <c r="F68" i="13"/>
  <c r="E68" i="13"/>
  <c r="J67" i="13"/>
  <c r="I67" i="13"/>
  <c r="G67" i="13" s="1"/>
  <c r="H67" i="13"/>
  <c r="F67" i="13"/>
  <c r="E67" i="13"/>
  <c r="J66" i="13"/>
  <c r="I66" i="13"/>
  <c r="G66" i="13" s="1"/>
  <c r="H66" i="13"/>
  <c r="F66" i="13"/>
  <c r="E66" i="13"/>
  <c r="J65" i="13"/>
  <c r="I65" i="13"/>
  <c r="H65" i="13"/>
  <c r="G65" i="13" s="1"/>
  <c r="F65" i="13"/>
  <c r="E65" i="13"/>
  <c r="J64" i="13"/>
  <c r="I64" i="13"/>
  <c r="H64" i="13"/>
  <c r="G64" i="13"/>
  <c r="F64" i="13"/>
  <c r="E64" i="13"/>
  <c r="J63" i="13"/>
  <c r="I63" i="13"/>
  <c r="G63" i="13" s="1"/>
  <c r="H63" i="13"/>
  <c r="F63" i="13"/>
  <c r="E63" i="13"/>
  <c r="J62" i="13"/>
  <c r="I62" i="13"/>
  <c r="G62" i="13" s="1"/>
  <c r="H62" i="13"/>
  <c r="F62" i="13"/>
  <c r="E62" i="13"/>
  <c r="J61" i="13"/>
  <c r="I61" i="13"/>
  <c r="H61" i="13"/>
  <c r="G61" i="13"/>
  <c r="F61" i="13"/>
  <c r="E61" i="13"/>
  <c r="J60" i="13"/>
  <c r="I60" i="13"/>
  <c r="H60" i="13"/>
  <c r="G60" i="13" s="1"/>
  <c r="F60" i="13"/>
  <c r="E60" i="13"/>
  <c r="J59" i="13"/>
  <c r="I59" i="13"/>
  <c r="G59" i="13" s="1"/>
  <c r="H59" i="13"/>
  <c r="F59" i="13"/>
  <c r="E59" i="13"/>
  <c r="J58" i="13"/>
  <c r="I58" i="13"/>
  <c r="G58" i="13" s="1"/>
  <c r="H58" i="13"/>
  <c r="F58" i="13"/>
  <c r="E58" i="13"/>
  <c r="J57" i="13"/>
  <c r="G57" i="13" s="1"/>
  <c r="I57" i="13"/>
  <c r="H57" i="13"/>
  <c r="F57" i="13"/>
  <c r="E57" i="13"/>
  <c r="J56" i="13"/>
  <c r="I56" i="13"/>
  <c r="H56" i="13"/>
  <c r="G56" i="13" s="1"/>
  <c r="F56" i="13"/>
  <c r="E56" i="13"/>
  <c r="J55" i="13"/>
  <c r="I55" i="13"/>
  <c r="G55" i="13" s="1"/>
  <c r="H55" i="13"/>
  <c r="F55" i="13"/>
  <c r="E55" i="13"/>
  <c r="J54" i="13"/>
  <c r="I54" i="13"/>
  <c r="H54" i="13"/>
  <c r="G54" i="13"/>
  <c r="F54" i="13"/>
  <c r="E54" i="13"/>
  <c r="J53" i="13"/>
  <c r="I53" i="13"/>
  <c r="H53" i="13"/>
  <c r="G53" i="13" s="1"/>
  <c r="F53" i="13"/>
  <c r="E53" i="13"/>
  <c r="J52" i="13"/>
  <c r="I52" i="13"/>
  <c r="H52" i="13"/>
  <c r="G52" i="13"/>
  <c r="F52" i="13"/>
  <c r="E52" i="13"/>
  <c r="J51" i="13"/>
  <c r="I51" i="13"/>
  <c r="G51" i="13" s="1"/>
  <c r="H51" i="13"/>
  <c r="F51" i="13"/>
  <c r="E51" i="13"/>
  <c r="J50" i="13"/>
  <c r="G50" i="13" s="1"/>
  <c r="I50" i="13"/>
  <c r="H50" i="13"/>
  <c r="F50" i="13"/>
  <c r="E50" i="13"/>
  <c r="J49" i="13"/>
  <c r="I49" i="13"/>
  <c r="H49" i="13"/>
  <c r="F49" i="13"/>
  <c r="E49" i="13"/>
  <c r="J48" i="13"/>
  <c r="I48" i="13"/>
  <c r="H48" i="13"/>
  <c r="G48" i="13" s="1"/>
  <c r="F48" i="13"/>
  <c r="E48" i="13"/>
  <c r="J47" i="13"/>
  <c r="I47" i="13"/>
  <c r="G47" i="13" s="1"/>
  <c r="H47" i="13"/>
  <c r="F47" i="13"/>
  <c r="E47" i="13"/>
  <c r="J46" i="13"/>
  <c r="I46" i="13"/>
  <c r="G46" i="13" s="1"/>
  <c r="H46" i="13"/>
  <c r="F46" i="13"/>
  <c r="E46" i="13"/>
  <c r="J45" i="13"/>
  <c r="I45" i="13"/>
  <c r="G45" i="13" s="1"/>
  <c r="H45" i="13"/>
  <c r="F45" i="13"/>
  <c r="E45" i="13"/>
  <c r="J44" i="13"/>
  <c r="I44" i="13"/>
  <c r="H44" i="13"/>
  <c r="G44" i="13"/>
  <c r="F44" i="13"/>
  <c r="E44" i="13"/>
  <c r="J43" i="13"/>
  <c r="I43" i="13"/>
  <c r="G43" i="13" s="1"/>
  <c r="H43" i="13"/>
  <c r="F43" i="13"/>
  <c r="E43" i="13"/>
  <c r="J42" i="13"/>
  <c r="G42" i="13" s="1"/>
  <c r="I42" i="13"/>
  <c r="H42" i="13"/>
  <c r="F42" i="13"/>
  <c r="E42" i="13"/>
  <c r="J41" i="13"/>
  <c r="I41" i="13"/>
  <c r="H41" i="13"/>
  <c r="G41" i="13" s="1"/>
  <c r="F41" i="13"/>
  <c r="E41" i="13"/>
  <c r="J40" i="13"/>
  <c r="I40" i="13"/>
  <c r="H40" i="13"/>
  <c r="G40" i="13" s="1"/>
  <c r="F40" i="13"/>
  <c r="E40" i="13"/>
  <c r="J39" i="13"/>
  <c r="I39" i="13"/>
  <c r="G39" i="13" s="1"/>
  <c r="H39" i="13"/>
  <c r="F39" i="13"/>
  <c r="E39" i="13"/>
  <c r="J38" i="13"/>
  <c r="I38" i="13"/>
  <c r="H38" i="13"/>
  <c r="G38" i="13"/>
  <c r="F38" i="13"/>
  <c r="E38" i="13"/>
  <c r="J37" i="13"/>
  <c r="I37" i="13"/>
  <c r="G37" i="13" s="1"/>
  <c r="H37" i="13"/>
  <c r="F37" i="13"/>
  <c r="E37" i="13"/>
  <c r="J36" i="13"/>
  <c r="I36" i="13"/>
  <c r="H36" i="13"/>
  <c r="G36" i="13"/>
  <c r="F36" i="13"/>
  <c r="E36" i="13"/>
  <c r="J35" i="13"/>
  <c r="I35" i="13"/>
  <c r="G35" i="13" s="1"/>
  <c r="H35" i="13"/>
  <c r="F35" i="13"/>
  <c r="E35" i="13"/>
  <c r="J34" i="13"/>
  <c r="I34" i="13"/>
  <c r="G34" i="13" s="1"/>
  <c r="H34" i="13"/>
  <c r="F34" i="13"/>
  <c r="E34" i="13"/>
  <c r="J33" i="13"/>
  <c r="I33" i="13"/>
  <c r="H33" i="13"/>
  <c r="G33" i="13" s="1"/>
  <c r="F33" i="13"/>
  <c r="E33" i="13"/>
  <c r="J32" i="13"/>
  <c r="I32" i="13"/>
  <c r="H32" i="13"/>
  <c r="G32" i="13"/>
  <c r="F32" i="13"/>
  <c r="E32" i="13"/>
  <c r="J31" i="13"/>
  <c r="I31" i="13"/>
  <c r="G31" i="13" s="1"/>
  <c r="H31" i="13"/>
  <c r="F31" i="13"/>
  <c r="E31" i="13"/>
  <c r="J30" i="13"/>
  <c r="I30" i="13"/>
  <c r="H30" i="13"/>
  <c r="G30" i="13"/>
  <c r="F30" i="13"/>
  <c r="E30" i="13"/>
  <c r="J29" i="13"/>
  <c r="I29" i="13"/>
  <c r="H29" i="13"/>
  <c r="G29" i="13"/>
  <c r="F29" i="13"/>
  <c r="E29" i="13"/>
  <c r="J28" i="13"/>
  <c r="I28" i="13"/>
  <c r="H28" i="13"/>
  <c r="G28" i="13" s="1"/>
  <c r="F28" i="13"/>
  <c r="E28" i="13"/>
  <c r="J27" i="13"/>
  <c r="I27" i="13"/>
  <c r="G27" i="13" s="1"/>
  <c r="H27" i="13"/>
  <c r="F27" i="13"/>
  <c r="E27" i="13"/>
  <c r="J26" i="13"/>
  <c r="I26" i="13"/>
  <c r="G26" i="13" s="1"/>
  <c r="H26" i="13"/>
  <c r="F26" i="13"/>
  <c r="E26" i="13"/>
  <c r="J25" i="13"/>
  <c r="G25" i="13" s="1"/>
  <c r="I25" i="13"/>
  <c r="H25" i="13"/>
  <c r="F25" i="13"/>
  <c r="E25" i="13"/>
  <c r="J24" i="13"/>
  <c r="I24" i="13"/>
  <c r="H24" i="13"/>
  <c r="G24" i="13" s="1"/>
  <c r="F24" i="13"/>
  <c r="E24" i="13"/>
  <c r="J23" i="13"/>
  <c r="I23" i="13"/>
  <c r="G23" i="13" s="1"/>
  <c r="H23" i="13"/>
  <c r="F23" i="13"/>
  <c r="E23" i="13"/>
  <c r="J22" i="13"/>
  <c r="I22" i="13"/>
  <c r="H22" i="13"/>
  <c r="G22" i="13"/>
  <c r="F22" i="13"/>
  <c r="E22" i="13"/>
  <c r="J21" i="13"/>
  <c r="I21" i="13"/>
  <c r="H21" i="13"/>
  <c r="G21" i="13" s="1"/>
  <c r="F21" i="13"/>
  <c r="E21" i="13"/>
  <c r="J20" i="13"/>
  <c r="I20" i="13"/>
  <c r="H20" i="13"/>
  <c r="G20" i="13"/>
  <c r="F20" i="13"/>
  <c r="E20" i="13"/>
  <c r="J19" i="13"/>
  <c r="I19" i="13"/>
  <c r="G19" i="13" s="1"/>
  <c r="H19" i="13"/>
  <c r="F19" i="13"/>
  <c r="E19" i="13"/>
  <c r="J18" i="13"/>
  <c r="G18" i="13" s="1"/>
  <c r="I18" i="13"/>
  <c r="H18" i="13"/>
  <c r="F18" i="13"/>
  <c r="E18" i="13"/>
  <c r="J17" i="13"/>
  <c r="I17" i="13"/>
  <c r="H17" i="13"/>
  <c r="G17" i="13" s="1"/>
  <c r="F17" i="13"/>
  <c r="E17" i="13"/>
  <c r="J16" i="13"/>
  <c r="I16" i="13"/>
  <c r="H16" i="13"/>
  <c r="G16" i="13" s="1"/>
  <c r="F16" i="13"/>
  <c r="E16" i="13"/>
  <c r="J15" i="13"/>
  <c r="I15" i="13"/>
  <c r="G15" i="13" s="1"/>
  <c r="H15" i="13"/>
  <c r="F15" i="13"/>
  <c r="E15" i="13"/>
  <c r="J14" i="13"/>
  <c r="I14" i="13"/>
  <c r="G14" i="13" s="1"/>
  <c r="H14" i="13"/>
  <c r="F14" i="13"/>
  <c r="E14" i="13"/>
  <c r="J13" i="13"/>
  <c r="I13" i="13"/>
  <c r="G13" i="13" s="1"/>
  <c r="H13" i="13"/>
  <c r="F13" i="13"/>
  <c r="E13" i="13"/>
  <c r="J12" i="13"/>
  <c r="I12" i="13"/>
  <c r="H12" i="13"/>
  <c r="G12" i="13"/>
  <c r="F12" i="13"/>
  <c r="E12" i="13"/>
  <c r="J11" i="13"/>
  <c r="I11" i="13"/>
  <c r="G11" i="13" s="1"/>
  <c r="H11" i="13"/>
  <c r="F11" i="13"/>
  <c r="E11" i="13"/>
  <c r="J10" i="13"/>
  <c r="G10" i="13" s="1"/>
  <c r="I10" i="13"/>
  <c r="H10" i="13"/>
  <c r="F10" i="13"/>
  <c r="E10" i="13"/>
  <c r="J9" i="13"/>
  <c r="I9" i="13"/>
  <c r="H9" i="13"/>
  <c r="F9" i="13"/>
  <c r="E9" i="13"/>
  <c r="J8" i="13"/>
  <c r="I8" i="13"/>
  <c r="H8" i="13"/>
  <c r="G8" i="13" s="1"/>
  <c r="F8" i="13"/>
  <c r="E8" i="13"/>
  <c r="J7" i="13"/>
  <c r="I7" i="13"/>
  <c r="G7" i="13" s="1"/>
  <c r="H7" i="13"/>
  <c r="F7" i="13"/>
  <c r="E7" i="13"/>
  <c r="J6" i="13"/>
  <c r="I6" i="13"/>
  <c r="G6" i="13" s="1"/>
  <c r="H6" i="13"/>
  <c r="F6" i="13"/>
  <c r="E6" i="13"/>
  <c r="J5" i="13"/>
  <c r="I5" i="13"/>
  <c r="H5" i="13"/>
  <c r="G5" i="13"/>
  <c r="F5" i="13"/>
  <c r="E5" i="13"/>
  <c r="J4" i="13"/>
  <c r="I4" i="13"/>
  <c r="H4" i="13"/>
  <c r="G4" i="13"/>
  <c r="F4" i="13"/>
  <c r="E4" i="13"/>
  <c r="J3" i="13"/>
  <c r="I3" i="13"/>
  <c r="G3" i="13" s="1"/>
  <c r="H3" i="13"/>
  <c r="F3" i="13"/>
  <c r="E3" i="13"/>
  <c r="J2" i="13"/>
  <c r="I2" i="13"/>
  <c r="G2" i="13" s="1"/>
  <c r="H2" i="13"/>
  <c r="F2" i="13"/>
  <c r="E2" i="13"/>
  <c r="F281" i="12"/>
  <c r="F280" i="12"/>
  <c r="F279" i="12"/>
  <c r="F278" i="12"/>
  <c r="F277" i="12"/>
  <c r="F276" i="12"/>
  <c r="F275" i="12"/>
  <c r="F274" i="12"/>
  <c r="F273" i="12"/>
  <c r="F272" i="12"/>
  <c r="F271" i="12"/>
  <c r="F270" i="12"/>
  <c r="F269" i="12"/>
  <c r="F268" i="12"/>
  <c r="F267" i="12"/>
  <c r="F266" i="12"/>
  <c r="F265" i="12"/>
  <c r="F264" i="12"/>
  <c r="F263" i="12"/>
  <c r="F262" i="12"/>
  <c r="F261" i="12"/>
  <c r="F260" i="12"/>
  <c r="F259" i="12"/>
  <c r="F258" i="12"/>
  <c r="F257" i="12"/>
  <c r="F256" i="12"/>
  <c r="F255" i="12"/>
  <c r="F254" i="12"/>
  <c r="F253" i="12"/>
  <c r="F252" i="12"/>
  <c r="F251" i="12"/>
  <c r="F250" i="12"/>
  <c r="F249" i="12"/>
  <c r="F248" i="12"/>
  <c r="F247" i="12"/>
  <c r="F246" i="12"/>
  <c r="C246" i="12"/>
  <c r="F245" i="12"/>
  <c r="C245" i="12"/>
  <c r="F244" i="12"/>
  <c r="C244" i="12"/>
  <c r="F243" i="12"/>
  <c r="C243" i="12"/>
  <c r="F242" i="12"/>
  <c r="C242" i="12"/>
  <c r="F241" i="12"/>
  <c r="C241" i="12"/>
  <c r="F240" i="12"/>
  <c r="C240" i="12"/>
  <c r="F239" i="12"/>
  <c r="C239" i="12"/>
  <c r="F238" i="12"/>
  <c r="C238" i="12"/>
  <c r="F237" i="12"/>
  <c r="C237" i="12"/>
  <c r="F236" i="12"/>
  <c r="C236" i="12"/>
  <c r="AG235" i="12"/>
  <c r="AF235" i="12"/>
  <c r="AE235" i="12"/>
  <c r="F235" i="12"/>
  <c r="C235" i="12"/>
  <c r="AG234" i="12"/>
  <c r="AF234" i="12"/>
  <c r="AE234" i="12"/>
  <c r="G234" i="12"/>
  <c r="F234" i="12"/>
  <c r="C234" i="12"/>
  <c r="AG233" i="12"/>
  <c r="G233" i="12" s="1"/>
  <c r="AF233" i="12"/>
  <c r="AE233" i="12"/>
  <c r="F233" i="12"/>
  <c r="C233" i="12"/>
  <c r="AG232" i="12"/>
  <c r="AF232" i="12"/>
  <c r="AE232" i="12"/>
  <c r="F232" i="12"/>
  <c r="C232" i="12"/>
  <c r="AG231" i="12"/>
  <c r="AF231" i="12"/>
  <c r="AE231" i="12"/>
  <c r="G231" i="12" s="1"/>
  <c r="AD231" i="12"/>
  <c r="F231" i="12"/>
  <c r="C231" i="12"/>
  <c r="AG230" i="12"/>
  <c r="AF230" i="12"/>
  <c r="AE230" i="12"/>
  <c r="G230" i="12" s="1"/>
  <c r="F230" i="12"/>
  <c r="C230" i="12"/>
  <c r="AG229" i="12"/>
  <c r="AF229" i="12"/>
  <c r="AD229" i="12" s="1"/>
  <c r="AE229" i="12"/>
  <c r="F229" i="12"/>
  <c r="C229" i="12"/>
  <c r="AG228" i="12"/>
  <c r="AF228" i="12"/>
  <c r="AE228" i="12"/>
  <c r="AD228" i="12"/>
  <c r="F228" i="12"/>
  <c r="C228" i="12"/>
  <c r="AG227" i="12"/>
  <c r="AF227" i="12"/>
  <c r="AE227" i="12"/>
  <c r="AD227" i="12" s="1"/>
  <c r="G227" i="12"/>
  <c r="F227" i="12"/>
  <c r="C227" i="12"/>
  <c r="AG226" i="12"/>
  <c r="AF226" i="12"/>
  <c r="AE226" i="12"/>
  <c r="AD226" i="12"/>
  <c r="G226" i="12"/>
  <c r="F226" i="12"/>
  <c r="C226" i="12"/>
  <c r="AG225" i="12"/>
  <c r="AF225" i="12"/>
  <c r="AD225" i="12" s="1"/>
  <c r="AE225" i="12"/>
  <c r="G225" i="12"/>
  <c r="F225" i="12"/>
  <c r="C225" i="12"/>
  <c r="AG224" i="12"/>
  <c r="AF224" i="12"/>
  <c r="AE224" i="12"/>
  <c r="F224" i="12"/>
  <c r="C224" i="12"/>
  <c r="AG223" i="12"/>
  <c r="AF223" i="12"/>
  <c r="G223" i="12" s="1"/>
  <c r="AE223" i="12"/>
  <c r="F223" i="12"/>
  <c r="C223" i="12"/>
  <c r="AG222" i="12"/>
  <c r="AF222" i="12"/>
  <c r="AE222" i="12"/>
  <c r="AD222" i="12" s="1"/>
  <c r="G222" i="12"/>
  <c r="F222" i="12"/>
  <c r="C222" i="12"/>
  <c r="AG221" i="12"/>
  <c r="AF221" i="12"/>
  <c r="AE221" i="12"/>
  <c r="F221" i="12"/>
  <c r="C221" i="12"/>
  <c r="AG220" i="12"/>
  <c r="AF220" i="12"/>
  <c r="G220" i="12" s="1"/>
  <c r="AE220" i="12"/>
  <c r="F220" i="12"/>
  <c r="C220" i="12"/>
  <c r="AG219" i="12"/>
  <c r="AF219" i="12"/>
  <c r="AE219" i="12"/>
  <c r="F219" i="12"/>
  <c r="C219" i="12"/>
  <c r="AG218" i="12"/>
  <c r="G218" i="12" s="1"/>
  <c r="AF218" i="12"/>
  <c r="AE218" i="12"/>
  <c r="AD218" i="12"/>
  <c r="F218" i="12"/>
  <c r="C218" i="12"/>
  <c r="AG217" i="12"/>
  <c r="AF217" i="12"/>
  <c r="AD217" i="12" s="1"/>
  <c r="AE217" i="12"/>
  <c r="F217" i="12"/>
  <c r="C217" i="12"/>
  <c r="AG216" i="12"/>
  <c r="AF216" i="12"/>
  <c r="AE216" i="12"/>
  <c r="F216" i="12"/>
  <c r="C216" i="12"/>
  <c r="AG215" i="12"/>
  <c r="AF215" i="12"/>
  <c r="G215" i="12" s="1"/>
  <c r="AE215" i="12"/>
  <c r="AD215" i="12"/>
  <c r="F215" i="12"/>
  <c r="C215" i="12"/>
  <c r="AG214" i="12"/>
  <c r="AF214" i="12"/>
  <c r="G214" i="12" s="1"/>
  <c r="AE214" i="12"/>
  <c r="F214" i="12"/>
  <c r="C214" i="12"/>
  <c r="AG213" i="12"/>
  <c r="AF213" i="12"/>
  <c r="AE213" i="12"/>
  <c r="G213" i="12" s="1"/>
  <c r="AD213" i="12"/>
  <c r="F213" i="12"/>
  <c r="C213" i="12"/>
  <c r="AG212" i="12"/>
  <c r="AF212" i="12"/>
  <c r="G212" i="12" s="1"/>
  <c r="AE212" i="12"/>
  <c r="AD212" i="12" s="1"/>
  <c r="F212" i="12"/>
  <c r="C212" i="12"/>
  <c r="AG211" i="12"/>
  <c r="AF211" i="12"/>
  <c r="AE211" i="12"/>
  <c r="F211" i="12"/>
  <c r="C211" i="12"/>
  <c r="AG210" i="12"/>
  <c r="AF210" i="12"/>
  <c r="AE210" i="12"/>
  <c r="G210" i="12" s="1"/>
  <c r="AD210" i="12"/>
  <c r="F210" i="12"/>
  <c r="C210" i="12"/>
  <c r="AG209" i="12"/>
  <c r="AF209" i="12"/>
  <c r="AD209" i="12" s="1"/>
  <c r="AE209" i="12"/>
  <c r="G209" i="12"/>
  <c r="F209" i="12"/>
  <c r="C209" i="12"/>
  <c r="AG208" i="12"/>
  <c r="AF208" i="12"/>
  <c r="AE208" i="12"/>
  <c r="G208" i="12"/>
  <c r="F208" i="12"/>
  <c r="C208" i="12"/>
  <c r="AG207" i="12"/>
  <c r="AF207" i="12"/>
  <c r="AE207" i="12"/>
  <c r="AD207" i="12"/>
  <c r="F207" i="12"/>
  <c r="C207" i="12"/>
  <c r="AG206" i="12"/>
  <c r="AF206" i="12"/>
  <c r="AE206" i="12"/>
  <c r="G206" i="12" s="1"/>
  <c r="F206" i="12"/>
  <c r="C206" i="12"/>
  <c r="AG205" i="12"/>
  <c r="AF205" i="12"/>
  <c r="AE205" i="12"/>
  <c r="AD205" i="12"/>
  <c r="F205" i="12"/>
  <c r="C205" i="12"/>
  <c r="AG204" i="12"/>
  <c r="AF204" i="12"/>
  <c r="AD204" i="12" s="1"/>
  <c r="AE204" i="12"/>
  <c r="F204" i="12"/>
  <c r="C204" i="12"/>
  <c r="AG203" i="12"/>
  <c r="AF203" i="12"/>
  <c r="AE203" i="12"/>
  <c r="AD203" i="12" s="1"/>
  <c r="G203" i="12"/>
  <c r="F203" i="12"/>
  <c r="C203" i="12"/>
  <c r="AG202" i="12"/>
  <c r="AF202" i="12"/>
  <c r="AE202" i="12"/>
  <c r="G202" i="12" s="1"/>
  <c r="AD202" i="12"/>
  <c r="F202" i="12"/>
  <c r="C202" i="12"/>
  <c r="AG201" i="12"/>
  <c r="AF201" i="12"/>
  <c r="AE201" i="12"/>
  <c r="AD201" i="12"/>
  <c r="G201" i="12"/>
  <c r="F201" i="12"/>
  <c r="C201" i="12"/>
  <c r="AG200" i="12"/>
  <c r="AF200" i="12"/>
  <c r="AE200" i="12"/>
  <c r="AD200" i="12" s="1"/>
  <c r="F200" i="12"/>
  <c r="C200" i="12"/>
  <c r="AG199" i="12"/>
  <c r="AF199" i="12"/>
  <c r="AE199" i="12"/>
  <c r="AD199" i="12"/>
  <c r="F199" i="12"/>
  <c r="C199" i="12"/>
  <c r="AG198" i="12"/>
  <c r="AF198" i="12"/>
  <c r="G198" i="12" s="1"/>
  <c r="AE198" i="12"/>
  <c r="F198" i="12"/>
  <c r="C198" i="12"/>
  <c r="AG197" i="12"/>
  <c r="AF197" i="12"/>
  <c r="AE197" i="12"/>
  <c r="G197" i="12" s="1"/>
  <c r="AD197" i="12"/>
  <c r="F197" i="12"/>
  <c r="C197" i="12"/>
  <c r="AG196" i="12"/>
  <c r="AF196" i="12"/>
  <c r="G196" i="12" s="1"/>
  <c r="AE196" i="12"/>
  <c r="F196" i="12"/>
  <c r="C196" i="12"/>
  <c r="AG195" i="12"/>
  <c r="AF195" i="12"/>
  <c r="AE195" i="12"/>
  <c r="F195" i="12"/>
  <c r="C195" i="12"/>
  <c r="AG194" i="12"/>
  <c r="AF194" i="12"/>
  <c r="AE194" i="12"/>
  <c r="G194" i="12" s="1"/>
  <c r="AD194" i="12"/>
  <c r="F194" i="12"/>
  <c r="C194" i="12"/>
  <c r="AG193" i="12"/>
  <c r="AF193" i="12"/>
  <c r="AD193" i="12" s="1"/>
  <c r="AE193" i="12"/>
  <c r="G193" i="12"/>
  <c r="F193" i="12"/>
  <c r="C193" i="12"/>
  <c r="AG192" i="12"/>
  <c r="G192" i="12" s="1"/>
  <c r="AF192" i="12"/>
  <c r="AE192" i="12"/>
  <c r="F192" i="12"/>
  <c r="C192" i="12"/>
  <c r="AG191" i="12"/>
  <c r="AF191" i="12"/>
  <c r="AE191" i="12"/>
  <c r="G191" i="12" s="1"/>
  <c r="AD191" i="12"/>
  <c r="F191" i="12"/>
  <c r="C191" i="12"/>
  <c r="AG190" i="12"/>
  <c r="AF190" i="12"/>
  <c r="AE190" i="12"/>
  <c r="G190" i="12" s="1"/>
  <c r="F190" i="12"/>
  <c r="C190" i="12"/>
  <c r="AG189" i="12"/>
  <c r="AF189" i="12"/>
  <c r="AD189" i="12" s="1"/>
  <c r="AE189" i="12"/>
  <c r="F189" i="12"/>
  <c r="C189" i="12"/>
  <c r="AG188" i="12"/>
  <c r="AF188" i="12"/>
  <c r="AE188" i="12"/>
  <c r="AD188" i="12" s="1"/>
  <c r="G188" i="12"/>
  <c r="F188" i="12"/>
  <c r="C188" i="12"/>
  <c r="AG187" i="12"/>
  <c r="AF187" i="12"/>
  <c r="AE187" i="12"/>
  <c r="AD187" i="12"/>
  <c r="F187" i="12"/>
  <c r="C187" i="12"/>
  <c r="AG186" i="12"/>
  <c r="AF186" i="12"/>
  <c r="AE186" i="12"/>
  <c r="G186" i="12" s="1"/>
  <c r="AD186" i="12"/>
  <c r="F186" i="12"/>
  <c r="C186" i="12"/>
  <c r="AG185" i="12"/>
  <c r="AF185" i="12"/>
  <c r="AE185" i="12"/>
  <c r="AD185" i="12"/>
  <c r="G185" i="12"/>
  <c r="F185" i="12"/>
  <c r="C185" i="12"/>
  <c r="AG184" i="12"/>
  <c r="AD184" i="12" s="1"/>
  <c r="AF184" i="12"/>
  <c r="AE184" i="12"/>
  <c r="G184" i="12"/>
  <c r="F184" i="12"/>
  <c r="C184" i="12"/>
  <c r="AG183" i="12"/>
  <c r="AF183" i="12"/>
  <c r="G183" i="12" s="1"/>
  <c r="AE183" i="12"/>
  <c r="AD183" i="12" s="1"/>
  <c r="F183" i="12"/>
  <c r="C183" i="12"/>
  <c r="AG182" i="12"/>
  <c r="AF182" i="12"/>
  <c r="AE182" i="12"/>
  <c r="F182" i="12"/>
  <c r="C182" i="12"/>
  <c r="AG181" i="12"/>
  <c r="AF181" i="12"/>
  <c r="AE181" i="12"/>
  <c r="G181" i="12" s="1"/>
  <c r="AD181" i="12"/>
  <c r="F181" i="12"/>
  <c r="C181" i="12"/>
  <c r="AG180" i="12"/>
  <c r="AF180" i="12"/>
  <c r="AE180" i="12"/>
  <c r="F180" i="12"/>
  <c r="C180" i="12"/>
  <c r="AG179" i="12"/>
  <c r="AF179" i="12"/>
  <c r="AE179" i="12"/>
  <c r="G179" i="12" s="1"/>
  <c r="F179" i="12"/>
  <c r="C179" i="12"/>
  <c r="AG178" i="12"/>
  <c r="AF178" i="12"/>
  <c r="AE178" i="12"/>
  <c r="AD178" i="12"/>
  <c r="G178" i="12"/>
  <c r="F178" i="12"/>
  <c r="C178" i="12"/>
  <c r="AG177" i="12"/>
  <c r="AF177" i="12"/>
  <c r="AE177" i="12"/>
  <c r="AD177" i="12" s="1"/>
  <c r="F177" i="12"/>
  <c r="C177" i="12"/>
  <c r="AG176" i="12"/>
  <c r="AF176" i="12"/>
  <c r="AE176" i="12"/>
  <c r="AD176" i="12"/>
  <c r="G176" i="12"/>
  <c r="F176" i="12"/>
  <c r="C176" i="12"/>
  <c r="AG175" i="12"/>
  <c r="AF175" i="12"/>
  <c r="AE175" i="12"/>
  <c r="AD175" i="12" s="1"/>
  <c r="G175" i="12"/>
  <c r="F175" i="12"/>
  <c r="C175" i="12"/>
  <c r="AG174" i="12"/>
  <c r="AF174" i="12"/>
  <c r="AE174" i="12"/>
  <c r="F174" i="12"/>
  <c r="C174" i="12"/>
  <c r="AG173" i="12"/>
  <c r="AF173" i="12"/>
  <c r="AD173" i="12" s="1"/>
  <c r="AE173" i="12"/>
  <c r="F173" i="12"/>
  <c r="C173" i="12"/>
  <c r="AG172" i="12"/>
  <c r="AF172" i="12"/>
  <c r="AE172" i="12"/>
  <c r="AD172" i="12" s="1"/>
  <c r="G172" i="12"/>
  <c r="F172" i="12"/>
  <c r="C172" i="12"/>
  <c r="AG171" i="12"/>
  <c r="AF171" i="12"/>
  <c r="AD171" i="12" s="1"/>
  <c r="AE171" i="12"/>
  <c r="F171" i="12"/>
  <c r="C171" i="12"/>
  <c r="AG170" i="12"/>
  <c r="AF170" i="12"/>
  <c r="AE170" i="12"/>
  <c r="AD170" i="12"/>
  <c r="F170" i="12"/>
  <c r="C170" i="12"/>
  <c r="AG169" i="12"/>
  <c r="AF169" i="12"/>
  <c r="AE169" i="12"/>
  <c r="F169" i="12"/>
  <c r="C169" i="12"/>
  <c r="AG168" i="12"/>
  <c r="AF168" i="12"/>
  <c r="AE168" i="12"/>
  <c r="AD168" i="12"/>
  <c r="G168" i="12"/>
  <c r="F168" i="12"/>
  <c r="C168" i="12"/>
  <c r="AG167" i="12"/>
  <c r="AF167" i="12"/>
  <c r="G167" i="12" s="1"/>
  <c r="AE167" i="12"/>
  <c r="AD167" i="12" s="1"/>
  <c r="F167" i="12"/>
  <c r="C167" i="12"/>
  <c r="AG166" i="12"/>
  <c r="AF166" i="12"/>
  <c r="AE166" i="12"/>
  <c r="F166" i="12"/>
  <c r="C166" i="12"/>
  <c r="AG165" i="12"/>
  <c r="AF165" i="12"/>
  <c r="AD165" i="12" s="1"/>
  <c r="AE165" i="12"/>
  <c r="G165" i="12" s="1"/>
  <c r="F165" i="12"/>
  <c r="C165" i="12"/>
  <c r="AG164" i="12"/>
  <c r="AF164" i="12"/>
  <c r="AE164" i="12"/>
  <c r="G164" i="12"/>
  <c r="F164" i="12"/>
  <c r="C164" i="12"/>
  <c r="AG163" i="12"/>
  <c r="AF163" i="12"/>
  <c r="AE163" i="12"/>
  <c r="G163" i="12" s="1"/>
  <c r="F163" i="12"/>
  <c r="C163" i="12"/>
  <c r="AG162" i="12"/>
  <c r="AF162" i="12"/>
  <c r="AD162" i="12" s="1"/>
  <c r="AE162" i="12"/>
  <c r="G162" i="12"/>
  <c r="F162" i="12"/>
  <c r="C162" i="12"/>
  <c r="AG161" i="12"/>
  <c r="AF161" i="12"/>
  <c r="AE161" i="12"/>
  <c r="F161" i="12"/>
  <c r="C161" i="12"/>
  <c r="AG160" i="12"/>
  <c r="G160" i="12" s="1"/>
  <c r="AF160" i="12"/>
  <c r="AE160" i="12"/>
  <c r="AD160" i="12"/>
  <c r="F160" i="12"/>
  <c r="C160" i="12"/>
  <c r="AG159" i="12"/>
  <c r="AF159" i="12"/>
  <c r="AE159" i="12"/>
  <c r="AD159" i="12" s="1"/>
  <c r="G159" i="12"/>
  <c r="F159" i="12"/>
  <c r="C159" i="12"/>
  <c r="AG158" i="12"/>
  <c r="AF158" i="12"/>
  <c r="AE158" i="12"/>
  <c r="F158" i="12"/>
  <c r="C158" i="12"/>
  <c r="AG157" i="12"/>
  <c r="AF157" i="12"/>
  <c r="AD157" i="12" s="1"/>
  <c r="AE157" i="12"/>
  <c r="F157" i="12"/>
  <c r="C157" i="12"/>
  <c r="AG156" i="12"/>
  <c r="AF156" i="12"/>
  <c r="AE156" i="12"/>
  <c r="AD156" i="12" s="1"/>
  <c r="G156" i="12"/>
  <c r="F156" i="12"/>
  <c r="C156" i="12"/>
  <c r="AG155" i="12"/>
  <c r="AF155" i="12"/>
  <c r="AD155" i="12" s="1"/>
  <c r="AE155" i="12"/>
  <c r="F155" i="12"/>
  <c r="C155" i="12"/>
  <c r="AG154" i="12"/>
  <c r="AF154" i="12"/>
  <c r="AE154" i="12"/>
  <c r="G154" i="12" s="1"/>
  <c r="AD154" i="12"/>
  <c r="F154" i="12"/>
  <c r="C154" i="12"/>
  <c r="AG153" i="12"/>
  <c r="AF153" i="12"/>
  <c r="AE153" i="12"/>
  <c r="AD153" i="12"/>
  <c r="G153" i="12"/>
  <c r="F153" i="12"/>
  <c r="C153" i="12"/>
  <c r="AG152" i="12"/>
  <c r="AD152" i="12" s="1"/>
  <c r="AF152" i="12"/>
  <c r="AE152" i="12"/>
  <c r="G152" i="12"/>
  <c r="F152" i="12"/>
  <c r="C152" i="12"/>
  <c r="AG151" i="12"/>
  <c r="AF151" i="12"/>
  <c r="G151" i="12" s="1"/>
  <c r="AE151" i="12"/>
  <c r="F151" i="12"/>
  <c r="C151" i="12"/>
  <c r="AG150" i="12"/>
  <c r="AF150" i="12"/>
  <c r="AE150" i="12"/>
  <c r="F150" i="12"/>
  <c r="C150" i="12"/>
  <c r="AG149" i="12"/>
  <c r="AF149" i="12"/>
  <c r="G149" i="12" s="1"/>
  <c r="AE149" i="12"/>
  <c r="AD149" i="12"/>
  <c r="F149" i="12"/>
  <c r="C149" i="12"/>
  <c r="AG148" i="12"/>
  <c r="AF148" i="12"/>
  <c r="AE148" i="12"/>
  <c r="F148" i="12"/>
  <c r="C148" i="12"/>
  <c r="AG147" i="12"/>
  <c r="AF147" i="12"/>
  <c r="AE147" i="12"/>
  <c r="G147" i="12" s="1"/>
  <c r="AD147" i="12"/>
  <c r="F147" i="12"/>
  <c r="C147" i="12"/>
  <c r="AG146" i="12"/>
  <c r="AF146" i="12"/>
  <c r="AD146" i="12" s="1"/>
  <c r="AE146" i="12"/>
  <c r="G146" i="12"/>
  <c r="F146" i="12"/>
  <c r="C146" i="12"/>
  <c r="AG145" i="12"/>
  <c r="AF145" i="12"/>
  <c r="AE145" i="12"/>
  <c r="AD145" i="12" s="1"/>
  <c r="G145" i="12"/>
  <c r="F145" i="12"/>
  <c r="C145" i="12"/>
  <c r="AG144" i="12"/>
  <c r="AF144" i="12"/>
  <c r="AE144" i="12"/>
  <c r="AD144" i="12"/>
  <c r="G144" i="12"/>
  <c r="F144" i="12"/>
  <c r="C144" i="12"/>
  <c r="AG143" i="12"/>
  <c r="AF143" i="12"/>
  <c r="AE143" i="12"/>
  <c r="AD143" i="12" s="1"/>
  <c r="G143" i="12"/>
  <c r="F143" i="12"/>
  <c r="C143" i="12"/>
  <c r="AG142" i="12"/>
  <c r="AF142" i="12"/>
  <c r="AE142" i="12"/>
  <c r="F142" i="12"/>
  <c r="C142" i="12"/>
  <c r="AG141" i="12"/>
  <c r="AF141" i="12"/>
  <c r="G141" i="12" s="1"/>
  <c r="AE141" i="12"/>
  <c r="AD141" i="12"/>
  <c r="F141" i="12"/>
  <c r="C141" i="12"/>
  <c r="AG140" i="12"/>
  <c r="AF140" i="12"/>
  <c r="AE140" i="12"/>
  <c r="AD140" i="12" s="1"/>
  <c r="G140" i="12"/>
  <c r="F140" i="12"/>
  <c r="C140" i="12"/>
  <c r="AG139" i="12"/>
  <c r="AF139" i="12"/>
  <c r="AD139" i="12" s="1"/>
  <c r="AE139" i="12"/>
  <c r="F139" i="12"/>
  <c r="C139" i="12"/>
  <c r="AG138" i="12"/>
  <c r="AF138" i="12"/>
  <c r="AE138" i="12"/>
  <c r="G138" i="12" s="1"/>
  <c r="F138" i="12"/>
  <c r="C138" i="12"/>
  <c r="AG137" i="12"/>
  <c r="AF137" i="12"/>
  <c r="AE137" i="12"/>
  <c r="AD137" i="12"/>
  <c r="G137" i="12"/>
  <c r="F137" i="12"/>
  <c r="C137" i="12"/>
  <c r="AG136" i="12"/>
  <c r="AF136" i="12"/>
  <c r="AE136" i="12"/>
  <c r="F136" i="12"/>
  <c r="C136" i="12"/>
  <c r="AG135" i="12"/>
  <c r="AF135" i="12"/>
  <c r="G135" i="12" s="1"/>
  <c r="AE135" i="12"/>
  <c r="F135" i="12"/>
  <c r="C135" i="12"/>
  <c r="AG134" i="12"/>
  <c r="AF134" i="12"/>
  <c r="AE134" i="12"/>
  <c r="F134" i="12"/>
  <c r="C134" i="12"/>
  <c r="AG133" i="12"/>
  <c r="AF133" i="12"/>
  <c r="G133" i="12" s="1"/>
  <c r="AE133" i="12"/>
  <c r="AD133" i="12"/>
  <c r="F133" i="12"/>
  <c r="C133" i="12"/>
  <c r="AG132" i="12"/>
  <c r="AF132" i="12"/>
  <c r="G132" i="12" s="1"/>
  <c r="AE132" i="12"/>
  <c r="F132" i="12"/>
  <c r="C132" i="12"/>
  <c r="AG131" i="12"/>
  <c r="AF131" i="12"/>
  <c r="AE131" i="12"/>
  <c r="G131" i="12" s="1"/>
  <c r="AD131" i="12"/>
  <c r="F131" i="12"/>
  <c r="C131" i="12"/>
  <c r="AG130" i="12"/>
  <c r="AF130" i="12"/>
  <c r="AD130" i="12" s="1"/>
  <c r="AE130" i="12"/>
  <c r="F130" i="12"/>
  <c r="C130" i="12"/>
  <c r="AG129" i="12"/>
  <c r="AF129" i="12"/>
  <c r="AE129" i="12"/>
  <c r="F129" i="12"/>
  <c r="C129" i="12"/>
  <c r="AG128" i="12"/>
  <c r="G128" i="12" s="1"/>
  <c r="AF128" i="12"/>
  <c r="AE128" i="12"/>
  <c r="AD128" i="12"/>
  <c r="F128" i="12"/>
  <c r="C128" i="12"/>
  <c r="AG127" i="12"/>
  <c r="AF127" i="12"/>
  <c r="AE127" i="12"/>
  <c r="G127" i="12"/>
  <c r="F127" i="12"/>
  <c r="C127" i="12"/>
  <c r="AG126" i="12"/>
  <c r="AF126" i="12"/>
  <c r="AE126" i="12"/>
  <c r="F126" i="12"/>
  <c r="C126" i="12"/>
  <c r="AG125" i="12"/>
  <c r="AF125" i="12"/>
  <c r="AD125" i="12" s="1"/>
  <c r="AE125" i="12"/>
  <c r="F125" i="12"/>
  <c r="C125" i="12"/>
  <c r="AG124" i="12"/>
  <c r="AF124" i="12"/>
  <c r="AE124" i="12"/>
  <c r="G124" i="12"/>
  <c r="F124" i="12"/>
  <c r="C124" i="12"/>
  <c r="AG123" i="12"/>
  <c r="AF123" i="12"/>
  <c r="AE123" i="12"/>
  <c r="G123" i="12" s="1"/>
  <c r="AD123" i="12"/>
  <c r="F123" i="12"/>
  <c r="C123" i="12"/>
  <c r="AG122" i="12"/>
  <c r="AF122" i="12"/>
  <c r="AE122" i="12"/>
  <c r="AD122" i="12"/>
  <c r="G122" i="12"/>
  <c r="F122" i="12"/>
  <c r="C122" i="12"/>
  <c r="AG121" i="12"/>
  <c r="AF121" i="12"/>
  <c r="AE121" i="12"/>
  <c r="AD121" i="12"/>
  <c r="G121" i="12"/>
  <c r="F121" i="12"/>
  <c r="C121" i="12"/>
  <c r="AG120" i="12"/>
  <c r="AD120" i="12" s="1"/>
  <c r="AF120" i="12"/>
  <c r="AE120" i="12"/>
  <c r="G120" i="12"/>
  <c r="F120" i="12"/>
  <c r="C120" i="12"/>
  <c r="AG119" i="12"/>
  <c r="AF119" i="12"/>
  <c r="G119" i="12" s="1"/>
  <c r="AE119" i="12"/>
  <c r="F119" i="12"/>
  <c r="C119" i="12"/>
  <c r="AG118" i="12"/>
  <c r="AF118" i="12"/>
  <c r="AE118" i="12"/>
  <c r="F118" i="12"/>
  <c r="C118" i="12"/>
  <c r="AG117" i="12"/>
  <c r="AF117" i="12"/>
  <c r="AE117" i="12"/>
  <c r="G117" i="12" s="1"/>
  <c r="AD117" i="12"/>
  <c r="F117" i="12"/>
  <c r="C117" i="12"/>
  <c r="AG116" i="12"/>
  <c r="AF116" i="12"/>
  <c r="G116" i="12" s="1"/>
  <c r="AE116" i="12"/>
  <c r="F116" i="12"/>
  <c r="C116" i="12"/>
  <c r="AG115" i="12"/>
  <c r="AF115" i="12"/>
  <c r="AE115" i="12"/>
  <c r="G115" i="12" s="1"/>
  <c r="AD115" i="12"/>
  <c r="F115" i="12"/>
  <c r="C115" i="12"/>
  <c r="AG114" i="12"/>
  <c r="AF114" i="12"/>
  <c r="G114" i="12" s="1"/>
  <c r="AE114" i="12"/>
  <c r="F114" i="12"/>
  <c r="C114" i="12"/>
  <c r="AG113" i="12"/>
  <c r="AF113" i="12"/>
  <c r="AE113" i="12"/>
  <c r="F113" i="12"/>
  <c r="C113" i="12"/>
  <c r="AG112" i="12"/>
  <c r="AF112" i="12"/>
  <c r="AE112" i="12"/>
  <c r="AD112" i="12"/>
  <c r="G112" i="12"/>
  <c r="F112" i="12"/>
  <c r="C112" i="12"/>
  <c r="AG111" i="12"/>
  <c r="AF111" i="12"/>
  <c r="AE111" i="12"/>
  <c r="AD111" i="12" s="1"/>
  <c r="G111" i="12"/>
  <c r="F111" i="12"/>
  <c r="C111" i="12"/>
  <c r="AG110" i="12"/>
  <c r="AF110" i="12"/>
  <c r="AE110" i="12"/>
  <c r="F110" i="12"/>
  <c r="C110" i="12"/>
  <c r="AG109" i="12"/>
  <c r="AF109" i="12"/>
  <c r="AE109" i="12"/>
  <c r="F109" i="12"/>
  <c r="C109" i="12"/>
  <c r="AG108" i="12"/>
  <c r="AF108" i="12"/>
  <c r="AE108" i="12"/>
  <c r="AD108" i="12" s="1"/>
  <c r="G108" i="12"/>
  <c r="F108" i="12"/>
  <c r="C108" i="12"/>
  <c r="AG107" i="12"/>
  <c r="AF107" i="12"/>
  <c r="AD107" i="12" s="1"/>
  <c r="AE107" i="12"/>
  <c r="F107" i="12"/>
  <c r="C107" i="12"/>
  <c r="AG106" i="12"/>
  <c r="AF106" i="12"/>
  <c r="AE106" i="12"/>
  <c r="AD106" i="12"/>
  <c r="F106" i="12"/>
  <c r="C106" i="12"/>
  <c r="AG105" i="12"/>
  <c r="AF105" i="12"/>
  <c r="AE105" i="12"/>
  <c r="F105" i="12"/>
  <c r="C105" i="12"/>
  <c r="AG104" i="12"/>
  <c r="G104" i="12" s="1"/>
  <c r="AF104" i="12"/>
  <c r="AE104" i="12"/>
  <c r="AD104" i="12"/>
  <c r="F104" i="12"/>
  <c r="C104" i="12"/>
  <c r="AG103" i="12"/>
  <c r="AF103" i="12"/>
  <c r="AE103" i="12"/>
  <c r="G103" i="12"/>
  <c r="F103" i="12"/>
  <c r="C103" i="12"/>
  <c r="AE102" i="12"/>
  <c r="G102" i="12" s="1"/>
  <c r="F102" i="12"/>
  <c r="C102" i="12"/>
  <c r="AE101" i="12"/>
  <c r="G101" i="12"/>
  <c r="F101" i="12"/>
  <c r="C101" i="12"/>
  <c r="AE100" i="12"/>
  <c r="G100" i="12" s="1"/>
  <c r="F100" i="12"/>
  <c r="C100" i="12"/>
  <c r="AE99" i="12"/>
  <c r="G99" i="12"/>
  <c r="F99" i="12"/>
  <c r="C99" i="12"/>
  <c r="AE98" i="12"/>
  <c r="G98" i="12" s="1"/>
  <c r="F98" i="12"/>
  <c r="C98" i="12"/>
  <c r="AE97" i="12"/>
  <c r="G97" i="12"/>
  <c r="F97" i="12"/>
  <c r="C97" i="12"/>
  <c r="AE96" i="12"/>
  <c r="G96" i="12" s="1"/>
  <c r="F96" i="12"/>
  <c r="C96" i="12"/>
  <c r="AE95" i="12"/>
  <c r="G95" i="12"/>
  <c r="F95" i="12"/>
  <c r="C95" i="12"/>
  <c r="AE94" i="12"/>
  <c r="G94" i="12" s="1"/>
  <c r="F94" i="12"/>
  <c r="C94" i="12"/>
  <c r="AE93" i="12"/>
  <c r="G93" i="12"/>
  <c r="F93" i="12"/>
  <c r="C93" i="12"/>
  <c r="AE92" i="12"/>
  <c r="G92" i="12" s="1"/>
  <c r="F92" i="12"/>
  <c r="C92" i="12"/>
  <c r="AE91" i="12"/>
  <c r="G91" i="12"/>
  <c r="F91" i="12"/>
  <c r="C91" i="12"/>
  <c r="AE90" i="12"/>
  <c r="G90" i="12" s="1"/>
  <c r="F90" i="12"/>
  <c r="C90" i="12"/>
  <c r="AE89" i="12"/>
  <c r="G89" i="12"/>
  <c r="F89" i="12"/>
  <c r="C89" i="12"/>
  <c r="AE88" i="12"/>
  <c r="G88" i="12" s="1"/>
  <c r="F88" i="12"/>
  <c r="C88" i="12"/>
  <c r="AE87" i="12"/>
  <c r="G87" i="12"/>
  <c r="F87" i="12"/>
  <c r="C87" i="12"/>
  <c r="AE86" i="12"/>
  <c r="G86" i="12" s="1"/>
  <c r="F86" i="12"/>
  <c r="C86" i="12"/>
  <c r="AE85" i="12"/>
  <c r="G85" i="12"/>
  <c r="F85" i="12"/>
  <c r="C85" i="12"/>
  <c r="AE84" i="12"/>
  <c r="G84" i="12" s="1"/>
  <c r="F84" i="12"/>
  <c r="C84" i="12"/>
  <c r="AE83" i="12"/>
  <c r="AD83" i="12"/>
  <c r="G83" i="12"/>
  <c r="F83" i="12"/>
  <c r="C83" i="12"/>
  <c r="AE82" i="12"/>
  <c r="AD82" i="12"/>
  <c r="G82" i="12"/>
  <c r="F82" i="12"/>
  <c r="C82" i="12"/>
  <c r="AE81" i="12"/>
  <c r="AD81" i="12"/>
  <c r="G81" i="12"/>
  <c r="F81" i="12"/>
  <c r="C81" i="12"/>
  <c r="AE80" i="12"/>
  <c r="AD80" i="12" s="1"/>
  <c r="G80" i="12"/>
  <c r="F80" i="12"/>
  <c r="C80" i="12"/>
  <c r="AE79" i="12"/>
  <c r="AD79" i="12" s="1"/>
  <c r="G79" i="12"/>
  <c r="F79" i="12"/>
  <c r="C79" i="12"/>
  <c r="AE78" i="12"/>
  <c r="AD78" i="12"/>
  <c r="G78" i="12"/>
  <c r="F78" i="12"/>
  <c r="C78" i="12"/>
  <c r="AE77" i="12"/>
  <c r="F77" i="12"/>
  <c r="C77" i="12"/>
  <c r="AE76" i="12"/>
  <c r="G76" i="12" s="1"/>
  <c r="AD76" i="12"/>
  <c r="F76" i="12"/>
  <c r="C76" i="12"/>
  <c r="AE75" i="12"/>
  <c r="AD75" i="12"/>
  <c r="G75" i="12"/>
  <c r="F75" i="12"/>
  <c r="C75" i="12"/>
  <c r="AE74" i="12"/>
  <c r="AD74" i="12"/>
  <c r="G74" i="12"/>
  <c r="F74" i="12"/>
  <c r="C74" i="12"/>
  <c r="AE73" i="12"/>
  <c r="G73" i="12" s="1"/>
  <c r="F73" i="12"/>
  <c r="C73" i="12"/>
  <c r="AE72" i="12"/>
  <c r="AD72" i="12" s="1"/>
  <c r="G72" i="12"/>
  <c r="F72" i="12"/>
  <c r="C72" i="12"/>
  <c r="AE71" i="12"/>
  <c r="F71" i="12"/>
  <c r="C71" i="12"/>
  <c r="AE70" i="12"/>
  <c r="G70" i="12" s="1"/>
  <c r="AD70" i="12"/>
  <c r="F70" i="12"/>
  <c r="C70" i="12"/>
  <c r="AE69" i="12"/>
  <c r="F69" i="12"/>
  <c r="C69" i="12"/>
  <c r="AE68" i="12"/>
  <c r="G68" i="12" s="1"/>
  <c r="AD68" i="12"/>
  <c r="F68" i="12"/>
  <c r="C68" i="12"/>
  <c r="AE67" i="12"/>
  <c r="AD67" i="12"/>
  <c r="G67" i="12"/>
  <c r="F67" i="12"/>
  <c r="C67" i="12"/>
  <c r="AE66" i="12"/>
  <c r="AD66" i="12"/>
  <c r="G66" i="12"/>
  <c r="F66" i="12"/>
  <c r="C66" i="12"/>
  <c r="AE65" i="12"/>
  <c r="AD65" i="12"/>
  <c r="G65" i="12"/>
  <c r="F65" i="12"/>
  <c r="C65" i="12"/>
  <c r="AE64" i="12"/>
  <c r="AD64" i="12" s="1"/>
  <c r="G64" i="12"/>
  <c r="F64" i="12"/>
  <c r="C64" i="12"/>
  <c r="AE63" i="12"/>
  <c r="AD63" i="12" s="1"/>
  <c r="G63" i="12"/>
  <c r="F63" i="12"/>
  <c r="C63" i="12"/>
  <c r="AE62" i="12"/>
  <c r="G62" i="12" s="1"/>
  <c r="AD62" i="12"/>
  <c r="F62" i="12"/>
  <c r="C62" i="12"/>
  <c r="AE61" i="12"/>
  <c r="F61" i="12"/>
  <c r="C61" i="12"/>
  <c r="AE60" i="12"/>
  <c r="G60" i="12" s="1"/>
  <c r="AD60" i="12"/>
  <c r="F60" i="12"/>
  <c r="C60" i="12"/>
  <c r="AE59" i="12"/>
  <c r="AD59" i="12"/>
  <c r="G59" i="12"/>
  <c r="F59" i="12"/>
  <c r="C59" i="12"/>
  <c r="AE58" i="12"/>
  <c r="AD58" i="12"/>
  <c r="G58" i="12"/>
  <c r="F58" i="12"/>
  <c r="C58" i="12"/>
  <c r="AE57" i="12"/>
  <c r="G57" i="12" s="1"/>
  <c r="AD57" i="12"/>
  <c r="F57" i="12"/>
  <c r="C57" i="12"/>
  <c r="AE56" i="12"/>
  <c r="AD56" i="12" s="1"/>
  <c r="G56" i="12"/>
  <c r="F56" i="12"/>
  <c r="C56" i="12"/>
  <c r="AE55" i="12"/>
  <c r="AD55" i="12" s="1"/>
  <c r="F55" i="12"/>
  <c r="C55" i="12"/>
  <c r="AE54" i="12"/>
  <c r="AD54" i="12"/>
  <c r="G54" i="12"/>
  <c r="F54" i="12"/>
  <c r="C54" i="12"/>
  <c r="AE53" i="12"/>
  <c r="F53" i="12"/>
  <c r="C53" i="12"/>
  <c r="AE52" i="12"/>
  <c r="G52" i="12" s="1"/>
  <c r="AD52" i="12"/>
  <c r="F52" i="12"/>
  <c r="C52" i="12"/>
  <c r="AE51" i="12"/>
  <c r="AD51" i="12"/>
  <c r="G51" i="12"/>
  <c r="F51" i="12"/>
  <c r="C51" i="12"/>
  <c r="AE50" i="12"/>
  <c r="AD50" i="12"/>
  <c r="G50" i="12"/>
  <c r="F50" i="12"/>
  <c r="C50" i="12"/>
  <c r="AE49" i="12"/>
  <c r="F49" i="12"/>
  <c r="C49" i="12"/>
  <c r="AE48" i="12"/>
  <c r="AD48" i="12" s="1"/>
  <c r="G48" i="12"/>
  <c r="F48" i="12"/>
  <c r="C48" i="12"/>
  <c r="AE47" i="12"/>
  <c r="AD47" i="12" s="1"/>
  <c r="G47" i="12"/>
  <c r="F47" i="12"/>
  <c r="C47" i="12"/>
  <c r="AE46" i="12"/>
  <c r="AD46" i="12"/>
  <c r="G46" i="12"/>
  <c r="F46" i="12"/>
  <c r="C46" i="12"/>
  <c r="AE45" i="12"/>
  <c r="F45" i="12"/>
  <c r="C45" i="12"/>
  <c r="AE44" i="12"/>
  <c r="G44" i="12" s="1"/>
  <c r="AD44" i="12"/>
  <c r="F44" i="12"/>
  <c r="C44" i="12"/>
  <c r="AE43" i="12"/>
  <c r="AD43" i="12"/>
  <c r="G43" i="12"/>
  <c r="F43" i="12"/>
  <c r="C43" i="12"/>
  <c r="AE42" i="12"/>
  <c r="AD42" i="12"/>
  <c r="G42" i="12"/>
  <c r="F42" i="12"/>
  <c r="C42" i="12"/>
  <c r="AE41" i="12"/>
  <c r="F41" i="12"/>
  <c r="C41" i="12"/>
  <c r="AE40" i="12"/>
  <c r="AD40" i="12" s="1"/>
  <c r="G40" i="12"/>
  <c r="F40" i="12"/>
  <c r="C40" i="12"/>
  <c r="AE39" i="12"/>
  <c r="AD39" i="12" s="1"/>
  <c r="F39" i="12"/>
  <c r="C39" i="12"/>
  <c r="AE38" i="12"/>
  <c r="F38" i="12"/>
  <c r="C38" i="12"/>
  <c r="AE37" i="12"/>
  <c r="F37" i="12"/>
  <c r="C37" i="12"/>
  <c r="AE36" i="12"/>
  <c r="F36" i="12"/>
  <c r="C36" i="12"/>
  <c r="AE35" i="12"/>
  <c r="AD35" i="12"/>
  <c r="G35" i="12"/>
  <c r="F35" i="12"/>
  <c r="C35" i="12"/>
  <c r="AE34" i="12"/>
  <c r="AD34" i="12"/>
  <c r="G34" i="12"/>
  <c r="F34" i="12"/>
  <c r="C34" i="12"/>
  <c r="AE33" i="12"/>
  <c r="F33" i="12"/>
  <c r="C33" i="12"/>
  <c r="AE32" i="12"/>
  <c r="AD32" i="12" s="1"/>
  <c r="G32" i="12"/>
  <c r="F32" i="12"/>
  <c r="C32" i="12"/>
  <c r="AE31" i="12"/>
  <c r="AD31" i="12" s="1"/>
  <c r="F31" i="12"/>
  <c r="C31" i="12"/>
  <c r="AE30" i="12"/>
  <c r="AD30" i="12" s="1"/>
  <c r="G30" i="12"/>
  <c r="F30" i="12"/>
  <c r="C30" i="12"/>
  <c r="AE29" i="12"/>
  <c r="F29" i="12"/>
  <c r="C29" i="12"/>
  <c r="AE28" i="12"/>
  <c r="G28" i="12" s="1"/>
  <c r="F28" i="12"/>
  <c r="C28" i="12"/>
  <c r="AE27" i="12"/>
  <c r="AD27" i="12"/>
  <c r="G27" i="12"/>
  <c r="F27" i="12"/>
  <c r="C27" i="12"/>
  <c r="AE26" i="12"/>
  <c r="AD26" i="12"/>
  <c r="G26" i="12"/>
  <c r="F26" i="12"/>
  <c r="C26" i="12"/>
  <c r="AE25" i="12"/>
  <c r="AD25" i="12"/>
  <c r="G25" i="12"/>
  <c r="F25" i="12"/>
  <c r="C25" i="12"/>
  <c r="AE24" i="12"/>
  <c r="AD24" i="12" s="1"/>
  <c r="G24" i="12"/>
  <c r="F24" i="12"/>
  <c r="C24" i="12"/>
  <c r="AE23" i="12"/>
  <c r="AD23" i="12" s="1"/>
  <c r="G23" i="12"/>
  <c r="F23" i="12"/>
  <c r="C23" i="12"/>
  <c r="AE22" i="12"/>
  <c r="F22" i="12"/>
  <c r="C22" i="12"/>
  <c r="AE21" i="12"/>
  <c r="F21" i="12"/>
  <c r="C21" i="12"/>
  <c r="AE20" i="12"/>
  <c r="F20" i="12"/>
  <c r="C20" i="12"/>
  <c r="AE19" i="12"/>
  <c r="AD19" i="12"/>
  <c r="G19" i="12"/>
  <c r="F19" i="12"/>
  <c r="F321" i="8" s="1"/>
  <c r="C19" i="12"/>
  <c r="AE18" i="12"/>
  <c r="AD18" i="12"/>
  <c r="G18" i="12"/>
  <c r="F18" i="12"/>
  <c r="C18" i="12"/>
  <c r="AE17" i="12"/>
  <c r="AD17" i="12"/>
  <c r="G17" i="12"/>
  <c r="F17" i="12"/>
  <c r="C17" i="12"/>
  <c r="AE16" i="12"/>
  <c r="AD16" i="12" s="1"/>
  <c r="G16" i="12"/>
  <c r="F16" i="12"/>
  <c r="C16" i="12"/>
  <c r="AE15" i="12"/>
  <c r="F15" i="12"/>
  <c r="C15" i="12"/>
  <c r="AE14" i="12"/>
  <c r="AD14" i="12"/>
  <c r="G14" i="12"/>
  <c r="F14" i="12"/>
  <c r="C14" i="12"/>
  <c r="AE13" i="12"/>
  <c r="F13" i="12"/>
  <c r="C13" i="12"/>
  <c r="AE12" i="12"/>
  <c r="G12" i="12" s="1"/>
  <c r="AD12" i="12"/>
  <c r="F12" i="12"/>
  <c r="C12" i="12"/>
  <c r="AE11" i="12"/>
  <c r="AD11" i="12"/>
  <c r="G11" i="12"/>
  <c r="F11" i="12"/>
  <c r="C11" i="12"/>
  <c r="AE10" i="12"/>
  <c r="AD10" i="12"/>
  <c r="G10" i="12"/>
  <c r="F10" i="12"/>
  <c r="C10" i="12"/>
  <c r="AE9" i="12"/>
  <c r="G9" i="12" s="1"/>
  <c r="F9" i="12"/>
  <c r="C9" i="12"/>
  <c r="AE8" i="12"/>
  <c r="AD8" i="12" s="1"/>
  <c r="G8" i="12"/>
  <c r="F8" i="12"/>
  <c r="C8" i="12"/>
  <c r="AE7" i="12"/>
  <c r="F7" i="12"/>
  <c r="C7" i="12"/>
  <c r="AE6" i="12"/>
  <c r="G6" i="12" s="1"/>
  <c r="AD6" i="12"/>
  <c r="F6" i="12"/>
  <c r="C6" i="12"/>
  <c r="AE5" i="12"/>
  <c r="F5" i="12"/>
  <c r="C5" i="12"/>
  <c r="AE4" i="12"/>
  <c r="G4" i="12" s="1"/>
  <c r="AD4" i="12"/>
  <c r="F4" i="12"/>
  <c r="C4" i="12"/>
  <c r="AE3" i="12"/>
  <c r="AD3" i="12"/>
  <c r="G3" i="12"/>
  <c r="F3" i="12"/>
  <c r="C3" i="12"/>
  <c r="AE2" i="12"/>
  <c r="AD2" i="12"/>
  <c r="G2" i="12"/>
  <c r="F2" i="12"/>
  <c r="C2" i="12"/>
  <c r="F321" i="11"/>
  <c r="F320" i="11"/>
  <c r="F319" i="11"/>
  <c r="F318" i="11"/>
  <c r="F317" i="11"/>
  <c r="F316" i="11"/>
  <c r="F315" i="11"/>
  <c r="F314" i="11"/>
  <c r="F313" i="11"/>
  <c r="F312" i="11"/>
  <c r="F311" i="11"/>
  <c r="F310" i="11"/>
  <c r="F309" i="11"/>
  <c r="F308" i="11"/>
  <c r="F307" i="11"/>
  <c r="F306" i="11"/>
  <c r="F305" i="11"/>
  <c r="F304" i="11"/>
  <c r="F303" i="11"/>
  <c r="F302" i="11"/>
  <c r="F301" i="11"/>
  <c r="F300" i="11"/>
  <c r="F299" i="11"/>
  <c r="F298" i="11"/>
  <c r="F297" i="11"/>
  <c r="F296" i="11"/>
  <c r="F295" i="11"/>
  <c r="F294" i="11"/>
  <c r="F293" i="11"/>
  <c r="F292" i="11"/>
  <c r="F291" i="11"/>
  <c r="F290" i="11"/>
  <c r="F289" i="11"/>
  <c r="F288" i="11"/>
  <c r="F287" i="11"/>
  <c r="F286" i="11"/>
  <c r="F285" i="11"/>
  <c r="F284" i="11"/>
  <c r="F283" i="11"/>
  <c r="F282" i="11"/>
  <c r="F281" i="11"/>
  <c r="F280" i="11"/>
  <c r="F279" i="11"/>
  <c r="F278" i="11"/>
  <c r="F277" i="11"/>
  <c r="F276" i="11"/>
  <c r="F275" i="11"/>
  <c r="F274" i="11"/>
  <c r="F273" i="11"/>
  <c r="F272" i="11"/>
  <c r="F271" i="11"/>
  <c r="F270" i="11"/>
  <c r="F269" i="11"/>
  <c r="F268" i="11"/>
  <c r="C268" i="11"/>
  <c r="F267" i="11"/>
  <c r="C267" i="11"/>
  <c r="F266" i="11"/>
  <c r="C266" i="11"/>
  <c r="F265" i="11"/>
  <c r="C265" i="11"/>
  <c r="AG264" i="11"/>
  <c r="AF264" i="11"/>
  <c r="AE264" i="11"/>
  <c r="AD264" i="11"/>
  <c r="G264" i="11"/>
  <c r="F264" i="11"/>
  <c r="C264" i="11"/>
  <c r="AG263" i="11"/>
  <c r="G263" i="11" s="1"/>
  <c r="AF263" i="11"/>
  <c r="AE263" i="11"/>
  <c r="AD263" i="11"/>
  <c r="F263" i="11"/>
  <c r="C263" i="11"/>
  <c r="AG262" i="11"/>
  <c r="AF262" i="11"/>
  <c r="G262" i="11" s="1"/>
  <c r="AE262" i="11"/>
  <c r="AD262" i="11"/>
  <c r="F262" i="11"/>
  <c r="C262" i="11"/>
  <c r="AG261" i="11"/>
  <c r="AF261" i="11"/>
  <c r="AE261" i="11"/>
  <c r="G261" i="11" s="1"/>
  <c r="AD261" i="11"/>
  <c r="F261" i="11"/>
  <c r="C261" i="11"/>
  <c r="AG260" i="11"/>
  <c r="AF260" i="11"/>
  <c r="G260" i="11" s="1"/>
  <c r="AE260" i="11"/>
  <c r="AD260" i="11"/>
  <c r="F260" i="11"/>
  <c r="C260" i="11"/>
  <c r="AG259" i="11"/>
  <c r="G259" i="11" s="1"/>
  <c r="AF259" i="11"/>
  <c r="AE259" i="11"/>
  <c r="AD259" i="11"/>
  <c r="F259" i="11"/>
  <c r="C259" i="11"/>
  <c r="AG258" i="11"/>
  <c r="AF258" i="11"/>
  <c r="AE258" i="11"/>
  <c r="AD258" i="11"/>
  <c r="F258" i="11"/>
  <c r="C258" i="11"/>
  <c r="AG257" i="11"/>
  <c r="AF257" i="11"/>
  <c r="AE257" i="11"/>
  <c r="G257" i="11" s="1"/>
  <c r="AD257" i="11"/>
  <c r="F257" i="11"/>
  <c r="C257" i="11"/>
  <c r="AG256" i="11"/>
  <c r="AF256" i="11"/>
  <c r="AE256" i="11"/>
  <c r="AD256" i="11"/>
  <c r="G256" i="11"/>
  <c r="F256" i="11"/>
  <c r="C256" i="11"/>
  <c r="AG255" i="11"/>
  <c r="G255" i="11" s="1"/>
  <c r="AF255" i="11"/>
  <c r="AE255" i="11"/>
  <c r="AD255" i="11"/>
  <c r="F255" i="11"/>
  <c r="C255" i="11"/>
  <c r="AG254" i="11"/>
  <c r="AF254" i="11"/>
  <c r="G254" i="11" s="1"/>
  <c r="AE254" i="11"/>
  <c r="AD254" i="11"/>
  <c r="F254" i="11"/>
  <c r="C254" i="11"/>
  <c r="AG253" i="11"/>
  <c r="AF253" i="11"/>
  <c r="AE253" i="11"/>
  <c r="G253" i="11" s="1"/>
  <c r="AD253" i="11"/>
  <c r="F253" i="11"/>
  <c r="C253" i="11"/>
  <c r="AG252" i="11"/>
  <c r="AF252" i="11"/>
  <c r="G252" i="11" s="1"/>
  <c r="AE252" i="11"/>
  <c r="AD252" i="11"/>
  <c r="F252" i="11"/>
  <c r="C252" i="11"/>
  <c r="AG251" i="11"/>
  <c r="AF251" i="11"/>
  <c r="AE251" i="11"/>
  <c r="G251" i="11" s="1"/>
  <c r="AD251" i="11"/>
  <c r="F251" i="11"/>
  <c r="C251" i="11"/>
  <c r="AG250" i="11"/>
  <c r="AF250" i="11"/>
  <c r="AE250" i="11"/>
  <c r="AD250" i="11"/>
  <c r="F250" i="11"/>
  <c r="C250" i="11"/>
  <c r="AG249" i="11"/>
  <c r="AF249" i="11"/>
  <c r="AE249" i="11"/>
  <c r="G249" i="11" s="1"/>
  <c r="AD249" i="11"/>
  <c r="F249" i="11"/>
  <c r="C249" i="11"/>
  <c r="AG248" i="11"/>
  <c r="AF248" i="11"/>
  <c r="AE248" i="11"/>
  <c r="G248" i="11" s="1"/>
  <c r="AD248" i="11"/>
  <c r="F248" i="11"/>
  <c r="C248" i="11"/>
  <c r="AG247" i="11"/>
  <c r="AF247" i="11"/>
  <c r="AE247" i="11"/>
  <c r="AD247" i="11"/>
  <c r="G247" i="11"/>
  <c r="F247" i="11"/>
  <c r="C247" i="11"/>
  <c r="AG246" i="11"/>
  <c r="AF246" i="11"/>
  <c r="AE246" i="11"/>
  <c r="AD246" i="11"/>
  <c r="G246" i="11"/>
  <c r="F246" i="11"/>
  <c r="C246" i="11"/>
  <c r="AG245" i="11"/>
  <c r="AF245" i="11"/>
  <c r="AE245" i="11"/>
  <c r="G245" i="11" s="1"/>
  <c r="AD245" i="11"/>
  <c r="F245" i="11"/>
  <c r="C245" i="11"/>
  <c r="AG244" i="11"/>
  <c r="AF244" i="11"/>
  <c r="AE244" i="11"/>
  <c r="AD244" i="11"/>
  <c r="F244" i="11"/>
  <c r="C244" i="11"/>
  <c r="AG243" i="11"/>
  <c r="AF243" i="11"/>
  <c r="AE243" i="11"/>
  <c r="G243" i="11" s="1"/>
  <c r="AD243" i="11"/>
  <c r="F243" i="11"/>
  <c r="C243" i="11"/>
  <c r="AG242" i="11"/>
  <c r="AF242" i="11"/>
  <c r="AE242" i="11"/>
  <c r="G242" i="11" s="1"/>
  <c r="AD242" i="11"/>
  <c r="F242" i="11"/>
  <c r="C242" i="11"/>
  <c r="AG241" i="11"/>
  <c r="AF241" i="11"/>
  <c r="AE241" i="11"/>
  <c r="AD241" i="11"/>
  <c r="G241" i="11"/>
  <c r="F241" i="11"/>
  <c r="C241" i="11"/>
  <c r="AG240" i="11"/>
  <c r="AF240" i="11"/>
  <c r="AE240" i="11"/>
  <c r="G240" i="11" s="1"/>
  <c r="AD240" i="11"/>
  <c r="F240" i="11"/>
  <c r="C240" i="11"/>
  <c r="AG239" i="11"/>
  <c r="G239" i="11" s="1"/>
  <c r="AF239" i="11"/>
  <c r="AE239" i="11"/>
  <c r="AD239" i="11"/>
  <c r="F239" i="11"/>
  <c r="C239" i="11"/>
  <c r="AG238" i="11"/>
  <c r="AF238" i="11"/>
  <c r="G238" i="11" s="1"/>
  <c r="AE238" i="11"/>
  <c r="AD238" i="11"/>
  <c r="F238" i="11"/>
  <c r="C238" i="11"/>
  <c r="AG237" i="11"/>
  <c r="AF237" i="11"/>
  <c r="AE237" i="11"/>
  <c r="G237" i="11" s="1"/>
  <c r="AD237" i="11"/>
  <c r="F237" i="11"/>
  <c r="C237" i="11"/>
  <c r="AG236" i="11"/>
  <c r="AF236" i="11"/>
  <c r="G236" i="11" s="1"/>
  <c r="AE236" i="11"/>
  <c r="AD236" i="11"/>
  <c r="F236" i="11"/>
  <c r="C236" i="11"/>
  <c r="AG235" i="11"/>
  <c r="AF235" i="11"/>
  <c r="AE235" i="11"/>
  <c r="AD235" i="11"/>
  <c r="G235" i="11"/>
  <c r="F235" i="11"/>
  <c r="C235" i="11"/>
  <c r="AG234" i="11"/>
  <c r="AF234" i="11"/>
  <c r="AE234" i="11"/>
  <c r="AD234" i="11"/>
  <c r="F234" i="11"/>
  <c r="C234" i="11"/>
  <c r="AG233" i="11"/>
  <c r="AF233" i="11"/>
  <c r="AE233" i="11"/>
  <c r="G233" i="11" s="1"/>
  <c r="AD233" i="11"/>
  <c r="F233" i="11"/>
  <c r="C233" i="11"/>
  <c r="AG232" i="11"/>
  <c r="AF232" i="11"/>
  <c r="AE232" i="11"/>
  <c r="G232" i="11" s="1"/>
  <c r="AD232" i="11"/>
  <c r="F232" i="11"/>
  <c r="C232" i="11"/>
  <c r="AG231" i="11"/>
  <c r="AF231" i="11"/>
  <c r="AE231" i="11"/>
  <c r="AD231" i="11"/>
  <c r="G231" i="11"/>
  <c r="F231" i="11"/>
  <c r="C231" i="11"/>
  <c r="AG230" i="11"/>
  <c r="AF230" i="11"/>
  <c r="AE230" i="11"/>
  <c r="AD230" i="11"/>
  <c r="G230" i="11"/>
  <c r="F230" i="11"/>
  <c r="C230" i="11"/>
  <c r="AG229" i="11"/>
  <c r="AF229" i="11"/>
  <c r="AE229" i="11"/>
  <c r="AD229" i="11"/>
  <c r="F229" i="11"/>
  <c r="C229" i="11"/>
  <c r="AG228" i="11"/>
  <c r="AF228" i="11"/>
  <c r="AE228" i="11"/>
  <c r="AD228" i="11"/>
  <c r="F228" i="11"/>
  <c r="C228" i="11"/>
  <c r="AG227" i="11"/>
  <c r="AF227" i="11"/>
  <c r="AE227" i="11"/>
  <c r="G227" i="11" s="1"/>
  <c r="AD227" i="11"/>
  <c r="F227" i="11"/>
  <c r="C227" i="11"/>
  <c r="AG226" i="11"/>
  <c r="AF226" i="11"/>
  <c r="AE226" i="11"/>
  <c r="G226" i="11" s="1"/>
  <c r="AD226" i="11"/>
  <c r="F226" i="11"/>
  <c r="C226" i="11"/>
  <c r="AG225" i="11"/>
  <c r="AF225" i="11"/>
  <c r="AE225" i="11"/>
  <c r="AD225" i="11"/>
  <c r="G225" i="11"/>
  <c r="F225" i="11"/>
  <c r="C225" i="11"/>
  <c r="AG224" i="11"/>
  <c r="AF224" i="11"/>
  <c r="AE224" i="11"/>
  <c r="AD224" i="11"/>
  <c r="G224" i="11"/>
  <c r="F224" i="11"/>
  <c r="C224" i="11"/>
  <c r="AG223" i="11"/>
  <c r="AF223" i="11"/>
  <c r="AE223" i="11"/>
  <c r="AD223" i="11"/>
  <c r="G223" i="11"/>
  <c r="F223" i="11"/>
  <c r="C223" i="11"/>
  <c r="AG222" i="11"/>
  <c r="AF222" i="11"/>
  <c r="G222" i="11" s="1"/>
  <c r="AE222" i="11"/>
  <c r="AD222" i="11"/>
  <c r="F222" i="11"/>
  <c r="C222" i="11"/>
  <c r="AG221" i="11"/>
  <c r="AF221" i="11"/>
  <c r="AE221" i="11"/>
  <c r="G221" i="11" s="1"/>
  <c r="AD221" i="11"/>
  <c r="F221" i="11"/>
  <c r="C221" i="11"/>
  <c r="AG220" i="11"/>
  <c r="AF220" i="11"/>
  <c r="G220" i="11" s="1"/>
  <c r="AE220" i="11"/>
  <c r="AD220" i="11"/>
  <c r="F220" i="11"/>
  <c r="C220" i="11"/>
  <c r="AG219" i="11"/>
  <c r="AF219" i="11"/>
  <c r="AE219" i="11"/>
  <c r="G219" i="11" s="1"/>
  <c r="AD219" i="11"/>
  <c r="F219" i="11"/>
  <c r="C219" i="11"/>
  <c r="AG218" i="11"/>
  <c r="AF218" i="11"/>
  <c r="AE218" i="11"/>
  <c r="AD218" i="11"/>
  <c r="F218" i="11"/>
  <c r="C218" i="11"/>
  <c r="AG217" i="11"/>
  <c r="AF217" i="11"/>
  <c r="AE217" i="11"/>
  <c r="AD217" i="11"/>
  <c r="F217" i="11"/>
  <c r="C217" i="11"/>
  <c r="AG216" i="11"/>
  <c r="AF216" i="11"/>
  <c r="AE216" i="11"/>
  <c r="G216" i="11" s="1"/>
  <c r="AD216" i="11"/>
  <c r="F216" i="11"/>
  <c r="C216" i="11"/>
  <c r="AG215" i="11"/>
  <c r="AF215" i="11"/>
  <c r="AE215" i="11"/>
  <c r="AD215" i="11"/>
  <c r="G215" i="11"/>
  <c r="F215" i="11"/>
  <c r="C215" i="11"/>
  <c r="AG214" i="11"/>
  <c r="AF214" i="11"/>
  <c r="G214" i="11" s="1"/>
  <c r="AE214" i="11"/>
  <c r="AD214" i="11"/>
  <c r="F214" i="11"/>
  <c r="C214" i="11"/>
  <c r="AG213" i="11"/>
  <c r="AF213" i="11"/>
  <c r="AE213" i="11"/>
  <c r="G213" i="11" s="1"/>
  <c r="AD213" i="11"/>
  <c r="F213" i="11"/>
  <c r="C213" i="11"/>
  <c r="AG212" i="11"/>
  <c r="AF212" i="11"/>
  <c r="AE212" i="11"/>
  <c r="AD212" i="11"/>
  <c r="F212" i="11"/>
  <c r="C212" i="11"/>
  <c r="AG211" i="11"/>
  <c r="AF211" i="11"/>
  <c r="AE211" i="11"/>
  <c r="AD211" i="11"/>
  <c r="F211" i="11"/>
  <c r="C211" i="11"/>
  <c r="AG210" i="11"/>
  <c r="AF210" i="11"/>
  <c r="AE210" i="11"/>
  <c r="G210" i="11" s="1"/>
  <c r="AD210" i="11"/>
  <c r="F210" i="11"/>
  <c r="C210" i="11"/>
  <c r="AG209" i="11"/>
  <c r="AF209" i="11"/>
  <c r="AE209" i="11"/>
  <c r="AD209" i="11"/>
  <c r="G209" i="11"/>
  <c r="F209" i="11"/>
  <c r="C209" i="11"/>
  <c r="AG208" i="11"/>
  <c r="AF208" i="11"/>
  <c r="AE208" i="11"/>
  <c r="AD208" i="11"/>
  <c r="G208" i="11"/>
  <c r="F208" i="11"/>
  <c r="C208" i="11"/>
  <c r="AG207" i="11"/>
  <c r="AF207" i="11"/>
  <c r="AE207" i="11"/>
  <c r="AD207" i="11"/>
  <c r="G207" i="11"/>
  <c r="F207" i="11"/>
  <c r="C207" i="11"/>
  <c r="AG206" i="11"/>
  <c r="AF206" i="11"/>
  <c r="AE206" i="11"/>
  <c r="AD206" i="11"/>
  <c r="G206" i="11"/>
  <c r="F206" i="11"/>
  <c r="C206" i="11"/>
  <c r="AG205" i="11"/>
  <c r="AF205" i="11"/>
  <c r="AE205" i="11"/>
  <c r="AD205" i="11"/>
  <c r="F205" i="11"/>
  <c r="C205" i="11"/>
  <c r="AG204" i="11"/>
  <c r="AF204" i="11"/>
  <c r="G204" i="11" s="1"/>
  <c r="AE204" i="11"/>
  <c r="AD204" i="11"/>
  <c r="F204" i="11"/>
  <c r="C204" i="11"/>
  <c r="AG203" i="11"/>
  <c r="AF203" i="11"/>
  <c r="AE203" i="11"/>
  <c r="AD203" i="11"/>
  <c r="G203" i="11"/>
  <c r="F203" i="11"/>
  <c r="C203" i="11"/>
  <c r="AG202" i="11"/>
  <c r="AF202" i="11"/>
  <c r="AE202" i="11"/>
  <c r="AD202" i="11"/>
  <c r="F202" i="11"/>
  <c r="C202" i="11"/>
  <c r="AG201" i="11"/>
  <c r="AF201" i="11"/>
  <c r="AE201" i="11"/>
  <c r="AD201" i="11"/>
  <c r="G201" i="11"/>
  <c r="F201" i="11"/>
  <c r="C201" i="11"/>
  <c r="AG200" i="11"/>
  <c r="AF200" i="11"/>
  <c r="AE200" i="11"/>
  <c r="AD200" i="11"/>
  <c r="G200" i="11"/>
  <c r="F200" i="11"/>
  <c r="C200" i="11"/>
  <c r="AG199" i="11"/>
  <c r="G199" i="11" s="1"/>
  <c r="AF199" i="11"/>
  <c r="AE199" i="11"/>
  <c r="AD199" i="11"/>
  <c r="F199" i="11"/>
  <c r="C199" i="11"/>
  <c r="AG198" i="11"/>
  <c r="AF198" i="11"/>
  <c r="G198" i="11" s="1"/>
  <c r="AE198" i="11"/>
  <c r="AD198" i="11"/>
  <c r="F198" i="11"/>
  <c r="C198" i="11"/>
  <c r="AG197" i="11"/>
  <c r="AF197" i="11"/>
  <c r="AE197" i="11"/>
  <c r="AD197" i="11"/>
  <c r="F197" i="11"/>
  <c r="C197" i="11"/>
  <c r="AG196" i="11"/>
  <c r="AF196" i="11"/>
  <c r="G196" i="11" s="1"/>
  <c r="AE196" i="11"/>
  <c r="AD196" i="11"/>
  <c r="F196" i="11"/>
  <c r="C196" i="11"/>
  <c r="AG195" i="11"/>
  <c r="AF195" i="11"/>
  <c r="AE195" i="11"/>
  <c r="AD195" i="11"/>
  <c r="G195" i="11"/>
  <c r="F195" i="11"/>
  <c r="C195" i="11"/>
  <c r="AG194" i="11"/>
  <c r="AF194" i="11"/>
  <c r="AE194" i="11"/>
  <c r="AD194" i="11"/>
  <c r="F194" i="11"/>
  <c r="C194" i="11"/>
  <c r="AG193" i="11"/>
  <c r="AF193" i="11"/>
  <c r="AE193" i="11"/>
  <c r="G193" i="11" s="1"/>
  <c r="AD193" i="11"/>
  <c r="F193" i="11"/>
  <c r="C193" i="11"/>
  <c r="AG192" i="11"/>
  <c r="AF192" i="11"/>
  <c r="AE192" i="11"/>
  <c r="AD192" i="11"/>
  <c r="G192" i="11"/>
  <c r="F192" i="11"/>
  <c r="C192" i="11"/>
  <c r="AG191" i="11"/>
  <c r="AF191" i="11"/>
  <c r="AE191" i="11"/>
  <c r="AD191" i="11"/>
  <c r="G191" i="11"/>
  <c r="F191" i="11"/>
  <c r="C191" i="11"/>
  <c r="AG190" i="11"/>
  <c r="AF190" i="11"/>
  <c r="AE190" i="11"/>
  <c r="AD190" i="11"/>
  <c r="G190" i="11"/>
  <c r="F190" i="11"/>
  <c r="C190" i="11"/>
  <c r="AG189" i="11"/>
  <c r="AF189" i="11"/>
  <c r="AE189" i="11"/>
  <c r="G189" i="11" s="1"/>
  <c r="AD189" i="11"/>
  <c r="F189" i="11"/>
  <c r="C189" i="11"/>
  <c r="AG188" i="11"/>
  <c r="AF188" i="11"/>
  <c r="G188" i="11" s="1"/>
  <c r="AE188" i="11"/>
  <c r="AD188" i="11"/>
  <c r="F188" i="11"/>
  <c r="C188" i="11"/>
  <c r="AG187" i="11"/>
  <c r="AF187" i="11"/>
  <c r="AE187" i="11"/>
  <c r="AD187" i="11"/>
  <c r="F187" i="11"/>
  <c r="C187" i="11"/>
  <c r="AG186" i="11"/>
  <c r="AF186" i="11"/>
  <c r="AE186" i="11"/>
  <c r="G186" i="11" s="1"/>
  <c r="AD186" i="11"/>
  <c r="F186" i="11"/>
  <c r="C186" i="11"/>
  <c r="AG185" i="11"/>
  <c r="AF185" i="11"/>
  <c r="G185" i="11" s="1"/>
  <c r="AE185" i="11"/>
  <c r="AD185" i="11"/>
  <c r="F185" i="11"/>
  <c r="C185" i="11"/>
  <c r="AG184" i="11"/>
  <c r="AF184" i="11"/>
  <c r="AE184" i="11"/>
  <c r="G184" i="11" s="1"/>
  <c r="AD184" i="11"/>
  <c r="F184" i="11"/>
  <c r="C184" i="11"/>
  <c r="AG183" i="11"/>
  <c r="G183" i="11" s="1"/>
  <c r="AF183" i="11"/>
  <c r="AE183" i="11"/>
  <c r="AD183" i="11"/>
  <c r="F183" i="11"/>
  <c r="C183" i="11"/>
  <c r="AG182" i="11"/>
  <c r="AF182" i="11"/>
  <c r="AE182" i="11"/>
  <c r="AD182" i="11"/>
  <c r="G182" i="11"/>
  <c r="F182" i="11"/>
  <c r="C182" i="11"/>
  <c r="AG181" i="11"/>
  <c r="AF181" i="11"/>
  <c r="AE181" i="11"/>
  <c r="AD181" i="11"/>
  <c r="F181" i="11"/>
  <c r="C181" i="11"/>
  <c r="AG180" i="11"/>
  <c r="AF180" i="11"/>
  <c r="G180" i="11" s="1"/>
  <c r="AE180" i="11"/>
  <c r="AD180" i="11"/>
  <c r="F180" i="11"/>
  <c r="C180" i="11"/>
  <c r="AG179" i="11"/>
  <c r="AF179" i="11"/>
  <c r="G179" i="11" s="1"/>
  <c r="AE179" i="11"/>
  <c r="AD179" i="11"/>
  <c r="F179" i="11"/>
  <c r="C179" i="11"/>
  <c r="AG178" i="11"/>
  <c r="AF178" i="11"/>
  <c r="AE178" i="11"/>
  <c r="G178" i="11" s="1"/>
  <c r="AD178" i="11"/>
  <c r="F178" i="11"/>
  <c r="C178" i="11"/>
  <c r="AG177" i="11"/>
  <c r="AF177" i="11"/>
  <c r="AE177" i="11"/>
  <c r="AD177" i="11"/>
  <c r="G177" i="11"/>
  <c r="F177" i="11"/>
  <c r="C177" i="11"/>
  <c r="AG176" i="11"/>
  <c r="AF176" i="11"/>
  <c r="AE176" i="11"/>
  <c r="G176" i="11" s="1"/>
  <c r="AD176" i="11"/>
  <c r="F176" i="11"/>
  <c r="C176" i="11"/>
  <c r="AG175" i="11"/>
  <c r="G175" i="11" s="1"/>
  <c r="AF175" i="11"/>
  <c r="AE175" i="11"/>
  <c r="AD175" i="11"/>
  <c r="F175" i="11"/>
  <c r="C175" i="11"/>
  <c r="AG174" i="11"/>
  <c r="AF174" i="11"/>
  <c r="G174" i="11" s="1"/>
  <c r="AE174" i="11"/>
  <c r="AD174" i="11"/>
  <c r="F174" i="11"/>
  <c r="C174" i="11"/>
  <c r="AG173" i="11"/>
  <c r="AF173" i="11"/>
  <c r="AE173" i="11"/>
  <c r="G173" i="11" s="1"/>
  <c r="AD173" i="11"/>
  <c r="F173" i="11"/>
  <c r="C173" i="11"/>
  <c r="AG172" i="11"/>
  <c r="AF172" i="11"/>
  <c r="G172" i="11" s="1"/>
  <c r="AE172" i="11"/>
  <c r="AD172" i="11"/>
  <c r="F172" i="11"/>
  <c r="C172" i="11"/>
  <c r="AG171" i="11"/>
  <c r="AF171" i="11"/>
  <c r="G171" i="11" s="1"/>
  <c r="AE171" i="11"/>
  <c r="AD171" i="11"/>
  <c r="F171" i="11"/>
  <c r="C171" i="11"/>
  <c r="AG170" i="11"/>
  <c r="AF170" i="11"/>
  <c r="AE170" i="11"/>
  <c r="AD170" i="11"/>
  <c r="F170" i="11"/>
  <c r="C170" i="11"/>
  <c r="AG169" i="11"/>
  <c r="AF169" i="11"/>
  <c r="G169" i="11" s="1"/>
  <c r="AE169" i="11"/>
  <c r="AD169" i="11"/>
  <c r="F169" i="11"/>
  <c r="C169" i="11"/>
  <c r="AG168" i="11"/>
  <c r="AF168" i="11"/>
  <c r="AE168" i="11"/>
  <c r="AD168" i="11"/>
  <c r="G168" i="11"/>
  <c r="F168" i="11"/>
  <c r="C168" i="11"/>
  <c r="AG167" i="11"/>
  <c r="AF167" i="11"/>
  <c r="AE167" i="11"/>
  <c r="AD167" i="11"/>
  <c r="G167" i="11"/>
  <c r="F167" i="11"/>
  <c r="C167" i="11"/>
  <c r="AG166" i="11"/>
  <c r="AF166" i="11"/>
  <c r="AE166" i="11"/>
  <c r="AD166" i="11"/>
  <c r="G166" i="11"/>
  <c r="F166" i="11"/>
  <c r="C166" i="11"/>
  <c r="AG165" i="11"/>
  <c r="AF165" i="11"/>
  <c r="AE165" i="11"/>
  <c r="AD165" i="11"/>
  <c r="F165" i="11"/>
  <c r="C165" i="11"/>
  <c r="AG164" i="11"/>
  <c r="AF164" i="11"/>
  <c r="G164" i="11" s="1"/>
  <c r="AE164" i="11"/>
  <c r="AD164" i="11"/>
  <c r="F164" i="11"/>
  <c r="C164" i="11"/>
  <c r="AG163" i="11"/>
  <c r="AF163" i="11"/>
  <c r="G163" i="11" s="1"/>
  <c r="AE163" i="11"/>
  <c r="AD163" i="11"/>
  <c r="F163" i="11"/>
  <c r="C163" i="11"/>
  <c r="AG162" i="11"/>
  <c r="AF162" i="11"/>
  <c r="AE162" i="11"/>
  <c r="G162" i="11" s="1"/>
  <c r="AD162" i="11"/>
  <c r="F162" i="11"/>
  <c r="C162" i="11"/>
  <c r="AG161" i="11"/>
  <c r="AF161" i="11"/>
  <c r="AE161" i="11"/>
  <c r="AD161" i="11"/>
  <c r="G161" i="11"/>
  <c r="F161" i="11"/>
  <c r="C161" i="11"/>
  <c r="AG160" i="11"/>
  <c r="AF160" i="11"/>
  <c r="AE160" i="11"/>
  <c r="AD160" i="11"/>
  <c r="G160" i="11"/>
  <c r="F160" i="11"/>
  <c r="C160" i="11"/>
  <c r="AG159" i="11"/>
  <c r="G159" i="11" s="1"/>
  <c r="AF159" i="11"/>
  <c r="AE159" i="11"/>
  <c r="AD159" i="11"/>
  <c r="F159" i="11"/>
  <c r="C159" i="11"/>
  <c r="AG158" i="11"/>
  <c r="AF158" i="11"/>
  <c r="G158" i="11" s="1"/>
  <c r="AE158" i="11"/>
  <c r="AD158" i="11"/>
  <c r="F158" i="11"/>
  <c r="C158" i="11"/>
  <c r="AG157" i="11"/>
  <c r="AF157" i="11"/>
  <c r="AE157" i="11"/>
  <c r="AD157" i="11"/>
  <c r="F157" i="11"/>
  <c r="C157" i="11"/>
  <c r="AG156" i="11"/>
  <c r="AF156" i="11"/>
  <c r="G156" i="11" s="1"/>
  <c r="AE156" i="11"/>
  <c r="AD156" i="11"/>
  <c r="F156" i="11"/>
  <c r="C156" i="11"/>
  <c r="AG155" i="11"/>
  <c r="AF155" i="11"/>
  <c r="AE155" i="11"/>
  <c r="AD155" i="11"/>
  <c r="G155" i="11"/>
  <c r="F155" i="11"/>
  <c r="C155" i="11"/>
  <c r="AG154" i="11"/>
  <c r="AF154" i="11"/>
  <c r="AE154" i="11"/>
  <c r="AD154" i="11"/>
  <c r="F154" i="11"/>
  <c r="C154" i="11"/>
  <c r="AG153" i="11"/>
  <c r="AF153" i="11"/>
  <c r="AE153" i="11"/>
  <c r="G153" i="11" s="1"/>
  <c r="AD153" i="11"/>
  <c r="F153" i="11"/>
  <c r="C153" i="11"/>
  <c r="AG152" i="11"/>
  <c r="AF152" i="11"/>
  <c r="AE152" i="11"/>
  <c r="G152" i="11" s="1"/>
  <c r="AD152" i="11"/>
  <c r="F152" i="11"/>
  <c r="C152" i="11"/>
  <c r="AG151" i="11"/>
  <c r="AF151" i="11"/>
  <c r="AE151" i="11"/>
  <c r="AD151" i="11"/>
  <c r="G151" i="11"/>
  <c r="F151" i="11"/>
  <c r="C151" i="11"/>
  <c r="AG150" i="11"/>
  <c r="AF150" i="11"/>
  <c r="AE150" i="11"/>
  <c r="AD150" i="11"/>
  <c r="G150" i="11"/>
  <c r="F150" i="11"/>
  <c r="C150" i="11"/>
  <c r="AG149" i="11"/>
  <c r="AF149" i="11"/>
  <c r="AE149" i="11"/>
  <c r="G149" i="11" s="1"/>
  <c r="AD149" i="11"/>
  <c r="F149" i="11"/>
  <c r="C149" i="11"/>
  <c r="AG148" i="11"/>
  <c r="AF148" i="11"/>
  <c r="AE148" i="11"/>
  <c r="AD148" i="11"/>
  <c r="F148" i="11"/>
  <c r="C148" i="11"/>
  <c r="AG147" i="11"/>
  <c r="AF147" i="11"/>
  <c r="AE147" i="11"/>
  <c r="G147" i="11" s="1"/>
  <c r="AD147" i="11"/>
  <c r="F147" i="11"/>
  <c r="C147" i="11"/>
  <c r="AG146" i="11"/>
  <c r="AF146" i="11"/>
  <c r="AE146" i="11"/>
  <c r="G146" i="11" s="1"/>
  <c r="AD146" i="11"/>
  <c r="F146" i="11"/>
  <c r="C146" i="11"/>
  <c r="AG145" i="11"/>
  <c r="AF145" i="11"/>
  <c r="G145" i="11" s="1"/>
  <c r="AE145" i="11"/>
  <c r="AD145" i="11"/>
  <c r="F145" i="11"/>
  <c r="C145" i="11"/>
  <c r="AG144" i="11"/>
  <c r="AF144" i="11"/>
  <c r="AE144" i="11"/>
  <c r="G144" i="11" s="1"/>
  <c r="AD144" i="11"/>
  <c r="F144" i="11"/>
  <c r="C144" i="11"/>
  <c r="AG143" i="11"/>
  <c r="AF143" i="11"/>
  <c r="AE143" i="11"/>
  <c r="AD143" i="11"/>
  <c r="G143" i="11"/>
  <c r="F143" i="11"/>
  <c r="C143" i="11"/>
  <c r="AG142" i="11"/>
  <c r="AF142" i="11"/>
  <c r="AE142" i="11"/>
  <c r="AD142" i="11"/>
  <c r="G142" i="11"/>
  <c r="F142" i="11"/>
  <c r="C142" i="11"/>
  <c r="AG141" i="11"/>
  <c r="AF141" i="11"/>
  <c r="AE141" i="11"/>
  <c r="AD141" i="11"/>
  <c r="F141" i="11"/>
  <c r="C141" i="11"/>
  <c r="AG140" i="11"/>
  <c r="AF140" i="11"/>
  <c r="AE140" i="11"/>
  <c r="AD140" i="11"/>
  <c r="F140" i="11"/>
  <c r="C140" i="11"/>
  <c r="AG139" i="11"/>
  <c r="AF139" i="11"/>
  <c r="AE139" i="11"/>
  <c r="AD139" i="11"/>
  <c r="F139" i="11"/>
  <c r="C139" i="11"/>
  <c r="AG138" i="11"/>
  <c r="AF138" i="11"/>
  <c r="AE138" i="11"/>
  <c r="AD138" i="11"/>
  <c r="F138" i="11"/>
  <c r="C138" i="11"/>
  <c r="AG137" i="11"/>
  <c r="AF137" i="11"/>
  <c r="AE137" i="11"/>
  <c r="AD137" i="11"/>
  <c r="G137" i="11"/>
  <c r="F137" i="11"/>
  <c r="C137" i="11"/>
  <c r="AG136" i="11"/>
  <c r="AF136" i="11"/>
  <c r="AE136" i="11"/>
  <c r="AD136" i="11"/>
  <c r="G136" i="11"/>
  <c r="F136" i="11"/>
  <c r="C136" i="11"/>
  <c r="AG135" i="11"/>
  <c r="G135" i="11" s="1"/>
  <c r="AF135" i="11"/>
  <c r="AE135" i="11"/>
  <c r="AD135" i="11"/>
  <c r="F135" i="11"/>
  <c r="C135" i="11"/>
  <c r="AG134" i="11"/>
  <c r="AF134" i="11"/>
  <c r="G134" i="11" s="1"/>
  <c r="AE134" i="11"/>
  <c r="AD134" i="11"/>
  <c r="F134" i="11"/>
  <c r="C134" i="11"/>
  <c r="AG133" i="11"/>
  <c r="AF133" i="11"/>
  <c r="AE133" i="11"/>
  <c r="G133" i="11" s="1"/>
  <c r="AD133" i="11"/>
  <c r="F133" i="11"/>
  <c r="C133" i="11"/>
  <c r="AG132" i="11"/>
  <c r="AF132" i="11"/>
  <c r="G132" i="11" s="1"/>
  <c r="AE132" i="11"/>
  <c r="AD132" i="11"/>
  <c r="F132" i="11"/>
  <c r="C132" i="11"/>
  <c r="AG131" i="11"/>
  <c r="G131" i="11" s="1"/>
  <c r="AF131" i="11"/>
  <c r="AE131" i="11"/>
  <c r="AD131" i="11"/>
  <c r="F131" i="11"/>
  <c r="C131" i="11"/>
  <c r="AG130" i="11"/>
  <c r="AF130" i="11"/>
  <c r="AE130" i="11"/>
  <c r="AD130" i="11"/>
  <c r="F130" i="11"/>
  <c r="C130" i="11"/>
  <c r="AG129" i="11"/>
  <c r="AF129" i="11"/>
  <c r="AE129" i="11"/>
  <c r="AD129" i="11"/>
  <c r="F129" i="11"/>
  <c r="C129" i="11"/>
  <c r="AG128" i="11"/>
  <c r="AF128" i="11"/>
  <c r="AE128" i="11"/>
  <c r="G128" i="11" s="1"/>
  <c r="AD128" i="11"/>
  <c r="F128" i="11"/>
  <c r="C128" i="11"/>
  <c r="AG127" i="11"/>
  <c r="AF127" i="11"/>
  <c r="AE127" i="11"/>
  <c r="AD127" i="11"/>
  <c r="G127" i="11"/>
  <c r="F127" i="11"/>
  <c r="C127" i="11"/>
  <c r="AG126" i="11"/>
  <c r="AF126" i="11"/>
  <c r="AE126" i="11"/>
  <c r="AD126" i="11"/>
  <c r="G126" i="11"/>
  <c r="F126" i="11"/>
  <c r="C126" i="11"/>
  <c r="AG125" i="11"/>
  <c r="AF125" i="11"/>
  <c r="AE125" i="11"/>
  <c r="G125" i="11" s="1"/>
  <c r="AD125" i="11"/>
  <c r="F125" i="11"/>
  <c r="C125" i="11"/>
  <c r="AG124" i="11"/>
  <c r="AF124" i="11"/>
  <c r="AE124" i="11"/>
  <c r="AD124" i="11"/>
  <c r="F124" i="11"/>
  <c r="C124" i="11"/>
  <c r="AG123" i="11"/>
  <c r="AF123" i="11"/>
  <c r="AE123" i="11"/>
  <c r="G123" i="11" s="1"/>
  <c r="AD123" i="11"/>
  <c r="F123" i="11"/>
  <c r="C123" i="11"/>
  <c r="AG122" i="11"/>
  <c r="AF122" i="11"/>
  <c r="AE122" i="11"/>
  <c r="AD122" i="11"/>
  <c r="F122" i="11"/>
  <c r="C122" i="11"/>
  <c r="AG121" i="11"/>
  <c r="AF121" i="11"/>
  <c r="AE121" i="11"/>
  <c r="G121" i="11" s="1"/>
  <c r="AD121" i="11"/>
  <c r="F121" i="11"/>
  <c r="C121" i="11"/>
  <c r="AG120" i="11"/>
  <c r="AF120" i="11"/>
  <c r="AE120" i="11"/>
  <c r="AD120" i="11"/>
  <c r="G120" i="11"/>
  <c r="F120" i="11"/>
  <c r="C120" i="11"/>
  <c r="AG119" i="11"/>
  <c r="AF119" i="11"/>
  <c r="AE119" i="11"/>
  <c r="AD119" i="11"/>
  <c r="G119" i="11"/>
  <c r="F119" i="11"/>
  <c r="C119" i="11"/>
  <c r="AG118" i="11"/>
  <c r="AF118" i="11"/>
  <c r="G118" i="11" s="1"/>
  <c r="AE118" i="11"/>
  <c r="AD118" i="11"/>
  <c r="F118" i="11"/>
  <c r="C118" i="11"/>
  <c r="AF117" i="11"/>
  <c r="AE117" i="11"/>
  <c r="AD117" i="11"/>
  <c r="F117" i="11"/>
  <c r="C117" i="11"/>
  <c r="AF116" i="11"/>
  <c r="AE116" i="11"/>
  <c r="G116" i="11" s="1"/>
  <c r="AD116" i="11"/>
  <c r="F116" i="11"/>
  <c r="C116" i="11"/>
  <c r="AF115" i="11"/>
  <c r="AE115" i="11"/>
  <c r="AD115" i="11"/>
  <c r="G115" i="11"/>
  <c r="F115" i="11"/>
  <c r="C115" i="11"/>
  <c r="AF114" i="11"/>
  <c r="G114" i="11" s="1"/>
  <c r="AE114" i="11"/>
  <c r="AD114" i="11"/>
  <c r="F114" i="11"/>
  <c r="C114" i="11"/>
  <c r="AF113" i="11"/>
  <c r="AE113" i="11"/>
  <c r="AD113" i="11"/>
  <c r="F113" i="11"/>
  <c r="C113" i="11"/>
  <c r="AF112" i="11"/>
  <c r="AE112" i="11"/>
  <c r="AD112" i="11"/>
  <c r="F112" i="11"/>
  <c r="C112" i="11"/>
  <c r="AF111" i="11"/>
  <c r="AE111" i="11"/>
  <c r="AD111" i="11"/>
  <c r="F111" i="11"/>
  <c r="C111" i="11"/>
  <c r="AF110" i="11"/>
  <c r="AE110" i="11"/>
  <c r="AD110" i="11"/>
  <c r="G110" i="11"/>
  <c r="F110" i="11"/>
  <c r="C110" i="11"/>
  <c r="AF109" i="11"/>
  <c r="G109" i="11" s="1"/>
  <c r="AE109" i="11"/>
  <c r="AD109" i="11"/>
  <c r="F109" i="11"/>
  <c r="C109" i="11"/>
  <c r="AF108" i="11"/>
  <c r="AE108" i="11"/>
  <c r="AD108" i="11"/>
  <c r="F108" i="11"/>
  <c r="C108" i="11"/>
  <c r="AF107" i="11"/>
  <c r="AE107" i="11"/>
  <c r="G107" i="11" s="1"/>
  <c r="AD107" i="11"/>
  <c r="F107" i="11"/>
  <c r="C107" i="11"/>
  <c r="AF106" i="11"/>
  <c r="AE106" i="11"/>
  <c r="AD106" i="11"/>
  <c r="G106" i="11"/>
  <c r="F106" i="11"/>
  <c r="C106" i="11"/>
  <c r="AF105" i="11"/>
  <c r="AE105" i="11"/>
  <c r="AD105" i="11"/>
  <c r="F105" i="11"/>
  <c r="C105" i="11"/>
  <c r="AF104" i="11"/>
  <c r="AE104" i="11"/>
  <c r="AD104" i="11"/>
  <c r="F104" i="11"/>
  <c r="C104" i="11"/>
  <c r="AF103" i="11"/>
  <c r="AE103" i="11"/>
  <c r="AD103" i="11"/>
  <c r="G103" i="11"/>
  <c r="F103" i="11"/>
  <c r="C103" i="11"/>
  <c r="AF102" i="11"/>
  <c r="AE102" i="11"/>
  <c r="AD102" i="11"/>
  <c r="G102" i="11"/>
  <c r="F102" i="11"/>
  <c r="C102" i="11"/>
  <c r="AF101" i="11"/>
  <c r="G101" i="11" s="1"/>
  <c r="AE101" i="11"/>
  <c r="AD101" i="11"/>
  <c r="F101" i="11"/>
  <c r="C101" i="11"/>
  <c r="AF100" i="11"/>
  <c r="AE100" i="11"/>
  <c r="AD100" i="11"/>
  <c r="F100" i="11"/>
  <c r="C100" i="11"/>
  <c r="AF99" i="11"/>
  <c r="AE99" i="11"/>
  <c r="AD99" i="11"/>
  <c r="G99" i="11" s="1"/>
  <c r="F99" i="11"/>
  <c r="C99" i="11"/>
  <c r="AF98" i="11"/>
  <c r="G98" i="11" s="1"/>
  <c r="AE98" i="11"/>
  <c r="AD98" i="11"/>
  <c r="F98" i="11"/>
  <c r="C98" i="11"/>
  <c r="AF97" i="11"/>
  <c r="AE97" i="11"/>
  <c r="AD97" i="11"/>
  <c r="F97" i="11"/>
  <c r="C97" i="11"/>
  <c r="AF96" i="11"/>
  <c r="AE96" i="11"/>
  <c r="AD96" i="11"/>
  <c r="F96" i="11"/>
  <c r="C96" i="11"/>
  <c r="AF95" i="11"/>
  <c r="AE95" i="11"/>
  <c r="AD95" i="11"/>
  <c r="F95" i="11"/>
  <c r="C95" i="11"/>
  <c r="AF94" i="11"/>
  <c r="G94" i="11" s="1"/>
  <c r="AE94" i="11"/>
  <c r="AD94" i="11"/>
  <c r="F94" i="11"/>
  <c r="C94" i="11"/>
  <c r="AF93" i="11"/>
  <c r="AE93" i="11"/>
  <c r="AD93" i="11"/>
  <c r="F93" i="11"/>
  <c r="C93" i="11"/>
  <c r="AF92" i="11"/>
  <c r="AE92" i="11"/>
  <c r="G92" i="11" s="1"/>
  <c r="AD92" i="11"/>
  <c r="F92" i="11"/>
  <c r="C92" i="11"/>
  <c r="AF91" i="11"/>
  <c r="AE91" i="11"/>
  <c r="AD91" i="11"/>
  <c r="G91" i="11"/>
  <c r="F91" i="11"/>
  <c r="C91" i="11"/>
  <c r="AF90" i="11"/>
  <c r="AE90" i="11"/>
  <c r="AD90" i="11"/>
  <c r="G90" i="11"/>
  <c r="F90" i="11"/>
  <c r="C90" i="11"/>
  <c r="AF89" i="11"/>
  <c r="G89" i="11" s="1"/>
  <c r="AE89" i="11"/>
  <c r="AD89" i="11"/>
  <c r="F89" i="11"/>
  <c r="C89" i="11"/>
  <c r="AF88" i="11"/>
  <c r="AE88" i="11"/>
  <c r="AD88" i="11"/>
  <c r="F88" i="11"/>
  <c r="C88" i="11"/>
  <c r="AF87" i="11"/>
  <c r="AE87" i="11"/>
  <c r="AD87" i="11"/>
  <c r="F87" i="11"/>
  <c r="C87" i="11"/>
  <c r="AF86" i="11"/>
  <c r="G86" i="11" s="1"/>
  <c r="AE86" i="11"/>
  <c r="AD86" i="11"/>
  <c r="F86" i="11"/>
  <c r="C86" i="11"/>
  <c r="AF85" i="11"/>
  <c r="AE85" i="11"/>
  <c r="AD85" i="11"/>
  <c r="F85" i="11"/>
  <c r="C85" i="11"/>
  <c r="AF84" i="11"/>
  <c r="AE84" i="11"/>
  <c r="AD84" i="11"/>
  <c r="F84" i="11"/>
  <c r="C84" i="11"/>
  <c r="AF83" i="11"/>
  <c r="AE83" i="11"/>
  <c r="AD83" i="11"/>
  <c r="G83" i="11"/>
  <c r="F83" i="11"/>
  <c r="C83" i="11"/>
  <c r="AF82" i="11"/>
  <c r="G82" i="11" s="1"/>
  <c r="AE82" i="11"/>
  <c r="AD82" i="11"/>
  <c r="F82" i="11"/>
  <c r="C82" i="11"/>
  <c r="AF81" i="11"/>
  <c r="G81" i="11" s="1"/>
  <c r="AE81" i="11"/>
  <c r="AD81" i="11"/>
  <c r="F81" i="11"/>
  <c r="C81" i="11"/>
  <c r="AF80" i="11"/>
  <c r="AE80" i="11"/>
  <c r="G80" i="11" s="1"/>
  <c r="AD80" i="11"/>
  <c r="F80" i="11"/>
  <c r="C80" i="11"/>
  <c r="AF79" i="11"/>
  <c r="AE79" i="11"/>
  <c r="AD79" i="11"/>
  <c r="F79" i="11"/>
  <c r="C79" i="11"/>
  <c r="AF78" i="11"/>
  <c r="AE78" i="11"/>
  <c r="AD78" i="11"/>
  <c r="G78" i="11"/>
  <c r="F78" i="11"/>
  <c r="C78" i="11"/>
  <c r="AF77" i="11"/>
  <c r="G77" i="11" s="1"/>
  <c r="AE77" i="11"/>
  <c r="AD77" i="11"/>
  <c r="F77" i="11"/>
  <c r="C77" i="11"/>
  <c r="AF76" i="11"/>
  <c r="AE76" i="11"/>
  <c r="AD76" i="11"/>
  <c r="F76" i="11"/>
  <c r="C76" i="11"/>
  <c r="AF75" i="11"/>
  <c r="AE75" i="11"/>
  <c r="G75" i="11" s="1"/>
  <c r="AD75" i="11"/>
  <c r="F75" i="11"/>
  <c r="C75" i="11"/>
  <c r="AF74" i="11"/>
  <c r="AE74" i="11"/>
  <c r="AD74" i="11"/>
  <c r="G74" i="11"/>
  <c r="F74" i="11"/>
  <c r="C74" i="11"/>
  <c r="AF73" i="11"/>
  <c r="AE73" i="11"/>
  <c r="AD73" i="11"/>
  <c r="F73" i="11"/>
  <c r="C73" i="11"/>
  <c r="AF72" i="11"/>
  <c r="AE72" i="11"/>
  <c r="AD72" i="11"/>
  <c r="F72" i="11"/>
  <c r="C72" i="11"/>
  <c r="AF71" i="11"/>
  <c r="AE71" i="11"/>
  <c r="G71" i="11" s="1"/>
  <c r="AD71" i="11"/>
  <c r="F71" i="11"/>
  <c r="C71" i="11"/>
  <c r="AF70" i="11"/>
  <c r="AE70" i="11"/>
  <c r="AD70" i="11"/>
  <c r="G70" i="11"/>
  <c r="F70" i="11"/>
  <c r="C70" i="11"/>
  <c r="AF69" i="11"/>
  <c r="G69" i="11" s="1"/>
  <c r="AE69" i="11"/>
  <c r="AD69" i="11"/>
  <c r="F69" i="11"/>
  <c r="C69" i="11"/>
  <c r="AF68" i="11"/>
  <c r="AE68" i="11"/>
  <c r="AD68" i="11"/>
  <c r="F68" i="11"/>
  <c r="C68" i="11"/>
  <c r="AF67" i="11"/>
  <c r="AE67" i="11"/>
  <c r="AD67" i="11"/>
  <c r="G67" i="11"/>
  <c r="F67" i="11"/>
  <c r="C67" i="11"/>
  <c r="AF66" i="11"/>
  <c r="G66" i="11" s="1"/>
  <c r="AE66" i="11"/>
  <c r="AD66" i="11"/>
  <c r="F66" i="11"/>
  <c r="C66" i="11"/>
  <c r="AF65" i="11"/>
  <c r="G65" i="11" s="1"/>
  <c r="AE65" i="11"/>
  <c r="AD65" i="11"/>
  <c r="F65" i="11"/>
  <c r="C65" i="11"/>
  <c r="AF64" i="11"/>
  <c r="AE64" i="11"/>
  <c r="AD64" i="11"/>
  <c r="F64" i="11"/>
  <c r="C64" i="11"/>
  <c r="AF63" i="11"/>
  <c r="AE63" i="11"/>
  <c r="G63" i="11" s="1"/>
  <c r="AD63" i="11"/>
  <c r="F63" i="11"/>
  <c r="C63" i="11"/>
  <c r="AF62" i="11"/>
  <c r="AE62" i="11"/>
  <c r="AD62" i="11"/>
  <c r="G62" i="11"/>
  <c r="F62" i="11"/>
  <c r="C62" i="11"/>
  <c r="AF61" i="11"/>
  <c r="AE61" i="11"/>
  <c r="AD61" i="11"/>
  <c r="F61" i="11"/>
  <c r="C61" i="11"/>
  <c r="AF60" i="11"/>
  <c r="AE60" i="11"/>
  <c r="AD60" i="11"/>
  <c r="F60" i="11"/>
  <c r="C60" i="11"/>
  <c r="AF59" i="11"/>
  <c r="AE59" i="11"/>
  <c r="G59" i="11" s="1"/>
  <c r="AD59" i="11"/>
  <c r="F59" i="11"/>
  <c r="C59" i="11"/>
  <c r="AF58" i="11"/>
  <c r="AE58" i="11"/>
  <c r="AD58" i="11"/>
  <c r="G58" i="11"/>
  <c r="F58" i="11"/>
  <c r="C58" i="11"/>
  <c r="AF57" i="11"/>
  <c r="G57" i="11" s="1"/>
  <c r="AE57" i="11"/>
  <c r="AD57" i="11"/>
  <c r="F57" i="11"/>
  <c r="C57" i="11"/>
  <c r="AF56" i="11"/>
  <c r="AE56" i="11"/>
  <c r="AD56" i="11"/>
  <c r="F56" i="11"/>
  <c r="C56" i="11"/>
  <c r="AF55" i="11"/>
  <c r="AE55" i="11"/>
  <c r="AD55" i="11"/>
  <c r="G55" i="11"/>
  <c r="F55" i="11"/>
  <c r="C55" i="11"/>
  <c r="AF54" i="11"/>
  <c r="G54" i="11" s="1"/>
  <c r="AE54" i="11"/>
  <c r="AD54" i="11"/>
  <c r="F54" i="11"/>
  <c r="C54" i="11"/>
  <c r="AF53" i="11"/>
  <c r="AE53" i="11"/>
  <c r="AD53" i="11"/>
  <c r="F53" i="11"/>
  <c r="C53" i="11"/>
  <c r="AF52" i="11"/>
  <c r="AE52" i="11"/>
  <c r="AD52" i="11"/>
  <c r="F52" i="11"/>
  <c r="C52" i="11"/>
  <c r="AF51" i="11"/>
  <c r="AE51" i="11"/>
  <c r="AD51" i="11"/>
  <c r="G51" i="11"/>
  <c r="F51" i="11"/>
  <c r="C51" i="11"/>
  <c r="AF50" i="11"/>
  <c r="G50" i="11" s="1"/>
  <c r="AE50" i="11"/>
  <c r="AD50" i="11"/>
  <c r="F50" i="11"/>
  <c r="C50" i="11"/>
  <c r="AF49" i="11"/>
  <c r="AE49" i="11"/>
  <c r="AD49" i="11"/>
  <c r="F49" i="11"/>
  <c r="C49" i="11"/>
  <c r="AF48" i="11"/>
  <c r="AE48" i="11"/>
  <c r="G48" i="11" s="1"/>
  <c r="AD48" i="11"/>
  <c r="F48" i="11"/>
  <c r="C48" i="11"/>
  <c r="AF47" i="11"/>
  <c r="AE47" i="11"/>
  <c r="AD47" i="11"/>
  <c r="F47" i="11"/>
  <c r="C47" i="11"/>
  <c r="AF46" i="11"/>
  <c r="AE46" i="11"/>
  <c r="AD46" i="11"/>
  <c r="G46" i="11"/>
  <c r="F46" i="11"/>
  <c r="C46" i="11"/>
  <c r="AF45" i="11"/>
  <c r="G45" i="11" s="1"/>
  <c r="AE45" i="11"/>
  <c r="AD45" i="11"/>
  <c r="F45" i="11"/>
  <c r="C45" i="11"/>
  <c r="AF44" i="11"/>
  <c r="AE44" i="11"/>
  <c r="AD44" i="11"/>
  <c r="F44" i="11"/>
  <c r="C44" i="11"/>
  <c r="AF43" i="11"/>
  <c r="AE43" i="11"/>
  <c r="AD43" i="11"/>
  <c r="G43" i="11"/>
  <c r="F43" i="11"/>
  <c r="C43" i="11"/>
  <c r="AF42" i="11"/>
  <c r="G42" i="11" s="1"/>
  <c r="AE42" i="11"/>
  <c r="AD42" i="11"/>
  <c r="F42" i="11"/>
  <c r="C42" i="11"/>
  <c r="AF41" i="11"/>
  <c r="AE41" i="11"/>
  <c r="AD41" i="11"/>
  <c r="F41" i="11"/>
  <c r="C41" i="11"/>
  <c r="AF40" i="11"/>
  <c r="AE40" i="11"/>
  <c r="AD40" i="11"/>
  <c r="F40" i="11"/>
  <c r="C40" i="11"/>
  <c r="AF39" i="11"/>
  <c r="AE39" i="11"/>
  <c r="AD39" i="11"/>
  <c r="G39" i="11"/>
  <c r="F39" i="11"/>
  <c r="C39" i="11"/>
  <c r="AF38" i="11"/>
  <c r="AE38" i="11"/>
  <c r="AD38" i="11"/>
  <c r="G38" i="11"/>
  <c r="F38" i="11"/>
  <c r="C38" i="11"/>
  <c r="AF37" i="11"/>
  <c r="G37" i="11" s="1"/>
  <c r="AE37" i="11"/>
  <c r="AD37" i="11"/>
  <c r="F37" i="11"/>
  <c r="C37" i="11"/>
  <c r="AF36" i="11"/>
  <c r="AE36" i="11"/>
  <c r="AD36" i="11"/>
  <c r="F36" i="11"/>
  <c r="C36" i="11"/>
  <c r="AF35" i="11"/>
  <c r="AE35" i="11"/>
  <c r="AD35" i="11"/>
  <c r="G35" i="11" s="1"/>
  <c r="F35" i="11"/>
  <c r="C35" i="11"/>
  <c r="AF34" i="11"/>
  <c r="G34" i="11" s="1"/>
  <c r="AE34" i="11"/>
  <c r="AD34" i="11"/>
  <c r="F34" i="11"/>
  <c r="C34" i="11"/>
  <c r="AF33" i="11"/>
  <c r="AE33" i="11"/>
  <c r="AD33" i="11"/>
  <c r="F33" i="11"/>
  <c r="C33" i="11"/>
  <c r="AF32" i="11"/>
  <c r="AE32" i="11"/>
  <c r="G32" i="11" s="1"/>
  <c r="AD32" i="11"/>
  <c r="F32" i="11"/>
  <c r="C32" i="11"/>
  <c r="AF31" i="11"/>
  <c r="AE31" i="11"/>
  <c r="AD31" i="11"/>
  <c r="F31" i="11"/>
  <c r="C31" i="11"/>
  <c r="AF30" i="11"/>
  <c r="AE30" i="11"/>
  <c r="AD30" i="11"/>
  <c r="G30" i="11"/>
  <c r="F30" i="11"/>
  <c r="C30" i="11"/>
  <c r="AF29" i="11"/>
  <c r="AE29" i="11"/>
  <c r="AD29" i="11"/>
  <c r="F29" i="11"/>
  <c r="C29" i="11"/>
  <c r="AF28" i="11"/>
  <c r="AE28" i="11"/>
  <c r="AD28" i="11"/>
  <c r="F28" i="11"/>
  <c r="C28" i="11"/>
  <c r="AF27" i="11"/>
  <c r="AE27" i="11"/>
  <c r="AD27" i="11"/>
  <c r="G27" i="11"/>
  <c r="F27" i="11"/>
  <c r="C27" i="11"/>
  <c r="AF26" i="11"/>
  <c r="AE26" i="11"/>
  <c r="AD26" i="11"/>
  <c r="G26" i="11" s="1"/>
  <c r="F26" i="11"/>
  <c r="C26" i="11"/>
  <c r="AF25" i="11"/>
  <c r="G25" i="11" s="1"/>
  <c r="AE25" i="11"/>
  <c r="AD25" i="11"/>
  <c r="F25" i="11"/>
  <c r="C25" i="11"/>
  <c r="AF24" i="11"/>
  <c r="AE24" i="11"/>
  <c r="AD24" i="11"/>
  <c r="F24" i="11"/>
  <c r="C24" i="11"/>
  <c r="AF23" i="11"/>
  <c r="AE23" i="11"/>
  <c r="G23" i="11" s="1"/>
  <c r="AD23" i="11"/>
  <c r="F23" i="11"/>
  <c r="C23" i="11"/>
  <c r="AF22" i="11"/>
  <c r="G22" i="11" s="1"/>
  <c r="AE22" i="11"/>
  <c r="AD22" i="11"/>
  <c r="F22" i="11"/>
  <c r="C22" i="11"/>
  <c r="AF21" i="11"/>
  <c r="AE21" i="11"/>
  <c r="AD21" i="11"/>
  <c r="F21" i="11"/>
  <c r="C21" i="11"/>
  <c r="AF20" i="11"/>
  <c r="AE20" i="11"/>
  <c r="G20" i="11" s="1"/>
  <c r="AD20" i="11"/>
  <c r="F20" i="11"/>
  <c r="C20" i="11"/>
  <c r="AF19" i="11"/>
  <c r="G19" i="11" s="1"/>
  <c r="AE19" i="11"/>
  <c r="AD19" i="11"/>
  <c r="F19" i="11"/>
  <c r="C19" i="11"/>
  <c r="AF18" i="11"/>
  <c r="AE18" i="11"/>
  <c r="AD18" i="11"/>
  <c r="F18" i="11"/>
  <c r="C18" i="11"/>
  <c r="AF17" i="11"/>
  <c r="G17" i="11" s="1"/>
  <c r="AE17" i="11"/>
  <c r="AD17" i="11"/>
  <c r="F17" i="11"/>
  <c r="C17" i="11"/>
  <c r="AF16" i="11"/>
  <c r="AE16" i="11"/>
  <c r="G16" i="11" s="1"/>
  <c r="AD16" i="11"/>
  <c r="F16" i="11"/>
  <c r="C16" i="11"/>
  <c r="AF15" i="11"/>
  <c r="AE15" i="11"/>
  <c r="AD15" i="11"/>
  <c r="F15" i="11"/>
  <c r="C15" i="11"/>
  <c r="AF14" i="11"/>
  <c r="AE14" i="11"/>
  <c r="AD14" i="11"/>
  <c r="G14" i="11" s="1"/>
  <c r="F14" i="11"/>
  <c r="C14" i="11"/>
  <c r="AF13" i="11"/>
  <c r="G13" i="11" s="1"/>
  <c r="AE13" i="11"/>
  <c r="AD13" i="11"/>
  <c r="F13" i="11"/>
  <c r="C13" i="11"/>
  <c r="AF12" i="11"/>
  <c r="AE12" i="11"/>
  <c r="AD12" i="11"/>
  <c r="F12" i="11"/>
  <c r="C12" i="11"/>
  <c r="AF11" i="11"/>
  <c r="AE11" i="11"/>
  <c r="AD11" i="11"/>
  <c r="F11" i="11"/>
  <c r="C11" i="11"/>
  <c r="AF10" i="11"/>
  <c r="AE10" i="11"/>
  <c r="AD10" i="11"/>
  <c r="G10" i="11"/>
  <c r="F10" i="11"/>
  <c r="C10" i="11"/>
  <c r="AF9" i="11"/>
  <c r="AE9" i="11"/>
  <c r="AD9" i="11"/>
  <c r="F9" i="11"/>
  <c r="C9" i="11"/>
  <c r="AF8" i="11"/>
  <c r="AE8" i="11"/>
  <c r="AD8" i="11"/>
  <c r="F8" i="11"/>
  <c r="C8" i="11"/>
  <c r="AF7" i="11"/>
  <c r="AE7" i="11"/>
  <c r="AD7" i="11"/>
  <c r="G7" i="11"/>
  <c r="F7" i="11"/>
  <c r="C7" i="11"/>
  <c r="AF6" i="11"/>
  <c r="AE6" i="11"/>
  <c r="AD6" i="11"/>
  <c r="G6" i="11"/>
  <c r="F6" i="11"/>
  <c r="C6" i="11"/>
  <c r="AF5" i="11"/>
  <c r="G5" i="11" s="1"/>
  <c r="AE5" i="11"/>
  <c r="AD5" i="11"/>
  <c r="F5" i="11"/>
  <c r="C5" i="11"/>
  <c r="AF4" i="11"/>
  <c r="AE4" i="11"/>
  <c r="AD4" i="11"/>
  <c r="F4" i="11"/>
  <c r="C4" i="11"/>
  <c r="AF3" i="11"/>
  <c r="AE3" i="11"/>
  <c r="AD3" i="11"/>
  <c r="G3" i="11"/>
  <c r="F3" i="11"/>
  <c r="C3" i="11"/>
  <c r="AF2" i="11"/>
  <c r="G2" i="11" s="1"/>
  <c r="AE2" i="11"/>
  <c r="AD2" i="11"/>
  <c r="F2" i="11"/>
  <c r="C2" i="11"/>
  <c r="F251" i="10"/>
  <c r="F250" i="10"/>
  <c r="F249" i="10"/>
  <c r="E249" i="10"/>
  <c r="J248" i="10"/>
  <c r="I248" i="10"/>
  <c r="H248" i="10"/>
  <c r="G248" i="10" s="1"/>
  <c r="F248" i="10"/>
  <c r="E248" i="10"/>
  <c r="J247" i="10"/>
  <c r="I247" i="10"/>
  <c r="H247" i="10"/>
  <c r="F247" i="10"/>
  <c r="E247" i="10"/>
  <c r="J246" i="10"/>
  <c r="I246" i="10"/>
  <c r="H246" i="10"/>
  <c r="F246" i="10"/>
  <c r="E246" i="10"/>
  <c r="J245" i="10"/>
  <c r="I245" i="10"/>
  <c r="H245" i="10"/>
  <c r="G245" i="10" s="1"/>
  <c r="F245" i="10"/>
  <c r="E245" i="10"/>
  <c r="J244" i="10"/>
  <c r="I244" i="10"/>
  <c r="H244" i="10"/>
  <c r="F244" i="10"/>
  <c r="E244" i="10"/>
  <c r="J243" i="10"/>
  <c r="I243" i="10"/>
  <c r="H243" i="10"/>
  <c r="G243" i="10" s="1"/>
  <c r="F243" i="10"/>
  <c r="E243" i="10"/>
  <c r="J242" i="10"/>
  <c r="I242" i="10"/>
  <c r="H242" i="10"/>
  <c r="G242" i="10" s="1"/>
  <c r="F242" i="10"/>
  <c r="E242" i="10"/>
  <c r="J241" i="10"/>
  <c r="I241" i="10"/>
  <c r="H241" i="10"/>
  <c r="F241" i="10"/>
  <c r="E241" i="10"/>
  <c r="J240" i="10"/>
  <c r="I240" i="10"/>
  <c r="G240" i="10" s="1"/>
  <c r="H240" i="10"/>
  <c r="F240" i="10"/>
  <c r="E240" i="10"/>
  <c r="J239" i="10"/>
  <c r="I239" i="10"/>
  <c r="G239" i="10" s="1"/>
  <c r="H239" i="10"/>
  <c r="F239" i="10"/>
  <c r="E239" i="10"/>
  <c r="J238" i="10"/>
  <c r="I238" i="10"/>
  <c r="H238" i="10"/>
  <c r="G238" i="10"/>
  <c r="F238" i="10"/>
  <c r="E238" i="10"/>
  <c r="J237" i="10"/>
  <c r="I237" i="10"/>
  <c r="H237" i="10"/>
  <c r="F237" i="10"/>
  <c r="E237" i="10"/>
  <c r="J236" i="10"/>
  <c r="I236" i="10"/>
  <c r="H236" i="10"/>
  <c r="F236" i="10"/>
  <c r="E236" i="10"/>
  <c r="J235" i="10"/>
  <c r="I235" i="10"/>
  <c r="H235" i="10"/>
  <c r="G235" i="10"/>
  <c r="F235" i="10"/>
  <c r="E235" i="10"/>
  <c r="J234" i="10"/>
  <c r="I234" i="10"/>
  <c r="H234" i="10"/>
  <c r="G234" i="10" s="1"/>
  <c r="F234" i="10"/>
  <c r="E234" i="10"/>
  <c r="J233" i="10"/>
  <c r="I233" i="10"/>
  <c r="H233" i="10"/>
  <c r="F233" i="10"/>
  <c r="E233" i="10"/>
  <c r="J232" i="10"/>
  <c r="I232" i="10"/>
  <c r="H232" i="10"/>
  <c r="G232" i="10"/>
  <c r="F232" i="10"/>
  <c r="E232" i="10"/>
  <c r="J231" i="10"/>
  <c r="I231" i="10"/>
  <c r="H231" i="10"/>
  <c r="G231" i="10"/>
  <c r="F231" i="10"/>
  <c r="E231" i="10"/>
  <c r="J230" i="10"/>
  <c r="I230" i="10"/>
  <c r="H230" i="10"/>
  <c r="G230" i="10"/>
  <c r="F230" i="10"/>
  <c r="E230" i="10"/>
  <c r="J229" i="10"/>
  <c r="I229" i="10"/>
  <c r="H229" i="10"/>
  <c r="F229" i="10"/>
  <c r="E229" i="10"/>
  <c r="J228" i="10"/>
  <c r="I228" i="10"/>
  <c r="H228" i="10"/>
  <c r="G228" i="10"/>
  <c r="F228" i="10"/>
  <c r="E228" i="10"/>
  <c r="J227" i="10"/>
  <c r="I227" i="10"/>
  <c r="H227" i="10"/>
  <c r="F227" i="10"/>
  <c r="E227" i="10"/>
  <c r="J226" i="10"/>
  <c r="I226" i="10"/>
  <c r="H226" i="10"/>
  <c r="G226" i="10" s="1"/>
  <c r="F226" i="10"/>
  <c r="E226" i="10"/>
  <c r="J225" i="10"/>
  <c r="I225" i="10"/>
  <c r="H225" i="10"/>
  <c r="F225" i="10"/>
  <c r="E225" i="10"/>
  <c r="J224" i="10"/>
  <c r="I224" i="10"/>
  <c r="H224" i="10"/>
  <c r="G224" i="10" s="1"/>
  <c r="F224" i="10"/>
  <c r="E224" i="10"/>
  <c r="J223" i="10"/>
  <c r="I223" i="10"/>
  <c r="H223" i="10"/>
  <c r="G223" i="10"/>
  <c r="F223" i="10"/>
  <c r="E223" i="10"/>
  <c r="J222" i="10"/>
  <c r="I222" i="10"/>
  <c r="H222" i="10"/>
  <c r="F222" i="10"/>
  <c r="E222" i="10"/>
  <c r="J221" i="10"/>
  <c r="I221" i="10"/>
  <c r="H221" i="10"/>
  <c r="G221" i="10" s="1"/>
  <c r="F221" i="10"/>
  <c r="E221" i="10"/>
  <c r="J220" i="10"/>
  <c r="I220" i="10"/>
  <c r="H220" i="10"/>
  <c r="G220" i="10" s="1"/>
  <c r="F220" i="10"/>
  <c r="E220" i="10"/>
  <c r="J219" i="10"/>
  <c r="I219" i="10"/>
  <c r="H219" i="10"/>
  <c r="F219" i="10"/>
  <c r="E219" i="10"/>
  <c r="J218" i="10"/>
  <c r="I218" i="10"/>
  <c r="H218" i="10"/>
  <c r="G218" i="10"/>
  <c r="F218" i="10"/>
  <c r="E218" i="10"/>
  <c r="J217" i="10"/>
  <c r="I217" i="10"/>
  <c r="H217" i="10"/>
  <c r="F217" i="10"/>
  <c r="E217" i="10"/>
  <c r="J216" i="10"/>
  <c r="I216" i="10"/>
  <c r="G216" i="10" s="1"/>
  <c r="H216" i="10"/>
  <c r="F216" i="10"/>
  <c r="E216" i="10"/>
  <c r="J215" i="10"/>
  <c r="I215" i="10"/>
  <c r="H215" i="10"/>
  <c r="G215" i="10" s="1"/>
  <c r="F215" i="10"/>
  <c r="E215" i="10"/>
  <c r="J214" i="10"/>
  <c r="I214" i="10"/>
  <c r="H214" i="10"/>
  <c r="G214" i="10"/>
  <c r="F214" i="10"/>
  <c r="E214" i="10"/>
  <c r="J213" i="10"/>
  <c r="I213" i="10"/>
  <c r="H213" i="10"/>
  <c r="G213" i="10" s="1"/>
  <c r="F213" i="10"/>
  <c r="E213" i="10"/>
  <c r="J212" i="10"/>
  <c r="I212" i="10"/>
  <c r="H212" i="10"/>
  <c r="F212" i="10"/>
  <c r="E212" i="10"/>
  <c r="J211" i="10"/>
  <c r="I211" i="10"/>
  <c r="H211" i="10"/>
  <c r="G211" i="10"/>
  <c r="F211" i="10"/>
  <c r="E211" i="10"/>
  <c r="J210" i="10"/>
  <c r="I210" i="10"/>
  <c r="H210" i="10"/>
  <c r="G210" i="10" s="1"/>
  <c r="F210" i="10"/>
  <c r="E210" i="10"/>
  <c r="J209" i="10"/>
  <c r="I209" i="10"/>
  <c r="H209" i="10"/>
  <c r="F209" i="10"/>
  <c r="E209" i="10"/>
  <c r="J208" i="10"/>
  <c r="I208" i="10"/>
  <c r="H208" i="10"/>
  <c r="G208" i="10"/>
  <c r="F208" i="10"/>
  <c r="E208" i="10"/>
  <c r="J207" i="10"/>
  <c r="I207" i="10"/>
  <c r="H207" i="10"/>
  <c r="F207" i="10"/>
  <c r="E207" i="10"/>
  <c r="J206" i="10"/>
  <c r="I206" i="10"/>
  <c r="H206" i="10"/>
  <c r="G206" i="10"/>
  <c r="F206" i="10"/>
  <c r="E206" i="10"/>
  <c r="J205" i="10"/>
  <c r="I205" i="10"/>
  <c r="H205" i="10"/>
  <c r="F205" i="10"/>
  <c r="E205" i="10"/>
  <c r="J204" i="10"/>
  <c r="G204" i="10" s="1"/>
  <c r="I204" i="10"/>
  <c r="H204" i="10"/>
  <c r="F204" i="10"/>
  <c r="E204" i="10"/>
  <c r="J203" i="10"/>
  <c r="I203" i="10"/>
  <c r="H203" i="10"/>
  <c r="G203" i="10" s="1"/>
  <c r="F203" i="10"/>
  <c r="E203" i="10"/>
  <c r="J202" i="10"/>
  <c r="G202" i="10" s="1"/>
  <c r="I202" i="10"/>
  <c r="H202" i="10"/>
  <c r="F202" i="10"/>
  <c r="E202" i="10"/>
  <c r="J201" i="10"/>
  <c r="I201" i="10"/>
  <c r="H201" i="10"/>
  <c r="G201" i="10" s="1"/>
  <c r="F201" i="10"/>
  <c r="E201" i="10"/>
  <c r="J200" i="10"/>
  <c r="I200" i="10"/>
  <c r="H200" i="10"/>
  <c r="G200" i="10" s="1"/>
  <c r="F200" i="10"/>
  <c r="E200" i="10"/>
  <c r="J199" i="10"/>
  <c r="I199" i="10"/>
  <c r="H199" i="10"/>
  <c r="G199" i="10"/>
  <c r="F199" i="10"/>
  <c r="E199" i="10"/>
  <c r="J198" i="10"/>
  <c r="G198" i="10" s="1"/>
  <c r="I198" i="10"/>
  <c r="H198" i="10"/>
  <c r="F198" i="10"/>
  <c r="E198" i="10"/>
  <c r="J197" i="10"/>
  <c r="I197" i="10"/>
  <c r="H197" i="10"/>
  <c r="G197" i="10" s="1"/>
  <c r="F197" i="10"/>
  <c r="E197" i="10"/>
  <c r="J196" i="10"/>
  <c r="I196" i="10"/>
  <c r="H196" i="10"/>
  <c r="G196" i="10" s="1"/>
  <c r="F196" i="10"/>
  <c r="E196" i="10"/>
  <c r="J195" i="10"/>
  <c r="G195" i="10" s="1"/>
  <c r="I195" i="10"/>
  <c r="H195" i="10"/>
  <c r="F195" i="10"/>
  <c r="E195" i="10"/>
  <c r="J194" i="10"/>
  <c r="I194" i="10"/>
  <c r="H194" i="10"/>
  <c r="G194" i="10" s="1"/>
  <c r="F194" i="10"/>
  <c r="E194" i="10"/>
  <c r="J193" i="10"/>
  <c r="I193" i="10"/>
  <c r="H193" i="10"/>
  <c r="F193" i="10"/>
  <c r="E193" i="10"/>
  <c r="J192" i="10"/>
  <c r="I192" i="10"/>
  <c r="H192" i="10"/>
  <c r="G192" i="10"/>
  <c r="F192" i="10"/>
  <c r="E192" i="10"/>
  <c r="J191" i="10"/>
  <c r="I191" i="10"/>
  <c r="G191" i="10" s="1"/>
  <c r="H191" i="10"/>
  <c r="F191" i="10"/>
  <c r="E191" i="10"/>
  <c r="J190" i="10"/>
  <c r="G190" i="10" s="1"/>
  <c r="I190" i="10"/>
  <c r="H190" i="10"/>
  <c r="F190" i="10"/>
  <c r="E190" i="10"/>
  <c r="J189" i="10"/>
  <c r="I189" i="10"/>
  <c r="H189" i="10"/>
  <c r="F189" i="10"/>
  <c r="E189" i="10"/>
  <c r="J188" i="10"/>
  <c r="I188" i="10"/>
  <c r="H188" i="10"/>
  <c r="F188" i="10"/>
  <c r="E188" i="10"/>
  <c r="J187" i="10"/>
  <c r="I187" i="10"/>
  <c r="H187" i="10"/>
  <c r="G187" i="10" s="1"/>
  <c r="F187" i="10"/>
  <c r="E187" i="10"/>
  <c r="J186" i="10"/>
  <c r="I186" i="10"/>
  <c r="H186" i="10"/>
  <c r="G186" i="10" s="1"/>
  <c r="F186" i="10"/>
  <c r="E186" i="10"/>
  <c r="J185" i="10"/>
  <c r="I185" i="10"/>
  <c r="H185" i="10"/>
  <c r="F185" i="10"/>
  <c r="E185" i="10"/>
  <c r="J184" i="10"/>
  <c r="I184" i="10"/>
  <c r="H184" i="10"/>
  <c r="G184" i="10"/>
  <c r="F184" i="10"/>
  <c r="E184" i="10"/>
  <c r="J183" i="10"/>
  <c r="I183" i="10"/>
  <c r="H183" i="10"/>
  <c r="G183" i="10" s="1"/>
  <c r="F183" i="10"/>
  <c r="E183" i="10"/>
  <c r="J182" i="10"/>
  <c r="I182" i="10"/>
  <c r="H182" i="10"/>
  <c r="G182" i="10" s="1"/>
  <c r="F182" i="10"/>
  <c r="E182" i="10"/>
  <c r="J181" i="10"/>
  <c r="I181" i="10"/>
  <c r="H181" i="10"/>
  <c r="G181" i="10" s="1"/>
  <c r="F181" i="10"/>
  <c r="E181" i="10"/>
  <c r="J180" i="10"/>
  <c r="I180" i="10"/>
  <c r="H180" i="10"/>
  <c r="F180" i="10"/>
  <c r="E180" i="10"/>
  <c r="J179" i="10"/>
  <c r="I179" i="10"/>
  <c r="H179" i="10"/>
  <c r="G179" i="10" s="1"/>
  <c r="F179" i="10"/>
  <c r="E179" i="10"/>
  <c r="J178" i="10"/>
  <c r="I178" i="10"/>
  <c r="H178" i="10"/>
  <c r="G178" i="10" s="1"/>
  <c r="F178" i="10"/>
  <c r="E178" i="10"/>
  <c r="J177" i="10"/>
  <c r="I177" i="10"/>
  <c r="H177" i="10"/>
  <c r="G177" i="10" s="1"/>
  <c r="F177" i="10"/>
  <c r="E177" i="10"/>
  <c r="J176" i="10"/>
  <c r="I176" i="10"/>
  <c r="H176" i="10"/>
  <c r="G176" i="10" s="1"/>
  <c r="F176" i="10"/>
  <c r="E176" i="10"/>
  <c r="J175" i="10"/>
  <c r="G175" i="10" s="1"/>
  <c r="I175" i="10"/>
  <c r="H175" i="10"/>
  <c r="F175" i="10"/>
  <c r="E175" i="10"/>
  <c r="J174" i="10"/>
  <c r="I174" i="10"/>
  <c r="H174" i="10"/>
  <c r="G174" i="10" s="1"/>
  <c r="F174" i="10"/>
  <c r="E174" i="10"/>
  <c r="J173" i="10"/>
  <c r="I173" i="10"/>
  <c r="H173" i="10"/>
  <c r="F173" i="10"/>
  <c r="E173" i="10"/>
  <c r="J172" i="10"/>
  <c r="I172" i="10"/>
  <c r="H172" i="10"/>
  <c r="G172" i="10" s="1"/>
  <c r="F172" i="10"/>
  <c r="E172" i="10"/>
  <c r="J171" i="10"/>
  <c r="I171" i="10"/>
  <c r="H171" i="10"/>
  <c r="F171" i="10"/>
  <c r="E171" i="10"/>
  <c r="J170" i="10"/>
  <c r="I170" i="10"/>
  <c r="H170" i="10"/>
  <c r="G170" i="10"/>
  <c r="F170" i="10"/>
  <c r="E170" i="10"/>
  <c r="J169" i="10"/>
  <c r="I169" i="10"/>
  <c r="H169" i="10"/>
  <c r="F169" i="10"/>
  <c r="E169" i="10"/>
  <c r="J168" i="10"/>
  <c r="I168" i="10"/>
  <c r="G168" i="10" s="1"/>
  <c r="H168" i="10"/>
  <c r="F168" i="10"/>
  <c r="E168" i="10"/>
  <c r="J167" i="10"/>
  <c r="I167" i="10"/>
  <c r="H167" i="10"/>
  <c r="G167" i="10"/>
  <c r="F167" i="10"/>
  <c r="E167" i="10"/>
  <c r="J166" i="10"/>
  <c r="G166" i="10" s="1"/>
  <c r="I166" i="10"/>
  <c r="H166" i="10"/>
  <c r="F166" i="10"/>
  <c r="E166" i="10"/>
  <c r="J165" i="10"/>
  <c r="I165" i="10"/>
  <c r="H165" i="10"/>
  <c r="G165" i="10" s="1"/>
  <c r="F165" i="10"/>
  <c r="E165" i="10"/>
  <c r="J164" i="10"/>
  <c r="I164" i="10"/>
  <c r="H164" i="10"/>
  <c r="G164" i="10" s="1"/>
  <c r="F164" i="10"/>
  <c r="E164" i="10"/>
  <c r="J163" i="10"/>
  <c r="I163" i="10"/>
  <c r="H163" i="10"/>
  <c r="G163" i="10" s="1"/>
  <c r="F163" i="10"/>
  <c r="E163" i="10"/>
  <c r="J162" i="10"/>
  <c r="I162" i="10"/>
  <c r="H162" i="10"/>
  <c r="G162" i="10" s="1"/>
  <c r="F162" i="10"/>
  <c r="E162" i="10"/>
  <c r="J161" i="10"/>
  <c r="I161" i="10"/>
  <c r="H161" i="10"/>
  <c r="G161" i="10" s="1"/>
  <c r="F161" i="10"/>
  <c r="E161" i="10"/>
  <c r="J160" i="10"/>
  <c r="I160" i="10"/>
  <c r="H160" i="10"/>
  <c r="G160" i="10" s="1"/>
  <c r="F160" i="10"/>
  <c r="E160" i="10"/>
  <c r="J159" i="10"/>
  <c r="G159" i="10" s="1"/>
  <c r="I159" i="10"/>
  <c r="H159" i="10"/>
  <c r="F159" i="10"/>
  <c r="E159" i="10"/>
  <c r="J158" i="10"/>
  <c r="I158" i="10"/>
  <c r="H158" i="10"/>
  <c r="G158" i="10" s="1"/>
  <c r="F158" i="10"/>
  <c r="E158" i="10"/>
  <c r="J157" i="10"/>
  <c r="I157" i="10"/>
  <c r="H157" i="10"/>
  <c r="F157" i="10"/>
  <c r="E157" i="10"/>
  <c r="J156" i="10"/>
  <c r="I156" i="10"/>
  <c r="H156" i="10"/>
  <c r="G156" i="10" s="1"/>
  <c r="F156" i="10"/>
  <c r="E156" i="10"/>
  <c r="J155" i="10"/>
  <c r="I155" i="10"/>
  <c r="H155" i="10"/>
  <c r="F155" i="10"/>
  <c r="E155" i="10"/>
  <c r="J154" i="10"/>
  <c r="G154" i="10" s="1"/>
  <c r="I154" i="10"/>
  <c r="H154" i="10"/>
  <c r="F154" i="10"/>
  <c r="E154" i="10"/>
  <c r="J153" i="10"/>
  <c r="I153" i="10"/>
  <c r="H153" i="10"/>
  <c r="F153" i="10"/>
  <c r="E153" i="10"/>
  <c r="J152" i="10"/>
  <c r="I152" i="10"/>
  <c r="H152" i="10"/>
  <c r="G152" i="10"/>
  <c r="F152" i="10"/>
  <c r="E152" i="10"/>
  <c r="J151" i="10"/>
  <c r="I151" i="10"/>
  <c r="H151" i="10"/>
  <c r="G151" i="10" s="1"/>
  <c r="F151" i="10"/>
  <c r="E151" i="10"/>
  <c r="J150" i="10"/>
  <c r="I150" i="10"/>
  <c r="H150" i="10"/>
  <c r="G150" i="10"/>
  <c r="F150" i="10"/>
  <c r="E150" i="10"/>
  <c r="J149" i="10"/>
  <c r="I149" i="10"/>
  <c r="H149" i="10"/>
  <c r="F149" i="10"/>
  <c r="E149" i="10"/>
  <c r="J148" i="10"/>
  <c r="I148" i="10"/>
  <c r="H148" i="10"/>
  <c r="F148" i="10"/>
  <c r="E148" i="10"/>
  <c r="J147" i="10"/>
  <c r="I147" i="10"/>
  <c r="H147" i="10"/>
  <c r="G147" i="10"/>
  <c r="F147" i="10"/>
  <c r="E147" i="10"/>
  <c r="J146" i="10"/>
  <c r="I146" i="10"/>
  <c r="H146" i="10"/>
  <c r="F146" i="10"/>
  <c r="E146" i="10"/>
  <c r="J145" i="10"/>
  <c r="I145" i="10"/>
  <c r="H145" i="10"/>
  <c r="G145" i="10" s="1"/>
  <c r="F145" i="10"/>
  <c r="E145" i="10"/>
  <c r="J144" i="10"/>
  <c r="I144" i="10"/>
  <c r="H144" i="10"/>
  <c r="F144" i="10"/>
  <c r="E144" i="10"/>
  <c r="J143" i="10"/>
  <c r="I143" i="10"/>
  <c r="G143" i="10" s="1"/>
  <c r="H143" i="10"/>
  <c r="F143" i="10"/>
  <c r="E143" i="10"/>
  <c r="J142" i="10"/>
  <c r="I142" i="10"/>
  <c r="H142" i="10"/>
  <c r="G142" i="10"/>
  <c r="F142" i="10"/>
  <c r="E142" i="10"/>
  <c r="J141" i="10"/>
  <c r="I141" i="10"/>
  <c r="H141" i="10"/>
  <c r="F141" i="10"/>
  <c r="E141" i="10"/>
  <c r="J140" i="10"/>
  <c r="G140" i="10" s="1"/>
  <c r="I140" i="10"/>
  <c r="H140" i="10"/>
  <c r="F140" i="10"/>
  <c r="E140" i="10"/>
  <c r="J139" i="10"/>
  <c r="I139" i="10"/>
  <c r="H139" i="10"/>
  <c r="G139" i="10" s="1"/>
  <c r="F139" i="10"/>
  <c r="E139" i="10"/>
  <c r="J138" i="10"/>
  <c r="I138" i="10"/>
  <c r="H138" i="10"/>
  <c r="G138" i="10" s="1"/>
  <c r="F138" i="10"/>
  <c r="E138" i="10"/>
  <c r="J137" i="10"/>
  <c r="I137" i="10"/>
  <c r="H137" i="10"/>
  <c r="F137" i="10"/>
  <c r="E137" i="10"/>
  <c r="J136" i="10"/>
  <c r="I136" i="10"/>
  <c r="H136" i="10"/>
  <c r="G136" i="10"/>
  <c r="F136" i="10"/>
  <c r="E136" i="10"/>
  <c r="J135" i="10"/>
  <c r="I135" i="10"/>
  <c r="G135" i="10" s="1"/>
  <c r="H135" i="10"/>
  <c r="F135" i="10"/>
  <c r="E135" i="10"/>
  <c r="J134" i="10"/>
  <c r="I134" i="10"/>
  <c r="H134" i="10"/>
  <c r="G134" i="10"/>
  <c r="F134" i="10"/>
  <c r="E134" i="10"/>
  <c r="J133" i="10"/>
  <c r="I133" i="10"/>
  <c r="H133" i="10"/>
  <c r="F133" i="10"/>
  <c r="E133" i="10"/>
  <c r="J132" i="10"/>
  <c r="I132" i="10"/>
  <c r="H132" i="10"/>
  <c r="F132" i="10"/>
  <c r="E132" i="10"/>
  <c r="J131" i="10"/>
  <c r="I131" i="10"/>
  <c r="H131" i="10"/>
  <c r="G131" i="10"/>
  <c r="F131" i="10"/>
  <c r="E131" i="10"/>
  <c r="J130" i="10"/>
  <c r="I130" i="10"/>
  <c r="H130" i="10"/>
  <c r="F130" i="10"/>
  <c r="E130" i="10"/>
  <c r="J129" i="10"/>
  <c r="I129" i="10"/>
  <c r="H129" i="10"/>
  <c r="F129" i="10"/>
  <c r="E129" i="10"/>
  <c r="J128" i="10"/>
  <c r="I128" i="10"/>
  <c r="H128" i="10"/>
  <c r="G128" i="10"/>
  <c r="F128" i="10"/>
  <c r="E128" i="10"/>
  <c r="J127" i="10"/>
  <c r="G127" i="10" s="1"/>
  <c r="I127" i="10"/>
  <c r="H127" i="10"/>
  <c r="F127" i="10"/>
  <c r="E127" i="10"/>
  <c r="J126" i="10"/>
  <c r="I126" i="10"/>
  <c r="H126" i="10"/>
  <c r="G126" i="10" s="1"/>
  <c r="F126" i="10"/>
  <c r="E126" i="10"/>
  <c r="J125" i="10"/>
  <c r="I125" i="10"/>
  <c r="H125" i="10"/>
  <c r="F125" i="10"/>
  <c r="E125" i="10"/>
  <c r="J124" i="10"/>
  <c r="I124" i="10"/>
  <c r="H124" i="10"/>
  <c r="G124" i="10"/>
  <c r="F124" i="10"/>
  <c r="E124" i="10"/>
  <c r="J123" i="10"/>
  <c r="I123" i="10"/>
  <c r="H123" i="10"/>
  <c r="G123" i="10" s="1"/>
  <c r="F123" i="10"/>
  <c r="E123" i="10"/>
  <c r="J122" i="10"/>
  <c r="I122" i="10"/>
  <c r="H122" i="10"/>
  <c r="G122" i="10" s="1"/>
  <c r="F122" i="10"/>
  <c r="E122" i="10"/>
  <c r="J121" i="10"/>
  <c r="I121" i="10"/>
  <c r="H121" i="10"/>
  <c r="G121" i="10" s="1"/>
  <c r="F121" i="10"/>
  <c r="E121" i="10"/>
  <c r="J120" i="10"/>
  <c r="I120" i="10"/>
  <c r="H120" i="10"/>
  <c r="G120" i="10"/>
  <c r="F120" i="10"/>
  <c r="E120" i="10"/>
  <c r="J119" i="10"/>
  <c r="I119" i="10"/>
  <c r="H119" i="10"/>
  <c r="F119" i="10"/>
  <c r="E119" i="10"/>
  <c r="J118" i="10"/>
  <c r="I118" i="10"/>
  <c r="G118" i="10" s="1"/>
  <c r="H118" i="10"/>
  <c r="F118" i="10"/>
  <c r="E118" i="10"/>
  <c r="J117" i="10"/>
  <c r="I117" i="10"/>
  <c r="H117" i="10"/>
  <c r="G117" i="10"/>
  <c r="F117" i="10"/>
  <c r="E117" i="10"/>
  <c r="J116" i="10"/>
  <c r="I116" i="10"/>
  <c r="H116" i="10"/>
  <c r="G116" i="10"/>
  <c r="F116" i="10"/>
  <c r="E116" i="10"/>
  <c r="J115" i="10"/>
  <c r="I115" i="10"/>
  <c r="H115" i="10"/>
  <c r="G115" i="10" s="1"/>
  <c r="F115" i="10"/>
  <c r="E115" i="10"/>
  <c r="J114" i="10"/>
  <c r="G114" i="10" s="1"/>
  <c r="I114" i="10"/>
  <c r="H114" i="10"/>
  <c r="F114" i="10"/>
  <c r="E114" i="10"/>
  <c r="J113" i="10"/>
  <c r="I113" i="10"/>
  <c r="H113" i="10"/>
  <c r="G113" i="10" s="1"/>
  <c r="F113" i="10"/>
  <c r="E113" i="10"/>
  <c r="J112" i="10"/>
  <c r="G112" i="10" s="1"/>
  <c r="I112" i="10"/>
  <c r="H112" i="10"/>
  <c r="F112" i="10"/>
  <c r="E112" i="10"/>
  <c r="J111" i="10"/>
  <c r="I111" i="10"/>
  <c r="H111" i="10"/>
  <c r="F111" i="10"/>
  <c r="E111" i="10"/>
  <c r="K110" i="10"/>
  <c r="J110" i="10"/>
  <c r="I110" i="10"/>
  <c r="H110" i="10"/>
  <c r="G110" i="10" s="1"/>
  <c r="F110" i="10"/>
  <c r="E110" i="10"/>
  <c r="K109" i="10"/>
  <c r="J109" i="10"/>
  <c r="I109" i="10"/>
  <c r="G109" i="10" s="1"/>
  <c r="H109" i="10"/>
  <c r="F109" i="10"/>
  <c r="E109" i="10"/>
  <c r="K108" i="10"/>
  <c r="J108" i="10"/>
  <c r="I108" i="10"/>
  <c r="H108" i="10"/>
  <c r="G108" i="10" s="1"/>
  <c r="F108" i="10"/>
  <c r="E108" i="10"/>
  <c r="K107" i="10"/>
  <c r="J107" i="10"/>
  <c r="I107" i="10"/>
  <c r="G107" i="10" s="1"/>
  <c r="H107" i="10"/>
  <c r="F107" i="10"/>
  <c r="E107" i="10"/>
  <c r="K106" i="10"/>
  <c r="J106" i="10"/>
  <c r="I106" i="10"/>
  <c r="H106" i="10"/>
  <c r="G106" i="10" s="1"/>
  <c r="F106" i="10"/>
  <c r="E106" i="10"/>
  <c r="K105" i="10"/>
  <c r="J105" i="10"/>
  <c r="G105" i="10" s="1"/>
  <c r="I105" i="10"/>
  <c r="H105" i="10"/>
  <c r="F105" i="10"/>
  <c r="E105" i="10"/>
  <c r="K104" i="10"/>
  <c r="J104" i="10"/>
  <c r="I104" i="10"/>
  <c r="H104" i="10"/>
  <c r="F104" i="10"/>
  <c r="E104" i="10"/>
  <c r="K103" i="10"/>
  <c r="J103" i="10"/>
  <c r="I103" i="10"/>
  <c r="H103" i="10"/>
  <c r="F103" i="10"/>
  <c r="E103" i="10"/>
  <c r="K102" i="10"/>
  <c r="J102" i="10"/>
  <c r="G102" i="10" s="1"/>
  <c r="I102" i="10"/>
  <c r="H102" i="10"/>
  <c r="F102" i="10"/>
  <c r="E102" i="10"/>
  <c r="K101" i="10"/>
  <c r="J101" i="10"/>
  <c r="I101" i="10"/>
  <c r="H101" i="10"/>
  <c r="F101" i="10"/>
  <c r="E101" i="10"/>
  <c r="K100" i="10"/>
  <c r="J100" i="10"/>
  <c r="I100" i="10"/>
  <c r="H100" i="10"/>
  <c r="F100" i="10"/>
  <c r="E100" i="10"/>
  <c r="K99" i="10"/>
  <c r="J99" i="10"/>
  <c r="I99" i="10"/>
  <c r="H99" i="10"/>
  <c r="G99" i="10" s="1"/>
  <c r="F99" i="10"/>
  <c r="E99" i="10"/>
  <c r="K98" i="10"/>
  <c r="J98" i="10"/>
  <c r="I98" i="10"/>
  <c r="H98" i="10"/>
  <c r="G98" i="10" s="1"/>
  <c r="F98" i="10"/>
  <c r="E98" i="10"/>
  <c r="K97" i="10"/>
  <c r="J97" i="10"/>
  <c r="I97" i="10"/>
  <c r="H97" i="10"/>
  <c r="G97" i="10"/>
  <c r="F97" i="10"/>
  <c r="E97" i="10"/>
  <c r="K96" i="10"/>
  <c r="J96" i="10"/>
  <c r="I96" i="10"/>
  <c r="H96" i="10"/>
  <c r="G96" i="10" s="1"/>
  <c r="F96" i="10"/>
  <c r="E96" i="10"/>
  <c r="K95" i="10"/>
  <c r="J95" i="10"/>
  <c r="I95" i="10"/>
  <c r="H95" i="10"/>
  <c r="F95" i="10"/>
  <c r="E95" i="10"/>
  <c r="K94" i="10"/>
  <c r="J94" i="10"/>
  <c r="I94" i="10"/>
  <c r="H94" i="10"/>
  <c r="G94" i="10"/>
  <c r="F94" i="10"/>
  <c r="E94" i="10"/>
  <c r="K93" i="10"/>
  <c r="J93" i="10"/>
  <c r="I93" i="10"/>
  <c r="H93" i="10"/>
  <c r="F93" i="10"/>
  <c r="E93" i="10"/>
  <c r="K92" i="10"/>
  <c r="J92" i="10"/>
  <c r="I92" i="10"/>
  <c r="H92" i="10"/>
  <c r="F92" i="10"/>
  <c r="E92" i="10"/>
  <c r="K91" i="10"/>
  <c r="J91" i="10"/>
  <c r="I91" i="10"/>
  <c r="H91" i="10"/>
  <c r="G91" i="10"/>
  <c r="F91" i="10"/>
  <c r="E91" i="10"/>
  <c r="K90" i="10"/>
  <c r="J90" i="10"/>
  <c r="I90" i="10"/>
  <c r="H90" i="10"/>
  <c r="G90" i="10"/>
  <c r="F90" i="10"/>
  <c r="E90" i="10"/>
  <c r="K89" i="10"/>
  <c r="J89" i="10"/>
  <c r="I89" i="10"/>
  <c r="H89" i="10"/>
  <c r="F89" i="10"/>
  <c r="E89" i="10"/>
  <c r="K88" i="10"/>
  <c r="J88" i="10"/>
  <c r="I88" i="10"/>
  <c r="H88" i="10"/>
  <c r="F88" i="10"/>
  <c r="E88" i="10"/>
  <c r="K87" i="10"/>
  <c r="J87" i="10"/>
  <c r="I87" i="10"/>
  <c r="H87" i="10"/>
  <c r="F87" i="10"/>
  <c r="E87" i="10"/>
  <c r="K86" i="10"/>
  <c r="J86" i="10"/>
  <c r="I86" i="10"/>
  <c r="H86" i="10"/>
  <c r="G86" i="10"/>
  <c r="F86" i="10"/>
  <c r="E86" i="10"/>
  <c r="K85" i="10"/>
  <c r="J85" i="10"/>
  <c r="I85" i="10"/>
  <c r="H85" i="10"/>
  <c r="G85" i="10"/>
  <c r="F85" i="10"/>
  <c r="E85" i="10"/>
  <c r="K84" i="10"/>
  <c r="J84" i="10"/>
  <c r="I84" i="10"/>
  <c r="H84" i="10"/>
  <c r="F84" i="10"/>
  <c r="E84" i="10"/>
  <c r="K83" i="10"/>
  <c r="J83" i="10"/>
  <c r="I83" i="10"/>
  <c r="H83" i="10"/>
  <c r="G83" i="10" s="1"/>
  <c r="F83" i="10"/>
  <c r="E83" i="10"/>
  <c r="K82" i="10"/>
  <c r="G82" i="10" s="1"/>
  <c r="J82" i="10"/>
  <c r="I82" i="10"/>
  <c r="H82" i="10"/>
  <c r="F82" i="10"/>
  <c r="E82" i="10"/>
  <c r="K81" i="10"/>
  <c r="J81" i="10"/>
  <c r="G81" i="10" s="1"/>
  <c r="I81" i="10"/>
  <c r="H81" i="10"/>
  <c r="F81" i="10"/>
  <c r="E81" i="10"/>
  <c r="K80" i="10"/>
  <c r="J80" i="10"/>
  <c r="I80" i="10"/>
  <c r="H80" i="10"/>
  <c r="F80" i="10"/>
  <c r="E80" i="10"/>
  <c r="K79" i="10"/>
  <c r="J79" i="10"/>
  <c r="I79" i="10"/>
  <c r="H79" i="10"/>
  <c r="G79" i="10" s="1"/>
  <c r="F79" i="10"/>
  <c r="E79" i="10"/>
  <c r="K78" i="10"/>
  <c r="J78" i="10"/>
  <c r="G78" i="10" s="1"/>
  <c r="I78" i="10"/>
  <c r="H78" i="10"/>
  <c r="F78" i="10"/>
  <c r="E78" i="10"/>
  <c r="K77" i="10"/>
  <c r="J77" i="10"/>
  <c r="I77" i="10"/>
  <c r="H77" i="10"/>
  <c r="F77" i="10"/>
  <c r="E77" i="10"/>
  <c r="K76" i="10"/>
  <c r="J76" i="10"/>
  <c r="I76" i="10"/>
  <c r="H76" i="10"/>
  <c r="F76" i="10"/>
  <c r="E76" i="10"/>
  <c r="K75" i="10"/>
  <c r="J75" i="10"/>
  <c r="I75" i="10"/>
  <c r="H75" i="10"/>
  <c r="G75" i="10" s="1"/>
  <c r="F75" i="10"/>
  <c r="E75" i="10"/>
  <c r="K74" i="10"/>
  <c r="J74" i="10"/>
  <c r="I74" i="10"/>
  <c r="H74" i="10"/>
  <c r="G74" i="10"/>
  <c r="F74" i="10"/>
  <c r="E74" i="10"/>
  <c r="K73" i="10"/>
  <c r="G73" i="10" s="1"/>
  <c r="J73" i="10"/>
  <c r="I73" i="10"/>
  <c r="H73" i="10"/>
  <c r="F73" i="10"/>
  <c r="E73" i="10"/>
  <c r="K72" i="10"/>
  <c r="J72" i="10"/>
  <c r="I72" i="10"/>
  <c r="H72" i="10"/>
  <c r="F72" i="10"/>
  <c r="E72" i="10"/>
  <c r="K71" i="10"/>
  <c r="J71" i="10"/>
  <c r="I71" i="10"/>
  <c r="H71" i="10"/>
  <c r="F71" i="10"/>
  <c r="E71" i="10"/>
  <c r="K70" i="10"/>
  <c r="J70" i="10"/>
  <c r="I70" i="10"/>
  <c r="H70" i="10"/>
  <c r="G70" i="10" s="1"/>
  <c r="F70" i="10"/>
  <c r="E70" i="10"/>
  <c r="K69" i="10"/>
  <c r="J69" i="10"/>
  <c r="I69" i="10"/>
  <c r="H69" i="10"/>
  <c r="G69" i="10"/>
  <c r="F69" i="10"/>
  <c r="E69" i="10"/>
  <c r="K68" i="10"/>
  <c r="J68" i="10"/>
  <c r="I68" i="10"/>
  <c r="H68" i="10"/>
  <c r="G68" i="10" s="1"/>
  <c r="F68" i="10"/>
  <c r="E68" i="10"/>
  <c r="K67" i="10"/>
  <c r="J67" i="10"/>
  <c r="I67" i="10"/>
  <c r="H67" i="10"/>
  <c r="G67" i="10"/>
  <c r="F67" i="10"/>
  <c r="E67" i="10"/>
  <c r="K66" i="10"/>
  <c r="G66" i="10" s="1"/>
  <c r="J66" i="10"/>
  <c r="I66" i="10"/>
  <c r="H66" i="10"/>
  <c r="F66" i="10"/>
  <c r="E66" i="10"/>
  <c r="K65" i="10"/>
  <c r="J65" i="10"/>
  <c r="I65" i="10"/>
  <c r="H65" i="10"/>
  <c r="F65" i="10"/>
  <c r="E65" i="10"/>
  <c r="K64" i="10"/>
  <c r="J64" i="10"/>
  <c r="I64" i="10"/>
  <c r="H64" i="10"/>
  <c r="F64" i="10"/>
  <c r="E64" i="10"/>
  <c r="K63" i="10"/>
  <c r="J63" i="10"/>
  <c r="I63" i="10"/>
  <c r="H63" i="10"/>
  <c r="F63" i="10"/>
  <c r="E63" i="10"/>
  <c r="K62" i="10"/>
  <c r="J62" i="10"/>
  <c r="I62" i="10"/>
  <c r="H62" i="10"/>
  <c r="G62" i="10"/>
  <c r="F62" i="10"/>
  <c r="E62" i="10"/>
  <c r="K61" i="10"/>
  <c r="J61" i="10"/>
  <c r="G61" i="10" s="1"/>
  <c r="I61" i="10"/>
  <c r="H61" i="10"/>
  <c r="F61" i="10"/>
  <c r="E61" i="10"/>
  <c r="K60" i="10"/>
  <c r="J60" i="10"/>
  <c r="I60" i="10"/>
  <c r="H60" i="10"/>
  <c r="F60" i="10"/>
  <c r="E60" i="10"/>
  <c r="K59" i="10"/>
  <c r="J59" i="10"/>
  <c r="I59" i="10"/>
  <c r="H59" i="10"/>
  <c r="G59" i="10"/>
  <c r="F59" i="10"/>
  <c r="E59" i="10"/>
  <c r="K58" i="10"/>
  <c r="J58" i="10"/>
  <c r="I58" i="10"/>
  <c r="H58" i="10"/>
  <c r="F58" i="10"/>
  <c r="E58" i="10"/>
  <c r="K57" i="10"/>
  <c r="J57" i="10"/>
  <c r="G57" i="10" s="1"/>
  <c r="I57" i="10"/>
  <c r="H57" i="10"/>
  <c r="F57" i="10"/>
  <c r="E57" i="10"/>
  <c r="K56" i="10"/>
  <c r="J56" i="10"/>
  <c r="I56" i="10"/>
  <c r="H56" i="10"/>
  <c r="F56" i="10"/>
  <c r="E56" i="10"/>
  <c r="K55" i="10"/>
  <c r="J55" i="10"/>
  <c r="I55" i="10"/>
  <c r="H55" i="10"/>
  <c r="F55" i="10"/>
  <c r="E55" i="10"/>
  <c r="K54" i="10"/>
  <c r="J54" i="10"/>
  <c r="I54" i="10"/>
  <c r="H54" i="10"/>
  <c r="F54" i="10"/>
  <c r="E54" i="10"/>
  <c r="K53" i="10"/>
  <c r="J53" i="10"/>
  <c r="I53" i="10"/>
  <c r="G53" i="10" s="1"/>
  <c r="H53" i="10"/>
  <c r="F53" i="10"/>
  <c r="E53" i="10"/>
  <c r="K52" i="10"/>
  <c r="J52" i="10"/>
  <c r="I52" i="10"/>
  <c r="H52" i="10"/>
  <c r="G52" i="10" s="1"/>
  <c r="F52" i="10"/>
  <c r="E52" i="10"/>
  <c r="K51" i="10"/>
  <c r="J51" i="10"/>
  <c r="I51" i="10"/>
  <c r="H51" i="10"/>
  <c r="G51" i="10" s="1"/>
  <c r="F51" i="10"/>
  <c r="E51" i="10"/>
  <c r="K50" i="10"/>
  <c r="J50" i="10"/>
  <c r="I50" i="10"/>
  <c r="H50" i="10"/>
  <c r="G50" i="10"/>
  <c r="F50" i="10"/>
  <c r="E50" i="10"/>
  <c r="K49" i="10"/>
  <c r="J49" i="10"/>
  <c r="I49" i="10"/>
  <c r="H49" i="10"/>
  <c r="G49" i="10"/>
  <c r="F49" i="10"/>
  <c r="E49" i="10"/>
  <c r="K48" i="10"/>
  <c r="J48" i="10"/>
  <c r="I48" i="10"/>
  <c r="H48" i="10"/>
  <c r="F48" i="10"/>
  <c r="E48" i="10"/>
  <c r="K47" i="10"/>
  <c r="J47" i="10"/>
  <c r="I47" i="10"/>
  <c r="H47" i="10"/>
  <c r="F47" i="10"/>
  <c r="E47" i="10"/>
  <c r="K46" i="10"/>
  <c r="J46" i="10"/>
  <c r="I46" i="10"/>
  <c r="H46" i="10"/>
  <c r="G46" i="10"/>
  <c r="F46" i="10"/>
  <c r="E46" i="10"/>
  <c r="K45" i="10"/>
  <c r="J45" i="10"/>
  <c r="I45" i="10"/>
  <c r="G45" i="10" s="1"/>
  <c r="H45" i="10"/>
  <c r="F45" i="10"/>
  <c r="E45" i="10"/>
  <c r="K44" i="10"/>
  <c r="J44" i="10"/>
  <c r="I44" i="10"/>
  <c r="H44" i="10"/>
  <c r="G44" i="10" s="1"/>
  <c r="F44" i="10"/>
  <c r="E44" i="10"/>
  <c r="K43" i="10"/>
  <c r="J43" i="10"/>
  <c r="I43" i="10"/>
  <c r="G43" i="10" s="1"/>
  <c r="H43" i="10"/>
  <c r="F43" i="10"/>
  <c r="E43" i="10"/>
  <c r="K42" i="10"/>
  <c r="J42" i="10"/>
  <c r="I42" i="10"/>
  <c r="H42" i="10"/>
  <c r="F42" i="10"/>
  <c r="E42" i="10"/>
  <c r="K41" i="10"/>
  <c r="G41" i="10" s="1"/>
  <c r="J41" i="10"/>
  <c r="I41" i="10"/>
  <c r="H41" i="10"/>
  <c r="F41" i="10"/>
  <c r="E41" i="10"/>
  <c r="K40" i="10"/>
  <c r="J40" i="10"/>
  <c r="I40" i="10"/>
  <c r="H40" i="10"/>
  <c r="F40" i="10"/>
  <c r="E40" i="10"/>
  <c r="K39" i="10"/>
  <c r="J39" i="10"/>
  <c r="I39" i="10"/>
  <c r="H39" i="10"/>
  <c r="G39" i="10" s="1"/>
  <c r="F39" i="10"/>
  <c r="E39" i="10"/>
  <c r="K38" i="10"/>
  <c r="J38" i="10"/>
  <c r="G38" i="10" s="1"/>
  <c r="I38" i="10"/>
  <c r="H38" i="10"/>
  <c r="F38" i="10"/>
  <c r="E38" i="10"/>
  <c r="K37" i="10"/>
  <c r="J37" i="10"/>
  <c r="I37" i="10"/>
  <c r="G37" i="10" s="1"/>
  <c r="H37" i="10"/>
  <c r="F37" i="10"/>
  <c r="E37" i="10"/>
  <c r="K36" i="10"/>
  <c r="J36" i="10"/>
  <c r="I36" i="10"/>
  <c r="H36" i="10"/>
  <c r="F36" i="10"/>
  <c r="E36" i="10"/>
  <c r="K35" i="10"/>
  <c r="J35" i="10"/>
  <c r="I35" i="10"/>
  <c r="H35" i="10"/>
  <c r="F35" i="10"/>
  <c r="E35" i="10"/>
  <c r="K34" i="10"/>
  <c r="J34" i="10"/>
  <c r="I34" i="10"/>
  <c r="H34" i="10"/>
  <c r="G34" i="10"/>
  <c r="F34" i="10"/>
  <c r="E34" i="10"/>
  <c r="K33" i="10"/>
  <c r="J33" i="10"/>
  <c r="I33" i="10"/>
  <c r="H33" i="10"/>
  <c r="G33" i="10"/>
  <c r="F33" i="10"/>
  <c r="E33" i="10"/>
  <c r="K32" i="10"/>
  <c r="J32" i="10"/>
  <c r="I32" i="10"/>
  <c r="H32" i="10"/>
  <c r="G32" i="10" s="1"/>
  <c r="F32" i="10"/>
  <c r="E32" i="10"/>
  <c r="K31" i="10"/>
  <c r="J31" i="10"/>
  <c r="I31" i="10"/>
  <c r="H31" i="10"/>
  <c r="F31" i="10"/>
  <c r="E31" i="10"/>
  <c r="K30" i="10"/>
  <c r="J30" i="10"/>
  <c r="I30" i="10"/>
  <c r="H30" i="10"/>
  <c r="G30" i="10"/>
  <c r="F30" i="10"/>
  <c r="E30" i="10"/>
  <c r="K29" i="10"/>
  <c r="J29" i="10"/>
  <c r="I29" i="10"/>
  <c r="H29" i="10"/>
  <c r="F29" i="10"/>
  <c r="E29" i="10"/>
  <c r="K28" i="10"/>
  <c r="J28" i="10"/>
  <c r="I28" i="10"/>
  <c r="H28" i="10"/>
  <c r="F28" i="10"/>
  <c r="E28" i="10"/>
  <c r="K27" i="10"/>
  <c r="J27" i="10"/>
  <c r="I27" i="10"/>
  <c r="H27" i="10"/>
  <c r="G27" i="10" s="1"/>
  <c r="F27" i="10"/>
  <c r="E27" i="10"/>
  <c r="K26" i="10"/>
  <c r="J26" i="10"/>
  <c r="I26" i="10"/>
  <c r="H26" i="10"/>
  <c r="G26" i="10"/>
  <c r="F26" i="10"/>
  <c r="E26" i="10"/>
  <c r="K25" i="10"/>
  <c r="J25" i="10"/>
  <c r="G25" i="10" s="1"/>
  <c r="I25" i="10"/>
  <c r="H25" i="10"/>
  <c r="F25" i="10"/>
  <c r="E25" i="10"/>
  <c r="K24" i="10"/>
  <c r="J24" i="10"/>
  <c r="I24" i="10"/>
  <c r="H24" i="10"/>
  <c r="G24" i="10" s="1"/>
  <c r="F24" i="10"/>
  <c r="E24" i="10"/>
  <c r="K23" i="10"/>
  <c r="J23" i="10"/>
  <c r="I23" i="10"/>
  <c r="H23" i="10"/>
  <c r="F23" i="10"/>
  <c r="E23" i="10"/>
  <c r="K22" i="10"/>
  <c r="J22" i="10"/>
  <c r="I22" i="10"/>
  <c r="H22" i="10"/>
  <c r="G22" i="10" s="1"/>
  <c r="F22" i="10"/>
  <c r="E22" i="10"/>
  <c r="K21" i="10"/>
  <c r="J21" i="10"/>
  <c r="I21" i="10"/>
  <c r="H21" i="10"/>
  <c r="G21" i="10"/>
  <c r="F21" i="10"/>
  <c r="E21" i="10"/>
  <c r="K20" i="10"/>
  <c r="J20" i="10"/>
  <c r="I20" i="10"/>
  <c r="H20" i="10"/>
  <c r="F20" i="10"/>
  <c r="E20" i="10"/>
  <c r="K19" i="10"/>
  <c r="J19" i="10"/>
  <c r="I19" i="10"/>
  <c r="H19" i="10"/>
  <c r="G19" i="10" s="1"/>
  <c r="F19" i="10"/>
  <c r="E19" i="10"/>
  <c r="K18" i="10"/>
  <c r="G18" i="10" s="1"/>
  <c r="J18" i="10"/>
  <c r="I18" i="10"/>
  <c r="H18" i="10"/>
  <c r="F18" i="10"/>
  <c r="E18" i="10"/>
  <c r="K17" i="10"/>
  <c r="J17" i="10"/>
  <c r="I17" i="10"/>
  <c r="H17" i="10"/>
  <c r="F17" i="10"/>
  <c r="E17" i="10"/>
  <c r="K16" i="10"/>
  <c r="J16" i="10"/>
  <c r="I16" i="10"/>
  <c r="H16" i="10"/>
  <c r="F16" i="10"/>
  <c r="E16" i="10"/>
  <c r="K15" i="10"/>
  <c r="J15" i="10"/>
  <c r="I15" i="10"/>
  <c r="H15" i="10"/>
  <c r="G15" i="10" s="1"/>
  <c r="F15" i="10"/>
  <c r="E15" i="10"/>
  <c r="K14" i="10"/>
  <c r="J14" i="10"/>
  <c r="I14" i="10"/>
  <c r="H14" i="10"/>
  <c r="F14" i="10"/>
  <c r="E14" i="10"/>
  <c r="K13" i="10"/>
  <c r="J13" i="10"/>
  <c r="I13" i="10"/>
  <c r="G13" i="10" s="1"/>
  <c r="H13" i="10"/>
  <c r="F13" i="10"/>
  <c r="E13" i="10"/>
  <c r="K12" i="10"/>
  <c r="J12" i="10"/>
  <c r="I12" i="10"/>
  <c r="H12" i="10"/>
  <c r="F12" i="10"/>
  <c r="E12" i="10"/>
  <c r="K11" i="10"/>
  <c r="J11" i="10"/>
  <c r="I11" i="10"/>
  <c r="H11" i="10"/>
  <c r="F11" i="10"/>
  <c r="E11" i="10"/>
  <c r="K10" i="10"/>
  <c r="J10" i="10"/>
  <c r="I10" i="10"/>
  <c r="H10" i="10"/>
  <c r="G10" i="10" s="1"/>
  <c r="F10" i="10"/>
  <c r="E10" i="10"/>
  <c r="K9" i="10"/>
  <c r="J9" i="10"/>
  <c r="I9" i="10"/>
  <c r="H9" i="10"/>
  <c r="G9" i="10"/>
  <c r="F9" i="10"/>
  <c r="E9" i="10"/>
  <c r="K8" i="10"/>
  <c r="J8" i="10"/>
  <c r="I8" i="10"/>
  <c r="H8" i="10"/>
  <c r="F8" i="10"/>
  <c r="E8" i="10"/>
  <c r="K7" i="10"/>
  <c r="J7" i="10"/>
  <c r="I7" i="10"/>
  <c r="H7" i="10"/>
  <c r="G7" i="10" s="1"/>
  <c r="F7" i="10"/>
  <c r="E7" i="10"/>
  <c r="K6" i="10"/>
  <c r="J6" i="10"/>
  <c r="I6" i="10"/>
  <c r="H6" i="10"/>
  <c r="F6" i="10"/>
  <c r="E6" i="10"/>
  <c r="K5" i="10"/>
  <c r="J5" i="10"/>
  <c r="I5" i="10"/>
  <c r="H5" i="10"/>
  <c r="G5" i="10"/>
  <c r="F5" i="10"/>
  <c r="E5" i="10"/>
  <c r="K4" i="10"/>
  <c r="J4" i="10"/>
  <c r="I4" i="10"/>
  <c r="H4" i="10"/>
  <c r="F4" i="10"/>
  <c r="E4" i="10"/>
  <c r="K3" i="10"/>
  <c r="J3" i="10"/>
  <c r="I3" i="10"/>
  <c r="H3" i="10"/>
  <c r="G3" i="10"/>
  <c r="F3" i="10"/>
  <c r="E3" i="10"/>
  <c r="K2" i="10"/>
  <c r="G2" i="10" s="1"/>
  <c r="J2" i="10"/>
  <c r="I2" i="10"/>
  <c r="H2" i="10"/>
  <c r="F2" i="10"/>
  <c r="E2" i="10"/>
  <c r="E291" i="9"/>
  <c r="E290" i="9"/>
  <c r="E289" i="9"/>
  <c r="E288" i="9"/>
  <c r="E287" i="9"/>
  <c r="F286" i="9"/>
  <c r="E286" i="9"/>
  <c r="F285" i="9"/>
  <c r="E285" i="9"/>
  <c r="F284" i="9"/>
  <c r="E284" i="9"/>
  <c r="F283" i="9"/>
  <c r="E283" i="9"/>
  <c r="F282" i="9"/>
  <c r="E282" i="9"/>
  <c r="F281" i="9"/>
  <c r="E281" i="9"/>
  <c r="F280" i="9"/>
  <c r="E280" i="9"/>
  <c r="F279" i="9"/>
  <c r="E279" i="9"/>
  <c r="F278" i="9"/>
  <c r="E278" i="9"/>
  <c r="F277" i="9"/>
  <c r="E277" i="9"/>
  <c r="F276" i="9"/>
  <c r="E276" i="9"/>
  <c r="F275" i="9"/>
  <c r="E275" i="9"/>
  <c r="F274" i="9"/>
  <c r="E274" i="9"/>
  <c r="F273" i="9"/>
  <c r="E273" i="9"/>
  <c r="F272" i="9"/>
  <c r="E272" i="9"/>
  <c r="K271" i="9"/>
  <c r="J271" i="9"/>
  <c r="I271" i="9"/>
  <c r="H271" i="9"/>
  <c r="F271" i="9"/>
  <c r="E271" i="9"/>
  <c r="K270" i="9"/>
  <c r="J270" i="9"/>
  <c r="I270" i="9"/>
  <c r="H270" i="9"/>
  <c r="F270" i="9"/>
  <c r="E270" i="9"/>
  <c r="K269" i="9"/>
  <c r="J269" i="9"/>
  <c r="I269" i="9"/>
  <c r="H269" i="9"/>
  <c r="F269" i="9"/>
  <c r="E269" i="9"/>
  <c r="K268" i="9"/>
  <c r="J268" i="9"/>
  <c r="I268" i="9"/>
  <c r="H268" i="9"/>
  <c r="F268" i="9"/>
  <c r="E268" i="9"/>
  <c r="K267" i="9"/>
  <c r="J267" i="9"/>
  <c r="I267" i="9"/>
  <c r="H267" i="9"/>
  <c r="F267" i="9"/>
  <c r="E267" i="9"/>
  <c r="K266" i="9"/>
  <c r="J266" i="9"/>
  <c r="I266" i="9"/>
  <c r="H266" i="9"/>
  <c r="F266" i="9"/>
  <c r="E266" i="9"/>
  <c r="K265" i="9"/>
  <c r="J265" i="9"/>
  <c r="I265" i="9"/>
  <c r="H265" i="9"/>
  <c r="F265" i="9"/>
  <c r="E265" i="9"/>
  <c r="K264" i="9"/>
  <c r="J264" i="9"/>
  <c r="I264" i="9"/>
  <c r="H264" i="9"/>
  <c r="F264" i="9"/>
  <c r="E264" i="9"/>
  <c r="K263" i="9"/>
  <c r="J263" i="9"/>
  <c r="I263" i="9"/>
  <c r="H263" i="9"/>
  <c r="F263" i="9"/>
  <c r="E263" i="9"/>
  <c r="K262" i="9"/>
  <c r="J262" i="9"/>
  <c r="I262" i="9"/>
  <c r="H262" i="9"/>
  <c r="F262" i="9"/>
  <c r="E262" i="9"/>
  <c r="K261" i="9"/>
  <c r="J261" i="9"/>
  <c r="I261" i="9"/>
  <c r="H261" i="9"/>
  <c r="F261" i="9"/>
  <c r="E261" i="9"/>
  <c r="K260" i="9"/>
  <c r="J260" i="9"/>
  <c r="I260" i="9"/>
  <c r="H260" i="9"/>
  <c r="F260" i="9"/>
  <c r="E260" i="9"/>
  <c r="K259" i="9"/>
  <c r="J259" i="9"/>
  <c r="I259" i="9"/>
  <c r="H259" i="9"/>
  <c r="F259" i="9"/>
  <c r="E259" i="9"/>
  <c r="K258" i="9"/>
  <c r="J258" i="9"/>
  <c r="I258" i="9"/>
  <c r="H258" i="9"/>
  <c r="F258" i="9"/>
  <c r="E258" i="9"/>
  <c r="K257" i="9"/>
  <c r="J257" i="9"/>
  <c r="I257" i="9"/>
  <c r="H257" i="9"/>
  <c r="F257" i="9"/>
  <c r="E257" i="9"/>
  <c r="K256" i="9"/>
  <c r="J256" i="9"/>
  <c r="I256" i="9"/>
  <c r="H256" i="9"/>
  <c r="F256" i="9"/>
  <c r="E256" i="9"/>
  <c r="K255" i="9"/>
  <c r="J255" i="9"/>
  <c r="I255" i="9"/>
  <c r="H255" i="9"/>
  <c r="F255" i="9"/>
  <c r="E255" i="9"/>
  <c r="K254" i="9"/>
  <c r="J254" i="9"/>
  <c r="I254" i="9"/>
  <c r="H254" i="9"/>
  <c r="F254" i="9"/>
  <c r="E254" i="9"/>
  <c r="K253" i="9"/>
  <c r="J253" i="9"/>
  <c r="I253" i="9"/>
  <c r="H253" i="9"/>
  <c r="F253" i="9"/>
  <c r="E253" i="9"/>
  <c r="K252" i="9"/>
  <c r="J252" i="9"/>
  <c r="I252" i="9"/>
  <c r="H252" i="9"/>
  <c r="F252" i="9"/>
  <c r="E252" i="9"/>
  <c r="K251" i="9"/>
  <c r="J251" i="9"/>
  <c r="I251" i="9"/>
  <c r="H251" i="9"/>
  <c r="F251" i="9"/>
  <c r="E251" i="9"/>
  <c r="K250" i="9"/>
  <c r="J250" i="9"/>
  <c r="I250" i="9"/>
  <c r="H250" i="9"/>
  <c r="F250" i="9"/>
  <c r="E250" i="9"/>
  <c r="K249" i="9"/>
  <c r="J249" i="9"/>
  <c r="I249" i="9"/>
  <c r="H249" i="9"/>
  <c r="F249" i="9"/>
  <c r="E249" i="9"/>
  <c r="K248" i="9"/>
  <c r="J248" i="9"/>
  <c r="I248" i="9"/>
  <c r="H248" i="9"/>
  <c r="G248" i="9"/>
  <c r="F248" i="9"/>
  <c r="E248" i="9"/>
  <c r="K247" i="9"/>
  <c r="J247" i="9"/>
  <c r="I247" i="9"/>
  <c r="G247" i="9" s="1"/>
  <c r="H247" i="9"/>
  <c r="F247" i="9"/>
  <c r="E247" i="9"/>
  <c r="K246" i="9"/>
  <c r="J246" i="9"/>
  <c r="I246" i="9"/>
  <c r="H246" i="9"/>
  <c r="G246" i="9" s="1"/>
  <c r="F246" i="9"/>
  <c r="E246" i="9"/>
  <c r="K245" i="9"/>
  <c r="J245" i="9"/>
  <c r="I245" i="9"/>
  <c r="G245" i="9" s="1"/>
  <c r="H245" i="9"/>
  <c r="F245" i="9"/>
  <c r="E245" i="9"/>
  <c r="K244" i="9"/>
  <c r="J244" i="9"/>
  <c r="I244" i="9"/>
  <c r="H244" i="9"/>
  <c r="G244" i="9" s="1"/>
  <c r="F244" i="9"/>
  <c r="E244" i="9"/>
  <c r="K243" i="9"/>
  <c r="J243" i="9"/>
  <c r="I243" i="9"/>
  <c r="H243" i="9"/>
  <c r="G243" i="9"/>
  <c r="F243" i="9"/>
  <c r="E243" i="9"/>
  <c r="K242" i="9"/>
  <c r="J242" i="9"/>
  <c r="I242" i="9"/>
  <c r="H242" i="9"/>
  <c r="F242" i="9"/>
  <c r="E242" i="9"/>
  <c r="K241" i="9"/>
  <c r="J241" i="9"/>
  <c r="I241" i="9"/>
  <c r="H241" i="9"/>
  <c r="G241" i="9" s="1"/>
  <c r="F241" i="9"/>
  <c r="E241" i="9"/>
  <c r="K240" i="9"/>
  <c r="J240" i="9"/>
  <c r="G240" i="9" s="1"/>
  <c r="I240" i="9"/>
  <c r="H240" i="9"/>
  <c r="F240" i="9"/>
  <c r="E240" i="9"/>
  <c r="K239" i="9"/>
  <c r="J239" i="9"/>
  <c r="I239" i="9"/>
  <c r="G239" i="9" s="1"/>
  <c r="H239" i="9"/>
  <c r="F239" i="9"/>
  <c r="E239" i="9"/>
  <c r="K238" i="9"/>
  <c r="J238" i="9"/>
  <c r="I238" i="9"/>
  <c r="H238" i="9"/>
  <c r="F238" i="9"/>
  <c r="E238" i="9"/>
  <c r="K237" i="9"/>
  <c r="J237" i="9"/>
  <c r="I237" i="9"/>
  <c r="H237" i="9"/>
  <c r="F237" i="9"/>
  <c r="E237" i="9"/>
  <c r="K236" i="9"/>
  <c r="J236" i="9"/>
  <c r="I236" i="9"/>
  <c r="H236" i="9"/>
  <c r="G236" i="9"/>
  <c r="F236" i="9"/>
  <c r="E236" i="9"/>
  <c r="K235" i="9"/>
  <c r="J235" i="9"/>
  <c r="I235" i="9"/>
  <c r="H235" i="9"/>
  <c r="G235" i="9"/>
  <c r="F235" i="9"/>
  <c r="E235" i="9"/>
  <c r="K234" i="9"/>
  <c r="J234" i="9"/>
  <c r="I234" i="9"/>
  <c r="H234" i="9"/>
  <c r="G234" i="9" s="1"/>
  <c r="F234" i="9"/>
  <c r="E234" i="9"/>
  <c r="K233" i="9"/>
  <c r="J233" i="9"/>
  <c r="I233" i="9"/>
  <c r="H233" i="9"/>
  <c r="F233" i="9"/>
  <c r="E233" i="9"/>
  <c r="K232" i="9"/>
  <c r="J232" i="9"/>
  <c r="G232" i="9" s="1"/>
  <c r="I232" i="9"/>
  <c r="H232" i="9"/>
  <c r="F232" i="9"/>
  <c r="E232" i="9"/>
  <c r="K231" i="9"/>
  <c r="J231" i="9"/>
  <c r="I231" i="9"/>
  <c r="H231" i="9"/>
  <c r="F231" i="9"/>
  <c r="E231" i="9"/>
  <c r="K230" i="9"/>
  <c r="J230" i="9"/>
  <c r="I230" i="9"/>
  <c r="H230" i="9"/>
  <c r="F230" i="9"/>
  <c r="E230" i="9"/>
  <c r="K229" i="9"/>
  <c r="J229" i="9"/>
  <c r="I229" i="9"/>
  <c r="H229" i="9"/>
  <c r="G229" i="9" s="1"/>
  <c r="F229" i="9"/>
  <c r="E229" i="9"/>
  <c r="K228" i="9"/>
  <c r="J228" i="9"/>
  <c r="I228" i="9"/>
  <c r="H228" i="9"/>
  <c r="G228" i="9"/>
  <c r="F228" i="9"/>
  <c r="E228" i="9"/>
  <c r="K227" i="9"/>
  <c r="J227" i="9"/>
  <c r="G227" i="9" s="1"/>
  <c r="I227" i="9"/>
  <c r="H227" i="9"/>
  <c r="F227" i="9"/>
  <c r="E227" i="9"/>
  <c r="K226" i="9"/>
  <c r="J226" i="9"/>
  <c r="I226" i="9"/>
  <c r="H226" i="9"/>
  <c r="G226" i="9" s="1"/>
  <c r="F226" i="9"/>
  <c r="E226" i="9"/>
  <c r="K225" i="9"/>
  <c r="J225" i="9"/>
  <c r="I225" i="9"/>
  <c r="H225" i="9"/>
  <c r="F225" i="9"/>
  <c r="E225" i="9"/>
  <c r="K224" i="9"/>
  <c r="J224" i="9"/>
  <c r="I224" i="9"/>
  <c r="H224" i="9"/>
  <c r="G224" i="9" s="1"/>
  <c r="F224" i="9"/>
  <c r="E224" i="9"/>
  <c r="K223" i="9"/>
  <c r="G223" i="9" s="1"/>
  <c r="J223" i="9"/>
  <c r="I223" i="9"/>
  <c r="H223" i="9"/>
  <c r="F223" i="9"/>
  <c r="E223" i="9"/>
  <c r="K222" i="9"/>
  <c r="J222" i="9"/>
  <c r="I222" i="9"/>
  <c r="H222" i="9"/>
  <c r="F222" i="9"/>
  <c r="E222" i="9"/>
  <c r="K221" i="9"/>
  <c r="J221" i="9"/>
  <c r="I221" i="9"/>
  <c r="H221" i="9"/>
  <c r="G221" i="9" s="1"/>
  <c r="F221" i="9"/>
  <c r="E221" i="9"/>
  <c r="K220" i="9"/>
  <c r="J220" i="9"/>
  <c r="I220" i="9"/>
  <c r="H220" i="9"/>
  <c r="G220" i="9"/>
  <c r="F220" i="9"/>
  <c r="E220" i="9"/>
  <c r="K219" i="9"/>
  <c r="J219" i="9"/>
  <c r="G219" i="9" s="1"/>
  <c r="I219" i="9"/>
  <c r="H219" i="9"/>
  <c r="F219" i="9"/>
  <c r="E219" i="9"/>
  <c r="K218" i="9"/>
  <c r="J218" i="9"/>
  <c r="I218" i="9"/>
  <c r="H218" i="9"/>
  <c r="F218" i="9"/>
  <c r="E218" i="9"/>
  <c r="K217" i="9"/>
  <c r="J217" i="9"/>
  <c r="I217" i="9"/>
  <c r="H217" i="9"/>
  <c r="F217" i="9"/>
  <c r="E217" i="9"/>
  <c r="K216" i="9"/>
  <c r="J216" i="9"/>
  <c r="I216" i="9"/>
  <c r="H216" i="9"/>
  <c r="F216" i="9"/>
  <c r="E216" i="9"/>
  <c r="K215" i="9"/>
  <c r="J215" i="9"/>
  <c r="I215" i="9"/>
  <c r="G215" i="9" s="1"/>
  <c r="H215" i="9"/>
  <c r="F215" i="9"/>
  <c r="E215" i="9"/>
  <c r="K214" i="9"/>
  <c r="J214" i="9"/>
  <c r="I214" i="9"/>
  <c r="H214" i="9"/>
  <c r="F214" i="9"/>
  <c r="E214" i="9"/>
  <c r="K213" i="9"/>
  <c r="J213" i="9"/>
  <c r="I213" i="9"/>
  <c r="H213" i="9"/>
  <c r="F213" i="9"/>
  <c r="E213" i="9"/>
  <c r="K212" i="9"/>
  <c r="J212" i="9"/>
  <c r="I212" i="9"/>
  <c r="H212" i="9"/>
  <c r="G212" i="9" s="1"/>
  <c r="F212" i="9"/>
  <c r="E212" i="9"/>
  <c r="K211" i="9"/>
  <c r="G211" i="9" s="1"/>
  <c r="J211" i="9"/>
  <c r="I211" i="9"/>
  <c r="H211" i="9"/>
  <c r="F211" i="9"/>
  <c r="E211" i="9"/>
  <c r="K210" i="9"/>
  <c r="J210" i="9"/>
  <c r="I210" i="9"/>
  <c r="H210" i="9"/>
  <c r="F210" i="9"/>
  <c r="E210" i="9"/>
  <c r="K209" i="9"/>
  <c r="J209" i="9"/>
  <c r="I209" i="9"/>
  <c r="H209" i="9"/>
  <c r="G209" i="9" s="1"/>
  <c r="F209" i="9"/>
  <c r="E209" i="9"/>
  <c r="K208" i="9"/>
  <c r="J208" i="9"/>
  <c r="I208" i="9"/>
  <c r="H208" i="9"/>
  <c r="F208" i="9"/>
  <c r="E208" i="9"/>
  <c r="K207" i="9"/>
  <c r="J207" i="9"/>
  <c r="I207" i="9"/>
  <c r="G207" i="9" s="1"/>
  <c r="H207" i="9"/>
  <c r="F207" i="9"/>
  <c r="E207" i="9"/>
  <c r="K206" i="9"/>
  <c r="J206" i="9"/>
  <c r="I206" i="9"/>
  <c r="H206" i="9"/>
  <c r="F206" i="9"/>
  <c r="E206" i="9"/>
  <c r="K205" i="9"/>
  <c r="J205" i="9"/>
  <c r="I205" i="9"/>
  <c r="H205" i="9"/>
  <c r="G205" i="9"/>
  <c r="F205" i="9"/>
  <c r="E205" i="9"/>
  <c r="K204" i="9"/>
  <c r="J204" i="9"/>
  <c r="I204" i="9"/>
  <c r="H204" i="9"/>
  <c r="G204" i="9" s="1"/>
  <c r="F204" i="9"/>
  <c r="E204" i="9"/>
  <c r="K203" i="9"/>
  <c r="J203" i="9"/>
  <c r="G203" i="9" s="1"/>
  <c r="I203" i="9"/>
  <c r="H203" i="9"/>
  <c r="F203" i="9"/>
  <c r="E203" i="9"/>
  <c r="K202" i="9"/>
  <c r="J202" i="9"/>
  <c r="I202" i="9"/>
  <c r="H202" i="9"/>
  <c r="F202" i="9"/>
  <c r="E202" i="9"/>
  <c r="K201" i="9"/>
  <c r="J201" i="9"/>
  <c r="I201" i="9"/>
  <c r="H201" i="9"/>
  <c r="G201" i="9" s="1"/>
  <c r="F201" i="9"/>
  <c r="E201" i="9"/>
  <c r="K200" i="9"/>
  <c r="J200" i="9"/>
  <c r="I200" i="9"/>
  <c r="H200" i="9"/>
  <c r="G200" i="9" s="1"/>
  <c r="F200" i="9"/>
  <c r="E200" i="9"/>
  <c r="K199" i="9"/>
  <c r="J199" i="9"/>
  <c r="I199" i="9"/>
  <c r="H199" i="9"/>
  <c r="G199" i="9"/>
  <c r="F199" i="9"/>
  <c r="E199" i="9"/>
  <c r="K198" i="9"/>
  <c r="J198" i="9"/>
  <c r="I198" i="9"/>
  <c r="H198" i="9"/>
  <c r="F198" i="9"/>
  <c r="E198" i="9"/>
  <c r="K197" i="9"/>
  <c r="J197" i="9"/>
  <c r="I197" i="9"/>
  <c r="G197" i="9" s="1"/>
  <c r="H197" i="9"/>
  <c r="F197" i="9"/>
  <c r="E197" i="9"/>
  <c r="K196" i="9"/>
  <c r="J196" i="9"/>
  <c r="I196" i="9"/>
  <c r="H196" i="9"/>
  <c r="F196" i="9"/>
  <c r="E196" i="9"/>
  <c r="K195" i="9"/>
  <c r="J195" i="9"/>
  <c r="I195" i="9"/>
  <c r="H195" i="9"/>
  <c r="G195" i="9"/>
  <c r="F195" i="9"/>
  <c r="E195" i="9"/>
  <c r="K194" i="9"/>
  <c r="J194" i="9"/>
  <c r="I194" i="9"/>
  <c r="H194" i="9"/>
  <c r="G194" i="9" s="1"/>
  <c r="F194" i="9"/>
  <c r="E194" i="9"/>
  <c r="K193" i="9"/>
  <c r="J193" i="9"/>
  <c r="I193" i="9"/>
  <c r="H193" i="9"/>
  <c r="F193" i="9"/>
  <c r="E193" i="9"/>
  <c r="K192" i="9"/>
  <c r="J192" i="9"/>
  <c r="I192" i="9"/>
  <c r="H192" i="9"/>
  <c r="G192" i="9" s="1"/>
  <c r="F192" i="9"/>
  <c r="E192" i="9"/>
  <c r="K191" i="9"/>
  <c r="J191" i="9"/>
  <c r="I191" i="9"/>
  <c r="H191" i="9"/>
  <c r="F191" i="9"/>
  <c r="E191" i="9"/>
  <c r="K190" i="9"/>
  <c r="J190" i="9"/>
  <c r="I190" i="9"/>
  <c r="H190" i="9"/>
  <c r="F190" i="9"/>
  <c r="E190" i="9"/>
  <c r="K189" i="9"/>
  <c r="J189" i="9"/>
  <c r="I189" i="9"/>
  <c r="H189" i="9"/>
  <c r="G189" i="9"/>
  <c r="F189" i="9"/>
  <c r="E189" i="9"/>
  <c r="K188" i="9"/>
  <c r="G188" i="9" s="1"/>
  <c r="J188" i="9"/>
  <c r="I188" i="9"/>
  <c r="H188" i="9"/>
  <c r="F188" i="9"/>
  <c r="E188" i="9"/>
  <c r="K187" i="9"/>
  <c r="J187" i="9"/>
  <c r="G187" i="9" s="1"/>
  <c r="I187" i="9"/>
  <c r="H187" i="9"/>
  <c r="F187" i="9"/>
  <c r="E187" i="9"/>
  <c r="K186" i="9"/>
  <c r="J186" i="9"/>
  <c r="I186" i="9"/>
  <c r="H186" i="9"/>
  <c r="F186" i="9"/>
  <c r="E186" i="9"/>
  <c r="K185" i="9"/>
  <c r="J185" i="9"/>
  <c r="I185" i="9"/>
  <c r="H185" i="9"/>
  <c r="F185" i="9"/>
  <c r="E185" i="9"/>
  <c r="K184" i="9"/>
  <c r="J184" i="9"/>
  <c r="I184" i="9"/>
  <c r="H184" i="9"/>
  <c r="G184" i="9" s="1"/>
  <c r="F184" i="9"/>
  <c r="E184" i="9"/>
  <c r="K183" i="9"/>
  <c r="J183" i="9"/>
  <c r="I183" i="9"/>
  <c r="H183" i="9"/>
  <c r="G183" i="9"/>
  <c r="E183" i="9"/>
  <c r="K182" i="9"/>
  <c r="J182" i="9"/>
  <c r="I182" i="9"/>
  <c r="H182" i="9"/>
  <c r="G182" i="9"/>
  <c r="F182" i="9"/>
  <c r="E182" i="9"/>
  <c r="K181" i="9"/>
  <c r="G181" i="9" s="1"/>
  <c r="J181" i="9"/>
  <c r="I181" i="9"/>
  <c r="H181" i="9"/>
  <c r="F181" i="9"/>
  <c r="E181" i="9"/>
  <c r="K180" i="9"/>
  <c r="J180" i="9"/>
  <c r="G180" i="9" s="1"/>
  <c r="I180" i="9"/>
  <c r="H180" i="9"/>
  <c r="F180" i="9"/>
  <c r="E180" i="9"/>
  <c r="K179" i="9"/>
  <c r="J179" i="9"/>
  <c r="I179" i="9"/>
  <c r="H179" i="9"/>
  <c r="F179" i="9"/>
  <c r="E179" i="9"/>
  <c r="K178" i="9"/>
  <c r="J178" i="9"/>
  <c r="I178" i="9"/>
  <c r="H178" i="9"/>
  <c r="F178" i="9"/>
  <c r="E178" i="9"/>
  <c r="K177" i="9"/>
  <c r="J177" i="9"/>
  <c r="I177" i="9"/>
  <c r="H177" i="9"/>
  <c r="G177" i="9" s="1"/>
  <c r="F177" i="9"/>
  <c r="E177" i="9"/>
  <c r="K176" i="9"/>
  <c r="J176" i="9"/>
  <c r="I176" i="9"/>
  <c r="H176" i="9"/>
  <c r="G176" i="9"/>
  <c r="F176" i="9"/>
  <c r="E176" i="9"/>
  <c r="K175" i="9"/>
  <c r="J175" i="9"/>
  <c r="I175" i="9"/>
  <c r="H175" i="9"/>
  <c r="F175" i="9"/>
  <c r="E175" i="9"/>
  <c r="K174" i="9"/>
  <c r="J174" i="9"/>
  <c r="I174" i="9"/>
  <c r="H174" i="9"/>
  <c r="G174" i="9"/>
  <c r="F174" i="9"/>
  <c r="E174" i="9"/>
  <c r="K173" i="9"/>
  <c r="J173" i="9"/>
  <c r="I173" i="9"/>
  <c r="H173" i="9"/>
  <c r="F173" i="9"/>
  <c r="E173" i="9"/>
  <c r="K172" i="9"/>
  <c r="J172" i="9"/>
  <c r="G172" i="9" s="1"/>
  <c r="I172" i="9"/>
  <c r="H172" i="9"/>
  <c r="F172" i="9"/>
  <c r="E172" i="9"/>
  <c r="K171" i="9"/>
  <c r="J171" i="9"/>
  <c r="I171" i="9"/>
  <c r="H171" i="9"/>
  <c r="G171" i="9" s="1"/>
  <c r="F171" i="9"/>
  <c r="E171" i="9"/>
  <c r="K170" i="9"/>
  <c r="J170" i="9"/>
  <c r="I170" i="9"/>
  <c r="H170" i="9"/>
  <c r="F170" i="9"/>
  <c r="E170" i="9"/>
  <c r="K169" i="9"/>
  <c r="J169" i="9"/>
  <c r="I169" i="9"/>
  <c r="H169" i="9"/>
  <c r="G169" i="9" s="1"/>
  <c r="F169" i="9"/>
  <c r="E169" i="9"/>
  <c r="K168" i="9"/>
  <c r="J168" i="9"/>
  <c r="I168" i="9"/>
  <c r="G168" i="9" s="1"/>
  <c r="H168" i="9"/>
  <c r="F168" i="9"/>
  <c r="E168" i="9"/>
  <c r="K167" i="9"/>
  <c r="J167" i="9"/>
  <c r="I167" i="9"/>
  <c r="H167" i="9"/>
  <c r="F167" i="9"/>
  <c r="E167" i="9"/>
  <c r="K166" i="9"/>
  <c r="J166" i="9"/>
  <c r="I166" i="9"/>
  <c r="H166" i="9"/>
  <c r="G166" i="9"/>
  <c r="F166" i="9"/>
  <c r="E166" i="9"/>
  <c r="K165" i="9"/>
  <c r="J165" i="9"/>
  <c r="I165" i="9"/>
  <c r="H165" i="9"/>
  <c r="G165" i="9" s="1"/>
  <c r="F165" i="9"/>
  <c r="E165" i="9"/>
  <c r="K164" i="9"/>
  <c r="J164" i="9"/>
  <c r="I164" i="9"/>
  <c r="H164" i="9"/>
  <c r="G164" i="9"/>
  <c r="F164" i="9"/>
  <c r="E164" i="9"/>
  <c r="K163" i="9"/>
  <c r="J163" i="9"/>
  <c r="I163" i="9"/>
  <c r="H163" i="9"/>
  <c r="F163" i="9"/>
  <c r="E163" i="9"/>
  <c r="K162" i="9"/>
  <c r="J162" i="9"/>
  <c r="I162" i="9"/>
  <c r="H162" i="9"/>
  <c r="F162" i="9"/>
  <c r="E162" i="9"/>
  <c r="K161" i="9"/>
  <c r="J161" i="9"/>
  <c r="I161" i="9"/>
  <c r="H161" i="9"/>
  <c r="G161" i="9" s="1"/>
  <c r="F161" i="9"/>
  <c r="E161" i="9"/>
  <c r="K160" i="9"/>
  <c r="J160" i="9"/>
  <c r="I160" i="9"/>
  <c r="H160" i="9"/>
  <c r="G160" i="9"/>
  <c r="F160" i="9"/>
  <c r="E160" i="9"/>
  <c r="K159" i="9"/>
  <c r="J159" i="9"/>
  <c r="I159" i="9"/>
  <c r="H159" i="9"/>
  <c r="G159" i="9" s="1"/>
  <c r="F159" i="9"/>
  <c r="E159" i="9"/>
  <c r="K158" i="9"/>
  <c r="J158" i="9"/>
  <c r="I158" i="9"/>
  <c r="G158" i="9" s="1"/>
  <c r="H158" i="9"/>
  <c r="F158" i="9"/>
  <c r="E158" i="9"/>
  <c r="K157" i="9"/>
  <c r="J157" i="9"/>
  <c r="I157" i="9"/>
  <c r="H157" i="9"/>
  <c r="F157" i="9"/>
  <c r="E157" i="9"/>
  <c r="K156" i="9"/>
  <c r="J156" i="9"/>
  <c r="G156" i="9" s="1"/>
  <c r="I156" i="9"/>
  <c r="H156" i="9"/>
  <c r="F156" i="9"/>
  <c r="E156" i="9"/>
  <c r="K155" i="9"/>
  <c r="J155" i="9"/>
  <c r="I155" i="9"/>
  <c r="H155" i="9"/>
  <c r="F155" i="9"/>
  <c r="E155" i="9"/>
  <c r="K154" i="9"/>
  <c r="J154" i="9"/>
  <c r="I154" i="9"/>
  <c r="H154" i="9"/>
  <c r="F154" i="9"/>
  <c r="E154" i="9"/>
  <c r="K153" i="9"/>
  <c r="J153" i="9"/>
  <c r="I153" i="9"/>
  <c r="H153" i="9"/>
  <c r="G153" i="9"/>
  <c r="F153" i="9"/>
  <c r="E153" i="9"/>
  <c r="K152" i="9"/>
  <c r="J152" i="9"/>
  <c r="I152" i="9"/>
  <c r="H152" i="9"/>
  <c r="F152" i="9"/>
  <c r="E152" i="9"/>
  <c r="K151" i="9"/>
  <c r="J151" i="9"/>
  <c r="I151" i="9"/>
  <c r="H151" i="9"/>
  <c r="G151" i="9" s="1"/>
  <c r="F151" i="9"/>
  <c r="E151" i="9"/>
  <c r="K150" i="9"/>
  <c r="J150" i="9"/>
  <c r="I150" i="9"/>
  <c r="H150" i="9"/>
  <c r="G150" i="9" s="1"/>
  <c r="F150" i="9"/>
  <c r="E150" i="9"/>
  <c r="K149" i="9"/>
  <c r="J149" i="9"/>
  <c r="I149" i="9"/>
  <c r="H149" i="9"/>
  <c r="G149" i="9" s="1"/>
  <c r="F149" i="9"/>
  <c r="E149" i="9"/>
  <c r="K148" i="9"/>
  <c r="J148" i="9"/>
  <c r="I148" i="9"/>
  <c r="H148" i="9"/>
  <c r="G148" i="9"/>
  <c r="F148" i="9"/>
  <c r="E148" i="9"/>
  <c r="K147" i="9"/>
  <c r="J147" i="9"/>
  <c r="I147" i="9"/>
  <c r="H147" i="9"/>
  <c r="G147" i="9" s="1"/>
  <c r="F147" i="9"/>
  <c r="E147" i="9"/>
  <c r="K146" i="9"/>
  <c r="J146" i="9"/>
  <c r="I146" i="9"/>
  <c r="H146" i="9"/>
  <c r="F146" i="9"/>
  <c r="E146" i="9"/>
  <c r="K145" i="9"/>
  <c r="J145" i="9"/>
  <c r="G145" i="9" s="1"/>
  <c r="I145" i="9"/>
  <c r="H145" i="9"/>
  <c r="F145" i="9"/>
  <c r="E145" i="9"/>
  <c r="K144" i="9"/>
  <c r="J144" i="9"/>
  <c r="I144" i="9"/>
  <c r="G144" i="9" s="1"/>
  <c r="H144" i="9"/>
  <c r="F144" i="9"/>
  <c r="E144" i="9"/>
  <c r="K143" i="9"/>
  <c r="J143" i="9"/>
  <c r="I143" i="9"/>
  <c r="H143" i="9"/>
  <c r="F143" i="9"/>
  <c r="E143" i="9"/>
  <c r="K142" i="9"/>
  <c r="J142" i="9"/>
  <c r="I142" i="9"/>
  <c r="H142" i="9"/>
  <c r="G142" i="9" s="1"/>
  <c r="F142" i="9"/>
  <c r="E142" i="9"/>
  <c r="K141" i="9"/>
  <c r="J141" i="9"/>
  <c r="I141" i="9"/>
  <c r="H141" i="9"/>
  <c r="G141" i="9"/>
  <c r="F141" i="9"/>
  <c r="E141" i="9"/>
  <c r="K140" i="9"/>
  <c r="J140" i="9"/>
  <c r="I140" i="9"/>
  <c r="H140" i="9"/>
  <c r="F140" i="9"/>
  <c r="E140" i="9"/>
  <c r="K139" i="9"/>
  <c r="J139" i="9"/>
  <c r="I139" i="9"/>
  <c r="H139" i="9"/>
  <c r="G139" i="9" s="1"/>
  <c r="F139" i="9"/>
  <c r="E139" i="9"/>
  <c r="K138" i="9"/>
  <c r="J138" i="9"/>
  <c r="I138" i="9"/>
  <c r="H138" i="9"/>
  <c r="F138" i="9"/>
  <c r="E138" i="9"/>
  <c r="K137" i="9"/>
  <c r="J137" i="9"/>
  <c r="I137" i="9"/>
  <c r="H137" i="9"/>
  <c r="G137" i="9" s="1"/>
  <c r="F137" i="9"/>
  <c r="E137" i="9"/>
  <c r="K136" i="9"/>
  <c r="G136" i="9" s="1"/>
  <c r="J136" i="9"/>
  <c r="I136" i="9"/>
  <c r="H136" i="9"/>
  <c r="F136" i="9"/>
  <c r="E136" i="9"/>
  <c r="K135" i="9"/>
  <c r="J135" i="9"/>
  <c r="I135" i="9"/>
  <c r="H135" i="9"/>
  <c r="F135" i="9"/>
  <c r="E135" i="9"/>
  <c r="K134" i="9"/>
  <c r="J134" i="9"/>
  <c r="I134" i="9"/>
  <c r="H134" i="9"/>
  <c r="G134" i="9" s="1"/>
  <c r="F134" i="9"/>
  <c r="E134" i="9"/>
  <c r="K133" i="9"/>
  <c r="J133" i="9"/>
  <c r="I133" i="9"/>
  <c r="H133" i="9"/>
  <c r="G133" i="9"/>
  <c r="F133" i="9"/>
  <c r="E133" i="9"/>
  <c r="K132" i="9"/>
  <c r="J132" i="9"/>
  <c r="G132" i="9" s="1"/>
  <c r="I132" i="9"/>
  <c r="H132" i="9"/>
  <c r="F132" i="9"/>
  <c r="E132" i="9"/>
  <c r="K131" i="9"/>
  <c r="J131" i="9"/>
  <c r="I131" i="9"/>
  <c r="H131" i="9"/>
  <c r="G131" i="9" s="1"/>
  <c r="F131" i="9"/>
  <c r="E131" i="9"/>
  <c r="K130" i="9"/>
  <c r="J130" i="9"/>
  <c r="I130" i="9"/>
  <c r="H130" i="9"/>
  <c r="G130" i="9" s="1"/>
  <c r="F130" i="9"/>
  <c r="E130" i="9"/>
  <c r="K129" i="9"/>
  <c r="J129" i="9"/>
  <c r="I129" i="9"/>
  <c r="H129" i="9"/>
  <c r="G129" i="9" s="1"/>
  <c r="F129" i="9"/>
  <c r="E129" i="9"/>
  <c r="K128" i="9"/>
  <c r="J128" i="9"/>
  <c r="I128" i="9"/>
  <c r="H128" i="9"/>
  <c r="F128" i="9"/>
  <c r="E128" i="9"/>
  <c r="K127" i="9"/>
  <c r="J127" i="9"/>
  <c r="I127" i="9"/>
  <c r="H127" i="9"/>
  <c r="F127" i="9"/>
  <c r="E127" i="9"/>
  <c r="K126" i="9"/>
  <c r="J126" i="9"/>
  <c r="I126" i="9"/>
  <c r="H126" i="9"/>
  <c r="G126" i="9" s="1"/>
  <c r="F126" i="9"/>
  <c r="E126" i="9"/>
  <c r="K125" i="9"/>
  <c r="J125" i="9"/>
  <c r="I125" i="9"/>
  <c r="H125" i="9"/>
  <c r="G125" i="9"/>
  <c r="F125" i="9"/>
  <c r="E125" i="9"/>
  <c r="K124" i="9"/>
  <c r="J124" i="9"/>
  <c r="I124" i="9"/>
  <c r="H124" i="9"/>
  <c r="G124" i="9"/>
  <c r="F124" i="9"/>
  <c r="E124" i="9"/>
  <c r="K123" i="9"/>
  <c r="J123" i="9"/>
  <c r="I123" i="9"/>
  <c r="H123" i="9"/>
  <c r="F123" i="9"/>
  <c r="E123" i="9"/>
  <c r="K122" i="9"/>
  <c r="J122" i="9"/>
  <c r="I122" i="9"/>
  <c r="H122" i="9"/>
  <c r="F122" i="9"/>
  <c r="E122" i="9"/>
  <c r="K121" i="9"/>
  <c r="J121" i="9"/>
  <c r="I121" i="9"/>
  <c r="H121" i="9"/>
  <c r="F121" i="9"/>
  <c r="E121" i="9"/>
  <c r="K120" i="9"/>
  <c r="J120" i="9"/>
  <c r="I120" i="9"/>
  <c r="G120" i="9" s="1"/>
  <c r="H120" i="9"/>
  <c r="F120" i="9"/>
  <c r="E120" i="9"/>
  <c r="J119" i="9"/>
  <c r="I119" i="9"/>
  <c r="H119" i="9"/>
  <c r="G119" i="9"/>
  <c r="F119" i="9"/>
  <c r="E119" i="9"/>
  <c r="J118" i="9"/>
  <c r="G118" i="9" s="1"/>
  <c r="I118" i="9"/>
  <c r="H118" i="9"/>
  <c r="F118" i="9"/>
  <c r="E118" i="9"/>
  <c r="J117" i="9"/>
  <c r="I117" i="9"/>
  <c r="H117" i="9"/>
  <c r="F117" i="9"/>
  <c r="E117" i="9"/>
  <c r="J116" i="9"/>
  <c r="I116" i="9"/>
  <c r="H116" i="9"/>
  <c r="G116" i="9"/>
  <c r="F116" i="9"/>
  <c r="E116" i="9"/>
  <c r="J115" i="9"/>
  <c r="I115" i="9"/>
  <c r="G115" i="9" s="1"/>
  <c r="F115" i="9"/>
  <c r="E115" i="9"/>
  <c r="J114" i="9"/>
  <c r="I114" i="9"/>
  <c r="H114" i="9"/>
  <c r="F114" i="9"/>
  <c r="E114" i="9"/>
  <c r="J113" i="9"/>
  <c r="I113" i="9"/>
  <c r="H113" i="9"/>
  <c r="G113" i="9"/>
  <c r="F113" i="9"/>
  <c r="E113" i="9"/>
  <c r="J112" i="9"/>
  <c r="I112" i="9"/>
  <c r="H112" i="9"/>
  <c r="F112" i="9"/>
  <c r="E112" i="9"/>
  <c r="J111" i="9"/>
  <c r="I111" i="9"/>
  <c r="H111" i="9"/>
  <c r="G111" i="9"/>
  <c r="F111" i="9"/>
  <c r="E111" i="9"/>
  <c r="J110" i="9"/>
  <c r="G110" i="9" s="1"/>
  <c r="I110" i="9"/>
  <c r="F110" i="9"/>
  <c r="E110" i="9"/>
  <c r="J109" i="9"/>
  <c r="G109" i="9" s="1"/>
  <c r="I109" i="9"/>
  <c r="H109" i="9"/>
  <c r="F109" i="9"/>
  <c r="E109" i="9"/>
  <c r="J108" i="9"/>
  <c r="I108" i="9"/>
  <c r="G108" i="9"/>
  <c r="F108" i="9"/>
  <c r="E108" i="9"/>
  <c r="J107" i="9"/>
  <c r="I107" i="9"/>
  <c r="H107" i="9"/>
  <c r="F107" i="9"/>
  <c r="E107" i="9"/>
  <c r="J106" i="9"/>
  <c r="G106" i="9" s="1"/>
  <c r="I106" i="9"/>
  <c r="H106" i="9"/>
  <c r="F106" i="9"/>
  <c r="E106" i="9"/>
  <c r="J105" i="9"/>
  <c r="I105" i="9"/>
  <c r="H105" i="9"/>
  <c r="F105" i="9"/>
  <c r="E105" i="9"/>
  <c r="J104" i="9"/>
  <c r="I104" i="9"/>
  <c r="H104" i="9"/>
  <c r="G104" i="9"/>
  <c r="F104" i="9"/>
  <c r="E104" i="9"/>
  <c r="J103" i="9"/>
  <c r="I103" i="9"/>
  <c r="H103" i="9"/>
  <c r="G103" i="9" s="1"/>
  <c r="F103" i="9"/>
  <c r="E103" i="9"/>
  <c r="J102" i="9"/>
  <c r="I102" i="9"/>
  <c r="H102" i="9"/>
  <c r="F102" i="9"/>
  <c r="E102" i="9"/>
  <c r="J101" i="9"/>
  <c r="I101" i="9"/>
  <c r="H101" i="9"/>
  <c r="F101" i="9"/>
  <c r="E101" i="9"/>
  <c r="J100" i="9"/>
  <c r="I100" i="9"/>
  <c r="H100" i="9"/>
  <c r="G100" i="9" s="1"/>
  <c r="F100" i="9"/>
  <c r="E100" i="9"/>
  <c r="J99" i="9"/>
  <c r="I99" i="9"/>
  <c r="H99" i="9"/>
  <c r="F99" i="9"/>
  <c r="E99" i="9"/>
  <c r="J98" i="9"/>
  <c r="I98" i="9"/>
  <c r="H98" i="9"/>
  <c r="F98" i="9"/>
  <c r="E98" i="9"/>
  <c r="J97" i="9"/>
  <c r="I97" i="9"/>
  <c r="G97" i="9"/>
  <c r="F97" i="9"/>
  <c r="E97" i="9"/>
  <c r="J96" i="9"/>
  <c r="I96" i="9"/>
  <c r="G96" i="9" s="1"/>
  <c r="H96" i="9"/>
  <c r="F96" i="9"/>
  <c r="E96" i="9"/>
  <c r="J95" i="9"/>
  <c r="I95" i="9"/>
  <c r="H95" i="9"/>
  <c r="F95" i="9"/>
  <c r="E95" i="9"/>
  <c r="J94" i="9"/>
  <c r="I94" i="9"/>
  <c r="H94" i="9"/>
  <c r="G94" i="9" s="1"/>
  <c r="F94" i="9"/>
  <c r="E94" i="9"/>
  <c r="J93" i="9"/>
  <c r="I93" i="9"/>
  <c r="H93" i="9"/>
  <c r="G93" i="9" s="1"/>
  <c r="F93" i="9"/>
  <c r="E93" i="9"/>
  <c r="J92" i="9"/>
  <c r="I92" i="9"/>
  <c r="G92" i="9" s="1"/>
  <c r="H92" i="9"/>
  <c r="F92" i="9"/>
  <c r="E92" i="9"/>
  <c r="J91" i="9"/>
  <c r="I91" i="9"/>
  <c r="G91" i="9" s="1"/>
  <c r="H91" i="9"/>
  <c r="F91" i="9"/>
  <c r="E91" i="9"/>
  <c r="J90" i="9"/>
  <c r="I90" i="9"/>
  <c r="H90" i="9"/>
  <c r="G90" i="9"/>
  <c r="F90" i="9"/>
  <c r="E90" i="9"/>
  <c r="J89" i="9"/>
  <c r="I89" i="9"/>
  <c r="H89" i="9"/>
  <c r="G89" i="9"/>
  <c r="F89" i="9"/>
  <c r="E89" i="9"/>
  <c r="J88" i="9"/>
  <c r="I88" i="9"/>
  <c r="G88" i="9" s="1"/>
  <c r="H88" i="9"/>
  <c r="F88" i="9"/>
  <c r="E88" i="9"/>
  <c r="J87" i="9"/>
  <c r="I87" i="9"/>
  <c r="F87" i="9"/>
  <c r="C312" i="8" s="1"/>
  <c r="B312" i="8" s="1"/>
  <c r="E87" i="9"/>
  <c r="J86" i="9"/>
  <c r="I86" i="9"/>
  <c r="H86" i="9"/>
  <c r="G86" i="9" s="1"/>
  <c r="F86" i="9"/>
  <c r="E86" i="9"/>
  <c r="J85" i="9"/>
  <c r="G85" i="9" s="1"/>
  <c r="I85" i="9"/>
  <c r="H85" i="9"/>
  <c r="F85" i="9"/>
  <c r="E85" i="9"/>
  <c r="J84" i="9"/>
  <c r="I84" i="9"/>
  <c r="H84" i="9"/>
  <c r="G84" i="9" s="1"/>
  <c r="F84" i="9"/>
  <c r="E84" i="9"/>
  <c r="J83" i="9"/>
  <c r="I83" i="9"/>
  <c r="G83" i="9" s="1"/>
  <c r="H83" i="9"/>
  <c r="F83" i="9"/>
  <c r="E83" i="9"/>
  <c r="J82" i="9"/>
  <c r="I82" i="9"/>
  <c r="H82" i="9"/>
  <c r="G82" i="9"/>
  <c r="F82" i="9"/>
  <c r="E82" i="9"/>
  <c r="J81" i="9"/>
  <c r="I81" i="9"/>
  <c r="H81" i="9"/>
  <c r="G81" i="9" s="1"/>
  <c r="F81" i="9"/>
  <c r="E81" i="9"/>
  <c r="J80" i="9"/>
  <c r="I80" i="9"/>
  <c r="H80" i="9"/>
  <c r="F80" i="9"/>
  <c r="E80" i="9"/>
  <c r="J79" i="9"/>
  <c r="I79" i="9"/>
  <c r="H79" i="9"/>
  <c r="G79" i="9"/>
  <c r="F79" i="9"/>
  <c r="E79" i="9"/>
  <c r="J78" i="9"/>
  <c r="G78" i="9" s="1"/>
  <c r="I78" i="9"/>
  <c r="H78" i="9"/>
  <c r="F78" i="9"/>
  <c r="E78" i="9"/>
  <c r="J77" i="9"/>
  <c r="I77" i="9"/>
  <c r="H77" i="9"/>
  <c r="F77" i="9"/>
  <c r="E77" i="9"/>
  <c r="J76" i="9"/>
  <c r="I76" i="9"/>
  <c r="H76" i="9"/>
  <c r="G76" i="9" s="1"/>
  <c r="F76" i="9"/>
  <c r="E76" i="9"/>
  <c r="J75" i="9"/>
  <c r="I75" i="9"/>
  <c r="H75" i="9"/>
  <c r="G75" i="9" s="1"/>
  <c r="F75" i="9"/>
  <c r="E75" i="9"/>
  <c r="J74" i="9"/>
  <c r="I74" i="9"/>
  <c r="H74" i="9"/>
  <c r="F74" i="9"/>
  <c r="E74" i="9"/>
  <c r="J73" i="9"/>
  <c r="I73" i="9"/>
  <c r="H73" i="9"/>
  <c r="G73" i="9"/>
  <c r="F73" i="9"/>
  <c r="E73" i="9"/>
  <c r="J72" i="9"/>
  <c r="I72" i="9"/>
  <c r="H72" i="9"/>
  <c r="F72" i="9"/>
  <c r="E72" i="9"/>
  <c r="J71" i="9"/>
  <c r="I71" i="9"/>
  <c r="H71" i="9"/>
  <c r="G71" i="9"/>
  <c r="F71" i="9"/>
  <c r="E71" i="9"/>
  <c r="J70" i="9"/>
  <c r="I70" i="9"/>
  <c r="H70" i="9"/>
  <c r="G70" i="9" s="1"/>
  <c r="F70" i="9"/>
  <c r="E70" i="9"/>
  <c r="J69" i="9"/>
  <c r="I69" i="9"/>
  <c r="H69" i="9"/>
  <c r="F69" i="9"/>
  <c r="E69" i="9"/>
  <c r="J68" i="9"/>
  <c r="I68" i="9"/>
  <c r="G68" i="9" s="1"/>
  <c r="F68" i="9"/>
  <c r="E68" i="9"/>
  <c r="J67" i="9"/>
  <c r="I67" i="9"/>
  <c r="G67" i="9" s="1"/>
  <c r="H67" i="9"/>
  <c r="F67" i="9"/>
  <c r="E67" i="9"/>
  <c r="J66" i="9"/>
  <c r="I66" i="9"/>
  <c r="G66" i="9" s="1"/>
  <c r="H66" i="9"/>
  <c r="F66" i="9"/>
  <c r="E66" i="9"/>
  <c r="J65" i="9"/>
  <c r="I65" i="9"/>
  <c r="G65" i="9" s="1"/>
  <c r="H65" i="9"/>
  <c r="F65" i="9"/>
  <c r="E65" i="9"/>
  <c r="J64" i="9"/>
  <c r="I64" i="9"/>
  <c r="H64" i="9"/>
  <c r="G64" i="9"/>
  <c r="F64" i="9"/>
  <c r="E64" i="9"/>
  <c r="J63" i="9"/>
  <c r="I63" i="9"/>
  <c r="H63" i="9"/>
  <c r="G63" i="9" s="1"/>
  <c r="F63" i="9"/>
  <c r="E63" i="9"/>
  <c r="J62" i="9"/>
  <c r="I62" i="9"/>
  <c r="G62" i="9" s="1"/>
  <c r="H62" i="9"/>
  <c r="F62" i="9"/>
  <c r="E62" i="9"/>
  <c r="J61" i="9"/>
  <c r="I61" i="9"/>
  <c r="H61" i="9"/>
  <c r="F61" i="9"/>
  <c r="E61" i="9"/>
  <c r="J60" i="9"/>
  <c r="I60" i="9"/>
  <c r="H60" i="9"/>
  <c r="G60" i="9" s="1"/>
  <c r="F60" i="9"/>
  <c r="E60" i="9"/>
  <c r="J59" i="9"/>
  <c r="I59" i="9"/>
  <c r="H59" i="9"/>
  <c r="F59" i="9"/>
  <c r="E59" i="9"/>
  <c r="J58" i="9"/>
  <c r="I58" i="9"/>
  <c r="G58" i="9" s="1"/>
  <c r="H58" i="9"/>
  <c r="F58" i="9"/>
  <c r="E58" i="9"/>
  <c r="J57" i="9"/>
  <c r="I57" i="9"/>
  <c r="H57" i="9"/>
  <c r="G57" i="9"/>
  <c r="F57" i="9"/>
  <c r="E57" i="9"/>
  <c r="J56" i="9"/>
  <c r="I56" i="9"/>
  <c r="H56" i="9"/>
  <c r="G56" i="9"/>
  <c r="F56" i="9"/>
  <c r="E56" i="9"/>
  <c r="J55" i="9"/>
  <c r="I55" i="9"/>
  <c r="H55" i="9"/>
  <c r="F55" i="9"/>
  <c r="E55" i="9"/>
  <c r="J54" i="9"/>
  <c r="I54" i="9"/>
  <c r="H54" i="9"/>
  <c r="F54" i="9"/>
  <c r="E54" i="9"/>
  <c r="J53" i="9"/>
  <c r="I53" i="9"/>
  <c r="H53" i="9"/>
  <c r="G53" i="9" s="1"/>
  <c r="F53" i="9"/>
  <c r="E53" i="9"/>
  <c r="J52" i="9"/>
  <c r="I52" i="9"/>
  <c r="H52" i="9"/>
  <c r="G52" i="9"/>
  <c r="F52" i="9"/>
  <c r="E52" i="9"/>
  <c r="J51" i="9"/>
  <c r="I51" i="9"/>
  <c r="H51" i="9"/>
  <c r="G51" i="9" s="1"/>
  <c r="F51" i="9"/>
  <c r="E51" i="9"/>
  <c r="J50" i="9"/>
  <c r="I50" i="9"/>
  <c r="G50" i="9" s="1"/>
  <c r="H50" i="9"/>
  <c r="F50" i="9"/>
  <c r="E50" i="9"/>
  <c r="J49" i="9"/>
  <c r="I49" i="9"/>
  <c r="H49" i="9"/>
  <c r="G49" i="9"/>
  <c r="F49" i="9"/>
  <c r="E49" i="9"/>
  <c r="J48" i="9"/>
  <c r="I48" i="9"/>
  <c r="H48" i="9"/>
  <c r="G48" i="9" s="1"/>
  <c r="F48" i="9"/>
  <c r="E48" i="9"/>
  <c r="J47" i="9"/>
  <c r="I47" i="9"/>
  <c r="H47" i="9"/>
  <c r="F47" i="9"/>
  <c r="E47" i="9"/>
  <c r="J46" i="9"/>
  <c r="I46" i="9"/>
  <c r="H46" i="9"/>
  <c r="G46" i="9"/>
  <c r="F46" i="9"/>
  <c r="E46" i="9"/>
  <c r="J45" i="9"/>
  <c r="G45" i="9" s="1"/>
  <c r="I45" i="9"/>
  <c r="H45" i="9"/>
  <c r="F45" i="9"/>
  <c r="E45" i="9"/>
  <c r="J44" i="9"/>
  <c r="I44" i="9"/>
  <c r="H44" i="9"/>
  <c r="G44" i="9" s="1"/>
  <c r="F44" i="9"/>
  <c r="E44" i="9"/>
  <c r="J43" i="9"/>
  <c r="I43" i="9"/>
  <c r="H43" i="9"/>
  <c r="G43" i="9" s="1"/>
  <c r="F43" i="9"/>
  <c r="E43" i="9"/>
  <c r="J42" i="9"/>
  <c r="I42" i="9"/>
  <c r="H42" i="9"/>
  <c r="G42" i="9"/>
  <c r="F42" i="9"/>
  <c r="E42" i="9"/>
  <c r="J41" i="9"/>
  <c r="I41" i="9"/>
  <c r="H41" i="9"/>
  <c r="F41" i="9"/>
  <c r="E41" i="9"/>
  <c r="J40" i="9"/>
  <c r="I40" i="9"/>
  <c r="H40" i="9"/>
  <c r="G40" i="9"/>
  <c r="F40" i="9"/>
  <c r="E40" i="9"/>
  <c r="J39" i="9"/>
  <c r="I39" i="9"/>
  <c r="H39" i="9"/>
  <c r="F39" i="9"/>
  <c r="E39" i="9"/>
  <c r="J38" i="9"/>
  <c r="G38" i="9" s="1"/>
  <c r="I38" i="9"/>
  <c r="H38" i="9"/>
  <c r="F38" i="9"/>
  <c r="E38" i="9"/>
  <c r="J37" i="9"/>
  <c r="I37" i="9"/>
  <c r="H37" i="9"/>
  <c r="G37" i="9" s="1"/>
  <c r="F37" i="9"/>
  <c r="E37" i="9"/>
  <c r="J36" i="9"/>
  <c r="I36" i="9"/>
  <c r="G36" i="9"/>
  <c r="F36" i="9"/>
  <c r="E36" i="9"/>
  <c r="J35" i="9"/>
  <c r="I35" i="9"/>
  <c r="G35" i="9"/>
  <c r="F35" i="9"/>
  <c r="E35" i="9"/>
  <c r="J34" i="9"/>
  <c r="G34" i="9" s="1"/>
  <c r="I34" i="9"/>
  <c r="F34" i="9"/>
  <c r="E34" i="9"/>
  <c r="J33" i="9"/>
  <c r="I33" i="9"/>
  <c r="H33" i="9"/>
  <c r="G33" i="9"/>
  <c r="F33" i="9"/>
  <c r="E33" i="9"/>
  <c r="J32" i="9"/>
  <c r="I32" i="9"/>
  <c r="H32" i="9"/>
  <c r="G32" i="9" s="1"/>
  <c r="F32" i="9"/>
  <c r="E32" i="9"/>
  <c r="J31" i="9"/>
  <c r="G31" i="9" s="1"/>
  <c r="I31" i="9"/>
  <c r="F31" i="9"/>
  <c r="E31" i="9"/>
  <c r="J30" i="9"/>
  <c r="I30" i="9"/>
  <c r="G30" i="9"/>
  <c r="F30" i="9"/>
  <c r="E30" i="9"/>
  <c r="J29" i="9"/>
  <c r="I29" i="9"/>
  <c r="H29" i="9"/>
  <c r="F29" i="9"/>
  <c r="E29" i="9"/>
  <c r="J28" i="9"/>
  <c r="I28" i="9"/>
  <c r="G28" i="9" s="1"/>
  <c r="H28" i="9"/>
  <c r="F28" i="9"/>
  <c r="E28" i="9"/>
  <c r="J27" i="9"/>
  <c r="I27" i="9"/>
  <c r="H27" i="9"/>
  <c r="G27" i="9" s="1"/>
  <c r="F27" i="9"/>
  <c r="E27" i="9"/>
  <c r="J26" i="9"/>
  <c r="I26" i="9"/>
  <c r="H26" i="9"/>
  <c r="G26" i="9"/>
  <c r="F26" i="9"/>
  <c r="E26" i="9"/>
  <c r="J25" i="9"/>
  <c r="I25" i="9"/>
  <c r="H25" i="9"/>
  <c r="F25" i="9"/>
  <c r="E25" i="9"/>
  <c r="J24" i="9"/>
  <c r="I24" i="9"/>
  <c r="H24" i="9"/>
  <c r="F24" i="9"/>
  <c r="E24" i="9"/>
  <c r="J23" i="9"/>
  <c r="I23" i="9"/>
  <c r="H23" i="9"/>
  <c r="G23" i="9" s="1"/>
  <c r="F23" i="9"/>
  <c r="E23" i="9"/>
  <c r="J22" i="9"/>
  <c r="G22" i="9" s="1"/>
  <c r="I22" i="9"/>
  <c r="H22" i="9"/>
  <c r="F22" i="9"/>
  <c r="E22" i="9"/>
  <c r="J21" i="9"/>
  <c r="I21" i="9"/>
  <c r="H21" i="9"/>
  <c r="G21" i="9" s="1"/>
  <c r="F21" i="9"/>
  <c r="E21" i="9"/>
  <c r="J20" i="9"/>
  <c r="I20" i="9"/>
  <c r="H20" i="9"/>
  <c r="G20" i="9" s="1"/>
  <c r="F20" i="9"/>
  <c r="E20" i="9"/>
  <c r="J19" i="9"/>
  <c r="I19" i="9"/>
  <c r="H19" i="9"/>
  <c r="G19" i="9"/>
  <c r="F19" i="9"/>
  <c r="E19" i="9"/>
  <c r="J18" i="9"/>
  <c r="G18" i="9" s="1"/>
  <c r="I18" i="9"/>
  <c r="H18" i="9"/>
  <c r="F18" i="9"/>
  <c r="E18" i="9"/>
  <c r="J17" i="9"/>
  <c r="I17" i="9"/>
  <c r="H17" i="9"/>
  <c r="F17" i="9"/>
  <c r="E17" i="9"/>
  <c r="J16" i="9"/>
  <c r="I16" i="9"/>
  <c r="H16" i="9"/>
  <c r="G16" i="9" s="1"/>
  <c r="F16" i="9"/>
  <c r="E16" i="9"/>
  <c r="J15" i="9"/>
  <c r="I15" i="9"/>
  <c r="H15" i="9"/>
  <c r="G15" i="9"/>
  <c r="F15" i="9"/>
  <c r="E15" i="9"/>
  <c r="J14" i="9"/>
  <c r="G14" i="9" s="1"/>
  <c r="I14" i="9"/>
  <c r="H14" i="9"/>
  <c r="F14" i="9"/>
  <c r="E14" i="9"/>
  <c r="J13" i="9"/>
  <c r="I13" i="9"/>
  <c r="H13" i="9"/>
  <c r="F13" i="9"/>
  <c r="E13" i="9"/>
  <c r="J12" i="9"/>
  <c r="I12" i="9"/>
  <c r="H12" i="9"/>
  <c r="G12" i="9"/>
  <c r="F12" i="9"/>
  <c r="E12" i="9"/>
  <c r="J11" i="9"/>
  <c r="I11" i="9"/>
  <c r="G11" i="9" s="1"/>
  <c r="F11" i="9"/>
  <c r="E11" i="9"/>
  <c r="J10" i="9"/>
  <c r="I10" i="9"/>
  <c r="H10" i="9"/>
  <c r="G10" i="9" s="1"/>
  <c r="F10" i="9"/>
  <c r="E10" i="9"/>
  <c r="J9" i="9"/>
  <c r="I9" i="9"/>
  <c r="H9" i="9"/>
  <c r="G9" i="9"/>
  <c r="F9" i="9"/>
  <c r="E9" i="9"/>
  <c r="J8" i="9"/>
  <c r="I8" i="9"/>
  <c r="H8" i="9"/>
  <c r="F8" i="9"/>
  <c r="E8" i="9"/>
  <c r="J7" i="9"/>
  <c r="I7" i="9"/>
  <c r="H7" i="9"/>
  <c r="G7" i="9"/>
  <c r="F7" i="9"/>
  <c r="E7" i="9"/>
  <c r="J6" i="9"/>
  <c r="I6" i="9"/>
  <c r="H6" i="9"/>
  <c r="F6" i="9"/>
  <c r="E6" i="9"/>
  <c r="J5" i="9"/>
  <c r="G5" i="9" s="1"/>
  <c r="I5" i="9"/>
  <c r="H5" i="9"/>
  <c r="F5" i="9"/>
  <c r="E5" i="9"/>
  <c r="J4" i="9"/>
  <c r="I4" i="9"/>
  <c r="H4" i="9"/>
  <c r="G4" i="9" s="1"/>
  <c r="F4" i="9"/>
  <c r="E4" i="9"/>
  <c r="J3" i="9"/>
  <c r="I3" i="9"/>
  <c r="H3" i="9"/>
  <c r="G3" i="9" s="1"/>
  <c r="F3" i="9"/>
  <c r="E3" i="9"/>
  <c r="J2" i="9"/>
  <c r="I2" i="9"/>
  <c r="H2" i="9"/>
  <c r="G2" i="9" s="1"/>
  <c r="F2" i="9"/>
  <c r="E2" i="9"/>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N329" i="8"/>
  <c r="M329" i="8"/>
  <c r="L329" i="8"/>
  <c r="K329" i="8"/>
  <c r="J329" i="8"/>
  <c r="H329" i="8"/>
  <c r="G329" i="8"/>
  <c r="F329" i="8"/>
  <c r="A329" i="8"/>
  <c r="I329" i="8" s="1"/>
  <c r="M328" i="8"/>
  <c r="A328" i="8"/>
  <c r="N328" i="8" s="1"/>
  <c r="J327" i="8"/>
  <c r="I327" i="8"/>
  <c r="H327" i="8"/>
  <c r="F327" i="8"/>
  <c r="A327" i="8"/>
  <c r="N326" i="8"/>
  <c r="M326" i="8"/>
  <c r="J326" i="8"/>
  <c r="E326" i="8"/>
  <c r="A326" i="8"/>
  <c r="N325" i="8"/>
  <c r="M325" i="8"/>
  <c r="L325" i="8"/>
  <c r="K325" i="8"/>
  <c r="J325" i="8"/>
  <c r="G325" i="8"/>
  <c r="F325" i="8"/>
  <c r="A325" i="8"/>
  <c r="I325" i="8" s="1"/>
  <c r="N324" i="8"/>
  <c r="M324" i="8"/>
  <c r="L324" i="8"/>
  <c r="K324" i="8"/>
  <c r="I324" i="8"/>
  <c r="E324" i="8"/>
  <c r="C324" i="8"/>
  <c r="B324" i="8" s="1"/>
  <c r="A324" i="8"/>
  <c r="G324" i="8" s="1"/>
  <c r="K323" i="8"/>
  <c r="A323" i="8"/>
  <c r="N322" i="8"/>
  <c r="M322" i="8"/>
  <c r="L322" i="8"/>
  <c r="I322" i="8"/>
  <c r="H322" i="8"/>
  <c r="G322" i="8"/>
  <c r="F322" i="8"/>
  <c r="D322" i="8"/>
  <c r="A322" i="8"/>
  <c r="N321" i="8"/>
  <c r="M321" i="8"/>
  <c r="L321" i="8"/>
  <c r="K321" i="8"/>
  <c r="J321" i="8"/>
  <c r="H321" i="8"/>
  <c r="G321" i="8"/>
  <c r="A321" i="8"/>
  <c r="I321" i="8" s="1"/>
  <c r="N320" i="8"/>
  <c r="I320" i="8"/>
  <c r="E320" i="8"/>
  <c r="A320" i="8"/>
  <c r="A319" i="8"/>
  <c r="I318" i="8"/>
  <c r="A318" i="8"/>
  <c r="N317" i="8"/>
  <c r="M317" i="8"/>
  <c r="L317" i="8"/>
  <c r="K317" i="8"/>
  <c r="J317" i="8"/>
  <c r="H317" i="8"/>
  <c r="G317" i="8"/>
  <c r="F317" i="8"/>
  <c r="E317" i="8"/>
  <c r="D317" i="8"/>
  <c r="A317" i="8"/>
  <c r="I317" i="8" s="1"/>
  <c r="A316" i="8"/>
  <c r="N315" i="8"/>
  <c r="L315" i="8"/>
  <c r="K315" i="8"/>
  <c r="I315" i="8"/>
  <c r="H315" i="8"/>
  <c r="G315" i="8"/>
  <c r="F315" i="8"/>
  <c r="C315" i="8"/>
  <c r="B315" i="8" s="1"/>
  <c r="A315" i="8"/>
  <c r="M314" i="8"/>
  <c r="A314" i="8"/>
  <c r="N313" i="8"/>
  <c r="M313" i="8"/>
  <c r="L313" i="8"/>
  <c r="K313" i="8"/>
  <c r="H313" i="8"/>
  <c r="G313" i="8"/>
  <c r="F313" i="8"/>
  <c r="A313" i="8"/>
  <c r="I313" i="8" s="1"/>
  <c r="N312" i="8"/>
  <c r="L312" i="8"/>
  <c r="E312" i="8"/>
  <c r="D312" i="8"/>
  <c r="A312" i="8"/>
  <c r="A311" i="8"/>
  <c r="N310" i="8"/>
  <c r="M310" i="8"/>
  <c r="J310" i="8"/>
  <c r="F310" i="8"/>
  <c r="A310" i="8"/>
  <c r="N309" i="8"/>
  <c r="M309" i="8"/>
  <c r="L309" i="8"/>
  <c r="K309" i="8"/>
  <c r="J309" i="8"/>
  <c r="H309" i="8"/>
  <c r="G309" i="8"/>
  <c r="F309" i="8"/>
  <c r="A309" i="8"/>
  <c r="I309" i="8" s="1"/>
  <c r="N308" i="8"/>
  <c r="M308" i="8"/>
  <c r="L308" i="8"/>
  <c r="K308" i="8"/>
  <c r="I308" i="8"/>
  <c r="H308" i="8"/>
  <c r="F308" i="8"/>
  <c r="E308" i="8"/>
  <c r="C308" i="8"/>
  <c r="B308" i="8" s="1"/>
  <c r="A308" i="8"/>
  <c r="G308" i="8" s="1"/>
  <c r="L307" i="8"/>
  <c r="C307" i="8"/>
  <c r="B307" i="8" s="1"/>
  <c r="A307" i="8"/>
  <c r="N306" i="8"/>
  <c r="M306" i="8"/>
  <c r="L306" i="8"/>
  <c r="I306" i="8"/>
  <c r="H306" i="8"/>
  <c r="G306" i="8"/>
  <c r="A306" i="8"/>
  <c r="N305" i="8"/>
  <c r="M305" i="8"/>
  <c r="L305" i="8"/>
  <c r="K305" i="8"/>
  <c r="J305" i="8"/>
  <c r="H305" i="8"/>
  <c r="G305" i="8"/>
  <c r="A305" i="8"/>
  <c r="I305" i="8" s="1"/>
  <c r="A304" i="8"/>
  <c r="L303" i="8"/>
  <c r="J303" i="8"/>
  <c r="F303" i="8"/>
  <c r="D303" i="8"/>
  <c r="A303" i="8"/>
  <c r="A302" i="8"/>
  <c r="N301" i="8"/>
  <c r="M301" i="8"/>
  <c r="L301" i="8"/>
  <c r="K301" i="8"/>
  <c r="J301" i="8"/>
  <c r="H301" i="8"/>
  <c r="G301" i="8"/>
  <c r="E301" i="8"/>
  <c r="D301" i="8"/>
  <c r="A301" i="8"/>
  <c r="I301" i="8" s="1"/>
  <c r="K300" i="8"/>
  <c r="J300" i="8"/>
  <c r="C300" i="8"/>
  <c r="B300" i="8" s="1"/>
  <c r="H301" i="4" s="1"/>
  <c r="A300" i="8"/>
  <c r="N299" i="8"/>
  <c r="L299" i="8"/>
  <c r="K299" i="8"/>
  <c r="I299" i="8"/>
  <c r="H299" i="8"/>
  <c r="G299" i="8"/>
  <c r="F299" i="8"/>
  <c r="A299" i="8"/>
  <c r="L298" i="8"/>
  <c r="J298" i="8"/>
  <c r="D298" i="8"/>
  <c r="A298" i="8"/>
  <c r="N297" i="8"/>
  <c r="M297" i="8"/>
  <c r="L297" i="8"/>
  <c r="K297" i="8"/>
  <c r="J297" i="8"/>
  <c r="G297" i="8"/>
  <c r="F297" i="8"/>
  <c r="D297" i="8"/>
  <c r="A297" i="8"/>
  <c r="I297" i="8" s="1"/>
  <c r="N296" i="8"/>
  <c r="M296" i="8"/>
  <c r="L296" i="8"/>
  <c r="A296" i="8"/>
  <c r="H295" i="8"/>
  <c r="A295" i="8"/>
  <c r="A294" i="8"/>
  <c r="N293" i="8"/>
  <c r="M293" i="8"/>
  <c r="L293" i="8"/>
  <c r="K293" i="8"/>
  <c r="H293" i="8"/>
  <c r="G293" i="8"/>
  <c r="F293" i="8"/>
  <c r="A293" i="8"/>
  <c r="I293" i="8" s="1"/>
  <c r="N292" i="8"/>
  <c r="M292" i="8"/>
  <c r="L292" i="8"/>
  <c r="K292" i="8"/>
  <c r="I292" i="8"/>
  <c r="F292" i="8"/>
  <c r="A292" i="8"/>
  <c r="G292" i="8" s="1"/>
  <c r="A291" i="8"/>
  <c r="N290" i="8"/>
  <c r="M290" i="8"/>
  <c r="L290" i="8"/>
  <c r="I290" i="8"/>
  <c r="H290" i="8"/>
  <c r="G290" i="8"/>
  <c r="F290" i="8"/>
  <c r="D290" i="8"/>
  <c r="A290" i="8"/>
  <c r="N289" i="8"/>
  <c r="M289" i="8"/>
  <c r="L289" i="8"/>
  <c r="K289" i="8"/>
  <c r="J289" i="8"/>
  <c r="H289" i="8"/>
  <c r="G289" i="8"/>
  <c r="A289" i="8"/>
  <c r="I289" i="8" s="1"/>
  <c r="N288" i="8"/>
  <c r="J288" i="8"/>
  <c r="H288" i="8"/>
  <c r="A288" i="8"/>
  <c r="I288" i="8" s="1"/>
  <c r="N287" i="8"/>
  <c r="L287" i="8"/>
  <c r="J287" i="8"/>
  <c r="F287" i="8"/>
  <c r="C287" i="8"/>
  <c r="B287" i="8" s="1"/>
  <c r="A287" i="8"/>
  <c r="H286" i="8"/>
  <c r="F286" i="8"/>
  <c r="A286" i="8"/>
  <c r="N285" i="8"/>
  <c r="M285" i="8"/>
  <c r="L285" i="8"/>
  <c r="K285" i="8"/>
  <c r="J285" i="8"/>
  <c r="H285" i="8"/>
  <c r="F285" i="8"/>
  <c r="E285" i="8"/>
  <c r="D285" i="8"/>
  <c r="A285" i="8"/>
  <c r="I285" i="8" s="1"/>
  <c r="J284" i="8"/>
  <c r="H284" i="8"/>
  <c r="A284" i="8"/>
  <c r="N283" i="8"/>
  <c r="L283" i="8"/>
  <c r="K283" i="8"/>
  <c r="I283" i="8"/>
  <c r="H283" i="8"/>
  <c r="G283" i="8"/>
  <c r="F283" i="8"/>
  <c r="C283" i="8"/>
  <c r="B283" i="8" s="1"/>
  <c r="A283" i="8"/>
  <c r="D282" i="8"/>
  <c r="A282" i="8"/>
  <c r="N281" i="8"/>
  <c r="M281" i="8"/>
  <c r="L281" i="8"/>
  <c r="K281" i="8"/>
  <c r="J281" i="8"/>
  <c r="H281" i="8"/>
  <c r="G281" i="8"/>
  <c r="A281" i="8"/>
  <c r="I281" i="8" s="1"/>
  <c r="M280" i="8"/>
  <c r="L280" i="8"/>
  <c r="D280" i="8"/>
  <c r="A280" i="8"/>
  <c r="N280" i="8" s="1"/>
  <c r="A279" i="8"/>
  <c r="G278" i="8"/>
  <c r="A278" i="8"/>
  <c r="N277" i="8"/>
  <c r="M277" i="8"/>
  <c r="L277" i="8"/>
  <c r="K277" i="8"/>
  <c r="J277" i="8"/>
  <c r="H277" i="8"/>
  <c r="G277" i="8"/>
  <c r="F277" i="8"/>
  <c r="A277" i="8"/>
  <c r="I277" i="8" s="1"/>
  <c r="N276" i="8"/>
  <c r="M276" i="8"/>
  <c r="K276" i="8"/>
  <c r="I276" i="8"/>
  <c r="H276" i="8"/>
  <c r="F276" i="8"/>
  <c r="E276" i="8"/>
  <c r="C276" i="8"/>
  <c r="B276" i="8" s="1"/>
  <c r="A276" i="8"/>
  <c r="G276" i="8" s="1"/>
  <c r="N275" i="8"/>
  <c r="K275" i="8"/>
  <c r="A275" i="8"/>
  <c r="N274" i="8"/>
  <c r="M274" i="8"/>
  <c r="L274" i="8"/>
  <c r="I274" i="8"/>
  <c r="H274" i="8"/>
  <c r="G274" i="8"/>
  <c r="F274" i="8"/>
  <c r="D274" i="8"/>
  <c r="A274" i="8"/>
  <c r="N273" i="8"/>
  <c r="M273" i="8"/>
  <c r="L273" i="8"/>
  <c r="K273" i="8"/>
  <c r="J273" i="8"/>
  <c r="H273" i="8"/>
  <c r="G273" i="8"/>
  <c r="D273" i="8"/>
  <c r="A273" i="8"/>
  <c r="I273" i="8" s="1"/>
  <c r="M272" i="8"/>
  <c r="A272" i="8"/>
  <c r="N271" i="8"/>
  <c r="L271" i="8"/>
  <c r="J271" i="8"/>
  <c r="I271" i="8"/>
  <c r="G271" i="8"/>
  <c r="F271" i="8"/>
  <c r="A271" i="8"/>
  <c r="L270" i="8"/>
  <c r="J270" i="8"/>
  <c r="I270" i="8"/>
  <c r="A270" i="8"/>
  <c r="N269" i="8"/>
  <c r="M269" i="8"/>
  <c r="L269" i="8"/>
  <c r="J269" i="8"/>
  <c r="H269" i="8"/>
  <c r="G269" i="8"/>
  <c r="F269" i="8"/>
  <c r="D269" i="8"/>
  <c r="A269" i="8"/>
  <c r="I269" i="8" s="1"/>
  <c r="K268" i="8"/>
  <c r="A268" i="8"/>
  <c r="N267" i="8"/>
  <c r="L267" i="8"/>
  <c r="K267" i="8"/>
  <c r="I267" i="8"/>
  <c r="H267" i="8"/>
  <c r="G267" i="8"/>
  <c r="F267" i="8"/>
  <c r="D267" i="8"/>
  <c r="C267" i="8"/>
  <c r="B267" i="8" s="1"/>
  <c r="A267" i="8"/>
  <c r="N266" i="8"/>
  <c r="M266" i="8"/>
  <c r="J266" i="8"/>
  <c r="I266" i="8"/>
  <c r="G266" i="8"/>
  <c r="E266" i="8"/>
  <c r="A266" i="8"/>
  <c r="N265" i="8"/>
  <c r="M265" i="8"/>
  <c r="L265" i="8"/>
  <c r="K265" i="8"/>
  <c r="J265" i="8"/>
  <c r="H265" i="8"/>
  <c r="G265" i="8"/>
  <c r="F265" i="8"/>
  <c r="D265" i="8"/>
  <c r="C265" i="8"/>
  <c r="B265" i="8" s="1"/>
  <c r="A265" i="8"/>
  <c r="I265" i="8" s="1"/>
  <c r="N264" i="8"/>
  <c r="M264" i="8"/>
  <c r="L264" i="8"/>
  <c r="J264" i="8"/>
  <c r="I264" i="8"/>
  <c r="D264" i="8"/>
  <c r="A264" i="8"/>
  <c r="K263" i="8"/>
  <c r="A263" i="8"/>
  <c r="M262" i="8"/>
  <c r="A262" i="8"/>
  <c r="N261" i="8"/>
  <c r="M261" i="8"/>
  <c r="L261" i="8"/>
  <c r="K261" i="8"/>
  <c r="J261" i="8"/>
  <c r="H261" i="8"/>
  <c r="G261" i="8"/>
  <c r="F261" i="8"/>
  <c r="C261" i="8"/>
  <c r="B261" i="8" s="1"/>
  <c r="A261" i="8"/>
  <c r="I261" i="8" s="1"/>
  <c r="N260" i="8"/>
  <c r="M260" i="8"/>
  <c r="L260" i="8"/>
  <c r="K260" i="8"/>
  <c r="I260" i="8"/>
  <c r="H260" i="8"/>
  <c r="F260" i="8"/>
  <c r="E260" i="8"/>
  <c r="D260" i="8"/>
  <c r="C260" i="8"/>
  <c r="B260" i="8" s="1"/>
  <c r="A260" i="8"/>
  <c r="G260" i="8" s="1"/>
  <c r="C259" i="8"/>
  <c r="B259" i="8" s="1"/>
  <c r="A259" i="8"/>
  <c r="N258" i="8"/>
  <c r="M258" i="8"/>
  <c r="J258" i="8"/>
  <c r="F258" i="8"/>
  <c r="E258" i="8"/>
  <c r="C258" i="8"/>
  <c r="B258" i="8" s="1"/>
  <c r="A258" i="8"/>
  <c r="N257" i="8"/>
  <c r="K257" i="8"/>
  <c r="I257" i="8"/>
  <c r="H257" i="8"/>
  <c r="G257" i="8"/>
  <c r="F257" i="8"/>
  <c r="D257" i="8"/>
  <c r="A257" i="8"/>
  <c r="M256" i="8"/>
  <c r="C256" i="8"/>
  <c r="B256" i="8" s="1"/>
  <c r="H257" i="4" s="1"/>
  <c r="A256" i="8"/>
  <c r="M255" i="8"/>
  <c r="J255" i="8"/>
  <c r="I255" i="8"/>
  <c r="H255" i="8"/>
  <c r="G255" i="8"/>
  <c r="E255" i="8"/>
  <c r="A255" i="8"/>
  <c r="J254" i="8"/>
  <c r="G254" i="8"/>
  <c r="A254" i="8"/>
  <c r="N253" i="8"/>
  <c r="L253" i="8"/>
  <c r="K253" i="8"/>
  <c r="C253" i="8"/>
  <c r="B253" i="8" s="1"/>
  <c r="A253" i="8"/>
  <c r="N252" i="8"/>
  <c r="M252" i="8"/>
  <c r="G252" i="8"/>
  <c r="E252" i="8"/>
  <c r="D252" i="8"/>
  <c r="A252" i="8"/>
  <c r="J252" i="8" s="1"/>
  <c r="A251" i="8"/>
  <c r="A250" i="8"/>
  <c r="M249" i="8"/>
  <c r="K249" i="8"/>
  <c r="I249" i="8"/>
  <c r="H249" i="8"/>
  <c r="G249" i="8"/>
  <c r="F249" i="8"/>
  <c r="D249" i="8"/>
  <c r="A249" i="8"/>
  <c r="N248" i="8"/>
  <c r="M248" i="8"/>
  <c r="L248" i="8"/>
  <c r="K248" i="8"/>
  <c r="I248" i="8"/>
  <c r="F248" i="8"/>
  <c r="E248" i="8"/>
  <c r="D248" i="8"/>
  <c r="C248" i="8"/>
  <c r="B248" i="8" s="1"/>
  <c r="A248" i="8"/>
  <c r="H248" i="8" s="1"/>
  <c r="M247" i="8"/>
  <c r="L247" i="8"/>
  <c r="G247" i="8"/>
  <c r="C247" i="8"/>
  <c r="B247" i="8" s="1"/>
  <c r="A247" i="8"/>
  <c r="N246" i="8"/>
  <c r="M246" i="8"/>
  <c r="K246" i="8"/>
  <c r="I246" i="8"/>
  <c r="H246" i="8"/>
  <c r="G246" i="8"/>
  <c r="F246" i="8"/>
  <c r="C246" i="8"/>
  <c r="B246" i="8" s="1"/>
  <c r="A246" i="8"/>
  <c r="L245" i="8"/>
  <c r="K245" i="8"/>
  <c r="D245" i="8"/>
  <c r="A245" i="8"/>
  <c r="N245" i="8" s="1"/>
  <c r="N244" i="8"/>
  <c r="M244" i="8"/>
  <c r="J244" i="8"/>
  <c r="I244" i="8"/>
  <c r="G244" i="8"/>
  <c r="F244" i="8"/>
  <c r="E244" i="8"/>
  <c r="C244" i="8"/>
  <c r="B244" i="8" s="1"/>
  <c r="A244" i="8"/>
  <c r="K243" i="8"/>
  <c r="J243" i="8"/>
  <c r="I243" i="8"/>
  <c r="H243" i="8"/>
  <c r="A243" i="8"/>
  <c r="A242" i="8"/>
  <c r="N241" i="8"/>
  <c r="M241" i="8"/>
  <c r="I241" i="8"/>
  <c r="H241" i="8"/>
  <c r="F241" i="8"/>
  <c r="E241" i="8"/>
  <c r="D241" i="8"/>
  <c r="A241" i="8"/>
  <c r="K240" i="8"/>
  <c r="I240" i="8"/>
  <c r="A240" i="8"/>
  <c r="M239" i="8"/>
  <c r="L239" i="8"/>
  <c r="K239" i="8"/>
  <c r="D239" i="8"/>
  <c r="A239" i="8"/>
  <c r="N238" i="8"/>
  <c r="J238" i="8"/>
  <c r="I238" i="8"/>
  <c r="H238" i="8"/>
  <c r="G238" i="8"/>
  <c r="A238" i="8"/>
  <c r="I237" i="8"/>
  <c r="G237" i="8"/>
  <c r="A237" i="8"/>
  <c r="A236" i="8"/>
  <c r="M235" i="8"/>
  <c r="G235" i="8"/>
  <c r="E235" i="8"/>
  <c r="C235" i="8"/>
  <c r="B235" i="8" s="1"/>
  <c r="A235" i="8"/>
  <c r="J235" i="8" s="1"/>
  <c r="K234" i="8"/>
  <c r="J234" i="8"/>
  <c r="I234" i="8"/>
  <c r="H234" i="8"/>
  <c r="A234" i="8"/>
  <c r="L233" i="8"/>
  <c r="E233" i="8"/>
  <c r="D233" i="8"/>
  <c r="A233" i="8"/>
  <c r="N233" i="8" s="1"/>
  <c r="M232" i="8"/>
  <c r="I232" i="8"/>
  <c r="G232" i="8"/>
  <c r="F232" i="8"/>
  <c r="D232" i="8"/>
  <c r="C232" i="8"/>
  <c r="B232" i="8" s="1"/>
  <c r="A232" i="8"/>
  <c r="J232" i="8" s="1"/>
  <c r="M231" i="8"/>
  <c r="L231" i="8"/>
  <c r="K231" i="8"/>
  <c r="I231" i="8"/>
  <c r="H231" i="8"/>
  <c r="G231" i="8"/>
  <c r="E231" i="8"/>
  <c r="D231" i="8"/>
  <c r="C231" i="8"/>
  <c r="B231" i="8" s="1"/>
  <c r="A231" i="8"/>
  <c r="M230" i="8"/>
  <c r="K230" i="8"/>
  <c r="G230" i="8"/>
  <c r="C230" i="8"/>
  <c r="B230" i="8" s="1"/>
  <c r="A230" i="8"/>
  <c r="N230" i="8" s="1"/>
  <c r="N229" i="8"/>
  <c r="M229" i="8"/>
  <c r="L229" i="8"/>
  <c r="I229" i="8"/>
  <c r="H229" i="8"/>
  <c r="G229" i="8"/>
  <c r="F229" i="8"/>
  <c r="D229" i="8"/>
  <c r="C229" i="8"/>
  <c r="B229" i="8" s="1"/>
  <c r="A229" i="8"/>
  <c r="J229" i="8" s="1"/>
  <c r="A228" i="8"/>
  <c r="M227" i="8"/>
  <c r="J227" i="8"/>
  <c r="I227" i="8"/>
  <c r="H227" i="8"/>
  <c r="G227" i="8"/>
  <c r="E227" i="8"/>
  <c r="C227" i="8"/>
  <c r="B227" i="8" s="1"/>
  <c r="A227" i="8"/>
  <c r="A226" i="8"/>
  <c r="A225" i="8"/>
  <c r="N224" i="8"/>
  <c r="M224" i="8"/>
  <c r="I224" i="8"/>
  <c r="F224" i="8"/>
  <c r="E224" i="8"/>
  <c r="C224" i="8"/>
  <c r="B224" i="8" s="1"/>
  <c r="A224" i="8"/>
  <c r="J224" i="8" s="1"/>
  <c r="K223" i="8"/>
  <c r="J223" i="8"/>
  <c r="H223" i="8"/>
  <c r="A223" i="8"/>
  <c r="M222" i="8"/>
  <c r="K222" i="8"/>
  <c r="J222" i="8"/>
  <c r="C222" i="8"/>
  <c r="B222" i="8" s="1"/>
  <c r="A222" i="8"/>
  <c r="N222" i="8" s="1"/>
  <c r="N221" i="8"/>
  <c r="I221" i="8"/>
  <c r="H221" i="8"/>
  <c r="G221" i="8"/>
  <c r="F221" i="8"/>
  <c r="E221" i="8"/>
  <c r="A221" i="8"/>
  <c r="L220" i="8"/>
  <c r="K220" i="8"/>
  <c r="J220" i="8"/>
  <c r="G220" i="8"/>
  <c r="F220" i="8"/>
  <c r="A220" i="8"/>
  <c r="E219" i="8"/>
  <c r="C219" i="8"/>
  <c r="B219" i="8" s="1"/>
  <c r="A219" i="8"/>
  <c r="L219" i="8" s="1"/>
  <c r="N218" i="8"/>
  <c r="G218" i="8"/>
  <c r="F218" i="8"/>
  <c r="C218" i="8"/>
  <c r="B218" i="8" s="1"/>
  <c r="A218" i="8"/>
  <c r="J218" i="8" s="1"/>
  <c r="A217" i="8"/>
  <c r="N216" i="8"/>
  <c r="M216" i="8"/>
  <c r="L216" i="8"/>
  <c r="K216" i="8"/>
  <c r="I216" i="8"/>
  <c r="G216" i="8"/>
  <c r="F216" i="8"/>
  <c r="E216" i="8"/>
  <c r="D216" i="8"/>
  <c r="C216" i="8"/>
  <c r="B216" i="8" s="1"/>
  <c r="A216" i="8"/>
  <c r="H216" i="8" s="1"/>
  <c r="L215" i="8"/>
  <c r="J215" i="8"/>
  <c r="I215" i="8"/>
  <c r="H215" i="8"/>
  <c r="G215" i="8"/>
  <c r="E215" i="8"/>
  <c r="C215" i="8"/>
  <c r="B215" i="8" s="1"/>
  <c r="A215" i="8"/>
  <c r="N214" i="8"/>
  <c r="K214" i="8"/>
  <c r="J214" i="8"/>
  <c r="H214" i="8"/>
  <c r="E214" i="8"/>
  <c r="A214" i="8"/>
  <c r="M213" i="8"/>
  <c r="K213" i="8"/>
  <c r="I213" i="8"/>
  <c r="G213" i="8"/>
  <c r="D213" i="8"/>
  <c r="A213" i="8"/>
  <c r="N212" i="8"/>
  <c r="M212" i="8"/>
  <c r="L212" i="8"/>
  <c r="K212" i="8"/>
  <c r="I212" i="8"/>
  <c r="G212" i="8"/>
  <c r="F212" i="8"/>
  <c r="E212" i="8"/>
  <c r="C212" i="8"/>
  <c r="B212" i="8" s="1"/>
  <c r="A212" i="8"/>
  <c r="H212" i="8" s="1"/>
  <c r="G211" i="8"/>
  <c r="D211" i="8"/>
  <c r="A211" i="8"/>
  <c r="K211" i="8" s="1"/>
  <c r="N210" i="8"/>
  <c r="M210" i="8"/>
  <c r="I210" i="8"/>
  <c r="H210" i="8"/>
  <c r="G210" i="8"/>
  <c r="F210" i="8"/>
  <c r="E210" i="8"/>
  <c r="A210" i="8"/>
  <c r="N209" i="8"/>
  <c r="A209" i="8"/>
  <c r="M208" i="8"/>
  <c r="A208" i="8"/>
  <c r="K207" i="8"/>
  <c r="I207" i="8"/>
  <c r="H207" i="8"/>
  <c r="E207" i="8"/>
  <c r="C207" i="8"/>
  <c r="B207" i="8" s="1"/>
  <c r="A207" i="8"/>
  <c r="J207" i="8" s="1"/>
  <c r="G206" i="8"/>
  <c r="F206" i="8"/>
  <c r="E206" i="8"/>
  <c r="A206" i="8"/>
  <c r="M206" i="8" s="1"/>
  <c r="L205" i="8"/>
  <c r="K205" i="8"/>
  <c r="I205" i="8"/>
  <c r="F205" i="8"/>
  <c r="D205" i="8"/>
  <c r="C205" i="8"/>
  <c r="B205" i="8" s="1"/>
  <c r="A205" i="8"/>
  <c r="N204" i="8"/>
  <c r="M204" i="8"/>
  <c r="K204" i="8"/>
  <c r="I204" i="8"/>
  <c r="G204" i="8"/>
  <c r="F204" i="8"/>
  <c r="D204" i="8"/>
  <c r="A204" i="8"/>
  <c r="H204" i="8" s="1"/>
  <c r="L203" i="8"/>
  <c r="A203" i="8"/>
  <c r="N202" i="8"/>
  <c r="K202" i="8"/>
  <c r="I202" i="8"/>
  <c r="F202" i="8"/>
  <c r="A202" i="8"/>
  <c r="L201" i="8"/>
  <c r="G201" i="8"/>
  <c r="E201" i="8"/>
  <c r="D201" i="8"/>
  <c r="A201" i="8"/>
  <c r="K201" i="8" s="1"/>
  <c r="N200" i="8"/>
  <c r="F200" i="8"/>
  <c r="A200" i="8"/>
  <c r="M199" i="8"/>
  <c r="K199" i="8"/>
  <c r="H199" i="8"/>
  <c r="C199" i="8"/>
  <c r="B199" i="8" s="1"/>
  <c r="A199" i="8"/>
  <c r="M198" i="8"/>
  <c r="J198" i="8"/>
  <c r="I198" i="8"/>
  <c r="G198" i="8"/>
  <c r="F198" i="8"/>
  <c r="C198" i="8"/>
  <c r="B198" i="8" s="1"/>
  <c r="A198" i="8"/>
  <c r="N197" i="8"/>
  <c r="M197" i="8"/>
  <c r="L197" i="8"/>
  <c r="F197" i="8"/>
  <c r="A197" i="8"/>
  <c r="M196" i="8"/>
  <c r="A196" i="8"/>
  <c r="M195" i="8"/>
  <c r="L195" i="8"/>
  <c r="K195" i="8"/>
  <c r="I195" i="8"/>
  <c r="H195" i="8"/>
  <c r="E195" i="8"/>
  <c r="D195" i="8"/>
  <c r="C195" i="8"/>
  <c r="B195" i="8" s="1"/>
  <c r="A195" i="8"/>
  <c r="J194" i="8"/>
  <c r="I194" i="8"/>
  <c r="H194" i="8"/>
  <c r="E194" i="8"/>
  <c r="A194" i="8"/>
  <c r="K194" i="8" s="1"/>
  <c r="N193" i="8"/>
  <c r="M193" i="8"/>
  <c r="L193" i="8"/>
  <c r="I193" i="8"/>
  <c r="H193" i="8"/>
  <c r="F193" i="8"/>
  <c r="E193" i="8"/>
  <c r="C193" i="8"/>
  <c r="B193" i="8" s="1"/>
  <c r="A193" i="8"/>
  <c r="J193" i="8" s="1"/>
  <c r="N192" i="8"/>
  <c r="J192" i="8"/>
  <c r="I192" i="8"/>
  <c r="G192" i="8"/>
  <c r="E192" i="8"/>
  <c r="A192" i="8"/>
  <c r="G191" i="8"/>
  <c r="A191" i="8"/>
  <c r="I190" i="8"/>
  <c r="A190" i="8"/>
  <c r="K189" i="8"/>
  <c r="H189" i="8"/>
  <c r="G189" i="8"/>
  <c r="E189" i="8"/>
  <c r="D189" i="8"/>
  <c r="A189" i="8"/>
  <c r="M189" i="8" s="1"/>
  <c r="L188" i="8"/>
  <c r="A188" i="8"/>
  <c r="M187" i="8"/>
  <c r="K187" i="8"/>
  <c r="I187" i="8"/>
  <c r="H187" i="8"/>
  <c r="G187" i="8"/>
  <c r="D187" i="8"/>
  <c r="A187" i="8"/>
  <c r="N186" i="8"/>
  <c r="K186" i="8"/>
  <c r="J186" i="8"/>
  <c r="I186" i="8"/>
  <c r="E186" i="8"/>
  <c r="C186" i="8"/>
  <c r="B186" i="8" s="1"/>
  <c r="A186" i="8"/>
  <c r="G186" i="8" s="1"/>
  <c r="N185" i="8"/>
  <c r="L185" i="8"/>
  <c r="I185" i="8"/>
  <c r="H185" i="8"/>
  <c r="G185" i="8"/>
  <c r="F185" i="8"/>
  <c r="C185" i="8"/>
  <c r="B185" i="8" s="1"/>
  <c r="A185" i="8"/>
  <c r="N184" i="8"/>
  <c r="M184" i="8"/>
  <c r="K184" i="8"/>
  <c r="J184" i="8"/>
  <c r="G184" i="8"/>
  <c r="E184" i="8"/>
  <c r="D184" i="8"/>
  <c r="C184" i="8"/>
  <c r="B184" i="8" s="1"/>
  <c r="A184" i="8"/>
  <c r="L183" i="8"/>
  <c r="J183" i="8"/>
  <c r="I183" i="8"/>
  <c r="G183" i="8"/>
  <c r="E183" i="8"/>
  <c r="C183" i="8"/>
  <c r="B183" i="8" s="1"/>
  <c r="A183" i="8"/>
  <c r="F182" i="8"/>
  <c r="A182" i="8"/>
  <c r="H181" i="8"/>
  <c r="A181" i="8"/>
  <c r="N180" i="8"/>
  <c r="M180" i="8"/>
  <c r="L180" i="8"/>
  <c r="K180" i="8"/>
  <c r="I180" i="8"/>
  <c r="G180" i="8"/>
  <c r="F180" i="8"/>
  <c r="E180" i="8"/>
  <c r="D180" i="8"/>
  <c r="C180" i="8"/>
  <c r="B180" i="8" s="1"/>
  <c r="A180" i="8"/>
  <c r="H180" i="8" s="1"/>
  <c r="J179" i="8"/>
  <c r="I179" i="8"/>
  <c r="H179" i="8"/>
  <c r="G179" i="8"/>
  <c r="A179" i="8"/>
  <c r="N178" i="8"/>
  <c r="M178" i="8"/>
  <c r="K178" i="8"/>
  <c r="I178" i="8"/>
  <c r="H178" i="8"/>
  <c r="G178" i="8"/>
  <c r="F178" i="8"/>
  <c r="E178" i="8"/>
  <c r="C178" i="8"/>
  <c r="B178" i="8" s="1"/>
  <c r="A178" i="8"/>
  <c r="N177" i="8"/>
  <c r="K177" i="8"/>
  <c r="F177" i="8"/>
  <c r="A177" i="8"/>
  <c r="K176" i="8"/>
  <c r="I176" i="8"/>
  <c r="A176" i="8"/>
  <c r="N175" i="8"/>
  <c r="L175" i="8"/>
  <c r="G175" i="8"/>
  <c r="F175" i="8"/>
  <c r="E175" i="8"/>
  <c r="D175" i="8"/>
  <c r="A175" i="8"/>
  <c r="J175" i="8" s="1"/>
  <c r="N174" i="8"/>
  <c r="M174" i="8"/>
  <c r="K174" i="8"/>
  <c r="H174" i="8"/>
  <c r="G174" i="8"/>
  <c r="F174" i="8"/>
  <c r="E174" i="8"/>
  <c r="D174" i="8"/>
  <c r="C174" i="8"/>
  <c r="B174" i="8" s="1"/>
  <c r="A174" i="8"/>
  <c r="I174" i="8" s="1"/>
  <c r="N173" i="8"/>
  <c r="M173" i="8"/>
  <c r="L173" i="8"/>
  <c r="K173" i="8"/>
  <c r="I173" i="8"/>
  <c r="H173" i="8"/>
  <c r="F173" i="8"/>
  <c r="A173" i="8"/>
  <c r="G173" i="8" s="1"/>
  <c r="N172" i="8"/>
  <c r="K172" i="8"/>
  <c r="J172" i="8"/>
  <c r="I172" i="8"/>
  <c r="H172" i="8"/>
  <c r="D172" i="8"/>
  <c r="C172" i="8"/>
  <c r="B172" i="8" s="1"/>
  <c r="A172" i="8"/>
  <c r="N171" i="8"/>
  <c r="M171" i="8"/>
  <c r="L171" i="8"/>
  <c r="I171" i="8"/>
  <c r="H171" i="8"/>
  <c r="G171" i="8"/>
  <c r="F171" i="8"/>
  <c r="E171" i="8"/>
  <c r="D171" i="8"/>
  <c r="A171" i="8"/>
  <c r="N170" i="8"/>
  <c r="M170" i="8"/>
  <c r="L170" i="8"/>
  <c r="K170" i="8"/>
  <c r="J170" i="8"/>
  <c r="H170" i="8"/>
  <c r="F170" i="8"/>
  <c r="E170" i="8"/>
  <c r="C170" i="8"/>
  <c r="B170" i="8" s="1"/>
  <c r="A170" i="8"/>
  <c r="I170" i="8" s="1"/>
  <c r="N169" i="8"/>
  <c r="I169" i="8"/>
  <c r="E169" i="8"/>
  <c r="A169" i="8"/>
  <c r="K168" i="8"/>
  <c r="G168" i="8"/>
  <c r="F168" i="8"/>
  <c r="C168" i="8"/>
  <c r="B168" i="8" s="1"/>
  <c r="A168" i="8"/>
  <c r="L167" i="8"/>
  <c r="J167" i="8"/>
  <c r="I167" i="8"/>
  <c r="H167" i="8"/>
  <c r="F167" i="8"/>
  <c r="A167" i="8"/>
  <c r="N166" i="8"/>
  <c r="M166" i="8"/>
  <c r="L166" i="8"/>
  <c r="K166" i="8"/>
  <c r="J166" i="8"/>
  <c r="H166" i="8"/>
  <c r="G166" i="8"/>
  <c r="E166" i="8"/>
  <c r="D166" i="8"/>
  <c r="C166" i="8"/>
  <c r="B166" i="8" s="1"/>
  <c r="A166" i="8"/>
  <c r="I166" i="8" s="1"/>
  <c r="M165" i="8"/>
  <c r="K165" i="8"/>
  <c r="I165" i="8"/>
  <c r="H165" i="8"/>
  <c r="C165" i="8"/>
  <c r="B165" i="8" s="1"/>
  <c r="A165" i="8"/>
  <c r="N164" i="8"/>
  <c r="L164" i="8"/>
  <c r="K164" i="8"/>
  <c r="I164" i="8"/>
  <c r="H164" i="8"/>
  <c r="G164" i="8"/>
  <c r="D164" i="8"/>
  <c r="C164" i="8"/>
  <c r="B164" i="8" s="1"/>
  <c r="A164" i="8"/>
  <c r="N163" i="8"/>
  <c r="L163" i="8"/>
  <c r="I163" i="8"/>
  <c r="A163" i="8"/>
  <c r="N162" i="8"/>
  <c r="M162" i="8"/>
  <c r="L162" i="8"/>
  <c r="K162" i="8"/>
  <c r="J162" i="8"/>
  <c r="H162" i="8"/>
  <c r="G162" i="8"/>
  <c r="C162" i="8"/>
  <c r="B162" i="8" s="1"/>
  <c r="A162" i="8"/>
  <c r="I162" i="8" s="1"/>
  <c r="M161" i="8"/>
  <c r="E161" i="8"/>
  <c r="A161" i="8"/>
  <c r="K161" i="8" s="1"/>
  <c r="J160" i="8"/>
  <c r="H160" i="8"/>
  <c r="A160" i="8"/>
  <c r="K160" i="8" s="1"/>
  <c r="J159" i="8"/>
  <c r="E159" i="8"/>
  <c r="A159" i="8"/>
  <c r="N158" i="8"/>
  <c r="M158" i="8"/>
  <c r="L158" i="8"/>
  <c r="K158" i="8"/>
  <c r="J158" i="8"/>
  <c r="H158" i="8"/>
  <c r="G158" i="8"/>
  <c r="F158" i="8"/>
  <c r="E158" i="8"/>
  <c r="C158" i="8"/>
  <c r="B158" i="8" s="1"/>
  <c r="A158" i="8"/>
  <c r="I158" i="8" s="1"/>
  <c r="N157" i="8"/>
  <c r="M157" i="8"/>
  <c r="L157" i="8"/>
  <c r="K157" i="8"/>
  <c r="I157" i="8"/>
  <c r="H157" i="8"/>
  <c r="F157" i="8"/>
  <c r="E157" i="8"/>
  <c r="D157" i="8"/>
  <c r="C157" i="8"/>
  <c r="B157" i="8" s="1"/>
  <c r="A157" i="8"/>
  <c r="G157" i="8" s="1"/>
  <c r="N156" i="8"/>
  <c r="K156" i="8"/>
  <c r="I156" i="8"/>
  <c r="H156" i="8"/>
  <c r="D156" i="8"/>
  <c r="A156" i="8"/>
  <c r="J156" i="8" s="1"/>
  <c r="N155" i="8"/>
  <c r="M155" i="8"/>
  <c r="L155" i="8"/>
  <c r="I155" i="8"/>
  <c r="H155" i="8"/>
  <c r="G155" i="8"/>
  <c r="F155" i="8"/>
  <c r="E155" i="8"/>
  <c r="A155" i="8"/>
  <c r="N154" i="8"/>
  <c r="M154" i="8"/>
  <c r="L154" i="8"/>
  <c r="K154" i="8"/>
  <c r="H154" i="8"/>
  <c r="G154" i="8"/>
  <c r="F154" i="8"/>
  <c r="D154" i="8"/>
  <c r="C154" i="8"/>
  <c r="B154" i="8" s="1"/>
  <c r="A154" i="8"/>
  <c r="I154" i="8" s="1"/>
  <c r="A153" i="8"/>
  <c r="N152" i="8"/>
  <c r="K152" i="8"/>
  <c r="J152" i="8"/>
  <c r="D152" i="8"/>
  <c r="C152" i="8"/>
  <c r="B152" i="8" s="1"/>
  <c r="A152" i="8"/>
  <c r="L151" i="8"/>
  <c r="J151" i="8"/>
  <c r="I151" i="8"/>
  <c r="G151" i="8"/>
  <c r="F151" i="8"/>
  <c r="A151" i="8"/>
  <c r="N150" i="8"/>
  <c r="M150" i="8"/>
  <c r="L150" i="8"/>
  <c r="K150" i="8"/>
  <c r="J150" i="8"/>
  <c r="H150" i="8"/>
  <c r="G150" i="8"/>
  <c r="F150" i="8"/>
  <c r="E150" i="8"/>
  <c r="D150" i="8"/>
  <c r="C150" i="8"/>
  <c r="B150" i="8" s="1"/>
  <c r="A150" i="8"/>
  <c r="I150" i="8" s="1"/>
  <c r="I149" i="8"/>
  <c r="A149" i="8"/>
  <c r="N148" i="8"/>
  <c r="L148" i="8"/>
  <c r="K148" i="8"/>
  <c r="I148" i="8"/>
  <c r="H148" i="8"/>
  <c r="G148" i="8"/>
  <c r="D148" i="8"/>
  <c r="A148" i="8"/>
  <c r="N147" i="8"/>
  <c r="J147" i="8"/>
  <c r="I147" i="8"/>
  <c r="H147" i="8"/>
  <c r="A147" i="8"/>
  <c r="L147" i="8" s="1"/>
  <c r="N146" i="8"/>
  <c r="M146" i="8"/>
  <c r="L146" i="8"/>
  <c r="K146" i="8"/>
  <c r="J146" i="8"/>
  <c r="H146" i="8"/>
  <c r="G146" i="8"/>
  <c r="F146" i="8"/>
  <c r="E146" i="8"/>
  <c r="D146" i="8"/>
  <c r="C146" i="8"/>
  <c r="B146" i="8" s="1"/>
  <c r="A146" i="8"/>
  <c r="I146" i="8" s="1"/>
  <c r="A145" i="8"/>
  <c r="G144" i="8"/>
  <c r="A144" i="8"/>
  <c r="N143" i="8"/>
  <c r="L143" i="8"/>
  <c r="J143" i="8"/>
  <c r="G143" i="8"/>
  <c r="E143" i="8"/>
  <c r="A143" i="8"/>
  <c r="N142" i="8"/>
  <c r="M142" i="8"/>
  <c r="L142" i="8"/>
  <c r="K142" i="8"/>
  <c r="J142" i="8"/>
  <c r="H142" i="8"/>
  <c r="G142" i="8"/>
  <c r="F142" i="8"/>
  <c r="E142" i="8"/>
  <c r="A142" i="8"/>
  <c r="I142" i="8" s="1"/>
  <c r="N141" i="8"/>
  <c r="M141" i="8"/>
  <c r="L141" i="8"/>
  <c r="I141" i="8"/>
  <c r="H141" i="8"/>
  <c r="F141" i="8"/>
  <c r="E141" i="8"/>
  <c r="D141" i="8"/>
  <c r="C141" i="8"/>
  <c r="B141" i="8" s="1"/>
  <c r="A141" i="8"/>
  <c r="G141" i="8" s="1"/>
  <c r="N140" i="8"/>
  <c r="K140" i="8"/>
  <c r="I140" i="8"/>
  <c r="C140" i="8"/>
  <c r="B140" i="8" s="1"/>
  <c r="A140" i="8"/>
  <c r="L140" i="8" s="1"/>
  <c r="N139" i="8"/>
  <c r="M139" i="8"/>
  <c r="L139" i="8"/>
  <c r="I139" i="8"/>
  <c r="H139" i="8"/>
  <c r="G139" i="8"/>
  <c r="F139" i="8"/>
  <c r="E139" i="8"/>
  <c r="D139" i="8"/>
  <c r="A139" i="8"/>
  <c r="N138" i="8"/>
  <c r="M138" i="8"/>
  <c r="L138" i="8"/>
  <c r="K138" i="8"/>
  <c r="J138" i="8"/>
  <c r="H138" i="8"/>
  <c r="G138" i="8"/>
  <c r="F138" i="8"/>
  <c r="E138" i="8"/>
  <c r="D138" i="8"/>
  <c r="C138" i="8"/>
  <c r="B138" i="8" s="1"/>
  <c r="A138" i="8"/>
  <c r="I138" i="8" s="1"/>
  <c r="M137" i="8"/>
  <c r="H137" i="8"/>
  <c r="F137" i="8"/>
  <c r="A137" i="8"/>
  <c r="K137" i="8" s="1"/>
  <c r="K136" i="8"/>
  <c r="D136" i="8"/>
  <c r="A136" i="8"/>
  <c r="A135" i="8"/>
  <c r="N134" i="8"/>
  <c r="M134" i="8"/>
  <c r="L134" i="8"/>
  <c r="K134" i="8"/>
  <c r="J134" i="8"/>
  <c r="G134" i="8"/>
  <c r="F134" i="8"/>
  <c r="E134" i="8"/>
  <c r="D134" i="8"/>
  <c r="C134" i="8"/>
  <c r="B134" i="8" s="1"/>
  <c r="A134" i="8"/>
  <c r="I134" i="8" s="1"/>
  <c r="L133" i="8"/>
  <c r="J133" i="8"/>
  <c r="A133" i="8"/>
  <c r="K133" i="8" s="1"/>
  <c r="N132" i="8"/>
  <c r="L132" i="8"/>
  <c r="K132" i="8"/>
  <c r="I132" i="8"/>
  <c r="G132" i="8"/>
  <c r="F132" i="8"/>
  <c r="D132" i="8"/>
  <c r="C132" i="8"/>
  <c r="B132" i="8" s="1"/>
  <c r="A132" i="8"/>
  <c r="N131" i="8"/>
  <c r="M131" i="8"/>
  <c r="J131" i="8"/>
  <c r="I131" i="8"/>
  <c r="H131" i="8"/>
  <c r="E131" i="8"/>
  <c r="D131" i="8"/>
  <c r="A131" i="8"/>
  <c r="N130" i="8"/>
  <c r="M130" i="8"/>
  <c r="L130" i="8"/>
  <c r="K130" i="8"/>
  <c r="J130" i="8"/>
  <c r="H130" i="8"/>
  <c r="G130" i="8"/>
  <c r="E130" i="8"/>
  <c r="D130" i="8"/>
  <c r="C130" i="8"/>
  <c r="B130" i="8" s="1"/>
  <c r="A130" i="8"/>
  <c r="I130" i="8" s="1"/>
  <c r="N129" i="8"/>
  <c r="M129" i="8"/>
  <c r="L129" i="8"/>
  <c r="I129" i="8"/>
  <c r="F129" i="8"/>
  <c r="D129" i="8"/>
  <c r="C129" i="8"/>
  <c r="B129" i="8" s="1"/>
  <c r="A129" i="8"/>
  <c r="K128" i="8"/>
  <c r="G128" i="8"/>
  <c r="A128" i="8"/>
  <c r="N128" i="8" s="1"/>
  <c r="N127" i="8"/>
  <c r="L127" i="8"/>
  <c r="J127" i="8"/>
  <c r="F127" i="8"/>
  <c r="E127" i="8"/>
  <c r="D127" i="8"/>
  <c r="A127" i="8"/>
  <c r="N126" i="8"/>
  <c r="M126" i="8"/>
  <c r="L126" i="8"/>
  <c r="K126" i="8"/>
  <c r="J126" i="8"/>
  <c r="H126" i="8"/>
  <c r="G126" i="8"/>
  <c r="F126" i="8"/>
  <c r="E126" i="8"/>
  <c r="D126" i="8"/>
  <c r="A126" i="8"/>
  <c r="I126" i="8" s="1"/>
  <c r="N125" i="8"/>
  <c r="M125" i="8"/>
  <c r="L125" i="8"/>
  <c r="K125" i="8"/>
  <c r="I125" i="8"/>
  <c r="H125" i="8"/>
  <c r="F125" i="8"/>
  <c r="E125" i="8"/>
  <c r="A125" i="8"/>
  <c r="G125" i="8" s="1"/>
  <c r="J124" i="8"/>
  <c r="I124" i="8"/>
  <c r="A124" i="8"/>
  <c r="K124" i="8" s="1"/>
  <c r="N123" i="8"/>
  <c r="M123" i="8"/>
  <c r="L123" i="8"/>
  <c r="I123" i="8"/>
  <c r="H123" i="8"/>
  <c r="F123" i="8"/>
  <c r="E123" i="8"/>
  <c r="D123" i="8"/>
  <c r="A123" i="8"/>
  <c r="N122" i="8"/>
  <c r="M122" i="8"/>
  <c r="L122" i="8"/>
  <c r="G122" i="8"/>
  <c r="A122" i="8"/>
  <c r="I122" i="8" s="1"/>
  <c r="N121" i="8"/>
  <c r="M121" i="8"/>
  <c r="I121" i="8"/>
  <c r="D121" i="8"/>
  <c r="A121" i="8"/>
  <c r="A120" i="8"/>
  <c r="N119" i="8"/>
  <c r="J119" i="8"/>
  <c r="I119" i="8"/>
  <c r="F119" i="8"/>
  <c r="A119" i="8"/>
  <c r="N118" i="8"/>
  <c r="M118" i="8"/>
  <c r="L118" i="8"/>
  <c r="K118" i="8"/>
  <c r="J118" i="8"/>
  <c r="H118" i="8"/>
  <c r="G118" i="8"/>
  <c r="E118" i="8"/>
  <c r="D118" i="8"/>
  <c r="C118" i="8"/>
  <c r="B118" i="8" s="1"/>
  <c r="A118" i="8"/>
  <c r="I118" i="8" s="1"/>
  <c r="M117" i="8"/>
  <c r="J117" i="8"/>
  <c r="I117" i="8"/>
  <c r="H117" i="8"/>
  <c r="D117" i="8"/>
  <c r="C117" i="8"/>
  <c r="B117" i="8" s="1"/>
  <c r="A117" i="8"/>
  <c r="N116" i="8"/>
  <c r="L116" i="8"/>
  <c r="K116" i="8"/>
  <c r="I116" i="8"/>
  <c r="H116" i="8"/>
  <c r="G116" i="8"/>
  <c r="F116" i="8"/>
  <c r="D116" i="8"/>
  <c r="C116" i="8"/>
  <c r="B116" i="8" s="1"/>
  <c r="A116" i="8"/>
  <c r="G115" i="8"/>
  <c r="A115" i="8"/>
  <c r="N114" i="8"/>
  <c r="M114" i="8"/>
  <c r="L114" i="8"/>
  <c r="K114" i="8"/>
  <c r="J114" i="8"/>
  <c r="H114" i="8"/>
  <c r="G114" i="8"/>
  <c r="F114" i="8"/>
  <c r="E114" i="8"/>
  <c r="D114" i="8"/>
  <c r="A114" i="8"/>
  <c r="I114" i="8" s="1"/>
  <c r="N113" i="8"/>
  <c r="K113" i="8"/>
  <c r="F113" i="8"/>
  <c r="D113" i="8"/>
  <c r="A113" i="8"/>
  <c r="L113" i="8" s="1"/>
  <c r="I112" i="8"/>
  <c r="F112" i="8"/>
  <c r="D112" i="8"/>
  <c r="A112" i="8"/>
  <c r="A111" i="8"/>
  <c r="N110" i="8"/>
  <c r="M110" i="8"/>
  <c r="K110" i="8"/>
  <c r="J110" i="8"/>
  <c r="H110" i="8"/>
  <c r="G110" i="8"/>
  <c r="F110" i="8"/>
  <c r="E110" i="8"/>
  <c r="C110" i="8"/>
  <c r="B110" i="8" s="1"/>
  <c r="A110" i="8"/>
  <c r="I110" i="8" s="1"/>
  <c r="N109" i="8"/>
  <c r="M109" i="8"/>
  <c r="L109" i="8"/>
  <c r="K109" i="8"/>
  <c r="I109" i="8"/>
  <c r="H109" i="8"/>
  <c r="F109" i="8"/>
  <c r="D109" i="8"/>
  <c r="C109" i="8"/>
  <c r="B109" i="8" s="1"/>
  <c r="A109" i="8"/>
  <c r="G109" i="8" s="1"/>
  <c r="A108" i="8"/>
  <c r="L108" i="8" s="1"/>
  <c r="N107" i="8"/>
  <c r="M107" i="8"/>
  <c r="L107" i="8"/>
  <c r="I107" i="8"/>
  <c r="H107" i="8"/>
  <c r="G107" i="8"/>
  <c r="F107" i="8"/>
  <c r="E107" i="8"/>
  <c r="D107" i="8"/>
  <c r="A107" i="8"/>
  <c r="N106" i="8"/>
  <c r="M106" i="8"/>
  <c r="L106" i="8"/>
  <c r="K106" i="8"/>
  <c r="J106" i="8"/>
  <c r="H106" i="8"/>
  <c r="G106" i="8"/>
  <c r="F106" i="8"/>
  <c r="E106" i="8"/>
  <c r="D106" i="8"/>
  <c r="C106" i="8"/>
  <c r="B106" i="8" s="1"/>
  <c r="A106" i="8"/>
  <c r="I106" i="8" s="1"/>
  <c r="A105" i="8"/>
  <c r="L104" i="8"/>
  <c r="K104" i="8"/>
  <c r="G104" i="8"/>
  <c r="C104" i="8"/>
  <c r="B104" i="8" s="1"/>
  <c r="A104" i="8"/>
  <c r="I104" i="8" s="1"/>
  <c r="M103" i="8"/>
  <c r="A103" i="8"/>
  <c r="J103" i="8" s="1"/>
  <c r="N102" i="8"/>
  <c r="M102" i="8"/>
  <c r="L102" i="8"/>
  <c r="K102" i="8"/>
  <c r="J102" i="8"/>
  <c r="H102" i="8"/>
  <c r="G102" i="8"/>
  <c r="F102" i="8"/>
  <c r="E102" i="8"/>
  <c r="D102" i="8"/>
  <c r="C102" i="8"/>
  <c r="B102" i="8" s="1"/>
  <c r="A102" i="8"/>
  <c r="I102" i="8" s="1"/>
  <c r="N101" i="8"/>
  <c r="M101" i="8"/>
  <c r="K101" i="8"/>
  <c r="J101" i="8"/>
  <c r="I101" i="8"/>
  <c r="C101" i="8"/>
  <c r="B101" i="8" s="1"/>
  <c r="A101" i="8"/>
  <c r="N100" i="8"/>
  <c r="J100" i="8"/>
  <c r="I100" i="8"/>
  <c r="H100" i="8"/>
  <c r="G100" i="8"/>
  <c r="D100" i="8"/>
  <c r="A100" i="8"/>
  <c r="A99" i="8"/>
  <c r="N98" i="8"/>
  <c r="M98" i="8"/>
  <c r="L98" i="8"/>
  <c r="K98" i="8"/>
  <c r="J98" i="8"/>
  <c r="H98" i="8"/>
  <c r="G98" i="8"/>
  <c r="F98" i="8"/>
  <c r="E98" i="8"/>
  <c r="D98" i="8"/>
  <c r="A98" i="8"/>
  <c r="I98" i="8" s="1"/>
  <c r="N97" i="8"/>
  <c r="M97" i="8"/>
  <c r="L97" i="8"/>
  <c r="K97" i="8"/>
  <c r="F97" i="8"/>
  <c r="E97" i="8"/>
  <c r="D97" i="8"/>
  <c r="C97" i="8"/>
  <c r="B97" i="8" s="1"/>
  <c r="A97" i="8"/>
  <c r="G97" i="8" s="1"/>
  <c r="A96" i="8"/>
  <c r="N95" i="8"/>
  <c r="M95" i="8"/>
  <c r="H95" i="8"/>
  <c r="G95" i="8"/>
  <c r="F95" i="8"/>
  <c r="E95" i="8"/>
  <c r="A95" i="8"/>
  <c r="I95" i="8" s="1"/>
  <c r="N94" i="8"/>
  <c r="M94" i="8"/>
  <c r="L94" i="8"/>
  <c r="K94" i="8"/>
  <c r="J94" i="8"/>
  <c r="H94" i="8"/>
  <c r="G94" i="8"/>
  <c r="F94" i="8"/>
  <c r="D94" i="8"/>
  <c r="C94" i="8"/>
  <c r="B94" i="8" s="1"/>
  <c r="A94" i="8"/>
  <c r="I94" i="8" s="1"/>
  <c r="N93" i="8"/>
  <c r="M93" i="8"/>
  <c r="F93" i="8"/>
  <c r="E93" i="8"/>
  <c r="A93" i="8"/>
  <c r="I93" i="8" s="1"/>
  <c r="N92" i="8"/>
  <c r="K92" i="8"/>
  <c r="J92" i="8"/>
  <c r="I92" i="8"/>
  <c r="F92" i="8"/>
  <c r="D92" i="8"/>
  <c r="C92" i="8"/>
  <c r="B92" i="8" s="1"/>
  <c r="A92" i="8"/>
  <c r="N91" i="8"/>
  <c r="J91" i="8"/>
  <c r="I91" i="8"/>
  <c r="H91" i="8"/>
  <c r="G91" i="8"/>
  <c r="F91" i="8"/>
  <c r="E91" i="8"/>
  <c r="A91" i="8"/>
  <c r="N90" i="8"/>
  <c r="M90" i="8"/>
  <c r="L90" i="8"/>
  <c r="K90" i="8"/>
  <c r="J90" i="8"/>
  <c r="H90" i="8"/>
  <c r="G90" i="8"/>
  <c r="E90" i="8"/>
  <c r="D90" i="8"/>
  <c r="C90" i="8"/>
  <c r="B90" i="8" s="1"/>
  <c r="A90" i="8"/>
  <c r="I90" i="8" s="1"/>
  <c r="M89" i="8"/>
  <c r="L89" i="8"/>
  <c r="I89" i="8"/>
  <c r="F89" i="8"/>
  <c r="D89" i="8"/>
  <c r="A89" i="8"/>
  <c r="N88" i="8"/>
  <c r="L88" i="8"/>
  <c r="K88" i="8"/>
  <c r="I88" i="8"/>
  <c r="H88" i="8"/>
  <c r="G88" i="8"/>
  <c r="F88" i="8"/>
  <c r="D88" i="8"/>
  <c r="A88" i="8"/>
  <c r="N87" i="8"/>
  <c r="L87" i="8"/>
  <c r="J87" i="8"/>
  <c r="G87" i="8"/>
  <c r="E87" i="8"/>
  <c r="A87" i="8"/>
  <c r="N86" i="8"/>
  <c r="M86" i="8"/>
  <c r="L86" i="8"/>
  <c r="K86" i="8"/>
  <c r="G86" i="8"/>
  <c r="F86" i="8"/>
  <c r="E86" i="8"/>
  <c r="D86" i="8"/>
  <c r="C86" i="8"/>
  <c r="B86" i="8" s="1"/>
  <c r="A86" i="8"/>
  <c r="I86" i="8" s="1"/>
  <c r="A85" i="8"/>
  <c r="N84" i="8"/>
  <c r="I84" i="8"/>
  <c r="H84" i="8"/>
  <c r="G84" i="8"/>
  <c r="F84" i="8"/>
  <c r="D84" i="8"/>
  <c r="A84" i="8"/>
  <c r="M83" i="8"/>
  <c r="L83" i="8"/>
  <c r="J83" i="8"/>
  <c r="G83" i="8"/>
  <c r="D83" i="8"/>
  <c r="A83" i="8"/>
  <c r="N82" i="8"/>
  <c r="M82" i="8"/>
  <c r="L82" i="8"/>
  <c r="J82" i="8"/>
  <c r="H82" i="8"/>
  <c r="G82" i="8"/>
  <c r="E82" i="8"/>
  <c r="A82" i="8"/>
  <c r="I82" i="8" s="1"/>
  <c r="N81" i="8"/>
  <c r="M81" i="8"/>
  <c r="L81" i="8"/>
  <c r="K81" i="8"/>
  <c r="I81" i="8"/>
  <c r="H81" i="8"/>
  <c r="F81" i="8"/>
  <c r="E81" i="8"/>
  <c r="D81" i="8"/>
  <c r="A81" i="8"/>
  <c r="G81" i="8" s="1"/>
  <c r="J80" i="8"/>
  <c r="H80" i="8"/>
  <c r="G80" i="8"/>
  <c r="D80" i="8"/>
  <c r="A80" i="8"/>
  <c r="N79" i="8"/>
  <c r="M79" i="8"/>
  <c r="L79" i="8"/>
  <c r="I79" i="8"/>
  <c r="H79" i="8"/>
  <c r="G79" i="8"/>
  <c r="F79" i="8"/>
  <c r="E79" i="8"/>
  <c r="A79" i="8"/>
  <c r="N78" i="8"/>
  <c r="M78" i="8"/>
  <c r="L78" i="8"/>
  <c r="K78" i="8"/>
  <c r="H78" i="8"/>
  <c r="G78" i="8"/>
  <c r="F78" i="8"/>
  <c r="E78" i="8"/>
  <c r="D78" i="8"/>
  <c r="C78" i="8"/>
  <c r="B78" i="8" s="1"/>
  <c r="A78" i="8"/>
  <c r="I78" i="8" s="1"/>
  <c r="N77" i="8"/>
  <c r="K77" i="8"/>
  <c r="H77" i="8"/>
  <c r="A77" i="8"/>
  <c r="N76" i="8"/>
  <c r="L76" i="8"/>
  <c r="G76" i="8"/>
  <c r="D76" i="8"/>
  <c r="C76" i="8"/>
  <c r="B76" i="8" s="1"/>
  <c r="A76" i="8"/>
  <c r="A75" i="8"/>
  <c r="N74" i="8"/>
  <c r="M74" i="8"/>
  <c r="L74" i="8"/>
  <c r="K74" i="8"/>
  <c r="J74" i="8"/>
  <c r="F74" i="8"/>
  <c r="E74" i="8"/>
  <c r="D74" i="8"/>
  <c r="C74" i="8"/>
  <c r="B74" i="8" s="1"/>
  <c r="A74" i="8"/>
  <c r="I74" i="8" s="1"/>
  <c r="M73" i="8"/>
  <c r="L73" i="8"/>
  <c r="J73" i="8"/>
  <c r="I73" i="8"/>
  <c r="F73" i="8"/>
  <c r="D73" i="8"/>
  <c r="C73" i="8"/>
  <c r="B73" i="8" s="1"/>
  <c r="A73" i="8"/>
  <c r="H73" i="8" s="1"/>
  <c r="N72" i="8"/>
  <c r="L72" i="8"/>
  <c r="K72" i="8"/>
  <c r="I72" i="8"/>
  <c r="G72" i="8"/>
  <c r="F72" i="8"/>
  <c r="D72" i="8"/>
  <c r="A72" i="8"/>
  <c r="N71" i="8"/>
  <c r="A71" i="8"/>
  <c r="N70" i="8"/>
  <c r="M70" i="8"/>
  <c r="L70" i="8"/>
  <c r="J70" i="8"/>
  <c r="H70" i="8"/>
  <c r="F70" i="8"/>
  <c r="E70" i="8"/>
  <c r="D70" i="8"/>
  <c r="C70" i="8"/>
  <c r="B70" i="8" s="1"/>
  <c r="A70" i="8"/>
  <c r="I70" i="8" s="1"/>
  <c r="J69" i="8"/>
  <c r="A69" i="8"/>
  <c r="N69" i="8" s="1"/>
  <c r="F68" i="8"/>
  <c r="A68" i="8"/>
  <c r="M67" i="8"/>
  <c r="L67" i="8"/>
  <c r="A67" i="8"/>
  <c r="N66" i="8"/>
  <c r="M66" i="8"/>
  <c r="L66" i="8"/>
  <c r="K66" i="8"/>
  <c r="J66" i="8"/>
  <c r="H66" i="8"/>
  <c r="G66" i="8"/>
  <c r="F66" i="8"/>
  <c r="E66" i="8"/>
  <c r="D66" i="8"/>
  <c r="C66" i="8"/>
  <c r="B66" i="8" s="1"/>
  <c r="A66" i="8"/>
  <c r="I66" i="8" s="1"/>
  <c r="N65" i="8"/>
  <c r="M65" i="8"/>
  <c r="L65" i="8"/>
  <c r="K65" i="8"/>
  <c r="I65" i="8"/>
  <c r="H65" i="8"/>
  <c r="F65" i="8"/>
  <c r="E65" i="8"/>
  <c r="D65" i="8"/>
  <c r="C65" i="8"/>
  <c r="B65" i="8" s="1"/>
  <c r="A65" i="8"/>
  <c r="G65" i="8" s="1"/>
  <c r="N64" i="8"/>
  <c r="L64" i="8"/>
  <c r="K64" i="8"/>
  <c r="A64" i="8"/>
  <c r="N63" i="8"/>
  <c r="M63" i="8"/>
  <c r="L63" i="8"/>
  <c r="I63" i="8"/>
  <c r="H63" i="8"/>
  <c r="G63" i="8"/>
  <c r="F63" i="8"/>
  <c r="E63" i="8"/>
  <c r="A63" i="8"/>
  <c r="N62" i="8"/>
  <c r="M62" i="8"/>
  <c r="L62" i="8"/>
  <c r="K62" i="8"/>
  <c r="H62" i="8"/>
  <c r="G62" i="8"/>
  <c r="E62" i="8"/>
  <c r="C62" i="8"/>
  <c r="B62" i="8" s="1"/>
  <c r="A62" i="8"/>
  <c r="I62" i="8" s="1"/>
  <c r="K61" i="8"/>
  <c r="E61" i="8"/>
  <c r="D61" i="8"/>
  <c r="A61" i="8"/>
  <c r="N61" i="8" s="1"/>
  <c r="N60" i="8"/>
  <c r="L60" i="8"/>
  <c r="J60" i="8"/>
  <c r="I60" i="8"/>
  <c r="G60" i="8"/>
  <c r="F60" i="8"/>
  <c r="D60" i="8"/>
  <c r="A60" i="8"/>
  <c r="J59" i="8"/>
  <c r="I59" i="8"/>
  <c r="H59" i="8"/>
  <c r="G59" i="8"/>
  <c r="F59" i="8"/>
  <c r="A59" i="8"/>
  <c r="L59" i="8" s="1"/>
  <c r="N58" i="8"/>
  <c r="M58" i="8"/>
  <c r="L58" i="8"/>
  <c r="K58" i="8"/>
  <c r="J58" i="8"/>
  <c r="H58" i="8"/>
  <c r="G58" i="8"/>
  <c r="F58" i="8"/>
  <c r="E58" i="8"/>
  <c r="D58" i="8"/>
  <c r="C58" i="8"/>
  <c r="B58" i="8" s="1"/>
  <c r="A58" i="8"/>
  <c r="I58" i="8" s="1"/>
  <c r="D57" i="8"/>
  <c r="A57" i="8"/>
  <c r="L57" i="8" s="1"/>
  <c r="N56" i="8"/>
  <c r="L56" i="8"/>
  <c r="K56" i="8"/>
  <c r="I56" i="8"/>
  <c r="H56" i="8"/>
  <c r="G56" i="8"/>
  <c r="D56" i="8"/>
  <c r="C56" i="8"/>
  <c r="B56" i="8" s="1"/>
  <c r="A56" i="8"/>
  <c r="N55" i="8"/>
  <c r="M55" i="8"/>
  <c r="J55" i="8"/>
  <c r="I55" i="8"/>
  <c r="G55" i="8"/>
  <c r="E55" i="8"/>
  <c r="D55" i="8"/>
  <c r="A55" i="8"/>
  <c r="N54" i="8"/>
  <c r="M54" i="8"/>
  <c r="L54" i="8"/>
  <c r="K54" i="8"/>
  <c r="H54" i="8"/>
  <c r="G54" i="8"/>
  <c r="F54" i="8"/>
  <c r="E54" i="8"/>
  <c r="D54" i="8"/>
  <c r="C54" i="8"/>
  <c r="B54" i="8" s="1"/>
  <c r="A54" i="8"/>
  <c r="I54" i="8" s="1"/>
  <c r="N53" i="8"/>
  <c r="M53" i="8"/>
  <c r="L53" i="8"/>
  <c r="J53" i="8"/>
  <c r="I53" i="8"/>
  <c r="F53" i="8"/>
  <c r="E53" i="8"/>
  <c r="C53" i="8"/>
  <c r="B53" i="8" s="1"/>
  <c r="A53" i="8"/>
  <c r="A52" i="8"/>
  <c r="N51" i="8"/>
  <c r="A51" i="8"/>
  <c r="N50" i="8"/>
  <c r="M50" i="8"/>
  <c r="L50" i="8"/>
  <c r="J50" i="8"/>
  <c r="H50" i="8"/>
  <c r="G50" i="8"/>
  <c r="F50" i="8"/>
  <c r="E50" i="8"/>
  <c r="C50" i="8"/>
  <c r="B50" i="8" s="1"/>
  <c r="A50" i="8"/>
  <c r="I50" i="8" s="1"/>
  <c r="N49" i="8"/>
  <c r="M49" i="8"/>
  <c r="I49" i="8"/>
  <c r="F49" i="8"/>
  <c r="E49" i="8"/>
  <c r="D49" i="8"/>
  <c r="C49" i="8"/>
  <c r="B49" i="8" s="1"/>
  <c r="A49" i="8"/>
  <c r="G49" i="8" s="1"/>
  <c r="N48" i="8"/>
  <c r="L48" i="8"/>
  <c r="J48" i="8"/>
  <c r="H48" i="8"/>
  <c r="G48" i="8"/>
  <c r="D48" i="8"/>
  <c r="C48" i="8"/>
  <c r="B48" i="8" s="1"/>
  <c r="A48" i="8"/>
  <c r="N47" i="8"/>
  <c r="M47" i="8"/>
  <c r="L47" i="8"/>
  <c r="I47" i="8"/>
  <c r="H47" i="8"/>
  <c r="G47" i="8"/>
  <c r="E47" i="8"/>
  <c r="D47" i="8"/>
  <c r="A47" i="8"/>
  <c r="N46" i="8"/>
  <c r="M46" i="8"/>
  <c r="L46" i="8"/>
  <c r="K46" i="8"/>
  <c r="J46" i="8"/>
  <c r="H46" i="8"/>
  <c r="G46" i="8"/>
  <c r="F46" i="8"/>
  <c r="E46" i="8"/>
  <c r="D46" i="8"/>
  <c r="A46" i="8"/>
  <c r="I46" i="8" s="1"/>
  <c r="N45" i="8"/>
  <c r="A45" i="8"/>
  <c r="J44" i="8"/>
  <c r="G44" i="8"/>
  <c r="A44" i="8"/>
  <c r="N43" i="8"/>
  <c r="J43" i="8"/>
  <c r="I43" i="8"/>
  <c r="H43" i="8"/>
  <c r="G43" i="8"/>
  <c r="F43" i="8"/>
  <c r="E43" i="8"/>
  <c r="A43" i="8"/>
  <c r="N42" i="8"/>
  <c r="M42" i="8"/>
  <c r="L42" i="8"/>
  <c r="K42" i="8"/>
  <c r="G42" i="8"/>
  <c r="F42" i="8"/>
  <c r="E42" i="8"/>
  <c r="D42" i="8"/>
  <c r="C42" i="8"/>
  <c r="B42" i="8" s="1"/>
  <c r="A42" i="8"/>
  <c r="I42" i="8" s="1"/>
  <c r="M41" i="8"/>
  <c r="K41" i="8"/>
  <c r="I41" i="8"/>
  <c r="H41" i="8"/>
  <c r="F41" i="8"/>
  <c r="D41" i="8"/>
  <c r="C41" i="8"/>
  <c r="B41" i="8" s="1"/>
  <c r="A41" i="8"/>
  <c r="N40" i="8"/>
  <c r="L40" i="8"/>
  <c r="K40" i="8"/>
  <c r="I40" i="8"/>
  <c r="H40" i="8"/>
  <c r="G40" i="8"/>
  <c r="D40" i="8"/>
  <c r="C40" i="8"/>
  <c r="B40" i="8" s="1"/>
  <c r="A40" i="8"/>
  <c r="N39" i="8"/>
  <c r="M39" i="8"/>
  <c r="L39" i="8"/>
  <c r="G39" i="8"/>
  <c r="A39" i="8"/>
  <c r="N38" i="8"/>
  <c r="M38" i="8"/>
  <c r="L38" i="8"/>
  <c r="K38" i="8"/>
  <c r="H38" i="8"/>
  <c r="G38" i="8"/>
  <c r="F38" i="8"/>
  <c r="E38" i="8"/>
  <c r="D38" i="8"/>
  <c r="C38" i="8"/>
  <c r="B38" i="8" s="1"/>
  <c r="A38" i="8"/>
  <c r="I38" i="8" s="1"/>
  <c r="A37" i="8"/>
  <c r="A36" i="8"/>
  <c r="A35" i="8"/>
  <c r="N34" i="8"/>
  <c r="M34" i="8"/>
  <c r="L34" i="8"/>
  <c r="K34" i="8"/>
  <c r="J34" i="8"/>
  <c r="H34" i="8"/>
  <c r="G34" i="8"/>
  <c r="F34" i="8"/>
  <c r="E34" i="8"/>
  <c r="D34" i="8"/>
  <c r="C34" i="8"/>
  <c r="B34" i="8" s="1"/>
  <c r="A34" i="8"/>
  <c r="I34" i="8" s="1"/>
  <c r="N33" i="8"/>
  <c r="M33" i="8"/>
  <c r="L33" i="8"/>
  <c r="K33" i="8"/>
  <c r="I33" i="8"/>
  <c r="H33" i="8"/>
  <c r="E33" i="8"/>
  <c r="A33" i="8"/>
  <c r="G33" i="8" s="1"/>
  <c r="N32" i="8"/>
  <c r="K32" i="8"/>
  <c r="J32" i="8"/>
  <c r="G32" i="8"/>
  <c r="D32" i="8"/>
  <c r="C32" i="8"/>
  <c r="B32" i="8" s="1"/>
  <c r="A32" i="8"/>
  <c r="N31" i="8"/>
  <c r="M31" i="8"/>
  <c r="L31" i="8"/>
  <c r="I31" i="8"/>
  <c r="H31" i="8"/>
  <c r="G31" i="8"/>
  <c r="F31" i="8"/>
  <c r="E31" i="8"/>
  <c r="A31" i="8"/>
  <c r="A30" i="8"/>
  <c r="G29" i="8"/>
  <c r="A29" i="8"/>
  <c r="A28" i="8"/>
  <c r="N27" i="8"/>
  <c r="K27" i="8"/>
  <c r="J27" i="8"/>
  <c r="I27" i="8"/>
  <c r="F27" i="8"/>
  <c r="E27" i="8"/>
  <c r="D27" i="8"/>
  <c r="A27" i="8"/>
  <c r="M26" i="8"/>
  <c r="L26" i="8"/>
  <c r="I26" i="8"/>
  <c r="G26" i="8"/>
  <c r="E26" i="8"/>
  <c r="D26" i="8"/>
  <c r="C26" i="8"/>
  <c r="B26" i="8" s="1"/>
  <c r="A26" i="8"/>
  <c r="A25" i="8"/>
  <c r="N24" i="8"/>
  <c r="C24" i="8"/>
  <c r="B24" i="8" s="1"/>
  <c r="A24" i="8"/>
  <c r="N23" i="8"/>
  <c r="L23" i="8"/>
  <c r="J23" i="8"/>
  <c r="I23" i="8"/>
  <c r="G23" i="8"/>
  <c r="F23" i="8"/>
  <c r="E23" i="8"/>
  <c r="C23" i="8"/>
  <c r="B23" i="8" s="1"/>
  <c r="A23" i="8"/>
  <c r="K22" i="8"/>
  <c r="A22" i="8"/>
  <c r="K21" i="8"/>
  <c r="I21" i="8"/>
  <c r="G21" i="8"/>
  <c r="F21" i="8"/>
  <c r="C21" i="8"/>
  <c r="B21" i="8" s="1"/>
  <c r="A21" i="8"/>
  <c r="N20" i="8"/>
  <c r="G20" i="8"/>
  <c r="F20" i="8"/>
  <c r="E20" i="8"/>
  <c r="A20" i="8"/>
  <c r="K19" i="8"/>
  <c r="J19" i="8"/>
  <c r="G19" i="8"/>
  <c r="F19" i="8"/>
  <c r="A19" i="8"/>
  <c r="L18" i="8"/>
  <c r="G18" i="8"/>
  <c r="A18" i="8"/>
  <c r="M17" i="8"/>
  <c r="K17" i="8"/>
  <c r="A17" i="8"/>
  <c r="N17" i="8" s="1"/>
  <c r="M16" i="8"/>
  <c r="K16" i="8"/>
  <c r="I16" i="8"/>
  <c r="H16" i="8"/>
  <c r="G16" i="8"/>
  <c r="F16" i="8"/>
  <c r="D16" i="8"/>
  <c r="C16" i="8"/>
  <c r="B16" i="8" s="1"/>
  <c r="A16" i="8"/>
  <c r="M15" i="8"/>
  <c r="K15" i="8"/>
  <c r="I15" i="8"/>
  <c r="H15" i="8"/>
  <c r="G15" i="8"/>
  <c r="C15" i="8"/>
  <c r="B15" i="8" s="1"/>
  <c r="A15" i="8"/>
  <c r="L14" i="8"/>
  <c r="A14" i="8"/>
  <c r="M14" i="8" s="1"/>
  <c r="M13" i="8"/>
  <c r="L13" i="8"/>
  <c r="J13" i="8"/>
  <c r="I13" i="8"/>
  <c r="H13" i="8"/>
  <c r="E13" i="8"/>
  <c r="D13" i="8"/>
  <c r="A13" i="8"/>
  <c r="N12" i="8"/>
  <c r="J12" i="8"/>
  <c r="I12" i="8"/>
  <c r="H12" i="8"/>
  <c r="G12" i="8"/>
  <c r="F12" i="8"/>
  <c r="C12" i="8"/>
  <c r="B12" i="8" s="1"/>
  <c r="A12" i="8"/>
  <c r="M11" i="8"/>
  <c r="L11" i="8"/>
  <c r="C11" i="8"/>
  <c r="B11" i="8" s="1"/>
  <c r="A11" i="8"/>
  <c r="N10" i="8"/>
  <c r="M10" i="8"/>
  <c r="J10" i="8"/>
  <c r="I10" i="8"/>
  <c r="G10" i="8"/>
  <c r="E10" i="8"/>
  <c r="D10" i="8"/>
  <c r="A10" i="8"/>
  <c r="M9" i="8"/>
  <c r="J9" i="8"/>
  <c r="I9" i="8"/>
  <c r="G9" i="8"/>
  <c r="E9" i="8"/>
  <c r="C9" i="8"/>
  <c r="B9" i="8" s="1"/>
  <c r="A9" i="8"/>
  <c r="A8" i="8"/>
  <c r="N7" i="8"/>
  <c r="M7" i="8"/>
  <c r="K7" i="8"/>
  <c r="I7" i="8"/>
  <c r="G7" i="8"/>
  <c r="F7" i="8"/>
  <c r="D7" i="8"/>
  <c r="C7" i="8"/>
  <c r="B7" i="8" s="1"/>
  <c r="A7" i="8"/>
  <c r="N6" i="8"/>
  <c r="J6" i="8"/>
  <c r="I6" i="8"/>
  <c r="G6" i="8"/>
  <c r="F6" i="8"/>
  <c r="C6" i="8"/>
  <c r="B6" i="8" s="1"/>
  <c r="A6" i="8"/>
  <c r="M5" i="8"/>
  <c r="L5" i="8"/>
  <c r="C5" i="8"/>
  <c r="B5" i="8" s="1"/>
  <c r="A5" i="8"/>
  <c r="M4" i="8"/>
  <c r="J4" i="8"/>
  <c r="I4" i="8"/>
  <c r="H4" i="8"/>
  <c r="G4" i="8"/>
  <c r="F4" i="8"/>
  <c r="C4" i="8"/>
  <c r="B4" i="8" s="1"/>
  <c r="A4" i="8"/>
  <c r="N3" i="8"/>
  <c r="K3" i="8"/>
  <c r="H3" i="8"/>
  <c r="G3" i="8"/>
  <c r="F3" i="8"/>
  <c r="D3" i="8"/>
  <c r="A3" i="8"/>
  <c r="L2" i="8"/>
  <c r="A2" i="8"/>
  <c r="M2" i="8" s="1"/>
  <c r="F105" i="7"/>
  <c r="F104" i="7"/>
  <c r="F103" i="7"/>
  <c r="F102" i="7"/>
  <c r="F101" i="7"/>
  <c r="F100" i="7"/>
  <c r="F99" i="7"/>
  <c r="C99" i="7"/>
  <c r="F98" i="7"/>
  <c r="C98" i="7"/>
  <c r="F97" i="7"/>
  <c r="C97" i="7"/>
  <c r="F96" i="7"/>
  <c r="C96" i="7"/>
  <c r="F95" i="7"/>
  <c r="C95" i="7"/>
  <c r="F94" i="7"/>
  <c r="C94" i="7"/>
  <c r="F93" i="7"/>
  <c r="C93" i="7"/>
  <c r="F92" i="7"/>
  <c r="C92" i="7"/>
  <c r="F91" i="7"/>
  <c r="C91" i="7"/>
  <c r="F90" i="7"/>
  <c r="C90" i="7"/>
  <c r="F63" i="7"/>
  <c r="C63" i="7"/>
  <c r="F62" i="7"/>
  <c r="C62" i="7"/>
  <c r="F61" i="7"/>
  <c r="C61" i="7"/>
  <c r="F60" i="7"/>
  <c r="C60" i="7"/>
  <c r="F59" i="7"/>
  <c r="C59" i="7"/>
  <c r="F58" i="7"/>
  <c r="C58" i="7"/>
  <c r="F57" i="7"/>
  <c r="C57" i="7"/>
  <c r="F56" i="7"/>
  <c r="C56" i="7"/>
  <c r="F55" i="7"/>
  <c r="C55" i="7"/>
  <c r="F54" i="7"/>
  <c r="C54" i="7"/>
  <c r="F53" i="7"/>
  <c r="C53" i="7"/>
  <c r="F52" i="7"/>
  <c r="C52" i="7"/>
  <c r="F51" i="7"/>
  <c r="C51" i="7"/>
  <c r="F50" i="7"/>
  <c r="C50" i="7"/>
  <c r="F49" i="7"/>
  <c r="C49" i="7"/>
  <c r="F48" i="7"/>
  <c r="C48" i="7"/>
  <c r="F47" i="7"/>
  <c r="C47" i="7"/>
  <c r="F46" i="7"/>
  <c r="C46" i="7"/>
  <c r="F45" i="7"/>
  <c r="C45" i="7"/>
  <c r="F44" i="7"/>
  <c r="C44" i="7"/>
  <c r="F43" i="7"/>
  <c r="C43" i="7"/>
  <c r="F42" i="7"/>
  <c r="C42" i="7"/>
  <c r="F41" i="7"/>
  <c r="C41" i="7"/>
  <c r="F40" i="7"/>
  <c r="C40" i="7"/>
  <c r="F39" i="7"/>
  <c r="C39" i="7"/>
  <c r="F38" i="7"/>
  <c r="C38" i="7"/>
  <c r="F37" i="7"/>
  <c r="C37" i="7"/>
  <c r="F36" i="7"/>
  <c r="C36" i="7"/>
  <c r="F35" i="7"/>
  <c r="C35" i="7"/>
  <c r="F34" i="7"/>
  <c r="C34" i="7"/>
  <c r="F33" i="7"/>
  <c r="C33" i="7"/>
  <c r="F32" i="7"/>
  <c r="C32" i="7"/>
  <c r="F31" i="7"/>
  <c r="C31" i="7"/>
  <c r="F30" i="7"/>
  <c r="C30" i="7"/>
  <c r="F29" i="7"/>
  <c r="C29" i="7"/>
  <c r="F28" i="7"/>
  <c r="C28" i="7"/>
  <c r="F27" i="7"/>
  <c r="C27" i="7"/>
  <c r="F26" i="7"/>
  <c r="C26" i="7"/>
  <c r="F25" i="7"/>
  <c r="C25" i="7"/>
  <c r="F24" i="7"/>
  <c r="C24" i="7"/>
  <c r="F23" i="7"/>
  <c r="C23" i="7"/>
  <c r="F22" i="7"/>
  <c r="C22" i="7"/>
  <c r="F21" i="7"/>
  <c r="C21" i="7"/>
  <c r="F20" i="7"/>
  <c r="C20" i="7"/>
  <c r="F19" i="7"/>
  <c r="C19" i="7"/>
  <c r="F18" i="7"/>
  <c r="C18" i="7"/>
  <c r="F17" i="7"/>
  <c r="C17" i="7"/>
  <c r="F16" i="7"/>
  <c r="C16" i="7"/>
  <c r="F15" i="7"/>
  <c r="C15" i="7"/>
  <c r="F14" i="7"/>
  <c r="C14" i="7"/>
  <c r="F13" i="7"/>
  <c r="C13" i="7"/>
  <c r="F12" i="7"/>
  <c r="C12" i="7"/>
  <c r="F11" i="7"/>
  <c r="C11" i="7"/>
  <c r="F10" i="7"/>
  <c r="C10" i="7"/>
  <c r="F9" i="7"/>
  <c r="C9" i="7"/>
  <c r="F8" i="7"/>
  <c r="C8" i="7"/>
  <c r="F7" i="7"/>
  <c r="C7" i="7"/>
  <c r="F6" i="7"/>
  <c r="C6" i="7"/>
  <c r="F5" i="7"/>
  <c r="C5" i="7"/>
  <c r="F4" i="7"/>
  <c r="C4" i="7"/>
  <c r="F3" i="7"/>
  <c r="C3" i="7"/>
  <c r="F2" i="7"/>
  <c r="C2" i="7"/>
  <c r="E4494" i="5"/>
  <c r="E4493" i="5"/>
  <c r="E4492" i="5"/>
  <c r="E4491" i="5"/>
  <c r="E4490" i="5"/>
  <c r="E4489" i="5"/>
  <c r="E4488" i="5"/>
  <c r="E4487" i="5"/>
  <c r="E4486" i="5"/>
  <c r="E4485" i="5"/>
  <c r="E4484" i="5"/>
  <c r="E4483" i="5"/>
  <c r="E4482" i="5"/>
  <c r="E4481" i="5"/>
  <c r="E4480" i="5"/>
  <c r="E4479" i="5"/>
  <c r="E4478" i="5"/>
  <c r="E4477" i="5"/>
  <c r="E4476" i="5"/>
  <c r="E4475" i="5"/>
  <c r="E4474" i="5"/>
  <c r="E4473" i="5"/>
  <c r="E4472" i="5"/>
  <c r="E4471" i="5"/>
  <c r="E4470" i="5"/>
  <c r="E4469" i="5"/>
  <c r="E4468" i="5"/>
  <c r="E4467" i="5"/>
  <c r="E4466" i="5"/>
  <c r="E4465" i="5"/>
  <c r="E4464" i="5"/>
  <c r="E4463" i="5"/>
  <c r="E4462" i="5"/>
  <c r="E4461" i="5"/>
  <c r="E4460" i="5"/>
  <c r="E4459" i="5"/>
  <c r="E4458" i="5"/>
  <c r="E4457" i="5"/>
  <c r="E4456" i="5"/>
  <c r="E4455" i="5"/>
  <c r="E4454" i="5"/>
  <c r="E4453" i="5"/>
  <c r="E4452" i="5"/>
  <c r="E4451" i="5"/>
  <c r="E4450" i="5"/>
  <c r="E4449" i="5"/>
  <c r="E4448" i="5"/>
  <c r="E4447" i="5"/>
  <c r="E4446" i="5"/>
  <c r="E4445" i="5"/>
  <c r="E4444" i="5"/>
  <c r="E4443" i="5"/>
  <c r="E4442" i="5"/>
  <c r="E4441" i="5"/>
  <c r="E4440" i="5"/>
  <c r="E4439" i="5"/>
  <c r="E4438" i="5"/>
  <c r="E4437" i="5"/>
  <c r="E4436" i="5"/>
  <c r="E4435" i="5"/>
  <c r="E4434" i="5"/>
  <c r="E4433" i="5"/>
  <c r="E4432" i="5"/>
  <c r="E4431" i="5"/>
  <c r="E4430" i="5"/>
  <c r="E4429" i="5"/>
  <c r="E4428" i="5"/>
  <c r="E4427" i="5"/>
  <c r="E4426" i="5"/>
  <c r="E4425" i="5"/>
  <c r="E4424" i="5"/>
  <c r="E4423" i="5"/>
  <c r="E4422" i="5"/>
  <c r="E4421" i="5"/>
  <c r="E4420" i="5"/>
  <c r="E4419" i="5"/>
  <c r="E4418" i="5"/>
  <c r="E4417" i="5"/>
  <c r="E4416" i="5"/>
  <c r="E4415" i="5"/>
  <c r="E4414" i="5"/>
  <c r="E4413" i="5"/>
  <c r="E4412" i="5"/>
  <c r="E4411" i="5"/>
  <c r="E4410" i="5"/>
  <c r="E4409" i="5"/>
  <c r="E4408" i="5"/>
  <c r="E4407" i="5"/>
  <c r="E4406" i="5"/>
  <c r="E4405" i="5"/>
  <c r="E4404" i="5"/>
  <c r="E4403" i="5"/>
  <c r="E4402" i="5"/>
  <c r="E4401" i="5"/>
  <c r="E4400" i="5"/>
  <c r="E4399" i="5"/>
  <c r="E4398" i="5"/>
  <c r="E4397" i="5"/>
  <c r="E4396" i="5"/>
  <c r="E4395" i="5"/>
  <c r="E4394" i="5"/>
  <c r="E4393" i="5"/>
  <c r="E4392" i="5"/>
  <c r="E4391" i="5"/>
  <c r="E4390" i="5"/>
  <c r="E4389" i="5"/>
  <c r="E4388" i="5"/>
  <c r="E4387" i="5"/>
  <c r="E4386" i="5"/>
  <c r="E4385" i="5"/>
  <c r="E4384" i="5"/>
  <c r="E4383" i="5"/>
  <c r="E4382" i="5"/>
  <c r="E4381" i="5"/>
  <c r="E4380" i="5"/>
  <c r="E4379" i="5"/>
  <c r="E4378" i="5"/>
  <c r="E4377" i="5"/>
  <c r="E4376" i="5"/>
  <c r="E4375" i="5"/>
  <c r="E4374" i="5"/>
  <c r="E4373" i="5"/>
  <c r="E4372" i="5"/>
  <c r="E4371" i="5"/>
  <c r="E4370" i="5"/>
  <c r="E4369" i="5"/>
  <c r="E4368" i="5"/>
  <c r="E4367" i="5"/>
  <c r="E4366" i="5"/>
  <c r="E4365" i="5"/>
  <c r="E4364" i="5"/>
  <c r="E4363" i="5"/>
  <c r="E4362" i="5"/>
  <c r="E4361" i="5"/>
  <c r="E4360" i="5"/>
  <c r="E4359" i="5"/>
  <c r="E4358" i="5"/>
  <c r="E4357" i="5"/>
  <c r="E4356" i="5"/>
  <c r="E4355" i="5"/>
  <c r="E4354" i="5"/>
  <c r="E4353" i="5"/>
  <c r="E4352" i="5"/>
  <c r="E4351" i="5"/>
  <c r="E4350" i="5"/>
  <c r="E4349" i="5"/>
  <c r="E4348" i="5"/>
  <c r="E4347" i="5"/>
  <c r="E4346" i="5"/>
  <c r="E4345" i="5"/>
  <c r="E4344" i="5"/>
  <c r="E4343" i="5"/>
  <c r="E4342" i="5"/>
  <c r="E4341" i="5"/>
  <c r="E4340" i="5"/>
  <c r="E4339" i="5"/>
  <c r="E4338" i="5"/>
  <c r="E4337" i="5"/>
  <c r="E4336" i="5"/>
  <c r="E4335" i="5"/>
  <c r="E4334" i="5"/>
  <c r="E4333" i="5"/>
  <c r="E4332" i="5"/>
  <c r="E4331" i="5"/>
  <c r="E4330" i="5"/>
  <c r="E4329" i="5"/>
  <c r="E4328" i="5"/>
  <c r="E4327" i="5"/>
  <c r="E4326" i="5"/>
  <c r="E4325" i="5"/>
  <c r="E4324" i="5"/>
  <c r="E4323" i="5"/>
  <c r="E4322" i="5"/>
  <c r="E4321" i="5"/>
  <c r="E4320" i="5"/>
  <c r="E4319" i="5"/>
  <c r="E4318" i="5"/>
  <c r="E4317" i="5"/>
  <c r="E4316" i="5"/>
  <c r="E4315" i="5"/>
  <c r="E4314" i="5"/>
  <c r="E4313" i="5"/>
  <c r="E4312" i="5"/>
  <c r="E4311" i="5"/>
  <c r="E4310" i="5"/>
  <c r="E4309" i="5"/>
  <c r="E4308" i="5"/>
  <c r="E4307" i="5"/>
  <c r="E4306" i="5"/>
  <c r="E4305" i="5"/>
  <c r="E4304" i="5"/>
  <c r="E4303" i="5"/>
  <c r="E4302" i="5"/>
  <c r="E4301" i="5"/>
  <c r="E4300" i="5"/>
  <c r="E4299" i="5"/>
  <c r="E4298" i="5"/>
  <c r="E4297" i="5"/>
  <c r="E4296" i="5"/>
  <c r="E4295" i="5"/>
  <c r="E4294" i="5"/>
  <c r="E4293" i="5"/>
  <c r="E4292" i="5"/>
  <c r="E4291" i="5"/>
  <c r="E4290" i="5"/>
  <c r="E4289" i="5"/>
  <c r="E4288" i="5"/>
  <c r="E4287" i="5"/>
  <c r="E4286" i="5"/>
  <c r="E4285" i="5"/>
  <c r="E4284" i="5"/>
  <c r="E4283" i="5"/>
  <c r="E4282" i="5"/>
  <c r="E4281" i="5"/>
  <c r="E4280" i="5"/>
  <c r="E4279" i="5"/>
  <c r="E4278" i="5"/>
  <c r="E4277" i="5"/>
  <c r="E4276" i="5"/>
  <c r="E4275" i="5"/>
  <c r="E4274" i="5"/>
  <c r="E4273" i="5"/>
  <c r="E4272" i="5"/>
  <c r="E4271" i="5"/>
  <c r="E4270" i="5"/>
  <c r="E4269" i="5"/>
  <c r="E4268" i="5"/>
  <c r="E4267" i="5"/>
  <c r="E4266" i="5"/>
  <c r="E4265" i="5"/>
  <c r="E4264" i="5"/>
  <c r="E4263" i="5"/>
  <c r="E4262" i="5"/>
  <c r="E4261" i="5"/>
  <c r="E4260" i="5"/>
  <c r="E4259" i="5"/>
  <c r="E4258" i="5"/>
  <c r="E4257" i="5"/>
  <c r="E4256" i="5"/>
  <c r="E4255" i="5"/>
  <c r="E4254" i="5"/>
  <c r="E4253" i="5"/>
  <c r="E4252" i="5"/>
  <c r="E4251" i="5"/>
  <c r="E4250" i="5"/>
  <c r="E4249" i="5"/>
  <c r="E4248" i="5"/>
  <c r="E4247" i="5"/>
  <c r="E4246" i="5"/>
  <c r="E4245" i="5"/>
  <c r="E4244" i="5"/>
  <c r="E4243" i="5"/>
  <c r="E4242" i="5"/>
  <c r="E4241" i="5"/>
  <c r="E4240" i="5"/>
  <c r="E4239" i="5"/>
  <c r="E4238" i="5"/>
  <c r="E4237" i="5"/>
  <c r="E4236" i="5"/>
  <c r="E4235" i="5"/>
  <c r="E4234" i="5"/>
  <c r="E4233" i="5"/>
  <c r="E4232" i="5"/>
  <c r="E4231" i="5"/>
  <c r="E4230" i="5"/>
  <c r="E4229" i="5"/>
  <c r="E4228" i="5"/>
  <c r="E4227" i="5"/>
  <c r="E4226" i="5"/>
  <c r="E4225" i="5"/>
  <c r="E4224" i="5"/>
  <c r="E4223" i="5"/>
  <c r="E4222" i="5"/>
  <c r="E4221" i="5"/>
  <c r="E4220" i="5"/>
  <c r="E4219" i="5"/>
  <c r="E4218" i="5"/>
  <c r="E4217" i="5"/>
  <c r="E4216" i="5"/>
  <c r="E4215" i="5"/>
  <c r="E4214" i="5"/>
  <c r="E4213" i="5"/>
  <c r="E4212" i="5"/>
  <c r="E4211" i="5"/>
  <c r="E4210" i="5"/>
  <c r="E4209" i="5"/>
  <c r="E4208" i="5"/>
  <c r="E4207" i="5"/>
  <c r="E4206" i="5"/>
  <c r="E4205" i="5"/>
  <c r="E4204" i="5"/>
  <c r="E4203" i="5"/>
  <c r="E4202" i="5"/>
  <c r="E4201" i="5"/>
  <c r="E4200" i="5"/>
  <c r="E4199" i="5"/>
  <c r="E4198" i="5"/>
  <c r="E4197" i="5"/>
  <c r="E4196" i="5"/>
  <c r="E4195" i="5"/>
  <c r="E4194" i="5"/>
  <c r="E4193" i="5"/>
  <c r="E4192" i="5"/>
  <c r="E4191" i="5"/>
  <c r="E4190" i="5"/>
  <c r="E4189" i="5"/>
  <c r="E4188" i="5"/>
  <c r="E4187" i="5"/>
  <c r="E4186" i="5"/>
  <c r="E4185" i="5"/>
  <c r="E4184" i="5"/>
  <c r="E4183" i="5"/>
  <c r="E4182" i="5"/>
  <c r="E4181" i="5"/>
  <c r="E4180" i="5"/>
  <c r="E4179" i="5"/>
  <c r="E4178" i="5"/>
  <c r="E4177" i="5"/>
  <c r="E4176" i="5"/>
  <c r="E4175" i="5"/>
  <c r="E4174" i="5"/>
  <c r="E4173" i="5"/>
  <c r="E4172" i="5"/>
  <c r="E4171" i="5"/>
  <c r="E4170" i="5"/>
  <c r="E4169" i="5"/>
  <c r="E4168" i="5"/>
  <c r="E4167" i="5"/>
  <c r="E4166" i="5"/>
  <c r="E4165" i="5"/>
  <c r="E4164" i="5"/>
  <c r="E4163" i="5"/>
  <c r="E4162" i="5"/>
  <c r="E4161" i="5"/>
  <c r="E4160" i="5"/>
  <c r="E4159" i="5"/>
  <c r="E4158" i="5"/>
  <c r="E4157" i="5"/>
  <c r="E4156" i="5"/>
  <c r="E4155" i="5"/>
  <c r="E4154" i="5"/>
  <c r="E4153" i="5"/>
  <c r="E4152" i="5"/>
  <c r="E4151" i="5"/>
  <c r="E4150" i="5"/>
  <c r="E4149" i="5"/>
  <c r="E4148" i="5"/>
  <c r="E4147" i="5"/>
  <c r="E4146" i="5"/>
  <c r="E4145" i="5"/>
  <c r="E4144" i="5"/>
  <c r="E4143" i="5"/>
  <c r="E4142" i="5"/>
  <c r="E4141" i="5"/>
  <c r="E4140" i="5"/>
  <c r="E4139" i="5"/>
  <c r="E4138" i="5"/>
  <c r="E4137" i="5"/>
  <c r="E4136" i="5"/>
  <c r="E4135" i="5"/>
  <c r="E4134" i="5"/>
  <c r="E4133" i="5"/>
  <c r="E4132" i="5"/>
  <c r="E4131" i="5"/>
  <c r="E4130" i="5"/>
  <c r="E4129" i="5"/>
  <c r="E4128" i="5"/>
  <c r="E4127" i="5"/>
  <c r="E4126" i="5"/>
  <c r="E4125" i="5"/>
  <c r="E4124" i="5"/>
  <c r="E4123" i="5"/>
  <c r="E4122" i="5"/>
  <c r="E4121" i="5"/>
  <c r="E4120" i="5"/>
  <c r="E4119" i="5"/>
  <c r="E4118" i="5"/>
  <c r="E4117" i="5"/>
  <c r="E4116" i="5"/>
  <c r="E4115" i="5"/>
  <c r="E4114" i="5"/>
  <c r="E4113" i="5"/>
  <c r="E4112" i="5"/>
  <c r="E4111" i="5"/>
  <c r="E4110" i="5"/>
  <c r="E4109" i="5"/>
  <c r="E4108" i="5"/>
  <c r="E4107" i="5"/>
  <c r="E4106" i="5"/>
  <c r="E4105" i="5"/>
  <c r="E4104" i="5"/>
  <c r="E4103" i="5"/>
  <c r="E4102" i="5"/>
  <c r="E4101" i="5"/>
  <c r="E4100" i="5"/>
  <c r="E4099" i="5"/>
  <c r="E4098" i="5"/>
  <c r="E4097" i="5"/>
  <c r="E4096" i="5"/>
  <c r="E4095" i="5"/>
  <c r="E4094" i="5"/>
  <c r="E4093" i="5"/>
  <c r="E4092" i="5"/>
  <c r="E4091" i="5"/>
  <c r="E4090" i="5"/>
  <c r="E4089" i="5"/>
  <c r="E4088" i="5"/>
  <c r="E4087" i="5"/>
  <c r="E4086" i="5"/>
  <c r="E4085" i="5"/>
  <c r="E4084" i="5"/>
  <c r="E4083" i="5"/>
  <c r="E4082" i="5"/>
  <c r="E4081" i="5"/>
  <c r="E4080" i="5"/>
  <c r="E4079" i="5"/>
  <c r="E4078" i="5"/>
  <c r="E4077" i="5"/>
  <c r="E4076" i="5"/>
  <c r="E4075" i="5"/>
  <c r="E4074" i="5"/>
  <c r="E4073" i="5"/>
  <c r="E4072" i="5"/>
  <c r="E4071" i="5"/>
  <c r="E4070" i="5"/>
  <c r="E4069" i="5"/>
  <c r="E4068" i="5"/>
  <c r="E4067" i="5"/>
  <c r="E4066" i="5"/>
  <c r="E4065" i="5"/>
  <c r="E4064" i="5"/>
  <c r="E4063" i="5"/>
  <c r="E4062" i="5"/>
  <c r="E4061" i="5"/>
  <c r="E4060" i="5"/>
  <c r="E4059" i="5"/>
  <c r="E4058" i="5"/>
  <c r="E4057" i="5"/>
  <c r="E4056" i="5"/>
  <c r="E4055" i="5"/>
  <c r="E4054" i="5"/>
  <c r="E4053" i="5"/>
  <c r="E4052" i="5"/>
  <c r="E4051" i="5"/>
  <c r="E4050" i="5"/>
  <c r="E4049" i="5"/>
  <c r="E4048" i="5"/>
  <c r="E4047" i="5"/>
  <c r="E4046" i="5"/>
  <c r="E4045" i="5"/>
  <c r="E4044" i="5"/>
  <c r="E4043" i="5"/>
  <c r="E4042" i="5"/>
  <c r="E4041" i="5"/>
  <c r="E4040" i="5"/>
  <c r="E4039" i="5"/>
  <c r="E4038" i="5"/>
  <c r="E4037" i="5"/>
  <c r="E4036" i="5"/>
  <c r="E4035" i="5"/>
  <c r="E4034" i="5"/>
  <c r="E4033" i="5"/>
  <c r="E4032" i="5"/>
  <c r="E4031" i="5"/>
  <c r="E4030" i="5"/>
  <c r="E4029" i="5"/>
  <c r="E4028" i="5"/>
  <c r="E4027" i="5"/>
  <c r="E4026" i="5"/>
  <c r="E4025" i="5"/>
  <c r="E4024" i="5"/>
  <c r="E4023" i="5"/>
  <c r="E4022" i="5"/>
  <c r="E4021" i="5"/>
  <c r="E4020" i="5"/>
  <c r="E4019" i="5"/>
  <c r="E4018" i="5"/>
  <c r="E4017" i="5"/>
  <c r="E4016" i="5"/>
  <c r="E4015" i="5"/>
  <c r="E4014" i="5"/>
  <c r="E4013" i="5"/>
  <c r="E4012" i="5"/>
  <c r="E4011" i="5"/>
  <c r="E4010" i="5"/>
  <c r="E4009" i="5"/>
  <c r="E4008" i="5"/>
  <c r="E4007" i="5"/>
  <c r="E4006" i="5"/>
  <c r="E4005" i="5"/>
  <c r="E4004" i="5"/>
  <c r="E4003" i="5"/>
  <c r="E4002" i="5"/>
  <c r="E4001" i="5"/>
  <c r="E4000" i="5"/>
  <c r="E3999" i="5"/>
  <c r="E3998" i="5"/>
  <c r="E3997" i="5"/>
  <c r="E3996" i="5"/>
  <c r="E3995" i="5"/>
  <c r="E3994" i="5"/>
  <c r="E3993" i="5"/>
  <c r="E3992" i="5"/>
  <c r="E3991" i="5"/>
  <c r="E3990" i="5"/>
  <c r="E3989" i="5"/>
  <c r="E3988" i="5"/>
  <c r="E3987" i="5"/>
  <c r="E3986" i="5"/>
  <c r="E3985" i="5"/>
  <c r="E3984" i="5"/>
  <c r="E3983" i="5"/>
  <c r="E3982" i="5"/>
  <c r="E3981" i="5"/>
  <c r="E3980" i="5"/>
  <c r="E3979" i="5"/>
  <c r="E3978" i="5"/>
  <c r="E3977" i="5"/>
  <c r="E3976" i="5"/>
  <c r="E3975" i="5"/>
  <c r="E3974" i="5"/>
  <c r="E3973" i="5"/>
  <c r="E3972" i="5"/>
  <c r="E3971" i="5"/>
  <c r="E3970" i="5"/>
  <c r="E3969" i="5"/>
  <c r="E3968" i="5"/>
  <c r="E3967" i="5"/>
  <c r="E3966" i="5"/>
  <c r="E3965" i="5"/>
  <c r="E3964" i="5"/>
  <c r="E3963" i="5"/>
  <c r="E3962" i="5"/>
  <c r="E3961" i="5"/>
  <c r="E3960" i="5"/>
  <c r="E3959" i="5"/>
  <c r="E3958" i="5"/>
  <c r="E3957" i="5"/>
  <c r="E3956" i="5"/>
  <c r="E3955" i="5"/>
  <c r="E3954" i="5"/>
  <c r="E3953" i="5"/>
  <c r="E3952" i="5"/>
  <c r="E3951" i="5"/>
  <c r="E3950" i="5"/>
  <c r="E3949" i="5"/>
  <c r="E3948" i="5"/>
  <c r="E3947" i="5"/>
  <c r="E3946" i="5"/>
  <c r="E3945" i="5"/>
  <c r="E3944" i="5"/>
  <c r="E3943" i="5"/>
  <c r="E3942" i="5"/>
  <c r="E3941" i="5"/>
  <c r="E3940" i="5"/>
  <c r="E3939" i="5"/>
  <c r="E3938" i="5"/>
  <c r="E3937" i="5"/>
  <c r="E3936" i="5"/>
  <c r="E3935" i="5"/>
  <c r="E3934" i="5"/>
  <c r="E3933" i="5"/>
  <c r="E3932" i="5"/>
  <c r="E3931" i="5"/>
  <c r="E3930" i="5"/>
  <c r="E3929" i="5"/>
  <c r="E3928" i="5"/>
  <c r="E3927" i="5"/>
  <c r="E3926" i="5"/>
  <c r="E3925" i="5"/>
  <c r="E3924" i="5"/>
  <c r="E3923" i="5"/>
  <c r="E3922" i="5"/>
  <c r="E3921" i="5"/>
  <c r="E3920" i="5"/>
  <c r="E3919" i="5"/>
  <c r="E3918" i="5"/>
  <c r="E3917" i="5"/>
  <c r="E3916" i="5"/>
  <c r="E3915" i="5"/>
  <c r="E3914" i="5"/>
  <c r="E3913" i="5"/>
  <c r="E3912" i="5"/>
  <c r="E3911" i="5"/>
  <c r="E3910" i="5"/>
  <c r="E3909" i="5"/>
  <c r="E3908" i="5"/>
  <c r="E3907" i="5"/>
  <c r="E3906" i="5"/>
  <c r="E3905" i="5"/>
  <c r="E3904" i="5"/>
  <c r="E3903" i="5"/>
  <c r="E3902" i="5"/>
  <c r="E3901" i="5"/>
  <c r="E3900" i="5"/>
  <c r="E3899" i="5"/>
  <c r="E3898" i="5"/>
  <c r="E3897" i="5"/>
  <c r="E3896" i="5"/>
  <c r="E3895" i="5"/>
  <c r="E3894" i="5"/>
  <c r="E3893" i="5"/>
  <c r="E3892" i="5"/>
  <c r="E3891" i="5"/>
  <c r="E3890" i="5"/>
  <c r="E3889" i="5"/>
  <c r="E3888" i="5"/>
  <c r="E3887" i="5"/>
  <c r="E3886" i="5"/>
  <c r="E3885" i="5"/>
  <c r="E3884" i="5"/>
  <c r="E3883" i="5"/>
  <c r="E3882" i="5"/>
  <c r="E3881" i="5"/>
  <c r="E3880" i="5"/>
  <c r="E3879" i="5"/>
  <c r="E3878" i="5"/>
  <c r="E3877" i="5"/>
  <c r="E3876" i="5"/>
  <c r="E3875" i="5"/>
  <c r="E3874" i="5"/>
  <c r="E3873" i="5"/>
  <c r="E3872" i="5"/>
  <c r="E3871" i="5"/>
  <c r="E3870" i="5"/>
  <c r="E3869" i="5"/>
  <c r="E3868" i="5"/>
  <c r="E3867" i="5"/>
  <c r="E3866" i="5"/>
  <c r="E3865" i="5"/>
  <c r="E3864" i="5"/>
  <c r="E3863" i="5"/>
  <c r="E3862" i="5"/>
  <c r="E3861" i="5"/>
  <c r="E3860" i="5"/>
  <c r="E3859" i="5"/>
  <c r="E3858" i="5"/>
  <c r="E3857" i="5"/>
  <c r="E3856" i="5"/>
  <c r="E3855" i="5"/>
  <c r="E3854" i="5"/>
  <c r="E3853" i="5"/>
  <c r="E3852" i="5"/>
  <c r="E3851" i="5"/>
  <c r="E3850" i="5"/>
  <c r="E3849" i="5"/>
  <c r="E3848" i="5"/>
  <c r="E3847" i="5"/>
  <c r="E3846" i="5"/>
  <c r="E3845" i="5"/>
  <c r="E3844" i="5"/>
  <c r="E3843" i="5"/>
  <c r="E3842" i="5"/>
  <c r="E3841" i="5"/>
  <c r="E3840" i="5"/>
  <c r="E3839" i="5"/>
  <c r="E3838" i="5"/>
  <c r="E3837" i="5"/>
  <c r="E3836" i="5"/>
  <c r="E3835" i="5"/>
  <c r="E3834" i="5"/>
  <c r="E3833" i="5"/>
  <c r="E3832" i="5"/>
  <c r="E3831" i="5"/>
  <c r="E3830" i="5"/>
  <c r="E3829" i="5"/>
  <c r="E3828" i="5"/>
  <c r="E3827" i="5"/>
  <c r="E3826" i="5"/>
  <c r="E3825" i="5"/>
  <c r="E3824" i="5"/>
  <c r="E3823" i="5"/>
  <c r="E3822" i="5"/>
  <c r="E3821" i="5"/>
  <c r="E3820" i="5"/>
  <c r="E3819" i="5"/>
  <c r="E3818" i="5"/>
  <c r="E3817" i="5"/>
  <c r="E3816" i="5"/>
  <c r="E3815" i="5"/>
  <c r="E3814" i="5"/>
  <c r="E3813" i="5"/>
  <c r="E3812" i="5"/>
  <c r="E3811" i="5"/>
  <c r="E3810" i="5"/>
  <c r="E3809" i="5"/>
  <c r="E3808" i="5"/>
  <c r="E3807" i="5"/>
  <c r="E3806" i="5"/>
  <c r="E3805" i="5"/>
  <c r="E3804" i="5"/>
  <c r="E3803" i="5"/>
  <c r="E3802" i="5"/>
  <c r="E3801" i="5"/>
  <c r="E3800" i="5"/>
  <c r="E3799" i="5"/>
  <c r="E3798" i="5"/>
  <c r="E3797" i="5"/>
  <c r="E3796" i="5"/>
  <c r="E3795" i="5"/>
  <c r="E3794" i="5"/>
  <c r="E3793" i="5"/>
  <c r="E3792" i="5"/>
  <c r="E3791" i="5"/>
  <c r="E3790" i="5"/>
  <c r="E3789" i="5"/>
  <c r="E3788" i="5"/>
  <c r="E3787" i="5"/>
  <c r="E3786" i="5"/>
  <c r="E3785" i="5"/>
  <c r="E3784" i="5"/>
  <c r="E3783" i="5"/>
  <c r="E3782" i="5"/>
  <c r="E3781" i="5"/>
  <c r="E3780" i="5"/>
  <c r="E3779" i="5"/>
  <c r="E3778" i="5"/>
  <c r="E3777" i="5"/>
  <c r="E3776" i="5"/>
  <c r="E3775" i="5"/>
  <c r="E3774" i="5"/>
  <c r="E3773" i="5"/>
  <c r="E3772" i="5"/>
  <c r="E3771" i="5"/>
  <c r="E3770" i="5"/>
  <c r="E3769" i="5"/>
  <c r="E3768" i="5"/>
  <c r="E3767" i="5"/>
  <c r="E3766" i="5"/>
  <c r="E3765" i="5"/>
  <c r="E3764" i="5"/>
  <c r="E3763" i="5"/>
  <c r="E3762" i="5"/>
  <c r="E3761" i="5"/>
  <c r="E3760" i="5"/>
  <c r="E3759" i="5"/>
  <c r="E3758" i="5"/>
  <c r="E3757" i="5"/>
  <c r="E3756" i="5"/>
  <c r="E3755" i="5"/>
  <c r="E3754" i="5"/>
  <c r="E3753" i="5"/>
  <c r="E3752" i="5"/>
  <c r="E3751" i="5"/>
  <c r="E3750" i="5"/>
  <c r="E3749" i="5"/>
  <c r="E3748" i="5"/>
  <c r="E3747" i="5"/>
  <c r="E3746" i="5"/>
  <c r="E3745" i="5"/>
  <c r="E3744" i="5"/>
  <c r="E3743" i="5"/>
  <c r="E3742" i="5"/>
  <c r="E3741" i="5"/>
  <c r="E3740" i="5"/>
  <c r="E3739" i="5"/>
  <c r="E3738" i="5"/>
  <c r="E3737" i="5"/>
  <c r="E3736" i="5"/>
  <c r="E3735" i="5"/>
  <c r="E3734" i="5"/>
  <c r="E3733" i="5"/>
  <c r="E3732" i="5"/>
  <c r="E3731" i="5"/>
  <c r="E3730" i="5"/>
  <c r="E3729" i="5"/>
  <c r="E3728" i="5"/>
  <c r="E3727" i="5"/>
  <c r="E3726" i="5"/>
  <c r="E3725" i="5"/>
  <c r="E3724" i="5"/>
  <c r="E3723" i="5"/>
  <c r="E3722" i="5"/>
  <c r="E3721" i="5"/>
  <c r="E3720" i="5"/>
  <c r="E3719" i="5"/>
  <c r="E3718" i="5"/>
  <c r="E3717" i="5"/>
  <c r="E3716" i="5"/>
  <c r="E3715" i="5"/>
  <c r="E3714" i="5"/>
  <c r="E3713" i="5"/>
  <c r="E3712" i="5"/>
  <c r="E3711" i="5"/>
  <c r="E3710" i="5"/>
  <c r="E3709" i="5"/>
  <c r="E3708" i="5"/>
  <c r="E3707" i="5"/>
  <c r="E3706" i="5"/>
  <c r="E3705" i="5"/>
  <c r="E3704" i="5"/>
  <c r="E3703" i="5"/>
  <c r="E3702" i="5"/>
  <c r="E3701" i="5"/>
  <c r="E3700" i="5"/>
  <c r="E3699" i="5"/>
  <c r="E3698" i="5"/>
  <c r="E3697" i="5"/>
  <c r="E3696" i="5"/>
  <c r="E3695" i="5"/>
  <c r="E3694" i="5"/>
  <c r="E3693" i="5"/>
  <c r="E3692" i="5"/>
  <c r="E3691" i="5"/>
  <c r="E3690" i="5"/>
  <c r="E3689" i="5"/>
  <c r="E3688" i="5"/>
  <c r="E3687" i="5"/>
  <c r="E3686" i="5"/>
  <c r="E3685" i="5"/>
  <c r="E3684" i="5"/>
  <c r="E3683" i="5"/>
  <c r="E3682" i="5"/>
  <c r="E3681" i="5"/>
  <c r="E3680" i="5"/>
  <c r="E3679" i="5"/>
  <c r="E3678" i="5"/>
  <c r="E3677" i="5"/>
  <c r="E3676" i="5"/>
  <c r="E3675" i="5"/>
  <c r="E3674" i="5"/>
  <c r="E3673" i="5"/>
  <c r="E3672" i="5"/>
  <c r="E3671" i="5"/>
  <c r="E3670" i="5"/>
  <c r="E3669" i="5"/>
  <c r="E3668" i="5"/>
  <c r="E3667" i="5"/>
  <c r="E3666" i="5"/>
  <c r="E3665" i="5"/>
  <c r="E3664" i="5"/>
  <c r="E3663" i="5"/>
  <c r="E3662" i="5"/>
  <c r="E3661" i="5"/>
  <c r="E3660" i="5"/>
  <c r="E3659" i="5"/>
  <c r="E3658" i="5"/>
  <c r="E3657" i="5"/>
  <c r="E3656" i="5"/>
  <c r="E3655" i="5"/>
  <c r="E3654" i="5"/>
  <c r="E3653" i="5"/>
  <c r="E3652" i="5"/>
  <c r="E3651" i="5"/>
  <c r="E3650" i="5"/>
  <c r="E3649" i="5"/>
  <c r="E3648" i="5"/>
  <c r="E3647" i="5"/>
  <c r="E3646" i="5"/>
  <c r="E3645" i="5"/>
  <c r="E3644" i="5"/>
  <c r="E3643" i="5"/>
  <c r="E3642" i="5"/>
  <c r="E3641" i="5"/>
  <c r="E3640" i="5"/>
  <c r="E3639" i="5"/>
  <c r="E3638" i="5"/>
  <c r="E3637" i="5"/>
  <c r="E3636" i="5"/>
  <c r="E3635" i="5"/>
  <c r="E3634" i="5"/>
  <c r="E3633" i="5"/>
  <c r="E3632" i="5"/>
  <c r="E3631" i="5"/>
  <c r="E3630" i="5"/>
  <c r="E3629" i="5"/>
  <c r="E3628" i="5"/>
  <c r="E3627" i="5"/>
  <c r="E3626" i="5"/>
  <c r="E3625" i="5"/>
  <c r="E3624" i="5"/>
  <c r="E3623" i="5"/>
  <c r="E3622" i="5"/>
  <c r="E3621" i="5"/>
  <c r="E3620" i="5"/>
  <c r="E3619" i="5"/>
  <c r="E3618" i="5"/>
  <c r="E3617" i="5"/>
  <c r="E3616" i="5"/>
  <c r="E3615" i="5"/>
  <c r="E3614" i="5"/>
  <c r="E3613" i="5"/>
  <c r="E3612" i="5"/>
  <c r="E3611" i="5"/>
  <c r="E3610" i="5"/>
  <c r="E3609" i="5"/>
  <c r="E3608" i="5"/>
  <c r="E3607" i="5"/>
  <c r="E3606" i="5"/>
  <c r="E3605" i="5"/>
  <c r="E3604" i="5"/>
  <c r="E3603" i="5"/>
  <c r="E3602" i="5"/>
  <c r="E3601" i="5"/>
  <c r="E3600" i="5"/>
  <c r="E3599" i="5"/>
  <c r="E3598" i="5"/>
  <c r="E3597" i="5"/>
  <c r="E3596" i="5"/>
  <c r="E3595" i="5"/>
  <c r="E3594" i="5"/>
  <c r="E3593" i="5"/>
  <c r="E3592" i="5"/>
  <c r="E3591" i="5"/>
  <c r="E3590" i="5"/>
  <c r="E3589" i="5"/>
  <c r="E3588" i="5"/>
  <c r="E3587" i="5"/>
  <c r="E3586" i="5"/>
  <c r="E3585" i="5"/>
  <c r="E3584" i="5"/>
  <c r="E3583" i="5"/>
  <c r="E3582" i="5"/>
  <c r="E3581" i="5"/>
  <c r="E3580" i="5"/>
  <c r="E3579" i="5"/>
  <c r="E3578" i="5"/>
  <c r="E3577" i="5"/>
  <c r="E3576" i="5"/>
  <c r="E3575" i="5"/>
  <c r="E3574" i="5"/>
  <c r="E3573" i="5"/>
  <c r="E3572" i="5"/>
  <c r="E3571" i="5"/>
  <c r="E3570" i="5"/>
  <c r="E3569" i="5"/>
  <c r="E3568" i="5"/>
  <c r="E3567" i="5"/>
  <c r="E3566" i="5"/>
  <c r="E3565" i="5"/>
  <c r="E3564" i="5"/>
  <c r="E3563" i="5"/>
  <c r="E3562" i="5"/>
  <c r="E3561" i="5"/>
  <c r="E3560" i="5"/>
  <c r="E3559" i="5"/>
  <c r="E3558" i="5"/>
  <c r="E3557" i="5"/>
  <c r="E3556" i="5"/>
  <c r="E3555" i="5"/>
  <c r="E3554" i="5"/>
  <c r="E3553" i="5"/>
  <c r="E3552" i="5"/>
  <c r="E3551" i="5"/>
  <c r="E3550" i="5"/>
  <c r="E3549" i="5"/>
  <c r="E3548" i="5"/>
  <c r="E3547" i="5"/>
  <c r="E3546" i="5"/>
  <c r="E3545" i="5"/>
  <c r="E3544" i="5"/>
  <c r="E3543" i="5"/>
  <c r="E3542" i="5"/>
  <c r="E3541" i="5"/>
  <c r="E3540" i="5"/>
  <c r="E3539" i="5"/>
  <c r="E3538" i="5"/>
  <c r="E3537" i="5"/>
  <c r="E3536" i="5"/>
  <c r="E3535" i="5"/>
  <c r="E3534" i="5"/>
  <c r="E3533" i="5"/>
  <c r="E3532" i="5"/>
  <c r="E3531" i="5"/>
  <c r="E3530" i="5"/>
  <c r="E3529" i="5"/>
  <c r="E3528" i="5"/>
  <c r="E3527" i="5"/>
  <c r="E3526" i="5"/>
  <c r="E3525" i="5"/>
  <c r="E3524" i="5"/>
  <c r="E3523" i="5"/>
  <c r="E3522" i="5"/>
  <c r="E3521" i="5"/>
  <c r="E3520" i="5"/>
  <c r="E3519" i="5"/>
  <c r="E3518" i="5"/>
  <c r="E3517" i="5"/>
  <c r="E3516" i="5"/>
  <c r="E3515" i="5"/>
  <c r="E3514" i="5"/>
  <c r="E3513" i="5"/>
  <c r="E3512" i="5"/>
  <c r="E3511" i="5"/>
  <c r="E3510" i="5"/>
  <c r="E3509" i="5"/>
  <c r="E3508" i="5"/>
  <c r="E3507" i="5"/>
  <c r="E3506" i="5"/>
  <c r="E3505" i="5"/>
  <c r="E3504" i="5"/>
  <c r="E3503" i="5"/>
  <c r="E3502" i="5"/>
  <c r="E3501" i="5"/>
  <c r="E3500" i="5"/>
  <c r="E3499" i="5"/>
  <c r="E3498" i="5"/>
  <c r="E3497" i="5"/>
  <c r="E3496" i="5"/>
  <c r="E3495" i="5"/>
  <c r="E3494" i="5"/>
  <c r="E3493" i="5"/>
  <c r="E3492" i="5"/>
  <c r="E3491" i="5"/>
  <c r="E3490" i="5"/>
  <c r="E3489" i="5"/>
  <c r="E3488" i="5"/>
  <c r="E3487" i="5"/>
  <c r="E3486" i="5"/>
  <c r="E3485" i="5"/>
  <c r="E3484" i="5"/>
  <c r="E3483" i="5"/>
  <c r="E3482" i="5"/>
  <c r="E3481" i="5"/>
  <c r="E3480" i="5"/>
  <c r="E3479" i="5"/>
  <c r="E3478" i="5"/>
  <c r="E3477" i="5"/>
  <c r="E3476" i="5"/>
  <c r="E3475" i="5"/>
  <c r="E3474" i="5"/>
  <c r="E3473" i="5"/>
  <c r="E3472" i="5"/>
  <c r="E3471" i="5"/>
  <c r="E3470" i="5"/>
  <c r="E3469" i="5"/>
  <c r="E3468" i="5"/>
  <c r="E3467" i="5"/>
  <c r="E3466" i="5"/>
  <c r="E3465" i="5"/>
  <c r="E3464" i="5"/>
  <c r="E3463" i="5"/>
  <c r="E3462" i="5"/>
  <c r="E3461" i="5"/>
  <c r="E3460" i="5"/>
  <c r="E3459" i="5"/>
  <c r="E3458" i="5"/>
  <c r="E3457" i="5"/>
  <c r="E3456" i="5"/>
  <c r="E3455" i="5"/>
  <c r="E3454" i="5"/>
  <c r="E3453" i="5"/>
  <c r="E3452" i="5"/>
  <c r="E3451" i="5"/>
  <c r="E3450" i="5"/>
  <c r="E3449" i="5"/>
  <c r="E3448" i="5"/>
  <c r="E3447" i="5"/>
  <c r="E3446" i="5"/>
  <c r="E3445" i="5"/>
  <c r="E3444" i="5"/>
  <c r="E3443" i="5"/>
  <c r="E3442" i="5"/>
  <c r="E3441" i="5"/>
  <c r="E3440" i="5"/>
  <c r="E3439" i="5"/>
  <c r="E3438" i="5"/>
  <c r="E3437" i="5"/>
  <c r="E3436" i="5"/>
  <c r="E3435" i="5"/>
  <c r="E3434" i="5"/>
  <c r="E3433" i="5"/>
  <c r="E3432" i="5"/>
  <c r="E3431" i="5"/>
  <c r="E3430" i="5"/>
  <c r="E3429" i="5"/>
  <c r="E3428" i="5"/>
  <c r="E3427" i="5"/>
  <c r="E3426" i="5"/>
  <c r="E3425" i="5"/>
  <c r="E3424" i="5"/>
  <c r="E3423" i="5"/>
  <c r="E3422" i="5"/>
  <c r="E3421" i="5"/>
  <c r="E3420" i="5"/>
  <c r="E3419" i="5"/>
  <c r="E3418" i="5"/>
  <c r="E3417" i="5"/>
  <c r="E3416" i="5"/>
  <c r="E3415" i="5"/>
  <c r="E3414" i="5"/>
  <c r="E3413" i="5"/>
  <c r="E3412" i="5"/>
  <c r="E3411" i="5"/>
  <c r="E3410" i="5"/>
  <c r="E3409" i="5"/>
  <c r="E3408" i="5"/>
  <c r="E3407" i="5"/>
  <c r="E3406" i="5"/>
  <c r="E3405" i="5"/>
  <c r="E3404" i="5"/>
  <c r="E3403" i="5"/>
  <c r="E3402" i="5"/>
  <c r="E3401" i="5"/>
  <c r="E3400" i="5"/>
  <c r="E3399" i="5"/>
  <c r="E3398" i="5"/>
  <c r="E3397" i="5"/>
  <c r="E3396" i="5"/>
  <c r="E3395" i="5"/>
  <c r="E3394" i="5"/>
  <c r="E3393" i="5"/>
  <c r="E3392" i="5"/>
  <c r="E3391" i="5"/>
  <c r="E3390" i="5"/>
  <c r="E3389" i="5"/>
  <c r="E3388" i="5"/>
  <c r="E3387" i="5"/>
  <c r="E3386" i="5"/>
  <c r="E3385" i="5"/>
  <c r="E3384" i="5"/>
  <c r="E3383" i="5"/>
  <c r="E3382" i="5"/>
  <c r="E3381" i="5"/>
  <c r="E3380" i="5"/>
  <c r="E3379" i="5"/>
  <c r="E3378" i="5"/>
  <c r="E3377" i="5"/>
  <c r="E3376" i="5"/>
  <c r="E3375" i="5"/>
  <c r="E3374" i="5"/>
  <c r="E3373" i="5"/>
  <c r="E3372" i="5"/>
  <c r="E3371" i="5"/>
  <c r="E3370" i="5"/>
  <c r="E3369" i="5"/>
  <c r="E3368" i="5"/>
  <c r="E3367" i="5"/>
  <c r="E3366" i="5"/>
  <c r="E3365" i="5"/>
  <c r="E3364" i="5"/>
  <c r="E3363" i="5"/>
  <c r="E3362" i="5"/>
  <c r="E3361" i="5"/>
  <c r="E3360" i="5"/>
  <c r="E3359" i="5"/>
  <c r="E3358" i="5"/>
  <c r="E3357" i="5"/>
  <c r="E3356" i="5"/>
  <c r="E3355" i="5"/>
  <c r="E3354" i="5"/>
  <c r="E3353" i="5"/>
  <c r="E3352" i="5"/>
  <c r="E3351" i="5"/>
  <c r="E3350" i="5"/>
  <c r="E3349" i="5"/>
  <c r="E3348" i="5"/>
  <c r="E3347" i="5"/>
  <c r="E3346" i="5"/>
  <c r="E3345" i="5"/>
  <c r="E3344" i="5"/>
  <c r="E3343" i="5"/>
  <c r="E3342" i="5"/>
  <c r="E3341" i="5"/>
  <c r="E3340" i="5"/>
  <c r="E3339" i="5"/>
  <c r="E3338" i="5"/>
  <c r="E3337" i="5"/>
  <c r="E3336" i="5"/>
  <c r="E3335" i="5"/>
  <c r="E3334" i="5"/>
  <c r="E3333" i="5"/>
  <c r="E3332" i="5"/>
  <c r="E3331" i="5"/>
  <c r="E3330" i="5"/>
  <c r="E3329" i="5"/>
  <c r="E3328" i="5"/>
  <c r="E3327" i="5"/>
  <c r="E3326" i="5"/>
  <c r="E3325" i="5"/>
  <c r="E3324" i="5"/>
  <c r="E3323" i="5"/>
  <c r="E3322" i="5"/>
  <c r="E3321" i="5"/>
  <c r="E3320" i="5"/>
  <c r="E3319" i="5"/>
  <c r="E3318" i="5"/>
  <c r="E3317" i="5"/>
  <c r="E3316" i="5"/>
  <c r="E3315" i="5"/>
  <c r="E3314" i="5"/>
  <c r="E3313" i="5"/>
  <c r="E3312" i="5"/>
  <c r="E3311" i="5"/>
  <c r="E3310" i="5"/>
  <c r="E3309" i="5"/>
  <c r="E3308" i="5"/>
  <c r="E3307" i="5"/>
  <c r="E3306" i="5"/>
  <c r="E3305" i="5"/>
  <c r="E3304" i="5"/>
  <c r="E3303" i="5"/>
  <c r="E3302" i="5"/>
  <c r="E3301" i="5"/>
  <c r="E3300" i="5"/>
  <c r="E3299" i="5"/>
  <c r="E3298" i="5"/>
  <c r="E3297" i="5"/>
  <c r="E3296" i="5"/>
  <c r="E3295" i="5"/>
  <c r="E3294" i="5"/>
  <c r="E3293" i="5"/>
  <c r="E3292" i="5"/>
  <c r="E3291" i="5"/>
  <c r="E3290" i="5"/>
  <c r="E3289" i="5"/>
  <c r="E3288" i="5"/>
  <c r="E3287" i="5"/>
  <c r="E3286" i="5"/>
  <c r="E3285" i="5"/>
  <c r="E3284" i="5"/>
  <c r="E3283" i="5"/>
  <c r="E3282" i="5"/>
  <c r="E3281" i="5"/>
  <c r="E3280" i="5"/>
  <c r="E3279" i="5"/>
  <c r="E3278" i="5"/>
  <c r="E3277" i="5"/>
  <c r="E3276" i="5"/>
  <c r="E3275" i="5"/>
  <c r="E3274" i="5"/>
  <c r="E3273" i="5"/>
  <c r="E3272" i="5"/>
  <c r="E3271" i="5"/>
  <c r="E3270" i="5"/>
  <c r="E3269" i="5"/>
  <c r="E3268" i="5"/>
  <c r="E3267" i="5"/>
  <c r="E3266" i="5"/>
  <c r="E3265" i="5"/>
  <c r="E3264" i="5"/>
  <c r="E3263" i="5"/>
  <c r="E3262" i="5"/>
  <c r="E3261" i="5"/>
  <c r="E3260" i="5"/>
  <c r="E3259" i="5"/>
  <c r="E3258" i="5"/>
  <c r="E3257" i="5"/>
  <c r="E3256" i="5"/>
  <c r="E3255" i="5"/>
  <c r="E3254" i="5"/>
  <c r="E3253" i="5"/>
  <c r="E3252" i="5"/>
  <c r="E3251" i="5"/>
  <c r="E3250" i="5"/>
  <c r="E3249" i="5"/>
  <c r="E3248" i="5"/>
  <c r="E3247" i="5"/>
  <c r="E3246" i="5"/>
  <c r="E3245" i="5"/>
  <c r="E3244" i="5"/>
  <c r="E3243" i="5"/>
  <c r="E3242" i="5"/>
  <c r="E3241" i="5"/>
  <c r="E3240" i="5"/>
  <c r="E3239" i="5"/>
  <c r="E3238" i="5"/>
  <c r="E3237" i="5"/>
  <c r="E3236" i="5"/>
  <c r="E3235" i="5"/>
  <c r="E3234" i="5"/>
  <c r="E3233" i="5"/>
  <c r="E3232" i="5"/>
  <c r="E3231" i="5"/>
  <c r="E3230" i="5"/>
  <c r="E3229" i="5"/>
  <c r="E3228" i="5"/>
  <c r="E3227" i="5"/>
  <c r="E3226" i="5"/>
  <c r="E3225" i="5"/>
  <c r="E3224" i="5"/>
  <c r="E3223" i="5"/>
  <c r="E3222" i="5"/>
  <c r="E3221" i="5"/>
  <c r="E3220" i="5"/>
  <c r="E3219" i="5"/>
  <c r="E3218" i="5"/>
  <c r="E3217" i="5"/>
  <c r="E3216" i="5"/>
  <c r="E3215" i="5"/>
  <c r="E3214" i="5"/>
  <c r="E3213" i="5"/>
  <c r="E3212" i="5"/>
  <c r="E3211" i="5"/>
  <c r="E3210" i="5"/>
  <c r="E3209" i="5"/>
  <c r="E3208" i="5"/>
  <c r="E3207" i="5"/>
  <c r="E3206" i="5"/>
  <c r="E3205" i="5"/>
  <c r="E3204" i="5"/>
  <c r="E3203" i="5"/>
  <c r="E3202" i="5"/>
  <c r="E3201" i="5"/>
  <c r="E3200" i="5"/>
  <c r="E3199" i="5"/>
  <c r="E3198" i="5"/>
  <c r="E3197" i="5"/>
  <c r="E3196" i="5"/>
  <c r="E3195" i="5"/>
  <c r="E3194" i="5"/>
  <c r="E3193" i="5"/>
  <c r="E3192" i="5"/>
  <c r="E3191" i="5"/>
  <c r="E3190" i="5"/>
  <c r="E3189" i="5"/>
  <c r="E3188" i="5"/>
  <c r="E3187" i="5"/>
  <c r="E3186" i="5"/>
  <c r="E3185" i="5"/>
  <c r="E3184" i="5"/>
  <c r="E3183" i="5"/>
  <c r="E3182" i="5"/>
  <c r="E3181" i="5"/>
  <c r="E3180" i="5"/>
  <c r="E3179" i="5"/>
  <c r="E3178" i="5"/>
  <c r="E3177" i="5"/>
  <c r="E3176" i="5"/>
  <c r="E3175" i="5"/>
  <c r="E3174" i="5"/>
  <c r="E3173" i="5"/>
  <c r="E3172" i="5"/>
  <c r="E3171" i="5"/>
  <c r="E3170" i="5"/>
  <c r="E3169" i="5"/>
  <c r="E3168" i="5"/>
  <c r="E3167" i="5"/>
  <c r="E3166" i="5"/>
  <c r="E3165" i="5"/>
  <c r="E3164" i="5"/>
  <c r="E3163" i="5"/>
  <c r="E3162" i="5"/>
  <c r="E3161" i="5"/>
  <c r="E3160" i="5"/>
  <c r="E3159" i="5"/>
  <c r="E3158" i="5"/>
  <c r="E3157" i="5"/>
  <c r="E3156" i="5"/>
  <c r="E3155" i="5"/>
  <c r="E3154" i="5"/>
  <c r="E3153" i="5"/>
  <c r="E3152" i="5"/>
  <c r="E3151" i="5"/>
  <c r="E3150" i="5"/>
  <c r="E3149" i="5"/>
  <c r="E3148" i="5"/>
  <c r="E3147" i="5"/>
  <c r="E3146" i="5"/>
  <c r="E3145" i="5"/>
  <c r="E3144" i="5"/>
  <c r="E3143" i="5"/>
  <c r="E3142" i="5"/>
  <c r="E3141" i="5"/>
  <c r="E3140" i="5"/>
  <c r="E3139" i="5"/>
  <c r="E3138" i="5"/>
  <c r="E3137" i="5"/>
  <c r="E3136" i="5"/>
  <c r="E3135" i="5"/>
  <c r="E3134" i="5"/>
  <c r="E3133" i="5"/>
  <c r="E3132" i="5"/>
  <c r="E3131" i="5"/>
  <c r="E3130" i="5"/>
  <c r="E3129" i="5"/>
  <c r="E3128" i="5"/>
  <c r="E3127" i="5"/>
  <c r="E3126" i="5"/>
  <c r="E3125" i="5"/>
  <c r="E3124" i="5"/>
  <c r="E3123" i="5"/>
  <c r="E3122" i="5"/>
  <c r="E3121" i="5"/>
  <c r="E3120" i="5"/>
  <c r="E3119" i="5"/>
  <c r="E3118" i="5"/>
  <c r="E3117" i="5"/>
  <c r="E3116" i="5"/>
  <c r="E3115" i="5"/>
  <c r="E3114" i="5"/>
  <c r="E3113" i="5"/>
  <c r="E3112" i="5"/>
  <c r="E3111" i="5"/>
  <c r="E3110" i="5"/>
  <c r="E3109" i="5"/>
  <c r="E3108" i="5"/>
  <c r="E3107" i="5"/>
  <c r="E3106" i="5"/>
  <c r="E3105" i="5"/>
  <c r="E3104" i="5"/>
  <c r="E3103" i="5"/>
  <c r="E3102" i="5"/>
  <c r="E3101" i="5"/>
  <c r="E3100" i="5"/>
  <c r="E3099" i="5"/>
  <c r="E3098" i="5"/>
  <c r="E3097" i="5"/>
  <c r="E3096" i="5"/>
  <c r="E3095" i="5"/>
  <c r="E3094" i="5"/>
  <c r="E3093" i="5"/>
  <c r="E3092" i="5"/>
  <c r="E3091" i="5"/>
  <c r="E3090" i="5"/>
  <c r="E3089" i="5"/>
  <c r="E3088" i="5"/>
  <c r="E3087" i="5"/>
  <c r="E3086" i="5"/>
  <c r="E3085" i="5"/>
  <c r="E3084" i="5"/>
  <c r="E3083" i="5"/>
  <c r="E3082" i="5"/>
  <c r="E3081" i="5"/>
  <c r="E3080" i="5"/>
  <c r="E3079" i="5"/>
  <c r="E3078" i="5"/>
  <c r="E3077" i="5"/>
  <c r="E3076" i="5"/>
  <c r="E3075" i="5"/>
  <c r="E3074" i="5"/>
  <c r="E3073" i="5"/>
  <c r="E3072" i="5"/>
  <c r="E3071" i="5"/>
  <c r="E3070" i="5"/>
  <c r="E3069" i="5"/>
  <c r="E3068" i="5"/>
  <c r="E3067" i="5"/>
  <c r="E3066" i="5"/>
  <c r="E3065" i="5"/>
  <c r="E3064" i="5"/>
  <c r="E3063" i="5"/>
  <c r="E3062" i="5"/>
  <c r="E3061" i="5"/>
  <c r="E3060" i="5"/>
  <c r="E3059" i="5"/>
  <c r="E3058" i="5"/>
  <c r="E3057" i="5"/>
  <c r="E3056" i="5"/>
  <c r="E3055" i="5"/>
  <c r="E3054" i="5"/>
  <c r="E3053" i="5"/>
  <c r="E3052" i="5"/>
  <c r="E3051" i="5"/>
  <c r="E3050" i="5"/>
  <c r="E3049" i="5"/>
  <c r="E3048" i="5"/>
  <c r="E3047" i="5"/>
  <c r="E3046" i="5"/>
  <c r="E3045" i="5"/>
  <c r="E3044" i="5"/>
  <c r="E3043" i="5"/>
  <c r="E3042" i="5"/>
  <c r="E3041" i="5"/>
  <c r="E3040" i="5"/>
  <c r="E3039" i="5"/>
  <c r="E3038" i="5"/>
  <c r="E3037" i="5"/>
  <c r="E3036" i="5"/>
  <c r="E3035" i="5"/>
  <c r="E3034" i="5"/>
  <c r="E3033" i="5"/>
  <c r="E3032" i="5"/>
  <c r="E3031" i="5"/>
  <c r="E3030" i="5"/>
  <c r="E3029" i="5"/>
  <c r="E3028" i="5"/>
  <c r="E3027" i="5"/>
  <c r="E3026" i="5"/>
  <c r="E3025" i="5"/>
  <c r="E3024" i="5"/>
  <c r="E3023" i="5"/>
  <c r="E3022" i="5"/>
  <c r="E3021" i="5"/>
  <c r="E3020" i="5"/>
  <c r="E3019" i="5"/>
  <c r="E3018" i="5"/>
  <c r="E3017" i="5"/>
  <c r="E3016" i="5"/>
  <c r="E3015" i="5"/>
  <c r="E3014" i="5"/>
  <c r="E3013" i="5"/>
  <c r="E3012" i="5"/>
  <c r="E3011" i="5"/>
  <c r="E3010" i="5"/>
  <c r="E3009" i="5"/>
  <c r="E3008" i="5"/>
  <c r="E3007" i="5"/>
  <c r="E3006" i="5"/>
  <c r="E3005" i="5"/>
  <c r="E3004" i="5"/>
  <c r="E3003" i="5"/>
  <c r="E3002" i="5"/>
  <c r="E3001" i="5"/>
  <c r="E3000" i="5"/>
  <c r="E2999" i="5"/>
  <c r="E2998" i="5"/>
  <c r="E2997" i="5"/>
  <c r="E2996" i="5"/>
  <c r="E2995" i="5"/>
  <c r="E2994" i="5"/>
  <c r="E2993" i="5"/>
  <c r="E2992" i="5"/>
  <c r="E2991" i="5"/>
  <c r="E2990" i="5"/>
  <c r="E2989" i="5"/>
  <c r="E2988" i="5"/>
  <c r="E2987" i="5"/>
  <c r="E2986" i="5"/>
  <c r="E2985" i="5"/>
  <c r="E2984" i="5"/>
  <c r="E2983" i="5"/>
  <c r="E2982" i="5"/>
  <c r="E2981" i="5"/>
  <c r="E2980" i="5"/>
  <c r="E2979" i="5"/>
  <c r="E2978" i="5"/>
  <c r="E2977" i="5"/>
  <c r="E2976" i="5"/>
  <c r="E2975" i="5"/>
  <c r="E2974" i="5"/>
  <c r="E2973" i="5"/>
  <c r="E2972" i="5"/>
  <c r="E2971" i="5"/>
  <c r="E2970" i="5"/>
  <c r="E2969" i="5"/>
  <c r="E2968" i="5"/>
  <c r="E2967" i="5"/>
  <c r="E2966" i="5"/>
  <c r="E2965" i="5"/>
  <c r="E2964" i="5"/>
  <c r="E2963" i="5"/>
  <c r="E2962" i="5"/>
  <c r="E2961" i="5"/>
  <c r="E2960" i="5"/>
  <c r="E2959" i="5"/>
  <c r="E2958" i="5"/>
  <c r="E2957" i="5"/>
  <c r="E2956" i="5"/>
  <c r="E2955" i="5"/>
  <c r="E2954" i="5"/>
  <c r="E2953" i="5"/>
  <c r="E2952" i="5"/>
  <c r="E2951" i="5"/>
  <c r="E2950" i="5"/>
  <c r="E2949" i="5"/>
  <c r="E2948" i="5"/>
  <c r="E2947" i="5"/>
  <c r="E2946" i="5"/>
  <c r="E2945" i="5"/>
  <c r="E2944" i="5"/>
  <c r="E2943" i="5"/>
  <c r="E2942" i="5"/>
  <c r="E2941" i="5"/>
  <c r="E2940" i="5"/>
  <c r="E2939" i="5"/>
  <c r="E2938" i="5"/>
  <c r="E2937" i="5"/>
  <c r="E2936" i="5"/>
  <c r="E2935" i="5"/>
  <c r="E2934" i="5"/>
  <c r="E2933" i="5"/>
  <c r="E2932" i="5"/>
  <c r="E2931" i="5"/>
  <c r="E2930" i="5"/>
  <c r="E2929" i="5"/>
  <c r="E2928" i="5"/>
  <c r="E2927" i="5"/>
  <c r="E2926" i="5"/>
  <c r="E2925" i="5"/>
  <c r="E2924" i="5"/>
  <c r="E2923" i="5"/>
  <c r="E2922" i="5"/>
  <c r="E2921" i="5"/>
  <c r="E2920" i="5"/>
  <c r="E2919" i="5"/>
  <c r="E2918" i="5"/>
  <c r="E2917" i="5"/>
  <c r="E2916" i="5"/>
  <c r="E2915" i="5"/>
  <c r="E2914" i="5"/>
  <c r="E2913" i="5"/>
  <c r="E2912" i="5"/>
  <c r="E2911" i="5"/>
  <c r="E2910" i="5"/>
  <c r="E2909" i="5"/>
  <c r="E2908" i="5"/>
  <c r="E2907" i="5"/>
  <c r="E2906" i="5"/>
  <c r="E2905" i="5"/>
  <c r="E2904" i="5"/>
  <c r="E2903" i="5"/>
  <c r="E2902" i="5"/>
  <c r="E2901" i="5"/>
  <c r="E2900" i="5"/>
  <c r="E2899" i="5"/>
  <c r="E2898" i="5"/>
  <c r="E2897" i="5"/>
  <c r="E2896" i="5"/>
  <c r="E2895" i="5"/>
  <c r="E2894" i="5"/>
  <c r="E2893" i="5"/>
  <c r="E2892" i="5"/>
  <c r="E2891" i="5"/>
  <c r="E2890" i="5"/>
  <c r="E2889" i="5"/>
  <c r="E2888" i="5"/>
  <c r="E2887" i="5"/>
  <c r="E2886" i="5"/>
  <c r="E2885" i="5"/>
  <c r="E2884" i="5"/>
  <c r="E2883" i="5"/>
  <c r="E2882" i="5"/>
  <c r="E2881" i="5"/>
  <c r="E2880" i="5"/>
  <c r="E2879" i="5"/>
  <c r="E2878" i="5"/>
  <c r="E2877" i="5"/>
  <c r="E2876" i="5"/>
  <c r="E2875" i="5"/>
  <c r="E2874" i="5"/>
  <c r="E2873" i="5"/>
  <c r="E2872" i="5"/>
  <c r="E2871" i="5"/>
  <c r="E2870" i="5"/>
  <c r="E2869" i="5"/>
  <c r="E2868" i="5"/>
  <c r="E2867" i="5"/>
  <c r="E2866" i="5"/>
  <c r="E2865" i="5"/>
  <c r="E2864" i="5"/>
  <c r="E2863" i="5"/>
  <c r="E2862" i="5"/>
  <c r="E2861" i="5"/>
  <c r="E2860" i="5"/>
  <c r="E2859" i="5"/>
  <c r="E2858" i="5"/>
  <c r="E2857" i="5"/>
  <c r="E2856" i="5"/>
  <c r="E2855" i="5"/>
  <c r="E2854" i="5"/>
  <c r="E2853" i="5"/>
  <c r="E2852" i="5"/>
  <c r="E2851" i="5"/>
  <c r="E2850" i="5"/>
  <c r="E2849" i="5"/>
  <c r="E2848" i="5"/>
  <c r="E2847" i="5"/>
  <c r="E2846" i="5"/>
  <c r="E2845" i="5"/>
  <c r="E2844" i="5"/>
  <c r="E2843" i="5"/>
  <c r="E2842" i="5"/>
  <c r="E2841" i="5"/>
  <c r="E2840" i="5"/>
  <c r="F2839" i="5"/>
  <c r="E2839" i="5"/>
  <c r="F2838" i="5"/>
  <c r="E2838" i="5"/>
  <c r="F2837" i="5"/>
  <c r="E2837" i="5"/>
  <c r="F2836" i="5"/>
  <c r="E2836" i="5"/>
  <c r="F2835" i="5"/>
  <c r="E2835" i="5"/>
  <c r="F2834" i="5"/>
  <c r="E2834" i="5"/>
  <c r="F2833" i="5"/>
  <c r="E2833" i="5"/>
  <c r="F2832" i="5"/>
  <c r="E2832" i="5"/>
  <c r="F2831" i="5"/>
  <c r="E2831" i="5"/>
  <c r="F2830" i="5"/>
  <c r="E2830" i="5"/>
  <c r="F2829" i="5"/>
  <c r="E2829" i="5"/>
  <c r="F2828" i="5"/>
  <c r="E2828" i="5"/>
  <c r="F2827" i="5"/>
  <c r="E2827" i="5"/>
  <c r="F2826" i="5"/>
  <c r="E2826" i="5"/>
  <c r="F2825" i="5"/>
  <c r="E2825" i="5"/>
  <c r="F2824" i="5"/>
  <c r="E2824" i="5"/>
  <c r="F2823" i="5"/>
  <c r="E2823" i="5"/>
  <c r="F2822" i="5"/>
  <c r="E2822" i="5"/>
  <c r="F2821" i="5"/>
  <c r="E2821" i="5"/>
  <c r="F2820" i="5"/>
  <c r="E2820" i="5"/>
  <c r="F2819" i="5"/>
  <c r="E2819" i="5"/>
  <c r="F2818" i="5"/>
  <c r="E2818" i="5"/>
  <c r="F2817" i="5"/>
  <c r="E2817" i="5"/>
  <c r="F2816" i="5"/>
  <c r="E2816" i="5"/>
  <c r="F2815" i="5"/>
  <c r="E2815" i="5"/>
  <c r="F2814" i="5"/>
  <c r="E2814" i="5"/>
  <c r="F2813" i="5"/>
  <c r="E2813" i="5"/>
  <c r="F2812" i="5"/>
  <c r="E2812" i="5"/>
  <c r="F2811" i="5"/>
  <c r="E2811" i="5"/>
  <c r="F2810" i="5"/>
  <c r="E2810" i="5"/>
  <c r="F2809" i="5"/>
  <c r="E2809" i="5"/>
  <c r="F2808" i="5"/>
  <c r="E2808" i="5"/>
  <c r="F2807" i="5"/>
  <c r="E2807" i="5"/>
  <c r="F2806" i="5"/>
  <c r="E2806" i="5"/>
  <c r="F2805" i="5"/>
  <c r="E2805" i="5"/>
  <c r="F2804" i="5"/>
  <c r="E2804" i="5"/>
  <c r="F2803" i="5"/>
  <c r="E2803" i="5"/>
  <c r="F2802" i="5"/>
  <c r="E2802" i="5"/>
  <c r="F2801" i="5"/>
  <c r="E2801" i="5"/>
  <c r="F2800" i="5"/>
  <c r="E2800" i="5"/>
  <c r="F2799" i="5"/>
  <c r="E2799" i="5"/>
  <c r="F2798" i="5"/>
  <c r="E2798" i="5"/>
  <c r="F2797" i="5"/>
  <c r="E2797" i="5"/>
  <c r="F2796" i="5"/>
  <c r="E2796" i="5"/>
  <c r="F2795" i="5"/>
  <c r="E2795" i="5"/>
  <c r="F2794" i="5"/>
  <c r="E2794" i="5"/>
  <c r="F2793" i="5"/>
  <c r="E2793" i="5"/>
  <c r="F2792" i="5"/>
  <c r="E2792" i="5"/>
  <c r="F2791" i="5"/>
  <c r="E2791" i="5"/>
  <c r="F2790" i="5"/>
  <c r="E2790" i="5"/>
  <c r="F2789" i="5"/>
  <c r="E2789" i="5"/>
  <c r="F2788" i="5"/>
  <c r="E2788" i="5"/>
  <c r="F2787" i="5"/>
  <c r="E2787" i="5"/>
  <c r="F2786" i="5"/>
  <c r="E2786" i="5"/>
  <c r="F2785" i="5"/>
  <c r="E2785" i="5"/>
  <c r="F2784" i="5"/>
  <c r="E2784" i="5"/>
  <c r="F2783" i="5"/>
  <c r="E2783" i="5"/>
  <c r="F2782" i="5"/>
  <c r="E2782" i="5"/>
  <c r="F2781" i="5"/>
  <c r="E2781" i="5"/>
  <c r="F2780" i="5"/>
  <c r="E2780" i="5"/>
  <c r="F2779" i="5"/>
  <c r="E2779" i="5"/>
  <c r="F2778" i="5"/>
  <c r="E2778" i="5"/>
  <c r="F2777" i="5"/>
  <c r="E2777" i="5"/>
  <c r="F2776" i="5"/>
  <c r="E2776" i="5"/>
  <c r="F2775" i="5"/>
  <c r="E2775" i="5"/>
  <c r="F2774" i="5"/>
  <c r="E2774" i="5"/>
  <c r="F2773" i="5"/>
  <c r="E2773" i="5"/>
  <c r="F2772" i="5"/>
  <c r="E2772" i="5"/>
  <c r="F2771" i="5"/>
  <c r="E2771" i="5"/>
  <c r="F2770" i="5"/>
  <c r="E2770" i="5"/>
  <c r="F2769" i="5"/>
  <c r="E2769" i="5"/>
  <c r="F2768" i="5"/>
  <c r="E2768" i="5"/>
  <c r="F2767" i="5"/>
  <c r="E2767" i="5"/>
  <c r="F2766" i="5"/>
  <c r="E2766" i="5"/>
  <c r="F2765" i="5"/>
  <c r="E2765" i="5"/>
  <c r="F2764" i="5"/>
  <c r="E2764" i="5"/>
  <c r="F2763" i="5"/>
  <c r="E2763" i="5"/>
  <c r="F2762" i="5"/>
  <c r="E2762" i="5"/>
  <c r="F2761" i="5"/>
  <c r="E2761" i="5"/>
  <c r="F2760" i="5"/>
  <c r="E2760" i="5"/>
  <c r="F2759" i="5"/>
  <c r="E2759" i="5"/>
  <c r="F2758" i="5"/>
  <c r="E2758" i="5"/>
  <c r="F2757" i="5"/>
  <c r="E2757" i="5"/>
  <c r="F2756" i="5"/>
  <c r="E2756" i="5"/>
  <c r="F2755" i="5"/>
  <c r="E2755" i="5"/>
  <c r="F2754" i="5"/>
  <c r="E2754" i="5"/>
  <c r="F2753" i="5"/>
  <c r="E2753" i="5"/>
  <c r="F2752" i="5"/>
  <c r="E2752" i="5"/>
  <c r="F2751" i="5"/>
  <c r="E2751" i="5"/>
  <c r="F2750" i="5"/>
  <c r="E2750" i="5"/>
  <c r="F2749" i="5"/>
  <c r="E2749" i="5"/>
  <c r="F2748" i="5"/>
  <c r="E2748" i="5"/>
  <c r="F2747" i="5"/>
  <c r="E2747" i="5"/>
  <c r="F2746" i="5"/>
  <c r="E2746" i="5"/>
  <c r="F2745" i="5"/>
  <c r="E2745" i="5"/>
  <c r="F2744" i="5"/>
  <c r="E2744" i="5"/>
  <c r="F2743" i="5"/>
  <c r="E2743" i="5"/>
  <c r="F2742" i="5"/>
  <c r="E2742" i="5"/>
  <c r="F2741" i="5"/>
  <c r="E2741" i="5"/>
  <c r="F2740" i="5"/>
  <c r="E2740" i="5"/>
  <c r="F2739" i="5"/>
  <c r="E2739" i="5"/>
  <c r="F2738" i="5"/>
  <c r="E2738" i="5"/>
  <c r="F2737" i="5"/>
  <c r="E2737" i="5"/>
  <c r="F2736" i="5"/>
  <c r="E2736" i="5"/>
  <c r="F2735" i="5"/>
  <c r="E2735" i="5"/>
  <c r="F2734" i="5"/>
  <c r="E2734" i="5"/>
  <c r="F2733" i="5"/>
  <c r="E2733" i="5"/>
  <c r="F2732" i="5"/>
  <c r="E2732" i="5"/>
  <c r="F2731" i="5"/>
  <c r="E2731" i="5"/>
  <c r="F2730" i="5"/>
  <c r="E2730" i="5"/>
  <c r="F2729" i="5"/>
  <c r="E2729" i="5"/>
  <c r="F2728" i="5"/>
  <c r="E2728" i="5"/>
  <c r="F2727" i="5"/>
  <c r="E2727" i="5"/>
  <c r="F2726" i="5"/>
  <c r="E2726" i="5"/>
  <c r="G2725" i="5"/>
  <c r="F2725" i="5"/>
  <c r="E2725" i="5"/>
  <c r="G2724" i="5"/>
  <c r="F2724" i="5"/>
  <c r="E2724" i="5"/>
  <c r="G2723" i="5"/>
  <c r="F2723" i="5"/>
  <c r="E2723" i="5"/>
  <c r="G2722" i="5"/>
  <c r="F2722" i="5"/>
  <c r="E2722" i="5"/>
  <c r="G2721" i="5"/>
  <c r="F2721" i="5"/>
  <c r="E2721" i="5"/>
  <c r="G2720" i="5"/>
  <c r="F2720" i="5"/>
  <c r="E2720" i="5"/>
  <c r="G2719" i="5"/>
  <c r="F2719" i="5"/>
  <c r="E2719" i="5"/>
  <c r="G2718" i="5"/>
  <c r="F2718" i="5"/>
  <c r="E2718" i="5"/>
  <c r="G2717" i="5"/>
  <c r="F2717" i="5"/>
  <c r="E2717" i="5"/>
  <c r="G2716" i="5"/>
  <c r="F2716" i="5"/>
  <c r="E2716" i="5"/>
  <c r="G2715" i="5"/>
  <c r="F2715" i="5"/>
  <c r="E2715" i="5"/>
  <c r="G2714" i="5"/>
  <c r="F2714" i="5"/>
  <c r="E2714" i="5"/>
  <c r="G2713" i="5"/>
  <c r="F2713" i="5"/>
  <c r="E2713" i="5"/>
  <c r="G2712" i="5"/>
  <c r="F2712" i="5"/>
  <c r="E2712" i="5"/>
  <c r="G2711" i="5"/>
  <c r="F2711" i="5"/>
  <c r="E2711" i="5"/>
  <c r="G2710" i="5"/>
  <c r="F2710" i="5"/>
  <c r="E2710" i="5"/>
  <c r="G2709" i="5"/>
  <c r="F2709" i="5"/>
  <c r="E2709" i="5"/>
  <c r="G2708" i="5"/>
  <c r="F2708" i="5"/>
  <c r="E2708" i="5"/>
  <c r="G2707" i="5"/>
  <c r="F2707" i="5"/>
  <c r="E2707" i="5"/>
  <c r="G2706" i="5"/>
  <c r="F2706" i="5"/>
  <c r="E2706" i="5"/>
  <c r="G2705" i="5"/>
  <c r="F2705" i="5"/>
  <c r="E2705" i="5"/>
  <c r="G2704" i="5"/>
  <c r="F2704" i="5"/>
  <c r="E2704" i="5"/>
  <c r="G2703" i="5"/>
  <c r="F2703" i="5"/>
  <c r="E2703" i="5"/>
  <c r="G2702" i="5"/>
  <c r="F2702" i="5"/>
  <c r="E2702" i="5"/>
  <c r="G2701" i="5"/>
  <c r="F2701" i="5"/>
  <c r="E2701" i="5"/>
  <c r="G2700" i="5"/>
  <c r="F2700" i="5"/>
  <c r="E2700" i="5"/>
  <c r="G2699" i="5"/>
  <c r="F2699" i="5"/>
  <c r="E2699" i="5"/>
  <c r="G2698" i="5"/>
  <c r="F2698" i="5"/>
  <c r="E2698" i="5"/>
  <c r="G2697" i="5"/>
  <c r="F2697" i="5"/>
  <c r="E2697" i="5"/>
  <c r="G2696" i="5"/>
  <c r="F2696" i="5"/>
  <c r="E2696" i="5"/>
  <c r="G2695" i="5"/>
  <c r="F2695" i="5"/>
  <c r="E2695" i="5"/>
  <c r="G2694" i="5"/>
  <c r="F2694" i="5"/>
  <c r="E2694" i="5"/>
  <c r="G2693" i="5"/>
  <c r="F2693" i="5"/>
  <c r="E2693" i="5"/>
  <c r="G2598" i="5"/>
  <c r="F2598" i="5"/>
  <c r="E2598" i="5"/>
  <c r="G2597" i="5"/>
  <c r="F2597" i="5"/>
  <c r="E2597" i="5"/>
  <c r="G2596" i="5"/>
  <c r="F2596" i="5"/>
  <c r="E2596" i="5"/>
  <c r="G2595" i="5"/>
  <c r="F2595" i="5"/>
  <c r="E2595" i="5"/>
  <c r="G2594" i="5"/>
  <c r="F2594" i="5"/>
  <c r="E2594" i="5"/>
  <c r="G2593" i="5"/>
  <c r="F2593" i="5"/>
  <c r="E2593" i="5"/>
  <c r="G2592" i="5"/>
  <c r="F2592" i="5"/>
  <c r="E2592" i="5"/>
  <c r="G2591" i="5"/>
  <c r="F2591" i="5"/>
  <c r="E2591" i="5"/>
  <c r="G2590" i="5"/>
  <c r="F2590" i="5"/>
  <c r="E2590" i="5"/>
  <c r="G2589" i="5"/>
  <c r="F2589" i="5"/>
  <c r="E2589" i="5"/>
  <c r="G2588" i="5"/>
  <c r="F2588" i="5"/>
  <c r="E2588" i="5"/>
  <c r="G2587" i="5"/>
  <c r="F2587" i="5"/>
  <c r="E2587" i="5"/>
  <c r="G2586" i="5"/>
  <c r="F2586" i="5"/>
  <c r="E2586" i="5"/>
  <c r="G2585" i="5"/>
  <c r="F2585" i="5"/>
  <c r="E2585" i="5"/>
  <c r="G2584" i="5"/>
  <c r="F2584" i="5"/>
  <c r="E2584" i="5"/>
  <c r="G2583" i="5"/>
  <c r="F2583" i="5"/>
  <c r="E2583" i="5"/>
  <c r="G2582" i="5"/>
  <c r="F2582" i="5"/>
  <c r="E2582" i="5"/>
  <c r="G2581" i="5"/>
  <c r="F2581" i="5"/>
  <c r="E2581" i="5"/>
  <c r="G2580" i="5"/>
  <c r="F2580" i="5"/>
  <c r="E2580" i="5"/>
  <c r="G2579" i="5"/>
  <c r="F2579" i="5"/>
  <c r="E2579" i="5"/>
  <c r="G2578" i="5"/>
  <c r="F2578" i="5"/>
  <c r="E2578" i="5"/>
  <c r="G2577" i="5"/>
  <c r="F2577" i="5"/>
  <c r="E2577" i="5"/>
  <c r="G2576" i="5"/>
  <c r="F2576" i="5"/>
  <c r="E2576" i="5"/>
  <c r="G2575" i="5"/>
  <c r="F2575" i="5"/>
  <c r="E2575" i="5"/>
  <c r="G2574" i="5"/>
  <c r="F2574" i="5"/>
  <c r="E2574" i="5"/>
  <c r="G2573" i="5"/>
  <c r="F2573" i="5"/>
  <c r="E2573" i="5"/>
  <c r="G2572" i="5"/>
  <c r="F2572" i="5"/>
  <c r="E2572" i="5"/>
  <c r="G2571" i="5"/>
  <c r="F2571" i="5"/>
  <c r="E2571" i="5"/>
  <c r="G2570" i="5"/>
  <c r="F2570" i="5"/>
  <c r="E2570" i="5"/>
  <c r="G2569" i="5"/>
  <c r="F2569" i="5"/>
  <c r="E2569" i="5"/>
  <c r="G2568" i="5"/>
  <c r="F2568" i="5"/>
  <c r="E2568" i="5"/>
  <c r="G2567" i="5"/>
  <c r="F2567" i="5"/>
  <c r="E2567" i="5"/>
  <c r="G2566" i="5"/>
  <c r="F2566" i="5"/>
  <c r="E2566" i="5"/>
  <c r="G2565" i="5"/>
  <c r="F2565" i="5"/>
  <c r="E2565" i="5"/>
  <c r="G2564" i="5"/>
  <c r="F2564" i="5"/>
  <c r="E2564" i="5"/>
  <c r="G2563" i="5"/>
  <c r="F2563" i="5"/>
  <c r="E2563" i="5"/>
  <c r="G2562" i="5"/>
  <c r="F2562" i="5"/>
  <c r="E2562" i="5"/>
  <c r="G2561" i="5"/>
  <c r="F2561" i="5"/>
  <c r="E2561" i="5"/>
  <c r="G2560" i="5"/>
  <c r="F2560" i="5"/>
  <c r="E2560" i="5"/>
  <c r="G2559" i="5"/>
  <c r="F2559" i="5"/>
  <c r="E2559" i="5"/>
  <c r="G2558" i="5"/>
  <c r="F2558" i="5"/>
  <c r="E2558" i="5"/>
  <c r="G2557" i="5"/>
  <c r="F2557" i="5"/>
  <c r="E2557" i="5"/>
  <c r="G2556" i="5"/>
  <c r="F2556" i="5"/>
  <c r="E2556" i="5"/>
  <c r="G2555" i="5"/>
  <c r="F2555" i="5"/>
  <c r="E2555" i="5"/>
  <c r="G2554" i="5"/>
  <c r="F2554" i="5"/>
  <c r="E2554" i="5"/>
  <c r="G2553" i="5"/>
  <c r="F2553" i="5"/>
  <c r="E2553" i="5"/>
  <c r="G2552" i="5"/>
  <c r="F2552" i="5"/>
  <c r="E2552" i="5"/>
  <c r="G2551" i="5"/>
  <c r="F2551" i="5"/>
  <c r="E2551" i="5"/>
  <c r="G2550" i="5"/>
  <c r="F2550" i="5"/>
  <c r="E2550" i="5"/>
  <c r="G2549" i="5"/>
  <c r="F2549" i="5"/>
  <c r="E2549" i="5"/>
  <c r="G2548" i="5"/>
  <c r="F2548" i="5"/>
  <c r="E2548" i="5"/>
  <c r="G2547" i="5"/>
  <c r="F2547" i="5"/>
  <c r="E2547" i="5"/>
  <c r="G2546" i="5"/>
  <c r="F2546" i="5"/>
  <c r="E2546" i="5"/>
  <c r="G2545" i="5"/>
  <c r="F2545" i="5"/>
  <c r="E2545" i="5"/>
  <c r="G2544" i="5"/>
  <c r="F2544" i="5"/>
  <c r="E2544" i="5"/>
  <c r="G2543" i="5"/>
  <c r="F2543" i="5"/>
  <c r="E2543" i="5"/>
  <c r="G2542" i="5"/>
  <c r="F2542" i="5"/>
  <c r="E2542" i="5"/>
  <c r="G2541" i="5"/>
  <c r="F2541" i="5"/>
  <c r="E2541" i="5"/>
  <c r="G2540" i="5"/>
  <c r="F2540" i="5"/>
  <c r="E2540" i="5"/>
  <c r="G2539" i="5"/>
  <c r="F2539" i="5"/>
  <c r="E2539" i="5"/>
  <c r="G2538" i="5"/>
  <c r="F2538" i="5"/>
  <c r="E2538" i="5"/>
  <c r="G2537" i="5"/>
  <c r="F2537" i="5"/>
  <c r="E2537" i="5"/>
  <c r="G2536" i="5"/>
  <c r="F2536" i="5"/>
  <c r="E2536" i="5"/>
  <c r="G2535" i="5"/>
  <c r="F2535" i="5"/>
  <c r="E2535" i="5"/>
  <c r="G2534" i="5"/>
  <c r="F2534" i="5"/>
  <c r="E2534" i="5"/>
  <c r="G2533" i="5"/>
  <c r="F2533" i="5"/>
  <c r="E2533" i="5"/>
  <c r="G2532" i="5"/>
  <c r="F2532" i="5"/>
  <c r="E2532" i="5"/>
  <c r="G2531" i="5"/>
  <c r="F2531" i="5"/>
  <c r="E2531" i="5"/>
  <c r="G2530" i="5"/>
  <c r="F2530" i="5"/>
  <c r="E2530" i="5"/>
  <c r="G2529" i="5"/>
  <c r="F2529" i="5"/>
  <c r="E2529" i="5"/>
  <c r="G2528" i="5"/>
  <c r="F2528" i="5"/>
  <c r="E2528" i="5"/>
  <c r="G2527" i="5"/>
  <c r="F2527" i="5"/>
  <c r="E2527" i="5"/>
  <c r="G2526" i="5"/>
  <c r="F2526" i="5"/>
  <c r="E2526" i="5"/>
  <c r="G2525" i="5"/>
  <c r="F2525" i="5"/>
  <c r="E2525" i="5"/>
  <c r="G2524" i="5"/>
  <c r="F2524" i="5"/>
  <c r="E2524" i="5"/>
  <c r="G2523" i="5"/>
  <c r="F2523" i="5"/>
  <c r="E2523" i="5"/>
  <c r="G2522" i="5"/>
  <c r="F2522" i="5"/>
  <c r="E2522" i="5"/>
  <c r="G2521" i="5"/>
  <c r="F2521" i="5"/>
  <c r="E2521" i="5"/>
  <c r="G2520" i="5"/>
  <c r="F2520" i="5"/>
  <c r="E2520" i="5"/>
  <c r="G2519" i="5"/>
  <c r="F2519" i="5"/>
  <c r="E2519" i="5"/>
  <c r="G2518" i="5"/>
  <c r="F2518" i="5"/>
  <c r="E2518" i="5"/>
  <c r="G2517" i="5"/>
  <c r="F2517" i="5"/>
  <c r="E2517" i="5"/>
  <c r="G2516" i="5"/>
  <c r="F2516" i="5"/>
  <c r="E2516" i="5"/>
  <c r="G2515" i="5"/>
  <c r="F2515" i="5"/>
  <c r="E2515" i="5"/>
  <c r="G2514" i="5"/>
  <c r="F2514" i="5"/>
  <c r="E2514" i="5"/>
  <c r="G2513" i="5"/>
  <c r="F2513" i="5"/>
  <c r="E2513" i="5"/>
  <c r="G2512" i="5"/>
  <c r="F2512" i="5"/>
  <c r="E2512" i="5"/>
  <c r="G2511" i="5"/>
  <c r="F2511" i="5"/>
  <c r="E2511" i="5"/>
  <c r="G2510" i="5"/>
  <c r="F2510" i="5"/>
  <c r="E2510" i="5"/>
  <c r="G2509" i="5"/>
  <c r="F2509" i="5"/>
  <c r="E2509" i="5"/>
  <c r="G2508" i="5"/>
  <c r="F2508" i="5"/>
  <c r="E2508" i="5"/>
  <c r="G2507" i="5"/>
  <c r="F2507" i="5"/>
  <c r="E2507" i="5"/>
  <c r="G2506" i="5"/>
  <c r="F2506" i="5"/>
  <c r="E2506" i="5"/>
  <c r="G2505" i="5"/>
  <c r="F2505" i="5"/>
  <c r="E2505" i="5"/>
  <c r="G2504" i="5"/>
  <c r="F2504" i="5"/>
  <c r="E2504" i="5"/>
  <c r="G2503" i="5"/>
  <c r="F2503" i="5"/>
  <c r="E2503" i="5"/>
  <c r="G2502" i="5"/>
  <c r="F2502" i="5"/>
  <c r="E2502" i="5"/>
  <c r="G2501" i="5"/>
  <c r="F2501" i="5"/>
  <c r="E2501" i="5"/>
  <c r="G2500" i="5"/>
  <c r="F2500" i="5"/>
  <c r="E2500" i="5"/>
  <c r="G2499" i="5"/>
  <c r="F2499" i="5"/>
  <c r="E2499" i="5"/>
  <c r="G2498" i="5"/>
  <c r="F2498" i="5"/>
  <c r="E2498" i="5"/>
  <c r="G2497" i="5"/>
  <c r="F2497" i="5"/>
  <c r="E2497" i="5"/>
  <c r="G2496" i="5"/>
  <c r="F2496" i="5"/>
  <c r="E2496" i="5"/>
  <c r="G2495" i="5"/>
  <c r="F2495" i="5"/>
  <c r="E2495" i="5"/>
  <c r="G2494" i="5"/>
  <c r="F2494" i="5"/>
  <c r="E2494" i="5"/>
  <c r="G2493" i="5"/>
  <c r="F2493" i="5"/>
  <c r="E2493" i="5"/>
  <c r="G2492" i="5"/>
  <c r="F2492" i="5"/>
  <c r="E2492" i="5"/>
  <c r="G2491" i="5"/>
  <c r="F2491" i="5"/>
  <c r="E2491" i="5"/>
  <c r="G2490" i="5"/>
  <c r="F2490" i="5"/>
  <c r="E2490" i="5"/>
  <c r="G2489" i="5"/>
  <c r="F2489" i="5"/>
  <c r="E2489" i="5"/>
  <c r="G2488" i="5"/>
  <c r="F2488" i="5"/>
  <c r="E2488" i="5"/>
  <c r="G2487" i="5"/>
  <c r="F2487" i="5"/>
  <c r="E2487" i="5"/>
  <c r="G2486" i="5"/>
  <c r="F2486" i="5"/>
  <c r="E2486" i="5"/>
  <c r="G2485" i="5"/>
  <c r="F2485" i="5"/>
  <c r="E2485" i="5"/>
  <c r="G2484" i="5"/>
  <c r="F2484" i="5"/>
  <c r="E2484" i="5"/>
  <c r="G2483" i="5"/>
  <c r="F2483" i="5"/>
  <c r="E2483" i="5"/>
  <c r="G2482" i="5"/>
  <c r="F2482" i="5"/>
  <c r="E2482" i="5"/>
  <c r="G2481" i="5"/>
  <c r="F2481" i="5"/>
  <c r="E2481" i="5"/>
  <c r="G2480" i="5"/>
  <c r="F2480" i="5"/>
  <c r="E2480" i="5"/>
  <c r="G2479" i="5"/>
  <c r="F2479" i="5"/>
  <c r="E2479" i="5"/>
  <c r="G2478" i="5"/>
  <c r="F2478" i="5"/>
  <c r="E2478" i="5"/>
  <c r="G2477" i="5"/>
  <c r="F2477" i="5"/>
  <c r="E2477" i="5"/>
  <c r="G2476" i="5"/>
  <c r="F2476" i="5"/>
  <c r="E2476" i="5"/>
  <c r="G2475" i="5"/>
  <c r="F2475" i="5"/>
  <c r="E2475" i="5"/>
  <c r="G2474" i="5"/>
  <c r="F2474" i="5"/>
  <c r="E2474" i="5"/>
  <c r="G2473" i="5"/>
  <c r="F2473" i="5"/>
  <c r="E2473" i="5"/>
  <c r="G2472" i="5"/>
  <c r="F2472" i="5"/>
  <c r="E2472" i="5"/>
  <c r="G2471" i="5"/>
  <c r="F2471" i="5"/>
  <c r="E2471" i="5"/>
  <c r="G2470" i="5"/>
  <c r="F2470" i="5"/>
  <c r="E2470" i="5"/>
  <c r="G2469" i="5"/>
  <c r="F2469" i="5"/>
  <c r="E2469" i="5"/>
  <c r="G2468" i="5"/>
  <c r="F2468" i="5"/>
  <c r="E2468" i="5"/>
  <c r="G2467" i="5"/>
  <c r="F2467" i="5"/>
  <c r="E2467" i="5"/>
  <c r="G2466" i="5"/>
  <c r="F2466" i="5"/>
  <c r="E2466" i="5"/>
  <c r="G2465" i="5"/>
  <c r="F2465" i="5"/>
  <c r="E2465" i="5"/>
  <c r="G2464" i="5"/>
  <c r="F2464" i="5"/>
  <c r="E2464" i="5"/>
  <c r="G2463" i="5"/>
  <c r="F2463" i="5"/>
  <c r="E2463" i="5"/>
  <c r="G2462" i="5"/>
  <c r="F2462" i="5"/>
  <c r="E2462" i="5"/>
  <c r="G2461" i="5"/>
  <c r="F2461" i="5"/>
  <c r="E2461" i="5"/>
  <c r="G2460" i="5"/>
  <c r="F2460" i="5"/>
  <c r="E2460" i="5"/>
  <c r="G2459" i="5"/>
  <c r="F2459" i="5"/>
  <c r="E2459" i="5"/>
  <c r="G2458" i="5"/>
  <c r="F2458" i="5"/>
  <c r="E2458" i="5"/>
  <c r="G2457" i="5"/>
  <c r="F2457" i="5"/>
  <c r="E2457" i="5"/>
  <c r="G2456" i="5"/>
  <c r="F2456" i="5"/>
  <c r="E2456" i="5"/>
  <c r="G2455" i="5"/>
  <c r="F2455" i="5"/>
  <c r="E2455" i="5"/>
  <c r="G2454" i="5"/>
  <c r="F2454" i="5"/>
  <c r="E2454" i="5"/>
  <c r="G2453" i="5"/>
  <c r="F2453" i="5"/>
  <c r="E2453" i="5"/>
  <c r="G2452" i="5"/>
  <c r="F2452" i="5"/>
  <c r="E2452" i="5"/>
  <c r="G2451" i="5"/>
  <c r="F2451" i="5"/>
  <c r="E2451" i="5"/>
  <c r="G2450" i="5"/>
  <c r="F2450" i="5"/>
  <c r="E2450" i="5"/>
  <c r="G2449" i="5"/>
  <c r="F2449" i="5"/>
  <c r="E2449" i="5"/>
  <c r="G2448" i="5"/>
  <c r="F2448" i="5"/>
  <c r="E2448" i="5"/>
  <c r="G2447" i="5"/>
  <c r="F2447" i="5"/>
  <c r="E2447" i="5"/>
  <c r="G2446" i="5"/>
  <c r="F2446" i="5"/>
  <c r="E2446" i="5"/>
  <c r="G2445" i="5"/>
  <c r="F2445" i="5"/>
  <c r="E2445" i="5"/>
  <c r="G2444" i="5"/>
  <c r="F2444" i="5"/>
  <c r="E2444" i="5"/>
  <c r="G2443" i="5"/>
  <c r="F2443" i="5"/>
  <c r="E2443" i="5"/>
  <c r="G2442" i="5"/>
  <c r="F2442" i="5"/>
  <c r="E2442" i="5"/>
  <c r="G2441" i="5"/>
  <c r="F2441" i="5"/>
  <c r="E2441" i="5"/>
  <c r="G2440" i="5"/>
  <c r="F2440" i="5"/>
  <c r="E2440" i="5"/>
  <c r="G2439" i="5"/>
  <c r="F2439" i="5"/>
  <c r="E2439" i="5"/>
  <c r="G2438" i="5"/>
  <c r="F2438" i="5"/>
  <c r="E2438" i="5"/>
  <c r="G2437" i="5"/>
  <c r="F2437" i="5"/>
  <c r="E2437" i="5"/>
  <c r="G2436" i="5"/>
  <c r="F2436" i="5"/>
  <c r="E2436" i="5"/>
  <c r="G2435" i="5"/>
  <c r="F2435" i="5"/>
  <c r="E2435" i="5"/>
  <c r="G2434" i="5"/>
  <c r="F2434" i="5"/>
  <c r="E2434" i="5"/>
  <c r="G2433" i="5"/>
  <c r="F2433" i="5"/>
  <c r="E2433" i="5"/>
  <c r="G2432" i="5"/>
  <c r="F2432" i="5"/>
  <c r="E2432" i="5"/>
  <c r="G2431" i="5"/>
  <c r="F2431" i="5"/>
  <c r="E2431" i="5"/>
  <c r="G2430" i="5"/>
  <c r="F2430" i="5"/>
  <c r="E2430" i="5"/>
  <c r="G2429" i="5"/>
  <c r="F2429" i="5"/>
  <c r="E2429" i="5"/>
  <c r="G2428" i="5"/>
  <c r="F2428" i="5"/>
  <c r="E2428" i="5"/>
  <c r="G2427" i="5"/>
  <c r="F2427" i="5"/>
  <c r="E2427" i="5"/>
  <c r="G2426" i="5"/>
  <c r="F2426" i="5"/>
  <c r="E2426" i="5"/>
  <c r="G2425" i="5"/>
  <c r="F2425" i="5"/>
  <c r="E2425" i="5"/>
  <c r="G2424" i="5"/>
  <c r="F2424" i="5"/>
  <c r="E2424" i="5"/>
  <c r="G2423" i="5"/>
  <c r="F2423" i="5"/>
  <c r="E2423" i="5"/>
  <c r="G2422" i="5"/>
  <c r="F2422" i="5"/>
  <c r="E2422" i="5"/>
  <c r="G2421" i="5"/>
  <c r="F2421" i="5"/>
  <c r="E2421" i="5"/>
  <c r="G2420" i="5"/>
  <c r="F2420" i="5"/>
  <c r="E2420" i="5"/>
  <c r="G2419" i="5"/>
  <c r="F2419" i="5"/>
  <c r="E2419" i="5"/>
  <c r="G2418" i="5"/>
  <c r="F2418" i="5"/>
  <c r="E2418" i="5"/>
  <c r="G2417" i="5"/>
  <c r="F2417" i="5"/>
  <c r="E2417" i="5"/>
  <c r="G2416" i="5"/>
  <c r="F2416" i="5"/>
  <c r="E2416" i="5"/>
  <c r="G2415" i="5"/>
  <c r="F2415" i="5"/>
  <c r="E2415" i="5"/>
  <c r="G2414" i="5"/>
  <c r="F2414" i="5"/>
  <c r="E2414" i="5"/>
  <c r="G2413" i="5"/>
  <c r="F2413" i="5"/>
  <c r="E2413" i="5"/>
  <c r="G2412" i="5"/>
  <c r="F2412" i="5"/>
  <c r="E2412" i="5"/>
  <c r="G2411" i="5"/>
  <c r="F2411" i="5"/>
  <c r="E2411" i="5"/>
  <c r="G2410" i="5"/>
  <c r="F2410" i="5"/>
  <c r="E2410" i="5"/>
  <c r="G2409" i="5"/>
  <c r="F2409" i="5"/>
  <c r="E2409" i="5"/>
  <c r="G2408" i="5"/>
  <c r="F2408" i="5"/>
  <c r="E2408" i="5"/>
  <c r="G2407" i="5"/>
  <c r="F2407" i="5"/>
  <c r="E2407" i="5"/>
  <c r="G2406" i="5"/>
  <c r="F2406" i="5"/>
  <c r="E2406" i="5"/>
  <c r="G2405" i="5"/>
  <c r="F2405" i="5"/>
  <c r="E2405" i="5"/>
  <c r="G2404" i="5"/>
  <c r="F2404" i="5"/>
  <c r="E2404" i="5"/>
  <c r="G2403" i="5"/>
  <c r="F2403" i="5"/>
  <c r="E2403" i="5"/>
  <c r="G2402" i="5"/>
  <c r="F2402" i="5"/>
  <c r="E2402" i="5"/>
  <c r="G2401" i="5"/>
  <c r="F2401" i="5"/>
  <c r="E2401" i="5"/>
  <c r="G2400" i="5"/>
  <c r="F2400" i="5"/>
  <c r="E2400" i="5"/>
  <c r="G2399" i="5"/>
  <c r="F2399" i="5"/>
  <c r="E2399" i="5"/>
  <c r="G2398" i="5"/>
  <c r="F2398" i="5"/>
  <c r="E2398" i="5"/>
  <c r="G2397" i="5"/>
  <c r="F2397" i="5"/>
  <c r="E2397" i="5"/>
  <c r="G2396" i="5"/>
  <c r="F2396" i="5"/>
  <c r="E2396" i="5"/>
  <c r="G2395" i="5"/>
  <c r="F2395" i="5"/>
  <c r="E2395" i="5"/>
  <c r="G2394" i="5"/>
  <c r="F2394" i="5"/>
  <c r="E2394" i="5"/>
  <c r="G2393" i="5"/>
  <c r="F2393" i="5"/>
  <c r="E2393" i="5"/>
  <c r="G2392" i="5"/>
  <c r="F2392" i="5"/>
  <c r="E2392" i="5"/>
  <c r="G2391" i="5"/>
  <c r="F2391" i="5"/>
  <c r="E2391" i="5"/>
  <c r="G2390" i="5"/>
  <c r="F2390" i="5"/>
  <c r="E2390" i="5"/>
  <c r="G2389" i="5"/>
  <c r="F2389" i="5"/>
  <c r="E2389" i="5"/>
  <c r="G2388" i="5"/>
  <c r="F2388" i="5"/>
  <c r="E2388" i="5"/>
  <c r="G2387" i="5"/>
  <c r="F2387" i="5"/>
  <c r="E2387" i="5"/>
  <c r="G2386" i="5"/>
  <c r="F2386" i="5"/>
  <c r="E2386" i="5"/>
  <c r="G2385" i="5"/>
  <c r="F2385" i="5"/>
  <c r="E2385" i="5"/>
  <c r="G2384" i="5"/>
  <c r="F2384" i="5"/>
  <c r="E2384" i="5"/>
  <c r="G2383" i="5"/>
  <c r="F2383" i="5"/>
  <c r="E2383" i="5"/>
  <c r="G2382" i="5"/>
  <c r="F2382" i="5"/>
  <c r="E2382" i="5"/>
  <c r="G2381" i="5"/>
  <c r="F2381" i="5"/>
  <c r="E2381" i="5"/>
  <c r="G2380" i="5"/>
  <c r="F2380" i="5"/>
  <c r="E2380" i="5"/>
  <c r="G2379" i="5"/>
  <c r="F2379" i="5"/>
  <c r="E2379" i="5"/>
  <c r="G2378" i="5"/>
  <c r="F2378" i="5"/>
  <c r="E2378" i="5"/>
  <c r="G2377" i="5"/>
  <c r="F2377" i="5"/>
  <c r="E2377" i="5"/>
  <c r="G2376" i="5"/>
  <c r="F2376" i="5"/>
  <c r="E2376" i="5"/>
  <c r="G2375" i="5"/>
  <c r="F2375" i="5"/>
  <c r="E2375" i="5"/>
  <c r="G2374" i="5"/>
  <c r="F2374" i="5"/>
  <c r="E2374" i="5"/>
  <c r="G2373" i="5"/>
  <c r="F2373" i="5"/>
  <c r="E2373" i="5"/>
  <c r="G2372" i="5"/>
  <c r="F2372" i="5"/>
  <c r="E2372" i="5"/>
  <c r="G2371" i="5"/>
  <c r="F2371" i="5"/>
  <c r="E2371" i="5"/>
  <c r="G2370" i="5"/>
  <c r="F2370" i="5"/>
  <c r="E2370" i="5"/>
  <c r="G2369" i="5"/>
  <c r="F2369" i="5"/>
  <c r="E2369" i="5"/>
  <c r="G2368" i="5"/>
  <c r="F2368" i="5"/>
  <c r="E2368" i="5"/>
  <c r="G2367" i="5"/>
  <c r="F2367" i="5"/>
  <c r="E2367" i="5"/>
  <c r="G2366" i="5"/>
  <c r="F2366" i="5"/>
  <c r="E2366" i="5"/>
  <c r="G2365" i="5"/>
  <c r="F2365" i="5"/>
  <c r="E2365" i="5"/>
  <c r="G2364" i="5"/>
  <c r="F2364" i="5"/>
  <c r="E2364" i="5"/>
  <c r="G2363" i="5"/>
  <c r="F2363" i="5"/>
  <c r="E2363" i="5"/>
  <c r="G2362" i="5"/>
  <c r="F2362" i="5"/>
  <c r="E2362" i="5"/>
  <c r="G2361" i="5"/>
  <c r="F2361" i="5"/>
  <c r="E2361" i="5"/>
  <c r="G2360" i="5"/>
  <c r="F2360" i="5"/>
  <c r="E2360" i="5"/>
  <c r="G2359" i="5"/>
  <c r="F2359" i="5"/>
  <c r="E2359" i="5"/>
  <c r="G2358" i="5"/>
  <c r="F2358" i="5"/>
  <c r="E2358" i="5"/>
  <c r="G2357" i="5"/>
  <c r="F2357" i="5"/>
  <c r="E2357" i="5"/>
  <c r="G2356" i="5"/>
  <c r="F2356" i="5"/>
  <c r="E2356" i="5"/>
  <c r="G2355" i="5"/>
  <c r="F2355" i="5"/>
  <c r="E2355" i="5"/>
  <c r="G2354" i="5"/>
  <c r="F2354" i="5"/>
  <c r="E2354" i="5"/>
  <c r="G2353" i="5"/>
  <c r="F2353" i="5"/>
  <c r="E2353" i="5"/>
  <c r="G2352" i="5"/>
  <c r="F2352" i="5"/>
  <c r="E2352" i="5"/>
  <c r="G2351" i="5"/>
  <c r="F2351" i="5"/>
  <c r="E2351" i="5"/>
  <c r="G2350" i="5"/>
  <c r="F2350" i="5"/>
  <c r="E2350" i="5"/>
  <c r="G2349" i="5"/>
  <c r="F2349" i="5"/>
  <c r="E2349" i="5"/>
  <c r="G2348" i="5"/>
  <c r="F2348" i="5"/>
  <c r="E2348" i="5"/>
  <c r="G2347" i="5"/>
  <c r="F2347" i="5"/>
  <c r="E2347" i="5"/>
  <c r="G2346" i="5"/>
  <c r="F2346" i="5"/>
  <c r="E2346" i="5"/>
  <c r="G2345" i="5"/>
  <c r="F2345" i="5"/>
  <c r="E2345" i="5"/>
  <c r="G2344" i="5"/>
  <c r="F2344" i="5"/>
  <c r="E2344" i="5"/>
  <c r="G2343" i="5"/>
  <c r="F2343" i="5"/>
  <c r="E2343" i="5"/>
  <c r="G2342" i="5"/>
  <c r="F2342" i="5"/>
  <c r="E2342" i="5"/>
  <c r="G2341" i="5"/>
  <c r="F2341" i="5"/>
  <c r="E2341" i="5"/>
  <c r="G2340" i="5"/>
  <c r="F2340" i="5"/>
  <c r="E2340" i="5"/>
  <c r="G2339" i="5"/>
  <c r="F2339" i="5"/>
  <c r="E2339" i="5"/>
  <c r="G2338" i="5"/>
  <c r="F2338" i="5"/>
  <c r="E2338" i="5"/>
  <c r="G2337" i="5"/>
  <c r="F2337" i="5"/>
  <c r="E2337" i="5"/>
  <c r="G2336" i="5"/>
  <c r="F2336" i="5"/>
  <c r="E2336" i="5"/>
  <c r="G2335" i="5"/>
  <c r="F2335" i="5"/>
  <c r="E2335" i="5"/>
  <c r="G2334" i="5"/>
  <c r="F2334" i="5"/>
  <c r="E2334" i="5"/>
  <c r="G2333" i="5"/>
  <c r="F2333" i="5"/>
  <c r="E2333" i="5"/>
  <c r="G2332" i="5"/>
  <c r="F2332" i="5"/>
  <c r="E2332" i="5"/>
  <c r="G2331" i="5"/>
  <c r="F2331" i="5"/>
  <c r="E2331" i="5"/>
  <c r="G2330" i="5"/>
  <c r="F2330" i="5"/>
  <c r="E2330" i="5"/>
  <c r="G2329" i="5"/>
  <c r="F2329" i="5"/>
  <c r="E2329" i="5"/>
  <c r="G2328" i="5"/>
  <c r="F2328" i="5"/>
  <c r="E2328" i="5"/>
  <c r="G2327" i="5"/>
  <c r="F2327" i="5"/>
  <c r="E2327" i="5"/>
  <c r="G2326" i="5"/>
  <c r="F2326" i="5"/>
  <c r="E2326" i="5"/>
  <c r="G2325" i="5"/>
  <c r="F2325" i="5"/>
  <c r="E2325" i="5"/>
  <c r="G2324" i="5"/>
  <c r="F2324" i="5"/>
  <c r="E2324" i="5"/>
  <c r="G2323" i="5"/>
  <c r="F2323" i="5"/>
  <c r="E2323" i="5"/>
  <c r="G2322" i="5"/>
  <c r="F2322" i="5"/>
  <c r="E2322" i="5"/>
  <c r="G2321" i="5"/>
  <c r="F2321" i="5"/>
  <c r="E2321" i="5"/>
  <c r="G2320" i="5"/>
  <c r="F2320" i="5"/>
  <c r="E2320" i="5"/>
  <c r="G2319" i="5"/>
  <c r="F2319" i="5"/>
  <c r="E2319" i="5"/>
  <c r="G2318" i="5"/>
  <c r="F2318" i="5"/>
  <c r="E2318" i="5"/>
  <c r="G2317" i="5"/>
  <c r="F2317" i="5"/>
  <c r="E2317" i="5"/>
  <c r="G2316" i="5"/>
  <c r="F2316" i="5"/>
  <c r="E2316" i="5"/>
  <c r="G2315" i="5"/>
  <c r="F2315" i="5"/>
  <c r="E2315" i="5"/>
  <c r="G2314" i="5"/>
  <c r="F2314" i="5"/>
  <c r="E2314" i="5"/>
  <c r="G2313" i="5"/>
  <c r="F2313" i="5"/>
  <c r="E2313" i="5"/>
  <c r="G2312" i="5"/>
  <c r="F2312" i="5"/>
  <c r="E2312" i="5"/>
  <c r="G2311" i="5"/>
  <c r="F2311" i="5"/>
  <c r="E2311" i="5"/>
  <c r="G2310" i="5"/>
  <c r="F2310" i="5"/>
  <c r="E2310" i="5"/>
  <c r="G2309" i="5"/>
  <c r="F2309" i="5"/>
  <c r="E2309" i="5"/>
  <c r="G2308" i="5"/>
  <c r="F2308" i="5"/>
  <c r="E2308" i="5"/>
  <c r="G2307" i="5"/>
  <c r="F2307" i="5"/>
  <c r="E2307" i="5"/>
  <c r="G2306" i="5"/>
  <c r="F2306" i="5"/>
  <c r="E2306" i="5"/>
  <c r="G2305" i="5"/>
  <c r="F2305" i="5"/>
  <c r="E2305" i="5"/>
  <c r="G2304" i="5"/>
  <c r="F2304" i="5"/>
  <c r="E2304" i="5"/>
  <c r="G2303" i="5"/>
  <c r="F2303" i="5"/>
  <c r="E2303" i="5"/>
  <c r="G2302" i="5"/>
  <c r="F2302" i="5"/>
  <c r="E2302" i="5"/>
  <c r="G2301" i="5"/>
  <c r="F2301" i="5"/>
  <c r="E2301" i="5"/>
  <c r="G2300" i="5"/>
  <c r="F2300" i="5"/>
  <c r="E2300" i="5"/>
  <c r="G2299" i="5"/>
  <c r="F2299" i="5"/>
  <c r="E2299" i="5"/>
  <c r="G2298" i="5"/>
  <c r="F2298" i="5"/>
  <c r="E2298" i="5"/>
  <c r="G2297" i="5"/>
  <c r="F2297" i="5"/>
  <c r="E2297" i="5"/>
  <c r="G2296" i="5"/>
  <c r="F2296" i="5"/>
  <c r="E2296" i="5"/>
  <c r="G2295" i="5"/>
  <c r="F2295" i="5"/>
  <c r="E2295" i="5"/>
  <c r="G2294" i="5"/>
  <c r="F2294" i="5"/>
  <c r="E2294" i="5"/>
  <c r="G2293" i="5"/>
  <c r="F2293" i="5"/>
  <c r="E2293" i="5"/>
  <c r="G2292" i="5"/>
  <c r="F2292" i="5"/>
  <c r="E2292" i="5"/>
  <c r="G2291" i="5"/>
  <c r="F2291" i="5"/>
  <c r="E2291" i="5"/>
  <c r="G2290" i="5"/>
  <c r="F2290" i="5"/>
  <c r="E2290" i="5"/>
  <c r="G2289" i="5"/>
  <c r="F2289" i="5"/>
  <c r="E2289" i="5"/>
  <c r="G2288" i="5"/>
  <c r="F2288" i="5"/>
  <c r="E2288" i="5"/>
  <c r="G2287" i="5"/>
  <c r="F2287" i="5"/>
  <c r="E2287" i="5"/>
  <c r="G2286" i="5"/>
  <c r="F2286" i="5"/>
  <c r="E2286" i="5"/>
  <c r="G2285" i="5"/>
  <c r="F2285" i="5"/>
  <c r="E2285" i="5"/>
  <c r="G2284" i="5"/>
  <c r="F2284" i="5"/>
  <c r="E2284" i="5"/>
  <c r="G2283" i="5"/>
  <c r="F2283" i="5"/>
  <c r="E2283" i="5"/>
  <c r="G2282" i="5"/>
  <c r="F2282" i="5"/>
  <c r="E2282" i="5"/>
  <c r="G2281" i="5"/>
  <c r="F2281" i="5"/>
  <c r="E2281" i="5"/>
  <c r="G2280" i="5"/>
  <c r="F2280" i="5"/>
  <c r="E2280" i="5"/>
  <c r="G2279" i="5"/>
  <c r="F2279" i="5"/>
  <c r="E2279" i="5"/>
  <c r="G2278" i="5"/>
  <c r="F2278" i="5"/>
  <c r="E2278" i="5"/>
  <c r="G2277" i="5"/>
  <c r="F2277" i="5"/>
  <c r="E2277" i="5"/>
  <c r="G2276" i="5"/>
  <c r="F2276" i="5"/>
  <c r="E2276" i="5"/>
  <c r="G2275" i="5"/>
  <c r="F2275" i="5"/>
  <c r="E2275" i="5"/>
  <c r="G2274" i="5"/>
  <c r="F2274" i="5"/>
  <c r="E2274" i="5"/>
  <c r="G2273" i="5"/>
  <c r="F2273" i="5"/>
  <c r="E2273" i="5"/>
  <c r="G2272" i="5"/>
  <c r="F2272" i="5"/>
  <c r="E2272" i="5"/>
  <c r="G2271" i="5"/>
  <c r="F2271" i="5"/>
  <c r="E2271" i="5"/>
  <c r="G2270" i="5"/>
  <c r="F2270" i="5"/>
  <c r="E2270" i="5"/>
  <c r="G2269" i="5"/>
  <c r="F2269" i="5"/>
  <c r="E2269" i="5"/>
  <c r="G2268" i="5"/>
  <c r="F2268" i="5"/>
  <c r="E2268" i="5"/>
  <c r="G2267" i="5"/>
  <c r="F2267" i="5"/>
  <c r="E2267" i="5"/>
  <c r="G2266" i="5"/>
  <c r="F2266" i="5"/>
  <c r="E2266" i="5"/>
  <c r="G2265" i="5"/>
  <c r="F2265" i="5"/>
  <c r="E2265" i="5"/>
  <c r="G2264" i="5"/>
  <c r="F2264" i="5"/>
  <c r="E2264" i="5"/>
  <c r="G2263" i="5"/>
  <c r="F2263" i="5"/>
  <c r="E2263" i="5"/>
  <c r="G2262" i="5"/>
  <c r="F2262" i="5"/>
  <c r="E2262" i="5"/>
  <c r="G2261" i="5"/>
  <c r="F2261" i="5"/>
  <c r="E2261" i="5"/>
  <c r="G2260" i="5"/>
  <c r="F2260" i="5"/>
  <c r="E2260" i="5"/>
  <c r="G2259" i="5"/>
  <c r="F2259" i="5"/>
  <c r="E2259" i="5"/>
  <c r="G2258" i="5"/>
  <c r="F2258" i="5"/>
  <c r="E2258" i="5"/>
  <c r="G2257" i="5"/>
  <c r="F2257" i="5"/>
  <c r="E2257" i="5"/>
  <c r="G2256" i="5"/>
  <c r="F2256" i="5"/>
  <c r="E2256" i="5"/>
  <c r="G2255" i="5"/>
  <c r="F2255" i="5"/>
  <c r="E2255" i="5"/>
  <c r="G2254" i="5"/>
  <c r="F2254" i="5"/>
  <c r="E2254" i="5"/>
  <c r="G2253" i="5"/>
  <c r="F2253" i="5"/>
  <c r="E2253" i="5"/>
  <c r="G2252" i="5"/>
  <c r="F2252" i="5"/>
  <c r="E2252" i="5"/>
  <c r="G2251" i="5"/>
  <c r="F2251" i="5"/>
  <c r="E2251" i="5"/>
  <c r="G2250" i="5"/>
  <c r="F2250" i="5"/>
  <c r="E2250" i="5"/>
  <c r="G2249" i="5"/>
  <c r="F2249" i="5"/>
  <c r="E2249" i="5"/>
  <c r="G2248" i="5"/>
  <c r="F2248" i="5"/>
  <c r="E2248" i="5"/>
  <c r="G2247" i="5"/>
  <c r="F2247" i="5"/>
  <c r="E2247" i="5"/>
  <c r="G2246" i="5"/>
  <c r="F2246" i="5"/>
  <c r="E2246" i="5"/>
  <c r="G2245" i="5"/>
  <c r="F2245" i="5"/>
  <c r="E2245" i="5"/>
  <c r="G2244" i="5"/>
  <c r="F2244" i="5"/>
  <c r="E2244" i="5"/>
  <c r="G2243" i="5"/>
  <c r="F2243" i="5"/>
  <c r="E2243" i="5"/>
  <c r="G2242" i="5"/>
  <c r="F2242" i="5"/>
  <c r="E2242" i="5"/>
  <c r="G2241" i="5"/>
  <c r="F2241" i="5"/>
  <c r="E2241" i="5"/>
  <c r="G2240" i="5"/>
  <c r="F2240" i="5"/>
  <c r="E2240" i="5"/>
  <c r="G2239" i="5"/>
  <c r="F2239" i="5"/>
  <c r="E2239" i="5"/>
  <c r="G2238" i="5"/>
  <c r="F2238" i="5"/>
  <c r="E2238" i="5"/>
  <c r="G2237" i="5"/>
  <c r="F2237" i="5"/>
  <c r="E2237" i="5"/>
  <c r="G2236" i="5"/>
  <c r="F2236" i="5"/>
  <c r="E2236" i="5"/>
  <c r="G2235" i="5"/>
  <c r="F2235" i="5"/>
  <c r="E2235" i="5"/>
  <c r="G2234" i="5"/>
  <c r="F2234" i="5"/>
  <c r="E2234" i="5"/>
  <c r="G2233" i="5"/>
  <c r="F2233" i="5"/>
  <c r="E2233" i="5"/>
  <c r="G2232" i="5"/>
  <c r="F2232" i="5"/>
  <c r="E2232" i="5"/>
  <c r="G2231" i="5"/>
  <c r="F2231" i="5"/>
  <c r="E2231" i="5"/>
  <c r="G2230" i="5"/>
  <c r="F2230" i="5"/>
  <c r="E2230" i="5"/>
  <c r="G2229" i="5"/>
  <c r="F2229" i="5"/>
  <c r="E2229" i="5"/>
  <c r="G2228" i="5"/>
  <c r="F2228" i="5"/>
  <c r="E2228" i="5"/>
  <c r="G2227" i="5"/>
  <c r="F2227" i="5"/>
  <c r="E2227" i="5"/>
  <c r="G2226" i="5"/>
  <c r="F2226" i="5"/>
  <c r="E2226" i="5"/>
  <c r="G2225" i="5"/>
  <c r="F2225" i="5"/>
  <c r="E2225" i="5"/>
  <c r="G2224" i="5"/>
  <c r="F2224" i="5"/>
  <c r="E2224" i="5"/>
  <c r="G2223" i="5"/>
  <c r="F2223" i="5"/>
  <c r="E2223" i="5"/>
  <c r="G2222" i="5"/>
  <c r="F2222" i="5"/>
  <c r="E2222" i="5"/>
  <c r="G2221" i="5"/>
  <c r="F2221" i="5"/>
  <c r="E2221" i="5"/>
  <c r="G2220" i="5"/>
  <c r="F2220" i="5"/>
  <c r="E2220" i="5"/>
  <c r="G2219" i="5"/>
  <c r="F2219" i="5"/>
  <c r="E2219" i="5"/>
  <c r="G2218" i="5"/>
  <c r="F2218" i="5"/>
  <c r="E2218" i="5"/>
  <c r="G2217" i="5"/>
  <c r="F2217" i="5"/>
  <c r="E2217" i="5"/>
  <c r="G2216" i="5"/>
  <c r="F2216" i="5"/>
  <c r="E2216" i="5"/>
  <c r="G2215" i="5"/>
  <c r="F2215" i="5"/>
  <c r="E2215" i="5"/>
  <c r="G2214" i="5"/>
  <c r="F2214" i="5"/>
  <c r="E2214" i="5"/>
  <c r="G2213" i="5"/>
  <c r="F2213" i="5"/>
  <c r="E2213" i="5"/>
  <c r="G2212" i="5"/>
  <c r="F2212" i="5"/>
  <c r="E2212" i="5"/>
  <c r="G2211" i="5"/>
  <c r="F2211" i="5"/>
  <c r="E2211" i="5"/>
  <c r="G2210" i="5"/>
  <c r="F2210" i="5"/>
  <c r="E2210" i="5"/>
  <c r="G2209" i="5"/>
  <c r="F2209" i="5"/>
  <c r="E2209" i="5"/>
  <c r="G2208" i="5"/>
  <c r="F2208" i="5"/>
  <c r="E2208" i="5"/>
  <c r="G2207" i="5"/>
  <c r="F2207" i="5"/>
  <c r="E2207" i="5"/>
  <c r="G2206" i="5"/>
  <c r="F2206" i="5"/>
  <c r="E2206" i="5"/>
  <c r="G2205" i="5"/>
  <c r="F2205" i="5"/>
  <c r="E2205" i="5"/>
  <c r="G2204" i="5"/>
  <c r="F2204" i="5"/>
  <c r="E2204" i="5"/>
  <c r="G2203" i="5"/>
  <c r="F2203" i="5"/>
  <c r="E2203" i="5"/>
  <c r="G2202" i="5"/>
  <c r="F2202" i="5"/>
  <c r="E2202" i="5"/>
  <c r="G2201" i="5"/>
  <c r="F2201" i="5"/>
  <c r="E2201" i="5"/>
  <c r="G2200" i="5"/>
  <c r="F2200" i="5"/>
  <c r="E2200" i="5"/>
  <c r="G2199" i="5"/>
  <c r="F2199" i="5"/>
  <c r="E2199" i="5"/>
  <c r="G2198" i="5"/>
  <c r="F2198" i="5"/>
  <c r="E2198" i="5"/>
  <c r="G2197" i="5"/>
  <c r="F2197" i="5"/>
  <c r="E2197" i="5"/>
  <c r="G2196" i="5"/>
  <c r="F2196" i="5"/>
  <c r="E2196" i="5"/>
  <c r="G2195" i="5"/>
  <c r="F2195" i="5"/>
  <c r="E2195" i="5"/>
  <c r="G2194" i="5"/>
  <c r="F2194" i="5"/>
  <c r="E2194" i="5"/>
  <c r="G2193" i="5"/>
  <c r="F2193" i="5"/>
  <c r="E2193" i="5"/>
  <c r="G2192" i="5"/>
  <c r="F2192" i="5"/>
  <c r="E2192" i="5"/>
  <c r="G2191" i="5"/>
  <c r="F2191" i="5"/>
  <c r="E2191" i="5"/>
  <c r="G2190" i="5"/>
  <c r="F2190" i="5"/>
  <c r="E2190" i="5"/>
  <c r="G2189" i="5"/>
  <c r="F2189" i="5"/>
  <c r="E2189" i="5"/>
  <c r="G2188" i="5"/>
  <c r="F2188" i="5"/>
  <c r="E2188" i="5"/>
  <c r="G2187" i="5"/>
  <c r="F2187" i="5"/>
  <c r="E2187" i="5"/>
  <c r="G2186" i="5"/>
  <c r="F2186" i="5"/>
  <c r="E2186" i="5"/>
  <c r="G2185" i="5"/>
  <c r="F2185" i="5"/>
  <c r="E2185" i="5"/>
  <c r="G2184" i="5"/>
  <c r="F2184" i="5"/>
  <c r="E2184" i="5"/>
  <c r="G2183" i="5"/>
  <c r="F2183" i="5"/>
  <c r="E2183" i="5"/>
  <c r="G2182" i="5"/>
  <c r="F2182" i="5"/>
  <c r="E2182" i="5"/>
  <c r="G2181" i="5"/>
  <c r="F2181" i="5"/>
  <c r="E2181" i="5"/>
  <c r="G2180" i="5"/>
  <c r="F2180" i="5"/>
  <c r="E2180" i="5"/>
  <c r="G2179" i="5"/>
  <c r="F2179" i="5"/>
  <c r="E2179" i="5"/>
  <c r="G2178" i="5"/>
  <c r="F2178" i="5"/>
  <c r="E2178" i="5"/>
  <c r="G2177" i="5"/>
  <c r="F2177" i="5"/>
  <c r="E2177" i="5"/>
  <c r="G2176" i="5"/>
  <c r="F2176" i="5"/>
  <c r="E2176" i="5"/>
  <c r="G2175" i="5"/>
  <c r="F2175" i="5"/>
  <c r="E2175" i="5"/>
  <c r="G2174" i="5"/>
  <c r="F2174" i="5"/>
  <c r="E2174" i="5"/>
  <c r="G2173" i="5"/>
  <c r="F2173" i="5"/>
  <c r="E2173" i="5"/>
  <c r="G2172" i="5"/>
  <c r="F2172" i="5"/>
  <c r="E2172" i="5"/>
  <c r="G2171" i="5"/>
  <c r="F2171" i="5"/>
  <c r="E2171" i="5"/>
  <c r="G2170" i="5"/>
  <c r="F2170" i="5"/>
  <c r="E2170" i="5"/>
  <c r="G2169" i="5"/>
  <c r="F2169" i="5"/>
  <c r="E2169" i="5"/>
  <c r="G2168" i="5"/>
  <c r="F2168" i="5"/>
  <c r="E2168" i="5"/>
  <c r="G2167" i="5"/>
  <c r="F2167" i="5"/>
  <c r="E2167" i="5"/>
  <c r="G2166" i="5"/>
  <c r="F2166" i="5"/>
  <c r="E2166" i="5"/>
  <c r="G2165" i="5"/>
  <c r="F2165" i="5"/>
  <c r="E2165" i="5"/>
  <c r="G2164" i="5"/>
  <c r="F2164" i="5"/>
  <c r="E2164" i="5"/>
  <c r="G2163" i="5"/>
  <c r="F2163" i="5"/>
  <c r="E2163" i="5"/>
  <c r="G2162" i="5"/>
  <c r="F2162" i="5"/>
  <c r="E2162" i="5"/>
  <c r="G2161" i="5"/>
  <c r="F2161" i="5"/>
  <c r="E2161" i="5"/>
  <c r="G2160" i="5"/>
  <c r="F2160" i="5"/>
  <c r="E2160" i="5"/>
  <c r="G2159" i="5"/>
  <c r="F2159" i="5"/>
  <c r="E2159" i="5"/>
  <c r="G2158" i="5"/>
  <c r="F2158" i="5"/>
  <c r="E2158" i="5"/>
  <c r="G2157" i="5"/>
  <c r="F2157" i="5"/>
  <c r="E2157" i="5"/>
  <c r="G2156" i="5"/>
  <c r="F2156" i="5"/>
  <c r="E2156" i="5"/>
  <c r="G2155" i="5"/>
  <c r="F2155" i="5"/>
  <c r="E2155" i="5"/>
  <c r="G2154" i="5"/>
  <c r="F2154" i="5"/>
  <c r="E2154" i="5"/>
  <c r="G2153" i="5"/>
  <c r="F2153" i="5"/>
  <c r="E2153" i="5"/>
  <c r="G2152" i="5"/>
  <c r="F2152" i="5"/>
  <c r="E2152" i="5"/>
  <c r="G2151" i="5"/>
  <c r="F2151" i="5"/>
  <c r="E2151" i="5"/>
  <c r="G2150" i="5"/>
  <c r="F2150" i="5"/>
  <c r="E2150" i="5"/>
  <c r="G2149" i="5"/>
  <c r="F2149" i="5"/>
  <c r="E2149" i="5"/>
  <c r="G2148" i="5"/>
  <c r="F2148" i="5"/>
  <c r="E2148" i="5"/>
  <c r="G2147" i="5"/>
  <c r="F2147" i="5"/>
  <c r="E2147" i="5"/>
  <c r="G2146" i="5"/>
  <c r="F2146" i="5"/>
  <c r="E2146" i="5"/>
  <c r="G2145" i="5"/>
  <c r="F2145" i="5"/>
  <c r="E2145" i="5"/>
  <c r="G2144" i="5"/>
  <c r="F2144" i="5"/>
  <c r="E2144" i="5"/>
  <c r="G2143" i="5"/>
  <c r="F2143" i="5"/>
  <c r="E2143" i="5"/>
  <c r="G2142" i="5"/>
  <c r="F2142" i="5"/>
  <c r="E2142" i="5"/>
  <c r="G2141" i="5"/>
  <c r="F2141" i="5"/>
  <c r="E2141" i="5"/>
  <c r="G2140" i="5"/>
  <c r="F2140" i="5"/>
  <c r="E2140" i="5"/>
  <c r="G2139" i="5"/>
  <c r="F2139" i="5"/>
  <c r="E2139" i="5"/>
  <c r="G2138" i="5"/>
  <c r="F2138" i="5"/>
  <c r="E2138" i="5"/>
  <c r="G2137" i="5"/>
  <c r="F2137" i="5"/>
  <c r="E2137" i="5"/>
  <c r="G2136" i="5"/>
  <c r="F2136" i="5"/>
  <c r="E2136" i="5"/>
  <c r="G2135" i="5"/>
  <c r="F2135" i="5"/>
  <c r="E2135" i="5"/>
  <c r="G2134" i="5"/>
  <c r="F2134" i="5"/>
  <c r="E2134" i="5"/>
  <c r="G2133" i="5"/>
  <c r="F2133" i="5"/>
  <c r="E2133" i="5"/>
  <c r="G2132" i="5"/>
  <c r="F2132" i="5"/>
  <c r="E2132" i="5"/>
  <c r="G2131" i="5"/>
  <c r="F2131" i="5"/>
  <c r="E2131" i="5"/>
  <c r="G2130" i="5"/>
  <c r="F2130" i="5"/>
  <c r="E2130" i="5"/>
  <c r="G2129" i="5"/>
  <c r="F2129" i="5"/>
  <c r="E2129" i="5"/>
  <c r="G2128" i="5"/>
  <c r="F2128" i="5"/>
  <c r="E2128" i="5"/>
  <c r="G2127" i="5"/>
  <c r="F2127" i="5"/>
  <c r="E2127" i="5"/>
  <c r="G2126" i="5"/>
  <c r="F2126" i="5"/>
  <c r="E2126" i="5"/>
  <c r="G2125" i="5"/>
  <c r="F2125" i="5"/>
  <c r="E2125" i="5"/>
  <c r="G2124" i="5"/>
  <c r="F2124" i="5"/>
  <c r="E2124" i="5"/>
  <c r="G2123" i="5"/>
  <c r="F2123" i="5"/>
  <c r="E2123" i="5"/>
  <c r="G2122" i="5"/>
  <c r="F2122" i="5"/>
  <c r="E2122" i="5"/>
  <c r="G2121" i="5"/>
  <c r="F2121" i="5"/>
  <c r="E2121" i="5"/>
  <c r="G2120" i="5"/>
  <c r="F2120" i="5"/>
  <c r="E2120" i="5"/>
  <c r="G2119" i="5"/>
  <c r="F2119" i="5"/>
  <c r="E2119" i="5"/>
  <c r="G2118" i="5"/>
  <c r="F2118" i="5"/>
  <c r="E2118" i="5"/>
  <c r="G2117" i="5"/>
  <c r="F2117" i="5"/>
  <c r="E2117" i="5"/>
  <c r="G2116" i="5"/>
  <c r="F2116" i="5"/>
  <c r="E2116" i="5"/>
  <c r="G2115" i="5"/>
  <c r="F2115" i="5"/>
  <c r="E2115" i="5"/>
  <c r="G2114" i="5"/>
  <c r="F2114" i="5"/>
  <c r="E2114" i="5"/>
  <c r="G2113" i="5"/>
  <c r="F2113" i="5"/>
  <c r="E2113" i="5"/>
  <c r="G2112" i="5"/>
  <c r="F2112" i="5"/>
  <c r="E2112" i="5"/>
  <c r="G2111" i="5"/>
  <c r="F2111" i="5"/>
  <c r="E2111" i="5"/>
  <c r="G2110" i="5"/>
  <c r="F2110" i="5"/>
  <c r="E2110" i="5"/>
  <c r="G2109" i="5"/>
  <c r="F2109" i="5"/>
  <c r="E2109" i="5"/>
  <c r="G2108" i="5"/>
  <c r="F2108" i="5"/>
  <c r="E2108" i="5"/>
  <c r="G2107" i="5"/>
  <c r="F2107" i="5"/>
  <c r="E2107" i="5"/>
  <c r="G2106" i="5"/>
  <c r="F2106" i="5"/>
  <c r="E2106" i="5"/>
  <c r="G2105" i="5"/>
  <c r="F2105" i="5"/>
  <c r="E2105" i="5"/>
  <c r="G2104" i="5"/>
  <c r="F2104" i="5"/>
  <c r="E2104" i="5"/>
  <c r="G2103" i="5"/>
  <c r="F2103" i="5"/>
  <c r="E2103" i="5"/>
  <c r="G2102" i="5"/>
  <c r="F2102" i="5"/>
  <c r="E2102" i="5"/>
  <c r="G2101" i="5"/>
  <c r="F2101" i="5"/>
  <c r="E2101" i="5"/>
  <c r="G2100" i="5"/>
  <c r="F2100" i="5"/>
  <c r="E2100" i="5"/>
  <c r="G2099" i="5"/>
  <c r="F2099" i="5"/>
  <c r="E2099" i="5"/>
  <c r="G2098" i="5"/>
  <c r="F2098" i="5"/>
  <c r="E2098" i="5"/>
  <c r="G2097" i="5"/>
  <c r="F2097" i="5"/>
  <c r="E2097" i="5"/>
  <c r="G2096" i="5"/>
  <c r="F2096" i="5"/>
  <c r="E2096" i="5"/>
  <c r="G2095" i="5"/>
  <c r="F2095" i="5"/>
  <c r="E2095" i="5"/>
  <c r="G2094" i="5"/>
  <c r="F2094" i="5"/>
  <c r="E2094" i="5"/>
  <c r="G2093" i="5"/>
  <c r="F2093" i="5"/>
  <c r="E2093" i="5"/>
  <c r="G2092" i="5"/>
  <c r="F2092" i="5"/>
  <c r="E2092" i="5"/>
  <c r="G2091" i="5"/>
  <c r="F2091" i="5"/>
  <c r="E2091" i="5"/>
  <c r="G2090" i="5"/>
  <c r="F2090" i="5"/>
  <c r="E2090" i="5"/>
  <c r="G2089" i="5"/>
  <c r="F2089" i="5"/>
  <c r="E2089" i="5"/>
  <c r="G2088" i="5"/>
  <c r="F2088" i="5"/>
  <c r="E2088" i="5"/>
  <c r="G2087" i="5"/>
  <c r="F2087" i="5"/>
  <c r="E2087" i="5"/>
  <c r="G2086" i="5"/>
  <c r="F2086" i="5"/>
  <c r="E2086" i="5"/>
  <c r="G2085" i="5"/>
  <c r="F2085" i="5"/>
  <c r="E2085" i="5"/>
  <c r="G2084" i="5"/>
  <c r="F2084" i="5"/>
  <c r="E2084" i="5"/>
  <c r="G2083" i="5"/>
  <c r="F2083" i="5"/>
  <c r="E2083" i="5"/>
  <c r="G2082" i="5"/>
  <c r="F2082" i="5"/>
  <c r="E2082" i="5"/>
  <c r="G2081" i="5"/>
  <c r="F2081" i="5"/>
  <c r="E2081" i="5"/>
  <c r="G2080" i="5"/>
  <c r="F2080" i="5"/>
  <c r="E2080" i="5"/>
  <c r="G2079" i="5"/>
  <c r="F2079" i="5"/>
  <c r="E2079" i="5"/>
  <c r="G2078" i="5"/>
  <c r="F2078" i="5"/>
  <c r="E2078" i="5"/>
  <c r="G2077" i="5"/>
  <c r="F2077" i="5"/>
  <c r="E2077" i="5"/>
  <c r="G2076" i="5"/>
  <c r="F2076" i="5"/>
  <c r="E2076" i="5"/>
  <c r="G2075" i="5"/>
  <c r="F2075" i="5"/>
  <c r="E2075" i="5"/>
  <c r="G2074" i="5"/>
  <c r="F2074" i="5"/>
  <c r="E2074" i="5"/>
  <c r="G2073" i="5"/>
  <c r="F2073" i="5"/>
  <c r="E2073" i="5"/>
  <c r="G2072" i="5"/>
  <c r="F2072" i="5"/>
  <c r="E2072" i="5"/>
  <c r="G2071" i="5"/>
  <c r="F2071" i="5"/>
  <c r="E2071" i="5"/>
  <c r="G2070" i="5"/>
  <c r="F2070" i="5"/>
  <c r="E2070" i="5"/>
  <c r="G2069" i="5"/>
  <c r="F2069" i="5"/>
  <c r="E2069" i="5"/>
  <c r="G2068" i="5"/>
  <c r="F2068" i="5"/>
  <c r="E2068" i="5"/>
  <c r="G2067" i="5"/>
  <c r="F2067" i="5"/>
  <c r="E2067" i="5"/>
  <c r="G2066" i="5"/>
  <c r="F2066" i="5"/>
  <c r="E2066" i="5"/>
  <c r="G2065" i="5"/>
  <c r="F2065" i="5"/>
  <c r="E2065" i="5"/>
  <c r="G2064" i="5"/>
  <c r="F2064" i="5"/>
  <c r="E2064" i="5"/>
  <c r="G2063" i="5"/>
  <c r="F2063" i="5"/>
  <c r="E2063" i="5"/>
  <c r="G2062" i="5"/>
  <c r="F2062" i="5"/>
  <c r="E2062" i="5"/>
  <c r="G2061" i="5"/>
  <c r="F2061" i="5"/>
  <c r="E2061" i="5"/>
  <c r="G2060" i="5"/>
  <c r="F2060" i="5"/>
  <c r="E2060" i="5"/>
  <c r="G2059" i="5"/>
  <c r="F2059" i="5"/>
  <c r="E2059" i="5"/>
  <c r="G2058" i="5"/>
  <c r="F2058" i="5"/>
  <c r="E2058" i="5"/>
  <c r="G2057" i="5"/>
  <c r="F2057" i="5"/>
  <c r="E2057" i="5"/>
  <c r="G2056" i="5"/>
  <c r="F2056" i="5"/>
  <c r="E2056" i="5"/>
  <c r="G2055" i="5"/>
  <c r="F2055" i="5"/>
  <c r="E2055" i="5"/>
  <c r="G2054" i="5"/>
  <c r="F2054" i="5"/>
  <c r="E2054" i="5"/>
  <c r="G2053" i="5"/>
  <c r="F2053" i="5"/>
  <c r="E2053" i="5"/>
  <c r="G2052" i="5"/>
  <c r="F2052" i="5"/>
  <c r="E2052" i="5"/>
  <c r="G2051" i="5"/>
  <c r="F2051" i="5"/>
  <c r="E2051" i="5"/>
  <c r="G2050" i="5"/>
  <c r="F2050" i="5"/>
  <c r="E2050" i="5"/>
  <c r="G2049" i="5"/>
  <c r="F2049" i="5"/>
  <c r="E2049" i="5"/>
  <c r="G2048" i="5"/>
  <c r="F2048" i="5"/>
  <c r="E2048" i="5"/>
  <c r="G2047" i="5"/>
  <c r="F2047" i="5"/>
  <c r="E2047" i="5"/>
  <c r="G2046" i="5"/>
  <c r="F2046" i="5"/>
  <c r="E2046" i="5"/>
  <c r="G2045" i="5"/>
  <c r="F2045" i="5"/>
  <c r="E2045" i="5"/>
  <c r="G2044" i="5"/>
  <c r="F2044" i="5"/>
  <c r="E2044" i="5"/>
  <c r="G2043" i="5"/>
  <c r="F2043" i="5"/>
  <c r="E2043" i="5"/>
  <c r="G2042" i="5"/>
  <c r="F2042" i="5"/>
  <c r="E2042" i="5"/>
  <c r="G2041" i="5"/>
  <c r="F2041" i="5"/>
  <c r="E2041" i="5"/>
  <c r="G2040" i="5"/>
  <c r="F2040" i="5"/>
  <c r="E2040" i="5"/>
  <c r="G2039" i="5"/>
  <c r="F2039" i="5"/>
  <c r="E2039" i="5"/>
  <c r="G2038" i="5"/>
  <c r="F2038" i="5"/>
  <c r="E2038" i="5"/>
  <c r="G2037" i="5"/>
  <c r="F2037" i="5"/>
  <c r="E2037" i="5"/>
  <c r="G2036" i="5"/>
  <c r="F2036" i="5"/>
  <c r="E2036" i="5"/>
  <c r="G2035" i="5"/>
  <c r="F2035" i="5"/>
  <c r="E2035" i="5"/>
  <c r="G2034" i="5"/>
  <c r="F2034" i="5"/>
  <c r="E2034" i="5"/>
  <c r="G2033" i="5"/>
  <c r="F2033" i="5"/>
  <c r="E2033" i="5"/>
  <c r="G2032" i="5"/>
  <c r="F2032" i="5"/>
  <c r="E2032" i="5"/>
  <c r="G2031" i="5"/>
  <c r="F2031" i="5"/>
  <c r="E2031" i="5"/>
  <c r="G2030" i="5"/>
  <c r="F2030" i="5"/>
  <c r="E2030" i="5"/>
  <c r="G2029" i="5"/>
  <c r="F2029" i="5"/>
  <c r="E2029" i="5"/>
  <c r="G2028" i="5"/>
  <c r="F2028" i="5"/>
  <c r="E2028" i="5"/>
  <c r="G2027" i="5"/>
  <c r="F2027" i="5"/>
  <c r="E2027" i="5"/>
  <c r="G2026" i="5"/>
  <c r="F2026" i="5"/>
  <c r="E2026" i="5"/>
  <c r="G2025" i="5"/>
  <c r="F2025" i="5"/>
  <c r="E2025" i="5"/>
  <c r="G2024" i="5"/>
  <c r="F2024" i="5"/>
  <c r="E2024" i="5"/>
  <c r="G2023" i="5"/>
  <c r="F2023" i="5"/>
  <c r="E2023" i="5"/>
  <c r="G2022" i="5"/>
  <c r="F2022" i="5"/>
  <c r="E2022" i="5"/>
  <c r="G2021" i="5"/>
  <c r="F2021" i="5"/>
  <c r="E2021" i="5"/>
  <c r="G2020" i="5"/>
  <c r="F2020" i="5"/>
  <c r="E2020" i="5"/>
  <c r="G2019" i="5"/>
  <c r="F2019" i="5"/>
  <c r="E2019" i="5"/>
  <c r="G2018" i="5"/>
  <c r="F2018" i="5"/>
  <c r="E2018" i="5"/>
  <c r="G2017" i="5"/>
  <c r="F2017" i="5"/>
  <c r="E2017" i="5"/>
  <c r="G2016" i="5"/>
  <c r="F2016" i="5"/>
  <c r="E2016" i="5"/>
  <c r="G2015" i="5"/>
  <c r="F2015" i="5"/>
  <c r="E2015" i="5"/>
  <c r="G2014" i="5"/>
  <c r="F2014" i="5"/>
  <c r="E2014" i="5"/>
  <c r="G2013" i="5"/>
  <c r="F2013" i="5"/>
  <c r="E2013" i="5"/>
  <c r="G2012" i="5"/>
  <c r="F2012" i="5"/>
  <c r="E2012" i="5"/>
  <c r="G2011" i="5"/>
  <c r="F2011" i="5"/>
  <c r="E2011" i="5"/>
  <c r="G2010" i="5"/>
  <c r="F2010" i="5"/>
  <c r="E2010" i="5"/>
  <c r="G2009" i="5"/>
  <c r="F2009" i="5"/>
  <c r="E2009" i="5"/>
  <c r="G2008" i="5"/>
  <c r="F2008" i="5"/>
  <c r="E2008" i="5"/>
  <c r="G2007" i="5"/>
  <c r="F2007" i="5"/>
  <c r="E2007" i="5"/>
  <c r="G2006" i="5"/>
  <c r="F2006" i="5"/>
  <c r="E2006" i="5"/>
  <c r="G2005" i="5"/>
  <c r="F2005" i="5"/>
  <c r="E2005" i="5"/>
  <c r="G2004" i="5"/>
  <c r="F2004" i="5"/>
  <c r="E2004" i="5"/>
  <c r="G2003" i="5"/>
  <c r="F2003" i="5"/>
  <c r="E2003" i="5"/>
  <c r="G2002" i="5"/>
  <c r="F2002" i="5"/>
  <c r="E2002" i="5"/>
  <c r="G2001" i="5"/>
  <c r="F2001" i="5"/>
  <c r="E2001" i="5"/>
  <c r="G2000" i="5"/>
  <c r="F2000" i="5"/>
  <c r="E2000" i="5"/>
  <c r="G1999" i="5"/>
  <c r="F1999" i="5"/>
  <c r="E1999" i="5"/>
  <c r="G1998" i="5"/>
  <c r="F1998" i="5"/>
  <c r="E1998" i="5"/>
  <c r="G1997" i="5"/>
  <c r="F1997" i="5"/>
  <c r="E1997" i="5"/>
  <c r="G1996" i="5"/>
  <c r="F1996" i="5"/>
  <c r="E1996" i="5"/>
  <c r="G1995" i="5"/>
  <c r="F1995" i="5"/>
  <c r="E1995" i="5"/>
  <c r="G1994" i="5"/>
  <c r="F1994" i="5"/>
  <c r="E1994" i="5"/>
  <c r="G1993" i="5"/>
  <c r="F1993" i="5"/>
  <c r="E1993" i="5"/>
  <c r="G1992" i="5"/>
  <c r="F1992" i="5"/>
  <c r="E1992" i="5"/>
  <c r="G1991" i="5"/>
  <c r="F1991" i="5"/>
  <c r="E1991" i="5"/>
  <c r="G1990" i="5"/>
  <c r="F1990" i="5"/>
  <c r="E1990" i="5"/>
  <c r="G1989" i="5"/>
  <c r="F1989" i="5"/>
  <c r="E1989" i="5"/>
  <c r="G1988" i="5"/>
  <c r="F1988" i="5"/>
  <c r="E1988" i="5"/>
  <c r="G1987" i="5"/>
  <c r="F1987" i="5"/>
  <c r="E1987" i="5"/>
  <c r="G1986" i="5"/>
  <c r="F1986" i="5"/>
  <c r="E1986" i="5"/>
  <c r="G1985" i="5"/>
  <c r="F1985" i="5"/>
  <c r="E1985" i="5"/>
  <c r="G1984" i="5"/>
  <c r="F1984" i="5"/>
  <c r="E1984" i="5"/>
  <c r="G1983" i="5"/>
  <c r="F1983" i="5"/>
  <c r="E1983" i="5"/>
  <c r="G1982" i="5"/>
  <c r="F1982" i="5"/>
  <c r="E1982" i="5"/>
  <c r="G1981" i="5"/>
  <c r="F1981" i="5"/>
  <c r="E1981" i="5"/>
  <c r="G1980" i="5"/>
  <c r="F1980" i="5"/>
  <c r="E1980" i="5"/>
  <c r="G1979" i="5"/>
  <c r="F1979" i="5"/>
  <c r="E1979" i="5"/>
  <c r="G1978" i="5"/>
  <c r="F1978" i="5"/>
  <c r="E1978" i="5"/>
  <c r="G1977" i="5"/>
  <c r="F1977" i="5"/>
  <c r="E1977" i="5"/>
  <c r="G1976" i="5"/>
  <c r="F1976" i="5"/>
  <c r="E1976" i="5"/>
  <c r="G1975" i="5"/>
  <c r="F1975" i="5"/>
  <c r="E1975" i="5"/>
  <c r="G1974" i="5"/>
  <c r="F1974" i="5"/>
  <c r="E1974" i="5"/>
  <c r="G1973" i="5"/>
  <c r="F1973" i="5"/>
  <c r="E1973" i="5"/>
  <c r="G1972" i="5"/>
  <c r="F1972" i="5"/>
  <c r="E1972" i="5"/>
  <c r="G1971" i="5"/>
  <c r="F1971" i="5"/>
  <c r="E1971" i="5"/>
  <c r="G1970" i="5"/>
  <c r="F1970" i="5"/>
  <c r="E1970" i="5"/>
  <c r="G1969" i="5"/>
  <c r="F1969" i="5"/>
  <c r="E1969" i="5"/>
  <c r="G1968" i="5"/>
  <c r="F1968" i="5"/>
  <c r="E1968" i="5"/>
  <c r="G1967" i="5"/>
  <c r="F1967" i="5"/>
  <c r="E1967" i="5"/>
  <c r="G1966" i="5"/>
  <c r="F1966" i="5"/>
  <c r="E1966" i="5"/>
  <c r="G1965" i="5"/>
  <c r="F1965" i="5"/>
  <c r="E1965" i="5"/>
  <c r="G1964" i="5"/>
  <c r="F1964" i="5"/>
  <c r="E1964" i="5"/>
  <c r="G1963" i="5"/>
  <c r="F1963" i="5"/>
  <c r="E1963" i="5"/>
  <c r="G1962" i="5"/>
  <c r="F1962" i="5"/>
  <c r="E1962" i="5"/>
  <c r="G1961" i="5"/>
  <c r="F1961" i="5"/>
  <c r="E1961" i="5"/>
  <c r="G1960" i="5"/>
  <c r="F1960" i="5"/>
  <c r="E1960" i="5"/>
  <c r="G1959" i="5"/>
  <c r="F1959" i="5"/>
  <c r="E1959" i="5"/>
  <c r="G1958" i="5"/>
  <c r="F1958" i="5"/>
  <c r="E1958" i="5"/>
  <c r="G1957" i="5"/>
  <c r="F1957" i="5"/>
  <c r="E1957" i="5"/>
  <c r="G1956" i="5"/>
  <c r="F1956" i="5"/>
  <c r="E1956" i="5"/>
  <c r="G1955" i="5"/>
  <c r="F1955" i="5"/>
  <c r="E1955" i="5"/>
  <c r="G1954" i="5"/>
  <c r="F1954" i="5"/>
  <c r="E1954" i="5"/>
  <c r="G1953" i="5"/>
  <c r="F1953" i="5"/>
  <c r="E1953" i="5"/>
  <c r="G1952" i="5"/>
  <c r="F1952" i="5"/>
  <c r="E1952" i="5"/>
  <c r="G1951" i="5"/>
  <c r="F1951" i="5"/>
  <c r="E1951" i="5"/>
  <c r="G1950" i="5"/>
  <c r="F1950" i="5"/>
  <c r="E1950" i="5"/>
  <c r="G1949" i="5"/>
  <c r="F1949" i="5"/>
  <c r="E1949" i="5"/>
  <c r="G1948" i="5"/>
  <c r="F1948" i="5"/>
  <c r="E1948" i="5"/>
  <c r="G1947" i="5"/>
  <c r="F1947" i="5"/>
  <c r="E1947" i="5"/>
  <c r="G1946" i="5"/>
  <c r="F1946" i="5"/>
  <c r="E1946" i="5"/>
  <c r="G1945" i="5"/>
  <c r="F1945" i="5"/>
  <c r="E1945" i="5"/>
  <c r="G1944" i="5"/>
  <c r="F1944" i="5"/>
  <c r="E1944" i="5"/>
  <c r="G1943" i="5"/>
  <c r="F1943" i="5"/>
  <c r="E1943" i="5"/>
  <c r="G1942" i="5"/>
  <c r="F1942" i="5"/>
  <c r="E1942" i="5"/>
  <c r="G1941" i="5"/>
  <c r="F1941" i="5"/>
  <c r="E1941" i="5"/>
  <c r="G1940" i="5"/>
  <c r="F1940" i="5"/>
  <c r="E1940" i="5"/>
  <c r="G1939" i="5"/>
  <c r="F1939" i="5"/>
  <c r="E1939" i="5"/>
  <c r="G1938" i="5"/>
  <c r="F1938" i="5"/>
  <c r="E1938" i="5"/>
  <c r="G1937" i="5"/>
  <c r="F1937" i="5"/>
  <c r="E1937" i="5"/>
  <c r="G1936" i="5"/>
  <c r="F1936" i="5"/>
  <c r="E1936" i="5"/>
  <c r="G1935" i="5"/>
  <c r="F1935" i="5"/>
  <c r="E1935" i="5"/>
  <c r="G1934" i="5"/>
  <c r="F1934" i="5"/>
  <c r="E1934" i="5"/>
  <c r="G1933" i="5"/>
  <c r="F1933" i="5"/>
  <c r="E1933" i="5"/>
  <c r="G1932" i="5"/>
  <c r="F1932" i="5"/>
  <c r="E1932" i="5"/>
  <c r="G1931" i="5"/>
  <c r="F1931" i="5"/>
  <c r="E1931" i="5"/>
  <c r="G1930" i="5"/>
  <c r="F1930" i="5"/>
  <c r="E1930" i="5"/>
  <c r="G1929" i="5"/>
  <c r="F1929" i="5"/>
  <c r="E1929" i="5"/>
  <c r="G1928" i="5"/>
  <c r="F1928" i="5"/>
  <c r="E1928" i="5"/>
  <c r="G1927" i="5"/>
  <c r="F1927" i="5"/>
  <c r="E1927" i="5"/>
  <c r="G1926" i="5"/>
  <c r="F1926" i="5"/>
  <c r="E1926" i="5"/>
  <c r="G1925" i="5"/>
  <c r="F1925" i="5"/>
  <c r="E1925" i="5"/>
  <c r="G1924" i="5"/>
  <c r="F1924" i="5"/>
  <c r="E1924" i="5"/>
  <c r="G1923" i="5"/>
  <c r="F1923" i="5"/>
  <c r="E1923" i="5"/>
  <c r="G1922" i="5"/>
  <c r="F1922" i="5"/>
  <c r="E1922" i="5"/>
  <c r="G1921" i="5"/>
  <c r="F1921" i="5"/>
  <c r="E1921" i="5"/>
  <c r="G1920" i="5"/>
  <c r="F1920" i="5"/>
  <c r="E1920" i="5"/>
  <c r="G1919" i="5"/>
  <c r="F1919" i="5"/>
  <c r="E1919" i="5"/>
  <c r="G1918" i="5"/>
  <c r="F1918" i="5"/>
  <c r="E1918" i="5"/>
  <c r="G1917" i="5"/>
  <c r="F1917" i="5"/>
  <c r="E1917" i="5"/>
  <c r="G1916" i="5"/>
  <c r="F1916" i="5"/>
  <c r="E1916" i="5"/>
  <c r="G1915" i="5"/>
  <c r="F1915" i="5"/>
  <c r="E1915" i="5"/>
  <c r="G1914" i="5"/>
  <c r="F1914" i="5"/>
  <c r="E1914" i="5"/>
  <c r="G1913" i="5"/>
  <c r="F1913" i="5"/>
  <c r="E1913" i="5"/>
  <c r="G1912" i="5"/>
  <c r="F1912" i="5"/>
  <c r="E1912" i="5"/>
  <c r="G1911" i="5"/>
  <c r="F1911" i="5"/>
  <c r="E1911" i="5"/>
  <c r="G1910" i="5"/>
  <c r="F1910" i="5"/>
  <c r="E1910" i="5"/>
  <c r="G1909" i="5"/>
  <c r="F1909" i="5"/>
  <c r="E1909" i="5"/>
  <c r="G1908" i="5"/>
  <c r="F1908" i="5"/>
  <c r="E1908" i="5"/>
  <c r="G1907" i="5"/>
  <c r="F1907" i="5"/>
  <c r="E1907" i="5"/>
  <c r="G1906" i="5"/>
  <c r="F1906" i="5"/>
  <c r="E1906" i="5"/>
  <c r="G1905" i="5"/>
  <c r="F1905" i="5"/>
  <c r="E1905" i="5"/>
  <c r="G1904" i="5"/>
  <c r="F1904" i="5"/>
  <c r="E1904" i="5"/>
  <c r="G1903" i="5"/>
  <c r="F1903" i="5"/>
  <c r="E1903" i="5"/>
  <c r="G1902" i="5"/>
  <c r="F1902" i="5"/>
  <c r="E1902" i="5"/>
  <c r="G1901" i="5"/>
  <c r="F1901" i="5"/>
  <c r="E1901" i="5"/>
  <c r="G1900" i="5"/>
  <c r="F1900" i="5"/>
  <c r="E1900" i="5"/>
  <c r="G1899" i="5"/>
  <c r="F1899" i="5"/>
  <c r="E1899" i="5"/>
  <c r="G1898" i="5"/>
  <c r="F1898" i="5"/>
  <c r="E1898" i="5"/>
  <c r="G1897" i="5"/>
  <c r="F1897" i="5"/>
  <c r="E1897" i="5"/>
  <c r="G1896" i="5"/>
  <c r="F1896" i="5"/>
  <c r="E1896" i="5"/>
  <c r="G1895" i="5"/>
  <c r="F1895" i="5"/>
  <c r="E1895" i="5"/>
  <c r="G1894" i="5"/>
  <c r="F1894" i="5"/>
  <c r="E1894" i="5"/>
  <c r="G1893" i="5"/>
  <c r="F1893" i="5"/>
  <c r="E1893" i="5"/>
  <c r="G1892" i="5"/>
  <c r="F1892" i="5"/>
  <c r="E1892" i="5"/>
  <c r="G1891" i="5"/>
  <c r="F1891" i="5"/>
  <c r="E1891" i="5"/>
  <c r="G1890" i="5"/>
  <c r="F1890" i="5"/>
  <c r="E1890" i="5"/>
  <c r="G1889" i="5"/>
  <c r="F1889" i="5"/>
  <c r="E1889" i="5"/>
  <c r="G1888" i="5"/>
  <c r="F1888" i="5"/>
  <c r="E1888" i="5"/>
  <c r="G1887" i="5"/>
  <c r="F1887" i="5"/>
  <c r="E1887" i="5"/>
  <c r="G1886" i="5"/>
  <c r="F1886" i="5"/>
  <c r="E1886" i="5"/>
  <c r="G1885" i="5"/>
  <c r="F1885" i="5"/>
  <c r="E1885" i="5"/>
  <c r="G1884" i="5"/>
  <c r="F1884" i="5"/>
  <c r="E1884" i="5"/>
  <c r="G1883" i="5"/>
  <c r="F1883" i="5"/>
  <c r="E1883" i="5"/>
  <c r="G1882" i="5"/>
  <c r="F1882" i="5"/>
  <c r="E1882" i="5"/>
  <c r="G1881" i="5"/>
  <c r="F1881" i="5"/>
  <c r="E1881" i="5"/>
  <c r="G1880" i="5"/>
  <c r="F1880" i="5"/>
  <c r="E1880" i="5"/>
  <c r="G1879" i="5"/>
  <c r="F1879" i="5"/>
  <c r="E1879" i="5"/>
  <c r="G1878" i="5"/>
  <c r="F1878" i="5"/>
  <c r="E1878" i="5"/>
  <c r="G1877" i="5"/>
  <c r="F1877" i="5"/>
  <c r="E1877" i="5"/>
  <c r="G1876" i="5"/>
  <c r="F1876" i="5"/>
  <c r="E1876" i="5"/>
  <c r="G1875" i="5"/>
  <c r="F1875" i="5"/>
  <c r="E1875" i="5"/>
  <c r="G1874" i="5"/>
  <c r="F1874" i="5"/>
  <c r="E1874" i="5"/>
  <c r="G1873" i="5"/>
  <c r="F1873" i="5"/>
  <c r="E1873" i="5"/>
  <c r="G1872" i="5"/>
  <c r="F1872" i="5"/>
  <c r="E1872" i="5"/>
  <c r="G1871" i="5"/>
  <c r="F1871" i="5"/>
  <c r="E1871" i="5"/>
  <c r="G1870" i="5"/>
  <c r="F1870" i="5"/>
  <c r="E1870" i="5"/>
  <c r="G1869" i="5"/>
  <c r="F1869" i="5"/>
  <c r="E1869" i="5"/>
  <c r="G1868" i="5"/>
  <c r="F1868" i="5"/>
  <c r="E1868" i="5"/>
  <c r="G1867" i="5"/>
  <c r="F1867" i="5"/>
  <c r="E1867" i="5"/>
  <c r="G1866" i="5"/>
  <c r="F1866" i="5"/>
  <c r="E1866" i="5"/>
  <c r="G1865" i="5"/>
  <c r="F1865" i="5"/>
  <c r="E1865" i="5"/>
  <c r="G1864" i="5"/>
  <c r="F1864" i="5"/>
  <c r="E1864" i="5"/>
  <c r="G1863" i="5"/>
  <c r="F1863" i="5"/>
  <c r="E1863" i="5"/>
  <c r="G1862" i="5"/>
  <c r="F1862" i="5"/>
  <c r="E1862" i="5"/>
  <c r="G1861" i="5"/>
  <c r="F1861" i="5"/>
  <c r="E1861" i="5"/>
  <c r="G1860" i="5"/>
  <c r="F1860" i="5"/>
  <c r="E1860" i="5"/>
  <c r="G1859" i="5"/>
  <c r="F1859" i="5"/>
  <c r="E1859" i="5"/>
  <c r="G1858" i="5"/>
  <c r="F1858" i="5"/>
  <c r="E1858" i="5"/>
  <c r="G1857" i="5"/>
  <c r="F1857" i="5"/>
  <c r="E1857" i="5"/>
  <c r="G1856" i="5"/>
  <c r="F1856" i="5"/>
  <c r="E1856" i="5"/>
  <c r="G1855" i="5"/>
  <c r="F1855" i="5"/>
  <c r="E1855" i="5"/>
  <c r="G1854" i="5"/>
  <c r="F1854" i="5"/>
  <c r="E1854" i="5"/>
  <c r="G1853" i="5"/>
  <c r="F1853" i="5"/>
  <c r="E1853" i="5"/>
  <c r="G1852" i="5"/>
  <c r="F1852" i="5"/>
  <c r="E1852" i="5"/>
  <c r="G1851" i="5"/>
  <c r="F1851" i="5"/>
  <c r="E1851" i="5"/>
  <c r="G1850" i="5"/>
  <c r="F1850" i="5"/>
  <c r="E1850" i="5"/>
  <c r="G1849" i="5"/>
  <c r="F1849" i="5"/>
  <c r="E1849" i="5"/>
  <c r="G1848" i="5"/>
  <c r="F1848" i="5"/>
  <c r="E1848" i="5"/>
  <c r="G1847" i="5"/>
  <c r="F1847" i="5"/>
  <c r="E1847" i="5"/>
  <c r="G1846" i="5"/>
  <c r="F1846" i="5"/>
  <c r="E1846" i="5"/>
  <c r="G1845" i="5"/>
  <c r="F1845" i="5"/>
  <c r="E1845" i="5"/>
  <c r="G1844" i="5"/>
  <c r="F1844" i="5"/>
  <c r="E1844" i="5"/>
  <c r="G1843" i="5"/>
  <c r="F1843" i="5"/>
  <c r="E1843" i="5"/>
  <c r="G1842" i="5"/>
  <c r="F1842" i="5"/>
  <c r="E1842" i="5"/>
  <c r="G1841" i="5"/>
  <c r="F1841" i="5"/>
  <c r="E1841" i="5"/>
  <c r="G1840" i="5"/>
  <c r="F1840" i="5"/>
  <c r="E1840" i="5"/>
  <c r="G1839" i="5"/>
  <c r="F1839" i="5"/>
  <c r="E1839" i="5"/>
  <c r="G1838" i="5"/>
  <c r="F1838" i="5"/>
  <c r="E1838" i="5"/>
  <c r="G1837" i="5"/>
  <c r="F1837" i="5"/>
  <c r="E1837" i="5"/>
  <c r="G1836" i="5"/>
  <c r="F1836" i="5"/>
  <c r="E1836" i="5"/>
  <c r="G1835" i="5"/>
  <c r="F1835" i="5"/>
  <c r="E1835" i="5"/>
  <c r="G1834" i="5"/>
  <c r="F1834" i="5"/>
  <c r="E1834" i="5"/>
  <c r="G1833" i="5"/>
  <c r="F1833" i="5"/>
  <c r="E1833" i="5"/>
  <c r="G1832" i="5"/>
  <c r="F1832" i="5"/>
  <c r="E1832" i="5"/>
  <c r="G1831" i="5"/>
  <c r="F1831" i="5"/>
  <c r="E1831" i="5"/>
  <c r="G1830" i="5"/>
  <c r="F1830" i="5"/>
  <c r="E1830" i="5"/>
  <c r="G1829" i="5"/>
  <c r="F1829" i="5"/>
  <c r="E1829" i="5"/>
  <c r="G1828" i="5"/>
  <c r="F1828" i="5"/>
  <c r="E1828" i="5"/>
  <c r="G1827" i="5"/>
  <c r="F1827" i="5"/>
  <c r="E1827" i="5"/>
  <c r="G1826" i="5"/>
  <c r="F1826" i="5"/>
  <c r="E1826" i="5"/>
  <c r="G1825" i="5"/>
  <c r="F1825" i="5"/>
  <c r="E1825" i="5"/>
  <c r="G1824" i="5"/>
  <c r="F1824" i="5"/>
  <c r="E1824" i="5"/>
  <c r="G1823" i="5"/>
  <c r="F1823" i="5"/>
  <c r="E1823" i="5"/>
  <c r="G1822" i="5"/>
  <c r="F1822" i="5"/>
  <c r="E1822" i="5"/>
  <c r="G1821" i="5"/>
  <c r="F1821" i="5"/>
  <c r="E1821" i="5"/>
  <c r="G1820" i="5"/>
  <c r="F1820" i="5"/>
  <c r="E1820" i="5"/>
  <c r="G1819" i="5"/>
  <c r="F1819" i="5"/>
  <c r="E1819" i="5"/>
  <c r="G1818" i="5"/>
  <c r="F1818" i="5"/>
  <c r="E1818" i="5"/>
  <c r="G1817" i="5"/>
  <c r="F1817" i="5"/>
  <c r="E1817" i="5"/>
  <c r="G1816" i="5"/>
  <c r="F1816" i="5"/>
  <c r="E1816" i="5"/>
  <c r="G1815" i="5"/>
  <c r="F1815" i="5"/>
  <c r="E1815" i="5"/>
  <c r="G1814" i="5"/>
  <c r="F1814" i="5"/>
  <c r="E1814" i="5"/>
  <c r="G1813" i="5"/>
  <c r="F1813" i="5"/>
  <c r="E1813" i="5"/>
  <c r="G1812" i="5"/>
  <c r="F1812" i="5"/>
  <c r="E1812" i="5"/>
  <c r="G1811" i="5"/>
  <c r="F1811" i="5"/>
  <c r="E1811" i="5"/>
  <c r="G1810" i="5"/>
  <c r="F1810" i="5"/>
  <c r="E1810" i="5"/>
  <c r="G1809" i="5"/>
  <c r="F1809" i="5"/>
  <c r="E1809" i="5"/>
  <c r="G1808" i="5"/>
  <c r="F1808" i="5"/>
  <c r="E1808" i="5"/>
  <c r="G1807" i="5"/>
  <c r="F1807" i="5"/>
  <c r="E1807" i="5"/>
  <c r="G1806" i="5"/>
  <c r="F1806" i="5"/>
  <c r="E1806" i="5"/>
  <c r="G1805" i="5"/>
  <c r="F1805" i="5"/>
  <c r="E1805" i="5"/>
  <c r="G1804" i="5"/>
  <c r="F1804" i="5"/>
  <c r="E1804" i="5"/>
  <c r="G1803" i="5"/>
  <c r="F1803" i="5"/>
  <c r="E1803" i="5"/>
  <c r="G1802" i="5"/>
  <c r="F1802" i="5"/>
  <c r="E1802" i="5"/>
  <c r="G1801" i="5"/>
  <c r="F1801" i="5"/>
  <c r="E1801" i="5"/>
  <c r="G1800" i="5"/>
  <c r="F1800" i="5"/>
  <c r="E1800" i="5"/>
  <c r="G1799" i="5"/>
  <c r="F1799" i="5"/>
  <c r="E1799" i="5"/>
  <c r="G1798" i="5"/>
  <c r="F1798" i="5"/>
  <c r="E1798" i="5"/>
  <c r="G1797" i="5"/>
  <c r="F1797" i="5"/>
  <c r="E1797" i="5"/>
  <c r="G1796" i="5"/>
  <c r="F1796" i="5"/>
  <c r="E1796" i="5"/>
  <c r="G1795" i="5"/>
  <c r="F1795" i="5"/>
  <c r="E1795" i="5"/>
  <c r="G1794" i="5"/>
  <c r="F1794" i="5"/>
  <c r="E1794" i="5"/>
  <c r="G1793" i="5"/>
  <c r="F1793" i="5"/>
  <c r="E1793" i="5"/>
  <c r="G1792" i="5"/>
  <c r="F1792" i="5"/>
  <c r="E1792" i="5"/>
  <c r="G1791" i="5"/>
  <c r="F1791" i="5"/>
  <c r="E1791" i="5"/>
  <c r="G1790" i="5"/>
  <c r="F1790" i="5"/>
  <c r="E1790" i="5"/>
  <c r="G1789" i="5"/>
  <c r="F1789" i="5"/>
  <c r="E1789" i="5"/>
  <c r="G1788" i="5"/>
  <c r="F1788" i="5"/>
  <c r="E1788" i="5"/>
  <c r="G1787" i="5"/>
  <c r="F1787" i="5"/>
  <c r="E1787" i="5"/>
  <c r="G1786" i="5"/>
  <c r="F1786" i="5"/>
  <c r="E1786" i="5"/>
  <c r="G1785" i="5"/>
  <c r="F1785" i="5"/>
  <c r="E1785" i="5"/>
  <c r="G1784" i="5"/>
  <c r="F1784" i="5"/>
  <c r="E1784" i="5"/>
  <c r="G1783" i="5"/>
  <c r="F1783" i="5"/>
  <c r="E1783" i="5"/>
  <c r="G1782" i="5"/>
  <c r="F1782" i="5"/>
  <c r="E1782" i="5"/>
  <c r="G1781" i="5"/>
  <c r="F1781" i="5"/>
  <c r="E1781" i="5"/>
  <c r="G1780" i="5"/>
  <c r="F1780" i="5"/>
  <c r="E1780" i="5"/>
  <c r="G1779" i="5"/>
  <c r="F1779" i="5"/>
  <c r="E1779" i="5"/>
  <c r="G1778" i="5"/>
  <c r="F1778" i="5"/>
  <c r="E1778" i="5"/>
  <c r="G1777" i="5"/>
  <c r="F1777" i="5"/>
  <c r="E1777" i="5"/>
  <c r="G1776" i="5"/>
  <c r="F1776" i="5"/>
  <c r="E1776" i="5"/>
  <c r="G1775" i="5"/>
  <c r="F1775" i="5"/>
  <c r="E1775" i="5"/>
  <c r="G1774" i="5"/>
  <c r="F1774" i="5"/>
  <c r="E1774" i="5"/>
  <c r="G1773" i="5"/>
  <c r="F1773" i="5"/>
  <c r="E1773" i="5"/>
  <c r="G1772" i="5"/>
  <c r="F1772" i="5"/>
  <c r="E1772" i="5"/>
  <c r="G1771" i="5"/>
  <c r="F1771" i="5"/>
  <c r="E1771" i="5"/>
  <c r="G1770" i="5"/>
  <c r="F1770" i="5"/>
  <c r="E1770" i="5"/>
  <c r="G1769" i="5"/>
  <c r="F1769" i="5"/>
  <c r="E1769" i="5"/>
  <c r="G1768" i="5"/>
  <c r="F1768" i="5"/>
  <c r="E1768" i="5"/>
  <c r="G1767" i="5"/>
  <c r="F1767" i="5"/>
  <c r="E1767" i="5"/>
  <c r="G1766" i="5"/>
  <c r="F1766" i="5"/>
  <c r="E1766" i="5"/>
  <c r="G1765" i="5"/>
  <c r="F1765" i="5"/>
  <c r="E1765" i="5"/>
  <c r="G1764" i="5"/>
  <c r="F1764" i="5"/>
  <c r="E1764" i="5"/>
  <c r="G1763" i="5"/>
  <c r="F1763" i="5"/>
  <c r="E1763" i="5"/>
  <c r="G1762" i="5"/>
  <c r="F1762" i="5"/>
  <c r="E1762" i="5"/>
  <c r="G1761" i="5"/>
  <c r="F1761" i="5"/>
  <c r="E1761" i="5"/>
  <c r="G1760" i="5"/>
  <c r="F1760" i="5"/>
  <c r="E1760" i="5"/>
  <c r="G1759" i="5"/>
  <c r="F1759" i="5"/>
  <c r="E1759" i="5"/>
  <c r="G1758" i="5"/>
  <c r="F1758" i="5"/>
  <c r="E1758" i="5"/>
  <c r="G1757" i="5"/>
  <c r="F1757" i="5"/>
  <c r="E1757" i="5"/>
  <c r="G1756" i="5"/>
  <c r="F1756" i="5"/>
  <c r="E1756" i="5"/>
  <c r="G1755" i="5"/>
  <c r="F1755" i="5"/>
  <c r="E1755" i="5"/>
  <c r="G1754" i="5"/>
  <c r="F1754" i="5"/>
  <c r="E1754" i="5"/>
  <c r="G1753" i="5"/>
  <c r="F1753" i="5"/>
  <c r="E1753" i="5"/>
  <c r="G1752" i="5"/>
  <c r="F1752" i="5"/>
  <c r="E1752" i="5"/>
  <c r="G1751" i="5"/>
  <c r="F1751" i="5"/>
  <c r="E1751" i="5"/>
  <c r="G1750" i="5"/>
  <c r="F1750" i="5"/>
  <c r="E1750" i="5"/>
  <c r="G1749" i="5"/>
  <c r="F1749" i="5"/>
  <c r="E1749" i="5"/>
  <c r="G1748" i="5"/>
  <c r="F1748" i="5"/>
  <c r="E1748" i="5"/>
  <c r="G1747" i="5"/>
  <c r="F1747" i="5"/>
  <c r="E1747" i="5"/>
  <c r="G1746" i="5"/>
  <c r="F1746" i="5"/>
  <c r="E1746" i="5"/>
  <c r="G1745" i="5"/>
  <c r="F1745" i="5"/>
  <c r="E1745" i="5"/>
  <c r="G1744" i="5"/>
  <c r="F1744" i="5"/>
  <c r="E1744" i="5"/>
  <c r="G1743" i="5"/>
  <c r="F1743" i="5"/>
  <c r="E1743" i="5"/>
  <c r="G1742" i="5"/>
  <c r="F1742" i="5"/>
  <c r="E1742" i="5"/>
  <c r="G1741" i="5"/>
  <c r="F1741" i="5"/>
  <c r="E1741" i="5"/>
  <c r="G1740" i="5"/>
  <c r="F1740" i="5"/>
  <c r="E1740" i="5"/>
  <c r="G1739" i="5"/>
  <c r="F1739" i="5"/>
  <c r="E1739" i="5"/>
  <c r="G1738" i="5"/>
  <c r="F1738" i="5"/>
  <c r="E1738" i="5"/>
  <c r="G1737" i="5"/>
  <c r="F1737" i="5"/>
  <c r="E1737" i="5"/>
  <c r="G1736" i="5"/>
  <c r="F1736" i="5"/>
  <c r="E1736" i="5"/>
  <c r="G1735" i="5"/>
  <c r="F1735" i="5"/>
  <c r="E1735" i="5"/>
  <c r="G1734" i="5"/>
  <c r="F1734" i="5"/>
  <c r="E1734" i="5"/>
  <c r="G1733" i="5"/>
  <c r="F1733" i="5"/>
  <c r="E1733" i="5"/>
  <c r="G1732" i="5"/>
  <c r="F1732" i="5"/>
  <c r="E1732" i="5"/>
  <c r="G1731" i="5"/>
  <c r="F1731" i="5"/>
  <c r="E1731" i="5"/>
  <c r="G1730" i="5"/>
  <c r="F1730" i="5"/>
  <c r="E1730" i="5"/>
  <c r="G1729" i="5"/>
  <c r="F1729" i="5"/>
  <c r="E1729" i="5"/>
  <c r="G1728" i="5"/>
  <c r="F1728" i="5"/>
  <c r="E1728" i="5"/>
  <c r="G1727" i="5"/>
  <c r="F1727" i="5"/>
  <c r="E1727" i="5"/>
  <c r="G1726" i="5"/>
  <c r="F1726" i="5"/>
  <c r="E1726" i="5"/>
  <c r="G1725" i="5"/>
  <c r="F1725" i="5"/>
  <c r="E1725" i="5"/>
  <c r="G1724" i="5"/>
  <c r="F1724" i="5"/>
  <c r="E1724" i="5"/>
  <c r="G1723" i="5"/>
  <c r="F1723" i="5"/>
  <c r="E1723" i="5"/>
  <c r="G1722" i="5"/>
  <c r="F1722" i="5"/>
  <c r="E1722" i="5"/>
  <c r="G1721" i="5"/>
  <c r="F1721" i="5"/>
  <c r="E1721" i="5"/>
  <c r="G1720" i="5"/>
  <c r="F1720" i="5"/>
  <c r="E1720" i="5"/>
  <c r="G1719" i="5"/>
  <c r="F1719" i="5"/>
  <c r="E1719" i="5"/>
  <c r="G1718" i="5"/>
  <c r="F1718" i="5"/>
  <c r="E1718" i="5"/>
  <c r="G1717" i="5"/>
  <c r="F1717" i="5"/>
  <c r="E1717" i="5"/>
  <c r="G1716" i="5"/>
  <c r="F1716" i="5"/>
  <c r="E1716" i="5"/>
  <c r="G1715" i="5"/>
  <c r="F1715" i="5"/>
  <c r="E1715" i="5"/>
  <c r="G1714" i="5"/>
  <c r="F1714" i="5"/>
  <c r="E1714" i="5"/>
  <c r="G1713" i="5"/>
  <c r="F1713" i="5"/>
  <c r="E1713" i="5"/>
  <c r="G1712" i="5"/>
  <c r="F1712" i="5"/>
  <c r="E1712" i="5"/>
  <c r="G1711" i="5"/>
  <c r="F1711" i="5"/>
  <c r="E1711" i="5"/>
  <c r="G1710" i="5"/>
  <c r="F1710" i="5"/>
  <c r="E1710" i="5"/>
  <c r="G1709" i="5"/>
  <c r="F1709" i="5"/>
  <c r="E1709" i="5"/>
  <c r="G1708" i="5"/>
  <c r="F1708" i="5"/>
  <c r="E1708" i="5"/>
  <c r="G1707" i="5"/>
  <c r="F1707" i="5"/>
  <c r="E1707" i="5"/>
  <c r="G1706" i="5"/>
  <c r="F1706" i="5"/>
  <c r="E1706" i="5"/>
  <c r="G1705" i="5"/>
  <c r="F1705" i="5"/>
  <c r="E1705" i="5"/>
  <c r="G1704" i="5"/>
  <c r="F1704" i="5"/>
  <c r="E1704" i="5"/>
  <c r="G1703" i="5"/>
  <c r="F1703" i="5"/>
  <c r="E1703" i="5"/>
  <c r="G1702" i="5"/>
  <c r="F1702" i="5"/>
  <c r="E1702" i="5"/>
  <c r="G1701" i="5"/>
  <c r="F1701" i="5"/>
  <c r="E1701" i="5"/>
  <c r="G1700" i="5"/>
  <c r="F1700" i="5"/>
  <c r="E1700" i="5"/>
  <c r="G1699" i="5"/>
  <c r="F1699" i="5"/>
  <c r="E1699" i="5"/>
  <c r="G1698" i="5"/>
  <c r="F1698" i="5"/>
  <c r="E1698" i="5"/>
  <c r="G1697" i="5"/>
  <c r="F1697" i="5"/>
  <c r="E1697" i="5"/>
  <c r="G1696" i="5"/>
  <c r="F1696" i="5"/>
  <c r="E1696" i="5"/>
  <c r="G1695" i="5"/>
  <c r="F1695" i="5"/>
  <c r="E1695" i="5"/>
  <c r="G1694" i="5"/>
  <c r="F1694" i="5"/>
  <c r="E1694" i="5"/>
  <c r="G1693" i="5"/>
  <c r="F1693" i="5"/>
  <c r="E1693" i="5"/>
  <c r="G1692" i="5"/>
  <c r="F1692" i="5"/>
  <c r="E1692" i="5"/>
  <c r="G1691" i="5"/>
  <c r="F1691" i="5"/>
  <c r="E1691" i="5"/>
  <c r="G1690" i="5"/>
  <c r="F1690" i="5"/>
  <c r="E1690" i="5"/>
  <c r="G1689" i="5"/>
  <c r="F1689" i="5"/>
  <c r="E1689" i="5"/>
  <c r="G1688" i="5"/>
  <c r="F1688" i="5"/>
  <c r="E1688" i="5"/>
  <c r="G1687" i="5"/>
  <c r="F1687" i="5"/>
  <c r="E1687" i="5"/>
  <c r="G1686" i="5"/>
  <c r="F1686" i="5"/>
  <c r="E1686" i="5"/>
  <c r="G1685" i="5"/>
  <c r="F1685" i="5"/>
  <c r="E1685" i="5"/>
  <c r="G1684" i="5"/>
  <c r="F1684" i="5"/>
  <c r="E1684" i="5"/>
  <c r="G1683" i="5"/>
  <c r="F1683" i="5"/>
  <c r="E1683" i="5"/>
  <c r="G1682" i="5"/>
  <c r="F1682" i="5"/>
  <c r="E1682" i="5"/>
  <c r="G1681" i="5"/>
  <c r="F1681" i="5"/>
  <c r="E1681" i="5"/>
  <c r="G1680" i="5"/>
  <c r="F1680" i="5"/>
  <c r="E1680" i="5"/>
  <c r="G1679" i="5"/>
  <c r="F1679" i="5"/>
  <c r="E1679" i="5"/>
  <c r="G1678" i="5"/>
  <c r="F1678" i="5"/>
  <c r="E1678" i="5"/>
  <c r="G1677" i="5"/>
  <c r="F1677" i="5"/>
  <c r="E1677" i="5"/>
  <c r="G1676" i="5"/>
  <c r="F1676" i="5"/>
  <c r="E1676" i="5"/>
  <c r="G1675" i="5"/>
  <c r="F1675" i="5"/>
  <c r="E1675" i="5"/>
  <c r="G1674" i="5"/>
  <c r="F1674" i="5"/>
  <c r="E1674" i="5"/>
  <c r="G1673" i="5"/>
  <c r="F1673" i="5"/>
  <c r="E1673" i="5"/>
  <c r="G1672" i="5"/>
  <c r="F1672" i="5"/>
  <c r="E1672" i="5"/>
  <c r="G1671" i="5"/>
  <c r="F1671" i="5"/>
  <c r="E1671" i="5"/>
  <c r="G1670" i="5"/>
  <c r="F1670" i="5"/>
  <c r="E1670" i="5"/>
  <c r="G1669" i="5"/>
  <c r="F1669" i="5"/>
  <c r="E1669" i="5"/>
  <c r="G1668" i="5"/>
  <c r="F1668" i="5"/>
  <c r="E1668" i="5"/>
  <c r="G1667" i="5"/>
  <c r="F1667" i="5"/>
  <c r="E1667" i="5"/>
  <c r="G1666" i="5"/>
  <c r="F1666" i="5"/>
  <c r="E1666" i="5"/>
  <c r="G1665" i="5"/>
  <c r="F1665" i="5"/>
  <c r="E1665" i="5"/>
  <c r="G1664" i="5"/>
  <c r="F1664" i="5"/>
  <c r="E1664" i="5"/>
  <c r="G1663" i="5"/>
  <c r="F1663" i="5"/>
  <c r="E1663" i="5"/>
  <c r="G1662" i="5"/>
  <c r="F1662" i="5"/>
  <c r="E1662" i="5"/>
  <c r="G1661" i="5"/>
  <c r="F1661" i="5"/>
  <c r="E1661" i="5"/>
  <c r="G1660" i="5"/>
  <c r="F1660" i="5"/>
  <c r="E1660" i="5"/>
  <c r="G1659" i="5"/>
  <c r="F1659" i="5"/>
  <c r="E1659" i="5"/>
  <c r="G1658" i="5"/>
  <c r="F1658" i="5"/>
  <c r="E1658" i="5"/>
  <c r="G1657" i="5"/>
  <c r="F1657" i="5"/>
  <c r="E1657" i="5"/>
  <c r="G1656" i="5"/>
  <c r="F1656" i="5"/>
  <c r="E1656" i="5"/>
  <c r="G1655" i="5"/>
  <c r="F1655" i="5"/>
  <c r="E1655" i="5"/>
  <c r="G1654" i="5"/>
  <c r="F1654" i="5"/>
  <c r="E1654" i="5"/>
  <c r="G1653" i="5"/>
  <c r="F1653" i="5"/>
  <c r="E1653" i="5"/>
  <c r="G1652" i="5"/>
  <c r="F1652" i="5"/>
  <c r="E1652" i="5"/>
  <c r="G1651" i="5"/>
  <c r="F1651" i="5"/>
  <c r="E1651" i="5"/>
  <c r="G1650" i="5"/>
  <c r="F1650" i="5"/>
  <c r="E1650" i="5"/>
  <c r="G1649" i="5"/>
  <c r="F1649" i="5"/>
  <c r="E1649" i="5"/>
  <c r="G1648" i="5"/>
  <c r="F1648" i="5"/>
  <c r="E1648" i="5"/>
  <c r="G1647" i="5"/>
  <c r="F1647" i="5"/>
  <c r="E1647" i="5"/>
  <c r="G1646" i="5"/>
  <c r="F1646" i="5"/>
  <c r="E1646" i="5"/>
  <c r="G1645" i="5"/>
  <c r="F1645" i="5"/>
  <c r="E1645" i="5"/>
  <c r="G1644" i="5"/>
  <c r="F1644" i="5"/>
  <c r="E1644" i="5"/>
  <c r="G1643" i="5"/>
  <c r="F1643" i="5"/>
  <c r="E1643" i="5"/>
  <c r="G1642" i="5"/>
  <c r="F1642" i="5"/>
  <c r="E1642" i="5"/>
  <c r="G1641" i="5"/>
  <c r="F1641" i="5"/>
  <c r="E1641" i="5"/>
  <c r="G1640" i="5"/>
  <c r="F1640" i="5"/>
  <c r="E1640" i="5"/>
  <c r="G1639" i="5"/>
  <c r="F1639" i="5"/>
  <c r="E1639" i="5"/>
  <c r="G1638" i="5"/>
  <c r="F1638" i="5"/>
  <c r="E1638" i="5"/>
  <c r="G1637" i="5"/>
  <c r="F1637" i="5"/>
  <c r="E1637" i="5"/>
  <c r="G1636" i="5"/>
  <c r="F1636" i="5"/>
  <c r="E1636" i="5"/>
  <c r="G1635" i="5"/>
  <c r="F1635" i="5"/>
  <c r="E1635" i="5"/>
  <c r="G1634" i="5"/>
  <c r="F1634" i="5"/>
  <c r="E1634" i="5"/>
  <c r="G1633" i="5"/>
  <c r="F1633" i="5"/>
  <c r="E1633" i="5"/>
  <c r="G1632" i="5"/>
  <c r="F1632" i="5"/>
  <c r="E1632" i="5"/>
  <c r="G1631" i="5"/>
  <c r="F1631" i="5"/>
  <c r="E1631" i="5"/>
  <c r="G1630" i="5"/>
  <c r="F1630" i="5"/>
  <c r="E1630" i="5"/>
  <c r="G1629" i="5"/>
  <c r="F1629" i="5"/>
  <c r="E1629" i="5"/>
  <c r="G1628" i="5"/>
  <c r="F1628" i="5"/>
  <c r="E1628" i="5"/>
  <c r="G1627" i="5"/>
  <c r="F1627" i="5"/>
  <c r="E1627" i="5"/>
  <c r="G1626" i="5"/>
  <c r="F1626" i="5"/>
  <c r="E1626" i="5"/>
  <c r="G1625" i="5"/>
  <c r="F1625" i="5"/>
  <c r="E1625" i="5"/>
  <c r="G1624" i="5"/>
  <c r="F1624" i="5"/>
  <c r="E1624" i="5"/>
  <c r="G1623" i="5"/>
  <c r="F1623" i="5"/>
  <c r="E1623" i="5"/>
  <c r="G1622" i="5"/>
  <c r="F1622" i="5"/>
  <c r="E1622" i="5"/>
  <c r="G1621" i="5"/>
  <c r="F1621" i="5"/>
  <c r="E1621" i="5"/>
  <c r="G1620" i="5"/>
  <c r="F1620" i="5"/>
  <c r="E1620" i="5"/>
  <c r="G1619" i="5"/>
  <c r="F1619" i="5"/>
  <c r="E1619" i="5"/>
  <c r="G1618" i="5"/>
  <c r="F1618" i="5"/>
  <c r="E1618" i="5"/>
  <c r="G1617" i="5"/>
  <c r="F1617" i="5"/>
  <c r="E1617" i="5"/>
  <c r="G1616" i="5"/>
  <c r="F1616" i="5"/>
  <c r="E1616" i="5"/>
  <c r="G1615" i="5"/>
  <c r="F1615" i="5"/>
  <c r="E1615" i="5"/>
  <c r="G1614" i="5"/>
  <c r="F1614" i="5"/>
  <c r="E1614" i="5"/>
  <c r="G1613" i="5"/>
  <c r="F1613" i="5"/>
  <c r="E1613" i="5"/>
  <c r="G1612" i="5"/>
  <c r="F1612" i="5"/>
  <c r="E1612" i="5"/>
  <c r="G1611" i="5"/>
  <c r="F1611" i="5"/>
  <c r="E1611" i="5"/>
  <c r="G1610" i="5"/>
  <c r="F1610" i="5"/>
  <c r="E1610" i="5"/>
  <c r="G1609" i="5"/>
  <c r="F1609" i="5"/>
  <c r="E1609" i="5"/>
  <c r="G1608" i="5"/>
  <c r="F1608" i="5"/>
  <c r="E1608" i="5"/>
  <c r="G1607" i="5"/>
  <c r="F1607" i="5"/>
  <c r="E1607" i="5"/>
  <c r="G1606" i="5"/>
  <c r="F1606" i="5"/>
  <c r="E1606" i="5"/>
  <c r="G1605" i="5"/>
  <c r="F1605" i="5"/>
  <c r="E1605" i="5"/>
  <c r="G1604" i="5"/>
  <c r="F1604" i="5"/>
  <c r="E1604" i="5"/>
  <c r="G1603" i="5"/>
  <c r="F1603" i="5"/>
  <c r="E1603" i="5"/>
  <c r="G1602" i="5"/>
  <c r="F1602" i="5"/>
  <c r="E1602" i="5"/>
  <c r="G1601" i="5"/>
  <c r="F1601" i="5"/>
  <c r="E1601" i="5"/>
  <c r="G1600" i="5"/>
  <c r="F1600" i="5"/>
  <c r="E1600" i="5"/>
  <c r="G1599" i="5"/>
  <c r="F1599" i="5"/>
  <c r="E1599" i="5"/>
  <c r="G1598" i="5"/>
  <c r="F1598" i="5"/>
  <c r="E1598" i="5"/>
  <c r="G1597" i="5"/>
  <c r="F1597" i="5"/>
  <c r="E1597" i="5"/>
  <c r="G1596" i="5"/>
  <c r="F1596" i="5"/>
  <c r="E1596" i="5"/>
  <c r="G1595" i="5"/>
  <c r="F1595" i="5"/>
  <c r="E1595" i="5"/>
  <c r="G1594" i="5"/>
  <c r="F1594" i="5"/>
  <c r="E1594" i="5"/>
  <c r="G1593" i="5"/>
  <c r="F1593" i="5"/>
  <c r="E1593" i="5"/>
  <c r="G1592" i="5"/>
  <c r="F1592" i="5"/>
  <c r="E1592" i="5"/>
  <c r="G1591" i="5"/>
  <c r="F1591" i="5"/>
  <c r="E1591" i="5"/>
  <c r="G1590" i="5"/>
  <c r="F1590" i="5"/>
  <c r="E1590" i="5"/>
  <c r="G1589" i="5"/>
  <c r="F1589" i="5"/>
  <c r="E1589" i="5"/>
  <c r="G1588" i="5"/>
  <c r="F1588" i="5"/>
  <c r="E1588" i="5"/>
  <c r="G1587" i="5"/>
  <c r="F1587" i="5"/>
  <c r="E1587" i="5"/>
  <c r="G1586" i="5"/>
  <c r="F1586" i="5"/>
  <c r="E1586" i="5"/>
  <c r="G1585" i="5"/>
  <c r="F1585" i="5"/>
  <c r="E1585" i="5"/>
  <c r="G1584" i="5"/>
  <c r="F1584" i="5"/>
  <c r="E1584" i="5"/>
  <c r="G1583" i="5"/>
  <c r="F1583" i="5"/>
  <c r="E1583" i="5"/>
  <c r="G1582" i="5"/>
  <c r="F1582" i="5"/>
  <c r="E1582" i="5"/>
  <c r="G1581" i="5"/>
  <c r="F1581" i="5"/>
  <c r="E1581" i="5"/>
  <c r="G1580" i="5"/>
  <c r="F1580" i="5"/>
  <c r="E1580" i="5"/>
  <c r="G1579" i="5"/>
  <c r="F1579" i="5"/>
  <c r="E1579" i="5"/>
  <c r="G1578" i="5"/>
  <c r="F1578" i="5"/>
  <c r="E1578" i="5"/>
  <c r="G1577" i="5"/>
  <c r="F1577" i="5"/>
  <c r="E1577" i="5"/>
  <c r="G1576" i="5"/>
  <c r="F1576" i="5"/>
  <c r="E1576" i="5"/>
  <c r="G1575" i="5"/>
  <c r="F1575" i="5"/>
  <c r="E1575" i="5"/>
  <c r="G1574" i="5"/>
  <c r="F1574" i="5"/>
  <c r="E1574" i="5"/>
  <c r="G1573" i="5"/>
  <c r="F1573" i="5"/>
  <c r="E1573" i="5"/>
  <c r="G1572" i="5"/>
  <c r="F1572" i="5"/>
  <c r="E1572" i="5"/>
  <c r="G1571" i="5"/>
  <c r="F1571" i="5"/>
  <c r="E1571" i="5"/>
  <c r="G1570" i="5"/>
  <c r="F1570" i="5"/>
  <c r="E1570" i="5"/>
  <c r="G1569" i="5"/>
  <c r="F1569" i="5"/>
  <c r="E1569" i="5"/>
  <c r="G1568" i="5"/>
  <c r="F1568" i="5"/>
  <c r="E1568" i="5"/>
  <c r="G1567" i="5"/>
  <c r="F1567" i="5"/>
  <c r="E1567" i="5"/>
  <c r="G1566" i="5"/>
  <c r="F1566" i="5"/>
  <c r="E1566" i="5"/>
  <c r="G1565" i="5"/>
  <c r="F1565" i="5"/>
  <c r="E1565" i="5"/>
  <c r="G1564" i="5"/>
  <c r="F1564" i="5"/>
  <c r="E1564" i="5"/>
  <c r="G1563" i="5"/>
  <c r="F1563" i="5"/>
  <c r="E1563" i="5"/>
  <c r="G1562" i="5"/>
  <c r="F1562" i="5"/>
  <c r="E1562" i="5"/>
  <c r="G1561" i="5"/>
  <c r="F1561" i="5"/>
  <c r="E1561" i="5"/>
  <c r="G1560" i="5"/>
  <c r="F1560" i="5"/>
  <c r="E1560" i="5"/>
  <c r="G1559" i="5"/>
  <c r="F1559" i="5"/>
  <c r="E1559" i="5"/>
  <c r="G1558" i="5"/>
  <c r="F1558" i="5"/>
  <c r="E1558" i="5"/>
  <c r="G1557" i="5"/>
  <c r="F1557" i="5"/>
  <c r="E1557" i="5"/>
  <c r="G1556" i="5"/>
  <c r="F1556" i="5"/>
  <c r="E1556" i="5"/>
  <c r="G1555" i="5"/>
  <c r="F1555" i="5"/>
  <c r="E1555" i="5"/>
  <c r="G1554" i="5"/>
  <c r="F1554" i="5"/>
  <c r="E1554" i="5"/>
  <c r="G1553" i="5"/>
  <c r="F1553" i="5"/>
  <c r="E1553" i="5"/>
  <c r="G1552" i="5"/>
  <c r="F1552" i="5"/>
  <c r="E1552" i="5"/>
  <c r="G1551" i="5"/>
  <c r="F1551" i="5"/>
  <c r="E1551" i="5"/>
  <c r="G1550" i="5"/>
  <c r="F1550" i="5"/>
  <c r="E1550" i="5"/>
  <c r="G1549" i="5"/>
  <c r="F1549" i="5"/>
  <c r="E1549" i="5"/>
  <c r="G1548" i="5"/>
  <c r="F1548" i="5"/>
  <c r="E1548" i="5"/>
  <c r="G1547" i="5"/>
  <c r="F1547" i="5"/>
  <c r="E1547" i="5"/>
  <c r="G1546" i="5"/>
  <c r="F1546" i="5"/>
  <c r="E1546" i="5"/>
  <c r="G1545" i="5"/>
  <c r="F1545" i="5"/>
  <c r="E1545" i="5"/>
  <c r="G1544" i="5"/>
  <c r="F1544" i="5"/>
  <c r="E1544" i="5"/>
  <c r="G1543" i="5"/>
  <c r="F1543" i="5"/>
  <c r="E1543" i="5"/>
  <c r="G1542" i="5"/>
  <c r="F1542" i="5"/>
  <c r="E1542" i="5"/>
  <c r="G1541" i="5"/>
  <c r="F1541" i="5"/>
  <c r="E1541" i="5"/>
  <c r="G1540" i="5"/>
  <c r="F1540" i="5"/>
  <c r="E1540" i="5"/>
  <c r="G1539" i="5"/>
  <c r="F1539" i="5"/>
  <c r="E1539" i="5"/>
  <c r="G1538" i="5"/>
  <c r="F1538" i="5"/>
  <c r="E1538" i="5"/>
  <c r="G1537" i="5"/>
  <c r="F1537" i="5"/>
  <c r="E1537" i="5"/>
  <c r="G1536" i="5"/>
  <c r="F1536" i="5"/>
  <c r="E1536" i="5"/>
  <c r="G1535" i="5"/>
  <c r="F1535" i="5"/>
  <c r="E1535" i="5"/>
  <c r="G1534" i="5"/>
  <c r="F1534" i="5"/>
  <c r="E1534" i="5"/>
  <c r="G1533" i="5"/>
  <c r="F1533" i="5"/>
  <c r="E1533" i="5"/>
  <c r="G1532" i="5"/>
  <c r="F1532" i="5"/>
  <c r="E1532" i="5"/>
  <c r="G1531" i="5"/>
  <c r="F1531" i="5"/>
  <c r="E1531" i="5"/>
  <c r="G1530" i="5"/>
  <c r="F1530" i="5"/>
  <c r="E1530" i="5"/>
  <c r="G1529" i="5"/>
  <c r="F1529" i="5"/>
  <c r="E1529" i="5"/>
  <c r="G1528" i="5"/>
  <c r="F1528" i="5"/>
  <c r="E1528" i="5"/>
  <c r="G1527" i="5"/>
  <c r="F1527" i="5"/>
  <c r="E1527" i="5"/>
  <c r="G1526" i="5"/>
  <c r="F1526" i="5"/>
  <c r="E1526" i="5"/>
  <c r="G1525" i="5"/>
  <c r="F1525" i="5"/>
  <c r="E1525" i="5"/>
  <c r="G1524" i="5"/>
  <c r="F1524" i="5"/>
  <c r="E1524" i="5"/>
  <c r="G1523" i="5"/>
  <c r="F1523" i="5"/>
  <c r="E1523" i="5"/>
  <c r="G1522" i="5"/>
  <c r="F1522" i="5"/>
  <c r="E1522" i="5"/>
  <c r="G1521" i="5"/>
  <c r="F1521" i="5"/>
  <c r="E1521" i="5"/>
  <c r="G1520" i="5"/>
  <c r="F1520" i="5"/>
  <c r="E1520" i="5"/>
  <c r="G1519" i="5"/>
  <c r="F1519" i="5"/>
  <c r="E1519" i="5"/>
  <c r="G1518" i="5"/>
  <c r="F1518" i="5"/>
  <c r="E1518" i="5"/>
  <c r="G1517" i="5"/>
  <c r="F1517" i="5"/>
  <c r="E1517" i="5"/>
  <c r="G1516" i="5"/>
  <c r="F1516" i="5"/>
  <c r="E1516" i="5"/>
  <c r="G1515" i="5"/>
  <c r="F1515" i="5"/>
  <c r="E1515" i="5"/>
  <c r="G1514" i="5"/>
  <c r="F1514" i="5"/>
  <c r="E1514" i="5"/>
  <c r="G1513" i="5"/>
  <c r="F1513" i="5"/>
  <c r="E1513" i="5"/>
  <c r="G1512" i="5"/>
  <c r="F1512" i="5"/>
  <c r="E1512" i="5"/>
  <c r="G1511" i="5"/>
  <c r="F1511" i="5"/>
  <c r="E1511" i="5"/>
  <c r="G1510" i="5"/>
  <c r="F1510" i="5"/>
  <c r="E1510" i="5"/>
  <c r="G1509" i="5"/>
  <c r="F1509" i="5"/>
  <c r="E1509" i="5"/>
  <c r="G1508" i="5"/>
  <c r="F1508" i="5"/>
  <c r="E1508" i="5"/>
  <c r="G1507" i="5"/>
  <c r="F1507" i="5"/>
  <c r="E1507" i="5"/>
  <c r="G1506" i="5"/>
  <c r="F1506" i="5"/>
  <c r="E1506" i="5"/>
  <c r="G1505" i="5"/>
  <c r="F1505" i="5"/>
  <c r="E1505" i="5"/>
  <c r="G1504" i="5"/>
  <c r="F1504" i="5"/>
  <c r="E1504" i="5"/>
  <c r="G1503" i="5"/>
  <c r="F1503" i="5"/>
  <c r="E1503" i="5"/>
  <c r="G1502" i="5"/>
  <c r="F1502" i="5"/>
  <c r="E1502" i="5"/>
  <c r="G1501" i="5"/>
  <c r="F1501" i="5"/>
  <c r="E1501" i="5"/>
  <c r="G1500" i="5"/>
  <c r="F1500" i="5"/>
  <c r="E1500" i="5"/>
  <c r="G1499" i="5"/>
  <c r="F1499" i="5"/>
  <c r="E1499" i="5"/>
  <c r="G1498" i="5"/>
  <c r="F1498" i="5"/>
  <c r="E1498" i="5"/>
  <c r="G1497" i="5"/>
  <c r="F1497" i="5"/>
  <c r="E1497" i="5"/>
  <c r="G1496" i="5"/>
  <c r="F1496" i="5"/>
  <c r="E1496" i="5"/>
  <c r="G1495" i="5"/>
  <c r="F1495" i="5"/>
  <c r="E1495" i="5"/>
  <c r="G1494" i="5"/>
  <c r="F1494" i="5"/>
  <c r="E1494" i="5"/>
  <c r="G1493" i="5"/>
  <c r="F1493" i="5"/>
  <c r="E1493" i="5"/>
  <c r="G1492" i="5"/>
  <c r="F1492" i="5"/>
  <c r="E1492" i="5"/>
  <c r="G1491" i="5"/>
  <c r="F1491" i="5"/>
  <c r="E1491" i="5"/>
  <c r="G1490" i="5"/>
  <c r="F1490" i="5"/>
  <c r="E1490" i="5"/>
  <c r="G1489" i="5"/>
  <c r="F1489" i="5"/>
  <c r="E1489" i="5"/>
  <c r="G1488" i="5"/>
  <c r="F1488" i="5"/>
  <c r="E1488" i="5"/>
  <c r="G1487" i="5"/>
  <c r="F1487" i="5"/>
  <c r="E1487" i="5"/>
  <c r="G1486" i="5"/>
  <c r="F1486" i="5"/>
  <c r="E1486" i="5"/>
  <c r="G1485" i="5"/>
  <c r="F1485" i="5"/>
  <c r="E1485" i="5"/>
  <c r="G1484" i="5"/>
  <c r="F1484" i="5"/>
  <c r="E1484" i="5"/>
  <c r="G1483" i="5"/>
  <c r="F1483" i="5"/>
  <c r="E1483" i="5"/>
  <c r="G1482" i="5"/>
  <c r="F1482" i="5"/>
  <c r="E1482" i="5"/>
  <c r="G1481" i="5"/>
  <c r="F1481" i="5"/>
  <c r="E1481" i="5"/>
  <c r="G1480" i="5"/>
  <c r="F1480" i="5"/>
  <c r="E1480" i="5"/>
  <c r="G1479" i="5"/>
  <c r="F1479" i="5"/>
  <c r="E1479" i="5"/>
  <c r="G1478" i="5"/>
  <c r="F1478" i="5"/>
  <c r="E1478" i="5"/>
  <c r="G1477" i="5"/>
  <c r="F1477" i="5"/>
  <c r="E1477" i="5"/>
  <c r="G1476" i="5"/>
  <c r="F1476" i="5"/>
  <c r="E1476" i="5"/>
  <c r="G1475" i="5"/>
  <c r="F1475" i="5"/>
  <c r="E1475" i="5"/>
  <c r="G1474" i="5"/>
  <c r="F1474" i="5"/>
  <c r="E1474" i="5"/>
  <c r="G1473" i="5"/>
  <c r="F1473" i="5"/>
  <c r="E1473" i="5"/>
  <c r="G1472" i="5"/>
  <c r="F1472" i="5"/>
  <c r="E1472" i="5"/>
  <c r="G1471" i="5"/>
  <c r="F1471" i="5"/>
  <c r="E1471" i="5"/>
  <c r="G1470" i="5"/>
  <c r="F1470" i="5"/>
  <c r="E1470" i="5"/>
  <c r="G1469" i="5"/>
  <c r="F1469" i="5"/>
  <c r="E1469" i="5"/>
  <c r="G1468" i="5"/>
  <c r="F1468" i="5"/>
  <c r="E1468" i="5"/>
  <c r="G1467" i="5"/>
  <c r="F1467" i="5"/>
  <c r="E1467" i="5"/>
  <c r="G1466" i="5"/>
  <c r="F1466" i="5"/>
  <c r="E1466" i="5"/>
  <c r="G1465" i="5"/>
  <c r="F1465" i="5"/>
  <c r="E1465" i="5"/>
  <c r="G1464" i="5"/>
  <c r="F1464" i="5"/>
  <c r="E1464" i="5"/>
  <c r="G1463" i="5"/>
  <c r="F1463" i="5"/>
  <c r="E1463" i="5"/>
  <c r="G1462" i="5"/>
  <c r="F1462" i="5"/>
  <c r="E1462" i="5"/>
  <c r="G1461" i="5"/>
  <c r="F1461" i="5"/>
  <c r="E1461" i="5"/>
  <c r="G1460" i="5"/>
  <c r="F1460" i="5"/>
  <c r="E1460" i="5"/>
  <c r="G1459" i="5"/>
  <c r="F1459" i="5"/>
  <c r="E1459" i="5"/>
  <c r="G1458" i="5"/>
  <c r="F1458" i="5"/>
  <c r="E1458" i="5"/>
  <c r="G1457" i="5"/>
  <c r="F1457" i="5"/>
  <c r="E1457" i="5"/>
  <c r="G1456" i="5"/>
  <c r="F1456" i="5"/>
  <c r="E1456" i="5"/>
  <c r="G1455" i="5"/>
  <c r="F1455" i="5"/>
  <c r="E1455" i="5"/>
  <c r="G1454" i="5"/>
  <c r="F1454" i="5"/>
  <c r="E1454" i="5"/>
  <c r="G1453" i="5"/>
  <c r="F1453" i="5"/>
  <c r="E1453" i="5"/>
  <c r="G1452" i="5"/>
  <c r="F1452" i="5"/>
  <c r="E1452" i="5"/>
  <c r="G1451" i="5"/>
  <c r="F1451" i="5"/>
  <c r="E1451" i="5"/>
  <c r="G1450" i="5"/>
  <c r="F1450" i="5"/>
  <c r="E1450" i="5"/>
  <c r="G1449" i="5"/>
  <c r="F1449" i="5"/>
  <c r="E1449" i="5"/>
  <c r="G1448" i="5"/>
  <c r="F1448" i="5"/>
  <c r="E1448" i="5"/>
  <c r="G1447" i="5"/>
  <c r="F1447" i="5"/>
  <c r="E1447" i="5"/>
  <c r="G1446" i="5"/>
  <c r="F1446" i="5"/>
  <c r="E1446" i="5"/>
  <c r="G1445" i="5"/>
  <c r="F1445" i="5"/>
  <c r="E1445" i="5"/>
  <c r="G1444" i="5"/>
  <c r="F1444" i="5"/>
  <c r="E1444" i="5"/>
  <c r="G1443" i="5"/>
  <c r="F1443" i="5"/>
  <c r="E1443" i="5"/>
  <c r="G1442" i="5"/>
  <c r="F1442" i="5"/>
  <c r="E1442" i="5"/>
  <c r="G1441" i="5"/>
  <c r="F1441" i="5"/>
  <c r="E1441" i="5"/>
  <c r="G1440" i="5"/>
  <c r="F1440" i="5"/>
  <c r="E1440" i="5"/>
  <c r="G1439" i="5"/>
  <c r="F1439" i="5"/>
  <c r="E1439" i="5"/>
  <c r="G1438" i="5"/>
  <c r="F1438" i="5"/>
  <c r="E1438" i="5"/>
  <c r="G1437" i="5"/>
  <c r="F1437" i="5"/>
  <c r="E1437" i="5"/>
  <c r="G1436" i="5"/>
  <c r="F1436" i="5"/>
  <c r="E1436" i="5"/>
  <c r="G1435" i="5"/>
  <c r="F1435" i="5"/>
  <c r="E1435" i="5"/>
  <c r="G1434" i="5"/>
  <c r="F1434" i="5"/>
  <c r="E1434" i="5"/>
  <c r="G1433" i="5"/>
  <c r="F1433" i="5"/>
  <c r="E1433" i="5"/>
  <c r="G1432" i="5"/>
  <c r="F1432" i="5"/>
  <c r="E1432" i="5"/>
  <c r="G1431" i="5"/>
  <c r="F1431" i="5"/>
  <c r="E1431" i="5"/>
  <c r="G1430" i="5"/>
  <c r="F1430" i="5"/>
  <c r="E1430" i="5"/>
  <c r="G1429" i="5"/>
  <c r="F1429" i="5"/>
  <c r="E1429" i="5"/>
  <c r="G1428" i="5"/>
  <c r="F1428" i="5"/>
  <c r="E1428" i="5"/>
  <c r="G1427" i="5"/>
  <c r="F1427" i="5"/>
  <c r="E1427" i="5"/>
  <c r="G1426" i="5"/>
  <c r="F1426" i="5"/>
  <c r="E1426" i="5"/>
  <c r="G1425" i="5"/>
  <c r="F1425" i="5"/>
  <c r="E1425" i="5"/>
  <c r="G1424" i="5"/>
  <c r="F1424" i="5"/>
  <c r="E1424" i="5"/>
  <c r="G1423" i="5"/>
  <c r="F1423" i="5"/>
  <c r="E1423" i="5"/>
  <c r="G1422" i="5"/>
  <c r="F1422" i="5"/>
  <c r="E1422" i="5"/>
  <c r="G1421" i="5"/>
  <c r="F1421" i="5"/>
  <c r="E1421" i="5"/>
  <c r="G1420" i="5"/>
  <c r="F1420" i="5"/>
  <c r="E1420" i="5"/>
  <c r="G1419" i="5"/>
  <c r="F1419" i="5"/>
  <c r="E1419" i="5"/>
  <c r="G1418" i="5"/>
  <c r="F1418" i="5"/>
  <c r="E1418" i="5"/>
  <c r="G1417" i="5"/>
  <c r="F1417" i="5"/>
  <c r="E1417" i="5"/>
  <c r="G1416" i="5"/>
  <c r="F1416" i="5"/>
  <c r="E1416" i="5"/>
  <c r="G1415" i="5"/>
  <c r="F1415" i="5"/>
  <c r="E1415" i="5"/>
  <c r="G1414" i="5"/>
  <c r="F1414" i="5"/>
  <c r="E1414" i="5"/>
  <c r="G1413" i="5"/>
  <c r="F1413" i="5"/>
  <c r="E1413" i="5"/>
  <c r="G1412" i="5"/>
  <c r="F1412" i="5"/>
  <c r="E1412" i="5"/>
  <c r="G1411" i="5"/>
  <c r="F1411" i="5"/>
  <c r="E1411" i="5"/>
  <c r="G1410" i="5"/>
  <c r="F1410" i="5"/>
  <c r="E1410" i="5"/>
  <c r="G1409" i="5"/>
  <c r="F1409" i="5"/>
  <c r="E1409" i="5"/>
  <c r="G1408" i="5"/>
  <c r="F1408" i="5"/>
  <c r="E1408" i="5"/>
  <c r="G1407" i="5"/>
  <c r="F1407" i="5"/>
  <c r="E1407" i="5"/>
  <c r="G1406" i="5"/>
  <c r="F1406" i="5"/>
  <c r="E1406" i="5"/>
  <c r="G1405" i="5"/>
  <c r="F1405" i="5"/>
  <c r="E1405" i="5"/>
  <c r="G1404" i="5"/>
  <c r="F1404" i="5"/>
  <c r="E1404" i="5"/>
  <c r="G1403" i="5"/>
  <c r="F1403" i="5"/>
  <c r="E1403" i="5"/>
  <c r="G1402" i="5"/>
  <c r="F1402" i="5"/>
  <c r="E1402" i="5"/>
  <c r="G1401" i="5"/>
  <c r="F1401" i="5"/>
  <c r="E1401" i="5"/>
  <c r="G1400" i="5"/>
  <c r="F1400" i="5"/>
  <c r="E1400" i="5"/>
  <c r="G1399" i="5"/>
  <c r="F1399" i="5"/>
  <c r="E1399" i="5"/>
  <c r="G1398" i="5"/>
  <c r="F1398" i="5"/>
  <c r="E1398" i="5"/>
  <c r="G1397" i="5"/>
  <c r="F1397" i="5"/>
  <c r="E1397" i="5"/>
  <c r="G1396" i="5"/>
  <c r="F1396" i="5"/>
  <c r="E1396" i="5"/>
  <c r="G1395" i="5"/>
  <c r="F1395" i="5"/>
  <c r="E1395" i="5"/>
  <c r="G1394" i="5"/>
  <c r="F1394" i="5"/>
  <c r="E1394" i="5"/>
  <c r="G1393" i="5"/>
  <c r="F1393" i="5"/>
  <c r="E1393" i="5"/>
  <c r="G1392" i="5"/>
  <c r="F1392" i="5"/>
  <c r="E1392" i="5"/>
  <c r="G1391" i="5"/>
  <c r="F1391" i="5"/>
  <c r="E1391" i="5"/>
  <c r="G1390" i="5"/>
  <c r="F1390" i="5"/>
  <c r="E1390" i="5"/>
  <c r="G1389" i="5"/>
  <c r="F1389" i="5"/>
  <c r="E1389" i="5"/>
  <c r="G1388" i="5"/>
  <c r="F1388" i="5"/>
  <c r="E1388" i="5"/>
  <c r="G1387" i="5"/>
  <c r="F1387" i="5"/>
  <c r="E1387" i="5"/>
  <c r="G1386" i="5"/>
  <c r="F1386" i="5"/>
  <c r="E1386" i="5"/>
  <c r="G1385" i="5"/>
  <c r="F1385" i="5"/>
  <c r="E1385" i="5"/>
  <c r="G1384" i="5"/>
  <c r="F1384" i="5"/>
  <c r="E1384" i="5"/>
  <c r="G1383" i="5"/>
  <c r="F1383" i="5"/>
  <c r="E1383" i="5"/>
  <c r="G1382" i="5"/>
  <c r="F1382" i="5"/>
  <c r="E1382" i="5"/>
  <c r="G1381" i="5"/>
  <c r="F1381" i="5"/>
  <c r="E1381" i="5"/>
  <c r="G1380" i="5"/>
  <c r="F1380" i="5"/>
  <c r="E1380" i="5"/>
  <c r="G1379" i="5"/>
  <c r="F1379" i="5"/>
  <c r="E1379" i="5"/>
  <c r="G1378" i="5"/>
  <c r="F1378" i="5"/>
  <c r="E1378" i="5"/>
  <c r="G1377" i="5"/>
  <c r="F1377" i="5"/>
  <c r="E1377" i="5"/>
  <c r="G1376" i="5"/>
  <c r="F1376" i="5"/>
  <c r="E1376" i="5"/>
  <c r="G1375" i="5"/>
  <c r="F1375" i="5"/>
  <c r="E1375" i="5"/>
  <c r="G1374" i="5"/>
  <c r="F1374" i="5"/>
  <c r="E1374" i="5"/>
  <c r="G1373" i="5"/>
  <c r="F1373" i="5"/>
  <c r="E1373" i="5"/>
  <c r="G1372" i="5"/>
  <c r="F1372" i="5"/>
  <c r="E1372" i="5"/>
  <c r="G1371" i="5"/>
  <c r="F1371" i="5"/>
  <c r="E1371" i="5"/>
  <c r="G1370" i="5"/>
  <c r="F1370" i="5"/>
  <c r="E1370" i="5"/>
  <c r="G1369" i="5"/>
  <c r="F1369" i="5"/>
  <c r="E1369" i="5"/>
  <c r="G1368" i="5"/>
  <c r="F1368" i="5"/>
  <c r="E1368" i="5"/>
  <c r="G1367" i="5"/>
  <c r="F1367" i="5"/>
  <c r="E1367" i="5"/>
  <c r="G1366" i="5"/>
  <c r="F1366" i="5"/>
  <c r="E1366" i="5"/>
  <c r="G1365" i="5"/>
  <c r="F1365" i="5"/>
  <c r="E1365" i="5"/>
  <c r="G1364" i="5"/>
  <c r="F1364" i="5"/>
  <c r="E1364" i="5"/>
  <c r="G1363" i="5"/>
  <c r="F1363" i="5"/>
  <c r="E1363" i="5"/>
  <c r="G1362" i="5"/>
  <c r="F1362" i="5"/>
  <c r="E1362" i="5"/>
  <c r="G1361" i="5"/>
  <c r="F1361" i="5"/>
  <c r="E1361" i="5"/>
  <c r="G1360" i="5"/>
  <c r="F1360" i="5"/>
  <c r="E1360" i="5"/>
  <c r="G1359" i="5"/>
  <c r="F1359" i="5"/>
  <c r="E1359" i="5"/>
  <c r="G1358" i="5"/>
  <c r="F1358" i="5"/>
  <c r="E1358" i="5"/>
  <c r="G1357" i="5"/>
  <c r="F1357" i="5"/>
  <c r="E1357" i="5"/>
  <c r="G1356" i="5"/>
  <c r="F1356" i="5"/>
  <c r="E1356" i="5"/>
  <c r="G1355" i="5"/>
  <c r="F1355" i="5"/>
  <c r="E1355" i="5"/>
  <c r="G1354" i="5"/>
  <c r="F1354" i="5"/>
  <c r="E1354" i="5"/>
  <c r="G1353" i="5"/>
  <c r="F1353" i="5"/>
  <c r="E1353" i="5"/>
  <c r="G1352" i="5"/>
  <c r="F1352" i="5"/>
  <c r="E1352" i="5"/>
  <c r="G1351" i="5"/>
  <c r="F1351" i="5"/>
  <c r="E1351" i="5"/>
  <c r="G1350" i="5"/>
  <c r="F1350" i="5"/>
  <c r="E1350" i="5"/>
  <c r="G1349" i="5"/>
  <c r="F1349" i="5"/>
  <c r="E1349" i="5"/>
  <c r="G1348" i="5"/>
  <c r="F1348" i="5"/>
  <c r="E1348" i="5"/>
  <c r="G1347" i="5"/>
  <c r="F1347" i="5"/>
  <c r="E1347" i="5"/>
  <c r="G1346" i="5"/>
  <c r="F1346" i="5"/>
  <c r="E1346" i="5"/>
  <c r="G1345" i="5"/>
  <c r="F1345" i="5"/>
  <c r="E1345" i="5"/>
  <c r="G1344" i="5"/>
  <c r="F1344" i="5"/>
  <c r="E1344" i="5"/>
  <c r="G1343" i="5"/>
  <c r="F1343" i="5"/>
  <c r="E1343" i="5"/>
  <c r="G1342" i="5"/>
  <c r="F1342" i="5"/>
  <c r="E1342" i="5"/>
  <c r="G1341" i="5"/>
  <c r="F1341" i="5"/>
  <c r="E1341" i="5"/>
  <c r="G1340" i="5"/>
  <c r="F1340" i="5"/>
  <c r="E1340" i="5"/>
  <c r="G1339" i="5"/>
  <c r="F1339" i="5"/>
  <c r="E1339" i="5"/>
  <c r="G1338" i="5"/>
  <c r="F1338" i="5"/>
  <c r="E1338" i="5"/>
  <c r="G1337" i="5"/>
  <c r="F1337" i="5"/>
  <c r="E1337" i="5"/>
  <c r="G1336" i="5"/>
  <c r="F1336" i="5"/>
  <c r="E1336" i="5"/>
  <c r="G1335" i="5"/>
  <c r="F1335" i="5"/>
  <c r="E1335" i="5"/>
  <c r="G1334" i="5"/>
  <c r="F1334" i="5"/>
  <c r="E1334" i="5"/>
  <c r="G1333" i="5"/>
  <c r="F1333" i="5"/>
  <c r="E1333" i="5"/>
  <c r="G1332" i="5"/>
  <c r="F1332" i="5"/>
  <c r="E1332" i="5"/>
  <c r="G1331" i="5"/>
  <c r="F1331" i="5"/>
  <c r="E1331" i="5"/>
  <c r="G1330" i="5"/>
  <c r="F1330" i="5"/>
  <c r="E1330" i="5"/>
  <c r="G1329" i="5"/>
  <c r="F1329" i="5"/>
  <c r="E1329" i="5"/>
  <c r="G1328" i="5"/>
  <c r="F1328" i="5"/>
  <c r="E1328" i="5"/>
  <c r="G1327" i="5"/>
  <c r="F1327" i="5"/>
  <c r="E1327" i="5"/>
  <c r="G1326" i="5"/>
  <c r="F1326" i="5"/>
  <c r="E1326" i="5"/>
  <c r="G1325" i="5"/>
  <c r="F1325" i="5"/>
  <c r="E1325" i="5"/>
  <c r="G1324" i="5"/>
  <c r="F1324" i="5"/>
  <c r="E1324" i="5"/>
  <c r="G1323" i="5"/>
  <c r="F1323" i="5"/>
  <c r="E1323" i="5"/>
  <c r="G1322" i="5"/>
  <c r="F1322" i="5"/>
  <c r="E1322" i="5"/>
  <c r="G1321" i="5"/>
  <c r="F1321" i="5"/>
  <c r="E1321" i="5"/>
  <c r="G1320" i="5"/>
  <c r="F1320" i="5"/>
  <c r="E1320" i="5"/>
  <c r="G1319" i="5"/>
  <c r="F1319" i="5"/>
  <c r="E1319" i="5"/>
  <c r="G1318" i="5"/>
  <c r="F1318" i="5"/>
  <c r="E1318" i="5"/>
  <c r="G1317" i="5"/>
  <c r="F1317" i="5"/>
  <c r="E1317" i="5"/>
  <c r="G1316" i="5"/>
  <c r="F1316" i="5"/>
  <c r="E1316" i="5"/>
  <c r="G1315" i="5"/>
  <c r="F1315" i="5"/>
  <c r="E1315" i="5"/>
  <c r="G1314" i="5"/>
  <c r="F1314" i="5"/>
  <c r="E1314" i="5"/>
  <c r="G1313" i="5"/>
  <c r="F1313" i="5"/>
  <c r="E1313" i="5"/>
  <c r="G1312" i="5"/>
  <c r="F1312" i="5"/>
  <c r="E1312" i="5"/>
  <c r="G1311" i="5"/>
  <c r="F1311" i="5"/>
  <c r="E1311" i="5"/>
  <c r="G1310" i="5"/>
  <c r="F1310" i="5"/>
  <c r="E1310" i="5"/>
  <c r="G1309" i="5"/>
  <c r="F1309" i="5"/>
  <c r="E1309" i="5"/>
  <c r="G1308" i="5"/>
  <c r="F1308" i="5"/>
  <c r="E1308" i="5"/>
  <c r="G1307" i="5"/>
  <c r="F1307" i="5"/>
  <c r="E1307" i="5"/>
  <c r="G1306" i="5"/>
  <c r="F1306" i="5"/>
  <c r="E1306" i="5"/>
  <c r="G1305" i="5"/>
  <c r="F1305" i="5"/>
  <c r="E1305" i="5"/>
  <c r="G1304" i="5"/>
  <c r="F1304" i="5"/>
  <c r="E1304" i="5"/>
  <c r="G1303" i="5"/>
  <c r="F1303" i="5"/>
  <c r="E1303" i="5"/>
  <c r="G1302" i="5"/>
  <c r="F1302" i="5"/>
  <c r="E1302" i="5"/>
  <c r="G1301" i="5"/>
  <c r="F1301" i="5"/>
  <c r="E1301" i="5"/>
  <c r="G1300" i="5"/>
  <c r="F1300" i="5"/>
  <c r="E1300" i="5"/>
  <c r="G1299" i="5"/>
  <c r="F1299" i="5"/>
  <c r="E1299" i="5"/>
  <c r="G1298" i="5"/>
  <c r="F1298" i="5"/>
  <c r="E1298" i="5"/>
  <c r="G1297" i="5"/>
  <c r="F1297" i="5"/>
  <c r="E1297" i="5"/>
  <c r="G1296" i="5"/>
  <c r="F1296" i="5"/>
  <c r="E1296" i="5"/>
  <c r="G1295" i="5"/>
  <c r="F1295" i="5"/>
  <c r="E1295" i="5"/>
  <c r="G1294" i="5"/>
  <c r="F1294" i="5"/>
  <c r="E1294" i="5"/>
  <c r="G1293" i="5"/>
  <c r="F1293" i="5"/>
  <c r="E1293" i="5"/>
  <c r="G1292" i="5"/>
  <c r="F1292" i="5"/>
  <c r="E1292" i="5"/>
  <c r="G1291" i="5"/>
  <c r="F1291" i="5"/>
  <c r="E1291" i="5"/>
  <c r="G1290" i="5"/>
  <c r="F1290" i="5"/>
  <c r="E1290" i="5"/>
  <c r="G1289" i="5"/>
  <c r="F1289" i="5"/>
  <c r="E1289" i="5"/>
  <c r="G1288" i="5"/>
  <c r="F1288" i="5"/>
  <c r="E1288" i="5"/>
  <c r="G1287" i="5"/>
  <c r="F1287" i="5"/>
  <c r="E1287" i="5"/>
  <c r="G1286" i="5"/>
  <c r="F1286" i="5"/>
  <c r="E1286" i="5"/>
  <c r="G1285" i="5"/>
  <c r="F1285" i="5"/>
  <c r="E1285" i="5"/>
  <c r="G1284" i="5"/>
  <c r="F1284" i="5"/>
  <c r="E1284" i="5"/>
  <c r="G1283" i="5"/>
  <c r="F1283" i="5"/>
  <c r="E1283" i="5"/>
  <c r="G1282" i="5"/>
  <c r="F1282" i="5"/>
  <c r="E1282" i="5"/>
  <c r="G1281" i="5"/>
  <c r="F1281" i="5"/>
  <c r="E1281" i="5"/>
  <c r="G1280" i="5"/>
  <c r="F1280" i="5"/>
  <c r="E1280" i="5"/>
  <c r="G1279" i="5"/>
  <c r="F1279" i="5"/>
  <c r="E1279" i="5"/>
  <c r="G1278" i="5"/>
  <c r="F1278" i="5"/>
  <c r="E1278" i="5"/>
  <c r="G1277" i="5"/>
  <c r="F1277" i="5"/>
  <c r="E1277" i="5"/>
  <c r="G1276" i="5"/>
  <c r="F1276" i="5"/>
  <c r="E1276" i="5"/>
  <c r="G1275" i="5"/>
  <c r="F1275" i="5"/>
  <c r="E1275" i="5"/>
  <c r="G1274" i="5"/>
  <c r="F1274" i="5"/>
  <c r="E1274" i="5"/>
  <c r="G1273" i="5"/>
  <c r="F1273" i="5"/>
  <c r="E1273" i="5"/>
  <c r="G1272" i="5"/>
  <c r="F1272" i="5"/>
  <c r="E1272" i="5"/>
  <c r="G1271" i="5"/>
  <c r="F1271" i="5"/>
  <c r="E1271" i="5"/>
  <c r="G1270" i="5"/>
  <c r="F1270" i="5"/>
  <c r="E1270" i="5"/>
  <c r="G1269" i="5"/>
  <c r="F1269" i="5"/>
  <c r="E1269" i="5"/>
  <c r="G1268" i="5"/>
  <c r="F1268" i="5"/>
  <c r="E1268" i="5"/>
  <c r="G1267" i="5"/>
  <c r="F1267" i="5"/>
  <c r="E1267" i="5"/>
  <c r="G1266" i="5"/>
  <c r="F1266" i="5"/>
  <c r="E1266" i="5"/>
  <c r="G1265" i="5"/>
  <c r="F1265" i="5"/>
  <c r="E1265" i="5"/>
  <c r="G1264" i="5"/>
  <c r="F1264" i="5"/>
  <c r="E1264" i="5"/>
  <c r="G1263" i="5"/>
  <c r="F1263" i="5"/>
  <c r="E1263" i="5"/>
  <c r="G1262" i="5"/>
  <c r="F1262" i="5"/>
  <c r="E1262" i="5"/>
  <c r="G1261" i="5"/>
  <c r="F1261" i="5"/>
  <c r="E1261" i="5"/>
  <c r="G1260" i="5"/>
  <c r="F1260" i="5"/>
  <c r="E1260" i="5"/>
  <c r="G1259" i="5"/>
  <c r="F1259" i="5"/>
  <c r="E1259" i="5"/>
  <c r="G1258" i="5"/>
  <c r="F1258" i="5"/>
  <c r="E1258" i="5"/>
  <c r="G1257" i="5"/>
  <c r="F1257" i="5"/>
  <c r="E1257" i="5"/>
  <c r="G1256" i="5"/>
  <c r="F1256" i="5"/>
  <c r="E1256" i="5"/>
  <c r="G1255" i="5"/>
  <c r="F1255" i="5"/>
  <c r="E1255" i="5"/>
  <c r="G1254" i="5"/>
  <c r="F1254" i="5"/>
  <c r="E1254" i="5"/>
  <c r="G1253" i="5"/>
  <c r="F1253" i="5"/>
  <c r="E1253" i="5"/>
  <c r="G1252" i="5"/>
  <c r="F1252" i="5"/>
  <c r="E1252" i="5"/>
  <c r="G1251" i="5"/>
  <c r="F1251" i="5"/>
  <c r="E1251" i="5"/>
  <c r="G1250" i="5"/>
  <c r="F1250" i="5"/>
  <c r="E1250" i="5"/>
  <c r="G1249" i="5"/>
  <c r="F1249" i="5"/>
  <c r="E1249" i="5"/>
  <c r="G1248" i="5"/>
  <c r="F1248" i="5"/>
  <c r="E1248" i="5"/>
  <c r="G1247" i="5"/>
  <c r="F1247" i="5"/>
  <c r="E1247" i="5"/>
  <c r="G1246" i="5"/>
  <c r="F1246" i="5"/>
  <c r="E1246" i="5"/>
  <c r="G1245" i="5"/>
  <c r="F1245" i="5"/>
  <c r="E1245" i="5"/>
  <c r="G1244" i="5"/>
  <c r="F1244" i="5"/>
  <c r="E1244" i="5"/>
  <c r="G1243" i="5"/>
  <c r="F1243" i="5"/>
  <c r="E1243" i="5"/>
  <c r="G1242" i="5"/>
  <c r="F1242" i="5"/>
  <c r="E1242" i="5"/>
  <c r="G1241" i="5"/>
  <c r="F1241" i="5"/>
  <c r="E1241" i="5"/>
  <c r="G1240" i="5"/>
  <c r="F1240" i="5"/>
  <c r="E1240" i="5"/>
  <c r="G1239" i="5"/>
  <c r="F1239" i="5"/>
  <c r="E1239" i="5"/>
  <c r="G1238" i="5"/>
  <c r="F1238" i="5"/>
  <c r="E1238" i="5"/>
  <c r="G1237" i="5"/>
  <c r="F1237" i="5"/>
  <c r="E1237" i="5"/>
  <c r="G1236" i="5"/>
  <c r="F1236" i="5"/>
  <c r="E1236" i="5"/>
  <c r="G1235" i="5"/>
  <c r="F1235" i="5"/>
  <c r="E1235" i="5"/>
  <c r="G1234" i="5"/>
  <c r="F1234" i="5"/>
  <c r="E1234" i="5"/>
  <c r="G1233" i="5"/>
  <c r="F1233" i="5"/>
  <c r="E1233" i="5"/>
  <c r="G1232" i="5"/>
  <c r="F1232" i="5"/>
  <c r="E1232" i="5"/>
  <c r="G1231" i="5"/>
  <c r="F1231" i="5"/>
  <c r="E1231" i="5"/>
  <c r="G1230" i="5"/>
  <c r="F1230" i="5"/>
  <c r="E1230" i="5"/>
  <c r="G1229" i="5"/>
  <c r="F1229" i="5"/>
  <c r="E1229" i="5"/>
  <c r="G1228" i="5"/>
  <c r="F1228" i="5"/>
  <c r="E1228" i="5"/>
  <c r="G1227" i="5"/>
  <c r="F1227" i="5"/>
  <c r="E1227" i="5"/>
  <c r="G1226" i="5"/>
  <c r="F1226" i="5"/>
  <c r="E1226" i="5"/>
  <c r="G1225" i="5"/>
  <c r="F1225" i="5"/>
  <c r="E1225" i="5"/>
  <c r="G1224" i="5"/>
  <c r="F1224" i="5"/>
  <c r="E1224" i="5"/>
  <c r="G1223" i="5"/>
  <c r="F1223" i="5"/>
  <c r="E1223" i="5"/>
  <c r="G1222" i="5"/>
  <c r="F1222" i="5"/>
  <c r="E1222" i="5"/>
  <c r="G1221" i="5"/>
  <c r="F1221" i="5"/>
  <c r="E1221" i="5"/>
  <c r="G1220" i="5"/>
  <c r="F1220" i="5"/>
  <c r="E1220" i="5"/>
  <c r="G1219" i="5"/>
  <c r="F1219" i="5"/>
  <c r="E1219" i="5"/>
  <c r="G1218" i="5"/>
  <c r="F1218" i="5"/>
  <c r="E1218" i="5"/>
  <c r="G1217" i="5"/>
  <c r="F1217" i="5"/>
  <c r="E1217" i="5"/>
  <c r="G1216" i="5"/>
  <c r="F1216" i="5"/>
  <c r="E1216" i="5"/>
  <c r="G1215" i="5"/>
  <c r="F1215" i="5"/>
  <c r="E1215" i="5"/>
  <c r="G1214" i="5"/>
  <c r="F1214" i="5"/>
  <c r="E1214" i="5"/>
  <c r="G1213" i="5"/>
  <c r="F1213" i="5"/>
  <c r="E1213" i="5"/>
  <c r="G1212" i="5"/>
  <c r="F1212" i="5"/>
  <c r="E1212" i="5"/>
  <c r="G1211" i="5"/>
  <c r="F1211" i="5"/>
  <c r="E1211" i="5"/>
  <c r="G1210" i="5"/>
  <c r="F1210" i="5"/>
  <c r="E1210" i="5"/>
  <c r="G1209" i="5"/>
  <c r="F1209" i="5"/>
  <c r="E1209" i="5"/>
  <c r="G1208" i="5"/>
  <c r="F1208" i="5"/>
  <c r="E1208" i="5"/>
  <c r="G1207" i="5"/>
  <c r="F1207" i="5"/>
  <c r="E1207" i="5"/>
  <c r="G1206" i="5"/>
  <c r="F1206" i="5"/>
  <c r="E1206" i="5"/>
  <c r="G1205" i="5"/>
  <c r="F1205" i="5"/>
  <c r="E1205" i="5"/>
  <c r="G1204" i="5"/>
  <c r="F1204" i="5"/>
  <c r="E1204" i="5"/>
  <c r="G1203" i="5"/>
  <c r="F1203" i="5"/>
  <c r="E1203" i="5"/>
  <c r="G1202" i="5"/>
  <c r="F1202" i="5"/>
  <c r="E1202" i="5"/>
  <c r="G1201" i="5"/>
  <c r="F1201" i="5"/>
  <c r="E1201" i="5"/>
  <c r="G1200" i="5"/>
  <c r="F1200" i="5"/>
  <c r="E1200" i="5"/>
  <c r="G1199" i="5"/>
  <c r="F1199" i="5"/>
  <c r="E1199" i="5"/>
  <c r="G1198" i="5"/>
  <c r="F1198" i="5"/>
  <c r="E1198" i="5"/>
  <c r="G1197" i="5"/>
  <c r="F1197" i="5"/>
  <c r="E1197" i="5"/>
  <c r="G1196" i="5"/>
  <c r="F1196" i="5"/>
  <c r="E1196" i="5"/>
  <c r="G1195" i="5"/>
  <c r="F1195" i="5"/>
  <c r="E1195" i="5"/>
  <c r="G1194" i="5"/>
  <c r="F1194" i="5"/>
  <c r="E1194" i="5"/>
  <c r="G1193" i="5"/>
  <c r="F1193" i="5"/>
  <c r="E1193" i="5"/>
  <c r="G1192" i="5"/>
  <c r="F1192" i="5"/>
  <c r="E1192" i="5"/>
  <c r="G1191" i="5"/>
  <c r="F1191" i="5"/>
  <c r="E1191" i="5"/>
  <c r="G1190" i="5"/>
  <c r="F1190" i="5"/>
  <c r="E1190" i="5"/>
  <c r="G1189" i="5"/>
  <c r="F1189" i="5"/>
  <c r="E1189" i="5"/>
  <c r="G1188" i="5"/>
  <c r="F1188" i="5"/>
  <c r="E1188" i="5"/>
  <c r="G1187" i="5"/>
  <c r="F1187" i="5"/>
  <c r="E1187" i="5"/>
  <c r="G1186" i="5"/>
  <c r="F1186" i="5"/>
  <c r="E1186" i="5"/>
  <c r="G1185" i="5"/>
  <c r="F1185" i="5"/>
  <c r="E1185" i="5"/>
  <c r="G1184" i="5"/>
  <c r="F1184" i="5"/>
  <c r="E1184" i="5"/>
  <c r="G1183" i="5"/>
  <c r="F1183" i="5"/>
  <c r="E1183" i="5"/>
  <c r="G1182" i="5"/>
  <c r="F1182" i="5"/>
  <c r="E1182" i="5"/>
  <c r="G1181" i="5"/>
  <c r="F1181" i="5"/>
  <c r="E1181" i="5"/>
  <c r="G1180" i="5"/>
  <c r="F1180" i="5"/>
  <c r="E1180" i="5"/>
  <c r="G1179" i="5"/>
  <c r="F1179" i="5"/>
  <c r="E1179" i="5"/>
  <c r="G1178" i="5"/>
  <c r="F1178" i="5"/>
  <c r="E1178" i="5"/>
  <c r="G1177" i="5"/>
  <c r="F1177" i="5"/>
  <c r="E1177" i="5"/>
  <c r="G1176" i="5"/>
  <c r="F1176" i="5"/>
  <c r="E1176" i="5"/>
  <c r="G1175" i="5"/>
  <c r="F1175" i="5"/>
  <c r="E1175" i="5"/>
  <c r="G1174" i="5"/>
  <c r="F1174" i="5"/>
  <c r="E1174" i="5"/>
  <c r="G1173" i="5"/>
  <c r="F1173" i="5"/>
  <c r="E1173" i="5"/>
  <c r="G1172" i="5"/>
  <c r="F1172" i="5"/>
  <c r="E1172" i="5"/>
  <c r="G1171" i="5"/>
  <c r="F1171" i="5"/>
  <c r="E1171" i="5"/>
  <c r="G1170" i="5"/>
  <c r="F1170" i="5"/>
  <c r="E1170" i="5"/>
  <c r="G1169" i="5"/>
  <c r="F1169" i="5"/>
  <c r="E1169" i="5"/>
  <c r="G1168" i="5"/>
  <c r="F1168" i="5"/>
  <c r="E1168" i="5"/>
  <c r="G1167" i="5"/>
  <c r="F1167" i="5"/>
  <c r="E1167" i="5"/>
  <c r="G1166" i="5"/>
  <c r="F1166" i="5"/>
  <c r="E1166" i="5"/>
  <c r="G1165" i="5"/>
  <c r="F1165" i="5"/>
  <c r="E1165" i="5"/>
  <c r="G1164" i="5"/>
  <c r="F1164" i="5"/>
  <c r="E1164" i="5"/>
  <c r="G1163" i="5"/>
  <c r="F1163" i="5"/>
  <c r="E1163" i="5"/>
  <c r="G1162" i="5"/>
  <c r="F1162" i="5"/>
  <c r="E1162" i="5"/>
  <c r="G1161" i="5"/>
  <c r="F1161" i="5"/>
  <c r="E1161" i="5"/>
  <c r="G1160" i="5"/>
  <c r="F1160" i="5"/>
  <c r="E1160" i="5"/>
  <c r="G1159" i="5"/>
  <c r="F1159" i="5"/>
  <c r="E1159" i="5"/>
  <c r="G1158" i="5"/>
  <c r="F1158" i="5"/>
  <c r="E1158" i="5"/>
  <c r="G1157" i="5"/>
  <c r="F1157" i="5"/>
  <c r="E1157" i="5"/>
  <c r="G1156" i="5"/>
  <c r="F1156" i="5"/>
  <c r="E1156" i="5"/>
  <c r="G1155" i="5"/>
  <c r="F1155" i="5"/>
  <c r="E1155" i="5"/>
  <c r="G1154" i="5"/>
  <c r="F1154" i="5"/>
  <c r="E1154" i="5"/>
  <c r="G1153" i="5"/>
  <c r="F1153" i="5"/>
  <c r="E1153" i="5"/>
  <c r="G1152" i="5"/>
  <c r="F1152" i="5"/>
  <c r="E1152" i="5"/>
  <c r="G1151" i="5"/>
  <c r="F1151" i="5"/>
  <c r="E1151" i="5"/>
  <c r="G1150" i="5"/>
  <c r="F1150" i="5"/>
  <c r="E1150" i="5"/>
  <c r="G1149" i="5"/>
  <c r="F1149" i="5"/>
  <c r="E1149" i="5"/>
  <c r="G1148" i="5"/>
  <c r="F1148" i="5"/>
  <c r="E1148" i="5"/>
  <c r="G1147" i="5"/>
  <c r="F1147" i="5"/>
  <c r="E1147" i="5"/>
  <c r="G1146" i="5"/>
  <c r="F1146" i="5"/>
  <c r="E1146" i="5"/>
  <c r="G1145" i="5"/>
  <c r="F1145" i="5"/>
  <c r="E1145" i="5"/>
  <c r="G1144" i="5"/>
  <c r="F1144" i="5"/>
  <c r="E1144" i="5"/>
  <c r="G1143" i="5"/>
  <c r="F1143" i="5"/>
  <c r="E1143" i="5"/>
  <c r="G1142" i="5"/>
  <c r="F1142" i="5"/>
  <c r="E1142" i="5"/>
  <c r="G1141" i="5"/>
  <c r="F1141" i="5"/>
  <c r="E1141" i="5"/>
  <c r="G1140" i="5"/>
  <c r="F1140" i="5"/>
  <c r="E1140" i="5"/>
  <c r="G1139" i="5"/>
  <c r="F1139" i="5"/>
  <c r="E1139" i="5"/>
  <c r="G1138" i="5"/>
  <c r="F1138" i="5"/>
  <c r="E1138" i="5"/>
  <c r="G1137" i="5"/>
  <c r="F1137" i="5"/>
  <c r="E1137" i="5"/>
  <c r="G1136" i="5"/>
  <c r="F1136" i="5"/>
  <c r="E1136" i="5"/>
  <c r="G1135" i="5"/>
  <c r="F1135" i="5"/>
  <c r="E1135" i="5"/>
  <c r="G1134" i="5"/>
  <c r="F1134" i="5"/>
  <c r="E1134" i="5"/>
  <c r="G1133" i="5"/>
  <c r="F1133" i="5"/>
  <c r="E1133" i="5"/>
  <c r="G1132" i="5"/>
  <c r="F1132" i="5"/>
  <c r="E1132" i="5"/>
  <c r="G1131" i="5"/>
  <c r="F1131" i="5"/>
  <c r="E1131" i="5"/>
  <c r="G1130" i="5"/>
  <c r="F1130" i="5"/>
  <c r="E1130" i="5"/>
  <c r="G1129" i="5"/>
  <c r="F1129" i="5"/>
  <c r="E1129" i="5"/>
  <c r="G1128" i="5"/>
  <c r="F1128" i="5"/>
  <c r="E1128" i="5"/>
  <c r="G1127" i="5"/>
  <c r="F1127" i="5"/>
  <c r="E1127" i="5"/>
  <c r="G1126" i="5"/>
  <c r="F1126" i="5"/>
  <c r="E1126" i="5"/>
  <c r="G1125" i="5"/>
  <c r="F1125" i="5"/>
  <c r="E1125" i="5"/>
  <c r="G1124" i="5"/>
  <c r="F1124" i="5"/>
  <c r="E1124" i="5"/>
  <c r="G1123" i="5"/>
  <c r="F1123" i="5"/>
  <c r="E1123" i="5"/>
  <c r="G1122" i="5"/>
  <c r="F1122" i="5"/>
  <c r="E1122" i="5"/>
  <c r="G1121" i="5"/>
  <c r="F1121" i="5"/>
  <c r="E1121" i="5"/>
  <c r="G1120" i="5"/>
  <c r="F1120" i="5"/>
  <c r="E1120" i="5"/>
  <c r="G1119" i="5"/>
  <c r="F1119" i="5"/>
  <c r="E1119" i="5"/>
  <c r="G1118" i="5"/>
  <c r="F1118" i="5"/>
  <c r="E1118" i="5"/>
  <c r="G1117" i="5"/>
  <c r="F1117" i="5"/>
  <c r="E1117" i="5"/>
  <c r="G1116" i="5"/>
  <c r="F1116" i="5"/>
  <c r="E1116" i="5"/>
  <c r="G1115" i="5"/>
  <c r="F1115" i="5"/>
  <c r="E1115" i="5"/>
  <c r="G1114" i="5"/>
  <c r="F1114" i="5"/>
  <c r="E1114" i="5"/>
  <c r="G1113" i="5"/>
  <c r="F1113" i="5"/>
  <c r="E1113" i="5"/>
  <c r="G1112" i="5"/>
  <c r="F1112" i="5"/>
  <c r="E1112" i="5"/>
  <c r="G1111" i="5"/>
  <c r="F1111" i="5"/>
  <c r="E1111" i="5"/>
  <c r="G1110" i="5"/>
  <c r="F1110" i="5"/>
  <c r="E1110" i="5"/>
  <c r="G1109" i="5"/>
  <c r="F1109" i="5"/>
  <c r="E1109" i="5"/>
  <c r="G1108" i="5"/>
  <c r="F1108" i="5"/>
  <c r="E1108" i="5"/>
  <c r="G1107" i="5"/>
  <c r="F1107" i="5"/>
  <c r="E1107" i="5"/>
  <c r="G1106" i="5"/>
  <c r="F1106" i="5"/>
  <c r="E1106" i="5"/>
  <c r="G1105" i="5"/>
  <c r="F1105" i="5"/>
  <c r="E1105" i="5"/>
  <c r="G1104" i="5"/>
  <c r="F1104" i="5"/>
  <c r="E1104" i="5"/>
  <c r="G1103" i="5"/>
  <c r="F1103" i="5"/>
  <c r="E1103" i="5"/>
  <c r="G1102" i="5"/>
  <c r="F1102" i="5"/>
  <c r="E1102" i="5"/>
  <c r="G1101" i="5"/>
  <c r="F1101" i="5"/>
  <c r="E1101" i="5"/>
  <c r="G1100" i="5"/>
  <c r="F1100" i="5"/>
  <c r="E1100" i="5"/>
  <c r="G1099" i="5"/>
  <c r="F1099" i="5"/>
  <c r="E1099" i="5"/>
  <c r="G1098" i="5"/>
  <c r="F1098" i="5"/>
  <c r="E1098" i="5"/>
  <c r="G1097" i="5"/>
  <c r="F1097" i="5"/>
  <c r="E1097" i="5"/>
  <c r="G1096" i="5"/>
  <c r="F1096" i="5"/>
  <c r="E1096" i="5"/>
  <c r="G1095" i="5"/>
  <c r="F1095" i="5"/>
  <c r="E1095" i="5"/>
  <c r="G1094" i="5"/>
  <c r="F1094" i="5"/>
  <c r="E1094" i="5"/>
  <c r="G1093" i="5"/>
  <c r="F1093" i="5"/>
  <c r="E1093" i="5"/>
  <c r="G1092" i="5"/>
  <c r="F1092" i="5"/>
  <c r="E1092" i="5"/>
  <c r="G1091" i="5"/>
  <c r="F1091" i="5"/>
  <c r="E1091" i="5"/>
  <c r="G1090" i="5"/>
  <c r="F1090" i="5"/>
  <c r="E1090" i="5"/>
  <c r="G1089" i="5"/>
  <c r="F1089" i="5"/>
  <c r="E1089" i="5"/>
  <c r="G1088" i="5"/>
  <c r="F1088" i="5"/>
  <c r="E1088" i="5"/>
  <c r="G1087" i="5"/>
  <c r="F1087" i="5"/>
  <c r="E1087" i="5"/>
  <c r="G1086" i="5"/>
  <c r="F1086" i="5"/>
  <c r="E1086" i="5"/>
  <c r="G1085" i="5"/>
  <c r="F1085" i="5"/>
  <c r="E1085" i="5"/>
  <c r="G1084" i="5"/>
  <c r="F1084" i="5"/>
  <c r="E1084" i="5"/>
  <c r="G1083" i="5"/>
  <c r="F1083" i="5"/>
  <c r="E1083" i="5"/>
  <c r="G1082" i="5"/>
  <c r="F1082" i="5"/>
  <c r="E1082" i="5"/>
  <c r="G1081" i="5"/>
  <c r="F1081" i="5"/>
  <c r="E1081" i="5"/>
  <c r="G1080" i="5"/>
  <c r="F1080" i="5"/>
  <c r="E1080" i="5"/>
  <c r="G1079" i="5"/>
  <c r="F1079" i="5"/>
  <c r="E1079" i="5"/>
  <c r="G1078" i="5"/>
  <c r="F1078" i="5"/>
  <c r="E1078" i="5"/>
  <c r="G1077" i="5"/>
  <c r="F1077" i="5"/>
  <c r="E1077" i="5"/>
  <c r="G1076" i="5"/>
  <c r="F1076" i="5"/>
  <c r="E1076" i="5"/>
  <c r="G1075" i="5"/>
  <c r="F1075" i="5"/>
  <c r="E1075" i="5"/>
  <c r="G1074" i="5"/>
  <c r="F1074" i="5"/>
  <c r="E1074" i="5"/>
  <c r="G1073" i="5"/>
  <c r="F1073" i="5"/>
  <c r="E1073" i="5"/>
  <c r="G1072" i="5"/>
  <c r="F1072" i="5"/>
  <c r="E1072" i="5"/>
  <c r="G1071" i="5"/>
  <c r="F1071" i="5"/>
  <c r="E1071" i="5"/>
  <c r="G1070" i="5"/>
  <c r="F1070" i="5"/>
  <c r="E1070" i="5"/>
  <c r="G1069" i="5"/>
  <c r="F1069" i="5"/>
  <c r="E1069" i="5"/>
  <c r="G1068" i="5"/>
  <c r="F1068" i="5"/>
  <c r="E1068" i="5"/>
  <c r="G1067" i="5"/>
  <c r="F1067" i="5"/>
  <c r="E1067" i="5"/>
  <c r="G1066" i="5"/>
  <c r="F1066" i="5"/>
  <c r="E1066" i="5"/>
  <c r="G1065" i="5"/>
  <c r="F1065" i="5"/>
  <c r="E1065" i="5"/>
  <c r="G1064" i="5"/>
  <c r="F1064" i="5"/>
  <c r="E1064" i="5"/>
  <c r="G1063" i="5"/>
  <c r="F1063" i="5"/>
  <c r="E1063" i="5"/>
  <c r="G1062" i="5"/>
  <c r="F1062" i="5"/>
  <c r="E1062" i="5"/>
  <c r="G1061" i="5"/>
  <c r="F1061" i="5"/>
  <c r="E1061" i="5"/>
  <c r="G1060" i="5"/>
  <c r="F1060" i="5"/>
  <c r="E1060" i="5"/>
  <c r="G1059" i="5"/>
  <c r="F1059" i="5"/>
  <c r="E1059" i="5"/>
  <c r="G1058" i="5"/>
  <c r="F1058" i="5"/>
  <c r="E1058" i="5"/>
  <c r="G1057" i="5"/>
  <c r="F1057" i="5"/>
  <c r="E1057" i="5"/>
  <c r="G1056" i="5"/>
  <c r="F1056" i="5"/>
  <c r="E1056" i="5"/>
  <c r="G1055" i="5"/>
  <c r="F1055" i="5"/>
  <c r="E1055" i="5"/>
  <c r="G1054" i="5"/>
  <c r="F1054" i="5"/>
  <c r="E1054" i="5"/>
  <c r="G1053" i="5"/>
  <c r="F1053" i="5"/>
  <c r="E1053" i="5"/>
  <c r="G1052" i="5"/>
  <c r="F1052" i="5"/>
  <c r="E1052" i="5"/>
  <c r="G1051" i="5"/>
  <c r="F1051" i="5"/>
  <c r="E1051" i="5"/>
  <c r="G1050" i="5"/>
  <c r="F1050" i="5"/>
  <c r="E1050" i="5"/>
  <c r="G1049" i="5"/>
  <c r="F1049" i="5"/>
  <c r="E1049" i="5"/>
  <c r="G1048" i="5"/>
  <c r="F1048" i="5"/>
  <c r="E1048" i="5"/>
  <c r="G1047" i="5"/>
  <c r="F1047" i="5"/>
  <c r="E1047" i="5"/>
  <c r="G1046" i="5"/>
  <c r="F1046" i="5"/>
  <c r="E1046" i="5"/>
  <c r="G1045" i="5"/>
  <c r="F1045" i="5"/>
  <c r="E1045" i="5"/>
  <c r="G1044" i="5"/>
  <c r="F1044" i="5"/>
  <c r="E1044" i="5"/>
  <c r="G1043" i="5"/>
  <c r="F1043" i="5"/>
  <c r="E1043" i="5"/>
  <c r="G1042" i="5"/>
  <c r="F1042" i="5"/>
  <c r="E1042" i="5"/>
  <c r="G1041" i="5"/>
  <c r="F1041" i="5"/>
  <c r="E1041" i="5"/>
  <c r="G1040" i="5"/>
  <c r="F1040" i="5"/>
  <c r="E1040" i="5"/>
  <c r="G1039" i="5"/>
  <c r="F1039" i="5"/>
  <c r="E1039" i="5"/>
  <c r="G1038" i="5"/>
  <c r="F1038" i="5"/>
  <c r="E1038" i="5"/>
  <c r="G1037" i="5"/>
  <c r="F1037" i="5"/>
  <c r="E1037" i="5"/>
  <c r="G1036" i="5"/>
  <c r="F1036" i="5"/>
  <c r="E1036" i="5"/>
  <c r="G1035" i="5"/>
  <c r="F1035" i="5"/>
  <c r="E1035" i="5"/>
  <c r="G1034" i="5"/>
  <c r="F1034" i="5"/>
  <c r="E1034" i="5"/>
  <c r="G1033" i="5"/>
  <c r="F1033" i="5"/>
  <c r="E1033" i="5"/>
  <c r="G1032" i="5"/>
  <c r="F1032" i="5"/>
  <c r="E1032" i="5"/>
  <c r="G1031" i="5"/>
  <c r="F1031" i="5"/>
  <c r="E1031" i="5"/>
  <c r="G1030" i="5"/>
  <c r="F1030" i="5"/>
  <c r="E1030" i="5"/>
  <c r="G1029" i="5"/>
  <c r="F1029" i="5"/>
  <c r="E1029" i="5"/>
  <c r="G1028" i="5"/>
  <c r="F1028" i="5"/>
  <c r="E1028" i="5"/>
  <c r="G1027" i="5"/>
  <c r="F1027" i="5"/>
  <c r="E1027" i="5"/>
  <c r="G1026" i="5"/>
  <c r="F1026" i="5"/>
  <c r="E1026" i="5"/>
  <c r="G1025" i="5"/>
  <c r="F1025" i="5"/>
  <c r="E1025" i="5"/>
  <c r="G1024" i="5"/>
  <c r="F1024" i="5"/>
  <c r="E1024" i="5"/>
  <c r="G1023" i="5"/>
  <c r="F1023" i="5"/>
  <c r="E1023" i="5"/>
  <c r="G1022" i="5"/>
  <c r="F1022" i="5"/>
  <c r="E1022" i="5"/>
  <c r="G1021" i="5"/>
  <c r="F1021" i="5"/>
  <c r="E1021" i="5"/>
  <c r="G1020" i="5"/>
  <c r="F1020" i="5"/>
  <c r="E1020" i="5"/>
  <c r="G1019" i="5"/>
  <c r="F1019" i="5"/>
  <c r="E1019" i="5"/>
  <c r="G1018" i="5"/>
  <c r="F1018" i="5"/>
  <c r="E1018" i="5"/>
  <c r="G1017" i="5"/>
  <c r="F1017" i="5"/>
  <c r="E1017" i="5"/>
  <c r="G1016" i="5"/>
  <c r="F1016" i="5"/>
  <c r="E1016" i="5"/>
  <c r="G1015" i="5"/>
  <c r="F1015" i="5"/>
  <c r="E1015" i="5"/>
  <c r="G1014" i="5"/>
  <c r="F1014" i="5"/>
  <c r="E1014" i="5"/>
  <c r="G1013" i="5"/>
  <c r="F1013" i="5"/>
  <c r="E1013" i="5"/>
  <c r="G1012" i="5"/>
  <c r="F1012" i="5"/>
  <c r="E1012" i="5"/>
  <c r="G1011" i="5"/>
  <c r="F1011" i="5"/>
  <c r="E1011" i="5"/>
  <c r="G1010" i="5"/>
  <c r="F1010" i="5"/>
  <c r="E1010" i="5"/>
  <c r="G1009" i="5"/>
  <c r="F1009" i="5"/>
  <c r="E1009" i="5"/>
  <c r="G1008" i="5"/>
  <c r="F1008" i="5"/>
  <c r="E1008" i="5"/>
  <c r="G1007" i="5"/>
  <c r="F1007" i="5"/>
  <c r="E1007" i="5"/>
  <c r="G1006" i="5"/>
  <c r="F1006" i="5"/>
  <c r="E1006" i="5"/>
  <c r="G1005" i="5"/>
  <c r="F1005" i="5"/>
  <c r="E1005" i="5"/>
  <c r="G1004" i="5"/>
  <c r="F1004" i="5"/>
  <c r="E1004" i="5"/>
  <c r="G1003" i="5"/>
  <c r="F1003" i="5"/>
  <c r="E1003" i="5"/>
  <c r="G1002" i="5"/>
  <c r="F1002" i="5"/>
  <c r="E1002" i="5"/>
  <c r="G1001" i="5"/>
  <c r="F1001" i="5"/>
  <c r="E1001" i="5"/>
  <c r="G1000" i="5"/>
  <c r="F1000" i="5"/>
  <c r="E1000" i="5"/>
  <c r="G999" i="5"/>
  <c r="F999" i="5"/>
  <c r="E999" i="5"/>
  <c r="G998" i="5"/>
  <c r="F998" i="5"/>
  <c r="E998" i="5"/>
  <c r="G997" i="5"/>
  <c r="F997" i="5"/>
  <c r="E997" i="5"/>
  <c r="G996" i="5"/>
  <c r="F996" i="5"/>
  <c r="E996" i="5"/>
  <c r="G995" i="5"/>
  <c r="F995" i="5"/>
  <c r="E995" i="5"/>
  <c r="G994" i="5"/>
  <c r="F994" i="5"/>
  <c r="E994" i="5"/>
  <c r="G993" i="5"/>
  <c r="F993" i="5"/>
  <c r="E993" i="5"/>
  <c r="G992" i="5"/>
  <c r="F992" i="5"/>
  <c r="E992" i="5"/>
  <c r="G991" i="5"/>
  <c r="F991" i="5"/>
  <c r="E991" i="5"/>
  <c r="G990" i="5"/>
  <c r="F990" i="5"/>
  <c r="E990" i="5"/>
  <c r="G989" i="5"/>
  <c r="F989" i="5"/>
  <c r="E989" i="5"/>
  <c r="G988" i="5"/>
  <c r="F988" i="5"/>
  <c r="E988" i="5"/>
  <c r="G987" i="5"/>
  <c r="F987" i="5"/>
  <c r="E987" i="5"/>
  <c r="G986" i="5"/>
  <c r="F986" i="5"/>
  <c r="E986" i="5"/>
  <c r="G985" i="5"/>
  <c r="F985" i="5"/>
  <c r="E985" i="5"/>
  <c r="G984" i="5"/>
  <c r="F984" i="5"/>
  <c r="E984" i="5"/>
  <c r="G983" i="5"/>
  <c r="F983" i="5"/>
  <c r="E983" i="5"/>
  <c r="G982" i="5"/>
  <c r="F982" i="5"/>
  <c r="E982" i="5"/>
  <c r="G981" i="5"/>
  <c r="F981" i="5"/>
  <c r="E981" i="5"/>
  <c r="G980" i="5"/>
  <c r="F980" i="5"/>
  <c r="E980" i="5"/>
  <c r="G979" i="5"/>
  <c r="F979" i="5"/>
  <c r="E979" i="5"/>
  <c r="G978" i="5"/>
  <c r="F978" i="5"/>
  <c r="E978" i="5"/>
  <c r="G977" i="5"/>
  <c r="F977" i="5"/>
  <c r="E977" i="5"/>
  <c r="G976" i="5"/>
  <c r="F976" i="5"/>
  <c r="E976" i="5"/>
  <c r="G975" i="5"/>
  <c r="F975" i="5"/>
  <c r="E975" i="5"/>
  <c r="G974" i="5"/>
  <c r="F974" i="5"/>
  <c r="E974" i="5"/>
  <c r="G973" i="5"/>
  <c r="F973" i="5"/>
  <c r="E973" i="5"/>
  <c r="G972" i="5"/>
  <c r="F972" i="5"/>
  <c r="E972" i="5"/>
  <c r="G971" i="5"/>
  <c r="F971" i="5"/>
  <c r="E971" i="5"/>
  <c r="G970" i="5"/>
  <c r="F970" i="5"/>
  <c r="E970" i="5"/>
  <c r="G969" i="5"/>
  <c r="F969" i="5"/>
  <c r="E969" i="5"/>
  <c r="G968" i="5"/>
  <c r="F968" i="5"/>
  <c r="E968" i="5"/>
  <c r="G967" i="5"/>
  <c r="F967" i="5"/>
  <c r="E967" i="5"/>
  <c r="G966" i="5"/>
  <c r="F966" i="5"/>
  <c r="E966" i="5"/>
  <c r="G965" i="5"/>
  <c r="F965" i="5"/>
  <c r="E965" i="5"/>
  <c r="G964" i="5"/>
  <c r="F964" i="5"/>
  <c r="E964" i="5"/>
  <c r="G963" i="5"/>
  <c r="F963" i="5"/>
  <c r="E963" i="5"/>
  <c r="G962" i="5"/>
  <c r="F962" i="5"/>
  <c r="E962" i="5"/>
  <c r="G961" i="5"/>
  <c r="F961" i="5"/>
  <c r="E961" i="5"/>
  <c r="G960" i="5"/>
  <c r="F960" i="5"/>
  <c r="E960" i="5"/>
  <c r="G959" i="5"/>
  <c r="F959" i="5"/>
  <c r="E959" i="5"/>
  <c r="G958" i="5"/>
  <c r="F958" i="5"/>
  <c r="E958" i="5"/>
  <c r="G957" i="5"/>
  <c r="F957" i="5"/>
  <c r="E957" i="5"/>
  <c r="G956" i="5"/>
  <c r="F956" i="5"/>
  <c r="E956" i="5"/>
  <c r="G955" i="5"/>
  <c r="F955" i="5"/>
  <c r="E955" i="5"/>
  <c r="G954" i="5"/>
  <c r="F954" i="5"/>
  <c r="E954" i="5"/>
  <c r="G953" i="5"/>
  <c r="F953" i="5"/>
  <c r="E953" i="5"/>
  <c r="G952" i="5"/>
  <c r="F952" i="5"/>
  <c r="E952" i="5"/>
  <c r="G951" i="5"/>
  <c r="F951" i="5"/>
  <c r="E951" i="5"/>
  <c r="G950" i="5"/>
  <c r="F950" i="5"/>
  <c r="E950" i="5"/>
  <c r="G949" i="5"/>
  <c r="F949" i="5"/>
  <c r="E949" i="5"/>
  <c r="G948" i="5"/>
  <c r="F948" i="5"/>
  <c r="E948" i="5"/>
  <c r="G947" i="5"/>
  <c r="F947" i="5"/>
  <c r="E947" i="5"/>
  <c r="G946" i="5"/>
  <c r="F946" i="5"/>
  <c r="E946" i="5"/>
  <c r="G945" i="5"/>
  <c r="F945" i="5"/>
  <c r="E945" i="5"/>
  <c r="G944" i="5"/>
  <c r="F944" i="5"/>
  <c r="E944" i="5"/>
  <c r="G943" i="5"/>
  <c r="F943" i="5"/>
  <c r="E943" i="5"/>
  <c r="G942" i="5"/>
  <c r="F942" i="5"/>
  <c r="E942" i="5"/>
  <c r="G941" i="5"/>
  <c r="F941" i="5"/>
  <c r="E941" i="5"/>
  <c r="G940" i="5"/>
  <c r="F940" i="5"/>
  <c r="E940" i="5"/>
  <c r="G939" i="5"/>
  <c r="F939" i="5"/>
  <c r="E939" i="5"/>
  <c r="G938" i="5"/>
  <c r="F938" i="5"/>
  <c r="E938" i="5"/>
  <c r="G937" i="5"/>
  <c r="F937" i="5"/>
  <c r="E937" i="5"/>
  <c r="G936" i="5"/>
  <c r="F936" i="5"/>
  <c r="E936" i="5"/>
  <c r="G935" i="5"/>
  <c r="F935" i="5"/>
  <c r="E935" i="5"/>
  <c r="G934" i="5"/>
  <c r="F934" i="5"/>
  <c r="E934" i="5"/>
  <c r="G933" i="5"/>
  <c r="F933" i="5"/>
  <c r="E933" i="5"/>
  <c r="G932" i="5"/>
  <c r="F932" i="5"/>
  <c r="E932" i="5"/>
  <c r="G931" i="5"/>
  <c r="F931" i="5"/>
  <c r="E931" i="5"/>
  <c r="G930" i="5"/>
  <c r="F930" i="5"/>
  <c r="E930" i="5"/>
  <c r="G929" i="5"/>
  <c r="F929" i="5"/>
  <c r="E929" i="5"/>
  <c r="G928" i="5"/>
  <c r="F928" i="5"/>
  <c r="E928" i="5"/>
  <c r="G927" i="5"/>
  <c r="F927" i="5"/>
  <c r="E927" i="5"/>
  <c r="G926" i="5"/>
  <c r="F926" i="5"/>
  <c r="E926" i="5"/>
  <c r="G925" i="5"/>
  <c r="F925" i="5"/>
  <c r="E925" i="5"/>
  <c r="G924" i="5"/>
  <c r="F924" i="5"/>
  <c r="E924" i="5"/>
  <c r="G923" i="5"/>
  <c r="F923" i="5"/>
  <c r="E923" i="5"/>
  <c r="G922" i="5"/>
  <c r="F922" i="5"/>
  <c r="E922" i="5"/>
  <c r="G921" i="5"/>
  <c r="F921" i="5"/>
  <c r="E921" i="5"/>
  <c r="G920" i="5"/>
  <c r="F920" i="5"/>
  <c r="E920" i="5"/>
  <c r="G919" i="5"/>
  <c r="F919" i="5"/>
  <c r="E919" i="5"/>
  <c r="G918" i="5"/>
  <c r="F918" i="5"/>
  <c r="E918" i="5"/>
  <c r="G917" i="5"/>
  <c r="F917" i="5"/>
  <c r="E917" i="5"/>
  <c r="G916" i="5"/>
  <c r="F916" i="5"/>
  <c r="E916" i="5"/>
  <c r="G915" i="5"/>
  <c r="F915" i="5"/>
  <c r="E915" i="5"/>
  <c r="G914" i="5"/>
  <c r="F914" i="5"/>
  <c r="E914" i="5"/>
  <c r="G913" i="5"/>
  <c r="F913" i="5"/>
  <c r="E913" i="5"/>
  <c r="G912" i="5"/>
  <c r="F912" i="5"/>
  <c r="E912" i="5"/>
  <c r="G911" i="5"/>
  <c r="F911" i="5"/>
  <c r="E911" i="5"/>
  <c r="G910" i="5"/>
  <c r="F910" i="5"/>
  <c r="E910" i="5"/>
  <c r="G909" i="5"/>
  <c r="F909" i="5"/>
  <c r="E909" i="5"/>
  <c r="G908" i="5"/>
  <c r="F908" i="5"/>
  <c r="E908" i="5"/>
  <c r="G907" i="5"/>
  <c r="F907" i="5"/>
  <c r="E907" i="5"/>
  <c r="G906" i="5"/>
  <c r="F906" i="5"/>
  <c r="E906" i="5"/>
  <c r="G905" i="5"/>
  <c r="F905" i="5"/>
  <c r="E905" i="5"/>
  <c r="G904" i="5"/>
  <c r="F904" i="5"/>
  <c r="E904" i="5"/>
  <c r="G903" i="5"/>
  <c r="F903" i="5"/>
  <c r="E903" i="5"/>
  <c r="G902" i="5"/>
  <c r="F902" i="5"/>
  <c r="E902" i="5"/>
  <c r="G901" i="5"/>
  <c r="F901" i="5"/>
  <c r="E901" i="5"/>
  <c r="G900" i="5"/>
  <c r="F900" i="5"/>
  <c r="E900" i="5"/>
  <c r="G899" i="5"/>
  <c r="F899" i="5"/>
  <c r="E899" i="5"/>
  <c r="G898" i="5"/>
  <c r="F898" i="5"/>
  <c r="E898" i="5"/>
  <c r="G897" i="5"/>
  <c r="F897" i="5"/>
  <c r="E897" i="5"/>
  <c r="G896" i="5"/>
  <c r="F896" i="5"/>
  <c r="E896" i="5"/>
  <c r="G895" i="5"/>
  <c r="F895" i="5"/>
  <c r="E895" i="5"/>
  <c r="G894" i="5"/>
  <c r="F894" i="5"/>
  <c r="E894" i="5"/>
  <c r="G893" i="5"/>
  <c r="F893" i="5"/>
  <c r="E893" i="5"/>
  <c r="G892" i="5"/>
  <c r="F892" i="5"/>
  <c r="E892" i="5"/>
  <c r="G891" i="5"/>
  <c r="F891" i="5"/>
  <c r="E891" i="5"/>
  <c r="G890" i="5"/>
  <c r="F890" i="5"/>
  <c r="E890" i="5"/>
  <c r="G889" i="5"/>
  <c r="F889" i="5"/>
  <c r="E889" i="5"/>
  <c r="G888" i="5"/>
  <c r="F888" i="5"/>
  <c r="E888" i="5"/>
  <c r="G887" i="5"/>
  <c r="F887" i="5"/>
  <c r="E887" i="5"/>
  <c r="G886" i="5"/>
  <c r="F886" i="5"/>
  <c r="E886" i="5"/>
  <c r="G885" i="5"/>
  <c r="F885" i="5"/>
  <c r="E885" i="5"/>
  <c r="G884" i="5"/>
  <c r="F884" i="5"/>
  <c r="E884" i="5"/>
  <c r="G883" i="5"/>
  <c r="F883" i="5"/>
  <c r="E883" i="5"/>
  <c r="G882" i="5"/>
  <c r="F882" i="5"/>
  <c r="E882" i="5"/>
  <c r="G881" i="5"/>
  <c r="F881" i="5"/>
  <c r="E881" i="5"/>
  <c r="G880" i="5"/>
  <c r="F880" i="5"/>
  <c r="E880" i="5"/>
  <c r="G879" i="5"/>
  <c r="F879" i="5"/>
  <c r="E879" i="5"/>
  <c r="G878" i="5"/>
  <c r="F878" i="5"/>
  <c r="E878" i="5"/>
  <c r="G877" i="5"/>
  <c r="F877" i="5"/>
  <c r="E877" i="5"/>
  <c r="G876" i="5"/>
  <c r="F876" i="5"/>
  <c r="E876" i="5"/>
  <c r="G875" i="5"/>
  <c r="F875" i="5"/>
  <c r="E875" i="5"/>
  <c r="G874" i="5"/>
  <c r="F874" i="5"/>
  <c r="E874" i="5"/>
  <c r="G873" i="5"/>
  <c r="F873" i="5"/>
  <c r="E873" i="5"/>
  <c r="G872" i="5"/>
  <c r="F872" i="5"/>
  <c r="E872" i="5"/>
  <c r="G871" i="5"/>
  <c r="F871" i="5"/>
  <c r="E871" i="5"/>
  <c r="G870" i="5"/>
  <c r="F870" i="5"/>
  <c r="E870" i="5"/>
  <c r="G869" i="5"/>
  <c r="F869" i="5"/>
  <c r="E869" i="5"/>
  <c r="G868" i="5"/>
  <c r="F868" i="5"/>
  <c r="E868" i="5"/>
  <c r="G867" i="5"/>
  <c r="F867" i="5"/>
  <c r="E867" i="5"/>
  <c r="G866" i="5"/>
  <c r="F866" i="5"/>
  <c r="E866" i="5"/>
  <c r="G865" i="5"/>
  <c r="F865" i="5"/>
  <c r="E865" i="5"/>
  <c r="G864" i="5"/>
  <c r="F864" i="5"/>
  <c r="E864" i="5"/>
  <c r="G863" i="5"/>
  <c r="F863" i="5"/>
  <c r="E863" i="5"/>
  <c r="G862" i="5"/>
  <c r="F862" i="5"/>
  <c r="E862" i="5"/>
  <c r="G861" i="5"/>
  <c r="F861" i="5"/>
  <c r="E861" i="5"/>
  <c r="G860" i="5"/>
  <c r="F860" i="5"/>
  <c r="E860" i="5"/>
  <c r="G859" i="5"/>
  <c r="F859" i="5"/>
  <c r="E859" i="5"/>
  <c r="G858" i="5"/>
  <c r="F858" i="5"/>
  <c r="E858" i="5"/>
  <c r="G857" i="5"/>
  <c r="F857" i="5"/>
  <c r="E857" i="5"/>
  <c r="G856" i="5"/>
  <c r="F856" i="5"/>
  <c r="E856" i="5"/>
  <c r="G855" i="5"/>
  <c r="F855" i="5"/>
  <c r="E855" i="5"/>
  <c r="G854" i="5"/>
  <c r="F854" i="5"/>
  <c r="E854" i="5"/>
  <c r="G853" i="5"/>
  <c r="F853" i="5"/>
  <c r="E853" i="5"/>
  <c r="G852" i="5"/>
  <c r="F852" i="5"/>
  <c r="E852" i="5"/>
  <c r="G851" i="5"/>
  <c r="F851" i="5"/>
  <c r="E851" i="5"/>
  <c r="G850" i="5"/>
  <c r="F850" i="5"/>
  <c r="E850" i="5"/>
  <c r="G849" i="5"/>
  <c r="F849" i="5"/>
  <c r="E849" i="5"/>
  <c r="G848" i="5"/>
  <c r="F848" i="5"/>
  <c r="E848" i="5"/>
  <c r="G847" i="5"/>
  <c r="F847" i="5"/>
  <c r="E847" i="5"/>
  <c r="G846" i="5"/>
  <c r="F846" i="5"/>
  <c r="E846" i="5"/>
  <c r="G845" i="5"/>
  <c r="F845" i="5"/>
  <c r="E845" i="5"/>
  <c r="G844" i="5"/>
  <c r="F844" i="5"/>
  <c r="E844" i="5"/>
  <c r="G843" i="5"/>
  <c r="F843" i="5"/>
  <c r="E843" i="5"/>
  <c r="G842" i="5"/>
  <c r="F842" i="5"/>
  <c r="E842" i="5"/>
  <c r="G841" i="5"/>
  <c r="F841" i="5"/>
  <c r="E841" i="5"/>
  <c r="G840" i="5"/>
  <c r="F840" i="5"/>
  <c r="E840" i="5"/>
  <c r="G839" i="5"/>
  <c r="F839" i="5"/>
  <c r="E839" i="5"/>
  <c r="G838" i="5"/>
  <c r="F838" i="5"/>
  <c r="E838" i="5"/>
  <c r="G837" i="5"/>
  <c r="F837" i="5"/>
  <c r="E837" i="5"/>
  <c r="G836" i="5"/>
  <c r="F836" i="5"/>
  <c r="E836" i="5"/>
  <c r="G835" i="5"/>
  <c r="F835" i="5"/>
  <c r="E835" i="5"/>
  <c r="G834" i="5"/>
  <c r="F834" i="5"/>
  <c r="E834" i="5"/>
  <c r="G833" i="5"/>
  <c r="F833" i="5"/>
  <c r="E833" i="5"/>
  <c r="G832" i="5"/>
  <c r="F832" i="5"/>
  <c r="E832" i="5"/>
  <c r="G831" i="5"/>
  <c r="F831" i="5"/>
  <c r="E831" i="5"/>
  <c r="G830" i="5"/>
  <c r="F830" i="5"/>
  <c r="E830" i="5"/>
  <c r="G829" i="5"/>
  <c r="F829" i="5"/>
  <c r="E829" i="5"/>
  <c r="G828" i="5"/>
  <c r="F828" i="5"/>
  <c r="E828" i="5"/>
  <c r="G827" i="5"/>
  <c r="F827" i="5"/>
  <c r="E827" i="5"/>
  <c r="G826" i="5"/>
  <c r="F826" i="5"/>
  <c r="E826" i="5"/>
  <c r="G825" i="5"/>
  <c r="F825" i="5"/>
  <c r="E825" i="5"/>
  <c r="G824" i="5"/>
  <c r="F824" i="5"/>
  <c r="E824" i="5"/>
  <c r="G823" i="5"/>
  <c r="F823" i="5"/>
  <c r="E823" i="5"/>
  <c r="G822" i="5"/>
  <c r="F822" i="5"/>
  <c r="E822" i="5"/>
  <c r="G821" i="5"/>
  <c r="F821" i="5"/>
  <c r="E821" i="5"/>
  <c r="G820" i="5"/>
  <c r="F820" i="5"/>
  <c r="E820" i="5"/>
  <c r="G819" i="5"/>
  <c r="F819" i="5"/>
  <c r="E819" i="5"/>
  <c r="G818" i="5"/>
  <c r="F818" i="5"/>
  <c r="E818" i="5"/>
  <c r="G817" i="5"/>
  <c r="F817" i="5"/>
  <c r="E817" i="5"/>
  <c r="G816" i="5"/>
  <c r="F816" i="5"/>
  <c r="E816" i="5"/>
  <c r="G815" i="5"/>
  <c r="F815" i="5"/>
  <c r="E815" i="5"/>
  <c r="G814" i="5"/>
  <c r="F814" i="5"/>
  <c r="E814" i="5"/>
  <c r="G813" i="5"/>
  <c r="F813" i="5"/>
  <c r="E813" i="5"/>
  <c r="G812" i="5"/>
  <c r="F812" i="5"/>
  <c r="E812" i="5"/>
  <c r="G811" i="5"/>
  <c r="F811" i="5"/>
  <c r="E811" i="5"/>
  <c r="G810" i="5"/>
  <c r="F810" i="5"/>
  <c r="E810" i="5"/>
  <c r="G809" i="5"/>
  <c r="F809" i="5"/>
  <c r="E809" i="5"/>
  <c r="G808" i="5"/>
  <c r="F808" i="5"/>
  <c r="E808" i="5"/>
  <c r="G807" i="5"/>
  <c r="F807" i="5"/>
  <c r="E807" i="5"/>
  <c r="G806" i="5"/>
  <c r="F806" i="5"/>
  <c r="E806" i="5"/>
  <c r="G805" i="5"/>
  <c r="F805" i="5"/>
  <c r="E805" i="5"/>
  <c r="G804" i="5"/>
  <c r="F804" i="5"/>
  <c r="E804" i="5"/>
  <c r="G803" i="5"/>
  <c r="F803" i="5"/>
  <c r="E803" i="5"/>
  <c r="G802" i="5"/>
  <c r="F802" i="5"/>
  <c r="E802" i="5"/>
  <c r="G801" i="5"/>
  <c r="F801" i="5"/>
  <c r="E801" i="5"/>
  <c r="G800" i="5"/>
  <c r="F800" i="5"/>
  <c r="E800" i="5"/>
  <c r="G799" i="5"/>
  <c r="F799" i="5"/>
  <c r="E799" i="5"/>
  <c r="G798" i="5"/>
  <c r="F798" i="5"/>
  <c r="E798" i="5"/>
  <c r="G797" i="5"/>
  <c r="F797" i="5"/>
  <c r="E797" i="5"/>
  <c r="G796" i="5"/>
  <c r="F796" i="5"/>
  <c r="E796" i="5"/>
  <c r="G795" i="5"/>
  <c r="F795" i="5"/>
  <c r="E795" i="5"/>
  <c r="G794" i="5"/>
  <c r="F794" i="5"/>
  <c r="E794" i="5"/>
  <c r="G793" i="5"/>
  <c r="F793" i="5"/>
  <c r="E793" i="5"/>
  <c r="G792" i="5"/>
  <c r="F792" i="5"/>
  <c r="E792" i="5"/>
  <c r="G791" i="5"/>
  <c r="F791" i="5"/>
  <c r="E791" i="5"/>
  <c r="G790" i="5"/>
  <c r="F790" i="5"/>
  <c r="E790" i="5"/>
  <c r="G789" i="5"/>
  <c r="F789" i="5"/>
  <c r="E789" i="5"/>
  <c r="G788" i="5"/>
  <c r="F788" i="5"/>
  <c r="E788" i="5"/>
  <c r="G787" i="5"/>
  <c r="F787" i="5"/>
  <c r="E787" i="5"/>
  <c r="G786" i="5"/>
  <c r="F786" i="5"/>
  <c r="E786" i="5"/>
  <c r="G785" i="5"/>
  <c r="F785" i="5"/>
  <c r="E785" i="5"/>
  <c r="G784" i="5"/>
  <c r="F784" i="5"/>
  <c r="E784" i="5"/>
  <c r="G783" i="5"/>
  <c r="F783" i="5"/>
  <c r="E783" i="5"/>
  <c r="G782" i="5"/>
  <c r="F782" i="5"/>
  <c r="E782" i="5"/>
  <c r="G781" i="5"/>
  <c r="F781" i="5"/>
  <c r="E781" i="5"/>
  <c r="G780" i="5"/>
  <c r="F780" i="5"/>
  <c r="E780" i="5"/>
  <c r="G779" i="5"/>
  <c r="F779" i="5"/>
  <c r="E779" i="5"/>
  <c r="G778" i="5"/>
  <c r="F778" i="5"/>
  <c r="E778" i="5"/>
  <c r="G777" i="5"/>
  <c r="F777" i="5"/>
  <c r="E777" i="5"/>
  <c r="G776" i="5"/>
  <c r="F776" i="5"/>
  <c r="E776" i="5"/>
  <c r="G775" i="5"/>
  <c r="F775" i="5"/>
  <c r="E775" i="5"/>
  <c r="G774" i="5"/>
  <c r="F774" i="5"/>
  <c r="E774" i="5"/>
  <c r="G773" i="5"/>
  <c r="F773" i="5"/>
  <c r="E773" i="5"/>
  <c r="G772" i="5"/>
  <c r="F772" i="5"/>
  <c r="E772" i="5"/>
  <c r="G771" i="5"/>
  <c r="F771" i="5"/>
  <c r="E771" i="5"/>
  <c r="G770" i="5"/>
  <c r="F770" i="5"/>
  <c r="E770" i="5"/>
  <c r="G769" i="5"/>
  <c r="F769" i="5"/>
  <c r="E769" i="5"/>
  <c r="G768" i="5"/>
  <c r="F768" i="5"/>
  <c r="E768" i="5"/>
  <c r="G767" i="5"/>
  <c r="F767" i="5"/>
  <c r="E767" i="5"/>
  <c r="G766" i="5"/>
  <c r="F766" i="5"/>
  <c r="E766" i="5"/>
  <c r="G765" i="5"/>
  <c r="F765" i="5"/>
  <c r="E765" i="5"/>
  <c r="G764" i="5"/>
  <c r="F764" i="5"/>
  <c r="E764" i="5"/>
  <c r="G763" i="5"/>
  <c r="F763" i="5"/>
  <c r="E763" i="5"/>
  <c r="G762" i="5"/>
  <c r="F762" i="5"/>
  <c r="E762" i="5"/>
  <c r="G761" i="5"/>
  <c r="F761" i="5"/>
  <c r="E761" i="5"/>
  <c r="G760" i="5"/>
  <c r="F760" i="5"/>
  <c r="E760" i="5"/>
  <c r="G759" i="5"/>
  <c r="F759" i="5"/>
  <c r="E759" i="5"/>
  <c r="G758" i="5"/>
  <c r="F758" i="5"/>
  <c r="E758" i="5"/>
  <c r="G757" i="5"/>
  <c r="F757" i="5"/>
  <c r="E757" i="5"/>
  <c r="G756" i="5"/>
  <c r="F756" i="5"/>
  <c r="E756" i="5"/>
  <c r="G755" i="5"/>
  <c r="F755" i="5"/>
  <c r="E755" i="5"/>
  <c r="G754" i="5"/>
  <c r="F754" i="5"/>
  <c r="E754" i="5"/>
  <c r="G753" i="5"/>
  <c r="F753" i="5"/>
  <c r="E753" i="5"/>
  <c r="G752" i="5"/>
  <c r="F752" i="5"/>
  <c r="E752" i="5"/>
  <c r="G751" i="5"/>
  <c r="F751" i="5"/>
  <c r="E751" i="5"/>
  <c r="G750" i="5"/>
  <c r="F750" i="5"/>
  <c r="E750" i="5"/>
  <c r="G749" i="5"/>
  <c r="F749" i="5"/>
  <c r="E749" i="5"/>
  <c r="G748" i="5"/>
  <c r="F748" i="5"/>
  <c r="E748" i="5"/>
  <c r="G747" i="5"/>
  <c r="F747" i="5"/>
  <c r="E747" i="5"/>
  <c r="G746" i="5"/>
  <c r="F746" i="5"/>
  <c r="E746" i="5"/>
  <c r="G745" i="5"/>
  <c r="F745" i="5"/>
  <c r="E745" i="5"/>
  <c r="G744" i="5"/>
  <c r="F744" i="5"/>
  <c r="E744" i="5"/>
  <c r="G743" i="5"/>
  <c r="F743" i="5"/>
  <c r="E743" i="5"/>
  <c r="G742" i="5"/>
  <c r="F742" i="5"/>
  <c r="E742" i="5"/>
  <c r="G741" i="5"/>
  <c r="F741" i="5"/>
  <c r="E741" i="5"/>
  <c r="G740" i="5"/>
  <c r="F740" i="5"/>
  <c r="E740" i="5"/>
  <c r="G739" i="5"/>
  <c r="F739" i="5"/>
  <c r="E739" i="5"/>
  <c r="G738" i="5"/>
  <c r="F738" i="5"/>
  <c r="E738" i="5"/>
  <c r="G737" i="5"/>
  <c r="F737" i="5"/>
  <c r="E737" i="5"/>
  <c r="G736" i="5"/>
  <c r="F736" i="5"/>
  <c r="E736" i="5"/>
  <c r="G735" i="5"/>
  <c r="F735" i="5"/>
  <c r="E735" i="5"/>
  <c r="G734" i="5"/>
  <c r="F734" i="5"/>
  <c r="E734" i="5"/>
  <c r="G733" i="5"/>
  <c r="F733" i="5"/>
  <c r="E733" i="5"/>
  <c r="G732" i="5"/>
  <c r="F732" i="5"/>
  <c r="E732" i="5"/>
  <c r="G731" i="5"/>
  <c r="F731" i="5"/>
  <c r="E731" i="5"/>
  <c r="G730" i="5"/>
  <c r="F730" i="5"/>
  <c r="E730" i="5"/>
  <c r="G729" i="5"/>
  <c r="F729" i="5"/>
  <c r="E729" i="5"/>
  <c r="G728" i="5"/>
  <c r="F728" i="5"/>
  <c r="E728" i="5"/>
  <c r="G727" i="5"/>
  <c r="F727" i="5"/>
  <c r="E727" i="5"/>
  <c r="G726" i="5"/>
  <c r="F726" i="5"/>
  <c r="E726" i="5"/>
  <c r="G725" i="5"/>
  <c r="F725" i="5"/>
  <c r="E725" i="5"/>
  <c r="G724" i="5"/>
  <c r="F724" i="5"/>
  <c r="E724" i="5"/>
  <c r="G723" i="5"/>
  <c r="F723" i="5"/>
  <c r="E723" i="5"/>
  <c r="G722" i="5"/>
  <c r="F722" i="5"/>
  <c r="E722" i="5"/>
  <c r="G721" i="5"/>
  <c r="F721" i="5"/>
  <c r="E721" i="5"/>
  <c r="G720" i="5"/>
  <c r="F720" i="5"/>
  <c r="E720" i="5"/>
  <c r="G719" i="5"/>
  <c r="F719" i="5"/>
  <c r="E719" i="5"/>
  <c r="G718" i="5"/>
  <c r="F718" i="5"/>
  <c r="E718" i="5"/>
  <c r="G717" i="5"/>
  <c r="F717" i="5"/>
  <c r="E717" i="5"/>
  <c r="G716" i="5"/>
  <c r="F716" i="5"/>
  <c r="E716" i="5"/>
  <c r="G715" i="5"/>
  <c r="F715" i="5"/>
  <c r="E715" i="5"/>
  <c r="G714" i="5"/>
  <c r="F714" i="5"/>
  <c r="E714" i="5"/>
  <c r="G713" i="5"/>
  <c r="F713" i="5"/>
  <c r="E713" i="5"/>
  <c r="G712" i="5"/>
  <c r="F712" i="5"/>
  <c r="E712" i="5"/>
  <c r="G711" i="5"/>
  <c r="F711" i="5"/>
  <c r="E711" i="5"/>
  <c r="G710" i="5"/>
  <c r="F710" i="5"/>
  <c r="E710" i="5"/>
  <c r="G709" i="5"/>
  <c r="F709" i="5"/>
  <c r="E709" i="5"/>
  <c r="G708" i="5"/>
  <c r="F708" i="5"/>
  <c r="E708" i="5"/>
  <c r="G707" i="5"/>
  <c r="F707" i="5"/>
  <c r="E707" i="5"/>
  <c r="G706" i="5"/>
  <c r="F706" i="5"/>
  <c r="E706" i="5"/>
  <c r="G705" i="5"/>
  <c r="F705" i="5"/>
  <c r="E705" i="5"/>
  <c r="G704" i="5"/>
  <c r="F704" i="5"/>
  <c r="E704" i="5"/>
  <c r="G703" i="5"/>
  <c r="F703" i="5"/>
  <c r="E703" i="5"/>
  <c r="G702" i="5"/>
  <c r="F702" i="5"/>
  <c r="E702" i="5"/>
  <c r="G701" i="5"/>
  <c r="F701" i="5"/>
  <c r="E701" i="5"/>
  <c r="G700" i="5"/>
  <c r="F700" i="5"/>
  <c r="E700" i="5"/>
  <c r="G699" i="5"/>
  <c r="F699" i="5"/>
  <c r="E699" i="5"/>
  <c r="G698" i="5"/>
  <c r="F698" i="5"/>
  <c r="E698" i="5"/>
  <c r="G697" i="5"/>
  <c r="F697" i="5"/>
  <c r="E697" i="5"/>
  <c r="G696" i="5"/>
  <c r="F696" i="5"/>
  <c r="E696" i="5"/>
  <c r="G695" i="5"/>
  <c r="F695" i="5"/>
  <c r="E695" i="5"/>
  <c r="G694" i="5"/>
  <c r="F694" i="5"/>
  <c r="E694" i="5"/>
  <c r="G693" i="5"/>
  <c r="F693" i="5"/>
  <c r="E693" i="5"/>
  <c r="G692" i="5"/>
  <c r="F692" i="5"/>
  <c r="E692" i="5"/>
  <c r="G691" i="5"/>
  <c r="F691" i="5"/>
  <c r="E691" i="5"/>
  <c r="G690" i="5"/>
  <c r="F690" i="5"/>
  <c r="E690" i="5"/>
  <c r="G689" i="5"/>
  <c r="F689" i="5"/>
  <c r="E689" i="5"/>
  <c r="G688" i="5"/>
  <c r="F688" i="5"/>
  <c r="E688" i="5"/>
  <c r="G687" i="5"/>
  <c r="F687" i="5"/>
  <c r="E687" i="5"/>
  <c r="G686" i="5"/>
  <c r="F686" i="5"/>
  <c r="E686" i="5"/>
  <c r="G685" i="5"/>
  <c r="F685" i="5"/>
  <c r="E685" i="5"/>
  <c r="G684" i="5"/>
  <c r="F684" i="5"/>
  <c r="E684" i="5"/>
  <c r="G683" i="5"/>
  <c r="F683" i="5"/>
  <c r="E683" i="5"/>
  <c r="G682" i="5"/>
  <c r="F682" i="5"/>
  <c r="E682" i="5"/>
  <c r="G681" i="5"/>
  <c r="F681" i="5"/>
  <c r="E681" i="5"/>
  <c r="G680" i="5"/>
  <c r="F680" i="5"/>
  <c r="E680" i="5"/>
  <c r="G679" i="5"/>
  <c r="F679" i="5"/>
  <c r="E679" i="5"/>
  <c r="G678" i="5"/>
  <c r="F678" i="5"/>
  <c r="E678" i="5"/>
  <c r="G677" i="5"/>
  <c r="F677" i="5"/>
  <c r="E677" i="5"/>
  <c r="G676" i="5"/>
  <c r="F676" i="5"/>
  <c r="E676" i="5"/>
  <c r="G675" i="5"/>
  <c r="F675" i="5"/>
  <c r="E675" i="5"/>
  <c r="G674" i="5"/>
  <c r="F674" i="5"/>
  <c r="E674" i="5"/>
  <c r="G673" i="5"/>
  <c r="F673" i="5"/>
  <c r="E673" i="5"/>
  <c r="G672" i="5"/>
  <c r="F672" i="5"/>
  <c r="E672" i="5"/>
  <c r="G671" i="5"/>
  <c r="F671" i="5"/>
  <c r="E671" i="5"/>
  <c r="G670" i="5"/>
  <c r="F670" i="5"/>
  <c r="E670" i="5"/>
  <c r="G669" i="5"/>
  <c r="F669" i="5"/>
  <c r="E669" i="5"/>
  <c r="G668" i="5"/>
  <c r="F668" i="5"/>
  <c r="E668" i="5"/>
  <c r="G667" i="5"/>
  <c r="F667" i="5"/>
  <c r="E667" i="5"/>
  <c r="G666" i="5"/>
  <c r="F666" i="5"/>
  <c r="E666" i="5"/>
  <c r="G665" i="5"/>
  <c r="F665" i="5"/>
  <c r="E665" i="5"/>
  <c r="G664" i="5"/>
  <c r="F664" i="5"/>
  <c r="E664" i="5"/>
  <c r="G663" i="5"/>
  <c r="F663" i="5"/>
  <c r="E663" i="5"/>
  <c r="G662" i="5"/>
  <c r="F662" i="5"/>
  <c r="E662" i="5"/>
  <c r="G661" i="5"/>
  <c r="F661" i="5"/>
  <c r="E661" i="5"/>
  <c r="G660" i="5"/>
  <c r="F660" i="5"/>
  <c r="E660" i="5"/>
  <c r="G659" i="5"/>
  <c r="F659" i="5"/>
  <c r="E659" i="5"/>
  <c r="G658" i="5"/>
  <c r="F658" i="5"/>
  <c r="E658" i="5"/>
  <c r="G657" i="5"/>
  <c r="F657" i="5"/>
  <c r="E657" i="5"/>
  <c r="G656" i="5"/>
  <c r="F656" i="5"/>
  <c r="E656" i="5"/>
  <c r="G655" i="5"/>
  <c r="F655" i="5"/>
  <c r="E655" i="5"/>
  <c r="G654" i="5"/>
  <c r="F654" i="5"/>
  <c r="E654" i="5"/>
  <c r="G653" i="5"/>
  <c r="F653" i="5"/>
  <c r="E653" i="5"/>
  <c r="G652" i="5"/>
  <c r="F652" i="5"/>
  <c r="E652" i="5"/>
  <c r="G651" i="5"/>
  <c r="F651" i="5"/>
  <c r="E651" i="5"/>
  <c r="G650" i="5"/>
  <c r="F650" i="5"/>
  <c r="E650" i="5"/>
  <c r="G649" i="5"/>
  <c r="F649" i="5"/>
  <c r="E649" i="5"/>
  <c r="G648" i="5"/>
  <c r="F648" i="5"/>
  <c r="E648" i="5"/>
  <c r="G647" i="5"/>
  <c r="F647" i="5"/>
  <c r="E647" i="5"/>
  <c r="G646" i="5"/>
  <c r="F646" i="5"/>
  <c r="E646" i="5"/>
  <c r="G645" i="5"/>
  <c r="F645" i="5"/>
  <c r="E645" i="5"/>
  <c r="G644" i="5"/>
  <c r="F644" i="5"/>
  <c r="E644" i="5"/>
  <c r="G643" i="5"/>
  <c r="F643" i="5"/>
  <c r="E643" i="5"/>
  <c r="G642" i="5"/>
  <c r="F642" i="5"/>
  <c r="E642" i="5"/>
  <c r="G641" i="5"/>
  <c r="F641" i="5"/>
  <c r="E641" i="5"/>
  <c r="G640" i="5"/>
  <c r="F640" i="5"/>
  <c r="E640" i="5"/>
  <c r="G639" i="5"/>
  <c r="F639" i="5"/>
  <c r="E639" i="5"/>
  <c r="G638" i="5"/>
  <c r="F638" i="5"/>
  <c r="E638" i="5"/>
  <c r="G637" i="5"/>
  <c r="F637" i="5"/>
  <c r="E637" i="5"/>
  <c r="G636" i="5"/>
  <c r="F636" i="5"/>
  <c r="E636" i="5"/>
  <c r="G635" i="5"/>
  <c r="F635" i="5"/>
  <c r="E635" i="5"/>
  <c r="G634" i="5"/>
  <c r="F634" i="5"/>
  <c r="E634" i="5"/>
  <c r="G633" i="5"/>
  <c r="F633" i="5"/>
  <c r="E633" i="5"/>
  <c r="G632" i="5"/>
  <c r="F632" i="5"/>
  <c r="E632" i="5"/>
  <c r="G631" i="5"/>
  <c r="F631" i="5"/>
  <c r="E631" i="5"/>
  <c r="G630" i="5"/>
  <c r="F630" i="5"/>
  <c r="E630" i="5"/>
  <c r="G629" i="5"/>
  <c r="F629" i="5"/>
  <c r="E629" i="5"/>
  <c r="G628" i="5"/>
  <c r="F628" i="5"/>
  <c r="E628" i="5"/>
  <c r="G627" i="5"/>
  <c r="F627" i="5"/>
  <c r="E627" i="5"/>
  <c r="G626" i="5"/>
  <c r="F626" i="5"/>
  <c r="E626" i="5"/>
  <c r="G625" i="5"/>
  <c r="F625" i="5"/>
  <c r="E625" i="5"/>
  <c r="G624" i="5"/>
  <c r="F624" i="5"/>
  <c r="E624" i="5"/>
  <c r="G623" i="5"/>
  <c r="F623" i="5"/>
  <c r="E623" i="5"/>
  <c r="G622" i="5"/>
  <c r="F622" i="5"/>
  <c r="E622" i="5"/>
  <c r="G621" i="5"/>
  <c r="F621" i="5"/>
  <c r="E621" i="5"/>
  <c r="G620" i="5"/>
  <c r="F620" i="5"/>
  <c r="E620" i="5"/>
  <c r="G619" i="5"/>
  <c r="F619" i="5"/>
  <c r="E619" i="5"/>
  <c r="G618" i="5"/>
  <c r="F618" i="5"/>
  <c r="E618" i="5"/>
  <c r="G617" i="5"/>
  <c r="F617" i="5"/>
  <c r="E617" i="5"/>
  <c r="G616" i="5"/>
  <c r="F616" i="5"/>
  <c r="E616" i="5"/>
  <c r="G615" i="5"/>
  <c r="F615" i="5"/>
  <c r="E615" i="5"/>
  <c r="G614" i="5"/>
  <c r="F614" i="5"/>
  <c r="E614" i="5"/>
  <c r="G613" i="5"/>
  <c r="F613" i="5"/>
  <c r="E613" i="5"/>
  <c r="G612" i="5"/>
  <c r="F612" i="5"/>
  <c r="E612" i="5"/>
  <c r="G611" i="5"/>
  <c r="F611" i="5"/>
  <c r="E611" i="5"/>
  <c r="G610" i="5"/>
  <c r="F610" i="5"/>
  <c r="E610" i="5"/>
  <c r="G609" i="5"/>
  <c r="F609" i="5"/>
  <c r="E609" i="5"/>
  <c r="G608" i="5"/>
  <c r="F608" i="5"/>
  <c r="E608" i="5"/>
  <c r="G607" i="5"/>
  <c r="F607" i="5"/>
  <c r="E607" i="5"/>
  <c r="G606" i="5"/>
  <c r="F606" i="5"/>
  <c r="E606" i="5"/>
  <c r="G605" i="5"/>
  <c r="F605" i="5"/>
  <c r="E605" i="5"/>
  <c r="G604" i="5"/>
  <c r="F604" i="5"/>
  <c r="E604" i="5"/>
  <c r="G603" i="5"/>
  <c r="F603" i="5"/>
  <c r="E603" i="5"/>
  <c r="G602" i="5"/>
  <c r="F602" i="5"/>
  <c r="E602" i="5"/>
  <c r="G601" i="5"/>
  <c r="F601" i="5"/>
  <c r="E601" i="5"/>
  <c r="G600" i="5"/>
  <c r="F600" i="5"/>
  <c r="E600" i="5"/>
  <c r="G599" i="5"/>
  <c r="F599" i="5"/>
  <c r="E599" i="5"/>
  <c r="G598" i="5"/>
  <c r="F598" i="5"/>
  <c r="E598" i="5"/>
  <c r="G597" i="5"/>
  <c r="F597" i="5"/>
  <c r="E597" i="5"/>
  <c r="G596" i="5"/>
  <c r="F596" i="5"/>
  <c r="E596" i="5"/>
  <c r="G595" i="5"/>
  <c r="F595" i="5"/>
  <c r="E595" i="5"/>
  <c r="G594" i="5"/>
  <c r="F594" i="5"/>
  <c r="E594" i="5"/>
  <c r="G593" i="5"/>
  <c r="F593" i="5"/>
  <c r="E593" i="5"/>
  <c r="G592" i="5"/>
  <c r="F592" i="5"/>
  <c r="E592" i="5"/>
  <c r="G591" i="5"/>
  <c r="F591" i="5"/>
  <c r="E591" i="5"/>
  <c r="G590" i="5"/>
  <c r="F590" i="5"/>
  <c r="E590" i="5"/>
  <c r="G589" i="5"/>
  <c r="F589" i="5"/>
  <c r="E589" i="5"/>
  <c r="G588" i="5"/>
  <c r="F588" i="5"/>
  <c r="E588" i="5"/>
  <c r="G587" i="5"/>
  <c r="F587" i="5"/>
  <c r="E587" i="5"/>
  <c r="G586" i="5"/>
  <c r="F586" i="5"/>
  <c r="E586" i="5"/>
  <c r="G585" i="5"/>
  <c r="F585" i="5"/>
  <c r="E585" i="5"/>
  <c r="G584" i="5"/>
  <c r="F584" i="5"/>
  <c r="E584" i="5"/>
  <c r="G583" i="5"/>
  <c r="F583" i="5"/>
  <c r="E583" i="5"/>
  <c r="G582" i="5"/>
  <c r="F582" i="5"/>
  <c r="E582" i="5"/>
  <c r="G581" i="5"/>
  <c r="F581" i="5"/>
  <c r="E581" i="5"/>
  <c r="G580" i="5"/>
  <c r="F580" i="5"/>
  <c r="E580" i="5"/>
  <c r="G579" i="5"/>
  <c r="F579" i="5"/>
  <c r="E579" i="5"/>
  <c r="G578" i="5"/>
  <c r="F578" i="5"/>
  <c r="E578" i="5"/>
  <c r="G577" i="5"/>
  <c r="F577" i="5"/>
  <c r="E577" i="5"/>
  <c r="G576" i="5"/>
  <c r="F576" i="5"/>
  <c r="E576" i="5"/>
  <c r="G575" i="5"/>
  <c r="F575" i="5"/>
  <c r="E575" i="5"/>
  <c r="G574" i="5"/>
  <c r="F574" i="5"/>
  <c r="E574" i="5"/>
  <c r="G573" i="5"/>
  <c r="F573" i="5"/>
  <c r="E573" i="5"/>
  <c r="G572" i="5"/>
  <c r="F572" i="5"/>
  <c r="E572" i="5"/>
  <c r="G571" i="5"/>
  <c r="F571" i="5"/>
  <c r="E571" i="5"/>
  <c r="G570" i="5"/>
  <c r="F570" i="5"/>
  <c r="E570" i="5"/>
  <c r="G569" i="5"/>
  <c r="F569" i="5"/>
  <c r="E569" i="5"/>
  <c r="G568" i="5"/>
  <c r="F568" i="5"/>
  <c r="E568" i="5"/>
  <c r="G567" i="5"/>
  <c r="F567" i="5"/>
  <c r="E567" i="5"/>
  <c r="G566" i="5"/>
  <c r="F566" i="5"/>
  <c r="E566" i="5"/>
  <c r="G565" i="5"/>
  <c r="F565" i="5"/>
  <c r="E565" i="5"/>
  <c r="G564" i="5"/>
  <c r="F564" i="5"/>
  <c r="E564" i="5"/>
  <c r="G563" i="5"/>
  <c r="F563" i="5"/>
  <c r="E563" i="5"/>
  <c r="G562" i="5"/>
  <c r="F562" i="5"/>
  <c r="E562" i="5"/>
  <c r="G561" i="5"/>
  <c r="F561" i="5"/>
  <c r="E561" i="5"/>
  <c r="G560" i="5"/>
  <c r="F560" i="5"/>
  <c r="E560" i="5"/>
  <c r="G559" i="5"/>
  <c r="F559" i="5"/>
  <c r="E559" i="5"/>
  <c r="G558" i="5"/>
  <c r="F558" i="5"/>
  <c r="E558" i="5"/>
  <c r="G557" i="5"/>
  <c r="F557" i="5"/>
  <c r="E557" i="5"/>
  <c r="G556" i="5"/>
  <c r="F556" i="5"/>
  <c r="E556" i="5"/>
  <c r="G555" i="5"/>
  <c r="F555" i="5"/>
  <c r="E555" i="5"/>
  <c r="G554" i="5"/>
  <c r="F554" i="5"/>
  <c r="E554" i="5"/>
  <c r="G553" i="5"/>
  <c r="F553" i="5"/>
  <c r="E553" i="5"/>
  <c r="G552" i="5"/>
  <c r="F552" i="5"/>
  <c r="E552" i="5"/>
  <c r="G551" i="5"/>
  <c r="F551" i="5"/>
  <c r="E551" i="5"/>
  <c r="G550" i="5"/>
  <c r="F550" i="5"/>
  <c r="E550" i="5"/>
  <c r="G549" i="5"/>
  <c r="F549" i="5"/>
  <c r="E549" i="5"/>
  <c r="G548" i="5"/>
  <c r="F548" i="5"/>
  <c r="E548" i="5"/>
  <c r="G547" i="5"/>
  <c r="F547" i="5"/>
  <c r="E547" i="5"/>
  <c r="G546" i="5"/>
  <c r="F546" i="5"/>
  <c r="E546" i="5"/>
  <c r="G545" i="5"/>
  <c r="F545" i="5"/>
  <c r="E545" i="5"/>
  <c r="G544" i="5"/>
  <c r="F544" i="5"/>
  <c r="E544" i="5"/>
  <c r="G543" i="5"/>
  <c r="F543" i="5"/>
  <c r="E543" i="5"/>
  <c r="G542" i="5"/>
  <c r="F542" i="5"/>
  <c r="E542" i="5"/>
  <c r="G541" i="5"/>
  <c r="F541" i="5"/>
  <c r="E541" i="5"/>
  <c r="G540" i="5"/>
  <c r="F540" i="5"/>
  <c r="E540" i="5"/>
  <c r="G539" i="5"/>
  <c r="F539" i="5"/>
  <c r="E539" i="5"/>
  <c r="G538" i="5"/>
  <c r="F538" i="5"/>
  <c r="E538" i="5"/>
  <c r="G537" i="5"/>
  <c r="F537" i="5"/>
  <c r="E537" i="5"/>
  <c r="G536" i="5"/>
  <c r="F536" i="5"/>
  <c r="E536" i="5"/>
  <c r="G535" i="5"/>
  <c r="F535" i="5"/>
  <c r="E535" i="5"/>
  <c r="G534" i="5"/>
  <c r="F534" i="5"/>
  <c r="E534" i="5"/>
  <c r="G533" i="5"/>
  <c r="F533" i="5"/>
  <c r="E533" i="5"/>
  <c r="G532" i="5"/>
  <c r="F532" i="5"/>
  <c r="E532" i="5"/>
  <c r="G531" i="5"/>
  <c r="F531" i="5"/>
  <c r="E531" i="5"/>
  <c r="G530" i="5"/>
  <c r="F530" i="5"/>
  <c r="E530" i="5"/>
  <c r="G529" i="5"/>
  <c r="F529" i="5"/>
  <c r="E529" i="5"/>
  <c r="G528" i="5"/>
  <c r="F528" i="5"/>
  <c r="E528" i="5"/>
  <c r="G527" i="5"/>
  <c r="F527" i="5"/>
  <c r="E527" i="5"/>
  <c r="G526" i="5"/>
  <c r="F526" i="5"/>
  <c r="E526" i="5"/>
  <c r="G525" i="5"/>
  <c r="F525" i="5"/>
  <c r="E525" i="5"/>
  <c r="G524" i="5"/>
  <c r="F524" i="5"/>
  <c r="E524" i="5"/>
  <c r="G523" i="5"/>
  <c r="F523" i="5"/>
  <c r="E523" i="5"/>
  <c r="G522" i="5"/>
  <c r="F522" i="5"/>
  <c r="E522" i="5"/>
  <c r="G521" i="5"/>
  <c r="F521" i="5"/>
  <c r="E521" i="5"/>
  <c r="G520" i="5"/>
  <c r="F520" i="5"/>
  <c r="E520" i="5"/>
  <c r="G519" i="5"/>
  <c r="F519" i="5"/>
  <c r="E519" i="5"/>
  <c r="G518" i="5"/>
  <c r="F518" i="5"/>
  <c r="E518" i="5"/>
  <c r="G517" i="5"/>
  <c r="F517" i="5"/>
  <c r="E517" i="5"/>
  <c r="G516" i="5"/>
  <c r="F516" i="5"/>
  <c r="E516" i="5"/>
  <c r="G515" i="5"/>
  <c r="F515" i="5"/>
  <c r="E515" i="5"/>
  <c r="G514" i="5"/>
  <c r="F514" i="5"/>
  <c r="E514" i="5"/>
  <c r="G513" i="5"/>
  <c r="F513" i="5"/>
  <c r="E513" i="5"/>
  <c r="G512" i="5"/>
  <c r="F512" i="5"/>
  <c r="E512" i="5"/>
  <c r="G511" i="5"/>
  <c r="F511" i="5"/>
  <c r="E511" i="5"/>
  <c r="G510" i="5"/>
  <c r="F510" i="5"/>
  <c r="E510" i="5"/>
  <c r="G509" i="5"/>
  <c r="F509" i="5"/>
  <c r="E509" i="5"/>
  <c r="G508" i="5"/>
  <c r="F508" i="5"/>
  <c r="E508" i="5"/>
  <c r="G507" i="5"/>
  <c r="F507" i="5"/>
  <c r="E507" i="5"/>
  <c r="G506" i="5"/>
  <c r="F506" i="5"/>
  <c r="E506" i="5"/>
  <c r="G505" i="5"/>
  <c r="F505" i="5"/>
  <c r="E505" i="5"/>
  <c r="G504" i="5"/>
  <c r="F504" i="5"/>
  <c r="E504" i="5"/>
  <c r="G503" i="5"/>
  <c r="F503" i="5"/>
  <c r="E503" i="5"/>
  <c r="G502" i="5"/>
  <c r="F502" i="5"/>
  <c r="E502" i="5"/>
  <c r="G501" i="5"/>
  <c r="F501" i="5"/>
  <c r="E501" i="5"/>
  <c r="G500" i="5"/>
  <c r="F500" i="5"/>
  <c r="E500" i="5"/>
  <c r="G499" i="5"/>
  <c r="F499" i="5"/>
  <c r="E499" i="5"/>
  <c r="G498" i="5"/>
  <c r="F498" i="5"/>
  <c r="E498" i="5"/>
  <c r="G497" i="5"/>
  <c r="F497" i="5"/>
  <c r="E497" i="5"/>
  <c r="G496" i="5"/>
  <c r="F496" i="5"/>
  <c r="E496" i="5"/>
  <c r="G495" i="5"/>
  <c r="F495" i="5"/>
  <c r="E495" i="5"/>
  <c r="G494" i="5"/>
  <c r="F494" i="5"/>
  <c r="E494" i="5"/>
  <c r="G493" i="5"/>
  <c r="F493" i="5"/>
  <c r="E493" i="5"/>
  <c r="G492" i="5"/>
  <c r="F492" i="5"/>
  <c r="E492" i="5"/>
  <c r="G491" i="5"/>
  <c r="F491" i="5"/>
  <c r="E491" i="5"/>
  <c r="G490" i="5"/>
  <c r="F490" i="5"/>
  <c r="E490" i="5"/>
  <c r="G489" i="5"/>
  <c r="F489" i="5"/>
  <c r="E489" i="5"/>
  <c r="G488" i="5"/>
  <c r="F488" i="5"/>
  <c r="E488" i="5"/>
  <c r="G487" i="5"/>
  <c r="F487" i="5"/>
  <c r="E487" i="5"/>
  <c r="G486" i="5"/>
  <c r="F486" i="5"/>
  <c r="E486" i="5"/>
  <c r="G485" i="5"/>
  <c r="F485" i="5"/>
  <c r="E485" i="5"/>
  <c r="G484" i="5"/>
  <c r="F484" i="5"/>
  <c r="E484" i="5"/>
  <c r="G483" i="5"/>
  <c r="F483" i="5"/>
  <c r="E483" i="5"/>
  <c r="G482" i="5"/>
  <c r="F482" i="5"/>
  <c r="E482" i="5"/>
  <c r="G481" i="5"/>
  <c r="F481" i="5"/>
  <c r="E481" i="5"/>
  <c r="G480" i="5"/>
  <c r="F480" i="5"/>
  <c r="E480" i="5"/>
  <c r="G479" i="5"/>
  <c r="F479" i="5"/>
  <c r="E479" i="5"/>
  <c r="G478" i="5"/>
  <c r="F478" i="5"/>
  <c r="E478" i="5"/>
  <c r="G477" i="5"/>
  <c r="F477" i="5"/>
  <c r="E477" i="5"/>
  <c r="G476" i="5"/>
  <c r="F476" i="5"/>
  <c r="E476" i="5"/>
  <c r="G475" i="5"/>
  <c r="F475" i="5"/>
  <c r="E475" i="5"/>
  <c r="G474" i="5"/>
  <c r="F474" i="5"/>
  <c r="E474" i="5"/>
  <c r="G473" i="5"/>
  <c r="F473" i="5"/>
  <c r="E473" i="5"/>
  <c r="G472" i="5"/>
  <c r="F472" i="5"/>
  <c r="E472" i="5"/>
  <c r="G471" i="5"/>
  <c r="F471" i="5"/>
  <c r="E471" i="5"/>
  <c r="G470" i="5"/>
  <c r="F470" i="5"/>
  <c r="E470" i="5"/>
  <c r="G469" i="5"/>
  <c r="F469" i="5"/>
  <c r="E469" i="5"/>
  <c r="G468" i="5"/>
  <c r="F468" i="5"/>
  <c r="E468" i="5"/>
  <c r="G467" i="5"/>
  <c r="F467" i="5"/>
  <c r="E467" i="5"/>
  <c r="G466" i="5"/>
  <c r="F466" i="5"/>
  <c r="E466" i="5"/>
  <c r="G465" i="5"/>
  <c r="F465" i="5"/>
  <c r="E465" i="5"/>
  <c r="G464" i="5"/>
  <c r="F464" i="5"/>
  <c r="E464" i="5"/>
  <c r="G463" i="5"/>
  <c r="F463" i="5"/>
  <c r="E463" i="5"/>
  <c r="G462" i="5"/>
  <c r="F462" i="5"/>
  <c r="E462" i="5"/>
  <c r="G461" i="5"/>
  <c r="F461" i="5"/>
  <c r="E461" i="5"/>
  <c r="G460" i="5"/>
  <c r="F460" i="5"/>
  <c r="E460" i="5"/>
  <c r="G459" i="5"/>
  <c r="F459" i="5"/>
  <c r="E459" i="5"/>
  <c r="G458" i="5"/>
  <c r="F458" i="5"/>
  <c r="E458" i="5"/>
  <c r="G457" i="5"/>
  <c r="F457" i="5"/>
  <c r="E457" i="5"/>
  <c r="G456" i="5"/>
  <c r="F456" i="5"/>
  <c r="E456" i="5"/>
  <c r="G455" i="5"/>
  <c r="F455" i="5"/>
  <c r="E455" i="5"/>
  <c r="G454" i="5"/>
  <c r="F454" i="5"/>
  <c r="E454" i="5"/>
  <c r="G453" i="5"/>
  <c r="F453" i="5"/>
  <c r="E453" i="5"/>
  <c r="G452" i="5"/>
  <c r="F452" i="5"/>
  <c r="E452" i="5"/>
  <c r="G451" i="5"/>
  <c r="F451" i="5"/>
  <c r="E451" i="5"/>
  <c r="G450" i="5"/>
  <c r="F450" i="5"/>
  <c r="E450" i="5"/>
  <c r="G449" i="5"/>
  <c r="F449" i="5"/>
  <c r="E449" i="5"/>
  <c r="G448" i="5"/>
  <c r="F448" i="5"/>
  <c r="E448" i="5"/>
  <c r="G447" i="5"/>
  <c r="F447" i="5"/>
  <c r="E447" i="5"/>
  <c r="G446" i="5"/>
  <c r="F446" i="5"/>
  <c r="E446" i="5"/>
  <c r="G445" i="5"/>
  <c r="F445" i="5"/>
  <c r="E445" i="5"/>
  <c r="G444" i="5"/>
  <c r="F444" i="5"/>
  <c r="E444" i="5"/>
  <c r="G443" i="5"/>
  <c r="F443" i="5"/>
  <c r="E443" i="5"/>
  <c r="G442" i="5"/>
  <c r="F442" i="5"/>
  <c r="E442" i="5"/>
  <c r="G441" i="5"/>
  <c r="F441" i="5"/>
  <c r="E441" i="5"/>
  <c r="G440" i="5"/>
  <c r="F440" i="5"/>
  <c r="E440" i="5"/>
  <c r="G439" i="5"/>
  <c r="F439" i="5"/>
  <c r="E439" i="5"/>
  <c r="G438" i="5"/>
  <c r="F438" i="5"/>
  <c r="E438" i="5"/>
  <c r="G437" i="5"/>
  <c r="F437" i="5"/>
  <c r="E437" i="5"/>
  <c r="G436" i="5"/>
  <c r="F436" i="5"/>
  <c r="E436" i="5"/>
  <c r="G435" i="5"/>
  <c r="F435" i="5"/>
  <c r="E435" i="5"/>
  <c r="G434" i="5"/>
  <c r="F434" i="5"/>
  <c r="E434" i="5"/>
  <c r="G433" i="5"/>
  <c r="F433" i="5"/>
  <c r="E433" i="5"/>
  <c r="G432" i="5"/>
  <c r="F432" i="5"/>
  <c r="E432" i="5"/>
  <c r="G431" i="5"/>
  <c r="F431" i="5"/>
  <c r="E431" i="5"/>
  <c r="G430" i="5"/>
  <c r="F430" i="5"/>
  <c r="E430" i="5"/>
  <c r="G429" i="5"/>
  <c r="F429" i="5"/>
  <c r="E429" i="5"/>
  <c r="G428" i="5"/>
  <c r="F428" i="5"/>
  <c r="E428" i="5"/>
  <c r="G427" i="5"/>
  <c r="F427" i="5"/>
  <c r="E427" i="5"/>
  <c r="G426" i="5"/>
  <c r="F426" i="5"/>
  <c r="E426" i="5"/>
  <c r="G425" i="5"/>
  <c r="F425" i="5"/>
  <c r="E425" i="5"/>
  <c r="G424" i="5"/>
  <c r="F424" i="5"/>
  <c r="E424" i="5"/>
  <c r="G423" i="5"/>
  <c r="F423" i="5"/>
  <c r="E423" i="5"/>
  <c r="G422" i="5"/>
  <c r="F422" i="5"/>
  <c r="E422" i="5"/>
  <c r="G421" i="5"/>
  <c r="F421" i="5"/>
  <c r="E421" i="5"/>
  <c r="G420" i="5"/>
  <c r="F420" i="5"/>
  <c r="E420" i="5"/>
  <c r="G419" i="5"/>
  <c r="F419" i="5"/>
  <c r="E419" i="5"/>
  <c r="G418" i="5"/>
  <c r="F418" i="5"/>
  <c r="E418" i="5"/>
  <c r="G417" i="5"/>
  <c r="F417" i="5"/>
  <c r="E417" i="5"/>
  <c r="G416" i="5"/>
  <c r="F416" i="5"/>
  <c r="E416" i="5"/>
  <c r="G415" i="5"/>
  <c r="F415" i="5"/>
  <c r="E415" i="5"/>
  <c r="G414" i="5"/>
  <c r="F414" i="5"/>
  <c r="E414" i="5"/>
  <c r="G413" i="5"/>
  <c r="F413" i="5"/>
  <c r="E413" i="5"/>
  <c r="G412" i="5"/>
  <c r="F412" i="5"/>
  <c r="E412" i="5"/>
  <c r="G411" i="5"/>
  <c r="F411" i="5"/>
  <c r="E411" i="5"/>
  <c r="G410" i="5"/>
  <c r="F410" i="5"/>
  <c r="E410" i="5"/>
  <c r="G409" i="5"/>
  <c r="F409" i="5"/>
  <c r="E409" i="5"/>
  <c r="G408" i="5"/>
  <c r="F408" i="5"/>
  <c r="E408" i="5"/>
  <c r="G407" i="5"/>
  <c r="F407" i="5"/>
  <c r="E407" i="5"/>
  <c r="G406" i="5"/>
  <c r="F406" i="5"/>
  <c r="E406" i="5"/>
  <c r="G405" i="5"/>
  <c r="F405" i="5"/>
  <c r="E405" i="5"/>
  <c r="G404" i="5"/>
  <c r="F404" i="5"/>
  <c r="E404" i="5"/>
  <c r="G403" i="5"/>
  <c r="F403" i="5"/>
  <c r="E403" i="5"/>
  <c r="G402" i="5"/>
  <c r="F402" i="5"/>
  <c r="E402" i="5"/>
  <c r="G401" i="5"/>
  <c r="F401" i="5"/>
  <c r="E401" i="5"/>
  <c r="G400" i="5"/>
  <c r="F400" i="5"/>
  <c r="E400" i="5"/>
  <c r="G399" i="5"/>
  <c r="F399" i="5"/>
  <c r="E399" i="5"/>
  <c r="G398" i="5"/>
  <c r="F398" i="5"/>
  <c r="E398" i="5"/>
  <c r="G397" i="5"/>
  <c r="F397" i="5"/>
  <c r="E397" i="5"/>
  <c r="G396" i="5"/>
  <c r="F396" i="5"/>
  <c r="E396" i="5"/>
  <c r="G395" i="5"/>
  <c r="F395" i="5"/>
  <c r="E395" i="5"/>
  <c r="G394" i="5"/>
  <c r="F394" i="5"/>
  <c r="E394" i="5"/>
  <c r="G393" i="5"/>
  <c r="F393" i="5"/>
  <c r="E393" i="5"/>
  <c r="G392" i="5"/>
  <c r="F392" i="5"/>
  <c r="E392" i="5"/>
  <c r="G391" i="5"/>
  <c r="F391" i="5"/>
  <c r="E391" i="5"/>
  <c r="G390" i="5"/>
  <c r="F390" i="5"/>
  <c r="E390" i="5"/>
  <c r="G389" i="5"/>
  <c r="F389" i="5"/>
  <c r="E389" i="5"/>
  <c r="G388" i="5"/>
  <c r="F388" i="5"/>
  <c r="E388" i="5"/>
  <c r="G387" i="5"/>
  <c r="F387" i="5"/>
  <c r="E387" i="5"/>
  <c r="G386" i="5"/>
  <c r="F386" i="5"/>
  <c r="E386" i="5"/>
  <c r="G385" i="5"/>
  <c r="F385" i="5"/>
  <c r="E385" i="5"/>
  <c r="G384" i="5"/>
  <c r="F384" i="5"/>
  <c r="E384" i="5"/>
  <c r="G383" i="5"/>
  <c r="F383" i="5"/>
  <c r="E383" i="5"/>
  <c r="G382" i="5"/>
  <c r="F382" i="5"/>
  <c r="E382" i="5"/>
  <c r="G381" i="5"/>
  <c r="F381" i="5"/>
  <c r="E381" i="5"/>
  <c r="G380" i="5"/>
  <c r="F380" i="5"/>
  <c r="E380" i="5"/>
  <c r="G379" i="5"/>
  <c r="F379" i="5"/>
  <c r="E379" i="5"/>
  <c r="G378" i="5"/>
  <c r="F378" i="5"/>
  <c r="E378" i="5"/>
  <c r="G377" i="5"/>
  <c r="F377" i="5"/>
  <c r="E377" i="5"/>
  <c r="G376" i="5"/>
  <c r="F376" i="5"/>
  <c r="E376" i="5"/>
  <c r="G375" i="5"/>
  <c r="F375" i="5"/>
  <c r="E375" i="5"/>
  <c r="G374" i="5"/>
  <c r="F374" i="5"/>
  <c r="E374" i="5"/>
  <c r="G373" i="5"/>
  <c r="F373" i="5"/>
  <c r="E373" i="5"/>
  <c r="G372" i="5"/>
  <c r="F372" i="5"/>
  <c r="E372" i="5"/>
  <c r="G371" i="5"/>
  <c r="F371" i="5"/>
  <c r="E371" i="5"/>
  <c r="G370" i="5"/>
  <c r="F370" i="5"/>
  <c r="E370" i="5"/>
  <c r="G369" i="5"/>
  <c r="F369" i="5"/>
  <c r="E369" i="5"/>
  <c r="G368" i="5"/>
  <c r="F368" i="5"/>
  <c r="E368" i="5"/>
  <c r="G367" i="5"/>
  <c r="F367" i="5"/>
  <c r="E367" i="5"/>
  <c r="G366" i="5"/>
  <c r="F366" i="5"/>
  <c r="E366" i="5"/>
  <c r="G365" i="5"/>
  <c r="F365" i="5"/>
  <c r="E365" i="5"/>
  <c r="G364" i="5"/>
  <c r="F364" i="5"/>
  <c r="E364" i="5"/>
  <c r="G363" i="5"/>
  <c r="F363" i="5"/>
  <c r="E363" i="5"/>
  <c r="G362" i="5"/>
  <c r="F362" i="5"/>
  <c r="E362" i="5"/>
  <c r="G361" i="5"/>
  <c r="F361" i="5"/>
  <c r="E361" i="5"/>
  <c r="G360" i="5"/>
  <c r="F360" i="5"/>
  <c r="E360" i="5"/>
  <c r="G359" i="5"/>
  <c r="F359" i="5"/>
  <c r="E359" i="5"/>
  <c r="G358" i="5"/>
  <c r="F358" i="5"/>
  <c r="E358" i="5"/>
  <c r="G357" i="5"/>
  <c r="F357" i="5"/>
  <c r="E357" i="5"/>
  <c r="G356" i="5"/>
  <c r="F356" i="5"/>
  <c r="E356" i="5"/>
  <c r="G355" i="5"/>
  <c r="F355" i="5"/>
  <c r="E355" i="5"/>
  <c r="G354" i="5"/>
  <c r="F354" i="5"/>
  <c r="E354" i="5"/>
  <c r="G353" i="5"/>
  <c r="F353" i="5"/>
  <c r="E353" i="5"/>
  <c r="G352" i="5"/>
  <c r="F352" i="5"/>
  <c r="E352" i="5"/>
  <c r="G351" i="5"/>
  <c r="F351" i="5"/>
  <c r="E351" i="5"/>
  <c r="G350" i="5"/>
  <c r="F350" i="5"/>
  <c r="E350" i="5"/>
  <c r="G349" i="5"/>
  <c r="F349" i="5"/>
  <c r="E349" i="5"/>
  <c r="G348" i="5"/>
  <c r="F348" i="5"/>
  <c r="E348" i="5"/>
  <c r="G347" i="5"/>
  <c r="F347" i="5"/>
  <c r="E347" i="5"/>
  <c r="G346" i="5"/>
  <c r="F346" i="5"/>
  <c r="E346" i="5"/>
  <c r="G345" i="5"/>
  <c r="F345" i="5"/>
  <c r="E345" i="5"/>
  <c r="G344" i="5"/>
  <c r="F344" i="5"/>
  <c r="E344" i="5"/>
  <c r="G343" i="5"/>
  <c r="F343" i="5"/>
  <c r="E343" i="5"/>
  <c r="G342" i="5"/>
  <c r="F342" i="5"/>
  <c r="E342" i="5"/>
  <c r="G341" i="5"/>
  <c r="F341" i="5"/>
  <c r="E341" i="5"/>
  <c r="G340" i="5"/>
  <c r="F340" i="5"/>
  <c r="E340" i="5"/>
  <c r="G339" i="5"/>
  <c r="F339" i="5"/>
  <c r="E339" i="5"/>
  <c r="G338" i="5"/>
  <c r="F338" i="5"/>
  <c r="E338" i="5"/>
  <c r="G337" i="5"/>
  <c r="F337" i="5"/>
  <c r="E337" i="5"/>
  <c r="G336" i="5"/>
  <c r="F336" i="5"/>
  <c r="E336" i="5"/>
  <c r="G335" i="5"/>
  <c r="F335" i="5"/>
  <c r="E335" i="5"/>
  <c r="G334" i="5"/>
  <c r="F334" i="5"/>
  <c r="E334" i="5"/>
  <c r="G333" i="5"/>
  <c r="F333" i="5"/>
  <c r="E333" i="5"/>
  <c r="G332" i="5"/>
  <c r="F332" i="5"/>
  <c r="E332" i="5"/>
  <c r="G331" i="5"/>
  <c r="F331" i="5"/>
  <c r="E331" i="5"/>
  <c r="G330" i="5"/>
  <c r="F330" i="5"/>
  <c r="E330" i="5"/>
  <c r="G329" i="5"/>
  <c r="F329" i="5"/>
  <c r="E329" i="5"/>
  <c r="G328" i="5"/>
  <c r="F328" i="5"/>
  <c r="E328" i="5"/>
  <c r="G327" i="5"/>
  <c r="F327" i="5"/>
  <c r="E327" i="5"/>
  <c r="G326" i="5"/>
  <c r="F326" i="5"/>
  <c r="E326" i="5"/>
  <c r="G325" i="5"/>
  <c r="F325" i="5"/>
  <c r="E325" i="5"/>
  <c r="G324" i="5"/>
  <c r="F324" i="5"/>
  <c r="E324" i="5"/>
  <c r="G323" i="5"/>
  <c r="F323" i="5"/>
  <c r="E323" i="5"/>
  <c r="G322" i="5"/>
  <c r="F322" i="5"/>
  <c r="E322" i="5"/>
  <c r="G321" i="5"/>
  <c r="F321" i="5"/>
  <c r="E321" i="5"/>
  <c r="G320" i="5"/>
  <c r="F320" i="5"/>
  <c r="E320" i="5"/>
  <c r="G319" i="5"/>
  <c r="F319" i="5"/>
  <c r="E319" i="5"/>
  <c r="G318" i="5"/>
  <c r="F318" i="5"/>
  <c r="E318" i="5"/>
  <c r="G317" i="5"/>
  <c r="F317" i="5"/>
  <c r="E317" i="5"/>
  <c r="G316" i="5"/>
  <c r="F316" i="5"/>
  <c r="E316" i="5"/>
  <c r="G315" i="5"/>
  <c r="F315" i="5"/>
  <c r="E315" i="5"/>
  <c r="G314" i="5"/>
  <c r="F314" i="5"/>
  <c r="E314" i="5"/>
  <c r="G313" i="5"/>
  <c r="F313" i="5"/>
  <c r="E313" i="5"/>
  <c r="G312" i="5"/>
  <c r="F312" i="5"/>
  <c r="E312" i="5"/>
  <c r="G311" i="5"/>
  <c r="F311" i="5"/>
  <c r="E311" i="5"/>
  <c r="G310" i="5"/>
  <c r="F310" i="5"/>
  <c r="E310" i="5"/>
  <c r="G309" i="5"/>
  <c r="F309" i="5"/>
  <c r="E309" i="5"/>
  <c r="G308" i="5"/>
  <c r="F308" i="5"/>
  <c r="E308" i="5"/>
  <c r="G307" i="5"/>
  <c r="F307" i="5"/>
  <c r="E307" i="5"/>
  <c r="G306" i="5"/>
  <c r="F306" i="5"/>
  <c r="E306" i="5"/>
  <c r="G305" i="5"/>
  <c r="F305" i="5"/>
  <c r="E305" i="5"/>
  <c r="G304" i="5"/>
  <c r="F304" i="5"/>
  <c r="E304" i="5"/>
  <c r="G303" i="5"/>
  <c r="F303" i="5"/>
  <c r="E303" i="5"/>
  <c r="G302" i="5"/>
  <c r="F302" i="5"/>
  <c r="E302" i="5"/>
  <c r="G301" i="5"/>
  <c r="F301" i="5"/>
  <c r="E301" i="5"/>
  <c r="G300" i="5"/>
  <c r="F300" i="5"/>
  <c r="E300" i="5"/>
  <c r="G299" i="5"/>
  <c r="F299" i="5"/>
  <c r="E299" i="5"/>
  <c r="G298" i="5"/>
  <c r="F298" i="5"/>
  <c r="E298" i="5"/>
  <c r="G297" i="5"/>
  <c r="F297" i="5"/>
  <c r="E297" i="5"/>
  <c r="G296" i="5"/>
  <c r="F296" i="5"/>
  <c r="E296" i="5"/>
  <c r="G295" i="5"/>
  <c r="F295" i="5"/>
  <c r="E295" i="5"/>
  <c r="G294" i="5"/>
  <c r="F294" i="5"/>
  <c r="E294" i="5"/>
  <c r="G293" i="5"/>
  <c r="F293" i="5"/>
  <c r="E293" i="5"/>
  <c r="G292" i="5"/>
  <c r="F292" i="5"/>
  <c r="E292" i="5"/>
  <c r="G291" i="5"/>
  <c r="F291" i="5"/>
  <c r="E291" i="5"/>
  <c r="G290" i="5"/>
  <c r="F290" i="5"/>
  <c r="E290" i="5"/>
  <c r="G289" i="5"/>
  <c r="F289" i="5"/>
  <c r="E289" i="5"/>
  <c r="G288" i="5"/>
  <c r="F288" i="5"/>
  <c r="E288" i="5"/>
  <c r="G287" i="5"/>
  <c r="F287" i="5"/>
  <c r="E287" i="5"/>
  <c r="G286" i="5"/>
  <c r="F286" i="5"/>
  <c r="E286" i="5"/>
  <c r="G285" i="5"/>
  <c r="F285" i="5"/>
  <c r="E285" i="5"/>
  <c r="G284" i="5"/>
  <c r="F284" i="5"/>
  <c r="E284" i="5"/>
  <c r="G283" i="5"/>
  <c r="F283" i="5"/>
  <c r="E283" i="5"/>
  <c r="G282" i="5"/>
  <c r="F282" i="5"/>
  <c r="E282" i="5"/>
  <c r="G281" i="5"/>
  <c r="F281" i="5"/>
  <c r="E281" i="5"/>
  <c r="G280" i="5"/>
  <c r="F280" i="5"/>
  <c r="E280" i="5"/>
  <c r="G279" i="5"/>
  <c r="F279" i="5"/>
  <c r="E279" i="5"/>
  <c r="G278" i="5"/>
  <c r="F278" i="5"/>
  <c r="E278" i="5"/>
  <c r="G277" i="5"/>
  <c r="F277" i="5"/>
  <c r="E277" i="5"/>
  <c r="G276" i="5"/>
  <c r="F276" i="5"/>
  <c r="E276" i="5"/>
  <c r="G275" i="5"/>
  <c r="F275" i="5"/>
  <c r="E275" i="5"/>
  <c r="G274" i="5"/>
  <c r="F274" i="5"/>
  <c r="E274" i="5"/>
  <c r="G273" i="5"/>
  <c r="F273" i="5"/>
  <c r="E273" i="5"/>
  <c r="G272" i="5"/>
  <c r="F272" i="5"/>
  <c r="E272" i="5"/>
  <c r="G271" i="5"/>
  <c r="F271" i="5"/>
  <c r="E271" i="5"/>
  <c r="G270" i="5"/>
  <c r="F270" i="5"/>
  <c r="E270" i="5"/>
  <c r="G269" i="5"/>
  <c r="F269" i="5"/>
  <c r="E269" i="5"/>
  <c r="G268" i="5"/>
  <c r="F268" i="5"/>
  <c r="E268" i="5"/>
  <c r="G267" i="5"/>
  <c r="F267" i="5"/>
  <c r="E267" i="5"/>
  <c r="G266" i="5"/>
  <c r="F266" i="5"/>
  <c r="E266" i="5"/>
  <c r="G265" i="5"/>
  <c r="F265" i="5"/>
  <c r="E265" i="5"/>
  <c r="G264" i="5"/>
  <c r="F264" i="5"/>
  <c r="E264" i="5"/>
  <c r="G263" i="5"/>
  <c r="F263" i="5"/>
  <c r="E263" i="5"/>
  <c r="G262" i="5"/>
  <c r="F262" i="5"/>
  <c r="E262" i="5"/>
  <c r="G261" i="5"/>
  <c r="F261" i="5"/>
  <c r="E261" i="5"/>
  <c r="G260" i="5"/>
  <c r="F260" i="5"/>
  <c r="E260" i="5"/>
  <c r="G259" i="5"/>
  <c r="F259" i="5"/>
  <c r="E259" i="5"/>
  <c r="G258" i="5"/>
  <c r="F258" i="5"/>
  <c r="E258" i="5"/>
  <c r="G257" i="5"/>
  <c r="F257" i="5"/>
  <c r="E257" i="5"/>
  <c r="G256" i="5"/>
  <c r="F256" i="5"/>
  <c r="E256" i="5"/>
  <c r="G255" i="5"/>
  <c r="F255" i="5"/>
  <c r="E255" i="5"/>
  <c r="G254" i="5"/>
  <c r="F254" i="5"/>
  <c r="E254" i="5"/>
  <c r="G253" i="5"/>
  <c r="F253" i="5"/>
  <c r="E253" i="5"/>
  <c r="G252" i="5"/>
  <c r="F252" i="5"/>
  <c r="E252" i="5"/>
  <c r="G251" i="5"/>
  <c r="F251" i="5"/>
  <c r="E251" i="5"/>
  <c r="G250" i="5"/>
  <c r="F250" i="5"/>
  <c r="E250" i="5"/>
  <c r="G249" i="5"/>
  <c r="F249" i="5"/>
  <c r="E249" i="5"/>
  <c r="G248" i="5"/>
  <c r="F248" i="5"/>
  <c r="E248" i="5"/>
  <c r="G247" i="5"/>
  <c r="F247" i="5"/>
  <c r="E247" i="5"/>
  <c r="G246" i="5"/>
  <c r="F246" i="5"/>
  <c r="E246" i="5"/>
  <c r="G245" i="5"/>
  <c r="F245" i="5"/>
  <c r="E245" i="5"/>
  <c r="G244" i="5"/>
  <c r="F244" i="5"/>
  <c r="E244" i="5"/>
  <c r="G243" i="5"/>
  <c r="F243" i="5"/>
  <c r="E243" i="5"/>
  <c r="G242" i="5"/>
  <c r="F242" i="5"/>
  <c r="E242" i="5"/>
  <c r="G241" i="5"/>
  <c r="F241" i="5"/>
  <c r="E241" i="5"/>
  <c r="G240" i="5"/>
  <c r="F240" i="5"/>
  <c r="E240" i="5"/>
  <c r="G239" i="5"/>
  <c r="F239" i="5"/>
  <c r="E239" i="5"/>
  <c r="G238" i="5"/>
  <c r="F238" i="5"/>
  <c r="E238" i="5"/>
  <c r="G237" i="5"/>
  <c r="F237" i="5"/>
  <c r="E237" i="5"/>
  <c r="G236" i="5"/>
  <c r="F236" i="5"/>
  <c r="E236" i="5"/>
  <c r="G235" i="5"/>
  <c r="F235" i="5"/>
  <c r="E235" i="5"/>
  <c r="G234" i="5"/>
  <c r="F234" i="5"/>
  <c r="E234" i="5"/>
  <c r="G233" i="5"/>
  <c r="F233" i="5"/>
  <c r="E233" i="5"/>
  <c r="G232" i="5"/>
  <c r="F232" i="5"/>
  <c r="E232" i="5"/>
  <c r="G231" i="5"/>
  <c r="F231" i="5"/>
  <c r="E231" i="5"/>
  <c r="G230" i="5"/>
  <c r="F230" i="5"/>
  <c r="E230" i="5"/>
  <c r="G229" i="5"/>
  <c r="F229" i="5"/>
  <c r="E229" i="5"/>
  <c r="G228" i="5"/>
  <c r="F228" i="5"/>
  <c r="E228" i="5"/>
  <c r="G227" i="5"/>
  <c r="F227" i="5"/>
  <c r="E227" i="5"/>
  <c r="G226" i="5"/>
  <c r="F226" i="5"/>
  <c r="E226" i="5"/>
  <c r="G225" i="5"/>
  <c r="F225" i="5"/>
  <c r="E225" i="5"/>
  <c r="G224" i="5"/>
  <c r="F224" i="5"/>
  <c r="E224" i="5"/>
  <c r="G223" i="5"/>
  <c r="F223" i="5"/>
  <c r="E223" i="5"/>
  <c r="G222" i="5"/>
  <c r="F222" i="5"/>
  <c r="E222" i="5"/>
  <c r="G221" i="5"/>
  <c r="F221" i="5"/>
  <c r="E221" i="5"/>
  <c r="G220" i="5"/>
  <c r="F220" i="5"/>
  <c r="E220" i="5"/>
  <c r="G219" i="5"/>
  <c r="F219" i="5"/>
  <c r="E219" i="5"/>
  <c r="G218" i="5"/>
  <c r="F218" i="5"/>
  <c r="E218" i="5"/>
  <c r="G217" i="5"/>
  <c r="F217" i="5"/>
  <c r="E217" i="5"/>
  <c r="G216" i="5"/>
  <c r="F216" i="5"/>
  <c r="E216" i="5"/>
  <c r="G215" i="5"/>
  <c r="F215" i="5"/>
  <c r="E215" i="5"/>
  <c r="G214" i="5"/>
  <c r="F214" i="5"/>
  <c r="E214" i="5"/>
  <c r="G213" i="5"/>
  <c r="F213" i="5"/>
  <c r="E213" i="5"/>
  <c r="G212" i="5"/>
  <c r="F212" i="5"/>
  <c r="E212" i="5"/>
  <c r="G211" i="5"/>
  <c r="F211" i="5"/>
  <c r="E211" i="5"/>
  <c r="G210" i="5"/>
  <c r="F210" i="5"/>
  <c r="E210" i="5"/>
  <c r="G209" i="5"/>
  <c r="F209" i="5"/>
  <c r="E209" i="5"/>
  <c r="G208" i="5"/>
  <c r="F208" i="5"/>
  <c r="E208" i="5"/>
  <c r="G207" i="5"/>
  <c r="F207" i="5"/>
  <c r="E207" i="5"/>
  <c r="G206" i="5"/>
  <c r="F206" i="5"/>
  <c r="E206" i="5"/>
  <c r="G205" i="5"/>
  <c r="F205" i="5"/>
  <c r="E205" i="5"/>
  <c r="G204" i="5"/>
  <c r="F204" i="5"/>
  <c r="E204" i="5"/>
  <c r="G203" i="5"/>
  <c r="F203" i="5"/>
  <c r="E203" i="5"/>
  <c r="G202" i="5"/>
  <c r="F202" i="5"/>
  <c r="E202" i="5"/>
  <c r="G201" i="5"/>
  <c r="F201" i="5"/>
  <c r="E201" i="5"/>
  <c r="G200" i="5"/>
  <c r="F200" i="5"/>
  <c r="E200" i="5"/>
  <c r="G199" i="5"/>
  <c r="F199" i="5"/>
  <c r="E199" i="5"/>
  <c r="G198" i="5"/>
  <c r="F198" i="5"/>
  <c r="E198" i="5"/>
  <c r="G197" i="5"/>
  <c r="F197" i="5"/>
  <c r="E197" i="5"/>
  <c r="G196" i="5"/>
  <c r="F196" i="5"/>
  <c r="E196" i="5"/>
  <c r="G195" i="5"/>
  <c r="F195" i="5"/>
  <c r="E195" i="5"/>
  <c r="G194" i="5"/>
  <c r="F194" i="5"/>
  <c r="E194" i="5"/>
  <c r="G193" i="5"/>
  <c r="F193" i="5"/>
  <c r="E193" i="5"/>
  <c r="G192" i="5"/>
  <c r="F192" i="5"/>
  <c r="E192" i="5"/>
  <c r="G191" i="5"/>
  <c r="F191" i="5"/>
  <c r="E191" i="5"/>
  <c r="G190" i="5"/>
  <c r="F190" i="5"/>
  <c r="E190" i="5"/>
  <c r="G189" i="5"/>
  <c r="F189" i="5"/>
  <c r="E189" i="5"/>
  <c r="G188" i="5"/>
  <c r="F188" i="5"/>
  <c r="E188" i="5"/>
  <c r="G187" i="5"/>
  <c r="F187" i="5"/>
  <c r="E187" i="5"/>
  <c r="G186" i="5"/>
  <c r="F186" i="5"/>
  <c r="E186" i="5"/>
  <c r="G185" i="5"/>
  <c r="F185" i="5"/>
  <c r="E185" i="5"/>
  <c r="G184" i="5"/>
  <c r="F184" i="5"/>
  <c r="E184" i="5"/>
  <c r="G183" i="5"/>
  <c r="F183" i="5"/>
  <c r="E183" i="5"/>
  <c r="G182" i="5"/>
  <c r="F182" i="5"/>
  <c r="E182" i="5"/>
  <c r="G181" i="5"/>
  <c r="F181" i="5"/>
  <c r="E181" i="5"/>
  <c r="G180" i="5"/>
  <c r="F180" i="5"/>
  <c r="E180" i="5"/>
  <c r="G179" i="5"/>
  <c r="F179" i="5"/>
  <c r="E179" i="5"/>
  <c r="G178" i="5"/>
  <c r="F178" i="5"/>
  <c r="E178" i="5"/>
  <c r="G177" i="5"/>
  <c r="F177" i="5"/>
  <c r="E177" i="5"/>
  <c r="G176" i="5"/>
  <c r="F176" i="5"/>
  <c r="E176" i="5"/>
  <c r="G175" i="5"/>
  <c r="F175" i="5"/>
  <c r="E175" i="5"/>
  <c r="G174" i="5"/>
  <c r="F174" i="5"/>
  <c r="E174" i="5"/>
  <c r="G173" i="5"/>
  <c r="F173" i="5"/>
  <c r="E173" i="5"/>
  <c r="G172" i="5"/>
  <c r="F172" i="5"/>
  <c r="E172" i="5"/>
  <c r="G171" i="5"/>
  <c r="F171" i="5"/>
  <c r="E171" i="5"/>
  <c r="G170" i="5"/>
  <c r="F170" i="5"/>
  <c r="E170" i="5"/>
  <c r="G169" i="5"/>
  <c r="F169" i="5"/>
  <c r="E169" i="5"/>
  <c r="G168" i="5"/>
  <c r="F168" i="5"/>
  <c r="E168" i="5"/>
  <c r="G167" i="5"/>
  <c r="F167" i="5"/>
  <c r="E167" i="5"/>
  <c r="G166" i="5"/>
  <c r="F166" i="5"/>
  <c r="E166" i="5"/>
  <c r="G165" i="5"/>
  <c r="F165" i="5"/>
  <c r="E165" i="5"/>
  <c r="G164" i="5"/>
  <c r="F164" i="5"/>
  <c r="E164" i="5"/>
  <c r="G163" i="5"/>
  <c r="F163" i="5"/>
  <c r="E163" i="5"/>
  <c r="G162" i="5"/>
  <c r="F162" i="5"/>
  <c r="E162" i="5"/>
  <c r="G161" i="5"/>
  <c r="F161" i="5"/>
  <c r="E161" i="5"/>
  <c r="G160" i="5"/>
  <c r="F160" i="5"/>
  <c r="E160" i="5"/>
  <c r="G159" i="5"/>
  <c r="F159" i="5"/>
  <c r="E159" i="5"/>
  <c r="G158" i="5"/>
  <c r="F158" i="5"/>
  <c r="E158" i="5"/>
  <c r="G157" i="5"/>
  <c r="F157" i="5"/>
  <c r="E157" i="5"/>
  <c r="G156" i="5"/>
  <c r="F156" i="5"/>
  <c r="E156" i="5"/>
  <c r="G155" i="5"/>
  <c r="F155" i="5"/>
  <c r="E155" i="5"/>
  <c r="G154" i="5"/>
  <c r="F154" i="5"/>
  <c r="E154" i="5"/>
  <c r="G153" i="5"/>
  <c r="F153" i="5"/>
  <c r="E153" i="5"/>
  <c r="G152" i="5"/>
  <c r="F152" i="5"/>
  <c r="E152" i="5"/>
  <c r="G151" i="5"/>
  <c r="F151" i="5"/>
  <c r="E151" i="5"/>
  <c r="G150" i="5"/>
  <c r="F150" i="5"/>
  <c r="E150" i="5"/>
  <c r="G149" i="5"/>
  <c r="F149" i="5"/>
  <c r="E149" i="5"/>
  <c r="G148" i="5"/>
  <c r="F148" i="5"/>
  <c r="E148" i="5"/>
  <c r="G147" i="5"/>
  <c r="F147" i="5"/>
  <c r="E147" i="5"/>
  <c r="G146" i="5"/>
  <c r="F146" i="5"/>
  <c r="E146" i="5"/>
  <c r="G145" i="5"/>
  <c r="F145" i="5"/>
  <c r="E145" i="5"/>
  <c r="G144" i="5"/>
  <c r="F144" i="5"/>
  <c r="E144" i="5"/>
  <c r="G143" i="5"/>
  <c r="F143" i="5"/>
  <c r="E143" i="5"/>
  <c r="G142" i="5"/>
  <c r="F142" i="5"/>
  <c r="E142" i="5"/>
  <c r="G141" i="5"/>
  <c r="F141" i="5"/>
  <c r="E141" i="5"/>
  <c r="G140" i="5"/>
  <c r="F140" i="5"/>
  <c r="E140" i="5"/>
  <c r="G139" i="5"/>
  <c r="F139" i="5"/>
  <c r="E139" i="5"/>
  <c r="G138" i="5"/>
  <c r="F138" i="5"/>
  <c r="E138" i="5"/>
  <c r="G137" i="5"/>
  <c r="F137" i="5"/>
  <c r="E137" i="5"/>
  <c r="G136" i="5"/>
  <c r="F136" i="5"/>
  <c r="E136" i="5"/>
  <c r="G135" i="5"/>
  <c r="F135" i="5"/>
  <c r="E135" i="5"/>
  <c r="G134" i="5"/>
  <c r="F134" i="5"/>
  <c r="E134" i="5"/>
  <c r="G133" i="5"/>
  <c r="F133" i="5"/>
  <c r="E133" i="5"/>
  <c r="G132" i="5"/>
  <c r="F132" i="5"/>
  <c r="E132" i="5"/>
  <c r="G131" i="5"/>
  <c r="F131" i="5"/>
  <c r="E131" i="5"/>
  <c r="G130" i="5"/>
  <c r="F130" i="5"/>
  <c r="E130" i="5"/>
  <c r="G129" i="5"/>
  <c r="F129" i="5"/>
  <c r="E129" i="5"/>
  <c r="G128" i="5"/>
  <c r="F128" i="5"/>
  <c r="E128" i="5"/>
  <c r="G127" i="5"/>
  <c r="F127" i="5"/>
  <c r="E127" i="5"/>
  <c r="G126" i="5"/>
  <c r="F126" i="5"/>
  <c r="E126" i="5"/>
  <c r="G125" i="5"/>
  <c r="F125" i="5"/>
  <c r="E125" i="5"/>
  <c r="G124" i="5"/>
  <c r="F124" i="5"/>
  <c r="E124" i="5"/>
  <c r="G123" i="5"/>
  <c r="F123" i="5"/>
  <c r="E123" i="5"/>
  <c r="G122" i="5"/>
  <c r="F122" i="5"/>
  <c r="E122" i="5"/>
  <c r="G121" i="5"/>
  <c r="F121" i="5"/>
  <c r="E121" i="5"/>
  <c r="G120" i="5"/>
  <c r="F120" i="5"/>
  <c r="E120" i="5"/>
  <c r="G119" i="5"/>
  <c r="F119" i="5"/>
  <c r="E119" i="5"/>
  <c r="G118" i="5"/>
  <c r="F118" i="5"/>
  <c r="E118" i="5"/>
  <c r="G117" i="5"/>
  <c r="F117" i="5"/>
  <c r="E117" i="5"/>
  <c r="G116" i="5"/>
  <c r="F116" i="5"/>
  <c r="E116" i="5"/>
  <c r="G115" i="5"/>
  <c r="F115" i="5"/>
  <c r="E115" i="5"/>
  <c r="G114" i="5"/>
  <c r="F114" i="5"/>
  <c r="E114" i="5"/>
  <c r="G113" i="5"/>
  <c r="F113" i="5"/>
  <c r="E113" i="5"/>
  <c r="G112" i="5"/>
  <c r="F112" i="5"/>
  <c r="E112" i="5"/>
  <c r="G111" i="5"/>
  <c r="F111" i="5"/>
  <c r="E111" i="5"/>
  <c r="G110" i="5"/>
  <c r="F110" i="5"/>
  <c r="E110" i="5"/>
  <c r="G109" i="5"/>
  <c r="F109" i="5"/>
  <c r="E109" i="5"/>
  <c r="G108" i="5"/>
  <c r="F108" i="5"/>
  <c r="E108" i="5"/>
  <c r="G107" i="5"/>
  <c r="F107" i="5"/>
  <c r="E107" i="5"/>
  <c r="G106" i="5"/>
  <c r="F106" i="5"/>
  <c r="E106" i="5"/>
  <c r="G105" i="5"/>
  <c r="F105" i="5"/>
  <c r="E105" i="5"/>
  <c r="G104" i="5"/>
  <c r="F104" i="5"/>
  <c r="E104" i="5"/>
  <c r="G103" i="5"/>
  <c r="F103" i="5"/>
  <c r="E103" i="5"/>
  <c r="G102" i="5"/>
  <c r="F102" i="5"/>
  <c r="E102" i="5"/>
  <c r="G101" i="5"/>
  <c r="F101" i="5"/>
  <c r="E101" i="5"/>
  <c r="G100" i="5"/>
  <c r="F100" i="5"/>
  <c r="E100" i="5"/>
  <c r="G99" i="5"/>
  <c r="F99" i="5"/>
  <c r="E99" i="5"/>
  <c r="G98" i="5"/>
  <c r="F98" i="5"/>
  <c r="E98" i="5"/>
  <c r="G97" i="5"/>
  <c r="F97" i="5"/>
  <c r="E97" i="5"/>
  <c r="G96" i="5"/>
  <c r="F96" i="5"/>
  <c r="E96" i="5"/>
  <c r="G95" i="5"/>
  <c r="F95" i="5"/>
  <c r="E95" i="5"/>
  <c r="G94" i="5"/>
  <c r="F94" i="5"/>
  <c r="E94" i="5"/>
  <c r="G93" i="5"/>
  <c r="F93" i="5"/>
  <c r="E93" i="5"/>
  <c r="G92" i="5"/>
  <c r="F92" i="5"/>
  <c r="E92" i="5"/>
  <c r="G91" i="5"/>
  <c r="F91" i="5"/>
  <c r="E91" i="5"/>
  <c r="G90" i="5"/>
  <c r="F90" i="5"/>
  <c r="E90" i="5"/>
  <c r="G89" i="5"/>
  <c r="F89" i="5"/>
  <c r="E89" i="5"/>
  <c r="G88" i="5"/>
  <c r="F88" i="5"/>
  <c r="E88" i="5"/>
  <c r="G87" i="5"/>
  <c r="F87" i="5"/>
  <c r="E87" i="5"/>
  <c r="G86" i="5"/>
  <c r="F86" i="5"/>
  <c r="E86" i="5"/>
  <c r="G85" i="5"/>
  <c r="F85" i="5"/>
  <c r="E85" i="5"/>
  <c r="G84" i="5"/>
  <c r="F84" i="5"/>
  <c r="E84" i="5"/>
  <c r="G83" i="5"/>
  <c r="F83" i="5"/>
  <c r="E83" i="5"/>
  <c r="G82" i="5"/>
  <c r="F82" i="5"/>
  <c r="E82" i="5"/>
  <c r="G81" i="5"/>
  <c r="F81" i="5"/>
  <c r="E81" i="5"/>
  <c r="G80" i="5"/>
  <c r="F80" i="5"/>
  <c r="E80" i="5"/>
  <c r="G79" i="5"/>
  <c r="F79" i="5"/>
  <c r="E79" i="5"/>
  <c r="G78" i="5"/>
  <c r="F78" i="5"/>
  <c r="E78" i="5"/>
  <c r="G77" i="5"/>
  <c r="F77" i="5"/>
  <c r="E77" i="5"/>
  <c r="G76" i="5"/>
  <c r="F76" i="5"/>
  <c r="E76" i="5"/>
  <c r="G75" i="5"/>
  <c r="F75" i="5"/>
  <c r="E75" i="5"/>
  <c r="G74" i="5"/>
  <c r="F74" i="5"/>
  <c r="E74" i="5"/>
  <c r="G73" i="5"/>
  <c r="F73" i="5"/>
  <c r="E73" i="5"/>
  <c r="G72" i="5"/>
  <c r="F72" i="5"/>
  <c r="E72" i="5"/>
  <c r="G71" i="5"/>
  <c r="F71" i="5"/>
  <c r="E71" i="5"/>
  <c r="G70" i="5"/>
  <c r="F70" i="5"/>
  <c r="E70" i="5"/>
  <c r="G69" i="5"/>
  <c r="F69" i="5"/>
  <c r="E69" i="5"/>
  <c r="G68" i="5"/>
  <c r="F68" i="5"/>
  <c r="E68" i="5"/>
  <c r="G67" i="5"/>
  <c r="F67" i="5"/>
  <c r="E67" i="5"/>
  <c r="G66" i="5"/>
  <c r="F66" i="5"/>
  <c r="E66" i="5"/>
  <c r="G65" i="5"/>
  <c r="F65" i="5"/>
  <c r="E65" i="5"/>
  <c r="G64" i="5"/>
  <c r="F64" i="5"/>
  <c r="E64" i="5"/>
  <c r="G63" i="5"/>
  <c r="F63" i="5"/>
  <c r="E63" i="5"/>
  <c r="G62" i="5"/>
  <c r="F62" i="5"/>
  <c r="E62" i="5"/>
  <c r="G61" i="5"/>
  <c r="F61" i="5"/>
  <c r="E61" i="5"/>
  <c r="G60" i="5"/>
  <c r="F60" i="5"/>
  <c r="E60" i="5"/>
  <c r="G59" i="5"/>
  <c r="F59" i="5"/>
  <c r="E59" i="5"/>
  <c r="G58" i="5"/>
  <c r="F58" i="5"/>
  <c r="E58" i="5"/>
  <c r="G57" i="5"/>
  <c r="F57" i="5"/>
  <c r="E57" i="5"/>
  <c r="G56" i="5"/>
  <c r="F56" i="5"/>
  <c r="E56" i="5"/>
  <c r="G55" i="5"/>
  <c r="F55" i="5"/>
  <c r="E55" i="5"/>
  <c r="G54" i="5"/>
  <c r="F54" i="5"/>
  <c r="E54" i="5"/>
  <c r="G53" i="5"/>
  <c r="F53" i="5"/>
  <c r="E53" i="5"/>
  <c r="G52" i="5"/>
  <c r="F52" i="5"/>
  <c r="E52" i="5"/>
  <c r="G51" i="5"/>
  <c r="F51" i="5"/>
  <c r="E51" i="5"/>
  <c r="G50" i="5"/>
  <c r="F50" i="5"/>
  <c r="E50" i="5"/>
  <c r="G49" i="5"/>
  <c r="F49" i="5"/>
  <c r="E49" i="5"/>
  <c r="G48" i="5"/>
  <c r="F48" i="5"/>
  <c r="E48" i="5"/>
  <c r="G47" i="5"/>
  <c r="F47" i="5"/>
  <c r="E47" i="5"/>
  <c r="G46" i="5"/>
  <c r="F46" i="5"/>
  <c r="E46" i="5"/>
  <c r="G45" i="5"/>
  <c r="F45" i="5"/>
  <c r="E45" i="5"/>
  <c r="G44" i="5"/>
  <c r="F44" i="5"/>
  <c r="E44" i="5"/>
  <c r="G43" i="5"/>
  <c r="F43" i="5"/>
  <c r="E43" i="5"/>
  <c r="G42" i="5"/>
  <c r="F42" i="5"/>
  <c r="E42" i="5"/>
  <c r="G41" i="5"/>
  <c r="F41" i="5"/>
  <c r="E41" i="5"/>
  <c r="G40" i="5"/>
  <c r="F40" i="5"/>
  <c r="E40" i="5"/>
  <c r="G39" i="5"/>
  <c r="F39" i="5"/>
  <c r="E39" i="5"/>
  <c r="G38" i="5"/>
  <c r="F38" i="5"/>
  <c r="E38" i="5"/>
  <c r="G37" i="5"/>
  <c r="F37" i="5"/>
  <c r="E37" i="5"/>
  <c r="G36" i="5"/>
  <c r="F36" i="5"/>
  <c r="E36" i="5"/>
  <c r="G35" i="5"/>
  <c r="F35" i="5"/>
  <c r="E35" i="5"/>
  <c r="G34" i="5"/>
  <c r="F34" i="5"/>
  <c r="E34" i="5"/>
  <c r="G33" i="5"/>
  <c r="F33" i="5"/>
  <c r="E33" i="5"/>
  <c r="G32" i="5"/>
  <c r="F32" i="5"/>
  <c r="E32" i="5"/>
  <c r="G31" i="5"/>
  <c r="F31" i="5"/>
  <c r="E31" i="5"/>
  <c r="G30" i="5"/>
  <c r="F30" i="5"/>
  <c r="E30" i="5"/>
  <c r="G29" i="5"/>
  <c r="F29" i="5"/>
  <c r="E29" i="5"/>
  <c r="G28" i="5"/>
  <c r="F28" i="5"/>
  <c r="E28" i="5"/>
  <c r="G27" i="5"/>
  <c r="F27" i="5"/>
  <c r="E27" i="5"/>
  <c r="G26" i="5"/>
  <c r="F26" i="5"/>
  <c r="E26" i="5"/>
  <c r="G25" i="5"/>
  <c r="F25" i="5"/>
  <c r="E25" i="5"/>
  <c r="G24" i="5"/>
  <c r="F24" i="5"/>
  <c r="E24" i="5"/>
  <c r="G23" i="5"/>
  <c r="F23" i="5"/>
  <c r="E23" i="5"/>
  <c r="G22" i="5"/>
  <c r="F22" i="5"/>
  <c r="E22" i="5"/>
  <c r="G21" i="5"/>
  <c r="F21" i="5"/>
  <c r="E21" i="5"/>
  <c r="G20" i="5"/>
  <c r="F20" i="5"/>
  <c r="E20" i="5"/>
  <c r="G19" i="5"/>
  <c r="F19" i="5"/>
  <c r="E19" i="5"/>
  <c r="G18" i="5"/>
  <c r="F18" i="5"/>
  <c r="E18" i="5"/>
  <c r="G17" i="5"/>
  <c r="F17" i="5"/>
  <c r="E17" i="5"/>
  <c r="G16" i="5"/>
  <c r="F16" i="5"/>
  <c r="E16" i="5"/>
  <c r="G15" i="5"/>
  <c r="F15" i="5"/>
  <c r="E15" i="5"/>
  <c r="G14" i="5"/>
  <c r="F14" i="5"/>
  <c r="E14" i="5"/>
  <c r="G13" i="5"/>
  <c r="F13" i="5"/>
  <c r="E13" i="5"/>
  <c r="G12" i="5"/>
  <c r="F12" i="5"/>
  <c r="E12" i="5"/>
  <c r="G11" i="5"/>
  <c r="F11" i="5"/>
  <c r="E11" i="5"/>
  <c r="G10" i="5"/>
  <c r="F10" i="5"/>
  <c r="E10" i="5"/>
  <c r="G9" i="5"/>
  <c r="F9" i="5"/>
  <c r="E9" i="5"/>
  <c r="G8" i="5"/>
  <c r="F8" i="5"/>
  <c r="E8" i="5"/>
  <c r="C315" i="4" s="1"/>
  <c r="G7" i="5"/>
  <c r="F7" i="5"/>
  <c r="E7" i="5"/>
  <c r="G6" i="5"/>
  <c r="F6" i="5"/>
  <c r="E6" i="5"/>
  <c r="G5" i="5"/>
  <c r="F5" i="5"/>
  <c r="E5" i="5"/>
  <c r="G4" i="5"/>
  <c r="F4" i="5"/>
  <c r="E4" i="5"/>
  <c r="G3" i="5"/>
  <c r="F3" i="5"/>
  <c r="E3" i="5"/>
  <c r="G2" i="5"/>
  <c r="F2" i="5"/>
  <c r="E2" i="5"/>
  <c r="A640" i="4"/>
  <c r="A639" i="4"/>
  <c r="A638" i="4"/>
  <c r="A637" i="4"/>
  <c r="A636" i="4"/>
  <c r="A635" i="4"/>
  <c r="A634" i="4"/>
  <c r="A633" i="4"/>
  <c r="A632" i="4"/>
  <c r="A631" i="4"/>
  <c r="A630" i="4"/>
  <c r="A629" i="4"/>
  <c r="A628" i="4"/>
  <c r="A627" i="4"/>
  <c r="A626" i="4"/>
  <c r="A625" i="4"/>
  <c r="A624" i="4"/>
  <c r="A623" i="4"/>
  <c r="A622" i="4"/>
  <c r="A621" i="4"/>
  <c r="A620" i="4"/>
  <c r="A619" i="4"/>
  <c r="A618" i="4"/>
  <c r="A617" i="4"/>
  <c r="A616" i="4"/>
  <c r="A615" i="4"/>
  <c r="A614" i="4"/>
  <c r="A613" i="4"/>
  <c r="A612" i="4"/>
  <c r="E611" i="4"/>
  <c r="A611" i="4"/>
  <c r="E610" i="4"/>
  <c r="A610" i="4"/>
  <c r="E609" i="4"/>
  <c r="A609" i="4"/>
  <c r="E608" i="4"/>
  <c r="A608" i="4"/>
  <c r="E607" i="4"/>
  <c r="A607" i="4"/>
  <c r="E606" i="4"/>
  <c r="A606" i="4"/>
  <c r="E605" i="4"/>
  <c r="A605" i="4"/>
  <c r="E604" i="4"/>
  <c r="A604" i="4"/>
  <c r="E603" i="4"/>
  <c r="A603" i="4"/>
  <c r="E602" i="4"/>
  <c r="A602" i="4"/>
  <c r="E601" i="4"/>
  <c r="A601" i="4"/>
  <c r="E600" i="4"/>
  <c r="A600" i="4"/>
  <c r="E599" i="4"/>
  <c r="A599" i="4"/>
  <c r="E598" i="4"/>
  <c r="A598" i="4"/>
  <c r="E597" i="4"/>
  <c r="A597" i="4"/>
  <c r="E596" i="4"/>
  <c r="A596" i="4"/>
  <c r="E595" i="4"/>
  <c r="A595" i="4"/>
  <c r="E594" i="4"/>
  <c r="A594" i="4"/>
  <c r="E593" i="4"/>
  <c r="A593" i="4"/>
  <c r="E592" i="4"/>
  <c r="A592" i="4"/>
  <c r="E591" i="4"/>
  <c r="A591" i="4"/>
  <c r="E590" i="4"/>
  <c r="A590" i="4"/>
  <c r="E589" i="4"/>
  <c r="A589" i="4"/>
  <c r="E588" i="4"/>
  <c r="A588" i="4"/>
  <c r="E587" i="4"/>
  <c r="A587" i="4"/>
  <c r="E586" i="4"/>
  <c r="A586" i="4"/>
  <c r="E585" i="4"/>
  <c r="A585" i="4"/>
  <c r="E584" i="4"/>
  <c r="A584" i="4"/>
  <c r="E583" i="4"/>
  <c r="A583" i="4"/>
  <c r="E582" i="4"/>
  <c r="A582" i="4"/>
  <c r="E581" i="4"/>
  <c r="A581" i="4"/>
  <c r="E580" i="4"/>
  <c r="A580" i="4"/>
  <c r="E579" i="4"/>
  <c r="A579" i="4"/>
  <c r="E578" i="4"/>
  <c r="A578" i="4"/>
  <c r="E577" i="4"/>
  <c r="A577" i="4"/>
  <c r="E576" i="4"/>
  <c r="A576" i="4"/>
  <c r="E575" i="4"/>
  <c r="A575" i="4"/>
  <c r="E574" i="4"/>
  <c r="A574" i="4"/>
  <c r="E573" i="4"/>
  <c r="A573" i="4"/>
  <c r="E572" i="4"/>
  <c r="A572" i="4"/>
  <c r="E571" i="4"/>
  <c r="A571" i="4"/>
  <c r="E570" i="4"/>
  <c r="A570" i="4"/>
  <c r="E569" i="4"/>
  <c r="A569" i="4"/>
  <c r="E568" i="4"/>
  <c r="A568" i="4"/>
  <c r="E567" i="4"/>
  <c r="A567" i="4"/>
  <c r="E566" i="4"/>
  <c r="A566" i="4"/>
  <c r="E565" i="4"/>
  <c r="A565" i="4"/>
  <c r="E564" i="4"/>
  <c r="A564" i="4"/>
  <c r="E563" i="4"/>
  <c r="A563" i="4"/>
  <c r="E562" i="4"/>
  <c r="A562" i="4"/>
  <c r="E561" i="4"/>
  <c r="A561" i="4"/>
  <c r="E560" i="4"/>
  <c r="A560" i="4"/>
  <c r="E559" i="4"/>
  <c r="A559" i="4"/>
  <c r="E558" i="4"/>
  <c r="A558" i="4"/>
  <c r="E557" i="4"/>
  <c r="A557" i="4"/>
  <c r="E556" i="4"/>
  <c r="A556" i="4"/>
  <c r="E555" i="4"/>
  <c r="A555" i="4"/>
  <c r="E554" i="4"/>
  <c r="A554" i="4"/>
  <c r="E553" i="4"/>
  <c r="A553" i="4"/>
  <c r="E552" i="4"/>
  <c r="A552" i="4"/>
  <c r="E551" i="4"/>
  <c r="A551" i="4"/>
  <c r="E550" i="4"/>
  <c r="A550" i="4"/>
  <c r="E549" i="4"/>
  <c r="A549" i="4"/>
  <c r="E548" i="4"/>
  <c r="A548" i="4"/>
  <c r="E547" i="4"/>
  <c r="A547" i="4"/>
  <c r="E546" i="4"/>
  <c r="A546" i="4"/>
  <c r="E545" i="4"/>
  <c r="A545" i="4"/>
  <c r="E544" i="4"/>
  <c r="A544" i="4"/>
  <c r="E543" i="4"/>
  <c r="A543" i="4"/>
  <c r="E542" i="4"/>
  <c r="A542" i="4"/>
  <c r="E541" i="4"/>
  <c r="A541" i="4"/>
  <c r="E540" i="4"/>
  <c r="A540" i="4"/>
  <c r="E539" i="4"/>
  <c r="A539" i="4"/>
  <c r="E538" i="4"/>
  <c r="A538" i="4"/>
  <c r="E537" i="4"/>
  <c r="A537" i="4"/>
  <c r="E536" i="4"/>
  <c r="A536" i="4"/>
  <c r="E535" i="4"/>
  <c r="A535" i="4"/>
  <c r="E534" i="4"/>
  <c r="A534" i="4"/>
  <c r="E533" i="4"/>
  <c r="A533" i="4"/>
  <c r="E532" i="4"/>
  <c r="A532" i="4"/>
  <c r="E531" i="4"/>
  <c r="A531" i="4"/>
  <c r="E530" i="4"/>
  <c r="A530" i="4"/>
  <c r="E529" i="4"/>
  <c r="A529" i="4"/>
  <c r="E528" i="4"/>
  <c r="A528" i="4"/>
  <c r="E527" i="4"/>
  <c r="A527" i="4"/>
  <c r="E526" i="4"/>
  <c r="A526" i="4"/>
  <c r="E525" i="4"/>
  <c r="A525" i="4"/>
  <c r="E524" i="4"/>
  <c r="A524" i="4"/>
  <c r="E523" i="4"/>
  <c r="A523" i="4"/>
  <c r="E522" i="4"/>
  <c r="A522" i="4"/>
  <c r="E521" i="4"/>
  <c r="A521" i="4"/>
  <c r="E520" i="4"/>
  <c r="A520" i="4"/>
  <c r="E519" i="4"/>
  <c r="A519" i="4"/>
  <c r="E518" i="4"/>
  <c r="A518" i="4"/>
  <c r="E517" i="4"/>
  <c r="A517" i="4"/>
  <c r="E516" i="4"/>
  <c r="A516" i="4"/>
  <c r="E515" i="4"/>
  <c r="A515" i="4"/>
  <c r="E514" i="4"/>
  <c r="A514" i="4"/>
  <c r="E513" i="4"/>
  <c r="A513" i="4"/>
  <c r="E512" i="4"/>
  <c r="A512" i="4"/>
  <c r="E511" i="4"/>
  <c r="A511" i="4"/>
  <c r="E510" i="4"/>
  <c r="A510" i="4"/>
  <c r="E509" i="4"/>
  <c r="A509" i="4"/>
  <c r="E508" i="4"/>
  <c r="A508" i="4"/>
  <c r="E507" i="4"/>
  <c r="A507" i="4"/>
  <c r="E506" i="4"/>
  <c r="A506" i="4"/>
  <c r="E505" i="4"/>
  <c r="A505" i="4"/>
  <c r="E504" i="4"/>
  <c r="A504" i="4"/>
  <c r="E503" i="4"/>
  <c r="A503" i="4"/>
  <c r="E502" i="4"/>
  <c r="A502" i="4"/>
  <c r="E501" i="4"/>
  <c r="A501" i="4"/>
  <c r="E500" i="4"/>
  <c r="A500" i="4"/>
  <c r="E499" i="4"/>
  <c r="A499" i="4"/>
  <c r="E498" i="4"/>
  <c r="A498" i="4"/>
  <c r="E497" i="4"/>
  <c r="A497" i="4"/>
  <c r="E496" i="4"/>
  <c r="A496" i="4"/>
  <c r="E495" i="4"/>
  <c r="A495" i="4"/>
  <c r="E494" i="4"/>
  <c r="A494" i="4"/>
  <c r="E493" i="4"/>
  <c r="A493" i="4"/>
  <c r="E492" i="4"/>
  <c r="A492" i="4"/>
  <c r="E491" i="4"/>
  <c r="A491" i="4"/>
  <c r="E490" i="4"/>
  <c r="A490" i="4"/>
  <c r="E489" i="4"/>
  <c r="A489" i="4"/>
  <c r="E488" i="4"/>
  <c r="A488" i="4"/>
  <c r="E487" i="4"/>
  <c r="A487" i="4"/>
  <c r="E486" i="4"/>
  <c r="A486" i="4"/>
  <c r="E485" i="4"/>
  <c r="A485" i="4"/>
  <c r="E484" i="4"/>
  <c r="A484" i="4"/>
  <c r="E483" i="4"/>
  <c r="A483" i="4"/>
  <c r="E482" i="4"/>
  <c r="A482" i="4"/>
  <c r="E481" i="4"/>
  <c r="A481" i="4"/>
  <c r="E480" i="4"/>
  <c r="A480" i="4"/>
  <c r="E479" i="4"/>
  <c r="A479" i="4"/>
  <c r="E478" i="4"/>
  <c r="A478" i="4"/>
  <c r="E477" i="4"/>
  <c r="A477" i="4"/>
  <c r="E476" i="4"/>
  <c r="A476" i="4"/>
  <c r="E475" i="4"/>
  <c r="A475" i="4"/>
  <c r="E474" i="4"/>
  <c r="A474" i="4"/>
  <c r="E473" i="4"/>
  <c r="A473" i="4"/>
  <c r="E472" i="4"/>
  <c r="A472" i="4"/>
  <c r="E471" i="4"/>
  <c r="A471" i="4"/>
  <c r="E470" i="4"/>
  <c r="A470" i="4"/>
  <c r="E469" i="4"/>
  <c r="A469" i="4"/>
  <c r="E468" i="4"/>
  <c r="A468" i="4"/>
  <c r="E467" i="4"/>
  <c r="A467" i="4"/>
  <c r="E466" i="4"/>
  <c r="A466" i="4"/>
  <c r="E465" i="4"/>
  <c r="A465" i="4"/>
  <c r="E464" i="4"/>
  <c r="A464" i="4"/>
  <c r="E463" i="4"/>
  <c r="A463" i="4"/>
  <c r="E462" i="4"/>
  <c r="A462" i="4"/>
  <c r="E461" i="4"/>
  <c r="A461" i="4"/>
  <c r="E460" i="4"/>
  <c r="A460" i="4"/>
  <c r="E459" i="4"/>
  <c r="A459" i="4"/>
  <c r="E458" i="4"/>
  <c r="A458" i="4"/>
  <c r="E457" i="4"/>
  <c r="A457" i="4"/>
  <c r="E456" i="4"/>
  <c r="A456" i="4"/>
  <c r="E455" i="4"/>
  <c r="A455" i="4"/>
  <c r="E454" i="4"/>
  <c r="A454" i="4"/>
  <c r="E453" i="4"/>
  <c r="A453" i="4"/>
  <c r="E452" i="4"/>
  <c r="A452" i="4"/>
  <c r="E451" i="4"/>
  <c r="A451" i="4"/>
  <c r="E450" i="4"/>
  <c r="A450" i="4"/>
  <c r="E449" i="4"/>
  <c r="A449" i="4"/>
  <c r="E448" i="4"/>
  <c r="A448" i="4"/>
  <c r="E447" i="4"/>
  <c r="A447" i="4"/>
  <c r="E446" i="4"/>
  <c r="A446" i="4"/>
  <c r="E445" i="4"/>
  <c r="A445" i="4"/>
  <c r="E444" i="4"/>
  <c r="A444" i="4"/>
  <c r="E443" i="4"/>
  <c r="A443" i="4"/>
  <c r="E442" i="4"/>
  <c r="A442" i="4"/>
  <c r="E441" i="4"/>
  <c r="A441" i="4"/>
  <c r="E440" i="4"/>
  <c r="A440" i="4"/>
  <c r="E439" i="4"/>
  <c r="A439" i="4"/>
  <c r="E438" i="4"/>
  <c r="A438" i="4"/>
  <c r="E437" i="4"/>
  <c r="A437" i="4"/>
  <c r="E436" i="4"/>
  <c r="A436" i="4"/>
  <c r="E435" i="4"/>
  <c r="A435" i="4"/>
  <c r="E434" i="4"/>
  <c r="A434" i="4"/>
  <c r="E433" i="4"/>
  <c r="A433" i="4"/>
  <c r="E432" i="4"/>
  <c r="A432" i="4"/>
  <c r="E431" i="4"/>
  <c r="A431" i="4"/>
  <c r="E430" i="4"/>
  <c r="A430" i="4"/>
  <c r="E429" i="4"/>
  <c r="A429" i="4"/>
  <c r="E428" i="4"/>
  <c r="A428" i="4"/>
  <c r="E427" i="4"/>
  <c r="A427" i="4"/>
  <c r="E426" i="4"/>
  <c r="A426" i="4"/>
  <c r="E425" i="4"/>
  <c r="A425" i="4"/>
  <c r="E424" i="4"/>
  <c r="A424" i="4"/>
  <c r="E423" i="4"/>
  <c r="A423" i="4"/>
  <c r="E422" i="4"/>
  <c r="A422" i="4"/>
  <c r="E421" i="4"/>
  <c r="A421" i="4"/>
  <c r="E420" i="4"/>
  <c r="A420" i="4"/>
  <c r="E419" i="4"/>
  <c r="A419" i="4"/>
  <c r="E418" i="4"/>
  <c r="A418" i="4"/>
  <c r="E417" i="4"/>
  <c r="A417" i="4"/>
  <c r="E416" i="4"/>
  <c r="A416" i="4"/>
  <c r="E415" i="4"/>
  <c r="A415" i="4"/>
  <c r="E414" i="4"/>
  <c r="A414" i="4"/>
  <c r="E413" i="4"/>
  <c r="A413" i="4"/>
  <c r="E412" i="4"/>
  <c r="A412" i="4"/>
  <c r="E411" i="4"/>
  <c r="A411" i="4"/>
  <c r="E410" i="4"/>
  <c r="A410" i="4"/>
  <c r="E409" i="4"/>
  <c r="A409" i="4"/>
  <c r="E408" i="4"/>
  <c r="A408" i="4"/>
  <c r="E407" i="4"/>
  <c r="A407" i="4"/>
  <c r="E406" i="4"/>
  <c r="A406" i="4"/>
  <c r="E405" i="4"/>
  <c r="A405" i="4"/>
  <c r="E404" i="4"/>
  <c r="A404" i="4"/>
  <c r="E403" i="4"/>
  <c r="A403" i="4"/>
  <c r="E402" i="4"/>
  <c r="A402" i="4"/>
  <c r="E401" i="4"/>
  <c r="A401" i="4"/>
  <c r="E400" i="4"/>
  <c r="A400" i="4"/>
  <c r="E399" i="4"/>
  <c r="A399" i="4"/>
  <c r="E398" i="4"/>
  <c r="A398" i="4"/>
  <c r="E397" i="4"/>
  <c r="A397" i="4"/>
  <c r="E396" i="4"/>
  <c r="A396" i="4"/>
  <c r="E395" i="4"/>
  <c r="A395" i="4"/>
  <c r="E394" i="4"/>
  <c r="A394" i="4"/>
  <c r="E393" i="4"/>
  <c r="A393" i="4"/>
  <c r="E392" i="4"/>
  <c r="A392" i="4"/>
  <c r="E391" i="4"/>
  <c r="A391" i="4"/>
  <c r="E390" i="4"/>
  <c r="A390" i="4"/>
  <c r="E389" i="4"/>
  <c r="A389" i="4"/>
  <c r="E388" i="4"/>
  <c r="A388" i="4"/>
  <c r="E387" i="4"/>
  <c r="A387" i="4"/>
  <c r="E386" i="4"/>
  <c r="A386" i="4"/>
  <c r="E385" i="4"/>
  <c r="A385" i="4"/>
  <c r="E384" i="4"/>
  <c r="A384" i="4"/>
  <c r="E383" i="4"/>
  <c r="A383" i="4"/>
  <c r="E382" i="4"/>
  <c r="A382" i="4"/>
  <c r="E381" i="4"/>
  <c r="A381" i="4"/>
  <c r="E380" i="4"/>
  <c r="A380" i="4"/>
  <c r="E379" i="4"/>
  <c r="A379" i="4"/>
  <c r="E378" i="4"/>
  <c r="A378" i="4"/>
  <c r="E377" i="4"/>
  <c r="A377" i="4"/>
  <c r="E376" i="4"/>
  <c r="A376" i="4"/>
  <c r="E375" i="4"/>
  <c r="A375" i="4"/>
  <c r="E374" i="4"/>
  <c r="A374" i="4"/>
  <c r="E373" i="4"/>
  <c r="A373" i="4"/>
  <c r="E372" i="4"/>
  <c r="A372" i="4"/>
  <c r="E371" i="4"/>
  <c r="A371" i="4"/>
  <c r="E370" i="4"/>
  <c r="A370" i="4"/>
  <c r="A369" i="4"/>
  <c r="E369" i="4" s="1"/>
  <c r="A368" i="4"/>
  <c r="E368" i="4" s="1"/>
  <c r="A367" i="4"/>
  <c r="E367" i="4" s="1"/>
  <c r="E366" i="4"/>
  <c r="A366" i="4"/>
  <c r="A331" i="4"/>
  <c r="A330" i="4"/>
  <c r="A329" i="4"/>
  <c r="A328" i="4"/>
  <c r="E328" i="4" s="1"/>
  <c r="A327" i="4"/>
  <c r="E326" i="4"/>
  <c r="A326" i="4"/>
  <c r="A325" i="4"/>
  <c r="A324" i="4"/>
  <c r="E323" i="4"/>
  <c r="A323" i="4"/>
  <c r="A322" i="4"/>
  <c r="A321" i="4"/>
  <c r="A320" i="4"/>
  <c r="E320" i="4" s="1"/>
  <c r="E319" i="4"/>
  <c r="A319" i="4"/>
  <c r="E318" i="4"/>
  <c r="A318" i="4"/>
  <c r="A317" i="4"/>
  <c r="A316" i="4"/>
  <c r="C316" i="4" s="1"/>
  <c r="A315" i="4"/>
  <c r="E314" i="4"/>
  <c r="A314" i="4"/>
  <c r="A313" i="4"/>
  <c r="A312" i="4"/>
  <c r="A311" i="4"/>
  <c r="E310" i="4"/>
  <c r="A310" i="4"/>
  <c r="A309" i="4"/>
  <c r="E309" i="4" s="1"/>
  <c r="A308" i="4"/>
  <c r="A307" i="4"/>
  <c r="A306" i="4"/>
  <c r="E306" i="4" s="1"/>
  <c r="A305" i="4"/>
  <c r="B305" i="4" s="1"/>
  <c r="F305" i="4" s="1"/>
  <c r="E304" i="4"/>
  <c r="A304" i="4"/>
  <c r="A303" i="4"/>
  <c r="E302" i="4"/>
  <c r="A302" i="4"/>
  <c r="E301" i="4"/>
  <c r="A301" i="4"/>
  <c r="E300" i="4"/>
  <c r="A300" i="4"/>
  <c r="A299" i="4"/>
  <c r="A298" i="4"/>
  <c r="A297" i="4"/>
  <c r="A296" i="4"/>
  <c r="E296" i="4" s="1"/>
  <c r="A295" i="4"/>
  <c r="E294" i="4"/>
  <c r="A294" i="4"/>
  <c r="A293" i="4"/>
  <c r="A292" i="4"/>
  <c r="E291" i="4"/>
  <c r="A291" i="4"/>
  <c r="A290" i="4"/>
  <c r="A289" i="4"/>
  <c r="A288" i="4"/>
  <c r="E287" i="4"/>
  <c r="A287" i="4"/>
  <c r="E286" i="4"/>
  <c r="A286" i="4"/>
  <c r="A285" i="4"/>
  <c r="A284" i="4"/>
  <c r="A283" i="4"/>
  <c r="E282" i="4"/>
  <c r="A282" i="4"/>
  <c r="A281" i="4"/>
  <c r="A280" i="4"/>
  <c r="A279" i="4"/>
  <c r="E278" i="4"/>
  <c r="A278" i="4"/>
  <c r="A277" i="4"/>
  <c r="E277" i="4" s="1"/>
  <c r="A276" i="4"/>
  <c r="A275" i="4"/>
  <c r="A274" i="4"/>
  <c r="E274" i="4" s="1"/>
  <c r="A273" i="4"/>
  <c r="E272" i="4"/>
  <c r="A272" i="4"/>
  <c r="E271" i="4"/>
  <c r="A271" i="4"/>
  <c r="E270" i="4"/>
  <c r="A270" i="4"/>
  <c r="E269" i="4"/>
  <c r="A269" i="4"/>
  <c r="E268" i="4"/>
  <c r="A268" i="4"/>
  <c r="A267" i="4"/>
  <c r="A266" i="4"/>
  <c r="A265" i="4"/>
  <c r="A264" i="4"/>
  <c r="E264" i="4" s="1"/>
  <c r="A263" i="4"/>
  <c r="H262" i="4"/>
  <c r="E262" i="4"/>
  <c r="A262" i="4"/>
  <c r="A261" i="4"/>
  <c r="A260" i="4"/>
  <c r="E259" i="4"/>
  <c r="B259" i="4"/>
  <c r="F259" i="4" s="1"/>
  <c r="A259" i="4"/>
  <c r="A258" i="4"/>
  <c r="A257" i="4"/>
  <c r="A256" i="4"/>
  <c r="E255" i="4"/>
  <c r="A255" i="4"/>
  <c r="E254" i="4"/>
  <c r="A254" i="4"/>
  <c r="A253" i="4"/>
  <c r="C252" i="4"/>
  <c r="A252" i="4"/>
  <c r="A251" i="4"/>
  <c r="E250" i="4"/>
  <c r="A250" i="4"/>
  <c r="A249" i="4"/>
  <c r="H248" i="4"/>
  <c r="A248" i="4"/>
  <c r="A247" i="4"/>
  <c r="E246" i="4"/>
  <c r="A246" i="4"/>
  <c r="A245" i="4"/>
  <c r="E245" i="4" s="1"/>
  <c r="A244" i="4"/>
  <c r="C244" i="4" s="1"/>
  <c r="A243" i="4"/>
  <c r="E242" i="4"/>
  <c r="A242" i="4"/>
  <c r="A241" i="4"/>
  <c r="E240" i="4"/>
  <c r="B240" i="4"/>
  <c r="F240" i="4" s="1"/>
  <c r="G240" i="4" s="1"/>
  <c r="A240" i="4"/>
  <c r="E239" i="4"/>
  <c r="A239" i="4"/>
  <c r="A238" i="4"/>
  <c r="B237" i="4"/>
  <c r="F237" i="4" s="1"/>
  <c r="A237" i="4"/>
  <c r="A236" i="4"/>
  <c r="H236" i="4" s="1"/>
  <c r="A235" i="4"/>
  <c r="E234" i="4"/>
  <c r="B234" i="4"/>
  <c r="F234" i="4" s="1"/>
  <c r="A234" i="4"/>
  <c r="A233" i="4"/>
  <c r="E232" i="4"/>
  <c r="A232" i="4"/>
  <c r="E231" i="4"/>
  <c r="A231" i="4"/>
  <c r="A230" i="4"/>
  <c r="E229" i="4"/>
  <c r="C229" i="4"/>
  <c r="A229" i="4"/>
  <c r="A228" i="4"/>
  <c r="A227" i="4"/>
  <c r="E226" i="4"/>
  <c r="A226" i="4"/>
  <c r="A225" i="4"/>
  <c r="E224" i="4"/>
  <c r="A224" i="4"/>
  <c r="A223" i="4"/>
  <c r="A222" i="4"/>
  <c r="A221" i="4"/>
  <c r="A220" i="4"/>
  <c r="H220" i="4" s="1"/>
  <c r="A219" i="4"/>
  <c r="E218" i="4"/>
  <c r="A218" i="4"/>
  <c r="A217" i="4"/>
  <c r="E216" i="4"/>
  <c r="A216" i="4"/>
  <c r="C215" i="4"/>
  <c r="A215" i="4"/>
  <c r="A214" i="4"/>
  <c r="H213" i="4"/>
  <c r="E213" i="4"/>
  <c r="A213" i="4"/>
  <c r="A212" i="4"/>
  <c r="A211" i="4"/>
  <c r="E210" i="4"/>
  <c r="A210" i="4"/>
  <c r="A209" i="4"/>
  <c r="E209" i="4" s="1"/>
  <c r="E208" i="4"/>
  <c r="C208" i="4"/>
  <c r="A208" i="4"/>
  <c r="H208" i="4" s="1"/>
  <c r="A207" i="4"/>
  <c r="A206" i="4"/>
  <c r="C206" i="4" s="1"/>
  <c r="A205" i="4"/>
  <c r="A204" i="4"/>
  <c r="E203" i="4"/>
  <c r="A203" i="4"/>
  <c r="E202" i="4"/>
  <c r="A202" i="4"/>
  <c r="E201" i="4"/>
  <c r="B201" i="4"/>
  <c r="F201" i="4" s="1"/>
  <c r="G201" i="4" s="1"/>
  <c r="A201" i="4"/>
  <c r="H200" i="4"/>
  <c r="E200" i="4"/>
  <c r="A200" i="4"/>
  <c r="H199" i="4"/>
  <c r="E199" i="4"/>
  <c r="A199" i="4"/>
  <c r="E198" i="4"/>
  <c r="A198" i="4"/>
  <c r="E197" i="4"/>
  <c r="A197" i="4"/>
  <c r="E196" i="4"/>
  <c r="A196" i="4"/>
  <c r="E195" i="4"/>
  <c r="A195" i="4"/>
  <c r="H194" i="4"/>
  <c r="E194" i="4"/>
  <c r="B194" i="4"/>
  <c r="F194" i="4" s="1"/>
  <c r="G194" i="4" s="1"/>
  <c r="A194" i="4"/>
  <c r="E193" i="4"/>
  <c r="A193" i="4"/>
  <c r="E192" i="4"/>
  <c r="A192" i="4"/>
  <c r="E191" i="4"/>
  <c r="A191" i="4"/>
  <c r="A190" i="4"/>
  <c r="E190" i="4" s="1"/>
  <c r="E189" i="4"/>
  <c r="A189" i="4"/>
  <c r="C188" i="4"/>
  <c r="A188" i="4"/>
  <c r="E187" i="4"/>
  <c r="A187" i="4"/>
  <c r="E186" i="4"/>
  <c r="C186" i="4"/>
  <c r="A186" i="4"/>
  <c r="E185" i="4"/>
  <c r="A185" i="4"/>
  <c r="A184" i="4"/>
  <c r="C184" i="4" s="1"/>
  <c r="E183" i="4"/>
  <c r="A183" i="4"/>
  <c r="E182" i="4"/>
  <c r="A182" i="4"/>
  <c r="E181" i="4"/>
  <c r="A181" i="4"/>
  <c r="A180" i="4"/>
  <c r="E179" i="4"/>
  <c r="A179" i="4"/>
  <c r="E178" i="4"/>
  <c r="A178" i="4"/>
  <c r="E177" i="4"/>
  <c r="A177" i="4"/>
  <c r="A176" i="4"/>
  <c r="E175" i="4"/>
  <c r="A175" i="4"/>
  <c r="E174" i="4"/>
  <c r="A174" i="4"/>
  <c r="E173" i="4"/>
  <c r="C173" i="4"/>
  <c r="A173" i="4"/>
  <c r="A172" i="4"/>
  <c r="C172" i="4" s="1"/>
  <c r="E171" i="4"/>
  <c r="A171" i="4"/>
  <c r="E170" i="4"/>
  <c r="A170" i="4"/>
  <c r="E169" i="4"/>
  <c r="C169" i="4"/>
  <c r="A169" i="4"/>
  <c r="A168" i="4"/>
  <c r="E167" i="4"/>
  <c r="A167" i="4"/>
  <c r="E166" i="4"/>
  <c r="A166" i="4"/>
  <c r="E165" i="4"/>
  <c r="A165" i="4"/>
  <c r="A164" i="4"/>
  <c r="E163" i="4"/>
  <c r="A163" i="4"/>
  <c r="E162" i="4"/>
  <c r="A162" i="4"/>
  <c r="E161" i="4"/>
  <c r="A161" i="4"/>
  <c r="C160" i="4"/>
  <c r="A160" i="4"/>
  <c r="E159" i="4"/>
  <c r="A159" i="4"/>
  <c r="E158" i="4"/>
  <c r="C158" i="4"/>
  <c r="A158" i="4"/>
  <c r="E157" i="4"/>
  <c r="A157" i="4"/>
  <c r="C156" i="4"/>
  <c r="A156" i="4"/>
  <c r="E155" i="4"/>
  <c r="A155" i="4"/>
  <c r="E154" i="4"/>
  <c r="C154" i="4"/>
  <c r="A154" i="4"/>
  <c r="E153" i="4"/>
  <c r="A153" i="4"/>
  <c r="A152" i="4"/>
  <c r="C152" i="4" s="1"/>
  <c r="E151" i="4"/>
  <c r="A151" i="4"/>
  <c r="E150" i="4"/>
  <c r="A150" i="4"/>
  <c r="E149" i="4"/>
  <c r="A149" i="4"/>
  <c r="A148" i="4"/>
  <c r="E147" i="4"/>
  <c r="A147" i="4"/>
  <c r="E146" i="4"/>
  <c r="A146" i="4"/>
  <c r="E145" i="4"/>
  <c r="A145" i="4"/>
  <c r="A144" i="4"/>
  <c r="C144" i="4" s="1"/>
  <c r="E143" i="4"/>
  <c r="A143" i="4"/>
  <c r="E142" i="4"/>
  <c r="A142" i="4"/>
  <c r="E141" i="4"/>
  <c r="C141" i="4"/>
  <c r="A141" i="4"/>
  <c r="A140" i="4"/>
  <c r="E139" i="4"/>
  <c r="A139" i="4"/>
  <c r="E138" i="4"/>
  <c r="A138" i="4"/>
  <c r="E137" i="4"/>
  <c r="C137" i="4"/>
  <c r="A137" i="4"/>
  <c r="A136" i="4"/>
  <c r="E135" i="4"/>
  <c r="A135" i="4"/>
  <c r="E134" i="4"/>
  <c r="A134" i="4"/>
  <c r="E133" i="4"/>
  <c r="A133" i="4"/>
  <c r="A132" i="4"/>
  <c r="E131" i="4"/>
  <c r="A131" i="4"/>
  <c r="E130" i="4"/>
  <c r="A130" i="4"/>
  <c r="E129" i="4"/>
  <c r="A129" i="4"/>
  <c r="C128" i="4"/>
  <c r="A128" i="4"/>
  <c r="E127" i="4"/>
  <c r="A127" i="4"/>
  <c r="E126" i="4"/>
  <c r="C126" i="4"/>
  <c r="A126" i="4"/>
  <c r="E125" i="4"/>
  <c r="A125" i="4"/>
  <c r="C124" i="4"/>
  <c r="A124" i="4"/>
  <c r="E123" i="4"/>
  <c r="A123" i="4"/>
  <c r="E122" i="4"/>
  <c r="C122" i="4"/>
  <c r="A122" i="4"/>
  <c r="E121" i="4"/>
  <c r="A121" i="4"/>
  <c r="A120" i="4"/>
  <c r="E119" i="4"/>
  <c r="A119" i="4"/>
  <c r="E118" i="4"/>
  <c r="A118" i="4"/>
  <c r="E117" i="4"/>
  <c r="A117" i="4"/>
  <c r="A116" i="4"/>
  <c r="E115" i="4"/>
  <c r="A115" i="4"/>
  <c r="E114" i="4"/>
  <c r="A114" i="4"/>
  <c r="E113" i="4"/>
  <c r="A113" i="4"/>
  <c r="A112" i="4"/>
  <c r="E111" i="4"/>
  <c r="A111" i="4"/>
  <c r="E110" i="4"/>
  <c r="A110" i="4"/>
  <c r="E109" i="4"/>
  <c r="C109" i="4"/>
  <c r="A109" i="4"/>
  <c r="A108" i="4"/>
  <c r="C108" i="4" s="1"/>
  <c r="E107" i="4"/>
  <c r="A107" i="4"/>
  <c r="E106" i="4"/>
  <c r="A106" i="4"/>
  <c r="E105" i="4"/>
  <c r="C105" i="4"/>
  <c r="A105" i="4"/>
  <c r="A104" i="4"/>
  <c r="E103" i="4"/>
  <c r="A103" i="4"/>
  <c r="E102" i="4"/>
  <c r="A102" i="4"/>
  <c r="E101" i="4"/>
  <c r="A101" i="4"/>
  <c r="A100" i="4"/>
  <c r="E99" i="4"/>
  <c r="A99" i="4"/>
  <c r="E98" i="4"/>
  <c r="A98" i="4"/>
  <c r="E97" i="4"/>
  <c r="A97" i="4"/>
  <c r="C96" i="4"/>
  <c r="A96" i="4"/>
  <c r="E95" i="4"/>
  <c r="A95" i="4"/>
  <c r="E94" i="4"/>
  <c r="C94" i="4"/>
  <c r="A94" i="4"/>
  <c r="E93" i="4"/>
  <c r="A93" i="4"/>
  <c r="C92" i="4"/>
  <c r="A92" i="4"/>
  <c r="E91" i="4"/>
  <c r="A91" i="4"/>
  <c r="E90" i="4"/>
  <c r="A90" i="4"/>
  <c r="E89" i="4"/>
  <c r="A89" i="4"/>
  <c r="A88" i="4"/>
  <c r="E87" i="4"/>
  <c r="A87" i="4"/>
  <c r="A86" i="4"/>
  <c r="E85" i="4"/>
  <c r="A85" i="4"/>
  <c r="A84" i="4"/>
  <c r="E83" i="4"/>
  <c r="A83" i="4"/>
  <c r="A82" i="4"/>
  <c r="E81" i="4"/>
  <c r="C81" i="4"/>
  <c r="A81" i="4"/>
  <c r="A80" i="4"/>
  <c r="C80" i="4" s="1"/>
  <c r="E79" i="4"/>
  <c r="A79" i="4"/>
  <c r="A78" i="4"/>
  <c r="E77" i="4"/>
  <c r="C77" i="4"/>
  <c r="A77" i="4"/>
  <c r="A76" i="4"/>
  <c r="E75" i="4"/>
  <c r="A75" i="4"/>
  <c r="A74" i="4"/>
  <c r="E73" i="4"/>
  <c r="A73" i="4"/>
  <c r="A72" i="4"/>
  <c r="E71" i="4"/>
  <c r="A71" i="4"/>
  <c r="A70" i="4"/>
  <c r="C70" i="4" s="1"/>
  <c r="E69" i="4"/>
  <c r="A69" i="4"/>
  <c r="A68" i="4"/>
  <c r="E67" i="4"/>
  <c r="A67" i="4"/>
  <c r="C66" i="4"/>
  <c r="A66" i="4"/>
  <c r="E65" i="4"/>
  <c r="A65" i="4"/>
  <c r="C64" i="4"/>
  <c r="A64" i="4"/>
  <c r="E63" i="4"/>
  <c r="A63" i="4"/>
  <c r="E62" i="4"/>
  <c r="C62" i="4"/>
  <c r="A62" i="4"/>
  <c r="E61" i="4"/>
  <c r="A61" i="4"/>
  <c r="C60" i="4"/>
  <c r="A60" i="4"/>
  <c r="E59" i="4"/>
  <c r="A59" i="4"/>
  <c r="E58" i="4"/>
  <c r="A58" i="4"/>
  <c r="E57" i="4"/>
  <c r="A57" i="4"/>
  <c r="A56" i="4"/>
  <c r="E55" i="4"/>
  <c r="A55" i="4"/>
  <c r="A54" i="4"/>
  <c r="E53" i="4"/>
  <c r="A53" i="4"/>
  <c r="A52" i="4"/>
  <c r="E51" i="4"/>
  <c r="A51" i="4"/>
  <c r="A50" i="4"/>
  <c r="C50" i="4" s="1"/>
  <c r="E49" i="4"/>
  <c r="C49" i="4"/>
  <c r="A49" i="4"/>
  <c r="A48" i="4"/>
  <c r="C48" i="4" s="1"/>
  <c r="E47" i="4"/>
  <c r="A47" i="4"/>
  <c r="A46" i="4"/>
  <c r="E46" i="4" s="1"/>
  <c r="E45" i="4"/>
  <c r="C45" i="4"/>
  <c r="A45" i="4"/>
  <c r="A44" i="4"/>
  <c r="E43" i="4"/>
  <c r="A43" i="4"/>
  <c r="A42" i="4"/>
  <c r="E41" i="4"/>
  <c r="A41" i="4"/>
  <c r="A40" i="4"/>
  <c r="E39" i="4"/>
  <c r="A39" i="4"/>
  <c r="A38" i="4"/>
  <c r="C38" i="4" s="1"/>
  <c r="E37" i="4"/>
  <c r="A37" i="4"/>
  <c r="A36" i="4"/>
  <c r="E35" i="4"/>
  <c r="A35" i="4"/>
  <c r="A34" i="4"/>
  <c r="E33" i="4"/>
  <c r="A33" i="4"/>
  <c r="A32" i="4"/>
  <c r="C32" i="4" s="1"/>
  <c r="E31" i="4"/>
  <c r="A31" i="4"/>
  <c r="E30" i="4"/>
  <c r="C30" i="4"/>
  <c r="A30" i="4"/>
  <c r="E29" i="4"/>
  <c r="A29" i="4"/>
  <c r="C28" i="4"/>
  <c r="A28" i="4"/>
  <c r="E27" i="4"/>
  <c r="A27" i="4"/>
  <c r="E26" i="4"/>
  <c r="A26" i="4"/>
  <c r="E25" i="4"/>
  <c r="A25" i="4"/>
  <c r="A24" i="4"/>
  <c r="E23" i="4"/>
  <c r="A23" i="4"/>
  <c r="A22" i="4"/>
  <c r="E21" i="4"/>
  <c r="A21" i="4"/>
  <c r="A20" i="4"/>
  <c r="E19" i="4"/>
  <c r="A19" i="4"/>
  <c r="A18" i="4"/>
  <c r="E17" i="4"/>
  <c r="C17" i="4"/>
  <c r="A17" i="4"/>
  <c r="A16" i="4"/>
  <c r="E15" i="4"/>
  <c r="A15" i="4"/>
  <c r="A14" i="4"/>
  <c r="E13" i="4"/>
  <c r="C13" i="4"/>
  <c r="A13" i="4"/>
  <c r="A12" i="4"/>
  <c r="C12" i="4" s="1"/>
  <c r="E11" i="4"/>
  <c r="A11" i="4"/>
  <c r="A10" i="4"/>
  <c r="E9" i="4"/>
  <c r="A9" i="4"/>
  <c r="A8" i="4"/>
  <c r="E7" i="4"/>
  <c r="A7" i="4"/>
  <c r="A6" i="4"/>
  <c r="E5" i="4"/>
  <c r="A5" i="4"/>
  <c r="A4" i="4"/>
  <c r="E3" i="4"/>
  <c r="A3" i="4"/>
  <c r="E2" i="4"/>
  <c r="C2" i="4"/>
  <c r="A2" i="4"/>
  <c r="F15" i="3"/>
  <c r="E15" i="3"/>
  <c r="F21" i="2"/>
  <c r="E21" i="2"/>
  <c r="F28" i="1"/>
  <c r="E28" i="1"/>
  <c r="D194" i="4" l="1"/>
  <c r="G203" i="4"/>
  <c r="G216" i="4"/>
  <c r="B64" i="4"/>
  <c r="F64" i="4" s="1"/>
  <c r="E64" i="4"/>
  <c r="G64" i="4" s="1"/>
  <c r="B66" i="4"/>
  <c r="F66" i="4" s="1"/>
  <c r="H66" i="4"/>
  <c r="B124" i="4"/>
  <c r="F124" i="4" s="1"/>
  <c r="E124" i="4"/>
  <c r="B156" i="4"/>
  <c r="F156" i="4" s="1"/>
  <c r="E156" i="4"/>
  <c r="G156" i="4" s="1"/>
  <c r="B188" i="4"/>
  <c r="F188" i="4" s="1"/>
  <c r="E188" i="4"/>
  <c r="B203" i="4"/>
  <c r="F203" i="4" s="1"/>
  <c r="C203" i="4"/>
  <c r="C205" i="4"/>
  <c r="B208" i="4"/>
  <c r="F208" i="4" s="1"/>
  <c r="G208" i="4" s="1"/>
  <c r="D208" i="4" s="1"/>
  <c r="B215" i="4"/>
  <c r="F215" i="4" s="1"/>
  <c r="B217" i="4"/>
  <c r="F217" i="4" s="1"/>
  <c r="E217" i="4"/>
  <c r="C217" i="4"/>
  <c r="H217" i="4"/>
  <c r="B222" i="4"/>
  <c r="F222" i="4" s="1"/>
  <c r="E237" i="4"/>
  <c r="G237" i="4" s="1"/>
  <c r="C237" i="4"/>
  <c r="C259" i="4"/>
  <c r="C291" i="4"/>
  <c r="C298" i="4"/>
  <c r="C308" i="4"/>
  <c r="B327" i="4"/>
  <c r="F327" i="4" s="1"/>
  <c r="E327" i="4"/>
  <c r="C327" i="4"/>
  <c r="C250" i="4"/>
  <c r="B242" i="4"/>
  <c r="F242" i="4" s="1"/>
  <c r="G242" i="4" s="1"/>
  <c r="B232" i="4"/>
  <c r="F232" i="4" s="1"/>
  <c r="G232" i="4" s="1"/>
  <c r="B229" i="4"/>
  <c r="F229" i="4" s="1"/>
  <c r="B226" i="4"/>
  <c r="F226" i="4" s="1"/>
  <c r="G226" i="4" s="1"/>
  <c r="B216" i="4"/>
  <c r="F216" i="4" s="1"/>
  <c r="B213" i="4"/>
  <c r="F213" i="4" s="1"/>
  <c r="B210" i="4"/>
  <c r="F210" i="4" s="1"/>
  <c r="G210" i="4" s="1"/>
  <c r="B198" i="4"/>
  <c r="F198" i="4" s="1"/>
  <c r="G198" i="4" s="1"/>
  <c r="C246" i="4"/>
  <c r="C310" i="4"/>
  <c r="C240" i="4"/>
  <c r="C278" i="4"/>
  <c r="L8" i="8"/>
  <c r="M8" i="8"/>
  <c r="H8" i="8"/>
  <c r="F8" i="8"/>
  <c r="E8" i="8"/>
  <c r="J8" i="8"/>
  <c r="I8" i="8"/>
  <c r="H325" i="4"/>
  <c r="H261" i="4"/>
  <c r="H228" i="4"/>
  <c r="G8" i="8"/>
  <c r="H266" i="4"/>
  <c r="N8" i="8"/>
  <c r="K8" i="8"/>
  <c r="B225" i="4"/>
  <c r="F225" i="4" s="1"/>
  <c r="H225" i="4"/>
  <c r="C225" i="4"/>
  <c r="B283" i="4"/>
  <c r="F283" i="4" s="1"/>
  <c r="E283" i="4"/>
  <c r="B34" i="4"/>
  <c r="F34" i="4" s="1"/>
  <c r="B4" i="4"/>
  <c r="F4" i="4" s="1"/>
  <c r="E4" i="4"/>
  <c r="B68" i="4"/>
  <c r="F68" i="4" s="1"/>
  <c r="E68" i="4"/>
  <c r="C68" i="4"/>
  <c r="B180" i="4"/>
  <c r="F180" i="4" s="1"/>
  <c r="E180" i="4"/>
  <c r="G180" i="4" s="1"/>
  <c r="C182" i="4"/>
  <c r="B206" i="4"/>
  <c r="F206" i="4" s="1"/>
  <c r="B227" i="4"/>
  <c r="F227" i="4" s="1"/>
  <c r="E227" i="4"/>
  <c r="G227" i="4" s="1"/>
  <c r="C227" i="4"/>
  <c r="G234" i="4"/>
  <c r="C238" i="4"/>
  <c r="B246" i="4"/>
  <c r="F246" i="4" s="1"/>
  <c r="G246" i="4" s="1"/>
  <c r="B249" i="4"/>
  <c r="F249" i="4" s="1"/>
  <c r="C256" i="4"/>
  <c r="B256" i="4"/>
  <c r="F256" i="4" s="1"/>
  <c r="G259" i="4"/>
  <c r="C266" i="4"/>
  <c r="C276" i="4"/>
  <c r="C283" i="4"/>
  <c r="B295" i="4"/>
  <c r="F295" i="4" s="1"/>
  <c r="E295" i="4"/>
  <c r="C295" i="4"/>
  <c r="B318" i="4"/>
  <c r="F318" i="4" s="1"/>
  <c r="C150" i="4"/>
  <c r="B14" i="4"/>
  <c r="F14" i="4" s="1"/>
  <c r="G81" i="4"/>
  <c r="C114" i="4"/>
  <c r="C232" i="4"/>
  <c r="B235" i="4"/>
  <c r="F235" i="4" s="1"/>
  <c r="C235" i="4"/>
  <c r="B238" i="4"/>
  <c r="F238" i="4" s="1"/>
  <c r="B241" i="4"/>
  <c r="F241" i="4" s="1"/>
  <c r="C241" i="4"/>
  <c r="C249" i="4"/>
  <c r="E253" i="4"/>
  <c r="C253" i="4"/>
  <c r="B253" i="4"/>
  <c r="F253" i="4" s="1"/>
  <c r="E256" i="4"/>
  <c r="G256" i="4" s="1"/>
  <c r="E273" i="4"/>
  <c r="G273" i="4" s="1"/>
  <c r="C273" i="4"/>
  <c r="C284" i="4"/>
  <c r="C288" i="4"/>
  <c r="B288" i="4"/>
  <c r="F288" i="4" s="1"/>
  <c r="H288" i="4"/>
  <c r="C292" i="4"/>
  <c r="B313" i="4"/>
  <c r="F313" i="4" s="1"/>
  <c r="E317" i="4"/>
  <c r="G317" i="4" s="1"/>
  <c r="B317" i="4"/>
  <c r="F317" i="4" s="1"/>
  <c r="C317" i="4"/>
  <c r="C321" i="4"/>
  <c r="C325" i="4"/>
  <c r="B8" i="4"/>
  <c r="F8" i="4" s="1"/>
  <c r="H8" i="4"/>
  <c r="E8" i="4"/>
  <c r="G8" i="4" s="1"/>
  <c r="E34" i="4"/>
  <c r="G34" i="4" s="1"/>
  <c r="C8" i="4"/>
  <c r="B78" i="4"/>
  <c r="F78" i="4" s="1"/>
  <c r="C223" i="4"/>
  <c r="B223" i="4"/>
  <c r="F223" i="4" s="1"/>
  <c r="H223" i="4"/>
  <c r="G53" i="4"/>
  <c r="C142" i="4"/>
  <c r="B6" i="4"/>
  <c r="F6" i="4" s="1"/>
  <c r="H6" i="4"/>
  <c r="C34" i="4"/>
  <c r="B36" i="4"/>
  <c r="F36" i="4" s="1"/>
  <c r="E36" i="4"/>
  <c r="G36" i="4" s="1"/>
  <c r="B38" i="4"/>
  <c r="F38" i="4" s="1"/>
  <c r="B70" i="4"/>
  <c r="F70" i="4" s="1"/>
  <c r="B120" i="4"/>
  <c r="F120" i="4" s="1"/>
  <c r="E120" i="4"/>
  <c r="G120" i="4" s="1"/>
  <c r="C6" i="4"/>
  <c r="B10" i="4"/>
  <c r="F10" i="4" s="1"/>
  <c r="H10" i="4"/>
  <c r="C21" i="4"/>
  <c r="B40" i="4"/>
  <c r="F40" i="4" s="1"/>
  <c r="E40" i="4"/>
  <c r="G40" i="4" s="1"/>
  <c r="G45" i="4"/>
  <c r="C53" i="4"/>
  <c r="E66" i="4"/>
  <c r="G66" i="4" s="1"/>
  <c r="B72" i="4"/>
  <c r="F72" i="4" s="1"/>
  <c r="E72" i="4"/>
  <c r="B74" i="4"/>
  <c r="F74" i="4" s="1"/>
  <c r="H74" i="4"/>
  <c r="C85" i="4"/>
  <c r="B116" i="4"/>
  <c r="F116" i="4" s="1"/>
  <c r="E116" i="4"/>
  <c r="C133" i="4"/>
  <c r="C165" i="4"/>
  <c r="C25" i="4"/>
  <c r="C40" i="4"/>
  <c r="B44" i="4"/>
  <c r="F44" i="4" s="1"/>
  <c r="E44" i="4"/>
  <c r="C57" i="4"/>
  <c r="E70" i="4"/>
  <c r="G70" i="4" s="1"/>
  <c r="C72" i="4"/>
  <c r="C74" i="4"/>
  <c r="B76" i="4"/>
  <c r="F76" i="4" s="1"/>
  <c r="H76" i="4"/>
  <c r="E76" i="4"/>
  <c r="C129" i="4"/>
  <c r="C161" i="4"/>
  <c r="B176" i="4"/>
  <c r="F176" i="4" s="1"/>
  <c r="E176" i="4"/>
  <c r="G176" i="4" s="1"/>
  <c r="C178" i="4"/>
  <c r="C180" i="4"/>
  <c r="E215" i="4"/>
  <c r="G215" i="4" s="1"/>
  <c r="E225" i="4"/>
  <c r="G225" i="4" s="1"/>
  <c r="B16" i="4"/>
  <c r="F16" i="4" s="1"/>
  <c r="H16" i="4"/>
  <c r="E16" i="4"/>
  <c r="G16" i="4" s="1"/>
  <c r="E74" i="4"/>
  <c r="G74" i="4" s="1"/>
  <c r="C78" i="4"/>
  <c r="B82" i="4"/>
  <c r="F82" i="4" s="1"/>
  <c r="C125" i="4"/>
  <c r="G133" i="4"/>
  <c r="B140" i="4"/>
  <c r="F140" i="4" s="1"/>
  <c r="E140" i="4"/>
  <c r="C189" i="4"/>
  <c r="B211" i="4"/>
  <c r="F211" i="4" s="1"/>
  <c r="E211" i="4"/>
  <c r="G211" i="4" s="1"/>
  <c r="C211" i="4"/>
  <c r="E221" i="4"/>
  <c r="G221" i="4" s="1"/>
  <c r="E223" i="4"/>
  <c r="G223" i="4" s="1"/>
  <c r="H230" i="4"/>
  <c r="E230" i="4"/>
  <c r="C230" i="4"/>
  <c r="B273" i="4"/>
  <c r="F273" i="4" s="1"/>
  <c r="E288" i="4"/>
  <c r="G288" i="4" s="1"/>
  <c r="B300" i="4"/>
  <c r="F300" i="4" s="1"/>
  <c r="B310" i="4"/>
  <c r="F310" i="4" s="1"/>
  <c r="G310" i="4" s="1"/>
  <c r="C313" i="4"/>
  <c r="E14" i="4"/>
  <c r="G14" i="4" s="1"/>
  <c r="B20" i="4"/>
  <c r="F20" i="4" s="1"/>
  <c r="E20" i="4"/>
  <c r="G20" i="4" s="1"/>
  <c r="G25" i="4"/>
  <c r="C33" i="4"/>
  <c r="B52" i="4"/>
  <c r="F52" i="4" s="1"/>
  <c r="E52" i="4"/>
  <c r="G52" i="4" s="1"/>
  <c r="B54" i="4"/>
  <c r="F54" i="4" s="1"/>
  <c r="H54" i="4"/>
  <c r="G57" i="4"/>
  <c r="C65" i="4"/>
  <c r="E78" i="4"/>
  <c r="G78" i="4" s="1"/>
  <c r="C82" i="4"/>
  <c r="B84" i="4"/>
  <c r="F84" i="4" s="1"/>
  <c r="E84" i="4"/>
  <c r="B86" i="4"/>
  <c r="F86" i="4" s="1"/>
  <c r="G89" i="4"/>
  <c r="B104" i="4"/>
  <c r="F104" i="4" s="1"/>
  <c r="E104" i="4"/>
  <c r="G104" i="4" s="1"/>
  <c r="C106" i="4"/>
  <c r="C121" i="4"/>
  <c r="G129" i="4"/>
  <c r="B136" i="4"/>
  <c r="F136" i="4" s="1"/>
  <c r="E136" i="4"/>
  <c r="C138" i="4"/>
  <c r="C140" i="4"/>
  <c r="C153" i="4"/>
  <c r="B168" i="4"/>
  <c r="F168" i="4" s="1"/>
  <c r="E168" i="4"/>
  <c r="C170" i="4"/>
  <c r="C185" i="4"/>
  <c r="B193" i="4"/>
  <c r="F193" i="4" s="1"/>
  <c r="G193" i="4" s="1"/>
  <c r="B202" i="4"/>
  <c r="F202" i="4" s="1"/>
  <c r="C207" i="4"/>
  <c r="B207" i="4"/>
  <c r="F207" i="4" s="1"/>
  <c r="C216" i="4"/>
  <c r="B221" i="4"/>
  <c r="F221" i="4" s="1"/>
  <c r="B228" i="4"/>
  <c r="F228" i="4" s="1"/>
  <c r="B230" i="4"/>
  <c r="F230" i="4" s="1"/>
  <c r="E241" i="4"/>
  <c r="G241" i="4" s="1"/>
  <c r="C254" i="4"/>
  <c r="C257" i="4"/>
  <c r="B281" i="4"/>
  <c r="F281" i="4" s="1"/>
  <c r="E285" i="4"/>
  <c r="B285" i="4"/>
  <c r="F285" i="4" s="1"/>
  <c r="C285" i="4"/>
  <c r="C289" i="4"/>
  <c r="C293" i="4"/>
  <c r="C300" i="4"/>
  <c r="B303" i="4"/>
  <c r="F303" i="4" s="1"/>
  <c r="C303" i="4"/>
  <c r="C318" i="4"/>
  <c r="E322" i="4"/>
  <c r="C322" i="4"/>
  <c r="B322" i="4"/>
  <c r="F322" i="4" s="1"/>
  <c r="B32" i="4"/>
  <c r="F32" i="4" s="1"/>
  <c r="E32" i="4"/>
  <c r="G32" i="4" s="1"/>
  <c r="G37" i="4"/>
  <c r="G9" i="4"/>
  <c r="B152" i="4"/>
  <c r="F152" i="4" s="1"/>
  <c r="E152" i="4"/>
  <c r="G152" i="4" s="1"/>
  <c r="G177" i="4"/>
  <c r="B184" i="4"/>
  <c r="F184" i="4" s="1"/>
  <c r="H184" i="4"/>
  <c r="E184" i="4"/>
  <c r="E305" i="4"/>
  <c r="G305" i="4" s="1"/>
  <c r="C305" i="4"/>
  <c r="C320" i="4"/>
  <c r="B320" i="4"/>
  <c r="F320" i="4" s="1"/>
  <c r="G320" i="4" s="1"/>
  <c r="C4" i="4"/>
  <c r="C36" i="4"/>
  <c r="B42" i="4"/>
  <c r="F42" i="4" s="1"/>
  <c r="H42" i="4"/>
  <c r="C101" i="4"/>
  <c r="C118" i="4"/>
  <c r="C120" i="4"/>
  <c r="B148" i="4"/>
  <c r="F148" i="4" s="1"/>
  <c r="E148" i="4"/>
  <c r="G148" i="4" s="1"/>
  <c r="E6" i="4"/>
  <c r="G6" i="4" s="1"/>
  <c r="C10" i="4"/>
  <c r="B12" i="4"/>
  <c r="F12" i="4" s="1"/>
  <c r="H12" i="4"/>
  <c r="E12" i="4"/>
  <c r="G12" i="4" s="1"/>
  <c r="E38" i="4"/>
  <c r="C42" i="4"/>
  <c r="B46" i="4"/>
  <c r="F46" i="4" s="1"/>
  <c r="G46" i="4" s="1"/>
  <c r="C89" i="4"/>
  <c r="C97" i="4"/>
  <c r="G105" i="4"/>
  <c r="B112" i="4"/>
  <c r="F112" i="4" s="1"/>
  <c r="E112" i="4"/>
  <c r="G112" i="4" s="1"/>
  <c r="C116" i="4"/>
  <c r="G137" i="4"/>
  <c r="B144" i="4"/>
  <c r="F144" i="4" s="1"/>
  <c r="E144" i="4"/>
  <c r="G144" i="4" s="1"/>
  <c r="C146" i="4"/>
  <c r="C148" i="4"/>
  <c r="B209" i="4"/>
  <c r="F209" i="4" s="1"/>
  <c r="G209" i="4" s="1"/>
  <c r="C209" i="4"/>
  <c r="C213" i="4"/>
  <c r="B218" i="4"/>
  <c r="F218" i="4" s="1"/>
  <c r="G218" i="4" s="1"/>
  <c r="E10" i="4"/>
  <c r="G10" i="4" s="1"/>
  <c r="C14" i="4"/>
  <c r="B18" i="4"/>
  <c r="F18" i="4" s="1"/>
  <c r="C29" i="4"/>
  <c r="E42" i="4"/>
  <c r="G42" i="4" s="1"/>
  <c r="C44" i="4"/>
  <c r="C46" i="4"/>
  <c r="B48" i="4"/>
  <c r="F48" i="4" s="1"/>
  <c r="E48" i="4"/>
  <c r="B50" i="4"/>
  <c r="F50" i="4" s="1"/>
  <c r="H50" i="4"/>
  <c r="C61" i="4"/>
  <c r="C76" i="4"/>
  <c r="B80" i="4"/>
  <c r="F80" i="4" s="1"/>
  <c r="E80" i="4"/>
  <c r="G80" i="4" s="1"/>
  <c r="C93" i="4"/>
  <c r="B108" i="4"/>
  <c r="F108" i="4" s="1"/>
  <c r="E108" i="4"/>
  <c r="C110" i="4"/>
  <c r="C112" i="4"/>
  <c r="C157" i="4"/>
  <c r="G165" i="4"/>
  <c r="B172" i="4"/>
  <c r="F172" i="4" s="1"/>
  <c r="E172" i="4"/>
  <c r="G172" i="4" s="1"/>
  <c r="C174" i="4"/>
  <c r="C176" i="4"/>
  <c r="E235" i="4"/>
  <c r="G235" i="4" s="1"/>
  <c r="E244" i="4"/>
  <c r="G244" i="4" s="1"/>
  <c r="B244" i="4"/>
  <c r="F244" i="4" s="1"/>
  <c r="B247" i="4"/>
  <c r="F247" i="4" s="1"/>
  <c r="C247" i="4"/>
  <c r="H247" i="4"/>
  <c r="E247" i="4"/>
  <c r="G247" i="4" s="1"/>
  <c r="B263" i="4"/>
  <c r="F263" i="4" s="1"/>
  <c r="E263" i="4"/>
  <c r="C263" i="4"/>
  <c r="C16" i="4"/>
  <c r="C18" i="4"/>
  <c r="B22" i="4"/>
  <c r="F22" i="4" s="1"/>
  <c r="H22" i="4"/>
  <c r="C5" i="4"/>
  <c r="E18" i="4"/>
  <c r="G18" i="4" s="1"/>
  <c r="C20" i="4"/>
  <c r="C22" i="4"/>
  <c r="B24" i="4"/>
  <c r="F24" i="4" s="1"/>
  <c r="H24" i="4"/>
  <c r="E24" i="4"/>
  <c r="G24" i="4" s="1"/>
  <c r="B26" i="4"/>
  <c r="F26" i="4" s="1"/>
  <c r="G26" i="4" s="1"/>
  <c r="G29" i="4"/>
  <c r="C37" i="4"/>
  <c r="E50" i="4"/>
  <c r="G50" i="4" s="1"/>
  <c r="C52" i="4"/>
  <c r="C54" i="4"/>
  <c r="B56" i="4"/>
  <c r="F56" i="4" s="1"/>
  <c r="E56" i="4"/>
  <c r="G56" i="4" s="1"/>
  <c r="B58" i="4"/>
  <c r="F58" i="4" s="1"/>
  <c r="G58" i="4" s="1"/>
  <c r="C69" i="4"/>
  <c r="E82" i="4"/>
  <c r="G82" i="4" s="1"/>
  <c r="C84" i="4"/>
  <c r="C86" i="4"/>
  <c r="B88" i="4"/>
  <c r="F88" i="4" s="1"/>
  <c r="E88" i="4"/>
  <c r="B90" i="4"/>
  <c r="F90" i="4" s="1"/>
  <c r="G90" i="4" s="1"/>
  <c r="B100" i="4"/>
  <c r="F100" i="4" s="1"/>
  <c r="E100" i="4"/>
  <c r="G100" i="4" s="1"/>
  <c r="C102" i="4"/>
  <c r="C104" i="4"/>
  <c r="C117" i="4"/>
  <c r="B132" i="4"/>
  <c r="F132" i="4" s="1"/>
  <c r="E132" i="4"/>
  <c r="G132" i="4" s="1"/>
  <c r="C134" i="4"/>
  <c r="C136" i="4"/>
  <c r="C149" i="4"/>
  <c r="B164" i="4"/>
  <c r="F164" i="4" s="1"/>
  <c r="E164" i="4"/>
  <c r="G164" i="4" s="1"/>
  <c r="C166" i="4"/>
  <c r="C168" i="4"/>
  <c r="C181" i="4"/>
  <c r="B195" i="4"/>
  <c r="F195" i="4" s="1"/>
  <c r="G195" i="4" s="1"/>
  <c r="B197" i="4"/>
  <c r="F197" i="4" s="1"/>
  <c r="G197" i="4" s="1"/>
  <c r="E205" i="4"/>
  <c r="E207" i="4"/>
  <c r="E214" i="4"/>
  <c r="G214" i="4" s="1"/>
  <c r="C214" i="4"/>
  <c r="B219" i="4"/>
  <c r="F219" i="4" s="1"/>
  <c r="C219" i="4"/>
  <c r="C221" i="4"/>
  <c r="B224" i="4"/>
  <c r="F224" i="4" s="1"/>
  <c r="G224" i="4" s="1"/>
  <c r="H231" i="4"/>
  <c r="B231" i="4"/>
  <c r="F231" i="4" s="1"/>
  <c r="G231" i="4" s="1"/>
  <c r="B233" i="4"/>
  <c r="F233" i="4" s="1"/>
  <c r="E233" i="4"/>
  <c r="C233" i="4"/>
  <c r="H233" i="4"/>
  <c r="C239" i="4"/>
  <c r="B251" i="4"/>
  <c r="F251" i="4" s="1"/>
  <c r="E251" i="4"/>
  <c r="G251" i="4" s="1"/>
  <c r="G254" i="4"/>
  <c r="B268" i="4"/>
  <c r="F268" i="4" s="1"/>
  <c r="B278" i="4"/>
  <c r="F278" i="4" s="1"/>
  <c r="G278" i="4" s="1"/>
  <c r="C281" i="4"/>
  <c r="C297" i="4"/>
  <c r="E303" i="4"/>
  <c r="G303" i="4" s="1"/>
  <c r="C307" i="4"/>
  <c r="G318" i="4"/>
  <c r="C323" i="4"/>
  <c r="C330" i="4"/>
  <c r="C9" i="4"/>
  <c r="E22" i="4"/>
  <c r="G22" i="4" s="1"/>
  <c r="C24" i="4"/>
  <c r="C26" i="4"/>
  <c r="B28" i="4"/>
  <c r="F28" i="4" s="1"/>
  <c r="E28" i="4"/>
  <c r="B30" i="4"/>
  <c r="F30" i="4" s="1"/>
  <c r="G30" i="4" s="1"/>
  <c r="C41" i="4"/>
  <c r="E54" i="4"/>
  <c r="G54" i="4" s="1"/>
  <c r="D54" i="4" s="1"/>
  <c r="C56" i="4"/>
  <c r="C58" i="4"/>
  <c r="B60" i="4"/>
  <c r="F60" i="4" s="1"/>
  <c r="E60" i="4"/>
  <c r="G60" i="4" s="1"/>
  <c r="B62" i="4"/>
  <c r="F62" i="4" s="1"/>
  <c r="G62" i="4" s="1"/>
  <c r="G65" i="4"/>
  <c r="C73" i="4"/>
  <c r="E86" i="4"/>
  <c r="G86" i="4" s="1"/>
  <c r="C88" i="4"/>
  <c r="C90" i="4"/>
  <c r="B92" i="4"/>
  <c r="F92" i="4" s="1"/>
  <c r="E92" i="4"/>
  <c r="G92" i="4" s="1"/>
  <c r="B96" i="4"/>
  <c r="F96" i="4" s="1"/>
  <c r="E96" i="4"/>
  <c r="C98" i="4"/>
  <c r="C100" i="4"/>
  <c r="C113" i="4"/>
  <c r="B128" i="4"/>
  <c r="F128" i="4" s="1"/>
  <c r="E128" i="4"/>
  <c r="G128" i="4" s="1"/>
  <c r="C130" i="4"/>
  <c r="C132" i="4"/>
  <c r="C145" i="4"/>
  <c r="G153" i="4"/>
  <c r="B160" i="4"/>
  <c r="F160" i="4" s="1"/>
  <c r="E160" i="4"/>
  <c r="G160" i="4" s="1"/>
  <c r="C162" i="4"/>
  <c r="C164" i="4"/>
  <c r="C177" i="4"/>
  <c r="G202" i="4"/>
  <c r="B205" i="4"/>
  <c r="F205" i="4" s="1"/>
  <c r="B212" i="4"/>
  <c r="F212" i="4" s="1"/>
  <c r="B214" i="4"/>
  <c r="F214" i="4" s="1"/>
  <c r="E219" i="4"/>
  <c r="G219" i="4" s="1"/>
  <c r="C222" i="4"/>
  <c r="C224" i="4"/>
  <c r="C231" i="4"/>
  <c r="C251" i="4"/>
  <c r="E258" i="4"/>
  <c r="G258" i="4" s="1"/>
  <c r="C258" i="4"/>
  <c r="B258" i="4"/>
  <c r="F258" i="4" s="1"/>
  <c r="C261" i="4"/>
  <c r="C268" i="4"/>
  <c r="B271" i="4"/>
  <c r="F271" i="4" s="1"/>
  <c r="G271" i="4" s="1"/>
  <c r="C271" i="4"/>
  <c r="C286" i="4"/>
  <c r="E290" i="4"/>
  <c r="G290" i="4" s="1"/>
  <c r="B290" i="4"/>
  <c r="F290" i="4" s="1"/>
  <c r="C290" i="4"/>
  <c r="B315" i="4"/>
  <c r="F315" i="4" s="1"/>
  <c r="E315" i="4"/>
  <c r="G315" i="4" s="1"/>
  <c r="G323" i="4"/>
  <c r="G37" i="8"/>
  <c r="F37" i="8"/>
  <c r="E37" i="8"/>
  <c r="L37" i="8"/>
  <c r="M37" i="8"/>
  <c r="K37" i="8"/>
  <c r="J37" i="8"/>
  <c r="I37" i="8"/>
  <c r="B264" i="4"/>
  <c r="F264" i="4" s="1"/>
  <c r="G264" i="4" s="1"/>
  <c r="C274" i="4"/>
  <c r="E276" i="4"/>
  <c r="G276" i="4" s="1"/>
  <c r="B279" i="4"/>
  <c r="F279" i="4" s="1"/>
  <c r="C279" i="4"/>
  <c r="B291" i="4"/>
  <c r="F291" i="4" s="1"/>
  <c r="G291" i="4" s="1"/>
  <c r="B296" i="4"/>
  <c r="F296" i="4" s="1"/>
  <c r="G296" i="4" s="1"/>
  <c r="C306" i="4"/>
  <c r="H308" i="4"/>
  <c r="E308" i="4"/>
  <c r="G308" i="4" s="1"/>
  <c r="B311" i="4"/>
  <c r="F311" i="4" s="1"/>
  <c r="C311" i="4"/>
  <c r="B323" i="4"/>
  <c r="F323" i="4" s="1"/>
  <c r="B328" i="4"/>
  <c r="F328" i="4" s="1"/>
  <c r="G328" i="4" s="1"/>
  <c r="B5" i="4"/>
  <c r="F5" i="4" s="1"/>
  <c r="G5" i="4" s="1"/>
  <c r="H5" i="4"/>
  <c r="B9" i="4"/>
  <c r="F9" i="4" s="1"/>
  <c r="B13" i="4"/>
  <c r="F13" i="4" s="1"/>
  <c r="G13" i="4" s="1"/>
  <c r="H13" i="4"/>
  <c r="B17" i="4"/>
  <c r="F17" i="4" s="1"/>
  <c r="G17" i="4" s="1"/>
  <c r="H17" i="4"/>
  <c r="B21" i="4"/>
  <c r="F21" i="4" s="1"/>
  <c r="G21" i="4" s="1"/>
  <c r="B25" i="4"/>
  <c r="F25" i="4" s="1"/>
  <c r="H25" i="4"/>
  <c r="B29" i="4"/>
  <c r="F29" i="4" s="1"/>
  <c r="B33" i="4"/>
  <c r="F33" i="4" s="1"/>
  <c r="G33" i="4" s="1"/>
  <c r="H33" i="4"/>
  <c r="B37" i="4"/>
  <c r="F37" i="4" s="1"/>
  <c r="B41" i="4"/>
  <c r="F41" i="4" s="1"/>
  <c r="G41" i="4" s="1"/>
  <c r="H41" i="4"/>
  <c r="B45" i="4"/>
  <c r="F45" i="4" s="1"/>
  <c r="B49" i="4"/>
  <c r="F49" i="4" s="1"/>
  <c r="G49" i="4" s="1"/>
  <c r="H49" i="4"/>
  <c r="B53" i="4"/>
  <c r="F53" i="4" s="1"/>
  <c r="B57" i="4"/>
  <c r="F57" i="4" s="1"/>
  <c r="H57" i="4"/>
  <c r="B61" i="4"/>
  <c r="F61" i="4" s="1"/>
  <c r="G61" i="4" s="1"/>
  <c r="B65" i="4"/>
  <c r="F65" i="4" s="1"/>
  <c r="B69" i="4"/>
  <c r="F69" i="4" s="1"/>
  <c r="G69" i="4" s="1"/>
  <c r="B73" i="4"/>
  <c r="F73" i="4" s="1"/>
  <c r="G73" i="4" s="1"/>
  <c r="B77" i="4"/>
  <c r="F77" i="4" s="1"/>
  <c r="G77" i="4" s="1"/>
  <c r="H77" i="4"/>
  <c r="B81" i="4"/>
  <c r="F81" i="4" s="1"/>
  <c r="B85" i="4"/>
  <c r="F85" i="4" s="1"/>
  <c r="G85" i="4" s="1"/>
  <c r="B89" i="4"/>
  <c r="F89" i="4" s="1"/>
  <c r="B93" i="4"/>
  <c r="F93" i="4" s="1"/>
  <c r="G93" i="4" s="1"/>
  <c r="H93" i="4"/>
  <c r="B97" i="4"/>
  <c r="F97" i="4" s="1"/>
  <c r="G97" i="4" s="1"/>
  <c r="B101" i="4"/>
  <c r="F101" i="4" s="1"/>
  <c r="G101" i="4" s="1"/>
  <c r="B105" i="4"/>
  <c r="F105" i="4" s="1"/>
  <c r="H105" i="4"/>
  <c r="B109" i="4"/>
  <c r="F109" i="4" s="1"/>
  <c r="G109" i="4" s="1"/>
  <c r="B113" i="4"/>
  <c r="F113" i="4" s="1"/>
  <c r="G113" i="4" s="1"/>
  <c r="H113" i="4"/>
  <c r="B117" i="4"/>
  <c r="F117" i="4" s="1"/>
  <c r="G117" i="4" s="1"/>
  <c r="B121" i="4"/>
  <c r="F121" i="4" s="1"/>
  <c r="G121" i="4" s="1"/>
  <c r="B125" i="4"/>
  <c r="F125" i="4" s="1"/>
  <c r="G125" i="4" s="1"/>
  <c r="B129" i="4"/>
  <c r="F129" i="4" s="1"/>
  <c r="B133" i="4"/>
  <c r="F133" i="4" s="1"/>
  <c r="H133" i="4"/>
  <c r="B137" i="4"/>
  <c r="F137" i="4" s="1"/>
  <c r="B141" i="4"/>
  <c r="F141" i="4" s="1"/>
  <c r="G141" i="4" s="1"/>
  <c r="H141" i="4"/>
  <c r="B145" i="4"/>
  <c r="F145" i="4" s="1"/>
  <c r="G145" i="4" s="1"/>
  <c r="B149" i="4"/>
  <c r="F149" i="4" s="1"/>
  <c r="G149" i="4" s="1"/>
  <c r="B153" i="4"/>
  <c r="F153" i="4" s="1"/>
  <c r="H153" i="4"/>
  <c r="B157" i="4"/>
  <c r="F157" i="4" s="1"/>
  <c r="G157" i="4" s="1"/>
  <c r="B161" i="4"/>
  <c r="F161" i="4" s="1"/>
  <c r="G161" i="4" s="1"/>
  <c r="B165" i="4"/>
  <c r="F165" i="4" s="1"/>
  <c r="H165" i="4"/>
  <c r="B169" i="4"/>
  <c r="F169" i="4" s="1"/>
  <c r="G169" i="4" s="1"/>
  <c r="H169" i="4"/>
  <c r="B173" i="4"/>
  <c r="F173" i="4" s="1"/>
  <c r="G173" i="4" s="1"/>
  <c r="H173" i="4"/>
  <c r="B177" i="4"/>
  <c r="F177" i="4" s="1"/>
  <c r="B181" i="4"/>
  <c r="F181" i="4" s="1"/>
  <c r="G181" i="4" s="1"/>
  <c r="H181" i="4"/>
  <c r="B185" i="4"/>
  <c r="F185" i="4" s="1"/>
  <c r="G185" i="4" s="1"/>
  <c r="H185" i="4"/>
  <c r="B189" i="4"/>
  <c r="F189" i="4" s="1"/>
  <c r="G189" i="4" s="1"/>
  <c r="B196" i="4"/>
  <c r="F196" i="4" s="1"/>
  <c r="G196" i="4" s="1"/>
  <c r="E212" i="4"/>
  <c r="C212" i="4"/>
  <c r="G213" i="4"/>
  <c r="D213" i="4" s="1"/>
  <c r="E228" i="4"/>
  <c r="C228" i="4"/>
  <c r="G229" i="4"/>
  <c r="H245" i="4"/>
  <c r="E249" i="4"/>
  <c r="G249" i="4" s="1"/>
  <c r="B254" i="4"/>
  <c r="F254" i="4" s="1"/>
  <c r="E261" i="4"/>
  <c r="B261" i="4"/>
  <c r="F261" i="4" s="1"/>
  <c r="E266" i="4"/>
  <c r="B266" i="4"/>
  <c r="F266" i="4" s="1"/>
  <c r="H268" i="4"/>
  <c r="B276" i="4"/>
  <c r="F276" i="4" s="1"/>
  <c r="H277" i="4"/>
  <c r="E279" i="4"/>
  <c r="E281" i="4"/>
  <c r="G281" i="4" s="1"/>
  <c r="B286" i="4"/>
  <c r="F286" i="4" s="1"/>
  <c r="G286" i="4" s="1"/>
  <c r="E293" i="4"/>
  <c r="G293" i="4" s="1"/>
  <c r="B293" i="4"/>
  <c r="F293" i="4" s="1"/>
  <c r="E298" i="4"/>
  <c r="G298" i="4" s="1"/>
  <c r="B298" i="4"/>
  <c r="F298" i="4" s="1"/>
  <c r="B308" i="4"/>
  <c r="F308" i="4" s="1"/>
  <c r="H309" i="4"/>
  <c r="E311" i="4"/>
  <c r="G311" i="4" s="1"/>
  <c r="E313" i="4"/>
  <c r="G313" i="4" s="1"/>
  <c r="H313" i="4"/>
  <c r="E325" i="4"/>
  <c r="G325" i="4" s="1"/>
  <c r="B325" i="4"/>
  <c r="F325" i="4" s="1"/>
  <c r="E330" i="4"/>
  <c r="G330" i="4" s="1"/>
  <c r="B330" i="4"/>
  <c r="F330" i="4" s="1"/>
  <c r="L25" i="8"/>
  <c r="M25" i="8"/>
  <c r="C25" i="8"/>
  <c r="B25" i="8" s="1"/>
  <c r="H26" i="4" s="1"/>
  <c r="E25" i="8"/>
  <c r="G25" i="8"/>
  <c r="I25" i="8"/>
  <c r="F25" i="8"/>
  <c r="J28" i="8"/>
  <c r="G28" i="8"/>
  <c r="N28" i="8"/>
  <c r="D28" i="8"/>
  <c r="K28" i="8"/>
  <c r="C28" i="8"/>
  <c r="B28" i="8" s="1"/>
  <c r="H29" i="4" s="1"/>
  <c r="M28" i="8"/>
  <c r="L28" i="8"/>
  <c r="I28" i="8"/>
  <c r="I30" i="8"/>
  <c r="F30" i="8"/>
  <c r="G30" i="8"/>
  <c r="H30" i="8"/>
  <c r="N30" i="8"/>
  <c r="M30" i="8"/>
  <c r="L30" i="8"/>
  <c r="K30" i="8"/>
  <c r="N5" i="8"/>
  <c r="F5" i="8"/>
  <c r="I5" i="8"/>
  <c r="H5" i="8"/>
  <c r="E5" i="8"/>
  <c r="D5" i="8"/>
  <c r="H25" i="8"/>
  <c r="E28" i="8"/>
  <c r="C30" i="8"/>
  <c r="B30" i="8" s="1"/>
  <c r="H31" i="4" s="1"/>
  <c r="C37" i="8"/>
  <c r="B37" i="8" s="1"/>
  <c r="H38" i="4" s="1"/>
  <c r="J11" i="8"/>
  <c r="G11" i="8"/>
  <c r="H11" i="8"/>
  <c r="E11" i="8"/>
  <c r="N11" i="8"/>
  <c r="D11" i="8"/>
  <c r="N18" i="8"/>
  <c r="F18" i="8"/>
  <c r="M18" i="8"/>
  <c r="E18" i="8"/>
  <c r="H18" i="8"/>
  <c r="J24" i="8"/>
  <c r="H24" i="8"/>
  <c r="G24" i="8"/>
  <c r="I24" i="8"/>
  <c r="K24" i="8"/>
  <c r="E24" i="8"/>
  <c r="D24" i="8"/>
  <c r="J25" i="8"/>
  <c r="D30" i="8"/>
  <c r="N37" i="8"/>
  <c r="E243" i="4"/>
  <c r="G243" i="4" s="1"/>
  <c r="B243" i="4"/>
  <c r="F243" i="4" s="1"/>
  <c r="H260" i="4"/>
  <c r="B260" i="4"/>
  <c r="F260" i="4" s="1"/>
  <c r="E265" i="4"/>
  <c r="B265" i="4"/>
  <c r="F265" i="4" s="1"/>
  <c r="B324" i="4"/>
  <c r="F324" i="4" s="1"/>
  <c r="F2" i="8"/>
  <c r="N2" i="8"/>
  <c r="C2" i="8"/>
  <c r="B2" i="8" s="1"/>
  <c r="H2" i="4" s="1"/>
  <c r="G2" i="8"/>
  <c r="H254" i="4"/>
  <c r="D2" i="8"/>
  <c r="H14" i="8"/>
  <c r="K14" i="8"/>
  <c r="G14" i="8"/>
  <c r="E14" i="8"/>
  <c r="N14" i="8"/>
  <c r="D14" i="8"/>
  <c r="L17" i="8"/>
  <c r="D17" i="8"/>
  <c r="I17" i="8"/>
  <c r="H17" i="8"/>
  <c r="J17" i="8"/>
  <c r="F17" i="8"/>
  <c r="E17" i="8"/>
  <c r="N22" i="8"/>
  <c r="F22" i="8"/>
  <c r="I22" i="8"/>
  <c r="D22" i="8"/>
  <c r="M22" i="8"/>
  <c r="L22" i="8"/>
  <c r="J22" i="8"/>
  <c r="H22" i="8"/>
  <c r="K25" i="8"/>
  <c r="H28" i="8"/>
  <c r="J30" i="8"/>
  <c r="K35" i="8"/>
  <c r="C35" i="8"/>
  <c r="B35" i="8" s="1"/>
  <c r="H36" i="4" s="1"/>
  <c r="N35" i="8"/>
  <c r="J35" i="8"/>
  <c r="M35" i="8"/>
  <c r="I35" i="8"/>
  <c r="G35" i="8"/>
  <c r="G300" i="4"/>
  <c r="C302" i="4"/>
  <c r="C270" i="4"/>
  <c r="C242" i="4"/>
  <c r="C234" i="4"/>
  <c r="C226" i="4"/>
  <c r="C218" i="4"/>
  <c r="C210" i="4"/>
  <c r="C202" i="4"/>
  <c r="C201" i="4"/>
  <c r="C200" i="4"/>
  <c r="C199" i="4"/>
  <c r="C198" i="4"/>
  <c r="C197" i="4"/>
  <c r="C196" i="4"/>
  <c r="C195" i="4"/>
  <c r="C194" i="4"/>
  <c r="C193" i="4"/>
  <c r="C192" i="4"/>
  <c r="C191" i="4"/>
  <c r="C326" i="4"/>
  <c r="C294" i="4"/>
  <c r="C262" i="4"/>
  <c r="B7" i="4"/>
  <c r="F7" i="4" s="1"/>
  <c r="G7" i="4" s="1"/>
  <c r="H7" i="4"/>
  <c r="B11" i="4"/>
  <c r="F11" i="4" s="1"/>
  <c r="G11" i="4" s="1"/>
  <c r="B15" i="4"/>
  <c r="F15" i="4" s="1"/>
  <c r="G15" i="4" s="1"/>
  <c r="B23" i="4"/>
  <c r="F23" i="4" s="1"/>
  <c r="G23" i="4" s="1"/>
  <c r="B27" i="4"/>
  <c r="F27" i="4" s="1"/>
  <c r="G27" i="4" s="1"/>
  <c r="H27" i="4"/>
  <c r="B43" i="4"/>
  <c r="F43" i="4" s="1"/>
  <c r="G43" i="4" s="1"/>
  <c r="H43" i="4"/>
  <c r="B47" i="4"/>
  <c r="F47" i="4" s="1"/>
  <c r="G47" i="4" s="1"/>
  <c r="B51" i="4"/>
  <c r="F51" i="4" s="1"/>
  <c r="G51" i="4" s="1"/>
  <c r="H51" i="4"/>
  <c r="B55" i="4"/>
  <c r="F55" i="4" s="1"/>
  <c r="G55" i="4" s="1"/>
  <c r="H55" i="4"/>
  <c r="B63" i="4"/>
  <c r="F63" i="4" s="1"/>
  <c r="G63" i="4" s="1"/>
  <c r="H63" i="4"/>
  <c r="B71" i="4"/>
  <c r="F71" i="4" s="1"/>
  <c r="G71" i="4" s="1"/>
  <c r="H71" i="4"/>
  <c r="B75" i="4"/>
  <c r="F75" i="4" s="1"/>
  <c r="G75" i="4" s="1"/>
  <c r="H75" i="4"/>
  <c r="B79" i="4"/>
  <c r="F79" i="4" s="1"/>
  <c r="G79" i="4" s="1"/>
  <c r="H79" i="4"/>
  <c r="B83" i="4"/>
  <c r="F83" i="4" s="1"/>
  <c r="G83" i="4" s="1"/>
  <c r="B87" i="4"/>
  <c r="F87" i="4" s="1"/>
  <c r="G87" i="4" s="1"/>
  <c r="H87" i="4"/>
  <c r="B91" i="4"/>
  <c r="F91" i="4" s="1"/>
  <c r="G91" i="4" s="1"/>
  <c r="H91" i="4"/>
  <c r="B95" i="4"/>
  <c r="F95" i="4" s="1"/>
  <c r="G95" i="4" s="1"/>
  <c r="H95" i="4"/>
  <c r="B103" i="4"/>
  <c r="F103" i="4" s="1"/>
  <c r="G103" i="4" s="1"/>
  <c r="H103" i="4"/>
  <c r="B111" i="4"/>
  <c r="F111" i="4" s="1"/>
  <c r="G111" i="4" s="1"/>
  <c r="H111" i="4"/>
  <c r="B119" i="4"/>
  <c r="F119" i="4" s="1"/>
  <c r="G119" i="4" s="1"/>
  <c r="H119" i="4"/>
  <c r="B127" i="4"/>
  <c r="F127" i="4" s="1"/>
  <c r="G127" i="4" s="1"/>
  <c r="B135" i="4"/>
  <c r="F135" i="4" s="1"/>
  <c r="G135" i="4" s="1"/>
  <c r="H135" i="4"/>
  <c r="B143" i="4"/>
  <c r="F143" i="4" s="1"/>
  <c r="G143" i="4" s="1"/>
  <c r="B147" i="4"/>
  <c r="F147" i="4" s="1"/>
  <c r="G147" i="4" s="1"/>
  <c r="H147" i="4"/>
  <c r="B200" i="4"/>
  <c r="F200" i="4" s="1"/>
  <c r="G200" i="4" s="1"/>
  <c r="D200" i="4" s="1"/>
  <c r="E204" i="4"/>
  <c r="G204" i="4" s="1"/>
  <c r="C204" i="4"/>
  <c r="E236" i="4"/>
  <c r="C236" i="4"/>
  <c r="B239" i="4"/>
  <c r="F239" i="4" s="1"/>
  <c r="G239" i="4" s="1"/>
  <c r="C243" i="4"/>
  <c r="B245" i="4"/>
  <c r="F245" i="4" s="1"/>
  <c r="G245" i="4" s="1"/>
  <c r="C248" i="4"/>
  <c r="B248" i="4"/>
  <c r="F248" i="4" s="1"/>
  <c r="C280" i="4"/>
  <c r="B280" i="4"/>
  <c r="F280" i="4" s="1"/>
  <c r="B287" i="4"/>
  <c r="F287" i="4" s="1"/>
  <c r="G287" i="4" s="1"/>
  <c r="E299" i="4"/>
  <c r="B302" i="4"/>
  <c r="F302" i="4" s="1"/>
  <c r="G302" i="4" s="1"/>
  <c r="B309" i="4"/>
  <c r="F309" i="4" s="1"/>
  <c r="G309" i="4" s="1"/>
  <c r="B319" i="4"/>
  <c r="F319" i="4" s="1"/>
  <c r="G319" i="4" s="1"/>
  <c r="C324" i="4"/>
  <c r="H331" i="4"/>
  <c r="E331" i="4"/>
  <c r="E2" i="8"/>
  <c r="G5" i="8"/>
  <c r="F11" i="8"/>
  <c r="I18" i="8"/>
  <c r="C22" i="8"/>
  <c r="B22" i="8" s="1"/>
  <c r="H23" i="4" s="1"/>
  <c r="F24" i="8"/>
  <c r="N25" i="8"/>
  <c r="L29" i="8"/>
  <c r="D29" i="8"/>
  <c r="K29" i="8"/>
  <c r="J29" i="8"/>
  <c r="H29" i="8"/>
  <c r="N29" i="8"/>
  <c r="M29" i="8"/>
  <c r="I29" i="8"/>
  <c r="L35" i="8"/>
  <c r="G268" i="4"/>
  <c r="E275" i="4"/>
  <c r="G275" i="4" s="1"/>
  <c r="B275" i="4"/>
  <c r="F275" i="4" s="1"/>
  <c r="B292" i="4"/>
  <c r="F292" i="4" s="1"/>
  <c r="E297" i="4"/>
  <c r="B297" i="4"/>
  <c r="F297" i="4" s="1"/>
  <c r="E307" i="4"/>
  <c r="B307" i="4"/>
  <c r="F307" i="4" s="1"/>
  <c r="E329" i="4"/>
  <c r="G329" i="4" s="1"/>
  <c r="B329" i="4"/>
  <c r="F329" i="4" s="1"/>
  <c r="B3" i="4"/>
  <c r="F3" i="4" s="1"/>
  <c r="G3" i="4" s="1"/>
  <c r="B19" i="4"/>
  <c r="F19" i="4" s="1"/>
  <c r="G19" i="4" s="1"/>
  <c r="B31" i="4"/>
  <c r="F31" i="4" s="1"/>
  <c r="G31" i="4" s="1"/>
  <c r="B35" i="4"/>
  <c r="F35" i="4" s="1"/>
  <c r="G35" i="4" s="1"/>
  <c r="H35" i="4"/>
  <c r="B39" i="4"/>
  <c r="F39" i="4" s="1"/>
  <c r="G39" i="4" s="1"/>
  <c r="H39" i="4"/>
  <c r="B59" i="4"/>
  <c r="F59" i="4" s="1"/>
  <c r="G59" i="4" s="1"/>
  <c r="H59" i="4"/>
  <c r="B67" i="4"/>
  <c r="F67" i="4" s="1"/>
  <c r="G67" i="4" s="1"/>
  <c r="H67" i="4"/>
  <c r="B99" i="4"/>
  <c r="F99" i="4" s="1"/>
  <c r="G99" i="4" s="1"/>
  <c r="B107" i="4"/>
  <c r="F107" i="4" s="1"/>
  <c r="G107" i="4" s="1"/>
  <c r="H107" i="4"/>
  <c r="B115" i="4"/>
  <c r="F115" i="4" s="1"/>
  <c r="G115" i="4" s="1"/>
  <c r="B123" i="4"/>
  <c r="F123" i="4" s="1"/>
  <c r="G123" i="4" s="1"/>
  <c r="B131" i="4"/>
  <c r="F131" i="4" s="1"/>
  <c r="G131" i="4" s="1"/>
  <c r="H131" i="4"/>
  <c r="B139" i="4"/>
  <c r="F139" i="4" s="1"/>
  <c r="G139" i="4" s="1"/>
  <c r="H139" i="4"/>
  <c r="B151" i="4"/>
  <c r="F151" i="4" s="1"/>
  <c r="G151" i="4" s="1"/>
  <c r="H151" i="4"/>
  <c r="B155" i="4"/>
  <c r="F155" i="4" s="1"/>
  <c r="G155" i="4" s="1"/>
  <c r="H155" i="4"/>
  <c r="B159" i="4"/>
  <c r="F159" i="4" s="1"/>
  <c r="G159" i="4" s="1"/>
  <c r="H159" i="4"/>
  <c r="B163" i="4"/>
  <c r="F163" i="4" s="1"/>
  <c r="G163" i="4" s="1"/>
  <c r="H163" i="4"/>
  <c r="B167" i="4"/>
  <c r="F167" i="4" s="1"/>
  <c r="G167" i="4" s="1"/>
  <c r="H167" i="4"/>
  <c r="B171" i="4"/>
  <c r="F171" i="4" s="1"/>
  <c r="G171" i="4" s="1"/>
  <c r="H171" i="4"/>
  <c r="B175" i="4"/>
  <c r="F175" i="4" s="1"/>
  <c r="G175" i="4" s="1"/>
  <c r="H175" i="4"/>
  <c r="B179" i="4"/>
  <c r="F179" i="4" s="1"/>
  <c r="G179" i="4" s="1"/>
  <c r="H179" i="4"/>
  <c r="B183" i="4"/>
  <c r="F183" i="4" s="1"/>
  <c r="G183" i="4" s="1"/>
  <c r="B187" i="4"/>
  <c r="F187" i="4" s="1"/>
  <c r="G187" i="4" s="1"/>
  <c r="H187" i="4"/>
  <c r="B192" i="4"/>
  <c r="F192" i="4" s="1"/>
  <c r="G192" i="4" s="1"/>
  <c r="E220" i="4"/>
  <c r="C220" i="4"/>
  <c r="B255" i="4"/>
  <c r="F255" i="4" s="1"/>
  <c r="G255" i="4" s="1"/>
  <c r="C260" i="4"/>
  <c r="C265" i="4"/>
  <c r="E267" i="4"/>
  <c r="B270" i="4"/>
  <c r="F270" i="4" s="1"/>
  <c r="G270" i="4" s="1"/>
  <c r="C275" i="4"/>
  <c r="B277" i="4"/>
  <c r="F277" i="4" s="1"/>
  <c r="G277" i="4" s="1"/>
  <c r="C312" i="4"/>
  <c r="B312" i="4"/>
  <c r="F312" i="4" s="1"/>
  <c r="C329" i="4"/>
  <c r="B2" i="4"/>
  <c r="F2" i="4" s="1"/>
  <c r="G2" i="4" s="1"/>
  <c r="C3" i="4"/>
  <c r="C7" i="4"/>
  <c r="C11" i="4"/>
  <c r="C15" i="4"/>
  <c r="C19" i="4"/>
  <c r="C23" i="4"/>
  <c r="C27" i="4"/>
  <c r="C31" i="4"/>
  <c r="C35" i="4"/>
  <c r="C39" i="4"/>
  <c r="C43" i="4"/>
  <c r="C47" i="4"/>
  <c r="C51" i="4"/>
  <c r="C55" i="4"/>
  <c r="C59" i="4"/>
  <c r="C63" i="4"/>
  <c r="C67" i="4"/>
  <c r="C71" i="4"/>
  <c r="C75" i="4"/>
  <c r="C79" i="4"/>
  <c r="C83" i="4"/>
  <c r="C87" i="4"/>
  <c r="C91" i="4"/>
  <c r="C95" i="4"/>
  <c r="C99" i="4"/>
  <c r="C103" i="4"/>
  <c r="C107" i="4"/>
  <c r="C111" i="4"/>
  <c r="C115" i="4"/>
  <c r="C119" i="4"/>
  <c r="C123" i="4"/>
  <c r="C127" i="4"/>
  <c r="C131" i="4"/>
  <c r="C135" i="4"/>
  <c r="C139" i="4"/>
  <c r="C143" i="4"/>
  <c r="C147" i="4"/>
  <c r="C151" i="4"/>
  <c r="C155" i="4"/>
  <c r="C159" i="4"/>
  <c r="C163" i="4"/>
  <c r="C167" i="4"/>
  <c r="C171" i="4"/>
  <c r="C175" i="4"/>
  <c r="C179" i="4"/>
  <c r="C183" i="4"/>
  <c r="C187" i="4"/>
  <c r="B191" i="4"/>
  <c r="F191" i="4" s="1"/>
  <c r="G191" i="4" s="1"/>
  <c r="H196" i="4"/>
  <c r="B199" i="4"/>
  <c r="F199" i="4" s="1"/>
  <c r="G199" i="4" s="1"/>
  <c r="D199" i="4" s="1"/>
  <c r="B204" i="4"/>
  <c r="F204" i="4" s="1"/>
  <c r="H216" i="4"/>
  <c r="B220" i="4"/>
  <c r="F220" i="4" s="1"/>
  <c r="H232" i="4"/>
  <c r="B236" i="4"/>
  <c r="F236" i="4" s="1"/>
  <c r="C245" i="4"/>
  <c r="E248" i="4"/>
  <c r="B250" i="4"/>
  <c r="F250" i="4" s="1"/>
  <c r="G250" i="4" s="1"/>
  <c r="C255" i="4"/>
  <c r="E260" i="4"/>
  <c r="G260" i="4" s="1"/>
  <c r="B267" i="4"/>
  <c r="F267" i="4" s="1"/>
  <c r="B269" i="4"/>
  <c r="F269" i="4" s="1"/>
  <c r="G269" i="4" s="1"/>
  <c r="C272" i="4"/>
  <c r="C277" i="4"/>
  <c r="E280" i="4"/>
  <c r="B282" i="4"/>
  <c r="F282" i="4" s="1"/>
  <c r="G282" i="4" s="1"/>
  <c r="C287" i="4"/>
  <c r="E292" i="4"/>
  <c r="G292" i="4" s="1"/>
  <c r="B299" i="4"/>
  <c r="F299" i="4" s="1"/>
  <c r="B301" i="4"/>
  <c r="F301" i="4" s="1"/>
  <c r="G301" i="4" s="1"/>
  <c r="D301" i="4" s="1"/>
  <c r="C304" i="4"/>
  <c r="C309" i="4"/>
  <c r="E312" i="4"/>
  <c r="B314" i="4"/>
  <c r="F314" i="4" s="1"/>
  <c r="G314" i="4" s="1"/>
  <c r="C319" i="4"/>
  <c r="E324" i="4"/>
  <c r="G324" i="4" s="1"/>
  <c r="B331" i="4"/>
  <c r="F331" i="4" s="1"/>
  <c r="H2" i="8"/>
  <c r="I11" i="8"/>
  <c r="F14" i="8"/>
  <c r="C17" i="8"/>
  <c r="B17" i="8" s="1"/>
  <c r="H18" i="4" s="1"/>
  <c r="J18" i="8"/>
  <c r="E22" i="8"/>
  <c r="L24" i="8"/>
  <c r="E29" i="8"/>
  <c r="M36" i="8"/>
  <c r="E36" i="8"/>
  <c r="L36" i="8"/>
  <c r="C36" i="8"/>
  <c r="B36" i="8" s="1"/>
  <c r="H37" i="4" s="1"/>
  <c r="J36" i="8"/>
  <c r="H36" i="8"/>
  <c r="N36" i="8"/>
  <c r="K36" i="8"/>
  <c r="I36" i="8"/>
  <c r="G36" i="8"/>
  <c r="D36" i="8"/>
  <c r="B94" i="4"/>
  <c r="F94" i="4" s="1"/>
  <c r="G94" i="4" s="1"/>
  <c r="B98" i="4"/>
  <c r="F98" i="4" s="1"/>
  <c r="G98" i="4" s="1"/>
  <c r="H98" i="4"/>
  <c r="B102" i="4"/>
  <c r="F102" i="4" s="1"/>
  <c r="G102" i="4" s="1"/>
  <c r="H102" i="4"/>
  <c r="B106" i="4"/>
  <c r="F106" i="4" s="1"/>
  <c r="G106" i="4" s="1"/>
  <c r="H106" i="4"/>
  <c r="B110" i="4"/>
  <c r="F110" i="4" s="1"/>
  <c r="G110" i="4" s="1"/>
  <c r="H110" i="4"/>
  <c r="B114" i="4"/>
  <c r="F114" i="4" s="1"/>
  <c r="G114" i="4" s="1"/>
  <c r="B118" i="4"/>
  <c r="F118" i="4" s="1"/>
  <c r="G118" i="4" s="1"/>
  <c r="H118" i="4"/>
  <c r="B122" i="4"/>
  <c r="F122" i="4" s="1"/>
  <c r="G122" i="4" s="1"/>
  <c r="B126" i="4"/>
  <c r="F126" i="4" s="1"/>
  <c r="G126" i="4" s="1"/>
  <c r="B130" i="4"/>
  <c r="F130" i="4" s="1"/>
  <c r="G130" i="4" s="1"/>
  <c r="H130" i="4"/>
  <c r="B134" i="4"/>
  <c r="F134" i="4" s="1"/>
  <c r="G134" i="4" s="1"/>
  <c r="B138" i="4"/>
  <c r="F138" i="4" s="1"/>
  <c r="G138" i="4" s="1"/>
  <c r="B142" i="4"/>
  <c r="F142" i="4" s="1"/>
  <c r="G142" i="4" s="1"/>
  <c r="H142" i="4"/>
  <c r="B146" i="4"/>
  <c r="F146" i="4" s="1"/>
  <c r="G146" i="4" s="1"/>
  <c r="B150" i="4"/>
  <c r="F150" i="4" s="1"/>
  <c r="G150" i="4" s="1"/>
  <c r="B154" i="4"/>
  <c r="F154" i="4" s="1"/>
  <c r="G154" i="4" s="1"/>
  <c r="B158" i="4"/>
  <c r="F158" i="4" s="1"/>
  <c r="G158" i="4" s="1"/>
  <c r="H158" i="4"/>
  <c r="B162" i="4"/>
  <c r="F162" i="4" s="1"/>
  <c r="G162" i="4" s="1"/>
  <c r="B166" i="4"/>
  <c r="F166" i="4" s="1"/>
  <c r="G166" i="4" s="1"/>
  <c r="H166" i="4"/>
  <c r="B170" i="4"/>
  <c r="F170" i="4" s="1"/>
  <c r="G170" i="4" s="1"/>
  <c r="B174" i="4"/>
  <c r="F174" i="4" s="1"/>
  <c r="G174" i="4" s="1"/>
  <c r="B178" i="4"/>
  <c r="F178" i="4" s="1"/>
  <c r="G178" i="4" s="1"/>
  <c r="B182" i="4"/>
  <c r="F182" i="4" s="1"/>
  <c r="G182" i="4" s="1"/>
  <c r="B186" i="4"/>
  <c r="F186" i="4" s="1"/>
  <c r="G186" i="4" s="1"/>
  <c r="H186" i="4"/>
  <c r="B190" i="4"/>
  <c r="F190" i="4" s="1"/>
  <c r="G190" i="4" s="1"/>
  <c r="H206" i="4"/>
  <c r="E206" i="4"/>
  <c r="G206" i="4" s="1"/>
  <c r="E222" i="4"/>
  <c r="G222" i="4" s="1"/>
  <c r="E238" i="4"/>
  <c r="G238" i="4" s="1"/>
  <c r="E252" i="4"/>
  <c r="B252" i="4"/>
  <c r="F252" i="4" s="1"/>
  <c r="E257" i="4"/>
  <c r="G257" i="4" s="1"/>
  <c r="D257" i="4" s="1"/>
  <c r="B257" i="4"/>
  <c r="F257" i="4" s="1"/>
  <c r="H259" i="4"/>
  <c r="B262" i="4"/>
  <c r="F262" i="4" s="1"/>
  <c r="G262" i="4" s="1"/>
  <c r="D262" i="4" s="1"/>
  <c r="C264" i="4"/>
  <c r="C267" i="4"/>
  <c r="C269" i="4"/>
  <c r="B272" i="4"/>
  <c r="F272" i="4" s="1"/>
  <c r="G272" i="4" s="1"/>
  <c r="B274" i="4"/>
  <c r="F274" i="4" s="1"/>
  <c r="G274" i="4" s="1"/>
  <c r="C282" i="4"/>
  <c r="H284" i="4"/>
  <c r="E284" i="4"/>
  <c r="B284" i="4"/>
  <c r="F284" i="4" s="1"/>
  <c r="E289" i="4"/>
  <c r="B289" i="4"/>
  <c r="F289" i="4" s="1"/>
  <c r="B294" i="4"/>
  <c r="F294" i="4" s="1"/>
  <c r="G294" i="4" s="1"/>
  <c r="C296" i="4"/>
  <c r="C299" i="4"/>
  <c r="C301" i="4"/>
  <c r="B304" i="4"/>
  <c r="F304" i="4" s="1"/>
  <c r="G304" i="4" s="1"/>
  <c r="B306" i="4"/>
  <c r="F306" i="4" s="1"/>
  <c r="G306" i="4" s="1"/>
  <c r="C314" i="4"/>
  <c r="H316" i="4"/>
  <c r="E316" i="4"/>
  <c r="B316" i="4"/>
  <c r="F316" i="4" s="1"/>
  <c r="E321" i="4"/>
  <c r="B321" i="4"/>
  <c r="F321" i="4" s="1"/>
  <c r="B326" i="4"/>
  <c r="F326" i="4" s="1"/>
  <c r="G326" i="4" s="1"/>
  <c r="C328" i="4"/>
  <c r="C331" i="4"/>
  <c r="K2" i="8"/>
  <c r="K5" i="8"/>
  <c r="K11" i="8"/>
  <c r="I14" i="8"/>
  <c r="G17" i="8"/>
  <c r="J20" i="8"/>
  <c r="M20" i="8"/>
  <c r="D20" i="8"/>
  <c r="H20" i="8"/>
  <c r="C20" i="8"/>
  <c r="B20" i="8" s="1"/>
  <c r="H21" i="4" s="1"/>
  <c r="L20" i="8"/>
  <c r="K20" i="8"/>
  <c r="G22" i="8"/>
  <c r="M24" i="8"/>
  <c r="F29" i="8"/>
  <c r="M52" i="8"/>
  <c r="E52" i="8"/>
  <c r="L52" i="8"/>
  <c r="C52" i="8"/>
  <c r="B52" i="8" s="1"/>
  <c r="H53" i="4" s="1"/>
  <c r="D52" i="8"/>
  <c r="G52" i="8"/>
  <c r="F52" i="8"/>
  <c r="N52" i="8"/>
  <c r="I52" i="8"/>
  <c r="G45" i="8"/>
  <c r="C45" i="8"/>
  <c r="B45" i="8" s="1"/>
  <c r="H46" i="4" s="1"/>
  <c r="M45" i="8"/>
  <c r="J45" i="8"/>
  <c r="H52" i="8"/>
  <c r="J3" i="8"/>
  <c r="I3" i="8"/>
  <c r="L3" i="8"/>
  <c r="H6" i="8"/>
  <c r="M6" i="8"/>
  <c r="D6" i="8"/>
  <c r="K6" i="8"/>
  <c r="N9" i="8"/>
  <c r="F9" i="8"/>
  <c r="H9" i="8"/>
  <c r="K9" i="8"/>
  <c r="H19" i="8"/>
  <c r="I19" i="8"/>
  <c r="L19" i="8"/>
  <c r="M19" i="8"/>
  <c r="C3" i="8"/>
  <c r="B3" i="8" s="1"/>
  <c r="H4" i="4" s="1"/>
  <c r="M3" i="8"/>
  <c r="L6" i="8"/>
  <c r="L9" i="8"/>
  <c r="L12" i="8"/>
  <c r="D12" i="8"/>
  <c r="K12" i="8"/>
  <c r="M12" i="8"/>
  <c r="J15" i="8"/>
  <c r="F15" i="8"/>
  <c r="L15" i="8"/>
  <c r="C19" i="8"/>
  <c r="B19" i="8" s="1"/>
  <c r="H20" i="4" s="1"/>
  <c r="N19" i="8"/>
  <c r="K39" i="8"/>
  <c r="C39" i="8"/>
  <c r="B39" i="8" s="1"/>
  <c r="H40" i="4" s="1"/>
  <c r="F39" i="8"/>
  <c r="H39" i="8"/>
  <c r="I39" i="8"/>
  <c r="J52" i="8"/>
  <c r="M44" i="8"/>
  <c r="H44" i="8"/>
  <c r="I44" i="8"/>
  <c r="N44" i="8"/>
  <c r="L44" i="8"/>
  <c r="K44" i="8"/>
  <c r="D45" i="8"/>
  <c r="E3" i="8"/>
  <c r="L4" i="8"/>
  <c r="N4" i="8"/>
  <c r="E4" i="8"/>
  <c r="K4" i="8"/>
  <c r="E6" i="8"/>
  <c r="H7" i="8"/>
  <c r="L7" i="8"/>
  <c r="D9" i="8"/>
  <c r="H10" i="8"/>
  <c r="L10" i="8"/>
  <c r="C10" i="8"/>
  <c r="B10" i="8" s="1"/>
  <c r="H11" i="4" s="1"/>
  <c r="K10" i="8"/>
  <c r="E12" i="8"/>
  <c r="N13" i="8"/>
  <c r="F13" i="8"/>
  <c r="G13" i="8"/>
  <c r="K13" i="8"/>
  <c r="D15" i="8"/>
  <c r="N15" i="8"/>
  <c r="E19" i="8"/>
  <c r="L21" i="8"/>
  <c r="N21" i="8"/>
  <c r="E21" i="8"/>
  <c r="M21" i="8"/>
  <c r="E39" i="8"/>
  <c r="C44" i="8"/>
  <c r="B44" i="8" s="1"/>
  <c r="H45" i="4" s="1"/>
  <c r="F45" i="8"/>
  <c r="K51" i="8"/>
  <c r="C51" i="8"/>
  <c r="B51" i="8" s="1"/>
  <c r="H52" i="4" s="1"/>
  <c r="G51" i="8"/>
  <c r="I51" i="8"/>
  <c r="F51" i="8"/>
  <c r="M51" i="8"/>
  <c r="L51" i="8"/>
  <c r="E51" i="8"/>
  <c r="J39" i="8"/>
  <c r="F44" i="8"/>
  <c r="I45" i="8"/>
  <c r="J51" i="8"/>
  <c r="M68" i="8"/>
  <c r="L68" i="8"/>
  <c r="C68" i="8"/>
  <c r="B68" i="8" s="1"/>
  <c r="H69" i="4" s="1"/>
  <c r="J68" i="8"/>
  <c r="G68" i="8"/>
  <c r="D68" i="8"/>
  <c r="I69" i="8"/>
  <c r="K71" i="8"/>
  <c r="C71" i="8"/>
  <c r="B71" i="8" s="1"/>
  <c r="H72" i="4" s="1"/>
  <c r="F71" i="8"/>
  <c r="I71" i="8"/>
  <c r="E71" i="8"/>
  <c r="L71" i="8"/>
  <c r="J71" i="8"/>
  <c r="F75" i="8"/>
  <c r="G85" i="8"/>
  <c r="H85" i="8"/>
  <c r="L85" i="8"/>
  <c r="I85" i="8"/>
  <c r="M85" i="8"/>
  <c r="K85" i="8"/>
  <c r="J85" i="8"/>
  <c r="I105" i="8"/>
  <c r="N105" i="8"/>
  <c r="M105" i="8"/>
  <c r="D105" i="8"/>
  <c r="H105" i="8"/>
  <c r="K105" i="8"/>
  <c r="L105" i="8"/>
  <c r="J105" i="8"/>
  <c r="F105" i="8"/>
  <c r="C105" i="8"/>
  <c r="B105" i="8" s="1"/>
  <c r="H123" i="4" s="1"/>
  <c r="F57" i="8"/>
  <c r="M61" i="8"/>
  <c r="M64" i="8"/>
  <c r="E64" i="8"/>
  <c r="I64" i="8"/>
  <c r="D64" i="8"/>
  <c r="H64" i="8"/>
  <c r="G64" i="8"/>
  <c r="K67" i="8"/>
  <c r="C67" i="8"/>
  <c r="B67" i="8" s="1"/>
  <c r="H68" i="4" s="1"/>
  <c r="H67" i="8"/>
  <c r="N67" i="8"/>
  <c r="D67" i="8"/>
  <c r="J67" i="8"/>
  <c r="E67" i="8"/>
  <c r="H68" i="8"/>
  <c r="K69" i="8"/>
  <c r="D71" i="8"/>
  <c r="G75" i="8"/>
  <c r="C85" i="8"/>
  <c r="B85" i="8" s="1"/>
  <c r="H86" i="4" s="1"/>
  <c r="H57" i="8"/>
  <c r="F67" i="8"/>
  <c r="I68" i="8"/>
  <c r="L69" i="8"/>
  <c r="G71" i="8"/>
  <c r="G77" i="8"/>
  <c r="L77" i="8"/>
  <c r="C77" i="8"/>
  <c r="B77" i="8" s="1"/>
  <c r="H78" i="4" s="1"/>
  <c r="F77" i="8"/>
  <c r="M77" i="8"/>
  <c r="J77" i="8"/>
  <c r="I77" i="8"/>
  <c r="D85" i="8"/>
  <c r="K99" i="8"/>
  <c r="C99" i="8"/>
  <c r="B99" i="8" s="1"/>
  <c r="H100" i="4" s="1"/>
  <c r="H99" i="8"/>
  <c r="G99" i="8"/>
  <c r="I99" i="8"/>
  <c r="D99" i="8"/>
  <c r="L99" i="8"/>
  <c r="M99" i="8"/>
  <c r="F99" i="8"/>
  <c r="E99" i="8"/>
  <c r="K57" i="8"/>
  <c r="G61" i="8"/>
  <c r="L61" i="8"/>
  <c r="C61" i="8"/>
  <c r="B61" i="8" s="1"/>
  <c r="H62" i="4" s="1"/>
  <c r="H61" i="8"/>
  <c r="I61" i="8"/>
  <c r="F61" i="8"/>
  <c r="C64" i="8"/>
  <c r="B64" i="8" s="1"/>
  <c r="H65" i="4" s="1"/>
  <c r="G67" i="8"/>
  <c r="K68" i="8"/>
  <c r="H71" i="8"/>
  <c r="M76" i="8"/>
  <c r="E76" i="8"/>
  <c r="H76" i="8"/>
  <c r="J76" i="8"/>
  <c r="F76" i="8"/>
  <c r="K76" i="8"/>
  <c r="I76" i="8"/>
  <c r="D77" i="8"/>
  <c r="M96" i="8"/>
  <c r="E96" i="8"/>
  <c r="F96" i="8"/>
  <c r="N96" i="8"/>
  <c r="I96" i="8"/>
  <c r="C96" i="8"/>
  <c r="B96" i="8" s="1"/>
  <c r="H97" i="4" s="1"/>
  <c r="K96" i="8"/>
  <c r="L96" i="8"/>
  <c r="J96" i="8"/>
  <c r="J16" i="8"/>
  <c r="N16" i="8"/>
  <c r="E16" i="8"/>
  <c r="L16" i="8"/>
  <c r="H27" i="8"/>
  <c r="L27" i="8"/>
  <c r="C27" i="8"/>
  <c r="B27" i="8" s="1"/>
  <c r="H28" i="4" s="1"/>
  <c r="G27" i="8"/>
  <c r="M27" i="8"/>
  <c r="J64" i="8"/>
  <c r="I67" i="8"/>
  <c r="N68" i="8"/>
  <c r="M71" i="8"/>
  <c r="E77" i="8"/>
  <c r="F85" i="8"/>
  <c r="N99" i="8"/>
  <c r="G69" i="8"/>
  <c r="H69" i="8"/>
  <c r="F69" i="8"/>
  <c r="M69" i="8"/>
  <c r="C69" i="8"/>
  <c r="B69" i="8" s="1"/>
  <c r="H70" i="4" s="1"/>
  <c r="D69" i="8"/>
  <c r="M80" i="8"/>
  <c r="E80" i="8"/>
  <c r="F80" i="8"/>
  <c r="L80" i="8"/>
  <c r="I80" i="8"/>
  <c r="N80" i="8"/>
  <c r="K80" i="8"/>
  <c r="N85" i="8"/>
  <c r="H96" i="8"/>
  <c r="G57" i="8"/>
  <c r="N57" i="8"/>
  <c r="M57" i="8"/>
  <c r="C57" i="8"/>
  <c r="B57" i="8" s="1"/>
  <c r="H58" i="4" s="1"/>
  <c r="J57" i="8"/>
  <c r="I57" i="8"/>
  <c r="E69" i="8"/>
  <c r="K75" i="8"/>
  <c r="C75" i="8"/>
  <c r="B75" i="8" s="1"/>
  <c r="H292" i="4" s="1"/>
  <c r="M75" i="8"/>
  <c r="D75" i="8"/>
  <c r="N75" i="8"/>
  <c r="I75" i="8"/>
  <c r="J75" i="8"/>
  <c r="H75" i="8"/>
  <c r="H108" i="8"/>
  <c r="K111" i="8"/>
  <c r="C111" i="8"/>
  <c r="B111" i="8" s="1"/>
  <c r="H112" i="4" s="1"/>
  <c r="H111" i="8"/>
  <c r="J111" i="8"/>
  <c r="F111" i="8"/>
  <c r="E111" i="8"/>
  <c r="N111" i="8"/>
  <c r="M111" i="8"/>
  <c r="I111" i="8"/>
  <c r="M120" i="8"/>
  <c r="E120" i="8"/>
  <c r="H120" i="8"/>
  <c r="N120" i="8"/>
  <c r="C120" i="8"/>
  <c r="B120" i="8" s="1"/>
  <c r="H121" i="4" s="1"/>
  <c r="J120" i="8"/>
  <c r="I120" i="8"/>
  <c r="D120" i="8"/>
  <c r="G120" i="8"/>
  <c r="K135" i="8"/>
  <c r="C135" i="8"/>
  <c r="B135" i="8" s="1"/>
  <c r="H136" i="4" s="1"/>
  <c r="M135" i="8"/>
  <c r="D135" i="8"/>
  <c r="J135" i="8"/>
  <c r="G135" i="8"/>
  <c r="F135" i="8"/>
  <c r="L135" i="8"/>
  <c r="I135" i="8"/>
  <c r="H135" i="8"/>
  <c r="E135" i="8"/>
  <c r="D111" i="8"/>
  <c r="F120" i="8"/>
  <c r="N135" i="8"/>
  <c r="G145" i="8"/>
  <c r="I145" i="8"/>
  <c r="H145" i="8"/>
  <c r="N145" i="8"/>
  <c r="C145" i="8"/>
  <c r="B145" i="8" s="1"/>
  <c r="H146" i="4" s="1"/>
  <c r="K145" i="8"/>
  <c r="J145" i="8"/>
  <c r="M145" i="8"/>
  <c r="L145" i="8"/>
  <c r="H23" i="8"/>
  <c r="M23" i="8"/>
  <c r="D23" i="8"/>
  <c r="K23" i="8"/>
  <c r="N26" i="8"/>
  <c r="F26" i="8"/>
  <c r="H26" i="8"/>
  <c r="K26" i="8"/>
  <c r="M32" i="8"/>
  <c r="E32" i="8"/>
  <c r="F32" i="8"/>
  <c r="I32" i="8"/>
  <c r="L32" i="8"/>
  <c r="G41" i="8"/>
  <c r="N41" i="8"/>
  <c r="J41" i="8"/>
  <c r="L41" i="8"/>
  <c r="K87" i="8"/>
  <c r="C87" i="8"/>
  <c r="B87" i="8" s="1"/>
  <c r="H88" i="4" s="1"/>
  <c r="F87" i="8"/>
  <c r="M87" i="8"/>
  <c r="I87" i="8"/>
  <c r="G111" i="8"/>
  <c r="K115" i="8"/>
  <c r="C115" i="8"/>
  <c r="B115" i="8" s="1"/>
  <c r="H116" i="4" s="1"/>
  <c r="F115" i="8"/>
  <c r="N115" i="8"/>
  <c r="D115" i="8"/>
  <c r="J115" i="8"/>
  <c r="I115" i="8"/>
  <c r="L115" i="8"/>
  <c r="H115" i="8"/>
  <c r="E115" i="8"/>
  <c r="K120" i="8"/>
  <c r="K59" i="8"/>
  <c r="C59" i="8"/>
  <c r="B59" i="8" s="1"/>
  <c r="H60" i="4" s="1"/>
  <c r="M59" i="8"/>
  <c r="D59" i="8"/>
  <c r="E59" i="8"/>
  <c r="N59" i="8"/>
  <c r="K83" i="8"/>
  <c r="C83" i="8"/>
  <c r="B83" i="8" s="1"/>
  <c r="H84" i="4" s="1"/>
  <c r="H83" i="8"/>
  <c r="I83" i="8"/>
  <c r="E83" i="8"/>
  <c r="N83" i="8"/>
  <c r="D87" i="8"/>
  <c r="L111" i="8"/>
  <c r="L120" i="8"/>
  <c r="G93" i="8"/>
  <c r="L93" i="8"/>
  <c r="C93" i="8"/>
  <c r="B93" i="8" s="1"/>
  <c r="H94" i="4" s="1"/>
  <c r="K93" i="8"/>
  <c r="D93" i="8"/>
  <c r="J93" i="8"/>
  <c r="K103" i="8"/>
  <c r="I103" i="8"/>
  <c r="F103" i="8"/>
  <c r="N103" i="8"/>
  <c r="H103" i="8"/>
  <c r="L103" i="8"/>
  <c r="M108" i="8"/>
  <c r="E108" i="8"/>
  <c r="F108" i="8"/>
  <c r="N108" i="8"/>
  <c r="J108" i="8"/>
  <c r="I108" i="8"/>
  <c r="K108" i="8"/>
  <c r="D103" i="8"/>
  <c r="M115" i="8"/>
  <c r="G103" i="8"/>
  <c r="G108" i="8"/>
  <c r="K43" i="8"/>
  <c r="C43" i="8"/>
  <c r="B43" i="8" s="1"/>
  <c r="H44" i="4" s="1"/>
  <c r="M43" i="8"/>
  <c r="D43" i="8"/>
  <c r="L43" i="8"/>
  <c r="M48" i="8"/>
  <c r="E48" i="8"/>
  <c r="K48" i="8"/>
  <c r="G53" i="8"/>
  <c r="H53" i="8"/>
  <c r="K53" i="8"/>
  <c r="K55" i="8"/>
  <c r="C55" i="8"/>
  <c r="B55" i="8" s="1"/>
  <c r="H56" i="4" s="1"/>
  <c r="F55" i="8"/>
  <c r="L55" i="8"/>
  <c r="M60" i="8"/>
  <c r="E60" i="8"/>
  <c r="H60" i="8"/>
  <c r="K60" i="8"/>
  <c r="M84" i="8"/>
  <c r="E84" i="8"/>
  <c r="L84" i="8"/>
  <c r="C84" i="8"/>
  <c r="B84" i="8" s="1"/>
  <c r="H85" i="4" s="1"/>
  <c r="K84" i="8"/>
  <c r="G89" i="8"/>
  <c r="N89" i="8"/>
  <c r="K89" i="8"/>
  <c r="K91" i="8"/>
  <c r="C91" i="8"/>
  <c r="B91" i="8" s="1"/>
  <c r="H92" i="4" s="1"/>
  <c r="M91" i="8"/>
  <c r="L91" i="8"/>
  <c r="M92" i="8"/>
  <c r="E92" i="8"/>
  <c r="H92" i="8"/>
  <c r="G92" i="8"/>
  <c r="L92" i="8"/>
  <c r="E113" i="8"/>
  <c r="G124" i="8"/>
  <c r="F133" i="8"/>
  <c r="M136" i="8"/>
  <c r="E136" i="8"/>
  <c r="H136" i="8"/>
  <c r="G136" i="8"/>
  <c r="N136" i="8"/>
  <c r="C136" i="8"/>
  <c r="B136" i="8" s="1"/>
  <c r="H137" i="4" s="1"/>
  <c r="E137" i="8"/>
  <c r="H140" i="8"/>
  <c r="H159" i="8"/>
  <c r="L159" i="8"/>
  <c r="G159" i="8"/>
  <c r="F159" i="8"/>
  <c r="D159" i="8"/>
  <c r="N159" i="8"/>
  <c r="K179" i="8"/>
  <c r="G149" i="8"/>
  <c r="F149" i="8"/>
  <c r="N149" i="8"/>
  <c r="E149" i="8"/>
  <c r="K149" i="8"/>
  <c r="J149" i="8"/>
  <c r="D149" i="8"/>
  <c r="G153" i="8"/>
  <c r="M153" i="8"/>
  <c r="D153" i="8"/>
  <c r="L153" i="8"/>
  <c r="C153" i="8"/>
  <c r="B153" i="8" s="1"/>
  <c r="H270" i="4" s="1"/>
  <c r="J153" i="8"/>
  <c r="I153" i="8"/>
  <c r="F153" i="8"/>
  <c r="E153" i="8"/>
  <c r="N191" i="8"/>
  <c r="F191" i="8"/>
  <c r="I191" i="8"/>
  <c r="C191" i="8"/>
  <c r="B191" i="8" s="1"/>
  <c r="H192" i="4" s="1"/>
  <c r="J191" i="8"/>
  <c r="H191" i="8"/>
  <c r="M191" i="8"/>
  <c r="L191" i="8"/>
  <c r="E191" i="8"/>
  <c r="D191" i="8"/>
  <c r="K208" i="8"/>
  <c r="I208" i="8"/>
  <c r="L208" i="8"/>
  <c r="J208" i="8"/>
  <c r="G208" i="8"/>
  <c r="F208" i="8"/>
  <c r="E208" i="8"/>
  <c r="N208" i="8"/>
  <c r="D208" i="8"/>
  <c r="C208" i="8"/>
  <c r="B208" i="8" s="1"/>
  <c r="H209" i="4" s="1"/>
  <c r="M128" i="8"/>
  <c r="E128" i="8"/>
  <c r="L128" i="8"/>
  <c r="C128" i="8"/>
  <c r="B128" i="8" s="1"/>
  <c r="H129" i="4" s="1"/>
  <c r="I128" i="8"/>
  <c r="F128" i="8"/>
  <c r="D128" i="8"/>
  <c r="M144" i="8"/>
  <c r="E144" i="8"/>
  <c r="N144" i="8"/>
  <c r="D144" i="8"/>
  <c r="L144" i="8"/>
  <c r="C144" i="8"/>
  <c r="B144" i="8" s="1"/>
  <c r="H145" i="4" s="1"/>
  <c r="F144" i="8"/>
  <c r="K144" i="8"/>
  <c r="J144" i="8"/>
  <c r="G73" i="8"/>
  <c r="N73" i="8"/>
  <c r="E73" i="8"/>
  <c r="K73" i="8"/>
  <c r="M100" i="8"/>
  <c r="E100" i="8"/>
  <c r="L100" i="8"/>
  <c r="C100" i="8"/>
  <c r="B100" i="8" s="1"/>
  <c r="H101" i="4" s="1"/>
  <c r="K100" i="8"/>
  <c r="G101" i="8"/>
  <c r="H101" i="8"/>
  <c r="F101" i="8"/>
  <c r="L101" i="8"/>
  <c r="G121" i="8"/>
  <c r="L121" i="8"/>
  <c r="C121" i="8"/>
  <c r="B121" i="8" s="1"/>
  <c r="H122" i="4" s="1"/>
  <c r="J121" i="8"/>
  <c r="E121" i="8"/>
  <c r="K127" i="8"/>
  <c r="C127" i="8"/>
  <c r="B127" i="8" s="1"/>
  <c r="H128" i="4" s="1"/>
  <c r="H127" i="8"/>
  <c r="M127" i="8"/>
  <c r="I127" i="8"/>
  <c r="G127" i="8"/>
  <c r="I136" i="8"/>
  <c r="C149" i="8"/>
  <c r="B149" i="8" s="1"/>
  <c r="H150" i="4" s="1"/>
  <c r="H153" i="8"/>
  <c r="M159" i="8"/>
  <c r="J209" i="8"/>
  <c r="F209" i="8"/>
  <c r="M209" i="8"/>
  <c r="D209" i="8"/>
  <c r="I209" i="8"/>
  <c r="H209" i="8"/>
  <c r="G209" i="8"/>
  <c r="E209" i="8"/>
  <c r="C209" i="8"/>
  <c r="B209" i="8" s="1"/>
  <c r="H210" i="4" s="1"/>
  <c r="L209" i="8"/>
  <c r="K209" i="8"/>
  <c r="L182" i="8"/>
  <c r="I182" i="8"/>
  <c r="G182" i="8"/>
  <c r="E182" i="8"/>
  <c r="N182" i="8"/>
  <c r="K182" i="8"/>
  <c r="H182" i="8"/>
  <c r="L250" i="8"/>
  <c r="D250" i="8"/>
  <c r="I250" i="8"/>
  <c r="H250" i="8"/>
  <c r="G250" i="8"/>
  <c r="F250" i="8"/>
  <c r="J250" i="8"/>
  <c r="M250" i="8"/>
  <c r="K250" i="8"/>
  <c r="E250" i="8"/>
  <c r="C250" i="8"/>
  <c r="B250" i="8" s="1"/>
  <c r="H251" i="4" s="1"/>
  <c r="N250" i="8"/>
  <c r="G113" i="8"/>
  <c r="H113" i="8"/>
  <c r="M113" i="8"/>
  <c r="C113" i="8"/>
  <c r="B113" i="8" s="1"/>
  <c r="H114" i="4" s="1"/>
  <c r="J113" i="8"/>
  <c r="I113" i="8"/>
  <c r="H128" i="8"/>
  <c r="M140" i="8"/>
  <c r="E140" i="8"/>
  <c r="F140" i="8"/>
  <c r="J140" i="8"/>
  <c r="G140" i="8"/>
  <c r="D140" i="8"/>
  <c r="H144" i="8"/>
  <c r="L149" i="8"/>
  <c r="N153" i="8"/>
  <c r="H188" i="8"/>
  <c r="G188" i="8"/>
  <c r="N188" i="8"/>
  <c r="E188" i="8"/>
  <c r="I188" i="8"/>
  <c r="C188" i="8"/>
  <c r="B188" i="8" s="1"/>
  <c r="H189" i="4" s="1"/>
  <c r="M188" i="8"/>
  <c r="D188" i="8"/>
  <c r="K188" i="8"/>
  <c r="J188" i="8"/>
  <c r="M124" i="8"/>
  <c r="F124" i="8"/>
  <c r="H124" i="8"/>
  <c r="N124" i="8"/>
  <c r="C124" i="8"/>
  <c r="B124" i="8" s="1"/>
  <c r="H125" i="4" s="1"/>
  <c r="L124" i="8"/>
  <c r="J128" i="8"/>
  <c r="G133" i="8"/>
  <c r="N133" i="8"/>
  <c r="E133" i="8"/>
  <c r="I133" i="8"/>
  <c r="D133" i="8"/>
  <c r="M133" i="8"/>
  <c r="C133" i="8"/>
  <c r="B133" i="8" s="1"/>
  <c r="H134" i="4" s="1"/>
  <c r="G137" i="8"/>
  <c r="L137" i="8"/>
  <c r="C137" i="8"/>
  <c r="B137" i="8" s="1"/>
  <c r="H219" i="4" s="1"/>
  <c r="N137" i="8"/>
  <c r="D137" i="8"/>
  <c r="J137" i="8"/>
  <c r="I137" i="8"/>
  <c r="I144" i="8"/>
  <c r="M149" i="8"/>
  <c r="G169" i="8"/>
  <c r="M169" i="8"/>
  <c r="D169" i="8"/>
  <c r="L169" i="8"/>
  <c r="K169" i="8"/>
  <c r="J169" i="8"/>
  <c r="H169" i="8"/>
  <c r="M182" i="8"/>
  <c r="F188" i="8"/>
  <c r="N203" i="8"/>
  <c r="H203" i="8"/>
  <c r="E203" i="8"/>
  <c r="J203" i="8"/>
  <c r="I203" i="8"/>
  <c r="G203" i="8"/>
  <c r="C203" i="8"/>
  <c r="B203" i="8" s="1"/>
  <c r="H204" i="4" s="1"/>
  <c r="M203" i="8"/>
  <c r="K203" i="8"/>
  <c r="L242" i="8"/>
  <c r="D242" i="8"/>
  <c r="K242" i="8"/>
  <c r="H242" i="8"/>
  <c r="G242" i="8"/>
  <c r="F242" i="8"/>
  <c r="I242" i="8"/>
  <c r="N242" i="8"/>
  <c r="M242" i="8"/>
  <c r="J242" i="8"/>
  <c r="E242" i="8"/>
  <c r="C242" i="8"/>
  <c r="B242" i="8" s="1"/>
  <c r="H243" i="4" s="1"/>
  <c r="I97" i="8"/>
  <c r="M112" i="8"/>
  <c r="C112" i="8"/>
  <c r="B112" i="8" s="1"/>
  <c r="H297" i="4" s="1"/>
  <c r="K112" i="8"/>
  <c r="G117" i="8"/>
  <c r="N117" i="8"/>
  <c r="E117" i="8"/>
  <c r="K117" i="8"/>
  <c r="K119" i="8"/>
  <c r="C119" i="8"/>
  <c r="B119" i="8" s="1"/>
  <c r="H120" i="4" s="1"/>
  <c r="M119" i="8"/>
  <c r="D119" i="8"/>
  <c r="L119" i="8"/>
  <c r="G129" i="8"/>
  <c r="H129" i="8"/>
  <c r="K129" i="8"/>
  <c r="K131" i="8"/>
  <c r="F131" i="8"/>
  <c r="L131" i="8"/>
  <c r="K143" i="8"/>
  <c r="C143" i="8"/>
  <c r="B143" i="8" s="1"/>
  <c r="H144" i="4" s="1"/>
  <c r="I143" i="8"/>
  <c r="M143" i="8"/>
  <c r="K163" i="8"/>
  <c r="C163" i="8"/>
  <c r="B163" i="8" s="1"/>
  <c r="H164" i="4" s="1"/>
  <c r="G163" i="8"/>
  <c r="F163" i="8"/>
  <c r="M163" i="8"/>
  <c r="M176" i="8"/>
  <c r="E176" i="8"/>
  <c r="N176" i="8"/>
  <c r="D176" i="8"/>
  <c r="L176" i="8"/>
  <c r="C176" i="8"/>
  <c r="B176" i="8" s="1"/>
  <c r="H177" i="4" s="1"/>
  <c r="G177" i="8"/>
  <c r="M177" i="8"/>
  <c r="I177" i="8"/>
  <c r="H177" i="8"/>
  <c r="L177" i="8"/>
  <c r="J181" i="8"/>
  <c r="N181" i="8"/>
  <c r="E181" i="8"/>
  <c r="L181" i="8"/>
  <c r="C181" i="8"/>
  <c r="B181" i="8" s="1"/>
  <c r="H182" i="4" s="1"/>
  <c r="K181" i="8"/>
  <c r="G181" i="8"/>
  <c r="F181" i="8"/>
  <c r="K282" i="8"/>
  <c r="C282" i="8"/>
  <c r="B282" i="8" s="1"/>
  <c r="H283" i="4" s="1"/>
  <c r="G282" i="8"/>
  <c r="F282" i="8"/>
  <c r="N282" i="8"/>
  <c r="E282" i="8"/>
  <c r="I282" i="8"/>
  <c r="M282" i="8"/>
  <c r="L282" i="8"/>
  <c r="J282" i="8"/>
  <c r="H282" i="8"/>
  <c r="K31" i="8"/>
  <c r="C31" i="8"/>
  <c r="B31" i="8" s="1"/>
  <c r="H32" i="4" s="1"/>
  <c r="J31" i="8"/>
  <c r="J33" i="8"/>
  <c r="M40" i="8"/>
  <c r="J40" i="8"/>
  <c r="K47" i="8"/>
  <c r="C47" i="8"/>
  <c r="B47" i="8" s="1"/>
  <c r="H48" i="4" s="1"/>
  <c r="J47" i="8"/>
  <c r="J49" i="8"/>
  <c r="M56" i="8"/>
  <c r="J56" i="8"/>
  <c r="K63" i="8"/>
  <c r="C63" i="8"/>
  <c r="B63" i="8" s="1"/>
  <c r="H287" i="4" s="1"/>
  <c r="J63" i="8"/>
  <c r="J65" i="8"/>
  <c r="M72" i="8"/>
  <c r="J72" i="8"/>
  <c r="K79" i="8"/>
  <c r="C79" i="8"/>
  <c r="B79" i="8" s="1"/>
  <c r="H80" i="4" s="1"/>
  <c r="J79" i="8"/>
  <c r="J81" i="8"/>
  <c r="M88" i="8"/>
  <c r="E88" i="8"/>
  <c r="J88" i="8"/>
  <c r="K95" i="8"/>
  <c r="C95" i="8"/>
  <c r="B95" i="8" s="1"/>
  <c r="H96" i="4" s="1"/>
  <c r="J95" i="8"/>
  <c r="J97" i="8"/>
  <c r="M104" i="8"/>
  <c r="J104" i="8"/>
  <c r="N112" i="8"/>
  <c r="L117" i="8"/>
  <c r="K147" i="8"/>
  <c r="C147" i="8"/>
  <c r="B147" i="8" s="1"/>
  <c r="H148" i="4" s="1"/>
  <c r="G147" i="8"/>
  <c r="M147" i="8"/>
  <c r="M160" i="8"/>
  <c r="E160" i="8"/>
  <c r="N160" i="8"/>
  <c r="D160" i="8"/>
  <c r="L160" i="8"/>
  <c r="G161" i="8"/>
  <c r="I161" i="8"/>
  <c r="H161" i="8"/>
  <c r="L161" i="8"/>
  <c r="L190" i="8"/>
  <c r="D190" i="8"/>
  <c r="G190" i="8"/>
  <c r="N190" i="8"/>
  <c r="E190" i="8"/>
  <c r="C190" i="8"/>
  <c r="B190" i="8" s="1"/>
  <c r="H191" i="4" s="1"/>
  <c r="K190" i="8"/>
  <c r="J190" i="8"/>
  <c r="H196" i="8"/>
  <c r="N196" i="8"/>
  <c r="E196" i="8"/>
  <c r="L196" i="8"/>
  <c r="C196" i="8"/>
  <c r="B196" i="8" s="1"/>
  <c r="H197" i="4" s="1"/>
  <c r="K196" i="8"/>
  <c r="J196" i="8"/>
  <c r="G196" i="8"/>
  <c r="F196" i="8"/>
  <c r="H200" i="8"/>
  <c r="M200" i="8"/>
  <c r="D200" i="8"/>
  <c r="K200" i="8"/>
  <c r="E200" i="8"/>
  <c r="C200" i="8"/>
  <c r="B200" i="8" s="1"/>
  <c r="H201" i="4" s="1"/>
  <c r="D201" i="4" s="1"/>
  <c r="L200" i="8"/>
  <c r="H228" i="8"/>
  <c r="F228" i="8"/>
  <c r="I228" i="8"/>
  <c r="G228" i="8"/>
  <c r="E228" i="8"/>
  <c r="M228" i="8"/>
  <c r="L228" i="8"/>
  <c r="K228" i="8"/>
  <c r="J228" i="8"/>
  <c r="D228" i="8"/>
  <c r="N251" i="8"/>
  <c r="F251" i="8"/>
  <c r="M251" i="8"/>
  <c r="D251" i="8"/>
  <c r="E251" i="8"/>
  <c r="L251" i="8"/>
  <c r="G251" i="8"/>
  <c r="K251" i="8"/>
  <c r="J251" i="8"/>
  <c r="I251" i="8"/>
  <c r="H251" i="8"/>
  <c r="G304" i="8"/>
  <c r="M304" i="8"/>
  <c r="D304" i="8"/>
  <c r="L304" i="8"/>
  <c r="C304" i="8"/>
  <c r="B304" i="8" s="1"/>
  <c r="H305" i="4" s="1"/>
  <c r="K304" i="8"/>
  <c r="F304" i="8"/>
  <c r="N304" i="8"/>
  <c r="E304" i="8"/>
  <c r="I304" i="8"/>
  <c r="H304" i="8"/>
  <c r="J304" i="8"/>
  <c r="F160" i="8"/>
  <c r="C161" i="8"/>
  <c r="B161" i="8" s="1"/>
  <c r="H162" i="4" s="1"/>
  <c r="N161" i="8"/>
  <c r="E163" i="8"/>
  <c r="K167" i="8"/>
  <c r="C167" i="8"/>
  <c r="B167" i="8" s="1"/>
  <c r="H168" i="4" s="1"/>
  <c r="N167" i="8"/>
  <c r="E167" i="8"/>
  <c r="M167" i="8"/>
  <c r="D167" i="8"/>
  <c r="M168" i="8"/>
  <c r="E168" i="8"/>
  <c r="I168" i="8"/>
  <c r="H168" i="8"/>
  <c r="L168" i="8"/>
  <c r="G176" i="8"/>
  <c r="D177" i="8"/>
  <c r="I181" i="8"/>
  <c r="F190" i="8"/>
  <c r="G200" i="8"/>
  <c r="J217" i="8"/>
  <c r="N217" i="8"/>
  <c r="E217" i="8"/>
  <c r="F217" i="8"/>
  <c r="M217" i="8"/>
  <c r="C217" i="8"/>
  <c r="B217" i="8" s="1"/>
  <c r="H218" i="4" s="1"/>
  <c r="L217" i="8"/>
  <c r="K217" i="8"/>
  <c r="I217" i="8"/>
  <c r="H217" i="8"/>
  <c r="C228" i="8"/>
  <c r="B228" i="8" s="1"/>
  <c r="H229" i="4" s="1"/>
  <c r="D104" i="8"/>
  <c r="N104" i="8"/>
  <c r="G112" i="8"/>
  <c r="F117" i="8"/>
  <c r="G119" i="8"/>
  <c r="E129" i="8"/>
  <c r="G131" i="8"/>
  <c r="F143" i="8"/>
  <c r="E147" i="8"/>
  <c r="K151" i="8"/>
  <c r="C151" i="8"/>
  <c r="B151" i="8" s="1"/>
  <c r="H152" i="4" s="1"/>
  <c r="N151" i="8"/>
  <c r="E151" i="8"/>
  <c r="M151" i="8"/>
  <c r="D151" i="8"/>
  <c r="M152" i="8"/>
  <c r="E152" i="8"/>
  <c r="I152" i="8"/>
  <c r="H152" i="8"/>
  <c r="L152" i="8"/>
  <c r="G160" i="8"/>
  <c r="H163" i="8"/>
  <c r="G165" i="8"/>
  <c r="F165" i="8"/>
  <c r="N165" i="8"/>
  <c r="L165" i="8"/>
  <c r="N168" i="8"/>
  <c r="M172" i="8"/>
  <c r="G172" i="8"/>
  <c r="F172" i="8"/>
  <c r="L172" i="8"/>
  <c r="H176" i="8"/>
  <c r="M181" i="8"/>
  <c r="H190" i="8"/>
  <c r="I196" i="8"/>
  <c r="I200" i="8"/>
  <c r="G217" i="8"/>
  <c r="J225" i="8"/>
  <c r="L225" i="8"/>
  <c r="C225" i="8"/>
  <c r="B225" i="8" s="1"/>
  <c r="H226" i="4" s="1"/>
  <c r="H225" i="8"/>
  <c r="G225" i="8"/>
  <c r="F225" i="8"/>
  <c r="M225" i="8"/>
  <c r="K225" i="8"/>
  <c r="I225" i="8"/>
  <c r="E225" i="8"/>
  <c r="D225" i="8"/>
  <c r="N228" i="8"/>
  <c r="H236" i="8"/>
  <c r="M236" i="8"/>
  <c r="D236" i="8"/>
  <c r="I236" i="8"/>
  <c r="G236" i="8"/>
  <c r="F236" i="8"/>
  <c r="J236" i="8"/>
  <c r="N236" i="8"/>
  <c r="L236" i="8"/>
  <c r="K236" i="8"/>
  <c r="E236" i="8"/>
  <c r="C236" i="8"/>
  <c r="B236" i="8" s="1"/>
  <c r="H154" i="4" s="1"/>
  <c r="N225" i="8"/>
  <c r="M156" i="8"/>
  <c r="E156" i="8"/>
  <c r="G156" i="8"/>
  <c r="F156" i="8"/>
  <c r="L156" i="8"/>
  <c r="I160" i="8"/>
  <c r="F161" i="8"/>
  <c r="J163" i="8"/>
  <c r="G167" i="8"/>
  <c r="D168" i="8"/>
  <c r="K175" i="8"/>
  <c r="C175" i="8"/>
  <c r="B175" i="8" s="1"/>
  <c r="H176" i="4" s="1"/>
  <c r="I175" i="8"/>
  <c r="H175" i="8"/>
  <c r="M175" i="8"/>
  <c r="J176" i="8"/>
  <c r="J177" i="8"/>
  <c r="M190" i="8"/>
  <c r="J197" i="8"/>
  <c r="I197" i="8"/>
  <c r="G197" i="8"/>
  <c r="K197" i="8"/>
  <c r="H197" i="8"/>
  <c r="E197" i="8"/>
  <c r="D197" i="8"/>
  <c r="L226" i="8"/>
  <c r="D226" i="8"/>
  <c r="G226" i="8"/>
  <c r="E226" i="8"/>
  <c r="N226" i="8"/>
  <c r="C226" i="8"/>
  <c r="B226" i="8" s="1"/>
  <c r="H227" i="4" s="1"/>
  <c r="M226" i="8"/>
  <c r="K226" i="8"/>
  <c r="J226" i="8"/>
  <c r="I226" i="8"/>
  <c r="H226" i="8"/>
  <c r="J237" i="8"/>
  <c r="H237" i="8"/>
  <c r="E237" i="8"/>
  <c r="N237" i="8"/>
  <c r="D237" i="8"/>
  <c r="M237" i="8"/>
  <c r="C237" i="8"/>
  <c r="B237" i="8" s="1"/>
  <c r="H238" i="4" s="1"/>
  <c r="F237" i="8"/>
  <c r="L237" i="8"/>
  <c r="K237" i="8"/>
  <c r="H256" i="8"/>
  <c r="G256" i="8"/>
  <c r="I256" i="8"/>
  <c r="F256" i="8"/>
  <c r="E256" i="8"/>
  <c r="M259" i="8"/>
  <c r="F259" i="8"/>
  <c r="K259" i="8"/>
  <c r="H259" i="8"/>
  <c r="G259" i="8"/>
  <c r="I259" i="8"/>
  <c r="M263" i="8"/>
  <c r="E263" i="8"/>
  <c r="L263" i="8"/>
  <c r="D263" i="8"/>
  <c r="G263" i="8"/>
  <c r="I263" i="8"/>
  <c r="H263" i="8"/>
  <c r="F263" i="8"/>
  <c r="J263" i="8"/>
  <c r="M279" i="8"/>
  <c r="E279" i="8"/>
  <c r="N279" i="8"/>
  <c r="L279" i="8"/>
  <c r="C279" i="8"/>
  <c r="B279" i="8" s="1"/>
  <c r="H280" i="4" s="1"/>
  <c r="K279" i="8"/>
  <c r="G279" i="8"/>
  <c r="J279" i="8"/>
  <c r="K107" i="8"/>
  <c r="C107" i="8"/>
  <c r="B107" i="8" s="1"/>
  <c r="H108" i="4" s="1"/>
  <c r="J107" i="8"/>
  <c r="M116" i="8"/>
  <c r="E116" i="8"/>
  <c r="J116" i="8"/>
  <c r="K123" i="8"/>
  <c r="J123" i="8"/>
  <c r="J125" i="8"/>
  <c r="M132" i="8"/>
  <c r="E132" i="8"/>
  <c r="J132" i="8"/>
  <c r="K139" i="8"/>
  <c r="C139" i="8"/>
  <c r="B139" i="8" s="1"/>
  <c r="H140" i="4" s="1"/>
  <c r="J139" i="8"/>
  <c r="J141" i="8"/>
  <c r="M148" i="8"/>
  <c r="E148" i="8"/>
  <c r="J148" i="8"/>
  <c r="K155" i="8"/>
  <c r="C155" i="8"/>
  <c r="B155" i="8" s="1"/>
  <c r="H156" i="4" s="1"/>
  <c r="J155" i="8"/>
  <c r="J157" i="8"/>
  <c r="M164" i="8"/>
  <c r="E164" i="8"/>
  <c r="J164" i="8"/>
  <c r="K171" i="8"/>
  <c r="C171" i="8"/>
  <c r="B171" i="8" s="1"/>
  <c r="H172" i="4" s="1"/>
  <c r="J171" i="8"/>
  <c r="J173" i="8"/>
  <c r="N183" i="8"/>
  <c r="F183" i="8"/>
  <c r="M183" i="8"/>
  <c r="D183" i="8"/>
  <c r="K183" i="8"/>
  <c r="H184" i="8"/>
  <c r="I184" i="8"/>
  <c r="F184" i="8"/>
  <c r="L184" i="8"/>
  <c r="L198" i="8"/>
  <c r="D198" i="8"/>
  <c r="N198" i="8"/>
  <c r="E198" i="8"/>
  <c r="K198" i="8"/>
  <c r="N199" i="8"/>
  <c r="F199" i="8"/>
  <c r="I199" i="8"/>
  <c r="G199" i="8"/>
  <c r="L199" i="8"/>
  <c r="H206" i="8"/>
  <c r="I211" i="8"/>
  <c r="J213" i="8"/>
  <c r="N213" i="8"/>
  <c r="E213" i="8"/>
  <c r="L213" i="8"/>
  <c r="C213" i="8"/>
  <c r="B213" i="8" s="1"/>
  <c r="H214" i="4" s="1"/>
  <c r="L214" i="8"/>
  <c r="I214" i="8"/>
  <c r="G214" i="8"/>
  <c r="M214" i="8"/>
  <c r="K219" i="8"/>
  <c r="M233" i="8"/>
  <c r="M245" i="8"/>
  <c r="L254" i="8"/>
  <c r="D254" i="8"/>
  <c r="H254" i="8"/>
  <c r="E254" i="8"/>
  <c r="N254" i="8"/>
  <c r="C254" i="8"/>
  <c r="B254" i="8" s="1"/>
  <c r="H255" i="4" s="1"/>
  <c r="M254" i="8"/>
  <c r="F254" i="8"/>
  <c r="D256" i="8"/>
  <c r="J259" i="8"/>
  <c r="K262" i="8"/>
  <c r="C262" i="8"/>
  <c r="B262" i="8" s="1"/>
  <c r="H263" i="4" s="1"/>
  <c r="H262" i="8"/>
  <c r="G262" i="8"/>
  <c r="J262" i="8"/>
  <c r="I262" i="8"/>
  <c r="F262" i="8"/>
  <c r="E262" i="8"/>
  <c r="L262" i="8"/>
  <c r="N263" i="8"/>
  <c r="G268" i="8"/>
  <c r="N268" i="8"/>
  <c r="E268" i="8"/>
  <c r="M268" i="8"/>
  <c r="C268" i="8"/>
  <c r="B268" i="8" s="1"/>
  <c r="H269" i="4" s="1"/>
  <c r="L268" i="8"/>
  <c r="I268" i="8"/>
  <c r="H268" i="8"/>
  <c r="D268" i="8"/>
  <c r="J268" i="8"/>
  <c r="G272" i="8"/>
  <c r="L272" i="8"/>
  <c r="C272" i="8"/>
  <c r="B272" i="8" s="1"/>
  <c r="H273" i="4" s="1"/>
  <c r="F272" i="8"/>
  <c r="E272" i="8"/>
  <c r="J272" i="8"/>
  <c r="I272" i="8"/>
  <c r="D272" i="8"/>
  <c r="K272" i="8"/>
  <c r="I279" i="8"/>
  <c r="K302" i="8"/>
  <c r="C302" i="8"/>
  <c r="B302" i="8" s="1"/>
  <c r="H303" i="4" s="1"/>
  <c r="N302" i="8"/>
  <c r="E302" i="8"/>
  <c r="M302" i="8"/>
  <c r="D302" i="8"/>
  <c r="L302" i="8"/>
  <c r="G302" i="8"/>
  <c r="I302" i="8"/>
  <c r="H302" i="8"/>
  <c r="F302" i="8"/>
  <c r="N179" i="8"/>
  <c r="F179" i="8"/>
  <c r="L179" i="8"/>
  <c r="C179" i="8"/>
  <c r="B179" i="8" s="1"/>
  <c r="H180" i="4" s="1"/>
  <c r="M179" i="8"/>
  <c r="J189" i="8"/>
  <c r="L189" i="8"/>
  <c r="C189" i="8"/>
  <c r="B189" i="8" s="1"/>
  <c r="H190" i="4" s="1"/>
  <c r="I189" i="8"/>
  <c r="N189" i="8"/>
  <c r="L194" i="8"/>
  <c r="D194" i="8"/>
  <c r="F194" i="8"/>
  <c r="M194" i="8"/>
  <c r="C194" i="8"/>
  <c r="B194" i="8" s="1"/>
  <c r="H195" i="4" s="1"/>
  <c r="N194" i="8"/>
  <c r="J206" i="8"/>
  <c r="J211" i="8"/>
  <c r="L222" i="8"/>
  <c r="D222" i="8"/>
  <c r="H222" i="8"/>
  <c r="I222" i="8"/>
  <c r="G222" i="8"/>
  <c r="N223" i="8"/>
  <c r="F223" i="8"/>
  <c r="L223" i="8"/>
  <c r="C223" i="8"/>
  <c r="B223" i="8" s="1"/>
  <c r="H224" i="4" s="1"/>
  <c r="E223" i="8"/>
  <c r="D223" i="8"/>
  <c r="M223" i="8"/>
  <c r="L230" i="8"/>
  <c r="D230" i="8"/>
  <c r="F230" i="8"/>
  <c r="J230" i="8"/>
  <c r="I230" i="8"/>
  <c r="H240" i="8"/>
  <c r="L240" i="8"/>
  <c r="C240" i="8"/>
  <c r="B240" i="8" s="1"/>
  <c r="H241" i="4" s="1"/>
  <c r="E240" i="8"/>
  <c r="N240" i="8"/>
  <c r="M240" i="8"/>
  <c r="K256" i="8"/>
  <c r="L259" i="8"/>
  <c r="J205" i="8"/>
  <c r="G205" i="8"/>
  <c r="N205" i="8"/>
  <c r="M205" i="8"/>
  <c r="F213" i="8"/>
  <c r="C214" i="8"/>
  <c r="B214" i="8" s="1"/>
  <c r="H215" i="4" s="1"/>
  <c r="N215" i="8"/>
  <c r="F215" i="8"/>
  <c r="M215" i="8"/>
  <c r="D215" i="8"/>
  <c r="K215" i="8"/>
  <c r="H220" i="8"/>
  <c r="I220" i="8"/>
  <c r="E220" i="8"/>
  <c r="N220" i="8"/>
  <c r="D220" i="8"/>
  <c r="M220" i="8"/>
  <c r="C220" i="8"/>
  <c r="B220" i="8" s="1"/>
  <c r="H221" i="4" s="1"/>
  <c r="G223" i="8"/>
  <c r="L234" i="8"/>
  <c r="D234" i="8"/>
  <c r="N234" i="8"/>
  <c r="E234" i="8"/>
  <c r="F234" i="8"/>
  <c r="C234" i="8"/>
  <c r="B234" i="8" s="1"/>
  <c r="H235" i="4" s="1"/>
  <c r="M234" i="8"/>
  <c r="G234" i="8"/>
  <c r="N239" i="8"/>
  <c r="F239" i="8"/>
  <c r="H239" i="8"/>
  <c r="I239" i="8"/>
  <c r="G239" i="8"/>
  <c r="E239" i="8"/>
  <c r="J239" i="8"/>
  <c r="G240" i="8"/>
  <c r="J253" i="8"/>
  <c r="M253" i="8"/>
  <c r="D253" i="8"/>
  <c r="H253" i="8"/>
  <c r="G253" i="8"/>
  <c r="F253" i="8"/>
  <c r="I253" i="8"/>
  <c r="I254" i="8"/>
  <c r="L256" i="8"/>
  <c r="N259" i="8"/>
  <c r="D262" i="8"/>
  <c r="N272" i="8"/>
  <c r="J201" i="8"/>
  <c r="H201" i="8"/>
  <c r="M201" i="8"/>
  <c r="L206" i="8"/>
  <c r="D206" i="8"/>
  <c r="K206" i="8"/>
  <c r="I206" i="8"/>
  <c r="N206" i="8"/>
  <c r="N211" i="8"/>
  <c r="F211" i="8"/>
  <c r="E211" i="8"/>
  <c r="L211" i="8"/>
  <c r="C211" i="8"/>
  <c r="B211" i="8" s="1"/>
  <c r="H212" i="4" s="1"/>
  <c r="M211" i="8"/>
  <c r="N219" i="8"/>
  <c r="M219" i="8"/>
  <c r="D219" i="8"/>
  <c r="I219" i="8"/>
  <c r="H219" i="8"/>
  <c r="G219" i="8"/>
  <c r="I233" i="8"/>
  <c r="H233" i="8"/>
  <c r="G233" i="8"/>
  <c r="K233" i="8"/>
  <c r="J245" i="8"/>
  <c r="F245" i="8"/>
  <c r="H245" i="8"/>
  <c r="G245" i="8"/>
  <c r="E245" i="8"/>
  <c r="I245" i="8"/>
  <c r="M311" i="8"/>
  <c r="E311" i="8"/>
  <c r="N311" i="8"/>
  <c r="D311" i="8"/>
  <c r="L311" i="8"/>
  <c r="C311" i="8"/>
  <c r="B311" i="8" s="1"/>
  <c r="H312" i="4" s="1"/>
  <c r="K311" i="8"/>
  <c r="G311" i="8"/>
  <c r="I311" i="8"/>
  <c r="H311" i="8"/>
  <c r="F311" i="8"/>
  <c r="J311" i="8"/>
  <c r="L186" i="8"/>
  <c r="D186" i="8"/>
  <c r="H186" i="8"/>
  <c r="F186" i="8"/>
  <c r="M186" i="8"/>
  <c r="F189" i="8"/>
  <c r="H192" i="8"/>
  <c r="F192" i="8"/>
  <c r="M192" i="8"/>
  <c r="D192" i="8"/>
  <c r="L192" i="8"/>
  <c r="G194" i="8"/>
  <c r="H198" i="8"/>
  <c r="E199" i="8"/>
  <c r="C201" i="8"/>
  <c r="B201" i="8" s="1"/>
  <c r="H202" i="4" s="1"/>
  <c r="N201" i="8"/>
  <c r="C206" i="8"/>
  <c r="B206" i="8" s="1"/>
  <c r="H207" i="4" s="1"/>
  <c r="N207" i="8"/>
  <c r="F207" i="8"/>
  <c r="G207" i="8"/>
  <c r="M207" i="8"/>
  <c r="D207" i="8"/>
  <c r="L207" i="8"/>
  <c r="H213" i="8"/>
  <c r="E222" i="8"/>
  <c r="I223" i="8"/>
  <c r="E230" i="8"/>
  <c r="J240" i="8"/>
  <c r="N243" i="8"/>
  <c r="F243" i="8"/>
  <c r="G243" i="8"/>
  <c r="D243" i="8"/>
  <c r="M243" i="8"/>
  <c r="C243" i="8"/>
  <c r="B243" i="8" s="1"/>
  <c r="H244" i="4" s="1"/>
  <c r="L243" i="8"/>
  <c r="C245" i="8"/>
  <c r="B245" i="8" s="1"/>
  <c r="H246" i="4" s="1"/>
  <c r="K254" i="8"/>
  <c r="N256" i="8"/>
  <c r="N262" i="8"/>
  <c r="N247" i="8"/>
  <c r="F247" i="8"/>
  <c r="E247" i="8"/>
  <c r="K247" i="8"/>
  <c r="G284" i="8"/>
  <c r="F284" i="8"/>
  <c r="N284" i="8"/>
  <c r="E284" i="8"/>
  <c r="M284" i="8"/>
  <c r="D284" i="8"/>
  <c r="I284" i="8"/>
  <c r="L284" i="8"/>
  <c r="K284" i="8"/>
  <c r="M323" i="8"/>
  <c r="E323" i="8"/>
  <c r="G323" i="8"/>
  <c r="F323" i="8"/>
  <c r="N323" i="8"/>
  <c r="D323" i="8"/>
  <c r="I323" i="8"/>
  <c r="J323" i="8"/>
  <c r="H323" i="8"/>
  <c r="C323" i="8"/>
  <c r="B323" i="8" s="1"/>
  <c r="H324" i="4" s="1"/>
  <c r="L323" i="8"/>
  <c r="C277" i="8"/>
  <c r="B277" i="8" s="1"/>
  <c r="H278" i="4" s="1"/>
  <c r="D289" i="8"/>
  <c r="D281" i="8"/>
  <c r="D310" i="8"/>
  <c r="D329" i="8"/>
  <c r="D305" i="8"/>
  <c r="D296" i="8"/>
  <c r="D287" i="8"/>
  <c r="D266" i="8"/>
  <c r="E325" i="8"/>
  <c r="E309" i="8"/>
  <c r="E293" i="8"/>
  <c r="E277" i="8"/>
  <c r="E321" i="8"/>
  <c r="E305" i="8"/>
  <c r="E313" i="8"/>
  <c r="E306" i="8"/>
  <c r="E297" i="8"/>
  <c r="E290" i="8"/>
  <c r="E281" i="8"/>
  <c r="E274" i="8"/>
  <c r="E265" i="8"/>
  <c r="E280" i="8"/>
  <c r="G316" i="8"/>
  <c r="F316" i="8"/>
  <c r="N316" i="8"/>
  <c r="M316" i="8"/>
  <c r="D316" i="8"/>
  <c r="I316" i="8"/>
  <c r="K316" i="8"/>
  <c r="J316" i="8"/>
  <c r="H316" i="8"/>
  <c r="K294" i="8"/>
  <c r="C294" i="8"/>
  <c r="B294" i="8" s="1"/>
  <c r="H295" i="4" s="1"/>
  <c r="I294" i="8"/>
  <c r="H294" i="8"/>
  <c r="G294" i="8"/>
  <c r="L294" i="8"/>
  <c r="J294" i="8"/>
  <c r="F294" i="8"/>
  <c r="E294" i="8"/>
  <c r="N294" i="8"/>
  <c r="M319" i="8"/>
  <c r="E319" i="8"/>
  <c r="I319" i="8"/>
  <c r="H319" i="8"/>
  <c r="G319" i="8"/>
  <c r="K319" i="8"/>
  <c r="L319" i="8"/>
  <c r="J319" i="8"/>
  <c r="F319" i="8"/>
  <c r="J185" i="8"/>
  <c r="K185" i="8"/>
  <c r="N187" i="8"/>
  <c r="F187" i="8"/>
  <c r="J187" i="8"/>
  <c r="L202" i="8"/>
  <c r="D202" i="8"/>
  <c r="J202" i="8"/>
  <c r="J204" i="8"/>
  <c r="H247" i="8"/>
  <c r="J257" i="8"/>
  <c r="L257" i="8"/>
  <c r="C257" i="8"/>
  <c r="B257" i="8" s="1"/>
  <c r="H258" i="4" s="1"/>
  <c r="M257" i="8"/>
  <c r="K270" i="8"/>
  <c r="C270" i="8"/>
  <c r="B270" i="8" s="1"/>
  <c r="H271" i="4" s="1"/>
  <c r="M270" i="8"/>
  <c r="D270" i="8"/>
  <c r="E270" i="8"/>
  <c r="N270" i="8"/>
  <c r="G270" i="8"/>
  <c r="M275" i="8"/>
  <c r="E275" i="8"/>
  <c r="G275" i="8"/>
  <c r="F275" i="8"/>
  <c r="I275" i="8"/>
  <c r="J275" i="8"/>
  <c r="H275" i="8"/>
  <c r="D275" i="8"/>
  <c r="L275" i="8"/>
  <c r="K278" i="8"/>
  <c r="C278" i="8"/>
  <c r="B278" i="8" s="1"/>
  <c r="H279" i="4" s="1"/>
  <c r="I278" i="8"/>
  <c r="H278" i="8"/>
  <c r="L278" i="8"/>
  <c r="N278" i="8"/>
  <c r="M278" i="8"/>
  <c r="J278" i="8"/>
  <c r="M291" i="8"/>
  <c r="G291" i="8"/>
  <c r="F291" i="8"/>
  <c r="N291" i="8"/>
  <c r="D291" i="8"/>
  <c r="I291" i="8"/>
  <c r="L291" i="8"/>
  <c r="K291" i="8"/>
  <c r="M294" i="8"/>
  <c r="K314" i="8"/>
  <c r="C314" i="8"/>
  <c r="B314" i="8" s="1"/>
  <c r="H315" i="4" s="1"/>
  <c r="G314" i="8"/>
  <c r="F314" i="8"/>
  <c r="N314" i="8"/>
  <c r="E314" i="8"/>
  <c r="I314" i="8"/>
  <c r="L314" i="8"/>
  <c r="J314" i="8"/>
  <c r="H314" i="8"/>
  <c r="L316" i="8"/>
  <c r="C319" i="8"/>
  <c r="B319" i="8" s="1"/>
  <c r="H320" i="4" s="1"/>
  <c r="L218" i="8"/>
  <c r="I218" i="8"/>
  <c r="K218" i="8"/>
  <c r="H224" i="8"/>
  <c r="G224" i="8"/>
  <c r="K224" i="8"/>
  <c r="H232" i="8"/>
  <c r="N232" i="8"/>
  <c r="E232" i="8"/>
  <c r="K232" i="8"/>
  <c r="N235" i="8"/>
  <c r="F235" i="8"/>
  <c r="K235" i="8"/>
  <c r="I247" i="8"/>
  <c r="H252" i="8"/>
  <c r="I252" i="8"/>
  <c r="K252" i="8"/>
  <c r="E278" i="8"/>
  <c r="C291" i="8"/>
  <c r="B291" i="8" s="1"/>
  <c r="H299" i="4" s="1"/>
  <c r="M295" i="8"/>
  <c r="E295" i="8"/>
  <c r="N295" i="8"/>
  <c r="D295" i="8"/>
  <c r="L295" i="8"/>
  <c r="C295" i="8"/>
  <c r="B295" i="8" s="1"/>
  <c r="H296" i="4" s="1"/>
  <c r="K295" i="8"/>
  <c r="G295" i="8"/>
  <c r="J295" i="8"/>
  <c r="I295" i="8"/>
  <c r="C289" i="8"/>
  <c r="B289" i="8" s="1"/>
  <c r="H290" i="4" s="1"/>
  <c r="C328" i="8"/>
  <c r="B328" i="8" s="1"/>
  <c r="H329" i="4" s="1"/>
  <c r="C271" i="8"/>
  <c r="B271" i="8" s="1"/>
  <c r="H272" i="4" s="1"/>
  <c r="C264" i="8"/>
  <c r="B264" i="8" s="1"/>
  <c r="H265" i="4" s="1"/>
  <c r="L178" i="8"/>
  <c r="D178" i="8"/>
  <c r="J180" i="8"/>
  <c r="D185" i="8"/>
  <c r="M185" i="8"/>
  <c r="C187" i="8"/>
  <c r="B187" i="8" s="1"/>
  <c r="H188" i="4" s="1"/>
  <c r="L187" i="8"/>
  <c r="K193" i="8"/>
  <c r="N195" i="8"/>
  <c r="J195" i="8"/>
  <c r="M202" i="8"/>
  <c r="L204" i="8"/>
  <c r="L210" i="8"/>
  <c r="D210" i="8"/>
  <c r="J210" i="8"/>
  <c r="J212" i="8"/>
  <c r="M218" i="8"/>
  <c r="M221" i="8"/>
  <c r="D221" i="8"/>
  <c r="L221" i="8"/>
  <c r="L224" i="8"/>
  <c r="N227" i="8"/>
  <c r="F227" i="8"/>
  <c r="K227" i="8"/>
  <c r="L227" i="8"/>
  <c r="L232" i="8"/>
  <c r="L235" i="8"/>
  <c r="L238" i="8"/>
  <c r="D238" i="8"/>
  <c r="M238" i="8"/>
  <c r="C238" i="8"/>
  <c r="B238" i="8" s="1"/>
  <c r="H239" i="4" s="1"/>
  <c r="K238" i="8"/>
  <c r="G241" i="8"/>
  <c r="L241" i="8"/>
  <c r="H244" i="8"/>
  <c r="K244" i="8"/>
  <c r="L244" i="8"/>
  <c r="J249" i="8"/>
  <c r="N249" i="8"/>
  <c r="E249" i="8"/>
  <c r="L249" i="8"/>
  <c r="L252" i="8"/>
  <c r="N255" i="8"/>
  <c r="F255" i="8"/>
  <c r="L255" i="8"/>
  <c r="C255" i="8"/>
  <c r="B255" i="8" s="1"/>
  <c r="H256" i="4" s="1"/>
  <c r="K255" i="8"/>
  <c r="E257" i="8"/>
  <c r="L258" i="8"/>
  <c r="D258" i="8"/>
  <c r="G258" i="8"/>
  <c r="K258" i="8"/>
  <c r="H270" i="8"/>
  <c r="C275" i="8"/>
  <c r="B275" i="8" s="1"/>
  <c r="H276" i="4" s="1"/>
  <c r="F278" i="8"/>
  <c r="K286" i="8"/>
  <c r="C286" i="8"/>
  <c r="B286" i="8" s="1"/>
  <c r="H117" i="4" s="1"/>
  <c r="N286" i="8"/>
  <c r="E286" i="8"/>
  <c r="M286" i="8"/>
  <c r="D286" i="8"/>
  <c r="L286" i="8"/>
  <c r="G286" i="8"/>
  <c r="J286" i="8"/>
  <c r="I286" i="8"/>
  <c r="H291" i="8"/>
  <c r="F295" i="8"/>
  <c r="M307" i="8"/>
  <c r="E307" i="8"/>
  <c r="G307" i="8"/>
  <c r="F307" i="8"/>
  <c r="N307" i="8"/>
  <c r="D307" i="8"/>
  <c r="I307" i="8"/>
  <c r="K307" i="8"/>
  <c r="D314" i="8"/>
  <c r="N319" i="8"/>
  <c r="D321" i="8"/>
  <c r="K298" i="8"/>
  <c r="C298" i="8"/>
  <c r="B298" i="8" s="1"/>
  <c r="H138" i="4" s="1"/>
  <c r="G298" i="8"/>
  <c r="N298" i="8"/>
  <c r="E298" i="8"/>
  <c r="I298" i="8"/>
  <c r="C299" i="8"/>
  <c r="B299" i="8" s="1"/>
  <c r="H300" i="4" s="1"/>
  <c r="G300" i="8"/>
  <c r="F300" i="8"/>
  <c r="N300" i="8"/>
  <c r="E300" i="8"/>
  <c r="M300" i="8"/>
  <c r="I300" i="8"/>
  <c r="M303" i="8"/>
  <c r="E303" i="8"/>
  <c r="I303" i="8"/>
  <c r="H303" i="8"/>
  <c r="G303" i="8"/>
  <c r="K303" i="8"/>
  <c r="G312" i="8"/>
  <c r="I312" i="8"/>
  <c r="H312" i="8"/>
  <c r="F312" i="8"/>
  <c r="K312" i="8"/>
  <c r="G320" i="8"/>
  <c r="M320" i="8"/>
  <c r="D320" i="8"/>
  <c r="L320" i="8"/>
  <c r="C320" i="8"/>
  <c r="B320" i="8" s="1"/>
  <c r="H321" i="4" s="1"/>
  <c r="K320" i="8"/>
  <c r="F320" i="8"/>
  <c r="C321" i="8"/>
  <c r="B321" i="8" s="1"/>
  <c r="H322" i="4" s="1"/>
  <c r="G213" i="9"/>
  <c r="C131" i="8" s="1"/>
  <c r="B131" i="8" s="1"/>
  <c r="H132" i="4" s="1"/>
  <c r="D325" i="8"/>
  <c r="D309" i="8"/>
  <c r="D293" i="8"/>
  <c r="D277" i="8"/>
  <c r="D261" i="8"/>
  <c r="D324" i="8"/>
  <c r="D315" i="8"/>
  <c r="D308" i="8"/>
  <c r="D299" i="8"/>
  <c r="D283" i="8"/>
  <c r="D276" i="8"/>
  <c r="G328" i="8"/>
  <c r="I328" i="8"/>
  <c r="H328" i="8"/>
  <c r="F328" i="8"/>
  <c r="K328" i="8"/>
  <c r="G6" i="9"/>
  <c r="C241" i="8" s="1"/>
  <c r="B241" i="8" s="1"/>
  <c r="H242" i="4" s="1"/>
  <c r="G39" i="9"/>
  <c r="C122" i="8" s="1"/>
  <c r="B122" i="8" s="1"/>
  <c r="H237" i="4" s="1"/>
  <c r="G61" i="9"/>
  <c r="C8" i="8" s="1"/>
  <c r="B8" i="8" s="1"/>
  <c r="H9" i="4" s="1"/>
  <c r="G191" i="9"/>
  <c r="G24" i="9"/>
  <c r="G95" i="9"/>
  <c r="C173" i="8" s="1"/>
  <c r="B173" i="8" s="1"/>
  <c r="H174" i="4" s="1"/>
  <c r="K310" i="8"/>
  <c r="C310" i="8"/>
  <c r="B310" i="8" s="1"/>
  <c r="H311" i="4" s="1"/>
  <c r="I310" i="8"/>
  <c r="H310" i="8"/>
  <c r="G310" i="8"/>
  <c r="L310" i="8"/>
  <c r="J312" i="8"/>
  <c r="K318" i="8"/>
  <c r="C318" i="8"/>
  <c r="B318" i="8" s="1"/>
  <c r="H319" i="4" s="1"/>
  <c r="N318" i="8"/>
  <c r="E318" i="8"/>
  <c r="M318" i="8"/>
  <c r="L318" i="8"/>
  <c r="G318" i="8"/>
  <c r="J320" i="8"/>
  <c r="M327" i="8"/>
  <c r="E327" i="8"/>
  <c r="N327" i="8"/>
  <c r="D327" i="8"/>
  <c r="L327" i="8"/>
  <c r="C327" i="8"/>
  <c r="B327" i="8" s="1"/>
  <c r="H328" i="4" s="1"/>
  <c r="K327" i="8"/>
  <c r="G327" i="8"/>
  <c r="E328" i="8"/>
  <c r="C329" i="8"/>
  <c r="B329" i="8" s="1"/>
  <c r="H330" i="4" s="1"/>
  <c r="C313" i="8"/>
  <c r="B313" i="8" s="1"/>
  <c r="H314" i="4" s="1"/>
  <c r="C297" i="8"/>
  <c r="B297" i="8" s="1"/>
  <c r="H298" i="4" s="1"/>
  <c r="C281" i="8"/>
  <c r="B281" i="8" s="1"/>
  <c r="H282" i="4" s="1"/>
  <c r="C325" i="8"/>
  <c r="B325" i="8" s="1"/>
  <c r="H326" i="4" s="1"/>
  <c r="C309" i="8"/>
  <c r="B309" i="8" s="1"/>
  <c r="H310" i="4" s="1"/>
  <c r="C293" i="8"/>
  <c r="B293" i="8" s="1"/>
  <c r="H294" i="4" s="1"/>
  <c r="C317" i="8"/>
  <c r="B317" i="8" s="1"/>
  <c r="H318" i="4" s="1"/>
  <c r="C301" i="8"/>
  <c r="B301" i="8" s="1"/>
  <c r="H302" i="4" s="1"/>
  <c r="C285" i="8"/>
  <c r="B285" i="8" s="1"/>
  <c r="H286" i="4" s="1"/>
  <c r="G8" i="9"/>
  <c r="G41" i="9"/>
  <c r="C249" i="8" s="1"/>
  <c r="B249" i="8" s="1"/>
  <c r="H250" i="4" s="1"/>
  <c r="G54" i="9"/>
  <c r="C269" i="8" s="1"/>
  <c r="B269" i="8" s="1"/>
  <c r="H64" i="4" s="1"/>
  <c r="G280" i="8"/>
  <c r="I280" i="8"/>
  <c r="H280" i="8"/>
  <c r="F280" i="8"/>
  <c r="G288" i="8"/>
  <c r="M288" i="8"/>
  <c r="L288" i="8"/>
  <c r="C288" i="8"/>
  <c r="B288" i="8" s="1"/>
  <c r="H289" i="4" s="1"/>
  <c r="K288" i="8"/>
  <c r="F288" i="8"/>
  <c r="K326" i="8"/>
  <c r="C326" i="8"/>
  <c r="B326" i="8" s="1"/>
  <c r="H327" i="4" s="1"/>
  <c r="I326" i="8"/>
  <c r="H326" i="8"/>
  <c r="G326" i="8"/>
  <c r="L326" i="8"/>
  <c r="J328" i="8"/>
  <c r="G11" i="10"/>
  <c r="D179" i="8" s="1"/>
  <c r="J216" i="8"/>
  <c r="K229" i="8"/>
  <c r="N231" i="8"/>
  <c r="F231" i="8"/>
  <c r="J231" i="8"/>
  <c r="L246" i="8"/>
  <c r="D246" i="8"/>
  <c r="J246" i="8"/>
  <c r="J248" i="8"/>
  <c r="G264" i="8"/>
  <c r="H264" i="8"/>
  <c r="K264" i="8"/>
  <c r="K266" i="8"/>
  <c r="C266" i="8"/>
  <c r="B266" i="8" s="1"/>
  <c r="H267" i="4" s="1"/>
  <c r="F266" i="8"/>
  <c r="L266" i="8"/>
  <c r="M271" i="8"/>
  <c r="E271" i="8"/>
  <c r="H271" i="8"/>
  <c r="K271" i="8"/>
  <c r="C273" i="8"/>
  <c r="B273" i="8" s="1"/>
  <c r="H274" i="4" s="1"/>
  <c r="C280" i="8"/>
  <c r="B280" i="8" s="1"/>
  <c r="H281" i="4" s="1"/>
  <c r="M287" i="8"/>
  <c r="E287" i="8"/>
  <c r="I287" i="8"/>
  <c r="H287" i="8"/>
  <c r="G287" i="8"/>
  <c r="K287" i="8"/>
  <c r="G296" i="8"/>
  <c r="I296" i="8"/>
  <c r="H296" i="8"/>
  <c r="K296" i="8"/>
  <c r="M298" i="8"/>
  <c r="L300" i="8"/>
  <c r="N303" i="8"/>
  <c r="E310" i="8"/>
  <c r="M312" i="8"/>
  <c r="D326" i="8"/>
  <c r="L328" i="8"/>
  <c r="G13" i="9"/>
  <c r="C89" i="8" s="1"/>
  <c r="B89" i="8" s="1"/>
  <c r="H90" i="4" s="1"/>
  <c r="AD15" i="12"/>
  <c r="G15" i="12"/>
  <c r="AD77" i="12"/>
  <c r="G77" i="12"/>
  <c r="F104" i="8" s="1"/>
  <c r="AD224" i="12"/>
  <c r="G224" i="12"/>
  <c r="F296" i="8" s="1"/>
  <c r="G17" i="9"/>
  <c r="G47" i="9"/>
  <c r="C316" i="8" s="1"/>
  <c r="B316" i="8" s="1"/>
  <c r="H317" i="4" s="1"/>
  <c r="G74" i="9"/>
  <c r="C284" i="8" s="1"/>
  <c r="B284" i="8" s="1"/>
  <c r="H285" i="4" s="1"/>
  <c r="G77" i="9"/>
  <c r="C13" i="8" s="1"/>
  <c r="B13" i="8" s="1"/>
  <c r="H14" i="4" s="1"/>
  <c r="G87" i="9"/>
  <c r="C177" i="8" s="1"/>
  <c r="B177" i="8" s="1"/>
  <c r="H178" i="4" s="1"/>
  <c r="G121" i="9"/>
  <c r="C263" i="8" s="1"/>
  <c r="B263" i="8" s="1"/>
  <c r="H264" i="4" s="1"/>
  <c r="G155" i="9"/>
  <c r="C60" i="8" s="1"/>
  <c r="B60" i="8" s="1"/>
  <c r="H61" i="4" s="1"/>
  <c r="G196" i="9"/>
  <c r="C233" i="8" s="1"/>
  <c r="B233" i="8" s="1"/>
  <c r="H234" i="4" s="1"/>
  <c r="G206" i="9"/>
  <c r="C292" i="8" s="1"/>
  <c r="B292" i="8" s="1"/>
  <c r="H293" i="4" s="1"/>
  <c r="G216" i="9"/>
  <c r="G231" i="9"/>
  <c r="C14" i="8" s="1"/>
  <c r="B14" i="8" s="1"/>
  <c r="H15" i="4" s="1"/>
  <c r="G16" i="10"/>
  <c r="D279" i="8" s="1"/>
  <c r="G17" i="10"/>
  <c r="D218" i="8" s="1"/>
  <c r="G36" i="10"/>
  <c r="D300" i="8" s="1"/>
  <c r="G56" i="10"/>
  <c r="D255" i="8" s="1"/>
  <c r="G71" i="10"/>
  <c r="D244" i="8" s="1"/>
  <c r="G77" i="10"/>
  <c r="D95" i="8" s="1"/>
  <c r="G101" i="10"/>
  <c r="D39" i="8" s="1"/>
  <c r="G102" i="9"/>
  <c r="C18" i="8" s="1"/>
  <c r="B18" i="8" s="1"/>
  <c r="H19" i="4" s="1"/>
  <c r="G105" i="9"/>
  <c r="C114" i="8" s="1"/>
  <c r="B114" i="8" s="1"/>
  <c r="H115" i="4" s="1"/>
  <c r="G225" i="9"/>
  <c r="C221" i="8" s="1"/>
  <c r="B221" i="8" s="1"/>
  <c r="H222" i="4" s="1"/>
  <c r="G230" i="9"/>
  <c r="C80" i="8" s="1"/>
  <c r="B80" i="8" s="1"/>
  <c r="H81" i="4" s="1"/>
  <c r="G6" i="10"/>
  <c r="D101" i="8" s="1"/>
  <c r="G40" i="10"/>
  <c r="D63" i="8" s="1"/>
  <c r="G80" i="10"/>
  <c r="D110" i="8" s="1"/>
  <c r="G100" i="10"/>
  <c r="D53" i="8" s="1"/>
  <c r="G140" i="9"/>
  <c r="C81" i="8" s="1"/>
  <c r="B81" i="8" s="1"/>
  <c r="H82" i="4" s="1"/>
  <c r="G154" i="9"/>
  <c r="G190" i="9"/>
  <c r="C160" i="8" s="1"/>
  <c r="B160" i="8" s="1"/>
  <c r="H161" i="4" s="1"/>
  <c r="G35" i="10"/>
  <c r="D271" i="8" s="1"/>
  <c r="G104" i="10"/>
  <c r="D294" i="8" s="1"/>
  <c r="G98" i="9"/>
  <c r="G101" i="9"/>
  <c r="G107" i="9"/>
  <c r="C210" i="8" s="1"/>
  <c r="B210" i="8" s="1"/>
  <c r="H211" i="4" s="1"/>
  <c r="G138" i="9"/>
  <c r="G143" i="9"/>
  <c r="C204" i="8" s="1"/>
  <c r="B204" i="8" s="1"/>
  <c r="H205" i="4" s="1"/>
  <c r="G173" i="9"/>
  <c r="C88" i="8" s="1"/>
  <c r="B88" i="8" s="1"/>
  <c r="H89" i="4" s="1"/>
  <c r="G218" i="9"/>
  <c r="G238" i="9"/>
  <c r="C159" i="8" s="1"/>
  <c r="B159" i="8" s="1"/>
  <c r="H160" i="4" s="1"/>
  <c r="G4" i="10"/>
  <c r="D50" i="8" s="1"/>
  <c r="G29" i="10"/>
  <c r="D227" i="8" s="1"/>
  <c r="G54" i="10"/>
  <c r="G65" i="10"/>
  <c r="D4" i="8" s="1"/>
  <c r="G88" i="10"/>
  <c r="D306" i="8" s="1"/>
  <c r="G89" i="10"/>
  <c r="D44" i="8" s="1"/>
  <c r="G103" i="10"/>
  <c r="D18" i="8" s="1"/>
  <c r="J260" i="8"/>
  <c r="M267" i="8"/>
  <c r="E267" i="8"/>
  <c r="J267" i="8"/>
  <c r="F273" i="8"/>
  <c r="K274" i="8"/>
  <c r="C274" i="8"/>
  <c r="B274" i="8" s="1"/>
  <c r="H275" i="4" s="1"/>
  <c r="J274" i="8"/>
  <c r="J276" i="8"/>
  <c r="M283" i="8"/>
  <c r="E283" i="8"/>
  <c r="J283" i="8"/>
  <c r="F289" i="8"/>
  <c r="K290" i="8"/>
  <c r="C290" i="8"/>
  <c r="B290" i="8" s="1"/>
  <c r="H291" i="4" s="1"/>
  <c r="J290" i="8"/>
  <c r="J292" i="8"/>
  <c r="M299" i="8"/>
  <c r="E299" i="8"/>
  <c r="J299" i="8"/>
  <c r="F305" i="8"/>
  <c r="K306" i="8"/>
  <c r="C306" i="8"/>
  <c r="B306" i="8" s="1"/>
  <c r="H307" i="4" s="1"/>
  <c r="J306" i="8"/>
  <c r="J308" i="8"/>
  <c r="M315" i="8"/>
  <c r="E315" i="8"/>
  <c r="J315" i="8"/>
  <c r="K322" i="8"/>
  <c r="C322" i="8"/>
  <c r="B322" i="8" s="1"/>
  <c r="H323" i="4" s="1"/>
  <c r="J322" i="8"/>
  <c r="J324" i="8"/>
  <c r="G29" i="9"/>
  <c r="C103" i="8" s="1"/>
  <c r="B103" i="8" s="1"/>
  <c r="H104" i="4" s="1"/>
  <c r="G59" i="9"/>
  <c r="C126" i="8" s="1"/>
  <c r="B126" i="8" s="1"/>
  <c r="H127" i="4" s="1"/>
  <c r="G69" i="9"/>
  <c r="C72" i="8" s="1"/>
  <c r="B72" i="8" s="1"/>
  <c r="H73" i="4" s="1"/>
  <c r="G72" i="9"/>
  <c r="G157" i="9"/>
  <c r="G178" i="9"/>
  <c r="C108" i="8" s="1"/>
  <c r="B108" i="8" s="1"/>
  <c r="H109" i="4" s="1"/>
  <c r="G208" i="9"/>
  <c r="C252" i="8" s="1"/>
  <c r="B252" i="8" s="1"/>
  <c r="H253" i="4" s="1"/>
  <c r="G242" i="9"/>
  <c r="C202" i="8" s="1"/>
  <c r="B202" i="8" s="1"/>
  <c r="H203" i="4" s="1"/>
  <c r="G23" i="10"/>
  <c r="D181" i="8" s="1"/>
  <c r="G28" i="10"/>
  <c r="D328" i="8" s="1"/>
  <c r="G58" i="10"/>
  <c r="D163" i="8" s="1"/>
  <c r="G93" i="10"/>
  <c r="G25" i="9"/>
  <c r="C182" i="8" s="1"/>
  <c r="B182" i="8" s="1"/>
  <c r="H183" i="4" s="1"/>
  <c r="G55" i="9"/>
  <c r="C156" i="8" s="1"/>
  <c r="B156" i="8" s="1"/>
  <c r="H157" i="4" s="1"/>
  <c r="G122" i="9"/>
  <c r="C296" i="8" s="1"/>
  <c r="B296" i="8" s="1"/>
  <c r="H249" i="4" s="1"/>
  <c r="G128" i="9"/>
  <c r="C123" i="8" s="1"/>
  <c r="B123" i="8" s="1"/>
  <c r="H124" i="4" s="1"/>
  <c r="G152" i="9"/>
  <c r="C33" i="8" s="1"/>
  <c r="B33" i="8" s="1"/>
  <c r="H34" i="4" s="1"/>
  <c r="G167" i="9"/>
  <c r="G217" i="9"/>
  <c r="G237" i="9"/>
  <c r="C197" i="8" s="1"/>
  <c r="B197" i="8" s="1"/>
  <c r="H198" i="4" s="1"/>
  <c r="G14" i="10"/>
  <c r="D37" i="8" s="1"/>
  <c r="G42" i="10"/>
  <c r="D288" i="8" s="1"/>
  <c r="G63" i="10"/>
  <c r="G87" i="10"/>
  <c r="D145" i="8" s="1"/>
  <c r="G92" i="10"/>
  <c r="D79" i="8" s="1"/>
  <c r="G80" i="9"/>
  <c r="G114" i="9"/>
  <c r="G117" i="9"/>
  <c r="C29" i="8" s="1"/>
  <c r="B29" i="8" s="1"/>
  <c r="H30" i="4" s="1"/>
  <c r="G127" i="9"/>
  <c r="G162" i="9"/>
  <c r="C303" i="8" s="1"/>
  <c r="B303" i="8" s="1"/>
  <c r="H304" i="4" s="1"/>
  <c r="G179" i="9"/>
  <c r="G185" i="9"/>
  <c r="C148" i="8" s="1"/>
  <c r="B148" i="8" s="1"/>
  <c r="H149" i="4" s="1"/>
  <c r="G202" i="9"/>
  <c r="C251" i="8" s="1"/>
  <c r="B251" i="8" s="1"/>
  <c r="H252" i="4" s="1"/>
  <c r="G214" i="9"/>
  <c r="C305" i="8" s="1"/>
  <c r="B305" i="8" s="1"/>
  <c r="H306" i="4" s="1"/>
  <c r="G12" i="10"/>
  <c r="D165" i="8" s="1"/>
  <c r="G47" i="10"/>
  <c r="D122" i="8" s="1"/>
  <c r="G64" i="10"/>
  <c r="D51" i="8" s="1"/>
  <c r="G76" i="10"/>
  <c r="D212" i="8" s="1"/>
  <c r="G111" i="10"/>
  <c r="D318" i="8" s="1"/>
  <c r="G144" i="10"/>
  <c r="D161" i="8" s="1"/>
  <c r="G153" i="10"/>
  <c r="D108" i="8" s="1"/>
  <c r="G212" i="10"/>
  <c r="G227" i="10"/>
  <c r="D196" i="8" s="1"/>
  <c r="G84" i="11"/>
  <c r="E165" i="8" s="1"/>
  <c r="G87" i="11"/>
  <c r="G96" i="11"/>
  <c r="E89" i="8" s="1"/>
  <c r="AD161" i="12"/>
  <c r="G161" i="12"/>
  <c r="F226" i="8" s="1"/>
  <c r="G60" i="11"/>
  <c r="G72" i="11"/>
  <c r="E246" i="8" s="1"/>
  <c r="G139" i="11"/>
  <c r="E202" i="8" s="1"/>
  <c r="AD113" i="12"/>
  <c r="G113" i="12"/>
  <c r="F326" i="8" s="1"/>
  <c r="G130" i="10"/>
  <c r="D82" i="8" s="1"/>
  <c r="G133" i="10"/>
  <c r="D125" i="8" s="1"/>
  <c r="G146" i="10"/>
  <c r="D124" i="8" s="1"/>
  <c r="G149" i="10"/>
  <c r="D224" i="8" s="1"/>
  <c r="G233" i="10"/>
  <c r="D162" i="8" s="1"/>
  <c r="G236" i="10"/>
  <c r="G104" i="11"/>
  <c r="G138" i="11"/>
  <c r="G155" i="10"/>
  <c r="D25" i="8" s="1"/>
  <c r="G171" i="10"/>
  <c r="D170" i="8" s="1"/>
  <c r="G189" i="10"/>
  <c r="D214" i="8" s="1"/>
  <c r="G95" i="11"/>
  <c r="E253" i="8" s="1"/>
  <c r="AD22" i="12"/>
  <c r="G22" i="12"/>
  <c r="F306" i="8" s="1"/>
  <c r="AD41" i="12"/>
  <c r="G41" i="12"/>
  <c r="G109" i="12"/>
  <c r="AD109" i="12"/>
  <c r="AD136" i="12"/>
  <c r="G136" i="12"/>
  <c r="F147" i="8" s="1"/>
  <c r="AD49" i="12"/>
  <c r="G49" i="12"/>
  <c r="F279" i="8" s="1"/>
  <c r="AD105" i="12"/>
  <c r="G105" i="12"/>
  <c r="F10" i="8" s="1"/>
  <c r="AD169" i="12"/>
  <c r="G169" i="12"/>
  <c r="F166" i="8" s="1"/>
  <c r="G112" i="9"/>
  <c r="C239" i="8" s="1"/>
  <c r="B239" i="8" s="1"/>
  <c r="H240" i="4" s="1"/>
  <c r="D240" i="4" s="1"/>
  <c r="G123" i="9"/>
  <c r="G135" i="9"/>
  <c r="G170" i="9"/>
  <c r="C192" i="8" s="1"/>
  <c r="B192" i="8" s="1"/>
  <c r="H193" i="4" s="1"/>
  <c r="G193" i="9"/>
  <c r="C98" i="8" s="1"/>
  <c r="B98" i="8" s="1"/>
  <c r="H99" i="4" s="1"/>
  <c r="G210" i="9"/>
  <c r="C169" i="8" s="1"/>
  <c r="B169" i="8" s="1"/>
  <c r="H170" i="4" s="1"/>
  <c r="G222" i="9"/>
  <c r="C142" i="8" s="1"/>
  <c r="B142" i="8" s="1"/>
  <c r="H143" i="4" s="1"/>
  <c r="G8" i="10"/>
  <c r="D21" i="8" s="1"/>
  <c r="G20" i="10"/>
  <c r="D182" i="8" s="1"/>
  <c r="G55" i="10"/>
  <c r="D8" i="8" s="1"/>
  <c r="G72" i="10"/>
  <c r="G84" i="10"/>
  <c r="G129" i="10"/>
  <c r="G132" i="10"/>
  <c r="G148" i="10"/>
  <c r="D147" i="8" s="1"/>
  <c r="G207" i="10"/>
  <c r="D313" i="8" s="1"/>
  <c r="G40" i="11"/>
  <c r="E104" i="8" s="1"/>
  <c r="G52" i="11"/>
  <c r="E172" i="8" s="1"/>
  <c r="G211" i="11"/>
  <c r="G20" i="12"/>
  <c r="F40" i="8" s="1"/>
  <c r="AD20" i="12"/>
  <c r="G99" i="9"/>
  <c r="G146" i="9"/>
  <c r="G163" i="9"/>
  <c r="C125" i="8" s="1"/>
  <c r="B125" i="8" s="1"/>
  <c r="H126" i="4" s="1"/>
  <c r="G175" i="9"/>
  <c r="C82" i="8" s="1"/>
  <c r="B82" i="8" s="1"/>
  <c r="H83" i="4" s="1"/>
  <c r="G186" i="9"/>
  <c r="G198" i="9"/>
  <c r="C46" i="8" s="1"/>
  <c r="B46" i="8" s="1"/>
  <c r="H47" i="4" s="1"/>
  <c r="G233" i="9"/>
  <c r="G31" i="10"/>
  <c r="D62" i="8" s="1"/>
  <c r="G48" i="10"/>
  <c r="D278" i="8" s="1"/>
  <c r="G60" i="10"/>
  <c r="D259" i="8" s="1"/>
  <c r="G95" i="10"/>
  <c r="D173" i="8" s="1"/>
  <c r="G119" i="10"/>
  <c r="G188" i="10"/>
  <c r="D240" i="8" s="1"/>
  <c r="G222" i="10"/>
  <c r="G225" i="10"/>
  <c r="G244" i="10"/>
  <c r="D31" i="8" s="1"/>
  <c r="G8" i="11"/>
  <c r="G11" i="11"/>
  <c r="E218" i="8" s="1"/>
  <c r="G28" i="11"/>
  <c r="E30" i="8" s="1"/>
  <c r="G31" i="11"/>
  <c r="E145" i="8" s="1"/>
  <c r="G49" i="11"/>
  <c r="E288" i="8" s="1"/>
  <c r="G64" i="11"/>
  <c r="E269" i="8" s="1"/>
  <c r="G170" i="11"/>
  <c r="E94" i="8" s="1"/>
  <c r="AD13" i="12"/>
  <c r="G13" i="12"/>
  <c r="AD33" i="12"/>
  <c r="G33" i="12"/>
  <c r="AD37" i="12"/>
  <c r="G37" i="12"/>
  <c r="F219" i="8" s="1"/>
  <c r="AD114" i="12"/>
  <c r="AD142" i="12"/>
  <c r="G142" i="12"/>
  <c r="F203" i="8" s="1"/>
  <c r="AD150" i="12"/>
  <c r="G150" i="12"/>
  <c r="F164" i="8" s="1"/>
  <c r="G125" i="10"/>
  <c r="D33" i="8" s="1"/>
  <c r="G157" i="10"/>
  <c r="D35" i="8" s="1"/>
  <c r="G185" i="10"/>
  <c r="D203" i="8" s="1"/>
  <c r="G209" i="10"/>
  <c r="D193" i="8" s="1"/>
  <c r="G219" i="10"/>
  <c r="D143" i="8" s="1"/>
  <c r="G229" i="10"/>
  <c r="G246" i="10"/>
  <c r="D247" i="8" s="1"/>
  <c r="G4" i="11"/>
  <c r="E40" i="8" s="1"/>
  <c r="G29" i="11"/>
  <c r="E205" i="8" s="1"/>
  <c r="G41" i="11"/>
  <c r="E105" i="8" s="1"/>
  <c r="G44" i="11"/>
  <c r="E75" i="8" s="1"/>
  <c r="G47" i="11"/>
  <c r="E122" i="8" s="1"/>
  <c r="G53" i="11"/>
  <c r="E112" i="8" s="1"/>
  <c r="G56" i="11"/>
  <c r="E316" i="8" s="1"/>
  <c r="G68" i="11"/>
  <c r="E56" i="8" s="1"/>
  <c r="G93" i="11"/>
  <c r="E101" i="8" s="1"/>
  <c r="G105" i="11"/>
  <c r="E85" i="8" s="1"/>
  <c r="G108" i="11"/>
  <c r="E68" i="8" s="1"/>
  <c r="G111" i="11"/>
  <c r="E7" i="8" s="1"/>
  <c r="G117" i="11"/>
  <c r="E187" i="8" s="1"/>
  <c r="G122" i="11"/>
  <c r="E204" i="8" s="1"/>
  <c r="G157" i="11"/>
  <c r="E229" i="8" s="1"/>
  <c r="AD28" i="12"/>
  <c r="AD53" i="12"/>
  <c r="G53" i="12"/>
  <c r="F62" i="8" s="1"/>
  <c r="G55" i="12"/>
  <c r="AD103" i="12"/>
  <c r="AD119" i="12"/>
  <c r="AD124" i="12"/>
  <c r="AD127" i="12"/>
  <c r="G130" i="12"/>
  <c r="F281" i="8" s="1"/>
  <c r="AD138" i="12"/>
  <c r="G180" i="12"/>
  <c r="F35" i="8" s="1"/>
  <c r="AD223" i="12"/>
  <c r="AD21" i="12"/>
  <c r="G21" i="12"/>
  <c r="AD38" i="12"/>
  <c r="G38" i="12"/>
  <c r="F298" i="8" s="1"/>
  <c r="AD163" i="12"/>
  <c r="AD179" i="12"/>
  <c r="AD110" i="12"/>
  <c r="G110" i="12"/>
  <c r="AD126" i="12"/>
  <c r="G126" i="12"/>
  <c r="F238" i="8" s="1"/>
  <c r="AD174" i="12"/>
  <c r="G174" i="12"/>
  <c r="AD182" i="12"/>
  <c r="G182" i="12"/>
  <c r="F195" i="8" s="1"/>
  <c r="G113" i="11"/>
  <c r="E273" i="8" s="1"/>
  <c r="G36" i="12"/>
  <c r="F122" i="8" s="1"/>
  <c r="AD36" i="12"/>
  <c r="AD61" i="12"/>
  <c r="G61" i="12"/>
  <c r="F301" i="8" s="1"/>
  <c r="AD118" i="12"/>
  <c r="G118" i="12"/>
  <c r="F83" i="8" s="1"/>
  <c r="AD129" i="12"/>
  <c r="G129" i="12"/>
  <c r="F214" i="8" s="1"/>
  <c r="AD219" i="12"/>
  <c r="G219" i="12"/>
  <c r="F64" i="8" s="1"/>
  <c r="G141" i="10"/>
  <c r="D319" i="8" s="1"/>
  <c r="G173" i="10"/>
  <c r="D292" i="8" s="1"/>
  <c r="G180" i="10"/>
  <c r="D91" i="8" s="1"/>
  <c r="G9" i="11"/>
  <c r="E15" i="8" s="1"/>
  <c r="G12" i="11"/>
  <c r="E264" i="8" s="1"/>
  <c r="G15" i="11"/>
  <c r="E261" i="8" s="1"/>
  <c r="G18" i="11"/>
  <c r="E173" i="8" s="1"/>
  <c r="G21" i="11"/>
  <c r="E45" i="8" s="1"/>
  <c r="G24" i="11"/>
  <c r="E119" i="8" s="1"/>
  <c r="G36" i="11"/>
  <c r="E44" i="8" s="1"/>
  <c r="G61" i="11"/>
  <c r="E259" i="8" s="1"/>
  <c r="G73" i="11"/>
  <c r="G76" i="11"/>
  <c r="E243" i="8" s="1"/>
  <c r="G79" i="11"/>
  <c r="E103" i="8" s="1"/>
  <c r="G85" i="11"/>
  <c r="E154" i="8" s="1"/>
  <c r="G88" i="11"/>
  <c r="E179" i="8" s="1"/>
  <c r="G100" i="11"/>
  <c r="G140" i="11"/>
  <c r="E238" i="8" s="1"/>
  <c r="G181" i="11"/>
  <c r="G187" i="11"/>
  <c r="E322" i="8" s="1"/>
  <c r="G197" i="11"/>
  <c r="E289" i="8" s="1"/>
  <c r="G202" i="11"/>
  <c r="E35" i="8" s="1"/>
  <c r="G234" i="11"/>
  <c r="E124" i="8" s="1"/>
  <c r="G250" i="11"/>
  <c r="E296" i="8" s="1"/>
  <c r="AD9" i="12"/>
  <c r="AD29" i="12"/>
  <c r="G29" i="12"/>
  <c r="F145" i="8" s="1"/>
  <c r="G31" i="12"/>
  <c r="G39" i="12"/>
  <c r="AD73" i="12"/>
  <c r="G106" i="12"/>
  <c r="F318" i="8" s="1"/>
  <c r="AD151" i="12"/>
  <c r="G170" i="12"/>
  <c r="F252" i="8" s="1"/>
  <c r="G177" i="12"/>
  <c r="G137" i="10"/>
  <c r="D199" i="8" s="1"/>
  <c r="G169" i="10"/>
  <c r="D96" i="8" s="1"/>
  <c r="G193" i="10"/>
  <c r="D142" i="8" s="1"/>
  <c r="G217" i="10"/>
  <c r="D158" i="8" s="1"/>
  <c r="G241" i="10"/>
  <c r="D19" i="8" s="1"/>
  <c r="G247" i="10"/>
  <c r="D217" i="8" s="1"/>
  <c r="G33" i="11"/>
  <c r="E177" i="8" s="1"/>
  <c r="G97" i="11"/>
  <c r="E72" i="8" s="1"/>
  <c r="G124" i="11"/>
  <c r="G129" i="11"/>
  <c r="E109" i="8" s="1"/>
  <c r="G217" i="11"/>
  <c r="E41" i="8" s="1"/>
  <c r="G228" i="11"/>
  <c r="G244" i="11"/>
  <c r="E329" i="8" s="1"/>
  <c r="AD7" i="12"/>
  <c r="G7" i="12"/>
  <c r="F100" i="8" s="1"/>
  <c r="AD71" i="12"/>
  <c r="G71" i="12"/>
  <c r="F136" i="8" s="1"/>
  <c r="AD135" i="12"/>
  <c r="G148" i="12"/>
  <c r="F240" i="8" s="1"/>
  <c r="AD158" i="12"/>
  <c r="G158" i="12"/>
  <c r="F118" i="8" s="1"/>
  <c r="G112" i="11"/>
  <c r="E291" i="8" s="1"/>
  <c r="G154" i="11"/>
  <c r="G165" i="11"/>
  <c r="G218" i="11"/>
  <c r="G229" i="11"/>
  <c r="AD45" i="12"/>
  <c r="G45" i="12"/>
  <c r="F56" i="8" s="1"/>
  <c r="AD134" i="12"/>
  <c r="G134" i="12"/>
  <c r="F222" i="8" s="1"/>
  <c r="AD166" i="12"/>
  <c r="G166" i="12"/>
  <c r="F176" i="8" s="1"/>
  <c r="G205" i="10"/>
  <c r="D155" i="8" s="1"/>
  <c r="G237" i="10"/>
  <c r="D235" i="8" s="1"/>
  <c r="G130" i="11"/>
  <c r="G141" i="11"/>
  <c r="E57" i="8" s="1"/>
  <c r="G148" i="11"/>
  <c r="E185" i="8" s="1"/>
  <c r="G194" i="11"/>
  <c r="E292" i="8" s="1"/>
  <c r="G205" i="11"/>
  <c r="G212" i="11"/>
  <c r="G258" i="11"/>
  <c r="E162" i="8" s="1"/>
  <c r="AD5" i="12"/>
  <c r="G5" i="12"/>
  <c r="F264" i="8" s="1"/>
  <c r="AD69" i="12"/>
  <c r="G69" i="12"/>
  <c r="F268" i="8" s="1"/>
  <c r="G107" i="12"/>
  <c r="F121" i="8" s="1"/>
  <c r="AD116" i="12"/>
  <c r="G125" i="12"/>
  <c r="F148" i="8" s="1"/>
  <c r="G139" i="12"/>
  <c r="AD148" i="12"/>
  <c r="G157" i="12"/>
  <c r="F270" i="8" s="1"/>
  <c r="G171" i="12"/>
  <c r="F233" i="8" s="1"/>
  <c r="AD180" i="12"/>
  <c r="G189" i="12"/>
  <c r="F36" i="8" s="1"/>
  <c r="AD196" i="12"/>
  <c r="G204" i="12"/>
  <c r="AD211" i="12"/>
  <c r="G211" i="12"/>
  <c r="AD221" i="12"/>
  <c r="AD232" i="12"/>
  <c r="G232" i="12"/>
  <c r="F324" i="8" s="1"/>
  <c r="G49" i="13"/>
  <c r="G105" i="8" s="1"/>
  <c r="G73" i="13"/>
  <c r="G285" i="8" s="1"/>
  <c r="AD195" i="12"/>
  <c r="G195" i="12"/>
  <c r="F152" i="8" s="1"/>
  <c r="AD220" i="12"/>
  <c r="G228" i="12"/>
  <c r="F162" i="8" s="1"/>
  <c r="G160" i="13"/>
  <c r="G202" i="8" s="1"/>
  <c r="E5" i="14"/>
  <c r="H300" i="8" s="1"/>
  <c r="E13" i="14"/>
  <c r="H119" i="8" s="1"/>
  <c r="AD132" i="12"/>
  <c r="G155" i="12"/>
  <c r="F90" i="8" s="1"/>
  <c r="AD164" i="12"/>
  <c r="G173" i="12"/>
  <c r="F201" i="8" s="1"/>
  <c r="G187" i="12"/>
  <c r="F33" i="8" s="1"/>
  <c r="G9" i="13"/>
  <c r="E4" i="14"/>
  <c r="H205" i="8" s="1"/>
  <c r="G199" i="12"/>
  <c r="G205" i="12"/>
  <c r="G229" i="12"/>
  <c r="F130" i="8" s="1"/>
  <c r="G227" i="13"/>
  <c r="G248" i="8" s="1"/>
  <c r="E8" i="14"/>
  <c r="H49" i="8" s="1"/>
  <c r="E14" i="14"/>
  <c r="H218" i="8" s="1"/>
  <c r="E24" i="14"/>
  <c r="E83" i="14"/>
  <c r="H89" i="8" s="1"/>
  <c r="E89" i="14"/>
  <c r="H37" i="8" s="1"/>
  <c r="E93" i="14"/>
  <c r="AD192" i="12"/>
  <c r="AD198" i="12"/>
  <c r="AD208" i="12"/>
  <c r="AD214" i="12"/>
  <c r="G217" i="12"/>
  <c r="F82" i="8" s="1"/>
  <c r="G235" i="12"/>
  <c r="F28" i="8" s="1"/>
  <c r="G123" i="13"/>
  <c r="G70" i="8" s="1"/>
  <c r="G222" i="13"/>
  <c r="E38" i="14"/>
  <c r="H45" i="8" s="1"/>
  <c r="E43" i="14"/>
  <c r="H298" i="8" s="1"/>
  <c r="E6" i="14"/>
  <c r="E11" i="14"/>
  <c r="H297" i="8" s="1"/>
  <c r="E51" i="14"/>
  <c r="H122" i="8" s="1"/>
  <c r="E61" i="14"/>
  <c r="H279" i="8" s="1"/>
  <c r="G200" i="12"/>
  <c r="F169" i="8" s="1"/>
  <c r="G207" i="12"/>
  <c r="F48" i="8" s="1"/>
  <c r="AD216" i="12"/>
  <c r="G216" i="12"/>
  <c r="G115" i="13"/>
  <c r="G74" i="8" s="1"/>
  <c r="G183" i="13"/>
  <c r="G123" i="8" s="1"/>
  <c r="G209" i="13"/>
  <c r="G96" i="8" s="1"/>
  <c r="E21" i="14"/>
  <c r="H32" i="8" s="1"/>
  <c r="E80" i="14"/>
  <c r="H42" i="8" s="1"/>
  <c r="AD190" i="12"/>
  <c r="AD206" i="12"/>
  <c r="G221" i="12"/>
  <c r="F47" i="8" s="1"/>
  <c r="AD230" i="12"/>
  <c r="G155" i="13"/>
  <c r="G193" i="8" s="1"/>
  <c r="G204" i="13"/>
  <c r="G170" i="8" s="1"/>
  <c r="E70" i="14"/>
  <c r="E75" i="14"/>
  <c r="H208" i="8" s="1"/>
  <c r="G199" i="13"/>
  <c r="G195" i="8" s="1"/>
  <c r="E32" i="14"/>
  <c r="E45" i="14"/>
  <c r="H112" i="8" s="1"/>
  <c r="E64" i="14"/>
  <c r="E77" i="14"/>
  <c r="H132" i="8" s="1"/>
  <c r="E96" i="14"/>
  <c r="H149" i="8" s="1"/>
  <c r="E106" i="14"/>
  <c r="H325" i="8" s="1"/>
  <c r="E129" i="14"/>
  <c r="H93" i="8" s="1"/>
  <c r="E145" i="14"/>
  <c r="H86" i="8" s="1"/>
  <c r="E161" i="14"/>
  <c r="H143" i="8" s="1"/>
  <c r="E177" i="14"/>
  <c r="H258" i="8" s="1"/>
  <c r="E193" i="14"/>
  <c r="E209" i="14"/>
  <c r="H272" i="8" s="1"/>
  <c r="G100" i="15"/>
  <c r="G132" i="15"/>
  <c r="I159" i="8" s="1"/>
  <c r="G164" i="15"/>
  <c r="I235" i="8" s="1"/>
  <c r="G6" i="16"/>
  <c r="G33" i="16"/>
  <c r="G42" i="16"/>
  <c r="J293" i="8" s="1"/>
  <c r="G69" i="16"/>
  <c r="G78" i="16"/>
  <c r="J165" i="8" s="1"/>
  <c r="G87" i="16"/>
  <c r="J62" i="8" s="1"/>
  <c r="G108" i="16"/>
  <c r="J168" i="8" s="1"/>
  <c r="G119" i="16"/>
  <c r="J109" i="8" s="1"/>
  <c r="G32" i="16"/>
  <c r="G37" i="16"/>
  <c r="J112" i="8" s="1"/>
  <c r="E37" i="14"/>
  <c r="H87" i="8" s="1"/>
  <c r="E56" i="14"/>
  <c r="H51" i="8" s="1"/>
  <c r="E69" i="14"/>
  <c r="H320" i="8" s="1"/>
  <c r="E88" i="14"/>
  <c r="H104" i="8" s="1"/>
  <c r="E101" i="14"/>
  <c r="H72" i="8" s="1"/>
  <c r="E125" i="14"/>
  <c r="H318" i="8" s="1"/>
  <c r="E141" i="14"/>
  <c r="H151" i="8" s="1"/>
  <c r="E157" i="14"/>
  <c r="H202" i="8" s="1"/>
  <c r="E173" i="14"/>
  <c r="H324" i="8" s="1"/>
  <c r="E189" i="14"/>
  <c r="E205" i="14"/>
  <c r="H35" i="8" s="1"/>
  <c r="G5" i="16"/>
  <c r="J318" i="8" s="1"/>
  <c r="G11" i="16"/>
  <c r="E121" i="14"/>
  <c r="H133" i="8" s="1"/>
  <c r="G120" i="15"/>
  <c r="I20" i="8" s="1"/>
  <c r="G152" i="15"/>
  <c r="I258" i="8" s="1"/>
  <c r="G184" i="15"/>
  <c r="G31" i="16"/>
  <c r="J178" i="8" s="1"/>
  <c r="E113" i="14"/>
  <c r="H74" i="8" s="1"/>
  <c r="E130" i="14"/>
  <c r="H55" i="8" s="1"/>
  <c r="E146" i="14"/>
  <c r="H307" i="8" s="1"/>
  <c r="E162" i="14"/>
  <c r="H134" i="8" s="1"/>
  <c r="E178" i="14"/>
  <c r="H235" i="8" s="1"/>
  <c r="E194" i="14"/>
  <c r="E210" i="14"/>
  <c r="H266" i="8" s="1"/>
  <c r="G3" i="16"/>
  <c r="G14" i="16"/>
  <c r="J174" i="8" s="1"/>
  <c r="G24" i="16"/>
  <c r="J182" i="8" s="1"/>
  <c r="G34" i="16"/>
  <c r="G71" i="16"/>
  <c r="J78" i="8" s="1"/>
  <c r="G215" i="13"/>
  <c r="G152" i="8" s="1"/>
  <c r="E40" i="14"/>
  <c r="H183" i="8" s="1"/>
  <c r="E53" i="14"/>
  <c r="E72" i="14"/>
  <c r="H21" i="8" s="1"/>
  <c r="E85" i="14"/>
  <c r="H97" i="8" s="1"/>
  <c r="E104" i="14"/>
  <c r="H230" i="8" s="1"/>
  <c r="E109" i="14"/>
  <c r="E133" i="14"/>
  <c r="H121" i="8" s="1"/>
  <c r="E149" i="14"/>
  <c r="E165" i="14"/>
  <c r="E181" i="14"/>
  <c r="E197" i="14"/>
  <c r="H211" i="8" s="1"/>
  <c r="E213" i="14"/>
  <c r="H292" i="8" s="1"/>
  <c r="G108" i="15"/>
  <c r="I48" i="8" s="1"/>
  <c r="G140" i="15"/>
  <c r="G172" i="15"/>
  <c r="I201" i="8" s="1"/>
  <c r="G39" i="16"/>
  <c r="J122" i="8" s="1"/>
  <c r="G79" i="16"/>
  <c r="J38" i="8" s="1"/>
  <c r="G88" i="16"/>
  <c r="J89" i="8" s="1"/>
  <c r="G18" i="16"/>
  <c r="J84" i="8" s="1"/>
  <c r="G56" i="16"/>
  <c r="J136" i="8" s="1"/>
  <c r="G90" i="16"/>
  <c r="J154" i="8" s="1"/>
  <c r="G97" i="16"/>
  <c r="J313" i="8" s="1"/>
  <c r="G120" i="16"/>
  <c r="G172" i="16"/>
  <c r="G187" i="16"/>
  <c r="E122" i="17"/>
  <c r="K70" i="8" s="1"/>
  <c r="E126" i="17"/>
  <c r="K82" i="8" s="1"/>
  <c r="E158" i="17"/>
  <c r="K159" i="8" s="1"/>
  <c r="E9" i="18"/>
  <c r="L174" i="8" s="1"/>
  <c r="E18" i="18"/>
  <c r="L276" i="8" s="1"/>
  <c r="E42" i="18"/>
  <c r="L112" i="8" s="1"/>
  <c r="G66" i="16"/>
  <c r="J280" i="8" s="1"/>
  <c r="G73" i="16"/>
  <c r="G96" i="16"/>
  <c r="G110" i="16"/>
  <c r="J161" i="8" s="1"/>
  <c r="G115" i="16"/>
  <c r="J14" i="8" s="1"/>
  <c r="G148" i="16"/>
  <c r="J307" i="8" s="1"/>
  <c r="G157" i="16"/>
  <c r="G186" i="16"/>
  <c r="J302" i="8" s="1"/>
  <c r="E6" i="17"/>
  <c r="K191" i="8" s="1"/>
  <c r="E54" i="17"/>
  <c r="K122" i="8" s="1"/>
  <c r="E70" i="17"/>
  <c r="E86" i="17"/>
  <c r="K210" i="8" s="1"/>
  <c r="E102" i="17"/>
  <c r="K50" i="8" s="1"/>
  <c r="E118" i="17"/>
  <c r="K192" i="8" s="1"/>
  <c r="E154" i="17"/>
  <c r="E8" i="18"/>
  <c r="L49" i="8" s="1"/>
  <c r="G49" i="16"/>
  <c r="G72" i="16"/>
  <c r="J291" i="8" s="1"/>
  <c r="G114" i="16"/>
  <c r="G133" i="16"/>
  <c r="J26" i="8" s="1"/>
  <c r="G152" i="16"/>
  <c r="J86" i="8" s="1"/>
  <c r="G171" i="16"/>
  <c r="J5" i="8" s="1"/>
  <c r="E2" i="18"/>
  <c r="L95" i="8" s="1"/>
  <c r="E32" i="18"/>
  <c r="L45" i="8" s="1"/>
  <c r="E50" i="18"/>
  <c r="L136" i="8" s="1"/>
  <c r="G48" i="16"/>
  <c r="G89" i="16"/>
  <c r="J21" i="8" s="1"/>
  <c r="G132" i="16"/>
  <c r="G166" i="16"/>
  <c r="J296" i="8" s="1"/>
  <c r="G182" i="16"/>
  <c r="J233" i="8" s="1"/>
  <c r="E2" i="17"/>
  <c r="E18" i="17"/>
  <c r="K49" i="8" s="1"/>
  <c r="E34" i="17"/>
  <c r="K141" i="8" s="1"/>
  <c r="E50" i="17"/>
  <c r="E66" i="17"/>
  <c r="E82" i="17"/>
  <c r="K18" i="8" s="1"/>
  <c r="E98" i="17"/>
  <c r="E114" i="17"/>
  <c r="K52" i="8" s="1"/>
  <c r="E146" i="17"/>
  <c r="K221" i="8" s="1"/>
  <c r="G40" i="16"/>
  <c r="J219" i="8" s="1"/>
  <c r="G64" i="16"/>
  <c r="J7" i="8" s="1"/>
  <c r="G98" i="16"/>
  <c r="G105" i="16"/>
  <c r="J199" i="8" s="1"/>
  <c r="G121" i="16"/>
  <c r="J129" i="8" s="1"/>
  <c r="G131" i="16"/>
  <c r="G146" i="16"/>
  <c r="J221" i="8" s="1"/>
  <c r="G165" i="16"/>
  <c r="J61" i="8" s="1"/>
  <c r="G178" i="16"/>
  <c r="G188" i="16"/>
  <c r="J54" i="8" s="1"/>
  <c r="G193" i="16"/>
  <c r="J247" i="8" s="1"/>
  <c r="E14" i="17"/>
  <c r="E30" i="17"/>
  <c r="K45" i="8" s="1"/>
  <c r="E46" i="17"/>
  <c r="K153" i="8" s="1"/>
  <c r="E62" i="17"/>
  <c r="K269" i="8" s="1"/>
  <c r="E78" i="17"/>
  <c r="K280" i="8" s="1"/>
  <c r="E94" i="17"/>
  <c r="K241" i="8" s="1"/>
  <c r="E110" i="17"/>
  <c r="E10" i="18"/>
  <c r="L110" i="8" s="1"/>
  <c r="G26" i="16"/>
  <c r="G74" i="16"/>
  <c r="J241" i="8" s="1"/>
  <c r="G81" i="16"/>
  <c r="J42" i="8" s="1"/>
  <c r="G104" i="16"/>
  <c r="J99" i="8" s="1"/>
  <c r="G126" i="16"/>
  <c r="J256" i="8" s="1"/>
  <c r="G159" i="16"/>
  <c r="J200" i="8" s="1"/>
  <c r="E134" i="17"/>
  <c r="K121" i="8" s="1"/>
  <c r="E25" i="18"/>
  <c r="E34" i="18"/>
  <c r="L75" i="8" s="1"/>
  <c r="D77" i="4" l="1"/>
  <c r="D163" i="4"/>
  <c r="D139" i="4"/>
  <c r="D33" i="4"/>
  <c r="D13" i="4"/>
  <c r="D206" i="4"/>
  <c r="D8" i="4"/>
  <c r="D166" i="4"/>
  <c r="D111" i="4"/>
  <c r="D87" i="4"/>
  <c r="D43" i="4"/>
  <c r="D35" i="4"/>
  <c r="D169" i="4"/>
  <c r="D186" i="4"/>
  <c r="D39" i="4"/>
  <c r="D268" i="4"/>
  <c r="D288" i="4"/>
  <c r="D98" i="4"/>
  <c r="D63" i="4"/>
  <c r="D231" i="4"/>
  <c r="D158" i="4"/>
  <c r="D167" i="4"/>
  <c r="D107" i="4"/>
  <c r="D308" i="4"/>
  <c r="D247" i="4"/>
  <c r="D141" i="4"/>
  <c r="D165" i="4"/>
  <c r="D16" i="4"/>
  <c r="D260" i="4"/>
  <c r="D277" i="4"/>
  <c r="D309" i="4"/>
  <c r="D245" i="4"/>
  <c r="D71" i="4"/>
  <c r="D7" i="4"/>
  <c r="D294" i="4"/>
  <c r="D272" i="4"/>
  <c r="D146" i="4"/>
  <c r="D239" i="4"/>
  <c r="D189" i="4"/>
  <c r="D125" i="4"/>
  <c r="D182" i="4"/>
  <c r="D162" i="4"/>
  <c r="D142" i="4"/>
  <c r="D118" i="4"/>
  <c r="D102" i="4"/>
  <c r="D135" i="4"/>
  <c r="D103" i="4"/>
  <c r="D27" i="4"/>
  <c r="D313" i="4"/>
  <c r="D286" i="4"/>
  <c r="D185" i="4"/>
  <c r="D121" i="4"/>
  <c r="D97" i="4"/>
  <c r="D49" i="4"/>
  <c r="D214" i="4"/>
  <c r="D12" i="4"/>
  <c r="D25" i="4"/>
  <c r="D326" i="4"/>
  <c r="D175" i="4"/>
  <c r="D159" i="4"/>
  <c r="D131" i="4"/>
  <c r="D31" i="4"/>
  <c r="D79" i="4"/>
  <c r="D55" i="4"/>
  <c r="D178" i="4"/>
  <c r="D114" i="4"/>
  <c r="D314" i="4"/>
  <c r="D192" i="4"/>
  <c r="D23" i="4"/>
  <c r="D181" i="4"/>
  <c r="D93" i="4"/>
  <c r="D5" i="4"/>
  <c r="D271" i="4"/>
  <c r="D128" i="4"/>
  <c r="D269" i="4"/>
  <c r="D171" i="4"/>
  <c r="D155" i="4"/>
  <c r="D123" i="4"/>
  <c r="D59" i="4"/>
  <c r="H3" i="4"/>
  <c r="G370" i="4" s="1"/>
  <c r="D75" i="4"/>
  <c r="D51" i="4"/>
  <c r="D113" i="4"/>
  <c r="D41" i="4"/>
  <c r="D21" i="4"/>
  <c r="D130" i="4"/>
  <c r="D110" i="4"/>
  <c r="D187" i="4"/>
  <c r="D196" i="4"/>
  <c r="D10" i="4"/>
  <c r="D6" i="4"/>
  <c r="D232" i="4"/>
  <c r="D274" i="4"/>
  <c r="D191" i="4"/>
  <c r="D2" i="4"/>
  <c r="D173" i="4"/>
  <c r="D17" i="4"/>
  <c r="D46" i="4"/>
  <c r="D133" i="4"/>
  <c r="D225" i="4"/>
  <c r="D122" i="4"/>
  <c r="D143" i="4"/>
  <c r="D149" i="4"/>
  <c r="D320" i="4"/>
  <c r="D255" i="4"/>
  <c r="D99" i="4"/>
  <c r="D287" i="4"/>
  <c r="D83" i="4"/>
  <c r="D145" i="4"/>
  <c r="D101" i="4"/>
  <c r="D73" i="4"/>
  <c r="D264" i="4"/>
  <c r="D209" i="4"/>
  <c r="D117" i="4"/>
  <c r="D69" i="4"/>
  <c r="D30" i="4"/>
  <c r="D304" i="4"/>
  <c r="D282" i="4"/>
  <c r="D19" i="4"/>
  <c r="D319" i="4"/>
  <c r="D161" i="4"/>
  <c r="D296" i="4"/>
  <c r="D62" i="4"/>
  <c r="D174" i="4"/>
  <c r="D154" i="4"/>
  <c r="D94" i="4"/>
  <c r="D250" i="4"/>
  <c r="D15" i="4"/>
  <c r="D157" i="4"/>
  <c r="D61" i="4"/>
  <c r="D328" i="4"/>
  <c r="D291" i="4"/>
  <c r="D150" i="4"/>
  <c r="D47" i="4"/>
  <c r="D11" i="4"/>
  <c r="D109" i="4"/>
  <c r="D85" i="4"/>
  <c r="D58" i="4"/>
  <c r="D26" i="4"/>
  <c r="D126" i="4"/>
  <c r="D195" i="4"/>
  <c r="D90" i="4"/>
  <c r="D218" i="4"/>
  <c r="D325" i="4"/>
  <c r="D298" i="4"/>
  <c r="D249" i="4"/>
  <c r="G212" i="4"/>
  <c r="D212" i="4" s="1"/>
  <c r="D290" i="4"/>
  <c r="G28" i="4"/>
  <c r="D28" i="4" s="1"/>
  <c r="D278" i="4"/>
  <c r="D50" i="4"/>
  <c r="G184" i="4"/>
  <c r="D184" i="4" s="1"/>
  <c r="G322" i="4"/>
  <c r="D322" i="4" s="1"/>
  <c r="G136" i="4"/>
  <c r="D136" i="4" s="1"/>
  <c r="D310" i="4"/>
  <c r="D223" i="4"/>
  <c r="G140" i="4"/>
  <c r="D140" i="4" s="1"/>
  <c r="G76" i="4"/>
  <c r="D76" i="4" s="1"/>
  <c r="D66" i="4"/>
  <c r="G253" i="4"/>
  <c r="D253" i="4" s="1"/>
  <c r="D237" i="4"/>
  <c r="G96" i="4"/>
  <c r="D96" i="4" s="1"/>
  <c r="D86" i="4"/>
  <c r="G233" i="4"/>
  <c r="D233" i="4" s="1"/>
  <c r="G88" i="4"/>
  <c r="D88" i="4" s="1"/>
  <c r="G263" i="4"/>
  <c r="D263" i="4" s="1"/>
  <c r="D244" i="4"/>
  <c r="G48" i="4"/>
  <c r="D48" i="4" s="1"/>
  <c r="D137" i="4"/>
  <c r="D9" i="4"/>
  <c r="D241" i="4"/>
  <c r="G168" i="4"/>
  <c r="D168" i="4" s="1"/>
  <c r="D78" i="4"/>
  <c r="D221" i="4"/>
  <c r="D74" i="4"/>
  <c r="D34" i="4"/>
  <c r="G68" i="4"/>
  <c r="D68" i="4" s="1"/>
  <c r="G283" i="4"/>
  <c r="D283" i="4" s="1"/>
  <c r="D226" i="4"/>
  <c r="D156" i="4"/>
  <c r="D129" i="4"/>
  <c r="D57" i="4"/>
  <c r="D20" i="4"/>
  <c r="D40" i="4"/>
  <c r="D273" i="4"/>
  <c r="D81" i="4"/>
  <c r="D216" i="4"/>
  <c r="D203" i="4"/>
  <c r="G265" i="4"/>
  <c r="D265" i="4" s="1"/>
  <c r="D276" i="4"/>
  <c r="D92" i="4"/>
  <c r="G207" i="4"/>
  <c r="D207" i="4" s="1"/>
  <c r="D132" i="4"/>
  <c r="D152" i="4"/>
  <c r="G285" i="4"/>
  <c r="D285" i="4" s="1"/>
  <c r="D211" i="4"/>
  <c r="D256" i="4"/>
  <c r="G295" i="4"/>
  <c r="D295" i="4" s="1"/>
  <c r="D234" i="4"/>
  <c r="G4" i="4"/>
  <c r="D4" i="4" s="1"/>
  <c r="D242" i="4"/>
  <c r="D306" i="4"/>
  <c r="G289" i="4"/>
  <c r="D289" i="4" s="1"/>
  <c r="G236" i="4"/>
  <c r="D236" i="4" s="1"/>
  <c r="D243" i="4"/>
  <c r="G321" i="4"/>
  <c r="D321" i="4" s="1"/>
  <c r="G252" i="4"/>
  <c r="D252" i="4" s="1"/>
  <c r="D324" i="4"/>
  <c r="D67" i="4"/>
  <c r="D190" i="4"/>
  <c r="D292" i="4"/>
  <c r="D204" i="4"/>
  <c r="D300" i="4"/>
  <c r="D323" i="4"/>
  <c r="D258" i="4"/>
  <c r="D318" i="4"/>
  <c r="D254" i="4"/>
  <c r="D29" i="4"/>
  <c r="D18" i="4"/>
  <c r="D80" i="4"/>
  <c r="D37" i="4"/>
  <c r="D89" i="4"/>
  <c r="D176" i="4"/>
  <c r="D45" i="4"/>
  <c r="D36" i="4"/>
  <c r="D53" i="4"/>
  <c r="D246" i="4"/>
  <c r="D180" i="4"/>
  <c r="G316" i="4"/>
  <c r="D316" i="4" s="1"/>
  <c r="D183" i="4"/>
  <c r="D115" i="4"/>
  <c r="G297" i="4"/>
  <c r="D297" i="4" s="1"/>
  <c r="G331" i="4"/>
  <c r="D331" i="4" s="1"/>
  <c r="D127" i="4"/>
  <c r="D311" i="4"/>
  <c r="G266" i="4"/>
  <c r="D266" i="4" s="1"/>
  <c r="D229" i="4"/>
  <c r="D160" i="4"/>
  <c r="D251" i="4"/>
  <c r="D235" i="4"/>
  <c r="D112" i="4"/>
  <c r="D106" i="4"/>
  <c r="G312" i="4"/>
  <c r="D312" i="4" s="1"/>
  <c r="G280" i="4"/>
  <c r="D280" i="4" s="1"/>
  <c r="D270" i="4"/>
  <c r="D179" i="4"/>
  <c r="D147" i="4"/>
  <c r="D119" i="4"/>
  <c r="D91" i="4"/>
  <c r="D281" i="4"/>
  <c r="G261" i="4"/>
  <c r="D261" i="4" s="1"/>
  <c r="G228" i="4"/>
  <c r="D228" i="4" s="1"/>
  <c r="D22" i="4"/>
  <c r="D303" i="4"/>
  <c r="D224" i="4"/>
  <c r="G205" i="4"/>
  <c r="D205" i="4" s="1"/>
  <c r="D164" i="4"/>
  <c r="D24" i="4"/>
  <c r="G108" i="4"/>
  <c r="D108" i="4" s="1"/>
  <c r="G38" i="4"/>
  <c r="D38" i="4" s="1"/>
  <c r="G84" i="4"/>
  <c r="D84" i="4" s="1"/>
  <c r="D70" i="4"/>
  <c r="G72" i="4"/>
  <c r="D72" i="4" s="1"/>
  <c r="D259" i="4"/>
  <c r="D198" i="4"/>
  <c r="G217" i="4"/>
  <c r="D217" i="4" s="1"/>
  <c r="D64" i="4"/>
  <c r="G307" i="4"/>
  <c r="D307" i="4" s="1"/>
  <c r="G284" i="4"/>
  <c r="D284" i="4" s="1"/>
  <c r="D302" i="4"/>
  <c r="D293" i="4"/>
  <c r="D219" i="4"/>
  <c r="D120" i="4"/>
  <c r="D317" i="4"/>
  <c r="D151" i="4"/>
  <c r="G299" i="4"/>
  <c r="D299" i="4" s="1"/>
  <c r="D95" i="4"/>
  <c r="D315" i="4"/>
  <c r="D65" i="4"/>
  <c r="D100" i="4"/>
  <c r="D56" i="4"/>
  <c r="D148" i="4"/>
  <c r="D177" i="4"/>
  <c r="D32" i="4"/>
  <c r="D238" i="4"/>
  <c r="D170" i="4"/>
  <c r="D138" i="4"/>
  <c r="D222" i="4"/>
  <c r="D134" i="4"/>
  <c r="G248" i="4"/>
  <c r="D248" i="4" s="1"/>
  <c r="G267" i="4"/>
  <c r="D267" i="4" s="1"/>
  <c r="G220" i="4"/>
  <c r="D220" i="4" s="1"/>
  <c r="D330" i="4"/>
  <c r="G279" i="4"/>
  <c r="D279" i="4" s="1"/>
  <c r="D202" i="4"/>
  <c r="D153" i="4"/>
  <c r="D60" i="4"/>
  <c r="D82" i="4"/>
  <c r="D172" i="4"/>
  <c r="D42" i="4"/>
  <c r="D144" i="4"/>
  <c r="D105" i="4"/>
  <c r="D305" i="4"/>
  <c r="D193" i="4"/>
  <c r="D104" i="4"/>
  <c r="D52" i="4"/>
  <c r="D14" i="4"/>
  <c r="G230" i="4"/>
  <c r="D230" i="4" s="1"/>
  <c r="D215" i="4"/>
  <c r="D227" i="4"/>
  <c r="D210" i="4"/>
  <c r="G188" i="4"/>
  <c r="D188" i="4" s="1"/>
  <c r="G124" i="4"/>
  <c r="D124" i="4" s="1"/>
  <c r="D329" i="4"/>
  <c r="D275" i="4"/>
  <c r="D197" i="4"/>
  <c r="G44" i="4"/>
  <c r="D44" i="4" s="1"/>
  <c r="G116" i="4"/>
  <c r="D116" i="4" s="1"/>
  <c r="G327" i="4"/>
  <c r="D327" i="4" s="1"/>
  <c r="K2" i="4" l="1"/>
  <c r="L2" i="4"/>
  <c r="G369" i="4"/>
  <c r="D3" i="4"/>
</calcChain>
</file>

<file path=xl/sharedStrings.xml><?xml version="1.0" encoding="utf-8"?>
<sst xmlns="http://schemas.openxmlformats.org/spreadsheetml/2006/main" count="22986" uniqueCount="2115">
  <si>
    <t>Student Key</t>
  </si>
  <si>
    <t>Student</t>
  </si>
  <si>
    <t>Gender</t>
  </si>
  <si>
    <t>Class</t>
  </si>
  <si>
    <t>Achievement</t>
  </si>
  <si>
    <t>Attendance</t>
  </si>
  <si>
    <t>Abbas Abidi</t>
  </si>
  <si>
    <t>Abbas</t>
  </si>
  <si>
    <t>Male</t>
  </si>
  <si>
    <t>SELP</t>
  </si>
  <si>
    <t>Adam Moussa</t>
  </si>
  <si>
    <t>Adam</t>
  </si>
  <si>
    <t>Avn Josh Manigsaca</t>
  </si>
  <si>
    <t>Josh</t>
  </si>
  <si>
    <t>Benjamin Pham</t>
  </si>
  <si>
    <t>Benjamin</t>
  </si>
  <si>
    <t>Bilal Salad</t>
  </si>
  <si>
    <t>Bilal</t>
  </si>
  <si>
    <t>Bryan Pham</t>
  </si>
  <si>
    <t>Bryan</t>
  </si>
  <si>
    <t>Eliyas Salad</t>
  </si>
  <si>
    <t>Eliyas</t>
  </si>
  <si>
    <t>Favour Ajie</t>
  </si>
  <si>
    <t>Favour</t>
  </si>
  <si>
    <t>Female</t>
  </si>
  <si>
    <t>Grace Parrott</t>
  </si>
  <si>
    <t>Grace</t>
  </si>
  <si>
    <t>Isabella Gangle</t>
  </si>
  <si>
    <t>Isabella</t>
  </si>
  <si>
    <t>Janvi Patel</t>
  </si>
  <si>
    <t>Janvi</t>
  </si>
  <si>
    <t>Jaykumar Patel</t>
  </si>
  <si>
    <t>Jaykumar</t>
  </si>
  <si>
    <t>Kaitlyn Vo</t>
  </si>
  <si>
    <t>Kaitlyn</t>
  </si>
  <si>
    <t>Kayleigh Roberts</t>
  </si>
  <si>
    <t>Kayleigh</t>
  </si>
  <si>
    <t>Laura Torres Cortez</t>
  </si>
  <si>
    <t>Laura</t>
  </si>
  <si>
    <t>Matthew Hernandez</t>
  </si>
  <si>
    <t>Matthew</t>
  </si>
  <si>
    <t>Meagan Lavalle</t>
  </si>
  <si>
    <t>Meagan</t>
  </si>
  <si>
    <t>Monae Thompson</t>
  </si>
  <si>
    <t>Monae</t>
  </si>
  <si>
    <t>Moustapha Toure</t>
  </si>
  <si>
    <t>Moustapha</t>
  </si>
  <si>
    <t>Nahom Tulu</t>
  </si>
  <si>
    <t>Nahom</t>
  </si>
  <si>
    <t>Nanda Prasad</t>
  </si>
  <si>
    <t>Nanda</t>
  </si>
  <si>
    <t>Omar Islam</t>
  </si>
  <si>
    <t>Omar</t>
  </si>
  <si>
    <t>Oneza Vhora</t>
  </si>
  <si>
    <t>Oneza</t>
  </si>
  <si>
    <t>Pranit Arya</t>
  </si>
  <si>
    <t>Pranit</t>
  </si>
  <si>
    <t>Raafeh Ahmed</t>
  </si>
  <si>
    <t>Raafeh</t>
  </si>
  <si>
    <t>Trayton Selissen</t>
  </si>
  <si>
    <t>Trayton</t>
  </si>
  <si>
    <t>Average</t>
  </si>
  <si>
    <t>Afreen Alim</t>
  </si>
  <si>
    <t>Afreen</t>
  </si>
  <si>
    <t>Alyssa Domingue</t>
  </si>
  <si>
    <t>Alyssa</t>
  </si>
  <si>
    <t>Arsama Sebesibe</t>
  </si>
  <si>
    <t>Arsama</t>
  </si>
  <si>
    <t>Audrey Le</t>
  </si>
  <si>
    <t>Audrey</t>
  </si>
  <si>
    <t>Cristian Hernandez</t>
  </si>
  <si>
    <t>Cristian</t>
  </si>
  <si>
    <t>Damari Myers</t>
  </si>
  <si>
    <t>Damari</t>
  </si>
  <si>
    <t>Diego Becerra</t>
  </si>
  <si>
    <t>Diego</t>
  </si>
  <si>
    <t>Emily Vidaurri</t>
  </si>
  <si>
    <t>Emily</t>
  </si>
  <si>
    <t>Isabel Suarez</t>
  </si>
  <si>
    <t>Isabel</t>
  </si>
  <si>
    <t>John Mejia</t>
  </si>
  <si>
    <t>John</t>
  </si>
  <si>
    <t>Jose Gonzalez Macedo</t>
  </si>
  <si>
    <t>Jose</t>
  </si>
  <si>
    <t>Joshua Guiang</t>
  </si>
  <si>
    <t>Joshua</t>
  </si>
  <si>
    <t>Lambert Ike</t>
  </si>
  <si>
    <t>Lambert</t>
  </si>
  <si>
    <t>Lily Reddington</t>
  </si>
  <si>
    <t>Lily</t>
  </si>
  <si>
    <t>Roberto Salinas</t>
  </si>
  <si>
    <t>Roberto</t>
  </si>
  <si>
    <t>Seraphim Sea</t>
  </si>
  <si>
    <t>Seraphim</t>
  </si>
  <si>
    <t>Subah Shabnam</t>
  </si>
  <si>
    <t>Subah</t>
  </si>
  <si>
    <t>Tam Nguyen</t>
  </si>
  <si>
    <t>Tam</t>
  </si>
  <si>
    <t>Tiffany Tran</t>
  </si>
  <si>
    <t>Tiffany</t>
  </si>
  <si>
    <t>Abigail Toghanro</t>
  </si>
  <si>
    <t>Abigail</t>
  </si>
  <si>
    <t>Alan Garcia</t>
  </si>
  <si>
    <t>Alan</t>
  </si>
  <si>
    <t>Angelyna Le</t>
  </si>
  <si>
    <t>Angelyna</t>
  </si>
  <si>
    <t>Ayesha Faheem</t>
  </si>
  <si>
    <t>Ayesha</t>
  </si>
  <si>
    <t>Caleb Ulangca</t>
  </si>
  <si>
    <t>Caleb</t>
  </si>
  <si>
    <t>Chase Robbins</t>
  </si>
  <si>
    <t>Chase</t>
  </si>
  <si>
    <t>Daena Daus</t>
  </si>
  <si>
    <t>Daena</t>
  </si>
  <si>
    <t>Emmanuel Ahonle</t>
  </si>
  <si>
    <t>Emmanuel</t>
  </si>
  <si>
    <t>Jack Nguyen</t>
  </si>
  <si>
    <t>Jack</t>
  </si>
  <si>
    <t>Leia Kelly</t>
  </si>
  <si>
    <t>Leia</t>
  </si>
  <si>
    <t>Rashi Yadav</t>
  </si>
  <si>
    <t>Rashi</t>
  </si>
  <si>
    <t>Sadie Langholtz</t>
  </si>
  <si>
    <t>Sadie</t>
  </si>
  <si>
    <t>Samuel Gunther</t>
  </si>
  <si>
    <t>Samuel</t>
  </si>
  <si>
    <t>School</t>
  </si>
  <si>
    <t>Program</t>
  </si>
  <si>
    <t>Overall Score</t>
  </si>
  <si>
    <t>Possible Attendance</t>
  </si>
  <si>
    <t>Attendance Score</t>
  </si>
  <si>
    <t>Exit Ticket Score</t>
  </si>
  <si>
    <t>Volunteer Voting</t>
  </si>
  <si>
    <t>Capstone Project</t>
  </si>
  <si>
    <t>Standard Deviation</t>
  </si>
  <si>
    <t>Average Exit TIcket</t>
  </si>
  <si>
    <t>Standard Dev</t>
  </si>
  <si>
    <t>Timestamp</t>
  </si>
  <si>
    <t/>
  </si>
  <si>
    <t>Select your name</t>
  </si>
  <si>
    <t xml:space="preserve">Select your name </t>
  </si>
  <si>
    <t>WDLP</t>
  </si>
  <si>
    <t>Stony Point</t>
  </si>
  <si>
    <t>Elizabeth Amend</t>
  </si>
  <si>
    <t>Del Valle</t>
  </si>
  <si>
    <t>Chloe Rivera</t>
  </si>
  <si>
    <t>Estrellita Dilbert</t>
  </si>
  <si>
    <t>Julian Garza</t>
  </si>
  <si>
    <t>Justice Warren</t>
  </si>
  <si>
    <t>Pflugerville</t>
  </si>
  <si>
    <t>Florence Nyiraneza</t>
  </si>
  <si>
    <t>Aleksy Rodriguez</t>
  </si>
  <si>
    <t>Victor Negrete</t>
  </si>
  <si>
    <t>Kyndal Hampton</t>
  </si>
  <si>
    <t>Xochilth Rojo Arroyo</t>
  </si>
  <si>
    <t>Daniela Fuentes</t>
  </si>
  <si>
    <t>Dylan Thompson</t>
  </si>
  <si>
    <t>Keira Tran</t>
  </si>
  <si>
    <t>Lupita Avila Ramirez</t>
  </si>
  <si>
    <t>Juan Salas</t>
  </si>
  <si>
    <t>Paisley Tramp</t>
  </si>
  <si>
    <t>Chieh-Yu (Joy) Chen</t>
  </si>
  <si>
    <t>Nicole Monroy</t>
  </si>
  <si>
    <t>Irving Vergara</t>
  </si>
  <si>
    <t>Jaden Desmond</t>
  </si>
  <si>
    <t>Keilan Shaw</t>
  </si>
  <si>
    <t>Dajuan Jules</t>
  </si>
  <si>
    <t>Adrianna Bowie</t>
  </si>
  <si>
    <t>Weiss</t>
  </si>
  <si>
    <t>Thomas Gonzalez</t>
  </si>
  <si>
    <t>Jameson Shook</t>
  </si>
  <si>
    <t>Kevin McMillan</t>
  </si>
  <si>
    <t>Marley McMillan</t>
  </si>
  <si>
    <t>Esperanza Hernandez</t>
  </si>
  <si>
    <t>Jatin Kommera</t>
  </si>
  <si>
    <t>Suezette Harris</t>
  </si>
  <si>
    <t>Kacylia Castro</t>
  </si>
  <si>
    <t>Romanus Ike</t>
  </si>
  <si>
    <t>Karla Jackson</t>
  </si>
  <si>
    <t>Aileen Garcia</t>
  </si>
  <si>
    <t>Manas Mamtora</t>
  </si>
  <si>
    <t>Kyle Chambless</t>
  </si>
  <si>
    <t>Ashely Briscoe</t>
  </si>
  <si>
    <t>Aliana Sanchez</t>
  </si>
  <si>
    <t>Agnieszka Jesionowska</t>
  </si>
  <si>
    <t>Robert Ebem</t>
  </si>
  <si>
    <t>Alicia Navarro</t>
  </si>
  <si>
    <t>Chieh-An Chen</t>
  </si>
  <si>
    <t>Anne-Marie Prosper</t>
  </si>
  <si>
    <t>Isaac Ahonle</t>
  </si>
  <si>
    <t>Gabriella Vallejo</t>
  </si>
  <si>
    <t>Desiree Flores</t>
  </si>
  <si>
    <t>Abigail Berry</t>
  </si>
  <si>
    <t>Delilah Villegas</t>
  </si>
  <si>
    <t>Akins</t>
  </si>
  <si>
    <t>Ashlyn King</t>
  </si>
  <si>
    <t>Lucia Hernandez</t>
  </si>
  <si>
    <t>Sara LaFollette</t>
  </si>
  <si>
    <t>Favour Toghanro</t>
  </si>
  <si>
    <t>Lynnette DeCuire</t>
  </si>
  <si>
    <t>Nicholas Cibrone</t>
  </si>
  <si>
    <t>Francisco Ojeda</t>
  </si>
  <si>
    <t>Regina DeCuire</t>
  </si>
  <si>
    <t>Sean Koonce</t>
  </si>
  <si>
    <t>Aidan Lengua</t>
  </si>
  <si>
    <t>William Hale</t>
  </si>
  <si>
    <t>Yazmin Tambunga</t>
  </si>
  <si>
    <t>Nyla Lassiter</t>
  </si>
  <si>
    <t>Maria Contreras</t>
  </si>
  <si>
    <t>Ty Warren</t>
  </si>
  <si>
    <t>Manor Early College High School</t>
  </si>
  <si>
    <t>Shiron Hamlin Jr.</t>
  </si>
  <si>
    <t>Kiya Clay</t>
  </si>
  <si>
    <t>Marco Reyes</t>
  </si>
  <si>
    <t>Ellie Chan</t>
  </si>
  <si>
    <t>Rudy Morales Hernandez</t>
  </si>
  <si>
    <t>Timothy Villegas</t>
  </si>
  <si>
    <t>Lilyana Chaney</t>
  </si>
  <si>
    <t>Natalie Jones</t>
  </si>
  <si>
    <t>Marienne Duran Henriquez</t>
  </si>
  <si>
    <t>Esteban Rivera</t>
  </si>
  <si>
    <t>Madison Pool</t>
  </si>
  <si>
    <t>Henry Dominguez</t>
  </si>
  <si>
    <t>Jeffrey Inthasane</t>
  </si>
  <si>
    <t>Ashley Krang</t>
  </si>
  <si>
    <t>Maddox Dimmitt</t>
  </si>
  <si>
    <t>Paw Wah</t>
  </si>
  <si>
    <t>Maria Aldape</t>
  </si>
  <si>
    <t>Ja'Mya Rogers</t>
  </si>
  <si>
    <t>Yael Sanchez</t>
  </si>
  <si>
    <t>Nilmarie Gonzalez-Ugarte</t>
  </si>
  <si>
    <t>Valeria Resendiz</t>
  </si>
  <si>
    <t>Anarosa Villatoro Reyes</t>
  </si>
  <si>
    <t>Esait Jaimes</t>
  </si>
  <si>
    <t>Manor High School</t>
  </si>
  <si>
    <t>Salemata Diallo</t>
  </si>
  <si>
    <t>Leondre Russell</t>
  </si>
  <si>
    <t>Jay Rodriguez</t>
  </si>
  <si>
    <t>Michelle Rodriguez</t>
  </si>
  <si>
    <t>Jeremiah Anderson</t>
  </si>
  <si>
    <t>Bella Ball</t>
  </si>
  <si>
    <t>Diego Garcia</t>
  </si>
  <si>
    <t>Michael Castillo</t>
  </si>
  <si>
    <t>Maria Aranda</t>
  </si>
  <si>
    <t>Valeria Mireles-Ortiz</t>
  </si>
  <si>
    <t>Isiah Martinez</t>
  </si>
  <si>
    <t>Dijonay Thomas</t>
  </si>
  <si>
    <t>Harmony</t>
  </si>
  <si>
    <t>Lucian Winkelmann Swaim</t>
  </si>
  <si>
    <t>Samantha Ross</t>
  </si>
  <si>
    <t>Eric Martinez</t>
  </si>
  <si>
    <t>Sheldon Ballard</t>
  </si>
  <si>
    <t>Mario Morales</t>
  </si>
  <si>
    <t>Doralynn Reyes</t>
  </si>
  <si>
    <t>Awenetria McHorse</t>
  </si>
  <si>
    <t>Rameez Khawaja</t>
  </si>
  <si>
    <t>Ethan Do</t>
  </si>
  <si>
    <t>Catherine Hyatt</t>
  </si>
  <si>
    <t>Amauri Clark</t>
  </si>
  <si>
    <t>Emin Koroglu</t>
  </si>
  <si>
    <t>Jair Cedillo</t>
  </si>
  <si>
    <t>Sergio Sanchez</t>
  </si>
  <si>
    <t>Parker Leveque</t>
  </si>
  <si>
    <t>Adrian Ortuno</t>
  </si>
  <si>
    <t>McKalex Alexander</t>
  </si>
  <si>
    <t>Jenibelle Corro</t>
  </si>
  <si>
    <t>Mia Williams</t>
  </si>
  <si>
    <t>Elianai Reyes</t>
  </si>
  <si>
    <t>Brooke Fuessel</t>
  </si>
  <si>
    <t>Pranav Rao</t>
  </si>
  <si>
    <t>Anas Rahman</t>
  </si>
  <si>
    <t>Guilliana Lopez</t>
  </si>
  <si>
    <t>Manor New Tech</t>
  </si>
  <si>
    <t>Lidia Guitierrez</t>
  </si>
  <si>
    <t>Caden Densmore</t>
  </si>
  <si>
    <t>Manuel Patino</t>
  </si>
  <si>
    <t>Alexandra Loy</t>
  </si>
  <si>
    <t>Carolina Barboza</t>
  </si>
  <si>
    <t>Aileen Rodriguez</t>
  </si>
  <si>
    <t>Maylo Garcia</t>
  </si>
  <si>
    <t>Sofia Mendoza</t>
  </si>
  <si>
    <t>Matthew Campos</t>
  </si>
  <si>
    <t>Ryan Sexton</t>
  </si>
  <si>
    <t>Levi Ledesma-Olivo</t>
  </si>
  <si>
    <t>Jenny Khun</t>
  </si>
  <si>
    <t>Emily Lopez Campos</t>
  </si>
  <si>
    <t>Rocio Montero</t>
  </si>
  <si>
    <t>Clarissa Leija</t>
  </si>
  <si>
    <t>Hendrickson</t>
  </si>
  <si>
    <t>TyJah Simon</t>
  </si>
  <si>
    <t>Brenda Hernandez</t>
  </si>
  <si>
    <t>Christian Birt</t>
  </si>
  <si>
    <t>Jaime Bautista</t>
  </si>
  <si>
    <t>Jennifer Wieckowski</t>
  </si>
  <si>
    <t>Brooke Wickersham</t>
  </si>
  <si>
    <t>Skylar Schlicht</t>
  </si>
  <si>
    <t>Adrian Zermeno</t>
  </si>
  <si>
    <t>Demetri Shepherd</t>
  </si>
  <si>
    <t>Keysibeth Guerra</t>
  </si>
  <si>
    <t>Brian Richardson</t>
  </si>
  <si>
    <t>Edgar Velasco</t>
  </si>
  <si>
    <t>Fatima Ali</t>
  </si>
  <si>
    <t>Aubrey Van Zandt</t>
  </si>
  <si>
    <t>Jayden Banks</t>
  </si>
  <si>
    <t>Gabriela Trevino</t>
  </si>
  <si>
    <t>Kehali Bekalu</t>
  </si>
  <si>
    <t>Rand Lindsey</t>
  </si>
  <si>
    <t>Eniola Tanimonu</t>
  </si>
  <si>
    <t>Rodrick Williams</t>
  </si>
  <si>
    <t>Alex San Miguel</t>
  </si>
  <si>
    <t>Jake Reed</t>
  </si>
  <si>
    <t>Daniel Tonche</t>
  </si>
  <si>
    <t>Mahder Adenew</t>
  </si>
  <si>
    <t>Emily Wall-Mata</t>
  </si>
  <si>
    <t>Gabriel Tristan</t>
  </si>
  <si>
    <t>Miguel Ornelas</t>
  </si>
  <si>
    <t>Matias Smoller</t>
  </si>
  <si>
    <t>Audrey Thomas</t>
  </si>
  <si>
    <t>Adriana Reyes</t>
  </si>
  <si>
    <t>Sheccid Cepeda</t>
  </si>
  <si>
    <t>Francisco Ruiz Silva</t>
  </si>
  <si>
    <t>Joseline Diaz</t>
  </si>
  <si>
    <t>Fanta Kante</t>
  </si>
  <si>
    <t>Edan Tapia-Lugo</t>
  </si>
  <si>
    <t>Edison Cheah</t>
  </si>
  <si>
    <t>Diego Lopez</t>
  </si>
  <si>
    <t>Antonio Robert Tafoya Bermudez</t>
  </si>
  <si>
    <t>Andres Ramirez</t>
  </si>
  <si>
    <t>Jebeca Smith</t>
  </si>
  <si>
    <t>Harmoni Hayes</t>
  </si>
  <si>
    <t>Anabelle Serrano</t>
  </si>
  <si>
    <t>Daniel Nelson</t>
  </si>
  <si>
    <t>Manor Senior High School</t>
  </si>
  <si>
    <t>Merlin Hernandez</t>
  </si>
  <si>
    <t>Abdourahamane Ndiaye</t>
  </si>
  <si>
    <t>Alissa Ortiz Gonzalez</t>
  </si>
  <si>
    <t>Lalit Khadka</t>
  </si>
  <si>
    <t>Pradeep Tamang</t>
  </si>
  <si>
    <t>Marlene Rodriguez</t>
  </si>
  <si>
    <t>Alpha Ndiaye</t>
  </si>
  <si>
    <t>Justin Pierson</t>
  </si>
  <si>
    <t>Thomas Armendariz</t>
  </si>
  <si>
    <t>Eddie Villegas</t>
  </si>
  <si>
    <t>Mia Sanchez</t>
  </si>
  <si>
    <t>Talia Figueroa</t>
  </si>
  <si>
    <t>Jonathan Perez-Patino</t>
  </si>
  <si>
    <t>Alyssa Smith</t>
  </si>
  <si>
    <t>Kaiya Bello-Munn</t>
  </si>
  <si>
    <t>Celeste Robertson</t>
  </si>
  <si>
    <t>Kaleb Ramirez</t>
  </si>
  <si>
    <t>Alexander Matos</t>
  </si>
  <si>
    <t>Lorenza McNeil</t>
  </si>
  <si>
    <t>Susan Quayeh</t>
  </si>
  <si>
    <t>Uriel Hernandez</t>
  </si>
  <si>
    <t>Jeshua Rios Meza</t>
  </si>
  <si>
    <t>Cedric Vu</t>
  </si>
  <si>
    <t>Cesar Figueroa</t>
  </si>
  <si>
    <t>Quavon Jones</t>
  </si>
  <si>
    <t>Thalia Perez Mendoza</t>
  </si>
  <si>
    <t>Alexis Reyes</t>
  </si>
  <si>
    <t>Isaac Carrizales</t>
  </si>
  <si>
    <t>Nieya Crenshaw</t>
  </si>
  <si>
    <t>Wyatt Price</t>
  </si>
  <si>
    <t>Myzel Oyaro</t>
  </si>
  <si>
    <t>Jheason Williams</t>
  </si>
  <si>
    <t>Layla Guerra</t>
  </si>
  <si>
    <t>Lilah Mills</t>
  </si>
  <si>
    <t>Luz Sanchez</t>
  </si>
  <si>
    <t>Alexia Perez</t>
  </si>
  <si>
    <t>Giancarlo Fernandez</t>
  </si>
  <si>
    <t>Jason Polk</t>
  </si>
  <si>
    <t>Mark Gallegos</t>
  </si>
  <si>
    <t>Micayla Pace</t>
  </si>
  <si>
    <t>Fabiana Holod</t>
  </si>
  <si>
    <t>Kennia Toledo</t>
  </si>
  <si>
    <t>Brendon Garrison</t>
  </si>
  <si>
    <t>Sofia Ayala</t>
  </si>
  <si>
    <t>Kimberly Lujan</t>
  </si>
  <si>
    <t>Emma San Miguel</t>
  </si>
  <si>
    <t>Laura Arzola</t>
  </si>
  <si>
    <t>Nauni Yadav</t>
  </si>
  <si>
    <t>Jonny Beard</t>
  </si>
  <si>
    <t>Ricardo Luna</t>
  </si>
  <si>
    <t>Arriana Gonzalez</t>
  </si>
  <si>
    <t>Romeo Ramirez</t>
  </si>
  <si>
    <t>Marco Fajardo</t>
  </si>
  <si>
    <t>Carlos Hoover</t>
  </si>
  <si>
    <t>Antonio Figueroa</t>
  </si>
  <si>
    <t>Camryn Wade</t>
  </si>
  <si>
    <t>Angel Campuzano</t>
  </si>
  <si>
    <t>Jason Medina</t>
  </si>
  <si>
    <t>Yaritza Kenyon</t>
  </si>
  <si>
    <t>Jack Trujillo</t>
  </si>
  <si>
    <t>Madison Zamora</t>
  </si>
  <si>
    <t>Darren Hyson</t>
  </si>
  <si>
    <t>Madison Arrington</t>
  </si>
  <si>
    <t>Alaya Wright</t>
  </si>
  <si>
    <t>Luis Serrano</t>
  </si>
  <si>
    <t>Jeremiah Cole</t>
  </si>
  <si>
    <t>Bianca Exiga</t>
  </si>
  <si>
    <t>Amanda Escalante</t>
  </si>
  <si>
    <t>Bethany Wong</t>
  </si>
  <si>
    <t>Trinity Williams</t>
  </si>
  <si>
    <t>Caleb Ramirez</t>
  </si>
  <si>
    <t>Ifeanyichukwu Chukwurah</t>
  </si>
  <si>
    <t>Kathleen Robot</t>
  </si>
  <si>
    <t>Jayden Bryant</t>
  </si>
  <si>
    <t>Nallely Alonso</t>
  </si>
  <si>
    <t>Kel Paw</t>
  </si>
  <si>
    <t>Camden Polley</t>
  </si>
  <si>
    <t>Harith Harizal</t>
  </si>
  <si>
    <t>Kevon Crayton</t>
  </si>
  <si>
    <t>Jazziah Reyes</t>
  </si>
  <si>
    <t>Jose Hernandez</t>
  </si>
  <si>
    <t>Ben Gross</t>
  </si>
  <si>
    <t>A'Miracle Davis</t>
  </si>
  <si>
    <t>Felipe Bautista</t>
  </si>
  <si>
    <t>Shien Naranjo</t>
  </si>
  <si>
    <t>Cassandra Martinez</t>
  </si>
  <si>
    <t>Erica Cepeda</t>
  </si>
  <si>
    <t>Zora Cook</t>
  </si>
  <si>
    <t>Laniyah Gleason</t>
  </si>
  <si>
    <t>Natnael Mussa</t>
  </si>
  <si>
    <t>Joseph Paz</t>
  </si>
  <si>
    <t>Kimberly Morales</t>
  </si>
  <si>
    <t>Attendance is filtered below to begin recording responses on September 30, 2019</t>
  </si>
  <si>
    <t>COUNTUNIQUE of Timestamp</t>
  </si>
  <si>
    <t>Days of Class</t>
  </si>
  <si>
    <t>Grand Total</t>
  </si>
  <si>
    <t>Select your program:</t>
  </si>
  <si>
    <t>Select a student:</t>
  </si>
  <si>
    <t xml:space="preserve">Select a student: </t>
  </si>
  <si>
    <t>Manor Early College High School + HS</t>
  </si>
  <si>
    <t>Number of Votes</t>
  </si>
  <si>
    <t>Shaun Cabase</t>
  </si>
  <si>
    <t>Exit Ticket Average</t>
  </si>
  <si>
    <t>ET 5</t>
  </si>
  <si>
    <t>ET 6</t>
  </si>
  <si>
    <t>ET 7</t>
  </si>
  <si>
    <t>ET 8</t>
  </si>
  <si>
    <t>ET 9</t>
  </si>
  <si>
    <t>ET 10</t>
  </si>
  <si>
    <t>ET #11</t>
  </si>
  <si>
    <t>ET #12</t>
  </si>
  <si>
    <t>ET #13</t>
  </si>
  <si>
    <t>ET #14</t>
  </si>
  <si>
    <t>ET #15</t>
  </si>
  <si>
    <t>ET #16</t>
  </si>
  <si>
    <t>Score</t>
  </si>
  <si>
    <t>Q1</t>
  </si>
  <si>
    <t>Q2</t>
  </si>
  <si>
    <t>Q3</t>
  </si>
  <si>
    <t>Q4</t>
  </si>
  <si>
    <t>points possible</t>
  </si>
  <si>
    <t>Please submit a link to the site you made in Popcode. You can get a link by clicking the "Create Snapshot" button, then clicking the "Click here to copy it" link on the blue banner that appears.</t>
  </si>
  <si>
    <t>What character do we put in closing tags that we do not put in opening tags?</t>
  </si>
  <si>
    <t>What are the two elements we talked about that live directly inside of the &lt;html&gt; element ? (select all that apply)</t>
  </si>
  <si>
    <t>What character is missing from the following HTML?&lt;html&gt;&lt;head&gt;&lt;/head&gt;&lt;body&gt;&lt;h1&gt;Hello, World!&lt;/h1&gt;&lt;/body&gt;&lt;/htm&gt;</t>
  </si>
  <si>
    <t>When creating a list, what character do we use to start it? What character do we use to end it?</t>
  </si>
  <si>
    <t>Write the code to access the value 3 in the following list: numbers = [1, 2, 3]</t>
  </si>
  <si>
    <t>What is the name of the function that we use to add an item to an existing list?</t>
  </si>
  <si>
    <t>WDLP Q1</t>
  </si>
  <si>
    <t>WDLP Q2</t>
  </si>
  <si>
    <t>WDLP Q3</t>
  </si>
  <si>
    <t>WDLP Q4</t>
  </si>
  <si>
    <t>WDLP Points Possible</t>
  </si>
  <si>
    <t>WDLP Averages</t>
  </si>
  <si>
    <t>, ]</t>
  </si>
  <si>
    <t>add</t>
  </si>
  <si>
    <t>we use [ to start it and ] to end it</t>
  </si>
  <si>
    <t>print (numbers[2])</t>
  </si>
  <si>
    <t>.append()</t>
  </si>
  <si>
    <t>[ ]</t>
  </si>
  <si>
    <t>print[2]</t>
  </si>
  <si>
    <t>.append</t>
  </si>
  <si>
    <t>The open bracket starts a list, and the close bracket ends it.</t>
  </si>
  <si>
    <t>print(numbers[2])</t>
  </si>
  <si>
    <t>Square bracket for both answers.</t>
  </si>
  <si>
    <t>numvar = numbers[2]</t>
  </si>
  <si>
    <t xml:space="preserve">We use the characters that are labeled as a sting, and we would end it with a bracket. </t>
  </si>
  <si>
    <t xml:space="preserve">The function that we use to add an item to an existing list would be .append! </t>
  </si>
  <si>
    <t>to start [ and end ]</t>
  </si>
  <si>
    <t>print = (3)</t>
  </si>
  <si>
    <t>append()</t>
  </si>
  <si>
    <t>[ and ]</t>
  </si>
  <si>
    <t>append</t>
  </si>
  <si>
    <t>We use square brackets - [ and ]</t>
  </si>
  <si>
    <t>append, specifically .append()</t>
  </si>
  <si>
    <t>we start with a bracket and end with a bracket</t>
  </si>
  <si>
    <t>you start it with [ and end it with ]</t>
  </si>
  <si>
    <t xml:space="preserve">[ ] </t>
  </si>
  <si>
    <t>[</t>
  </si>
  <si>
    <t>[]</t>
  </si>
  <si>
    <t>print(number)[2]</t>
  </si>
  <si>
    <t>[   ]</t>
  </si>
  <si>
    <t>parenthesis</t>
  </si>
  <si>
    <t>print(number[2])</t>
  </si>
  <si>
    <t>numbers[2]</t>
  </si>
  <si>
    <t>[, ]</t>
  </si>
  <si>
    <t>brackets for both</t>
  </si>
  <si>
    <t>print(presidents[2])</t>
  </si>
  <si>
    <t>Bryan Lopez</t>
  </si>
  <si>
    <t>We use the brackets to start it.</t>
  </si>
  <si>
    <t>print(numbers(2))</t>
  </si>
  <si>
    <t>number[2]</t>
  </si>
  <si>
    <t>open square bracket and end square bracket</t>
  </si>
  <si>
    <t xml:space="preserve">open square bracket end square bracket </t>
  </si>
  <si>
    <t>We use an open bracket ( [ ) to start the list, and we use a closing bracket ( ] ) to end the list.</t>
  </si>
  <si>
    <t>we us an open bracket ( [ ) to start a list.</t>
  </si>
  <si>
    <t>[ to start, ] to end</t>
  </si>
  <si>
    <t>Brackets [ ]</t>
  </si>
  <si>
    <t>brackets []</t>
  </si>
  <si>
    <t>print (numbers [2])</t>
  </si>
  <si>
    <t>append (.append())</t>
  </si>
  <si>
    <t>we use the [] to start the list and end it</t>
  </si>
  <si>
    <t>print(numbers[2]);</t>
  </si>
  <si>
    <t>The append function</t>
  </si>
  <si>
    <t>We use the [ character to start and a ] character to end.</t>
  </si>
  <si>
    <t>The function's name is append. We use it as .append</t>
  </si>
  <si>
    <t>You make a variable name then you list the objects in the [ ]</t>
  </si>
  <si>
    <t>"]"</t>
  </si>
  <si>
    <t>print(numbers [2])</t>
  </si>
  <si>
    <t>Append function</t>
  </si>
  <si>
    <t xml:space="preserve">open bracket and close bracket </t>
  </si>
  <si>
    <t>numbers 2</t>
  </si>
  <si>
    <t xml:space="preserve">              '</t>
  </si>
  <si>
    <t>print(numbers[3])</t>
  </si>
  <si>
    <t>[,]</t>
  </si>
  <si>
    <t xml:space="preserve">  '</t>
  </si>
  <si>
    <t>[  ]</t>
  </si>
  <si>
    <t>numbers.append(4)</t>
  </si>
  <si>
    <t>[, }</t>
  </si>
  <si>
    <t>to print it - print(numbers[2])</t>
  </si>
  <si>
    <t>numbers(2)</t>
  </si>
  <si>
    <t>"[" to start, "]" to end.</t>
  </si>
  <si>
    <t>We start it and end it with a bracket</t>
  </si>
  <si>
    <t>We start with an open bracket, and close it with another bracket.</t>
  </si>
  <si>
    <t xml:space="preserve"> numbers.append('3')</t>
  </si>
  <si>
    <t>We use a bracket to start it as well as a bracket to end it.</t>
  </si>
  <si>
    <t>The function is .append</t>
  </si>
  <si>
    <t>[ to start and ]to end</t>
  </si>
  <si>
    <t>"[" to start and "]" to end</t>
  </si>
  <si>
    <t>starts with "[", ends with "]"</t>
  </si>
  <si>
    <t>listname.append(newVariable)</t>
  </si>
  <si>
    <t>it starts with "[" and ends with "]"</t>
  </si>
  <si>
    <t>you start and end with a [ ].</t>
  </si>
  <si>
    <t xml:space="preserve"> .append</t>
  </si>
  <si>
    <t>you start with a opening bracket and then end with a closing bracket</t>
  </si>
  <si>
    <t>When creating a list, one must start with an opening square bracket ("["). The character used to end a list is a closing square bracket ("]").</t>
  </si>
  <si>
    <t>The code used to access value 3 in the list would be numbers.append(3)</t>
  </si>
  <si>
    <t>The name of the function to add an item would be .append</t>
  </si>
  <si>
    <t>you start it with a variable name and end it in [ ]</t>
  </si>
  <si>
    <t>print (3)</t>
  </si>
  <si>
    <t>Brackets</t>
  </si>
  <si>
    <t>by placing a variable equal to the list like x=['</t>
  </si>
  <si>
    <t>We use [ to start it and ] to close a list</t>
  </si>
  <si>
    <t xml:space="preserve">the character that we use to start it is a bracket and we end with one as well. </t>
  </si>
  <si>
    <t>The name of the function is .append()</t>
  </si>
  <si>
    <t>brackets</t>
  </si>
  <si>
    <t xml:space="preserve">squared brackets </t>
  </si>
  <si>
    <t xml:space="preserve">.append </t>
  </si>
  <si>
    <t>print(number[3])  ??</t>
  </si>
  <si>
    <t>for loop - python</t>
  </si>
  <si>
    <t>You use brackets [ ]</t>
  </si>
  <si>
    <t>append.( )</t>
  </si>
  <si>
    <t>= ['Name']</t>
  </si>
  <si>
    <t>.append('Name')</t>
  </si>
  <si>
    <t>= [ ]</t>
  </si>
  <si>
    <t>_</t>
  </si>
  <si>
    <t>Brackets []</t>
  </si>
  <si>
    <t>print([1])</t>
  </si>
  <si>
    <t>square brackets</t>
  </si>
  <si>
    <t>list.append</t>
  </si>
  <si>
    <t>Square brackets</t>
  </si>
  <si>
    <t>We start with a bracket. We end it with a bracket</t>
  </si>
  <si>
    <t>append or .append()</t>
  </si>
  <si>
    <t>Print(numbers[2])</t>
  </si>
  <si>
    <t>[     ]</t>
  </si>
  <si>
    <t>we use a [  to start it and ] to end it.</t>
  </si>
  <si>
    <t>an open bracket is used to begin and a closing bracket is used to close.</t>
  </si>
  <si>
    <t>numbers = [1,2,3] print(numbers[2])</t>
  </si>
  <si>
    <t>When creating a list we use an open bracket ( [ ) and to end the list we use a close bracket ( ] )</t>
  </si>
  <si>
    <t>use [ to start and ] to end</t>
  </si>
  <si>
    <t>()</t>
  </si>
  <si>
    <t>print('1' , '2' , '3')</t>
  </si>
  <si>
    <t>square brackets/ []</t>
  </si>
  <si>
    <t>print numbers(2)</t>
  </si>
  <si>
    <t>.append(object)</t>
  </si>
  <si>
    <t>[ , ]</t>
  </si>
  <si>
    <t>(numbers[2])</t>
  </si>
  <si>
    <t>bracket</t>
  </si>
  <si>
    <t xml:space="preserve">append </t>
  </si>
  <si>
    <t>we use brackets to end and start it</t>
  </si>
  <si>
    <t>I didnt make a site</t>
  </si>
  <si>
    <t>&gt;</t>
  </si>
  <si>
    <t>head, body</t>
  </si>
  <si>
    <t>/</t>
  </si>
  <si>
    <t>https://popcode.org/?snapshot=e85d9430-f46d-4095-9f61-9640907df91a</t>
  </si>
  <si>
    <t>h1, p</t>
  </si>
  <si>
    <t>l</t>
  </si>
  <si>
    <t>https://popcode.org/?snapshot=5dc04d67-e03c-42db-91fd-762976dfa5ea</t>
  </si>
  <si>
    <t>p, body</t>
  </si>
  <si>
    <t>Owen Cardenas</t>
  </si>
  <si>
    <t>https://popcode.org/?snapshot=8a29e270-f473-4546-bdc3-517bfeeb9adb</t>
  </si>
  <si>
    <t>head</t>
  </si>
  <si>
    <t>Paola Elizalde</t>
  </si>
  <si>
    <t>https://popcode.org/?snapshot=0e0e5d8d-9618-4985-8376-c56acca0ddef</t>
  </si>
  <si>
    <t>h1, head, body</t>
  </si>
  <si>
    <t>https://popcode.org/</t>
  </si>
  <si>
    <t>https://popcode.org/?snapshot=5a677d2b-430f-4417-a564-304e173faa87</t>
  </si>
  <si>
    <t>https://popcode.org/?snapshot=b81497a3-d701-4dca-be2c-89536916ad95</t>
  </si>
  <si>
    <t>h1, p, head, body</t>
  </si>
  <si>
    <t>https://popcode.org/?snapshot=e3b6d768-5699-4710-b313-ed9979a66a64</t>
  </si>
  <si>
    <t>https://popcode.org/?snapshot=b4b8a3ea-819b-4fd5-ad81-a0480fc3274d</t>
  </si>
  <si>
    <t>https://popcode.org/?snapshot=c2874128-2e96-49d5-8fa2-d37f8b3f07a4</t>
  </si>
  <si>
    <t>https://popcode.org/?snapshot=d33a97b3-b306-4f04-8d3f-835dd86e0e53</t>
  </si>
  <si>
    <t>p</t>
  </si>
  <si>
    <t>Elisa Ayala</t>
  </si>
  <si>
    <t>https://popcode.org/?snapshot=e7acbd99-2bb4-4e32-b3a4-1c43eef61327</t>
  </si>
  <si>
    <t>https://popcode.org/?snapshot=0ebdba21-6797-418a-aab4-4fbe8f4e3f3c</t>
  </si>
  <si>
    <t>https://popcode.org/?snapshot=73785635-4ccf-4b02-9ba5-b5719d57a01b</t>
  </si>
  <si>
    <t>https://popcode.org/?snapshot=8646882f-2bde-4ce2-b049-a9d3fe399e19</t>
  </si>
  <si>
    <t>https://popcode.org/?snapshot=9ac85cb5-fbea-4de5-a680-fd7040549e1f</t>
  </si>
  <si>
    <t>body</t>
  </si>
  <si>
    <t>https://popcode.org/?snapshot=0038f682-0213-4d16-b30c-1d0965b73675</t>
  </si>
  <si>
    <t>https://popcode.org/?snapshot=727d7f58-1583-49e6-ba54-28184a00ac2c</t>
  </si>
  <si>
    <t>Ruby Sandoval</t>
  </si>
  <si>
    <t>https://popcode.org/?snapshot=892494e4-c279-4445-85fd-26e23afcaebe</t>
  </si>
  <si>
    <t>h1</t>
  </si>
  <si>
    <t>https://popcode.org/?snapshot=aa152e72-0c76-4593-a0c5-4965a02dfa95</t>
  </si>
  <si>
    <t>https://popcode.org/?snapshot=7b633744-7010-48fc-a8a0-a88bdc109d59</t>
  </si>
  <si>
    <t>https://popcode.org/?snapshot=e5134cd5-059f-4d71-9dad-017643019fea</t>
  </si>
  <si>
    <t>https://popcode.org/?snapshot=a195cbd9-46e7-422e-9087-5ef4d37bb765</t>
  </si>
  <si>
    <t>https://popcode.org/?snapshot=5cf24a95-7d7f-48fa-b30f-a79769c7fe5a</t>
  </si>
  <si>
    <t>https://popcode.org/?snapshot=ddab74e2-c67e-4cda-99c0-76a3550b9736</t>
  </si>
  <si>
    <t>https://popcode.org/?snapshot=623393ae-a859-4635-934f-ec7e09bc2dee</t>
  </si>
  <si>
    <t>https://popcode.org/?snapshot=d06c3cb8-0e60-41c2-8578-480c8894970cv</t>
  </si>
  <si>
    <t>Adan Bermejo</t>
  </si>
  <si>
    <t>&lt;a href="https://www.akc.org"&gt;infermation about them dogs &lt;/a&gt;</t>
  </si>
  <si>
    <t>https://popcode.org/?snapshot=146016a8-8895-40d6-881c-af8a3c73204b</t>
  </si>
  <si>
    <t>https://popcode.org/?snapshot=3bcaefc5-3187-4d01-b8e0-d7ce213351a3</t>
  </si>
  <si>
    <t>https://popcode.org/?snapshot=8f3db37c-483d-4553-a4b8-aed0ba3378be</t>
  </si>
  <si>
    <t>Vivian Medrano</t>
  </si>
  <si>
    <t>https://popcode.org/?snapshot=e5a8c8ef-2eca-4791-ad24-e92e8e2d9b24</t>
  </si>
  <si>
    <t>https://popcode.org/?snapshot=ce13ca08-9500-4d74-9905-476ea55a342f</t>
  </si>
  <si>
    <t>https://popcode.org/?snapshot=4e003e71-5b29-46b2-971c-12a7730f9901</t>
  </si>
  <si>
    <t>https://popcode.org/?snapshot=af534b3d-f868-4a64-a00c-7118d2dbdbc6</t>
  </si>
  <si>
    <t>https://popcode.org/?snapshot=87dc26ec-8c90-4ab9-9b92-70a02416475f</t>
  </si>
  <si>
    <t>https://popcode.org/?snapshot=dc00be7b-7fff-4962-aeb9-8e50f51d0b8c</t>
  </si>
  <si>
    <t>&lt;</t>
  </si>
  <si>
    <t>https://popcode.org/?snapshot=4659e186-d402-4d71-8683-09ec0cd5c62f</t>
  </si>
  <si>
    <t xml:space="preserve">I ACCIDENTLY CLOSED OUT </t>
  </si>
  <si>
    <t>Evan Ragan</t>
  </si>
  <si>
    <t>https://popcode.org/?snapshot=add91048-9b89-48ce-bbc6-b9d9a335b6f3</t>
  </si>
  <si>
    <t>https://popcode.org/?snapshot=996519bf-aba7-4607-8f24-16fc148af112</t>
  </si>
  <si>
    <t>https://popcode.org/?snapshot=096b3a54-73c3-4022-bbb7-da534e939fe8</t>
  </si>
  <si>
    <t>https://popcode.org/?snapshot=bbbf516d-3e8b-4b67-8595-896a2b5a3c8b</t>
  </si>
  <si>
    <t>https://popcode.org/?snapshot=0bc426c9-8f87-4b1f-8cb2-c20825681012</t>
  </si>
  <si>
    <t>https://popcode.org/?snapshot=74e57b8b-6e13-4753-ae60-56a6c2622b75</t>
  </si>
  <si>
    <t>https://popcode.org/?snapshot=a9fa31f1-64fd-4c54-9e94-71e56eae4f3e</t>
  </si>
  <si>
    <t>https://popcode.org/?snapshot=ea1ecfac-e15e-4a45-8fa9-13e4b9d6a4e9</t>
  </si>
  <si>
    <t>https://popcode.org/?snapshot=36181f44-981c-4c5c-8e7d-fef732f05c31</t>
  </si>
  <si>
    <t>https://popcode.org/?snapshot=e2d9a2da-d042-4776-a800-9b415e5855ff</t>
  </si>
  <si>
    <t>https://popcode.org/?snapshot=c77281ad-3416-4211-b8eb-644f5941dbeb</t>
  </si>
  <si>
    <t>https://popcode.org/?snapshot=523baa6d-6fb9-447a-a111-892090dde492</t>
  </si>
  <si>
    <t>https://popcode.org/?snapshot=3a4e1ad5-af39-4922-b2b7-676d35f7c73f</t>
  </si>
  <si>
    <t>https://popcode.org/?snapshot=fee061fd-598b-44f9-b35c-3eeef36358e2</t>
  </si>
  <si>
    <t>https://popcode.org/?snapshot=e2b7c4b1-a40c-4d03-9e38-0370a15b7efa</t>
  </si>
  <si>
    <t>https://popcode.org/?snapshot=7e6780d1-6576-40f2-ad77-5c95ac600382</t>
  </si>
  <si>
    <t>https://popcode.org/?snapshot=9afb1c24-03b3-47d8-bcb2-ae961d9f6eaa</t>
  </si>
  <si>
    <t>+</t>
  </si>
  <si>
    <t>https://popcode.org/?snapshot=27db6232-570a-45d6-bd4a-973b74eb34d9</t>
  </si>
  <si>
    <t>https://popcode.org/?snapshot=092d6e2c-7fa2-46ba-b0da-768500ca4b27</t>
  </si>
  <si>
    <t>Marienne Duran</t>
  </si>
  <si>
    <t>https://popcode.org/?snapshot=0411ca09-cc72-4b97-9f27-28296f01b81f</t>
  </si>
  <si>
    <t>Jair Brown</t>
  </si>
  <si>
    <t>https;//popcode.org/?snapshot=1dd2599f-3803-4c71-9e67-04cd37ef8a79</t>
  </si>
  <si>
    <t>Leila Adan</t>
  </si>
  <si>
    <t>https://popcode.org/?snapshot=1dd2599f-3803-4c71-9e67-04cd37ef8a79</t>
  </si>
  <si>
    <t>https://popcode.org/?snapshot=d5b8ac13-0b91-487b-a727-d312cbc44582</t>
  </si>
  <si>
    <t>https://popcode.org/?snapshot=951867d5-db22-4d0a-bb62-00321c38aa95</t>
  </si>
  <si>
    <t>https://popcode.org/?snapshot=1d10e8ed-757e-4633-b831-691a9638e30a</t>
  </si>
  <si>
    <t>https://popcode.org/?snapshot=9fb73f98-a38e-4cbc-9859-09ef1b5ad982</t>
  </si>
  <si>
    <t>https://popcode.org/?snapshot=d160b81a-1def-4eb8-819c-e8b38a0a3402</t>
  </si>
  <si>
    <t>https://popcode.org/?snapshot=a3b72420-1205-41ca-8291-163bd9e77f65</t>
  </si>
  <si>
    <t>https://popcode.org/?snapshot=fcd89c3e-5dc4-42dc-90f6-4aa0418b6e80</t>
  </si>
  <si>
    <t>https://popcode.org/?snapshot=afb74bd9-d132-4fa0-9766-feb17e051aa9</t>
  </si>
  <si>
    <t>https://popcode.org/?snapshot=e8dc0594-0ed9-4003-bfe9-79e9881cdc0d</t>
  </si>
  <si>
    <t>https://popcode.org/?snapshot=89b779c7-1f0d-4236-a441-67645b8c0efc</t>
  </si>
  <si>
    <t>https://popcode.org/?snapshot=3a2673f3-d743-44aa-8ec1-c633041a9238</t>
  </si>
  <si>
    <t>https://popcode.org/?snapshot=7991929a-b6e7-40c8-b9cc-a06c23717fab</t>
  </si>
  <si>
    <t>https://popcode.org/?snapshot=55ca5ff0-67f4-4701-a7eb-fb4d0526aad7</t>
  </si>
  <si>
    <t>Kaiya Clay</t>
  </si>
  <si>
    <t xml:space="preserve">https://popcode.org/?snapshot=36229c22-1c8c-4b84-9653-ccac3815e2c1 </t>
  </si>
  <si>
    <t>https://popcode.org/?snapshot=caa88adf-08f6-43a8-95b9-78c1dd087285</t>
  </si>
  <si>
    <t>https://popcode.org/?snapshot=cfbb1e80-53c2-4fbf-a1d3-43f44c8f200c</t>
  </si>
  <si>
    <t>h</t>
  </si>
  <si>
    <t>https://popcode.org/?snapshot=26ecf315-c43f-4c7b-8fa0-5100fc6fcaff</t>
  </si>
  <si>
    <t>https://popcode.org/?snapshot=b1c4d1b1-4fc4-447e-b796-5ee15b07b8e3</t>
  </si>
  <si>
    <t>https://popcode.org/?snapshot=1e9e1aea-ee5a-4ef0-b2f7-807f94fca74b</t>
  </si>
  <si>
    <t>https://popcode.org/?snapshot=adc3742e-ed53-4cb4-bfdb-a3ef62e3c1d1</t>
  </si>
  <si>
    <t>i have none i had trouble</t>
  </si>
  <si>
    <t>https://popcode.org/?snapshot=20d7bdcc-0f57-4e0f-b808-150715f110f3</t>
  </si>
  <si>
    <t>https://popcode.org/?snapshot=abf24f29-30f5-4e7f-8eec-93d5135150f9</t>
  </si>
  <si>
    <t>Sophia Rodriguez</t>
  </si>
  <si>
    <t>https://popcode.org/?snapshot=70e3c496-8c59-4163-84b9-9dbac9247afa</t>
  </si>
  <si>
    <t>https://popcode.org/?snapshot=acd31f6d-2a16-4585-b7f2-78b1ed8d047e</t>
  </si>
  <si>
    <t>https://popcode.org/?snapshot=7385c0fc-15ba-41b2-bc85-fded76eb2c7f</t>
  </si>
  <si>
    <t>https://popcode.org/?snapshot=c1c60eaa-7ed7-4f16-b84c-5880b4f7f158</t>
  </si>
  <si>
    <t>https://popcode.org/?snapshot=12728717-61c9-40a3-9c91-32bb37a90bbd</t>
  </si>
  <si>
    <t>https://popcode.org/?snapshot=ff227c04-7c50-49f6-9aa8-cb29b455f5af</t>
  </si>
  <si>
    <t>https://popcode.org/?snapshot=ecd9a37a-3959-4f24-9064-565214cfa237</t>
  </si>
  <si>
    <t>https://popcode.org/?snapshot=bc7b32e3-139d-49c9-8eaf-3579029f1626</t>
  </si>
  <si>
    <t>https://popcode.org/?snapshot=145cc0be-6367-44c5-8221-2ee6038ba937</t>
  </si>
  <si>
    <t>https://popcode.org/?snapshot=585772e3-036e-4f8f-a5f1-e63ec91fab10</t>
  </si>
  <si>
    <t>https://popcode.org/?snapshot=2e4f5a54-a30a-48d8-990d-2c1587a97ed2</t>
  </si>
  <si>
    <t>https://popcode.org/?snapshot=63d70a81-7dda-4688-9196-b9b5ff431fed</t>
  </si>
  <si>
    <t>https://popcode.org/?snapshot=a81d6e74-5ed6-45bf-8778-ae980a5438bd</t>
  </si>
  <si>
    <t>https://popcode.org/?snapshot=3a5dd6c9-6e03-4e3f-bb02-9ee64c9a2c09</t>
  </si>
  <si>
    <t>https://popcode.org/?snapshot=ae1a4bfa-ddd6-4823-84c4-878ce5313421</t>
  </si>
  <si>
    <t>https://popcode.org/?snapshot=c43f0a11-62aa-4f2e-9d74-9082b92d32cc</t>
  </si>
  <si>
    <t>https://popcode.org/?snapshot=7bde009d-7b0e-485a-b095-5abec0b4a055</t>
  </si>
  <si>
    <t>https://popcode.org/?snapshot=03067134-b13f-45f8-82a6-7a59b172dd27</t>
  </si>
  <si>
    <t>https://popcode.org/?snapshot=413f948d-d6a0-4b62-96b6-15dfded63be0</t>
  </si>
  <si>
    <t>https://popcode.org/?snapshot=98c1c255-4012-4e50-9f56-70ebce8788d9</t>
  </si>
  <si>
    <t>h1, p, head</t>
  </si>
  <si>
    <t>https://popcode.org/?snapshot=dc925b59-45c1-41bb-8158-f9edcefa9981</t>
  </si>
  <si>
    <t>https://popcode.org/?snapshot=43b1e65c-52ec-4651-a57a-f685eafb06da</t>
  </si>
  <si>
    <t>https://popcode.org/?snapshot=73f9dd73-8f16-4753-b3e3-e1afc06c2fe6</t>
  </si>
  <si>
    <t>https://popcode.org/?snapshot=eef7c86d-c514-40b3-bb89-10a7ce2d3e2a</t>
  </si>
  <si>
    <t>https://popcode.org/?snapshot=fce044b0-cf79-46ba-89fb-c19e83a257b8</t>
  </si>
  <si>
    <t>https://popcode.org/?snapshot=066de9f0-cef7-4b3e-8bb5-9bcc5c77d5a2</t>
  </si>
  <si>
    <t>https://popcode.org/?snapshot=c86ee2a9-414d-4e94-b7ee-fdc0105a1b79</t>
  </si>
  <si>
    <t>https://popcode.org/?snapshot=c7d7ab18-b0e7-4271-b65e-a58ce8597a2e</t>
  </si>
  <si>
    <t>https://popcode.org/?snapshot=3166cec2-f483-4be5-a241-b287713cdd52</t>
  </si>
  <si>
    <t>https://popcode.org/?snapshot=495383ec-f3e9-44aa-a72e-cee3cf553021</t>
  </si>
  <si>
    <t>https://popcode.org/?snapshot=939d1870-6efb-4889-88fa-0db677c0c53e</t>
  </si>
  <si>
    <t>https://popcode.org/?snapshot=75bdd7e0-b1c4-47fe-8562-23b992818485</t>
  </si>
  <si>
    <t>https://popcode.org/?snapshot=204b039f-de37-4a71-8ae9-b3bf38749e17</t>
  </si>
  <si>
    <t>Adrian Montes</t>
  </si>
  <si>
    <t>https://popcode.org/?snapshot=d0477075-fbb0-46c4-b0d0-93f04ce856dd</t>
  </si>
  <si>
    <t>https://popcode.org/?snapshot=4348e98f-008a-469f-9d06-42b33310b2b6</t>
  </si>
  <si>
    <t>https://popcode.org/?snapshot=27d01cb6-915d-4f96-beef-c343b065a9d1</t>
  </si>
  <si>
    <t>https://popcode.org/?snapshot=50201431-d685-4f48-acb3-59df9f20a593</t>
  </si>
  <si>
    <t>https://popcode.org/?snapshot=8749876b-7cc6-458e-9e18-7ac167d1a0b3</t>
  </si>
  <si>
    <t>Points Possible</t>
  </si>
  <si>
    <t>When creating a link with an &lt;a&gt; tag, which part of the tag contains the place to which the link goes?</t>
  </si>
  <si>
    <t>Which of the following is not a valid HTML element?</t>
  </si>
  <si>
    <t>True or False? The following is valid HTML: &lt;p id="one"&gt;One&lt;/p&gt;&lt;h1 id="two"&gt;&lt;/h1&gt;&lt;p id="two"&gt;&lt;/p&gt;</t>
  </si>
  <si>
    <t>What is the output of the following code? vices = ['Adams', 'Jefferson', 'Burr', 'Clinton']for v in vices:    print(v)</t>
  </si>
  <si>
    <t>How many lines are in the output for the following code?```pythonvices = 'Adams Jefferson Burr Clinton'for v in vices:    print(v)</t>
  </si>
  <si>
    <t>What function do we use to make lists of numbers?</t>
  </si>
  <si>
    <t>What is the type of the variable vices here? vices = 'Adams Jefferson Burr Clinton'.split()</t>
  </si>
  <si>
    <t>```Adams Jefferson Burr Clinton</t>
  </si>
  <si>
    <t>loop</t>
  </si>
  <si>
    <t>string</t>
  </si>
  <si>
    <t>range()</t>
  </si>
  <si>
    <t>list</t>
  </si>
  <si>
    <t>range</t>
  </si>
  <si>
    <t>numbers=[ ]</t>
  </si>
  <si>
    <t xml:space="preserve">numbers = [1, 2, 3, 4]     This is a list, you can iterate through a list with a for loop to print them each on a different line. </t>
  </si>
  <si>
    <t xml:space="preserve">we use string to make the list of number </t>
  </si>
  <si>
    <t>for i in range ():</t>
  </si>
  <si>
    <t xml:space="preserve">range() </t>
  </si>
  <si>
    <t>for loop</t>
  </si>
  <si>
    <t>range( ) built-in function</t>
  </si>
  <si>
    <t>Savannah Maddox</t>
  </si>
  <si>
    <t>for loops</t>
  </si>
  <si>
    <t>for i</t>
  </si>
  <si>
    <t>[  ,  ]</t>
  </si>
  <si>
    <t>range(#)</t>
  </si>
  <si>
    <t>x = ['  ']</t>
  </si>
  <si>
    <t>For loops</t>
  </si>
  <si>
    <t>four loops</t>
  </si>
  <si>
    <t>for, in</t>
  </si>
  <si>
    <t>You make a variable with the brackets surrounding the numbers</t>
  </si>
  <si>
    <t>[,] and ','</t>
  </si>
  <si>
    <t>[]"</t>
  </si>
  <si>
    <t>```Jefferson Burr Clinton</t>
  </si>
  <si>
    <t>( )</t>
  </si>
  <si>
    <t>float</t>
  </si>
  <si>
    <t>numbers = [1, 2, 3]  for number in numbers:     total += number</t>
  </si>
  <si>
    <t>It is the same as declaring an integer, float, or string variable, but it uses square brackets to identify the variable as a list.   Example: list = [0,1,2,3]</t>
  </si>
  <si>
    <t>you use brackets to create a list</t>
  </si>
  <si>
    <t>range function</t>
  </si>
  <si>
    <t>range( )</t>
  </si>
  <si>
    <t>Loops</t>
  </si>
  <si>
    <t>range ()</t>
  </si>
  <si>
    <t>The function we use to make lists of numbers would be range</t>
  </si>
  <si>
    <t>``` Clinton Burr Jefferson Adams</t>
  </si>
  <si>
    <t>Range()</t>
  </si>
  <si>
    <t>you use square brackets</t>
  </si>
  <si>
    <t>a for loop</t>
  </si>
  <si>
    <t>Ex. for v in vices: print(v)</t>
  </si>
  <si>
    <t>for i range():</t>
  </si>
  <si>
    <t xml:space="preserve">The range function </t>
  </si>
  <si>
    <t>Range.</t>
  </si>
  <si>
    <t>String</t>
  </si>
  <si>
    <t xml:space="preserve">range function </t>
  </si>
  <si>
    <t>loops</t>
  </si>
  <si>
    <t>a</t>
  </si>
  <si>
    <t>for i in code</t>
  </si>
  <si>
    <t>for i in code:   print(i)</t>
  </si>
  <si>
    <t>The function we use to make lists of numbers is range.</t>
  </si>
  <si>
    <t>Range</t>
  </si>
  <si>
    <t>range() built-in</t>
  </si>
  <si>
    <t>Lists</t>
  </si>
  <si>
    <t>for i in code.</t>
  </si>
  <si>
    <t>for i in code:</t>
  </si>
  <si>
    <t>"href" attribute</t>
  </si>
  <si>
    <t>tag</t>
  </si>
  <si>
    <t>title</t>
  </si>
  <si>
    <t>Body</t>
  </si>
  <si>
    <t>Closing tag</t>
  </si>
  <si>
    <t>Pedro Garrido Herrera</t>
  </si>
  <si>
    <t>Joel Medina</t>
  </si>
  <si>
    <t>Kevin Crayton</t>
  </si>
  <si>
    <t>Create a snapshot of your “About Me” page and submit it.</t>
  </si>
  <si>
    <t>What are the key parts of writing CSS? (Select all that apply)</t>
  </si>
  <si>
    <t>If I’m trying to change the font size of an element, I should do that in:</t>
  </si>
  <si>
    <t>Given this element: &lt;p id="a"&gt;Text&lt;/p&gt;and this CSS:p { color: blue; } #a {color: red; },what color will the text “Text” be and why?</t>
  </si>
  <si>
    <t>Which of the following is not a comparison operator?</t>
  </si>
  <si>
    <t>Without using repl.it or any other Python interpreter, what is the output of the following code?a = 3b = 7if a * 2 ** 4 &lt;= 1000 and b &lt; 10:    print('Check it out')else:    print('Hello')</t>
  </si>
  <si>
    <t>Which of the following is not a logical operator in Python?</t>
  </si>
  <si>
    <t>Hello</t>
  </si>
  <si>
    <t>xor</t>
  </si>
  <si>
    <t>Check it out!</t>
  </si>
  <si>
    <t>Natalie Ellis</t>
  </si>
  <si>
    <t>==</t>
  </si>
  <si>
    <t>Destiny Rodriguez</t>
  </si>
  <si>
    <t>and</t>
  </si>
  <si>
    <t>not</t>
  </si>
  <si>
    <t>Property, Selector</t>
  </si>
  <si>
    <t>CSS</t>
  </si>
  <si>
    <t>Red, because #a is a more specific selector</t>
  </si>
  <si>
    <t>Property, Selector, Value, Color</t>
  </si>
  <si>
    <t>Property, Selector, Value</t>
  </si>
  <si>
    <t>Property, Selector, Color</t>
  </si>
  <si>
    <t>Blue, because p is a less specific selector</t>
  </si>
  <si>
    <t>https://popcode.org/?snapshot=b793e191-d8b3-49d0-a397-fd0a66d02537</t>
  </si>
  <si>
    <t>Color</t>
  </si>
  <si>
    <t>Blue, because p is a more specific selector</t>
  </si>
  <si>
    <t>https://popcode.org/?snapshot=3e50754a-cfa8-4516-ac19-54efaeafcc93</t>
  </si>
  <si>
    <t>Property, Value</t>
  </si>
  <si>
    <t>Selector</t>
  </si>
  <si>
    <t>Property, Value, Color</t>
  </si>
  <si>
    <t>font-weight: bold;</t>
  </si>
  <si>
    <t>https://popcode.org/?snapshot=f3aaced7-37d2-43d8-a3da-80d42989e816</t>
  </si>
  <si>
    <t>https://popcode.org/?snapshot=a50a317f-1ad1-40c2-aede-736fdb2f3574</t>
  </si>
  <si>
    <t>https://popcode.org/?snapshot=994a16fe-d586-46d2-9c4b-031e10d04233</t>
  </si>
  <si>
    <t>Diana Lopez</t>
  </si>
  <si>
    <t>https://popcode.org/?snapshot=a07faf9e-261d-4d22-b3d6-931e6e86982c</t>
  </si>
  <si>
    <t>HTML</t>
  </si>
  <si>
    <t>Johana Lopez</t>
  </si>
  <si>
    <t>https://popcode.org/?snapshot=94f7c377-2e52-43ee-a7a3-c513c9488684</t>
  </si>
  <si>
    <t>https://popcode.org/?snapshot=5b804eaf-475a-41cf-9421-3498b4a0caff</t>
  </si>
  <si>
    <t>Don't have time, sorry.</t>
  </si>
  <si>
    <t>https://popcode.org/?snapshot=8692892c-8654-4bf4-9f60-456580616ad4</t>
  </si>
  <si>
    <t>Selector, Value</t>
  </si>
  <si>
    <t>Property, Rule</t>
  </si>
  <si>
    <t>https://popcode.org/?snapshot=bd8c6b92-d918-4482-a5cc-e896e66b77c6</t>
  </si>
  <si>
    <t>https://popcode.org/?snapshot=8270d13e-5da7-4cac-bcc2-694fb4630a0d</t>
  </si>
  <si>
    <t xml:space="preserve">did not start </t>
  </si>
  <si>
    <t>https://popcode.org/?snapshot=c6ab3e6f-fb3c-4649-a80c-8584077e3d3e</t>
  </si>
  <si>
    <t>Property, Selector, Rule, Value, Color</t>
  </si>
  <si>
    <t>https://popcode.org/?snapshot=1ec18667-06db-45d6-8270-3c534443d812</t>
  </si>
  <si>
    <t>https://popcode.org/?snapshot=59d4c148-8a85-4657-860d-47897b65cd31</t>
  </si>
  <si>
    <t>https://popcode.org/?snapshot=39b60e57-ee18-48e5-855e-8b501ea75284</t>
  </si>
  <si>
    <t>https://popcode.org/?snapshot=1b105172-be65-46f2-9fb5-e5481e8453ad</t>
  </si>
  <si>
    <t>https://popcode.org/?snapshot=5b776bdb-2e2a-436a-9294-4c32c70710e2</t>
  </si>
  <si>
    <t>Property, Selector, Rule</t>
  </si>
  <si>
    <t>https://popcode.org/?snapshot=57aa5515-e8d1-4ff6-b250-758f128d54b0</t>
  </si>
  <si>
    <t>ran out of time</t>
  </si>
  <si>
    <t>https://popcode.org/?snapshot=5506ac10-994e-455a-a67b-57bfce801518</t>
  </si>
  <si>
    <t>https://popcode.org/?snapshot=0c9cf68d-9556-48dc-b3a3-6cca767d6e03</t>
  </si>
  <si>
    <t>https://popcode.org/?snapshot=329bd09a-7a86-4480-be04-2b36c0ba6664</t>
  </si>
  <si>
    <t>Selector, Value, Color</t>
  </si>
  <si>
    <t>https://popcode.org/?snapshot=9bc538ce-8a52-4dc6-918a-1f8859fcd7ac</t>
  </si>
  <si>
    <t>Property, Color</t>
  </si>
  <si>
    <t>Red, because #a is a less specific selector</t>
  </si>
  <si>
    <t>https://popcode.org/?snapshot=4ca90bf8-bfb1-4cb1-a454-2377d403dab0</t>
  </si>
  <si>
    <t>https://popcode.org/?snapshot=7f4edd51-43e2-44da-98ea-d41b37284575</t>
  </si>
  <si>
    <t xml:space="preserve">https://popcode.org/?snapshot=cf89863a-5e55-43b5-bf27-a91ef87e9606
</t>
  </si>
  <si>
    <t>https://popcode.org/?snapshot=6ac905d4-604b-449e-9d04-111db0c9838a</t>
  </si>
  <si>
    <t>https://popcode.org/?snapshot=66a5668f-220c-48bb-89d5-3ad335e0c8b9 (ran out of time)</t>
  </si>
  <si>
    <t>https://popcode.org/?snapshot=7f2dbc97-bd37-4ae6-bc7c-127cccb5895c</t>
  </si>
  <si>
    <t>https://popcode.org/?snapshot=d0984867-c5f9-45d6-9eee-b9a30a4d0d8b</t>
  </si>
  <si>
    <t>https://popcode.org/?snapshot=0274d825-7ef3-400e-9952-c7cf46fbd3f2</t>
  </si>
  <si>
    <t>https://popcode.org/?snapshot=e07184c6-04d2-4082-8d29-132e3e6a71ea</t>
  </si>
  <si>
    <t>Lynnette
My favorite color is purple
Favorite artist
NF, and Nicki Minaj
Favorite Animals
Cats (source).
Find out more about our work here</t>
  </si>
  <si>
    <t>https://popcode.org/?snapshot=b9fcc188-7d77-40b6-ad67-b8a0722a3010</t>
  </si>
  <si>
    <t>https://popcode.org/?snapshot=d839f495-6f53-4759-b424-37cbca9c2694</t>
  </si>
  <si>
    <t>https://popcode.org/?snapshot=01794ad6-7126-4ae7-a40d-52311a81f7df</t>
  </si>
  <si>
    <t>https://popcode.org/?snapshot=c50ec5b9-98a3-4c2f-8564-e7c29c88fc10</t>
  </si>
  <si>
    <t>https://popcode.org/?snapshot=92c4b9f5-c9d6-4210-a477-d0f73a024959</t>
  </si>
  <si>
    <t>Property</t>
  </si>
  <si>
    <t>https://popcode.org/?snapshot=358ac98b-9d0c-471d-84f6-de93f3c05f4a</t>
  </si>
  <si>
    <t>https://popcode.org/?snapshot=eeeb6444-fa1a-4e4b-bda1-3499c6a696d7</t>
  </si>
  <si>
    <t>https://popcode.org/?snapshot=0bc917c4-1191-4218-9c67-2ab790ef2d9b</t>
  </si>
  <si>
    <t>https://popcode.org/?snapshot=77f079de-bb08-4cd3-8d80-a2ff31be189a</t>
  </si>
  <si>
    <t>I don't have mine anymore.</t>
  </si>
  <si>
    <t>https://popcode.org/?snapshot=476c541a-b968-48f5-b307-312c902de807</t>
  </si>
  <si>
    <t>https://popcode.org/?snapshot=a4878c63-3e09-4eb6-a2d7-9aaf89d40b8f</t>
  </si>
  <si>
    <t xml:space="preserve">not enough time in class to make </t>
  </si>
  <si>
    <t>https://popcode.org/?snapshot=6c8cca52-42ff-4117-9312-52ee695b4d41</t>
  </si>
  <si>
    <t>https://popcode.org/?snapshot=11c40937-e697-48ff-b8f2-c01df83d95c9</t>
  </si>
  <si>
    <t>https://popcode.org/?snapshot=9f502c97-0f69-4079-bdc9-77aec052a30a</t>
  </si>
  <si>
    <t>Rule</t>
  </si>
  <si>
    <t>we didn't get to it  :(</t>
  </si>
  <si>
    <t>https://popcode.org/?snapshot=558e64ea-a01f-44f4-a701-62947c7249ca</t>
  </si>
  <si>
    <t>https://popcode.org/?snapshot=09772007-7f9a-4c54-86ed-9ce7011326c3</t>
  </si>
  <si>
    <t>Selector, Rule, Value</t>
  </si>
  <si>
    <t>We did not get that far.</t>
  </si>
  <si>
    <t>We didn't get to that part</t>
  </si>
  <si>
    <t>https://popcode.org/?snapshot=4f1d23fd-af41-474f-8cd2-a417ee76bf3d</t>
  </si>
  <si>
    <t xml:space="preserve">We did not get to do this one. </t>
  </si>
  <si>
    <t>https://popcode.org/?snapshot=1a36a43e-cfa2-4f0e-ab3a-29ed9b086552</t>
  </si>
  <si>
    <t>https://popcode.org/?snapshot=08e1edf3-8153-4220-8130-fca8b3535223</t>
  </si>
  <si>
    <t>WE didn't get to it</t>
  </si>
  <si>
    <t>Selector, Color</t>
  </si>
  <si>
    <t>https://popcode.org/?snapshot=e98fe591-ac3b-4e2b-b885-9d215444cb3c</t>
  </si>
  <si>
    <t>https://popcode.org/?snapshot=70ca6372-0cd5-400f-9e56-8ec3fede3a84</t>
  </si>
  <si>
    <t>https://popcode.org/?snapshot=21de6bf1-d76b-43ce-8e7c-2f03f758b1a2</t>
  </si>
  <si>
    <t>https://popcode.org/?snapshot=56d06803-e052-4a3e-b422-1f533a4961d3</t>
  </si>
  <si>
    <t>https://popcode.org/?snapshot=81dc6084-f807-46fb-b776-fab0aed6e532</t>
  </si>
  <si>
    <t>https://popcode.org/?snapshot=c4e56e29-feaf-42da-bcfb-a05d05ae4ca0</t>
  </si>
  <si>
    <t>https://popcode.org/?snapshot=3d7157a2-7c05-4daf-b8a0-8dcf152bf39b</t>
  </si>
  <si>
    <t>https://popcode.org/?snapshot=6802f068-a909-42a9-853d-ee08d6eed238</t>
  </si>
  <si>
    <t>https://popcode.org/?snapshot=7c1e9d0b-427e-4024-b313-8ef6a59c14f4</t>
  </si>
  <si>
    <t>https://popcode.org/?snapshot=57356b69-13a7-4add-9978-ab854fbfd4fc</t>
  </si>
  <si>
    <t>https://popcode.org/?snapshot=053b48aa-f35b-4108-9455-9266ee6cbd69</t>
  </si>
  <si>
    <t>https://popcode.org/?snapshot=8d03f103-4795-490f-b059-3bee1a48e94f</t>
  </si>
  <si>
    <t>https://popcode.org/?snapshot=b4595ca8-dc04-4e21-b89b-16f76709e4e3</t>
  </si>
  <si>
    <t>https://popcode.org/?snapshot=d7b87bb4-4ac1-46f3-8376-95cefbf2dca4</t>
  </si>
  <si>
    <t>https://popcode.org/?snapshot=dd2a16c4-ba95-4fe0-91b3-d13379aa8ad3</t>
  </si>
  <si>
    <t>https://popcode.org/?snapshot=c1387325-7d6b-42d4-b36c-0f797bc94606</t>
  </si>
  <si>
    <t>https://popcode.org/?snapshot=89f19429-bbc8-4de0-ad6f-cf563c117c0a</t>
  </si>
  <si>
    <t>https://popcode.org/?snapshot=6bfd812f-482c-480c-8855-79eca0e2fd20</t>
  </si>
  <si>
    <t>https://popcode.org/?snapshot=1294789f-612f-4d2d-803d-2afb5d986097</t>
  </si>
  <si>
    <t>https://popcode.org/?snapshot=d2f263eb-2624-4081-a0c0-9c3d8cd0b69d</t>
  </si>
  <si>
    <t>https://popcode.org/?snapshot=0c49c57e-4fe3-4aeb-99b3-03e838ffc769</t>
  </si>
  <si>
    <t>https://popcode.org/?snapshot=44d4947f-be31-4c37-a253-271ec5f8978c</t>
  </si>
  <si>
    <t>https://popcode.org/?snapshot=094f5c50-b5a7-46d1-9b0f-d6df66f2f548</t>
  </si>
  <si>
    <t>https://popcode.org/?snapshot=8b6037a7-03a9-4070-9ac2-041688f01fc3</t>
  </si>
  <si>
    <t>https://popcode.org/?snapshot=080f94cc-3e7a-4814-9d45-7d3c279a22dc</t>
  </si>
  <si>
    <t>Selector, Rule, Value, Color</t>
  </si>
  <si>
    <t>https://popcode.org/?snapshot=25b8b54c-b445-4374-8473-c9a1e8badd6a</t>
  </si>
  <si>
    <t>https://popcode.org/?snapshot=54b1bb54-b0b1-4448-9103-b6e736549055</t>
  </si>
  <si>
    <t>https://popcode.org/?snapshot=15f6e0cf-c42c-4ef8-b1ba-5b1d2e350252</t>
  </si>
  <si>
    <t>https://popcode.org/?snapshot=90d0fba3-a428-4956-bee8-5f4c6a2fbecc</t>
  </si>
  <si>
    <t>https://popcode.org/?snapshot=15164fcb-ed93-4667-818d-a15d309da00e</t>
  </si>
  <si>
    <t>https://popcode.org/?snapshot=924d0d2f-de64-48d8-879a-d3364de8cf13</t>
  </si>
  <si>
    <t>Property, Rule, Value, Color</t>
  </si>
  <si>
    <t>I accidenty closed it</t>
  </si>
  <si>
    <t>https://popcode.org/?snapshot=5c1602f4-e697-4115-bb1b-16c1e26a8505</t>
  </si>
  <si>
    <t>https://popcode.org/?snapshot=5f5877fb-bc82-4988-9440-8ff9975cad4e</t>
  </si>
  <si>
    <t>https://popcode.org/?snapshot=c381edc9-d0af-4ffd-9760-e9a3bed4782a</t>
  </si>
  <si>
    <t>You seee umm i dont have one.</t>
  </si>
  <si>
    <t>https://popcode.org/?snapshot=cfda13f1-c908-4f86-86fb-45a5ad4630ec</t>
  </si>
  <si>
    <t>https://popcode.org/?snapshot=3ed081f3-7bb2-4ae1-b0e4-e7dfa60c5a6c</t>
  </si>
  <si>
    <t>https://popcode.org/?snapshot=78e436d2-dc24-494b-85ea-d5fe25ae951e</t>
  </si>
  <si>
    <t>https://popcode.org/?snapshot=9523c2ce-f45d-4e6e-ba9c-411d84e2a82c</t>
  </si>
  <si>
    <t>https://popcode.org/?snapshot=b0fc5021-fdef-4a5f-9890-37099068a0e7</t>
  </si>
  <si>
    <t>Property, Selector, Rule, Value</t>
  </si>
  <si>
    <t>https://popcode.org/?snapshot=66b0cdd7-19e8-4fc7-aefa-8300c86b35b0</t>
  </si>
  <si>
    <t>From inside to outside, what is the order of parts of the box model?</t>
  </si>
  <si>
    <t>Why should we use semantic HTML elements? (Select all that apply)</t>
  </si>
  <si>
    <t>Which of the following is not a valid semantic HTML tag?</t>
  </si>
  <si>
    <t>Please submit the URL to your repl.it</t>
  </si>
  <si>
    <t>https://repl.it/repls/GranularRoundedMetrics</t>
  </si>
  <si>
    <t>https://repl.it/repls/TemptingInformalSpof</t>
  </si>
  <si>
    <t>https://repl.it/repls/MelodicSnarlingActivecell</t>
  </si>
  <si>
    <t>https://repl.it/repls/SophisticatedFlashyOpen64</t>
  </si>
  <si>
    <t>https://repl.it/repls/SimpleJollyDatabases</t>
  </si>
  <si>
    <t>https://repl.it/repls/ImpishProbableChapter</t>
  </si>
  <si>
    <t>https://repl.it/repls/FlatButteryMenu</t>
  </si>
  <si>
    <t>https://repl.it/repls/RectangularDetailedYottabyte</t>
  </si>
  <si>
    <t>https://repl.it/repls/PossibleAvariciousMarketing</t>
  </si>
  <si>
    <t>https://repl.it/@c2csamuel/StoplightProjectStarter</t>
  </si>
  <si>
    <t>https://repl.it/repls/LowestNuttyPhp</t>
  </si>
  <si>
    <t>https://repl.it/@studentSaraSara/StoplightProjectStarter</t>
  </si>
  <si>
    <t>https://repl.it/repls/SurefootedSuburbanTrace</t>
  </si>
  <si>
    <t>https://repl.it/repls/GlassLastPcboard</t>
  </si>
  <si>
    <t>https://repl.it/@LambertIke/StoplightProjectStarter</t>
  </si>
  <si>
    <t>https://repl.it/repls/SmoggyAustereMisrac</t>
  </si>
  <si>
    <t>https://repl.it/repls/FamousInternationalExecutables</t>
  </si>
  <si>
    <t>https://repl.it/repls/DifficultStrikingAmoebas</t>
  </si>
  <si>
    <t>https://repl.it/@anniethepro/StoplightProjectStarter</t>
  </si>
  <si>
    <t>https://repl.it/repls/ShortFrivolousCarat</t>
  </si>
  <si>
    <t>https://repl.it/repls/RottenWhisperedWebpages</t>
  </si>
  <si>
    <t>https://repl.it/repls/InnocentEmotionalTelephones</t>
  </si>
  <si>
    <t>https://repl.it/repls/ConcreteImpishProduct</t>
  </si>
  <si>
    <t>https://repl.it/repls/PalatableHealthyEquations</t>
  </si>
  <si>
    <t>https://repl.it/repls/MajesticAwfulExtension</t>
  </si>
  <si>
    <t>https://repl.it/repls/UnripeDeterminedAfkgaming</t>
  </si>
  <si>
    <t>https://repl.it/repls/ShowyAlertSpreadsheets</t>
  </si>
  <si>
    <t>https://repl.it/repls/WirelessNavyComputation</t>
  </si>
  <si>
    <t>https://repl.it/repls/FarflungDarkvioletMosaic</t>
  </si>
  <si>
    <t>https://repl.it/@MiaWilliams3/StoplightProjectStarter</t>
  </si>
  <si>
    <t>https://repl.it/repls/OldfashionedImpureGame</t>
  </si>
  <si>
    <t>https://repl.it/repls/RuralFussyVirus</t>
  </si>
  <si>
    <t>https://repl.it/@Emin500/StoplightProjectStarter</t>
  </si>
  <si>
    <t>https://repl.it/@EthanDo/StoplightProjectStarter</t>
  </si>
  <si>
    <t>https://repl.it/repls/UnrulyOutgoingVariety</t>
  </si>
  <si>
    <t>https://repl.it/@SergioSanchezSa/StoplightProjectStarter</t>
  </si>
  <si>
    <t>https://repl.it/repls/PutridPerfumedMozbot</t>
  </si>
  <si>
    <t>https://repl.it/repls/LonelyLovelyTrials</t>
  </si>
  <si>
    <t>https://repl.it/repls/AlphanumericFlakyApi</t>
  </si>
  <si>
    <t>https://repl.it/repls/SecondExoticArrays</t>
  </si>
  <si>
    <t>https://repl.it/repls/HumbleSlightApache</t>
  </si>
  <si>
    <t>https://repl.it/repls/VitalGuiltyAlphatest</t>
  </si>
  <si>
    <t>https://repl.it/repls/WatchfulButteryHypermedia</t>
  </si>
  <si>
    <t>https://repl.it/repls/WideeyedNiceInteger</t>
  </si>
  <si>
    <t>https://repl.it/repls/TechnicalConsiderableCgibin</t>
  </si>
  <si>
    <t>https://repl.it/repls/PrestigiousMistyPredictions</t>
  </si>
  <si>
    <t>https://repl.it/repls/SmartImpressiveProtocols</t>
  </si>
  <si>
    <t>https://repl.it/repls/ThankfulTechnicalSort</t>
  </si>
  <si>
    <t>https://repl.it/repls/ExpertMemorableParallelcompiler</t>
  </si>
  <si>
    <t>https://repl.it/repls/MurkyWebbedArchitects</t>
  </si>
  <si>
    <t>https://repl.it/repls/AwesomeEntireBookmarks</t>
  </si>
  <si>
    <t>https://repl.it/repls/SourMedicalThings</t>
  </si>
  <si>
    <t>https://repl.it/repls/YellowgreenSalmonPipelining</t>
  </si>
  <si>
    <t>https://repl.it/repls/TechnoGratefulDataset</t>
  </si>
  <si>
    <t>https://repl.it/repls/ImmaterialPastelModules</t>
  </si>
  <si>
    <t>https://repl.it/repls/UnrulyCarelessArraylist</t>
  </si>
  <si>
    <t>https://repl.it/repls/DroopyOrdinarySystemadministrator</t>
  </si>
  <si>
    <t>https://repl.it/repls/ExternalBelovedTrees</t>
  </si>
  <si>
    <t>https://repl.it/repls/KindWateryClient</t>
  </si>
  <si>
    <t>https://repl.it/repls/LatestAwareDecompilers</t>
  </si>
  <si>
    <t>https://repl.it/repls/ScarcePointedAnalysis</t>
  </si>
  <si>
    <t>https://repl.it/repls/KhakiWealthyCubase</t>
  </si>
  <si>
    <t>https://repl.it/repls/MeekWindyFonts</t>
  </si>
  <si>
    <t>https://repl.it/repls/DearOverdueTranslation</t>
  </si>
  <si>
    <t>https://repl.it/repls/BuzzingShockedNaturaldocs</t>
  </si>
  <si>
    <t>https://repl.it/repls/EnlightenedIdioticBackticks</t>
  </si>
  <si>
    <t>https://repl.it/repls/ImprobableRustyObject</t>
  </si>
  <si>
    <t>https://repl.it/repls/ImmenseWeeTerabyte</t>
  </si>
  <si>
    <t>https://repl.it/repls/ShamelessWheatDisassembly</t>
  </si>
  <si>
    <t>https://repl.it/repls/InfatuatedGaseousEvaluations</t>
  </si>
  <si>
    <t>https://repl.it/repls/VapidGenuineExternalcommand</t>
  </si>
  <si>
    <t>https://repl.it/repls/TalkativeAffectionateThing</t>
  </si>
  <si>
    <t>https://repl.it/repls/PunyEarlySymbol</t>
  </si>
  <si>
    <t>https://repl.it/repls/CumbersomeEnormousQuadrilateral</t>
  </si>
  <si>
    <t>https://repl.it/repls/ElatedViciousIde</t>
  </si>
  <si>
    <t>https://repl.it/repls/SameAdmiredConstants</t>
  </si>
  <si>
    <t>https://repl.it/repls/ExcitableLemonchiffonGlitch</t>
  </si>
  <si>
    <t>https://repl.it/repls/MediocreAcceptableWorkplace</t>
  </si>
  <si>
    <t>https://repl.it/@AudreyThomas1/StoplightProjectStarter</t>
  </si>
  <si>
    <t>https://repl.it/repls/GrizzledThriftyMolecule</t>
  </si>
  <si>
    <t>https://repl.it/repls/PowerlessAgedEllipses</t>
  </si>
  <si>
    <t>https://repl.it/repls/OpulentWarpedMalware</t>
  </si>
  <si>
    <t>https://repl.it/@Samathingamajig/C2C-Stoplight-Project-Starter</t>
  </si>
  <si>
    <t>https://repl.it/repls/OfficialMeanApplicationprogram</t>
  </si>
  <si>
    <t>https://repl.it/repls/BonyRareExpertise</t>
  </si>
  <si>
    <t>https://repl.it/repls/GaseousImaginaryMouse</t>
  </si>
  <si>
    <t>https://repl.it/repls/SphericalBlaringPacket</t>
  </si>
  <si>
    <t>https://repl.it/repls/FrenchThankfulObject</t>
  </si>
  <si>
    <t>https://repl.it/repls/ProfuseOldlaceDecagons</t>
  </si>
  <si>
    <t>https://repl.it/repls/AcidicDishonestDisassembly</t>
  </si>
  <si>
    <t>https://repl.it/repls/WearySpiffyFilesize</t>
  </si>
  <si>
    <t>https://repl.it/repls/MadeupStainedCertifications</t>
  </si>
  <si>
    <t>https://repl.it/repls/ImmediateSelfassuredDeals</t>
  </si>
  <si>
    <t>https://repl.it/repls/LinedMedicalConsultant</t>
  </si>
  <si>
    <t>https://repl.it/repls/TastyHugeWorkspaces</t>
  </si>
  <si>
    <t>https://repl.it/repls/CoolSarcasticSolution</t>
  </si>
  <si>
    <t>https://repl.it/repls/LightheartedThunderousList</t>
  </si>
  <si>
    <t>https://repl.it/repls/AdolescentDependentLocations</t>
  </si>
  <si>
    <t>https://repl.it/repls/FrozenEffectiveKeyboard</t>
  </si>
  <si>
    <t>Content, padding, border, margin</t>
  </si>
  <si>
    <t>Easier to read, Easier to write, Helpful to people who use screen readers, Helpful to search engines</t>
  </si>
  <si>
    <t>&lt;page&gt;</t>
  </si>
  <si>
    <t>Easier to read, Helpful to people who use screen readers, Helpful to search engines</t>
  </si>
  <si>
    <t>Content, border, padding, margin</t>
  </si>
  <si>
    <t>Easier to write, Helpful to people who use screen readers, Helpful to search engines</t>
  </si>
  <si>
    <t>Stephanie Munoz</t>
  </si>
  <si>
    <t>Margin, border, padding, content</t>
  </si>
  <si>
    <t>Easier to read</t>
  </si>
  <si>
    <t>&lt;section&gt;</t>
  </si>
  <si>
    <t>Easier to read, Helpful to people who use screen readers</t>
  </si>
  <si>
    <t>Helpful to people who use screen readers</t>
  </si>
  <si>
    <t>Helpful to people who use screen readers, Helpful to search engines</t>
  </si>
  <si>
    <t>Azelin Tristan</t>
  </si>
  <si>
    <t>Easier to read, Easier to write, Helpful to people who use screen readers</t>
  </si>
  <si>
    <t>&lt;footer&gt;</t>
  </si>
  <si>
    <t>Easier to read, Easier to write, Helpful to search engines</t>
  </si>
  <si>
    <t>Content, margin, padding, border</t>
  </si>
  <si>
    <t>&lt;article&gt;</t>
  </si>
  <si>
    <t>Easier to read, Easier to write</t>
  </si>
  <si>
    <t>Easier to write, Helpful to people who use screen readers</t>
  </si>
  <si>
    <t>Easier to write, Helpful to search engines</t>
  </si>
  <si>
    <t>Helpful to search engines</t>
  </si>
  <si>
    <t>Easier to read, Helpful to search engines</t>
  </si>
  <si>
    <t>Yash Sharma</t>
  </si>
  <si>
    <t>In Codeanywhere, what is a “container”?</t>
  </si>
  <si>
    <t>What must the default HTML file be named on a web server?</t>
  </si>
  <si>
    <t xml:space="preserve">When linking from your default page to an About page, which of these are the correct way to write that link? </t>
  </si>
  <si>
    <t>Dictionary keys do not have to be unique.</t>
  </si>
  <si>
    <t xml:space="preserve"> Dictionary values can be accessed with .keys().</t>
  </si>
  <si>
    <t>Look at the code below. The value of user['friends'][3] is: friends = ['John', 'Lindsay', 'Becca', 'Trevor']user = {'name': 'Susan', 'friends': friends, 'logins': 8}user['friends'] = ['John', 'Lindsay'].append('Micah')</t>
  </si>
  <si>
    <t>IndexError</t>
  </si>
  <si>
    <t>Trevor</t>
  </si>
  <si>
    <t>Becca</t>
  </si>
  <si>
    <t>Micah</t>
  </si>
  <si>
    <t>It is basically an online box that holds files. You can have many containers with different files.</t>
  </si>
  <si>
    <t>index.html</t>
  </si>
  <si>
    <t>&lt;a href="https://example.com/about.html"&gt;About&lt;/a&gt;</t>
  </si>
  <si>
    <t>its a class or a data structure</t>
  </si>
  <si>
    <t>&lt;a href="/about.html"&gt;About&lt;/a&gt;</t>
  </si>
  <si>
    <t>A web server</t>
  </si>
  <si>
    <t>a container is the like a large server</t>
  </si>
  <si>
    <t>the title name</t>
  </si>
  <si>
    <t>&lt;a href="https://about.html"&gt;About&lt;/a&gt;</t>
  </si>
  <si>
    <t>A web container.</t>
  </si>
  <si>
    <t>index/html</t>
  </si>
  <si>
    <t>A container is on a server and it allows data to be stored independent from the other containers.</t>
  </si>
  <si>
    <t>A container is a place that holds files.</t>
  </si>
  <si>
    <t>Sandbox?</t>
  </si>
  <si>
    <t>It holds many desktops</t>
  </si>
  <si>
    <t>Sandbox</t>
  </si>
  <si>
    <t>give you the ability to provision any Development Environment you like.</t>
  </si>
  <si>
    <t>&lt;a href="https://example.com/about.html"&gt;About&lt;/a&gt;, &lt;a href="https://about.html"&gt;About&lt;/a&gt;</t>
  </si>
  <si>
    <t>group of files</t>
  </si>
  <si>
    <t>A container is a virtual private server which is run invisibly in the background of Codeanywhere.</t>
  </si>
  <si>
    <t>&lt;a href="https://example.com/about.html"&gt;About&lt;/a&gt;, &lt;a href="/about.html"&gt;About&lt;/a&gt;</t>
  </si>
  <si>
    <t>A virtual private server which is run invisibly in Codeanywhere.</t>
  </si>
  <si>
    <t>a server</t>
  </si>
  <si>
    <t>index</t>
  </si>
  <si>
    <t xml:space="preserve">It's like a link that leads you to the set of code </t>
  </si>
  <si>
    <t>A place to hold files</t>
  </si>
  <si>
    <t>&lt;a href="https://about.html"&gt;About&lt;/a&gt;, &lt;a href="/about.html"&gt;About&lt;/a&gt;</t>
  </si>
  <si>
    <t xml:space="preserve">a place to hold files </t>
  </si>
  <si>
    <t>sandbox - index.html</t>
  </si>
  <si>
    <t>a place to hold files.</t>
  </si>
  <si>
    <t>sandbox</t>
  </si>
  <si>
    <t>a place to hold files</t>
  </si>
  <si>
    <t xml:space="preserve">sandbox </t>
  </si>
  <si>
    <t>A file</t>
  </si>
  <si>
    <t>html</t>
  </si>
  <si>
    <t>sandbo</t>
  </si>
  <si>
    <t>a website with all of my files</t>
  </si>
  <si>
    <t>They are private servers used to build up the websites</t>
  </si>
  <si>
    <t>a container is a tab</t>
  </si>
  <si>
    <t>the index</t>
  </si>
  <si>
    <t>A way to make a site and code it. (i guess)</t>
  </si>
  <si>
    <t>virtual machines and you can use them for all your coding</t>
  </si>
  <si>
    <t xml:space="preserve">'container'' it a web sever </t>
  </si>
  <si>
    <t xml:space="preserve">will  it was at first </t>
  </si>
  <si>
    <t>it's kind of like a individual "locker" for each client.</t>
  </si>
  <si>
    <t>Index</t>
  </si>
  <si>
    <t>A part of a bigger sever</t>
  </si>
  <si>
    <t>https://sandbox-demetrishapherd.codeanyapp.com</t>
  </si>
  <si>
    <t>a sever that stores files</t>
  </si>
  <si>
    <t>A server that helps store our files.</t>
  </si>
  <si>
    <t>PHP</t>
  </si>
  <si>
    <t>Http</t>
  </si>
  <si>
    <t>a virtual thingy that stores files</t>
  </si>
  <si>
    <t>A container is a big sever and it allows you to make files and put html.</t>
  </si>
  <si>
    <t>The default Html file was called Index.Html</t>
  </si>
  <si>
    <t>&lt;a href="https://example.com/about.html"&gt;About&lt;/a&gt;, &lt;a href="https://about.html"&gt;About&lt;/a&gt;, &lt;a href="/about.html"&gt;About&lt;/a&gt;</t>
  </si>
  <si>
    <t>its basically like a server or its own box to hold all the files for a page/website</t>
  </si>
  <si>
    <t>"index.html" (no quotation marks)</t>
  </si>
  <si>
    <t>a computer</t>
  </si>
  <si>
    <t>php</t>
  </si>
  <si>
    <t>a piece of computer</t>
  </si>
  <si>
    <t xml:space="preserve">A way the server can connect </t>
  </si>
  <si>
    <t>a container is a little piece of the server.</t>
  </si>
  <si>
    <t xml:space="preserve">index </t>
  </si>
  <si>
    <t xml:space="preserve">Something where you can put your HTML </t>
  </si>
  <si>
    <t>index.file</t>
  </si>
  <si>
    <t xml:space="preserve">a survey  </t>
  </si>
  <si>
    <t xml:space="preserve">the container is the site with the black screen that you enter things in </t>
  </si>
  <si>
    <t xml:space="preserve">codeanywhere/editor? not very sure </t>
  </si>
  <si>
    <t xml:space="preserve">A container is like a locker in a school, it's only available to you and to anyone else that has the key. </t>
  </si>
  <si>
    <t>Anything with ".html" at the end, as it is case sensitive as well.</t>
  </si>
  <si>
    <t>Something where you can put your HTML.</t>
  </si>
  <si>
    <t>Our "lockers" containing all of our files in a server.</t>
  </si>
  <si>
    <t xml:space="preserve">don't know </t>
  </si>
  <si>
    <t>don't know</t>
  </si>
  <si>
    <t>It is our own personal locker</t>
  </si>
  <si>
    <t xml:space="preserve">A folder </t>
  </si>
  <si>
    <t>An OS that the code runs on</t>
  </si>
  <si>
    <t>Containers are in essence your own Virtual Private Servers which run invisibly in the background of Codeanywhere</t>
  </si>
  <si>
    <t xml:space="preserve">a page that contains 2 or more pages that 1 contain code and 1 that shows what the code says. </t>
  </si>
  <si>
    <t>client</t>
  </si>
  <si>
    <t>a container that stores all our files to the server</t>
  </si>
  <si>
    <t>a file cabinet</t>
  </si>
  <si>
    <t>used as a container that stores all your files.</t>
  </si>
  <si>
    <t xml:space="preserve">virtual private servers </t>
  </si>
  <si>
    <t xml:space="preserve">A container that holds all the files you recently made. </t>
  </si>
  <si>
    <t>index (or really anything as long as it has html.)</t>
  </si>
  <si>
    <t xml:space="preserve">you can put things in it </t>
  </si>
  <si>
    <t>its where everything is stored for your website</t>
  </si>
  <si>
    <t>the default file must be named index</t>
  </si>
  <si>
    <t>The thing that stores and contains everything having to do with your websites (all the information regarding your main page and the pages linked to it such as a contact page).</t>
  </si>
  <si>
    <t>Where all the information you have for your website goes.</t>
  </si>
  <si>
    <t>A container is where code is stored</t>
  </si>
  <si>
    <t>Index.html</t>
  </si>
  <si>
    <t>a place that contains a bunch of files</t>
  </si>
  <si>
    <t>i forgot this one</t>
  </si>
  <si>
    <t>It is your own Virtual Private Servers which run invisibly in the background of Codeanywhere. Containers give you the ability to provision any Development Environment you like.</t>
  </si>
  <si>
    <t>they are privet servers that you can use to create a website</t>
  </si>
  <si>
    <t xml:space="preserve">A container is the website the information is going into. </t>
  </si>
  <si>
    <t>The default html file must be named index.html</t>
  </si>
  <si>
    <t>they are files to organize.</t>
  </si>
  <si>
    <t>private server that you can create webs</t>
  </si>
  <si>
    <t>A type of connection</t>
  </si>
  <si>
    <t>I don't know</t>
  </si>
  <si>
    <t>A place to separately store files/html code.</t>
  </si>
  <si>
    <t>a temporary website with files in it</t>
  </si>
  <si>
    <t>Some big server that contains files</t>
  </si>
  <si>
    <t>contains a lot of files</t>
  </si>
  <si>
    <t>=</t>
  </si>
  <si>
    <t>the thing that contains an amount of files</t>
  </si>
  <si>
    <t>It is a server that saves files</t>
  </si>
  <si>
    <t>It is the server that contains the web pages</t>
  </si>
  <si>
    <t>they contain files</t>
  </si>
  <si>
    <t>where the website is hosted</t>
  </si>
  <si>
    <t>It contains data.</t>
  </si>
  <si>
    <t>a container is a place that can store data</t>
  </si>
  <si>
    <t>Containers are virtual serve that contains files.</t>
  </si>
  <si>
    <t>indx.html/</t>
  </si>
  <si>
    <t>virtual server</t>
  </si>
  <si>
    <t>СобакаРадост</t>
  </si>
  <si>
    <t xml:space="preserve"> КошкаУлыбаться</t>
  </si>
  <si>
    <t>a virtual server</t>
  </si>
  <si>
    <t>a container is a virtual server</t>
  </si>
  <si>
    <t xml:space="preserve">virtual server </t>
  </si>
  <si>
    <t xml:space="preserve">All space that no one can interfere your work, virtually servers.  </t>
  </si>
  <si>
    <t>A virtual server</t>
  </si>
  <si>
    <t>viral reserve</t>
  </si>
  <si>
    <t>a connection</t>
  </si>
  <si>
    <t>about.html</t>
  </si>
  <si>
    <t>a container is were we put the code</t>
  </si>
  <si>
    <t>&lt;html&gt;</t>
  </si>
  <si>
    <t>Containers are things in a server containing files</t>
  </si>
  <si>
    <t>Index.html ?</t>
  </si>
  <si>
    <t>Virtual server</t>
  </si>
  <si>
    <t>A virtual server.</t>
  </si>
  <si>
    <t>The default HTML file name must be index.html.</t>
  </si>
  <si>
    <t>Virtual Server</t>
  </si>
  <si>
    <t xml:space="preserve">a file </t>
  </si>
  <si>
    <t xml:space="preserve">didn't get to it  </t>
  </si>
  <si>
    <t>file</t>
  </si>
  <si>
    <t>didn't cover</t>
  </si>
  <si>
    <t>something that holds files</t>
  </si>
  <si>
    <t xml:space="preserve">Virtual "container" for the files and code created It is all within the container. </t>
  </si>
  <si>
    <t>Containers contain files.</t>
  </si>
  <si>
    <t>Containers hold files</t>
  </si>
  <si>
    <t>A file to make html documents</t>
  </si>
  <si>
    <t>A container is the files that store the code and run it.</t>
  </si>
  <si>
    <t>example.html</t>
  </si>
  <si>
    <t>A container is what stores files.</t>
  </si>
  <si>
    <t xml:space="preserve">Default HTML needs to be named to </t>
  </si>
  <si>
    <t xml:space="preserve">Which character is used to connect strings of data or text together in PHP? </t>
  </si>
  <si>
    <t>How do you leave a comment (a note to yourself or another developer) in a PHP file?</t>
  </si>
  <si>
    <t>Copy/paste the link to your Codeanywhere container’s URL into the form input so we can take a look at your results!</t>
  </si>
  <si>
    <t>Which of the following is NOT something functions are used for:</t>
  </si>
  <si>
    <t>Look at the code below. What is the value of friend? Karen or Sam? def say_hello(name):    friend = name    return friendfriend = 'Karen'friend = say_hello('Sam')say_hello('Karen')</t>
  </si>
  <si>
    <t>Which of the following is not part of a function declaration?</t>
  </si>
  <si>
    <t>True or False. Function arguments can only be numbers.</t>
  </si>
  <si>
    <t>Checking if one value is equal to another.</t>
  </si>
  <si>
    <t>Sam</t>
  </si>
  <si>
    <t>return</t>
  </si>
  <si>
    <t>Cutting down on repetitive code.</t>
  </si>
  <si>
    <t>Karen</t>
  </si>
  <si>
    <t>A colon (:)</t>
  </si>
  <si>
    <t>Returning a value.</t>
  </si>
  <si>
    <t>Arguments</t>
  </si>
  <si>
    <t>def</t>
  </si>
  <si>
    <t>Skye (Devante) Espino</t>
  </si>
  <si>
    <t>Packaging together several lines of code that together do a particular task.</t>
  </si>
  <si>
    <t>A backslash (\)</t>
  </si>
  <si>
    <t>/note</t>
  </si>
  <si>
    <t>https://codeanywhere.com/dashboard/</t>
  </si>
  <si>
    <t>blank</t>
  </si>
  <si>
    <t>couldnt get the website to work</t>
  </si>
  <si>
    <t>website was not working</t>
  </si>
  <si>
    <t>A dollar sign ($)</t>
  </si>
  <si>
    <t>type it out</t>
  </si>
  <si>
    <t>https://sandbox-alexiaperez.codeanyapp.com/index.html</t>
  </si>
  <si>
    <t>A period (.)</t>
  </si>
  <si>
    <t>You put two forward slashes in front of your comment. for example "// this is a single comment"</t>
  </si>
  <si>
    <t>http://sandbox-amchorse211.codeanyapp.com/index.php</t>
  </si>
  <si>
    <t>You insert two forwards slashes in front of your comment.</t>
  </si>
  <si>
    <t>http://sandbox-doralynn02.codeanyapp.com/index.php</t>
  </si>
  <si>
    <t>A question mark (?)</t>
  </si>
  <si>
    <t>//</t>
  </si>
  <si>
    <t>https://sandbox-wdlpjenibellecorro.codeanyapp.com/</t>
  </si>
  <si>
    <t>you have to add "//"</t>
  </si>
  <si>
    <t>http://sandbox-artistdubose.codeanyapp.com/index.php</t>
  </si>
  <si>
    <t xml:space="preserve">/ / </t>
  </si>
  <si>
    <t>http://sandbox-wdlpamauriclark.codeanyapp.com/index.php</t>
  </si>
  <si>
    <t>You can use "#" "//" "/*"</t>
  </si>
  <si>
    <t>http://sandbox-catrhyatt.codeanyapp.com/index.php</t>
  </si>
  <si>
    <t>To leave a comment you use //</t>
  </si>
  <si>
    <t>https://Sandbox-skylarschlicht.codeanyapp.com</t>
  </si>
  <si>
    <t>// or #</t>
  </si>
  <si>
    <t>https://sandbox-fatimaali7644.codeanyapp.com</t>
  </si>
  <si>
    <t>Use the setup of '(firstname, last name)' is ________ , use apostrophes</t>
  </si>
  <si>
    <t>http://sandbox-camrynwade.codeanyapp.com/index.php</t>
  </si>
  <si>
    <t>When you type # or // before the text, and that line won't be processed into anything.</t>
  </si>
  <si>
    <t>http://sandbox-rukiro.codeanyapp.com/index.php</t>
  </si>
  <si>
    <t>Using a string of text</t>
  </si>
  <si>
    <t>http://sandbox-esther.codeanyapp.com/index.php</t>
  </si>
  <si>
    <t>Use // to leave a comment.</t>
  </si>
  <si>
    <t>https://evan-.codeanyapp.com</t>
  </si>
  <si>
    <t>use // to create a comment</t>
  </si>
  <si>
    <t>https://sandbox-kuroneko.codeanyapp.com</t>
  </si>
  <si>
    <t>?php</t>
  </si>
  <si>
    <t>https://codeanywhere.com/editor/#</t>
  </si>
  <si>
    <t>not sure</t>
  </si>
  <si>
    <t>http://sandbox-codeanyapp.com/about.html</t>
  </si>
  <si>
    <t>https://sandbox-jenniferwieckowski.codeanyapp.com/</t>
  </si>
  <si>
    <t xml:space="preserve">In a single line, type // or # and all other text on the line will be ignored by the interpreter. </t>
  </si>
  <si>
    <t>http://php-tywarren.codeanyapp.com/index.php</t>
  </si>
  <si>
    <t xml:space="preserve">// or # and all text to the right will be ignored by php interpreter </t>
  </si>
  <si>
    <t>http://sandbox-chloealize20650825.codeanyapp.com/index.php</t>
  </si>
  <si>
    <t>type "//" or "#" and all text to the right will be ignored by PHP interpreter</t>
  </si>
  <si>
    <t>http://sandbox-thaliamendoza3.codeanyapp.com/index.php</t>
  </si>
  <si>
    <t>&lt;h1&gt;</t>
  </si>
  <si>
    <t>http://sandbox-adrian02.codeanyapp.com/index.php</t>
  </si>
  <si>
    <t>you use //</t>
  </si>
  <si>
    <t>http://sandbox-demetrishapherd.codeanyapp.com/index.php</t>
  </si>
  <si>
    <t xml:space="preserve">unknown </t>
  </si>
  <si>
    <t>You put PHP Syntax to leave instructions or used to write code</t>
  </si>
  <si>
    <t>https://codeanywhere.com/editor/#Default</t>
  </si>
  <si>
    <t>You would use // for single line comments and /* */ to hide everything between these (can be on separate lines.)</t>
  </si>
  <si>
    <t>https://codeanywhere.com/s/l/NlqSxmW08vLyeV31mjdIJaFbyt3xdZgBcZ4HqFP6c17wYmHyASM94ePpFNh1Yuud</t>
  </si>
  <si>
    <t xml:space="preserve">I do not know. </t>
  </si>
  <si>
    <t>https://sandbox-estrellitadilbert989300.codeanyapp.com/First_weather.php</t>
  </si>
  <si>
    <t>you add //or #before the code,</t>
  </si>
  <si>
    <t>https://codeanywhere.com/editor/</t>
  </si>
  <si>
    <t>http://sandbox-emilylcampos23.codeanyapp.com/index.php</t>
  </si>
  <si>
    <t>by using // or  #</t>
  </si>
  <si>
    <t>http://sandbox-clarissaleija.codeanyapp.com/index.php</t>
  </si>
  <si>
    <t>I don't know the answer because I was absent on one of the day and I had to catch up on that and sign up for that.</t>
  </si>
  <si>
    <t>https://codeanywhere.com/editor/#rsxq2YaETcQLRoXG0PVGPXYwBizBqXLoInP39Is2nY4ejp2Bxi3IzHtHee53Tkmu</t>
  </si>
  <si>
    <t>You can find your container’s URL by right-clicking on your “sandbox” container and choosing “Info”, or you can just click the “File Preview” button on the toolbar to view your current file from your container’s URL.</t>
  </si>
  <si>
    <t>https://codeanywhere.com/s/l/QarxNyOSzflvdrKbREuxje11Bj5TAJEwbByGNxkvceAiRayeudE9ZFLxGmNe1f2M</t>
  </si>
  <si>
    <t>we can use function "echo"</t>
  </si>
  <si>
    <t>http://sandbox-aleksy278rodriguez738024.codeanyapp.com/index.php</t>
  </si>
  <si>
    <t>You leave a comment by a double slash.</t>
  </si>
  <si>
    <t>http://paisley-paisleyatramp709453.codeanyapp.com/index.pfp</t>
  </si>
  <si>
    <t>\\</t>
  </si>
  <si>
    <t>http(s)://Sandbox-jadend12.codeanyapp.com</t>
  </si>
  <si>
    <t xml:space="preserve">start a line with two slashes </t>
  </si>
  <si>
    <t>http://code2college-lupitaaavila01264407.codeanyapp.com/index.php</t>
  </si>
  <si>
    <t>start a line with 2 slashes</t>
  </si>
  <si>
    <t>http://aileen-garcia-garciaileen05855324.codeanyapp.com/index.php</t>
  </si>
  <si>
    <t>// ~ 2 slashes</t>
  </si>
  <si>
    <t>http://name-marleymcmillan.codeanyapp.com/index.php</t>
  </si>
  <si>
    <t>//- this is a comment</t>
  </si>
  <si>
    <t>http://box-in-box-in-a-box-dajuanjules617904.codeanyapp.com/index.php</t>
  </si>
  <si>
    <t>http://code2college-suezetteharris877487.codeanyapp.com/index.php</t>
  </si>
  <si>
    <t>two slashes</t>
  </si>
  <si>
    <t>http://code2college-danielaefuentes21813466.codeanyapp.com/index.php</t>
  </si>
  <si>
    <t xml:space="preserve">Just use two slashes and keep typing to leave a comment </t>
  </si>
  <si>
    <t>http://code2college-desireekflores633748.codeanyapp.com/index.php</t>
  </si>
  <si>
    <t>you start a line with two slashes</t>
  </si>
  <si>
    <t>http://scrap-romanusike802380.codeanyapp.com/index.php</t>
  </si>
  <si>
    <t>strings</t>
  </si>
  <si>
    <t>you can add // or # before the code.</t>
  </si>
  <si>
    <t>https://sandbox-joychen.codeanyapp.com/index.php</t>
  </si>
  <si>
    <t>Just type it in I guess</t>
  </si>
  <si>
    <t>http://sanbox-kacyliacastro3233.codeanyapp.com/index2.php</t>
  </si>
  <si>
    <t>&lt;!--comment--&gt;</t>
  </si>
  <si>
    <t>http://sandbox-jazziahreyes235057.codeanyapp.com/index.php</t>
  </si>
  <si>
    <t>i don't know</t>
  </si>
  <si>
    <t>N/A</t>
  </si>
  <si>
    <t>https://sandbox-kathleenr.codeanyapp.com/</t>
  </si>
  <si>
    <t>You use the keyword echo.</t>
  </si>
  <si>
    <t>i dont know</t>
  </si>
  <si>
    <t>https://sandbox2-kylechambless.codeanyapp.com/</t>
  </si>
  <si>
    <t>you can use // for a single line of code or /*  */ for multiple lines</t>
  </si>
  <si>
    <t>https://sandbox-kevinmcmillan.codeanyapp.com/</t>
  </si>
  <si>
    <t>didn't go over it</t>
  </si>
  <si>
    <t>https://sandbox-myzel23.codeanyapp.com/index.php</t>
  </si>
  <si>
    <t>we didnt go over it</t>
  </si>
  <si>
    <t>http://sandbox-romannood13s.codeanyapp.com/.index.PHP.swpc</t>
  </si>
  <si>
    <t>We didn't go over it.</t>
  </si>
  <si>
    <t>https://sandbox-isaacahonle04.codeanyapp.com/</t>
  </si>
  <si>
    <t>Didn't go over it.</t>
  </si>
  <si>
    <t>https://sandbox-gabbybvallejo.codeanyapp.com/</t>
  </si>
  <si>
    <t>I am not sure.</t>
  </si>
  <si>
    <t>https://sandbox-lich.codeanyapp.com/</t>
  </si>
  <si>
    <t>Didn't get to it.</t>
  </si>
  <si>
    <t>We didn't go over this.</t>
  </si>
  <si>
    <t>https://sandbox-luzsanchez.codeanyapp.com</t>
  </si>
  <si>
    <t>by not adding tags</t>
  </si>
  <si>
    <t>https://sandbox-litlynnette.codeanyapp.com/</t>
  </si>
  <si>
    <t>a question mark?</t>
  </si>
  <si>
    <t>codeanywher.com</t>
  </si>
  <si>
    <t xml:space="preserve">// typed comment
</t>
  </si>
  <si>
    <t>http://sandbox-favourvtoghanro479989.codeanyapp.com/index.php</t>
  </si>
  <si>
    <t>// and write whatever you want</t>
  </si>
  <si>
    <t>https://sandbox-sofiaayala1426229214.codeanyapp.com/</t>
  </si>
  <si>
    <t>// And write whatever you want</t>
  </si>
  <si>
    <t>https://sandbox-keto07.codeanyapp.com/</t>
  </si>
  <si>
    <t>Use the symbol // before a line</t>
  </si>
  <si>
    <t>no clue.</t>
  </si>
  <si>
    <t>&lt;html&gt;   &lt;head&gt;     &lt;title&gt; about me&lt;/title&gt;       &lt;body&gt;         &lt;p&gt; just practicing html in real life, on a real server.         &lt;/p&gt;                 &lt;?php   $temperature = '87'; $city = 'Austin'; $today = 'Monday';       echo $temperature.' '.$city.' ' .$today;  ?&gt;         &lt;footer&gt;     &lt;em&gt;Copyright &lt;?php echo date('Y'); ?&gt;, Code2College.org | All rights reserved.&lt;/em&gt; &lt;/footer&gt;      &lt;/body&gt;   &lt;/head&gt; &lt;/html&gt;</t>
  </si>
  <si>
    <t>$</t>
  </si>
  <si>
    <t>http://sandbox-brendongarrison0818886470.codeanyapp.com/index.html</t>
  </si>
  <si>
    <t>you add //what ever you want to say.</t>
  </si>
  <si>
    <t>http(s)://sandbox-alking0303.codeanyapp.com</t>
  </si>
  <si>
    <t>//comment here</t>
  </si>
  <si>
    <t>http://sand-box-franciscoojeda463916793.codeanyapp.com/index.php</t>
  </si>
  <si>
    <t>http://sandbox-nallelyalonsozamora.codeanyapp.com/index.php</t>
  </si>
  <si>
    <t>by doing a single line comment. by typing a // or #, in this way all the text to the right of this point will be ignored by the PHP interpreter</t>
  </si>
  <si>
    <t>http://sandbox-madc.codeanyapp.com/index.php</t>
  </si>
  <si>
    <t>$first_name= 'robin'</t>
  </si>
  <si>
    <t xml:space="preserve">cannot get into website </t>
  </si>
  <si>
    <t>?</t>
  </si>
  <si>
    <t>it does not work, not even the instructors know how to fix it</t>
  </si>
  <si>
    <t>didnt cover</t>
  </si>
  <si>
    <t>was not able to do</t>
  </si>
  <si>
    <t>didn't get to it</t>
  </si>
  <si>
    <t>didn't cover it</t>
  </si>
  <si>
    <t>Did not cover</t>
  </si>
  <si>
    <t>(Didn't cover)</t>
  </si>
  <si>
    <t xml:space="preserve">didn't cover in class </t>
  </si>
  <si>
    <t>Didn't cover in class.</t>
  </si>
  <si>
    <t>didn't cover in class</t>
  </si>
  <si>
    <t>We didn't get to it.</t>
  </si>
  <si>
    <t>Couldn't get to it.</t>
  </si>
  <si>
    <t>&lt;/hi&gt;</t>
  </si>
  <si>
    <t>not yet (&gt;~&lt;)</t>
  </si>
  <si>
    <t>put 2 forward slashes</t>
  </si>
  <si>
    <t>dont have one</t>
  </si>
  <si>
    <t>https://sandtwly-maddoxdimmitt12678.codeanyapp.com/</t>
  </si>
  <si>
    <t>two forward slashes (//)</t>
  </si>
  <si>
    <t>http://sandbox-tost.codeanyapp.com/index.php</t>
  </si>
  <si>
    <t>use---&gt; //</t>
  </si>
  <si>
    <t>&lt;!-- this is a comment --&gt;</t>
  </si>
  <si>
    <t xml:space="preserve">sorry I was not able to complete today work I know what went wrong and will not happen again    </t>
  </si>
  <si>
    <t>&lt;!--this is how you make a note--&gt;</t>
  </si>
  <si>
    <t>http://index-sonleondrerussell78801.codeanyapp.com/index.php</t>
  </si>
  <si>
    <t>type"//"</t>
  </si>
  <si>
    <t>https://sandbox-mariaaldap78429154.codeanyapp.com/</t>
  </si>
  <si>
    <t>https://sandbox-timothyvillegas12.codeanyapp.com/</t>
  </si>
  <si>
    <t>Type "//"</t>
  </si>
  <si>
    <t>https://di3go-g4rcia-diegogarciaa111212839.codeanyapp.com/</t>
  </si>
  <si>
    <t>&lt;em&gt;</t>
  </si>
  <si>
    <t>http://sandbox-alexisreyes320367870.codeanyapp.com/index.php</t>
  </si>
  <si>
    <t>type "//"</t>
  </si>
  <si>
    <t>you put a \.</t>
  </si>
  <si>
    <t>http://sandbox-natalienj6556545.codeanyapp.com/index.php</t>
  </si>
  <si>
    <t>By using the forward slash</t>
  </si>
  <si>
    <t>http://sandbox-23dijonaythomas404704.codeanyapp.com/Index.php</t>
  </si>
  <si>
    <t>A forward slash</t>
  </si>
  <si>
    <t>http://sandbox-anarosa200514367547.codeanyapp.com/index.php</t>
  </si>
  <si>
    <t xml:space="preserve"> You need to add // or # before the code</t>
  </si>
  <si>
    <t>you do // or # to leave a comment</t>
  </si>
  <si>
    <t>you need to add // or # before the code.</t>
  </si>
  <si>
    <t>you need to add // or # before the code</t>
  </si>
  <si>
    <t>http://sandbox-22kelpaw996796.codeanyapp.com/index.html</t>
  </si>
  <si>
    <t>// or ##</t>
  </si>
  <si>
    <t>http://sandbox--22lauraarzolagonzal782091.codeanyapp.com/index.html</t>
  </si>
  <si>
    <t>https://sandbox-salematadiallo22.codeanyapp.com/</t>
  </si>
  <si>
    <t>I didn't get to learn this today</t>
  </si>
  <si>
    <t>http://sandbox-merlinhernandezgo314270783.codeanyapp.com/index.php</t>
  </si>
  <si>
    <t>// This is how you leave a comment</t>
  </si>
  <si>
    <t>Not Done Quite Yet http://ssandbox-lissna.codeanyapp.com/iindex.php</t>
  </si>
  <si>
    <t>http://sandbox-bellaroball826997.codeanyapp.com/weather.php</t>
  </si>
  <si>
    <t>What are the types of input variables which are passed to a function called? (one word answer)</t>
  </si>
  <si>
    <t>What keyword does every function definition begin with, just before the function’s name?</t>
  </si>
  <si>
    <t>Submit the full URL to your weather.php file so we can see your results!</t>
  </si>
  <si>
    <t>https://repl.it/repls/DeliriousMadeupParallelport</t>
  </si>
  <si>
    <t>https://repl.it/@Samathingamajig/C2C-Stoplight-Dictionary</t>
  </si>
  <si>
    <t>https://repl.it/repls/NavajowhiteWigglyShelfware</t>
  </si>
  <si>
    <t>https://repl.it/repls/BewitchedPunyLava</t>
  </si>
  <si>
    <t>https://repl.it/repls/HansomeRowdyArchitects</t>
  </si>
  <si>
    <t>https://repl.it/repls/FragrantFatherlyLinux</t>
  </si>
  <si>
    <t>https://repl.it/repls/ImmenseThreadbareScope</t>
  </si>
  <si>
    <t>https://repl.it/repls/ClutteredWittyQuarks</t>
  </si>
  <si>
    <t>https://repl.it/repls/MortifiedPaleCores</t>
  </si>
  <si>
    <t>https://repl.it/repls/PutridYearlyTheories</t>
  </si>
  <si>
    <t>https://repl.it/repls/KnowledgeableSilentBootstrapping</t>
  </si>
  <si>
    <t>https://repl.it/repls/IgnorantAromaticEmbed</t>
  </si>
  <si>
    <t>https://repl.it/repls/KnownYellowMapping</t>
  </si>
  <si>
    <t>https://repl.it/repls/AdmirableMortifiedElements</t>
  </si>
  <si>
    <t>https://repl.it/repls/CoralMicroUnit</t>
  </si>
  <si>
    <t>https://repl.it/languages/python3</t>
  </si>
  <si>
    <t>https://repl.it/repls/NavyblueFamousTrapezoid</t>
  </si>
  <si>
    <t>https://repl.it/repls/HorizontalSpotlessMatter</t>
  </si>
  <si>
    <t>https://repl.it/repls/UnnaturalKnottyPorts</t>
  </si>
  <si>
    <t>https://repl.it/@TamNguyen14/StoplightDictionaryStarter</t>
  </si>
  <si>
    <t>https://repl.it/repls/AshamedBoringDisassembler</t>
  </si>
  <si>
    <t>https://repl.it/repls/WiltedEnchantedLint</t>
  </si>
  <si>
    <t>https://repl.it/@s1826307/SmallSizzlingEvaluation</t>
  </si>
  <si>
    <t>https://repl.it/repls/VeneratedGleamingCleantech</t>
  </si>
  <si>
    <t>https://repl.it/repls/CoarseLeftMachinecode</t>
  </si>
  <si>
    <t>https://repl.it/repls/UnnaturalMeaslyPublishing</t>
  </si>
  <si>
    <t>https://repl.it/repls/HappyShabbyComputation</t>
  </si>
  <si>
    <t>https://repl.it/repls/OrangeCompleteBetaversion</t>
  </si>
  <si>
    <t>https://repl.it/repls/DarkgreyFumblingProtools</t>
  </si>
  <si>
    <t>https://repl.it/repls/UniformShamefulDimensions</t>
  </si>
  <si>
    <t>https://repl.it/repls/GloriousThirstyLists</t>
  </si>
  <si>
    <t>https://repl.it/repls/GrandioseFrivolousCurrency</t>
  </si>
  <si>
    <t>https://repl.it/repls/WiryDimgrayDesigns</t>
  </si>
  <si>
    <t xml:space="preserve">https://repl.it/repls/SoreRoyalGui   </t>
  </si>
  <si>
    <t>https://repl.it/repls/MatureIndolentVertex</t>
  </si>
  <si>
    <t>https://repl.it/@JohnVu1/StoplightDictionaryStarter</t>
  </si>
  <si>
    <t>https://repl.it/@SergioSanchezSa/StoplightDictionaryStarter</t>
  </si>
  <si>
    <t>https://repl.it/@RameezKhawaja1/StoplightDictionaryStarter</t>
  </si>
  <si>
    <t>https://repl.it/repls/TanComfortableConfiguration</t>
  </si>
  <si>
    <t>https://repl.it/@thizguy24/StoplightDictionaryStarter-3</t>
  </si>
  <si>
    <t>https://repl.it/repls/EllipticalVastUtilities</t>
  </si>
  <si>
    <t>https://repl.it/repls/WeirdRuralProblems</t>
  </si>
  <si>
    <t>https://repl.it/@SamRoss/StoplightDictionaryStarter</t>
  </si>
  <si>
    <t>https://repl.it/@EthanDo/StoplightDictionaryStarter</t>
  </si>
  <si>
    <t>https://repl.it/repls/TediousWeeklyInternalcommand</t>
  </si>
  <si>
    <t>https://repl.it/repls/GleefulLawfulOpentracker</t>
  </si>
  <si>
    <t>https://repl.it/repls/SplendidFrizzyWeblogsoftware</t>
  </si>
  <si>
    <t>https://repl.it/repls/FlimsyRigidOffice</t>
  </si>
  <si>
    <t>https://repl.it/repls/WindingGreedyTransformation</t>
  </si>
  <si>
    <t>https://repl.it/repls/BitesizedAcademicParallelcompiler</t>
  </si>
  <si>
    <t>https://repl.it/repls/ShoddyDodgerbluePlans</t>
  </si>
  <si>
    <t>https://repl.it/repls/FearlessLatestKernel</t>
  </si>
  <si>
    <t>https://repl.it/repls/IncomparableVeneratedViruses</t>
  </si>
  <si>
    <t>https://repl.it/repls/ArtisticStupidDaemon</t>
  </si>
  <si>
    <t>https://repl.it/repls/WelllitWrongProcess</t>
  </si>
  <si>
    <t>https://repl.it/repls/QuarrelsomeGrumpyFiles</t>
  </si>
  <si>
    <t>https://repl.it/repls/PointlessFrigidBoard</t>
  </si>
  <si>
    <t>https://repl.it/repls/RecursivePutridQuerylanguage</t>
  </si>
  <si>
    <t>https://repl.it/@mrperfectguy/StoplightDictionaryStarter</t>
  </si>
  <si>
    <t>https://repl.it/repls/MoralSuburbanPublishing</t>
  </si>
  <si>
    <t>https://repl.it/repls/PowerlessIllegalOpensoundsystem</t>
  </si>
  <si>
    <t>https://repl.it/repls/DarkorchidQuietCheckpoint</t>
  </si>
  <si>
    <t>https://repl.it/repls/GrotesqueHilariousSquares</t>
  </si>
  <si>
    <t>https://repl.it/repls/ExoticUnlinedNetworking</t>
  </si>
  <si>
    <t>https://repl.it/repls/LovelyTrustingDesigner</t>
  </si>
  <si>
    <t>https://repl.it/repls/BeautifulLividScience</t>
  </si>
  <si>
    <t>https://repl.it/repls/LemonchiffonTangibleLanservers</t>
  </si>
  <si>
    <t>https://repl.it/repls/PleasedElectricDesignmethod</t>
  </si>
  <si>
    <t>https://repl.it/@AudreyThomas1/StoplightDictionaryStarter</t>
  </si>
  <si>
    <t>https://repl.it/repls/PowerfulQueasyDeletions</t>
  </si>
  <si>
    <t>https://repl.it/repls/AchingBruisedVerification</t>
  </si>
  <si>
    <t>https://repl.it/repls/GrowingSeriousAbstraction</t>
  </si>
  <si>
    <t>https://repl.it/repls/SuperiorEvenCodewarrior</t>
  </si>
  <si>
    <t>https://repl.it/repls/MisguidedMountainousPixel</t>
  </si>
  <si>
    <t>https://repl.it/repls/ScientificWelcomeNlp</t>
  </si>
  <si>
    <t>https://repl.it/repls/EnchantingSociableSolaris</t>
  </si>
  <si>
    <t>https://repl.it/repls/KindMiserableProfiler</t>
  </si>
  <si>
    <t>https://repl.it/repls/VigilantIntentSystems</t>
  </si>
  <si>
    <t>https://repl.it/repls/HatefulAcademicLoop</t>
  </si>
  <si>
    <t>https://repl.it/repls/SneakyLastingResources</t>
  </si>
  <si>
    <t>https://repl.it/repls/RegalWideSpheres</t>
  </si>
  <si>
    <t>https://repl.it/repls/AdequateHighlevelCharacterencoding</t>
  </si>
  <si>
    <t>https://repl.it/repls/MurkyDependableIntroductory</t>
  </si>
  <si>
    <t>https://repl.it/repls/ExperiencedCarpalSpheres</t>
  </si>
  <si>
    <t>https://repl.it/repls/GlitteringNaturalScreencast</t>
  </si>
  <si>
    <t>https://repl.it/repls/PointedButterySandbox</t>
  </si>
  <si>
    <t>https://repl.it/repls/YellowgreenWoefulEngines</t>
  </si>
  <si>
    <t>https://repl.it/@MayloGarcia/StoplightDictionaryStarter</t>
  </si>
  <si>
    <t>https://repl.it/repls/WarmheartedHoarseCgi</t>
  </si>
  <si>
    <t>https://repl.it/repls/EnragedTeemingInstitution</t>
  </si>
  <si>
    <t>https://repl.it/repls/ExtraneousBustlingEmbeds</t>
  </si>
  <si>
    <t>Avion Thomas</t>
  </si>
  <si>
    <t>https://repl.it/repls/MixedGrubbyDatalog</t>
  </si>
  <si>
    <t>Carlos Gonzalez</t>
  </si>
  <si>
    <t>html?</t>
  </si>
  <si>
    <t>function</t>
  </si>
  <si>
    <t>http://worldwiner2-0722carlosgonzalez10468.codeanyapp.com/index.php</t>
  </si>
  <si>
    <t xml:space="preserve">parameters </t>
  </si>
  <si>
    <t>http://sandbox-2-xochilthrojo663490.codeanyapp.com/index.php</t>
  </si>
  <si>
    <t>no access to codeanywere</t>
  </si>
  <si>
    <t>constant</t>
  </si>
  <si>
    <t>https://sandbox-c2ogrant.codeanyapp.com</t>
  </si>
  <si>
    <t>http://sandbox-alexiaperez.codeanyapp.com/index.php</t>
  </si>
  <si>
    <t>Привет Кошка Улыбаться</t>
  </si>
  <si>
    <t>print</t>
  </si>
  <si>
    <t>https://wdlp.c2cstudents.org/wordpress-101/</t>
  </si>
  <si>
    <t>http://sandbox-catrhyatt.codeanyapp.com/weather.php</t>
  </si>
  <si>
    <t>https://sandbox-druid.codeanyapp.com/</t>
  </si>
  <si>
    <t>https://sandbox-jenniferwieckowski.codeanyapp.com/weather.php</t>
  </si>
  <si>
    <t>https://sandbox-skylarschlicht.codeanyapp.com/weather.php</t>
  </si>
  <si>
    <t>echo</t>
  </si>
  <si>
    <t>http://sandbox-camrynwade.codeanyapp.com/weather.php</t>
  </si>
  <si>
    <t>tags</t>
  </si>
  <si>
    <t>http://sandbox-aubreyvanzandt808238.codeanyapp.com/weather.php</t>
  </si>
  <si>
    <t>the dollar sign ($)</t>
  </si>
  <si>
    <t>https://sandbox-anabellelees.codeanyapp.com</t>
  </si>
  <si>
    <t>the dollar signs, $</t>
  </si>
  <si>
    <t xml:space="preserve">argument </t>
  </si>
  <si>
    <t>http://php-tywarren.codeanyapp.com/wheather.php</t>
  </si>
  <si>
    <t xml:space="preserve">Argument </t>
  </si>
  <si>
    <t>http://sandbox-estrellitadilbert989300.codeanyapp.com/First_weather.php</t>
  </si>
  <si>
    <t>Constant</t>
  </si>
  <si>
    <t>https://codeanywhere.com/s/l/UgiieimialkpBucUmN8fyCUOpLGmU1QscXtwjvG8Olq21LDgOiey2nCxSeMPEqio</t>
  </si>
  <si>
    <t>https://codeanywhere.com/s/l/dLIEBMA8BnxXZavIWpARYP7e3Y7eHZqrRryhRWKHcU0NTXC0Q7JGEtHRJ7IxjTOa</t>
  </si>
  <si>
    <t>arguments</t>
  </si>
  <si>
    <t>https://sandbox-joychen.codeanyapp.com/weather.php</t>
  </si>
  <si>
    <t>Argument</t>
  </si>
  <si>
    <t>http://sandbox-demetrishapherd.codeanyapp.com/weather.php</t>
  </si>
  <si>
    <t>http://sandbox-clarissaleija.codeanyapp.com/weather.php</t>
  </si>
  <si>
    <t>http://sandbox-alianasanchez.codeanyapp.com/weather.php</t>
  </si>
  <si>
    <t>argument</t>
  </si>
  <si>
    <t>https://1stcounter-nyiranezaflorence7721940.codeanyapp.com/</t>
  </si>
  <si>
    <t>Attributes</t>
  </si>
  <si>
    <t>https://codeanywhere.com/s/l/ETBXGsLOyCtwZoMkSwzmOF0JMxSsBfj4MTXwcMpHNlVxJuwsK94qXEucfsYsxvxV</t>
  </si>
  <si>
    <t>http://sandbox-paisleyatramp709453.codeanyapp.com/weather.php</t>
  </si>
  <si>
    <t>http://sandbox-emilylcampos23.codeanyapp.com/weather.php</t>
  </si>
  <si>
    <t>http://aileen-garcia-garciaileen05855324.codeanyapp.com/weather.php</t>
  </si>
  <si>
    <t>http://sandbox-thaliamendoza3.codeanyapp.com/weather.php</t>
  </si>
  <si>
    <t>arguments?</t>
  </si>
  <si>
    <t>https://sandbox-jadend12.codeanyapp.com/weather.php</t>
  </si>
  <si>
    <t>Arguement</t>
  </si>
  <si>
    <t>functional</t>
  </si>
  <si>
    <t>http://sandbox-kathleenr.codeanyapp.com/weather.php</t>
  </si>
  <si>
    <t>https://www.google.com</t>
  </si>
  <si>
    <t>http://sandbox-kevinmcmillan.codeanyapp.com/weather.php</t>
  </si>
  <si>
    <t>https://sandbox-jazziahreyes235057.codeanyapp.com/weather.php</t>
  </si>
  <si>
    <t>http://sandbox2-kylechambless.codeanyapp.com/weather.php</t>
  </si>
  <si>
    <t xml:space="preserve">attributes </t>
  </si>
  <si>
    <t>http://code2college-desireekflores633748.codeanyapp.com/weather.php</t>
  </si>
  <si>
    <t>Attribute</t>
  </si>
  <si>
    <t>http://box-in-box-in-a-box-dajuanjules617904.codeanyapp.com/weather.php</t>
  </si>
  <si>
    <t xml:space="preserve">letters </t>
  </si>
  <si>
    <t>http://code2college-lupitaaavila01264407.codeanyapp.com/weather.php</t>
  </si>
  <si>
    <t>letters</t>
  </si>
  <si>
    <t>http://code2college-danielaefuentes21813466.codeanyapp.com/weather.php</t>
  </si>
  <si>
    <t>http://sandbox-giancarlo7503373423.codeanyapp.com/weather.php</t>
  </si>
  <si>
    <t>Object</t>
  </si>
  <si>
    <t>https://sandbox-isaacahonle04.codeanyapp.com/weather.php</t>
  </si>
  <si>
    <t>object</t>
  </si>
  <si>
    <t>http://sandbox-romannood13s.codeanyapp.com/weather.php</t>
  </si>
  <si>
    <t>underscore</t>
  </si>
  <si>
    <t>https://sandbox-myzel23.codeanyapp.com/weather.php</t>
  </si>
  <si>
    <t>https://sandbox-jasonpolk617141.codeanyapp.com/weather.php</t>
  </si>
  <si>
    <t xml:space="preserve">echo </t>
  </si>
  <si>
    <t>https://sandbox-ramirezncaleb893843.codeanyapp.com/weather.php/</t>
  </si>
  <si>
    <t>https://sandbox-luzsanchez.codeanyapp.com/</t>
  </si>
  <si>
    <t>https://sandbox-gabbybvallejo.codeanyapp.com/weather.php</t>
  </si>
  <si>
    <t>http://sandbox-favourvtoghanro479989.codeanyapp.com/weather.php</t>
  </si>
  <si>
    <t>&lt;?php</t>
  </si>
  <si>
    <t>https://sandbox-tyjahhhh.codeanyapp.com/weather.php</t>
  </si>
  <si>
    <t>parameter</t>
  </si>
  <si>
    <t>http://sandbox-rukiro.codeanyapp.com/weather.php</t>
  </si>
  <si>
    <t>line</t>
  </si>
  <si>
    <t>arguements</t>
  </si>
  <si>
    <t>http://sandbox-nallelyalonsozamora.codeanyapp.com/weather.php</t>
  </si>
  <si>
    <t>variables</t>
  </si>
  <si>
    <t>https://sandbox-williamhenryhale816746684.codeanyapp.com/</t>
  </si>
  <si>
    <t>http://sandbox-brendongarrison0818886470.codeanyapp.com/weather.php</t>
  </si>
  <si>
    <t>date type</t>
  </si>
  <si>
    <t>http://sandbox-kimberlyplujan503118.codeanyapp.com/weather.php</t>
  </si>
  <si>
    <t>qoutations</t>
  </si>
  <si>
    <t>http://sandbox-yazmendoza2004485982.codeanyapp.com/weather.php</t>
  </si>
  <si>
    <t>http://sandbox-keto07.codeanyapp.com/weather.php</t>
  </si>
  <si>
    <t>execute</t>
  </si>
  <si>
    <t>http://sand-box-franciscoojeda463916793.codeanyapp.com/weather.php</t>
  </si>
  <si>
    <t>Arguemets</t>
  </si>
  <si>
    <t>http://sandbox-sofiaayala1426229214.codeanyapp.com/weather.php</t>
  </si>
  <si>
    <t>https://sandbox-alking0303.codeanyapp.com/weather.php</t>
  </si>
  <si>
    <t>http://sandbox-fabianaaholod757506.codeanyapp.com/weather.php</t>
  </si>
  <si>
    <t>http://sandbox-seanmkoonce166504.codeanyapp.com/weather.php</t>
  </si>
  <si>
    <t>http://sandbox-madc.codeanyapp.com/weather.php</t>
  </si>
  <si>
    <t>stringccccccccccccccccccccccc</t>
  </si>
  <si>
    <t>Function,value that’s all I know</t>
  </si>
  <si>
    <t>https://m.youtube.com/watch?v=dQw4w9WgXcQ</t>
  </si>
  <si>
    <t>http://port-xx.sandbox--22lauraarzolagonzal782091.codeanyapp.com/</t>
  </si>
  <si>
    <t>https://sandbox-kiyaclay24397500.codeanyapp.com/weather.php</t>
  </si>
  <si>
    <t>arguement</t>
  </si>
  <si>
    <t>Define
Call
Execute</t>
  </si>
  <si>
    <t>https://sandbox-20yaelsanchez.codeanyapp.com/weather.php</t>
  </si>
  <si>
    <t>https://sandbox-timothyvillegas12.codeanyapp.com/weather.php</t>
  </si>
  <si>
    <t xml:space="preserve">echo
</t>
  </si>
  <si>
    <t>https://sandbox-mariaaldap78429154.codeanyapp.com/weather.php/</t>
  </si>
  <si>
    <t>http://sssandbox-lissna.codeanyapp.com/weather.php</t>
  </si>
  <si>
    <t>http://sandbox-alayawright1.codeanyapp.com/Weather.php</t>
  </si>
  <si>
    <t>http://sandbox-alyssasmith579864504.codeanyapp.com/Weather.php</t>
  </si>
  <si>
    <t>http://sandbox-ramirezkaleb11228643.codeanyapp.com/weather.php</t>
  </si>
  <si>
    <t>http://sandbox-merlinhernandezgo314270783.codeanyapp.com/weather.php</t>
  </si>
  <si>
    <t>What function must you call to create an array of values as a variable?</t>
  </si>
  <si>
    <t>Which of these operators means “less than”?</t>
  </si>
  <si>
    <t>Which of these operators means “exactly equal”?</t>
  </si>
  <si>
    <t>Which of these operators means “not equal”?</t>
  </si>
  <si>
    <t>Please submit a link to the site you made in Popcode.</t>
  </si>
  <si>
    <t>parkerleveque29@gmail.com</t>
  </si>
  <si>
    <t>https://popcode.org/?snapshot=b3bd7edb-815e-45ef-bd1f-735e14b456d7</t>
  </si>
  <si>
    <t>https://popcode.org/?snapshot=a5ee2c6e-7939-4cdd-9744-db992ed9a73d</t>
  </si>
  <si>
    <t>https://popcode.org/?snapshot=60c09a93-d32f-4ee1-811d-e60235cd6efb</t>
  </si>
  <si>
    <t>https://popcode.org/?snapshot=84e01db4-50f5-4f81-b78e-da80749de826</t>
  </si>
  <si>
    <t>https://popcode.org/?snapshot=90f91b08-b6e8-416b-bb37-21a9c581a5dd</t>
  </si>
  <si>
    <t>https://popcode.org/?snapshot=b1e08629-d1fe-440d-b0c7-d22aac45a498</t>
  </si>
  <si>
    <t>https://popcode.org/?snapshot=188633da-f06f-4726-a8d8-2c230c6a327a</t>
  </si>
  <si>
    <t>https://popcode.org/?snapshot=a66f9c47-d089-4de9-8148-bcbc5141677a</t>
  </si>
  <si>
    <t>https://popcode.org/?snapshot=d843da06-452a-451a-875b-b7419f1908bd</t>
  </si>
  <si>
    <t>https://popcode.org/?snapshot=ad522195-687e-457b-b582-39ca4070c45a</t>
  </si>
  <si>
    <t>https://popcode.org/?snapshot=332fc029-fd99-400a-8315-7a97d214a6c4</t>
  </si>
  <si>
    <t>https://popcode.org/?snapshot=06fc0821-7700-4b3f-a3a4-3ad7d18dcf43</t>
  </si>
  <si>
    <t>https://popcode.org/?snapshot=411df84a-1c35-4826-b07d-244dab124ae4</t>
  </si>
  <si>
    <t>https://popcode.org/?snapshot=aad3596b-601d-40ec-8311-6ea5c25fb173</t>
  </si>
  <si>
    <t>https://popcode.org/?snapshot=63301af4-fc65-4e41-9fd7-26cbc12a2a3d</t>
  </si>
  <si>
    <t>https://popcode.org/?snapshot=c08bee36-c855-4ab8-b9de-bbe1874d47ec</t>
  </si>
  <si>
    <t>https://popcode.org/?snapshot=59c08265-0a07-4d7a-b382-4c7e6876b794</t>
  </si>
  <si>
    <t>https://popcode.org/?snapshot=bc39e2c4-2719-4e4f-b617-6b2f574fa13e</t>
  </si>
  <si>
    <t>https://popcode.org/?snapshot=ebe25f72-8ef8-4533-9752-b3fd1640c456</t>
  </si>
  <si>
    <t>https://popcode.org/?snapshot=7533e0b5-75d7-4de0-84eb-a7737fb4e185</t>
  </si>
  <si>
    <t>https://popcode.org/?snapshot=9a2cdcef-08be-4bb4-8c54-2016ff7748db</t>
  </si>
  <si>
    <t>https://popcode.org/?snapshot=3aec821e-2df0-4763-843f-8ccb694a17d1</t>
  </si>
  <si>
    <t>https://popcode.org/?snapshot=c5d28926-b311-4148-a2b5-020b383a923e</t>
  </si>
  <si>
    <t>https://popcode.org/?snapshot=b3c490c4-ba7e-4025-8c47-4029005eb667</t>
  </si>
  <si>
    <t>https://popcode.org/https://popcode.org/?snapshot=f7943a3b-2f0c-4195-aa5e-19dc48159cad</t>
  </si>
  <si>
    <t>https://popcode.org/?snapshot=fe3addd3-eb55-46ee-bc79-8efe6273f46f</t>
  </si>
  <si>
    <t>https://popcode.org/?snapshot=9ac8500e-728c-4ee3-8ea3-d67114818baa</t>
  </si>
  <si>
    <t>https://popcode.org/?snapshot=bd124ffb-1469-4767-9de7-17bb9a4270e0</t>
  </si>
  <si>
    <t>https://popcode.org/?snapshot=8d000d51-7e22-49af-9b65-d0380829cb52</t>
  </si>
  <si>
    <t>https://popcode.org/?snapshot=52829181-1ced-4546-9122-7154be9ae429</t>
  </si>
  <si>
    <t>https://popcode.org/?snapshot=ffe81a2a-1579-4afc-bf1d-7db2b7847b70</t>
  </si>
  <si>
    <t>https://popcode.org/?snapshot=2bcdc7bb-e1e3-4439-a533-e436369db584</t>
  </si>
  <si>
    <t>https://popcode.org/?snapshot=3aacc277-5a53-46ca-87e3-36da4f29278e</t>
  </si>
  <si>
    <t>https://popcode.org/?snapshot=faf3d0bb-d1e6-4c49-b10e-03db94fc2604</t>
  </si>
  <si>
    <t>https://popcode.org/?snapshot=e4389884-51fe-4425-a0d1-70a0b0d81f18</t>
  </si>
  <si>
    <t>https://popcode.org/?snapshot=7f3aa585-2346-4637-b1d1-827856151e68</t>
  </si>
  <si>
    <t>https://popcode.org/?snapshot=e341ba78-e9c6-49d8-aaf8-3e4c46229410</t>
  </si>
  <si>
    <t>https://popcode.org/?snapshot=e1317282-b9be-4e97-997b-ea23a2b7fc89</t>
  </si>
  <si>
    <t>https://popcode.org/?snapshot=aeaa28d7-ef89-49b7-9aa9-36160f51b521</t>
  </si>
  <si>
    <t>https://popcode.org/?snapshot=5bc4d8d1-3ea8-44d3-8f20-e50805e0d5f4</t>
  </si>
  <si>
    <t>https://popcode.org/?snapshot=e99dae50-6be4-4968-af6f-01a88a490dc8</t>
  </si>
  <si>
    <t>https://popcode.org/?snapshot=ffac3206-78ec-4b83-b165-bb7667e611cf</t>
  </si>
  <si>
    <t>https://popcode.org/?snapshot=1cc896bf-cbdc-473f-96a1-891db6d91ae2</t>
  </si>
  <si>
    <t>https://popcode.org/?snapshot=18796200-7afe-43ad-bac8-ec8538ace68f</t>
  </si>
  <si>
    <t>https://popcode.org/?snapshot=77836f21-9854-4615-a07a-70fba77e57d0</t>
  </si>
  <si>
    <t>https://popcode.org/?snapshot=4365e02b-7691-4d54-bf2a-809b21c81ad0</t>
  </si>
  <si>
    <t>https://popcode.org/?snapshot=70323f51-5bd1-4869-a9d1-1765645cdfc5</t>
  </si>
  <si>
    <t>https://popcode.org/?snapshot=9ca59bfc-865b-4238-9829-fb3089747a86</t>
  </si>
  <si>
    <t>https://popcode.org/?snapshot=d3d3a2ab-bfa4-4b4e-9af3-b73ba48905fa</t>
  </si>
  <si>
    <t>https://popcode.org/?snapshot=6f5d6f24-044c-453b-83d1-f345940d1afb</t>
  </si>
  <si>
    <t>https://popcode.org/?snapshot=022938f8-113e-472f-9484-46f8b6b76169</t>
  </si>
  <si>
    <t>https://popcode.org/?snapshot=68d9e620-c878-425f-b8c4-39987b64316e</t>
  </si>
  <si>
    <t>https://popcode.org/?snapshot=3b6367e5-66f5-4c92-ac70-ff4934d101af</t>
  </si>
  <si>
    <t>https://popcode.org/?snapshot=4d4644de-4a10-4f97-9dac-6ace096a8400</t>
  </si>
  <si>
    <t xml:space="preserve">https://popcode.org/?snapshot=f54b9202-8dec-4660-83f1-8cf22e9e145b </t>
  </si>
  <si>
    <t>https://popcode.org/?snapshot=ae235002-ae72-445a-8afa-02cb4ce5e26b</t>
  </si>
  <si>
    <t>p, head, body</t>
  </si>
  <si>
    <t>https://popcode.org/?snapshot=4fe0b435-0122-4525-99f2-c737767fe6c1</t>
  </si>
  <si>
    <t>https://popcode.org/?snapshot=09641c6e-eda1-442e-8d7f-10051f833082</t>
  </si>
  <si>
    <t>https://popcode.org/?snapshot=b9221e18-1fe7-47ba-ac71-b2a2ed4e80e4</t>
  </si>
  <si>
    <t>https://hips.hearstapps.com/hmg-prod.s3.amazonaws.com/images/delish-fried-rice-020-1543875572.jpg?crop=0.668xw:1.00xh;0.262xw,0&amp;resize=980:*</t>
  </si>
  <si>
    <t>https://popcode.org/?snapshot=7703b32f-c71e-4b0c-a0d1-81b4f8937547</t>
  </si>
  <si>
    <t>https://popcode.org</t>
  </si>
  <si>
    <t>h1, body</t>
  </si>
  <si>
    <t>https://popcode.org/?snapshot=5ba2bfca-bdf7-4a7e-83c2-8fbc2c28526e</t>
  </si>
  <si>
    <t>https://popcode.org/?snapshot=3bfab8f2-9a11-49e3-aa0e-baa747a49c35</t>
  </si>
  <si>
    <t>https://popcode.org/?snapshot=02a762b4-b8b7-4efd-ab34-89dc05c75f57</t>
  </si>
  <si>
    <t>https://popcode.org/?snapshot=1ddd86d1-84b8-48eb-a56a-b0337f872c85</t>
  </si>
  <si>
    <t>https://popcode.org/?snapshot=0caa85fc-1a49-4332-9074-c69483dd97c7</t>
  </si>
  <si>
    <t>https://popcode.org/?snapshot=2e51ec3f-3a9e-43ad-a2c3-82a5be146b32</t>
  </si>
  <si>
    <t>https://popcode.org/?snapshot=060e2a32-a251-47b7-88cf-8fcc4b9b70d7</t>
  </si>
  <si>
    <t>https://popcode.org/?snapshot=b48128b1-636d-49a2-b7d1-5661abde1c49</t>
  </si>
  <si>
    <t>https://popcode.org/?snapshot=9a18764c-100f-4abc-b3ab-95db7336ea37</t>
  </si>
  <si>
    <t>https://popcode.org/?snapshot=f19df907-15c6-4eb5-a6b3-19e492d1e258</t>
  </si>
  <si>
    <t>https://popcode.org/?snapshot=bf44b971-3902-4cf9-bbea-6292c7d94967</t>
  </si>
  <si>
    <t>https://popcode.org/?snapshot=ce39eddd-4821-41c3-8dfb-ca19e2d83d0a</t>
  </si>
  <si>
    <t>https://popcode.org/?snapshot=88e24c5d-c894-42aa-8ec5-610452e48354</t>
  </si>
  <si>
    <t>https://popcode.org/?snapshot=b5a07af3-2d84-4e54-8e35-5db627c56e33</t>
  </si>
  <si>
    <t>https://popcode.org/?snapshot=af9ef4e5-49d8-441c-9b06-de2de373c2bb</t>
  </si>
  <si>
    <t>https://popcode.org/?snapshot=654c3491-8c81-4b9b-aecd-0fe53adfc6a1</t>
  </si>
  <si>
    <t>https://popcode.org/?snapshot=2af6465d-c9ab-4282-b8cf-04703a3634e2</t>
  </si>
  <si>
    <t>https://popcode.org/?snapshot=ef820ae4-5f55-4c3a-b2fa-ed39e7477901</t>
  </si>
  <si>
    <t>https://popcode.org/?snapshot=2ad71164-ae6b-461a-bab5-d2e93459d68b</t>
  </si>
  <si>
    <t>https://popcode.org/?snapshot=4c1b986c-bc7d-4460-a0e7-1e564744458f</t>
  </si>
  <si>
    <t>https://popcode.org/?snapshot=e9804a32-cc1c-4a42-a8d1-e3bbdaa17a88</t>
  </si>
  <si>
    <t>https://popcode.org/?snapshot=8e4a24b8-6444-414a-b36f-963ca3edc6e9</t>
  </si>
  <si>
    <t>https://popcode.org/?snapshot=a190a5e5-a5cf-4a2e-86c7-0123fd0c807b</t>
  </si>
  <si>
    <t>h1, head</t>
  </si>
  <si>
    <t>i do not know</t>
  </si>
  <si>
    <t>!=</t>
  </si>
  <si>
    <t>&gt;=</t>
  </si>
  <si>
    <t>a list?</t>
  </si>
  <si>
    <t>array</t>
  </si>
  <si>
    <t xml:space="preserve">Count </t>
  </si>
  <si>
    <t>count</t>
  </si>
  <si>
    <t>(,)</t>
  </si>
  <si>
    <t>Array variables are made when the array () function is called and gives that function some types of arguments. Initializing an array separates each element with a comma (,).</t>
  </si>
  <si>
    <t>array() function</t>
  </si>
  <si>
    <t>array()</t>
  </si>
  <si>
    <t>we can compose the two functions we have already created: .... def offset_mean(data, target_mean_value):</t>
  </si>
  <si>
    <t>List</t>
  </si>
  <si>
    <t>You need to declare a name for the function, $example , then add the following to make it look like so: $example = array();</t>
  </si>
  <si>
    <t xml:space="preserve">A argument </t>
  </si>
  <si>
    <t>$ dollar sign</t>
  </si>
  <si>
    <t>You can have an array of integers or an array of strings or an array of arrays, but you can't have an array that contains, for example, both strings and integers.</t>
  </si>
  <si>
    <t>(array)</t>
  </si>
  <si>
    <t>&lt;=</t>
  </si>
  <si>
    <t>array ()</t>
  </si>
  <si>
    <t>Echo</t>
  </si>
  <si>
    <t>Booleans</t>
  </si>
  <si>
    <t>$variable=array()</t>
  </si>
  <si>
    <t>The count function</t>
  </si>
  <si>
    <t>Array</t>
  </si>
  <si>
    <t>boolean</t>
  </si>
  <si>
    <t>Parentheses</t>
  </si>
  <si>
    <t xml:space="preserve">i came late </t>
  </si>
  <si>
    <t>count command</t>
  </si>
  <si>
    <t>The array() variable</t>
  </si>
  <si>
    <t>errey</t>
  </si>
  <si>
    <t xml:space="preserve">array() </t>
  </si>
  <si>
    <t>Array variables are created when you call the array() function, and pass that function a list of arguments</t>
  </si>
  <si>
    <t>Arr</t>
  </si>
  <si>
    <t>You must call an element to create an array of values as a variable.</t>
  </si>
  <si>
    <t>array (), separate each item list with a comma (,)</t>
  </si>
  <si>
    <t>element</t>
  </si>
  <si>
    <t>variable</t>
  </si>
  <si>
    <t>Which is the correct HTML element to use for a dropdown list? (Choose one …)</t>
  </si>
  <si>
    <t>What element does every form input need, in order to explain to the user what a particular form field does?</t>
  </si>
  <si>
    <t>How do you properly link a form input with its &lt;label&gt;? (Choose one …)</t>
  </si>
  <si>
    <t>When creating a link with an &lt;a&gt; tag, which part of the tag contains the URL to which the link goes?  (Multiple choice)</t>
  </si>
  <si>
    <t>Which of the following is not a valid HTML element?  (Multiple choice)</t>
  </si>
  <si>
    <t>True or false: the following is valid HTML:&lt;p id="one"&gt;One&lt;/p&gt;&lt;h1 id="two"&gt;&lt;/h1&gt;&lt;p id="two"&gt;&lt;/p&gt;</t>
  </si>
  <si>
    <t>closing tag</t>
  </si>
  <si>
    <t>&lt;select&gt;</t>
  </si>
  <si>
    <t>It should have input type and = sign with it.</t>
  </si>
  <si>
    <t>&lt;label for="user_email"&gt;Email:&lt;/label&gt;&lt;input type="email" id="user_email"&gt;</t>
  </si>
  <si>
    <t>&lt;dropdown&gt;</t>
  </si>
  <si>
    <t>&lt;label id="user_email"&gt;Email:&lt;/label&gt;&lt;input type="email" id="user_email"&gt;</t>
  </si>
  <si>
    <t>&lt;choose&gt;</t>
  </si>
  <si>
    <t>&lt;&gt;</t>
  </si>
  <si>
    <t>label</t>
  </si>
  <si>
    <t>A label.</t>
  </si>
  <si>
    <t xml:space="preserve">The label element </t>
  </si>
  <si>
    <t>it needs the "&lt;label element"</t>
  </si>
  <si>
    <t>&lt;label&gt;</t>
  </si>
  <si>
    <t>Label</t>
  </si>
  <si>
    <t>&lt;list&gt;</t>
  </si>
  <si>
    <t>im not sure.</t>
  </si>
  <si>
    <t>was not able to continue for all</t>
  </si>
  <si>
    <t>&lt;label&gt;Email:&lt;/label&gt;&lt;input type="email"&gt;</t>
  </si>
  <si>
    <t>a type, id and name</t>
  </si>
  <si>
    <t>&lt;input&gt;</t>
  </si>
  <si>
    <t>type, id, and name</t>
  </si>
  <si>
    <t>type="text" id= "&lt;label&gt;"  name= "&lt;label&gt;"</t>
  </si>
  <si>
    <t>an id and name</t>
  </si>
  <si>
    <t xml:space="preserve">a label, select and option </t>
  </si>
  <si>
    <t>label, input</t>
  </si>
  <si>
    <t>text id name</t>
  </si>
  <si>
    <t>text id and name</t>
  </si>
  <si>
    <t>name</t>
  </si>
  <si>
    <t>DIV</t>
  </si>
  <si>
    <t xml:space="preserve">input box or a drop down box </t>
  </si>
  <si>
    <t xml:space="preserve">label </t>
  </si>
  <si>
    <t>For</t>
  </si>
  <si>
    <t xml:space="preserve">Label </t>
  </si>
  <si>
    <t xml:space="preserve">id and name </t>
  </si>
  <si>
    <t>a label and an input</t>
  </si>
  <si>
    <t>it needs the value</t>
  </si>
  <si>
    <t>A LABEL</t>
  </si>
  <si>
    <t>&lt;form&gt;</t>
  </si>
  <si>
    <t>A label element</t>
  </si>
  <si>
    <t>div</t>
  </si>
  <si>
    <t>It needs &lt;imput&gt; or &lt;Id&gt;</t>
  </si>
  <si>
    <t>it needs an ID element</t>
  </si>
  <si>
    <t xml:space="preserve">it needs an ID </t>
  </si>
  <si>
    <t>Input doesn't need a closing tag.</t>
  </si>
  <si>
    <t xml:space="preserve">Every input form needs a label or type for a specific input field. </t>
  </si>
  <si>
    <t>Every form input needs a specific label or type.</t>
  </si>
  <si>
    <t>it needs an id</t>
  </si>
  <si>
    <t>Form element.</t>
  </si>
  <si>
    <t xml:space="preserve">&lt;input&gt; </t>
  </si>
  <si>
    <t>&lt;label&gt;&lt;/label&gt;</t>
  </si>
  <si>
    <t>id</t>
  </si>
  <si>
    <t>Needs a Field</t>
  </si>
  <si>
    <t>for</t>
  </si>
  <si>
    <t>a label</t>
  </si>
  <si>
    <t>it needs a label</t>
  </si>
  <si>
    <t>you need id</t>
  </si>
  <si>
    <t>idk my thing was notworking</t>
  </si>
  <si>
    <t>The label id.</t>
  </si>
  <si>
    <t>Label Id</t>
  </si>
  <si>
    <t xml:space="preserve">field, element, and tag </t>
  </si>
  <si>
    <t>field, element and tag</t>
  </si>
  <si>
    <t>Type, id and element</t>
  </si>
  <si>
    <t>Type, id, element</t>
  </si>
  <si>
    <t>Every element needs a "form" input for the user to know what it does.</t>
  </si>
  <si>
    <t>Value</t>
  </si>
  <si>
    <t>a for or type</t>
  </si>
  <si>
    <t>&lt;style&gt;</t>
  </si>
  <si>
    <t>&lt;div</t>
  </si>
  <si>
    <t>&lt;lable for&gt;</t>
  </si>
  <si>
    <t>labe</t>
  </si>
  <si>
    <t>.</t>
  </si>
  <si>
    <t>&lt;Input&gt;</t>
  </si>
  <si>
    <t>How do you access the special server variable that contains the request’s method as one of its array values? (Choose one)</t>
  </si>
  <si>
    <t>In a &lt;form&gt; element’s method attribute, which method value should be used for almost every form you’ll create? (Choose one)</t>
  </si>
  <si>
    <t>An array contains multiple items which are organized as: (Choose one)</t>
  </si>
  <si>
    <t>Create a snapshot of your "About Me" page and submit it.</t>
  </si>
  <si>
    <t>If I'm trying to change the font size of an element, I should do that in:</t>
  </si>
  <si>
    <t>Given this element: &lt;p id="a"&gt;Text&lt;/p&gt;and this CSS:p { color: blue; } #a {color: red; }, What color will the text "Text" be and why?</t>
  </si>
  <si>
    <t>https://popcode.org/?snapshot=542e27f2-6b50-47ad-9d40-6f0f6406fb58</t>
  </si>
  <si>
    <t>https://popcode.org/?snapshot=801d06d0-db51-425c-831a-a57561837156</t>
  </si>
  <si>
    <t>https://popcode.org/?snapshot=be36b831-7434-43eb-b9dd-9da6e275797b</t>
  </si>
  <si>
    <t>https://popcode.org/?snapshot=fcfcc271-a9ea-489c-9f01-5f897a68c9c8</t>
  </si>
  <si>
    <t>https://popcode.org/?snapshot=503859b2-8829-43b9-8af0-f5f1dadc756d</t>
  </si>
  <si>
    <t>https://popcode.org/?snapshot=aea68ec7-6799-43fa-8eb3-057676c22787</t>
  </si>
  <si>
    <t>https://popcode.org/?snapshot=a072ffce-833e-4c99-b25f-dd2af64a18e4</t>
  </si>
  <si>
    <t>https://popcode.org/?snapshot=7f5c32fc-5277-41e4-959c-e36f439b6034</t>
  </si>
  <si>
    <t>https://popcode.org/?snapshot=9a816454-2f50-49df-8431-5f9d66e888e2</t>
  </si>
  <si>
    <t>https://popcode.org/?snapshot=981505ef-de83-48fe-9795-5f4b1c92b4fc</t>
  </si>
  <si>
    <t>https://popcode.org/?snapshot=a60883c7-08c9-4c5a-a031-4b37d35ab349</t>
  </si>
  <si>
    <t>no</t>
  </si>
  <si>
    <t>https://popcode.org/?snapshot=3899f07d-940c-445e-92ae-667716f48a5e</t>
  </si>
  <si>
    <t>https://popcode.org/?snapshot=31bd9237-09db-486f-aa25-25d18e4c0f38</t>
  </si>
  <si>
    <t>https://popcode.org/?snapshot=d10fc566-6234-44ea-ace0-1ef62c80b621</t>
  </si>
  <si>
    <t>https://popcode.org/?snapshot=207191bc-977f-4029-a365-5783bcecf629</t>
  </si>
  <si>
    <t>https://popcode.org/?snapshot=50f01828-b90d-4d8b-bd1e-b5878d867651</t>
  </si>
  <si>
    <t>https://popcode.org/?snapshot=946a0754-0fa4-40cb-a21e-b7ef1598c50d</t>
  </si>
  <si>
    <t>Value, Color</t>
  </si>
  <si>
    <t>https://images2.minutemediacdn.com/image/upload/c_fill,g_auto,h_1248,w_2220/f_auto,q_auto,w_1100/v1555924320/shape/mentalfloss/470754803_0.png</t>
  </si>
  <si>
    <t>https://popcode.org/?snapshot=f5763fdb-3f8b-4a73-9c1b-b5d6e00f86c7</t>
  </si>
  <si>
    <t>https://popcode.org/?snapshot=5a76497e-d3ef-468a-a541-0dd3ffb22f23</t>
  </si>
  <si>
    <t>https://popcode.org/?snapshot=5ed51d29-74e3-45ef-b401-0a75fa02f970</t>
  </si>
  <si>
    <t>https://popcode.org/?snapshot=a7427b00-86bd-4e5e-9290-631e30a95c4d</t>
  </si>
  <si>
    <t>https://popcode.org/?snapshot=f09f6f7b-4f6e-4389-a935-9f1e4db338ff</t>
  </si>
  <si>
    <t>https://popcode.org/?snapshot=084026e6-f3a6-49f8-aca1-98804518c605</t>
  </si>
  <si>
    <t>https://popcode.org/?snapshot=236f39d6-1630-43e1-b667-a40b8d548791</t>
  </si>
  <si>
    <t>https://popcode.org/?snapshot=7d0f094f-95ae-48af-803f-8cd18db6bdbd</t>
  </si>
  <si>
    <t>https://popcode.org/?snapshot=582abc1e-fc53-4c30-b778-5042e92844c3</t>
  </si>
  <si>
    <t>https://popcode.org/?snapshot=fd9bf040-c167-4429-8789-69d70cf5be04</t>
  </si>
  <si>
    <t>https://popcode.org/?snapshot=bca6d1bc-0535-4d1b-a3cb-69197cf314cb</t>
  </si>
  <si>
    <t>https://popcode.org/?snapshot=747c7de3-7657-485c-bf6d-b1bac8120ff4</t>
  </si>
  <si>
    <t>idk</t>
  </si>
  <si>
    <t>Blue, because p is  a less specific selector</t>
  </si>
  <si>
    <t>https://popcode.org/?snapshot=c654d2e1-3b23-4fef-bcf4-cd192b33070e</t>
  </si>
  <si>
    <t>https://popcode.org/?snapshot=849b1843-7fe6-42da-b0f2-b1e90e4ee759</t>
  </si>
  <si>
    <t>https://popcode.org/?snapshot=0342837d-9331-4a7e-a2a6-6eae96f15d2e</t>
  </si>
  <si>
    <t>https://popcode.org/?snapshot=7f8a0760-4234-4518-b575-9579c2fa1974</t>
  </si>
  <si>
    <t>https://popcode.org/?snapshot=7417ac0d-635c-47b8-8c26-7c3b56d8f9d4</t>
  </si>
  <si>
    <t>https://popcode.org/?snapshot=5d834d73-0277-491c-a657-51fd7069821a</t>
  </si>
  <si>
    <t>https://popcode.org/?snapshot=63ad734f-4652-4408-9b49-cb4e01a682e2</t>
  </si>
  <si>
    <t>https://popcode.org/?snapshot=889611dc-e497-4c5e-8f13-b37e7857edbe</t>
  </si>
  <si>
    <t>https://popcode.org/?snapshot=96de09b2-f021-4518-b401-4f5a9acffbce</t>
  </si>
  <si>
    <t>https://popcode.org/?snapshot=a1f6faa8-09db-4047-8cd0-58a924d8c919</t>
  </si>
  <si>
    <t>https://popcode.org/?snapshot=3308d2de-6ca5-436a-ae0c-017f1640cf6a</t>
  </si>
  <si>
    <t>https://popcode.org/?snapshot=30982bac-663b-4de0-9d70-73ad75b34dd2</t>
  </si>
  <si>
    <t>https://popcode.org/?snapshot=110151f3-d611-4040-9f07-5e8b7801e497</t>
  </si>
  <si>
    <t>https://popcode.org/?snapshot=fac4f1df-3396-43d9-a8f9-5a0345896f3f</t>
  </si>
  <si>
    <t>https://popcode.org/?snapshot=71d32b9a-7e6a-4343-b4ff-799b3c653e44</t>
  </si>
  <si>
    <t>https://popcode.org/?snapshot=5124a24a-3a5f-49e4-9eb5-b2d33ca46b9e</t>
  </si>
  <si>
    <t>sorry my computer shut down and i lost my work.</t>
  </si>
  <si>
    <t>https://popcode.org/?snapshot=14f9ffab-d245-4471-851c-5310767822f0</t>
  </si>
  <si>
    <t>https://popcode.org/?snapshot=20c80729-6e99-4a1b-8e15-12c6bf237c28</t>
  </si>
  <si>
    <t>https://popcode.org/?snapshot=3c894a8a-1ee3-4549-a40f-76d593c7d344</t>
  </si>
  <si>
    <t>https://popcode.org/?snapshot=63668f47-276e-4047-9371-1348a640d432</t>
  </si>
  <si>
    <t>https://popcode.org/?snapshot=13e82cea-4707-4273-ba8e-9ae38c819a27</t>
  </si>
  <si>
    <t>https://popcode.org/?snapshot=2315ba7c-9863-44bd-936a-78c8d27f6c50</t>
  </si>
  <si>
    <t>https://popcode.org/?snapshot=9d837bd3-dc05-42e9-ae5f-7f669a6d7415</t>
  </si>
  <si>
    <t>https://popcode.org/?snapshot=fd5e45d1-dbae-44da-84ba-258b6024b36e</t>
  </si>
  <si>
    <t>$_SERVER['REQUEST_METHOD']</t>
  </si>
  <si>
    <t>POST</t>
  </si>
  <si>
    <t>id/value pairs</t>
  </si>
  <si>
    <t>key/value pairs</t>
  </si>
  <si>
    <t>GET</t>
  </si>
  <si>
    <t>interface/class pairs</t>
  </si>
  <si>
    <t>Caleb Haley</t>
  </si>
  <si>
    <t>$_SERVER_VARIABLES['REQUEST']</t>
  </si>
  <si>
    <t>server['REQUEST_METHOD']</t>
  </si>
  <si>
    <t>https://popcode.org/?snapshot=3d727299-a2ba-46b6-be5c-3bb9a6e4c371</t>
  </si>
  <si>
    <t>https://static.hudl.com/users/prod/2259987_2851dd1ae4a5498784e9190c5ea8c11c.jpg</t>
  </si>
  <si>
    <t xml:space="preserve">  &lt;h1&gt;About Daena Daus!&lt;/h1&gt;     &lt;nav&gt;     &lt;ul&gt; &lt;li&gt;&lt;a href="http://"&gt;Home&lt;/a&gt;&lt;/li&gt; &lt;li&gt;&lt;a href="http://"&gt;My trips &lt;/a?&gt;&lt;/li&gt;</t>
  </si>
  <si>
    <t>https://popcode.org/?snapshot=1010b606-83e6-4025-8c54-6b0f6fca0e71</t>
  </si>
  <si>
    <t>https://popcode.org/?snapshot=6f3b340e-2722-4cd2-a726-1315c4a56acd</t>
  </si>
  <si>
    <t>https://popcode.org/?snapshot=ac001962-80ff-42bf-a371-7f11b20cc1a8</t>
  </si>
  <si>
    <t xml:space="preserve">https://popcode.org/ </t>
  </si>
  <si>
    <t>https://popcode.org/?snapshot=1afeab69-28d4-4209-b739-9ed3629cac9a</t>
  </si>
  <si>
    <t>https://popcode.org/?snapshot=7bf61329-6fec-4085-a93e-aa6337f09669</t>
  </si>
  <si>
    <t>https://popcode.org/?snapshot=1d44b781-53aa-4c93-a53d-17bd9d9f8682</t>
  </si>
  <si>
    <t>What is another name for “folders” on a computer or server? (Choose one)</t>
  </si>
  <si>
    <t>What is the special folder called which contains sub-folders and files for themes &amp; plugins? (Choose one)</t>
  </si>
  <si>
    <t>Which line in your child theme’s style.css files tells WordPress which parent theme you’d like to inherit from? (Choose one)</t>
  </si>
  <si>
    <t>Submit the name of your PythonAnywhere website.</t>
  </si>
  <si>
    <t>Which view lets you see your recent consoles, recent files, and web apps?</t>
  </si>
  <si>
    <t>True or False - In PythonAnywhere, Python code can be run from files.</t>
  </si>
  <si>
    <t>http://alyssadomingue.pythonanywhere.com/</t>
  </si>
  <si>
    <t>b) Dashboard</t>
  </si>
  <si>
    <t>http://forfunite123.pythonanywhere.com/</t>
  </si>
  <si>
    <t>a) Consoles</t>
  </si>
  <si>
    <t>http://subahshabnam.pythonanywhere.com/</t>
  </si>
  <si>
    <t>http://audreyle.pythonanywhere.com/</t>
  </si>
  <si>
    <t>johnhmejia.pythonanywhere.com</t>
  </si>
  <si>
    <t>tamtnguyen2001.pythonanywhere.com</t>
  </si>
  <si>
    <t>34IsabelSuarez.pythonanywhere.com</t>
  </si>
  <si>
    <t>LilyReddington.pythonanywhere.com</t>
  </si>
  <si>
    <t xml:space="preserve"> Damari.pythonanywhere.com</t>
  </si>
  <si>
    <t>http://afreenalim.pythonanywhere.com/</t>
  </si>
  <si>
    <t>http://diegobecerra.pythonanywhere.com/</t>
  </si>
  <si>
    <t xml:space="preserve">Late in class so I didn’t not do it </t>
  </si>
  <si>
    <t>d) Web</t>
  </si>
  <si>
    <t>http://robsal.pythonanywhere.com/</t>
  </si>
  <si>
    <t>containers</t>
  </si>
  <si>
    <t>wp-developer</t>
  </si>
  <si>
    <t>Inherits from:</t>
  </si>
  <si>
    <t>directories</t>
  </si>
  <si>
    <t>wp-content</t>
  </si>
  <si>
    <t>Template:</t>
  </si>
  <si>
    <t>containers, groups</t>
  </si>
  <si>
    <t>wp-content, wp-developer</t>
  </si>
  <si>
    <t>Theme name:</t>
  </si>
  <si>
    <t>wp-config</t>
  </si>
  <si>
    <t>wp-files</t>
  </si>
  <si>
    <t>groups</t>
  </si>
  <si>
    <t>Version:</t>
  </si>
  <si>
    <t>http://samathingamajig.pythonanywhere.com/</t>
  </si>
  <si>
    <t>https://www.pythonanywhere.com/user/AshleyBriscoe/webapps/#tab_id_ashleybriscoe_pythonanywhere_com</t>
  </si>
  <si>
    <t>https://www.pythonanywhere.com/user/jheasonwilliams/</t>
  </si>
  <si>
    <t>anniethepro.pythonanywhere.com</t>
  </si>
  <si>
    <t>/home/alicianavarro123/mysite/flask_app.py</t>
  </si>
  <si>
    <t>https://www.pythonanywhere.com/user/aidanlengua1/files/home/aidanlengua1/Hello.py?edit</t>
  </si>
  <si>
    <t>https://www.pythonanywhere.com/user/NatnaelMussa/</t>
  </si>
  <si>
    <t>http://delilahvillegas.pythonanywhere.com/</t>
  </si>
  <si>
    <t>The Life We Live</t>
  </si>
  <si>
    <t>http://okeydoki.pythonanywhere.com/</t>
  </si>
  <si>
    <t>Esperanza</t>
  </si>
  <si>
    <t>http://nicolemonroy.pythonanywhere.com/</t>
  </si>
  <si>
    <t>http://luciajazlyne.pythonanywhere.com/</t>
  </si>
  <si>
    <t>http://quavonjones268.pythonanywhere.com/</t>
  </si>
  <si>
    <t>What are the two most commonly used “post types” in WordPress? (Choose one)</t>
  </si>
  <si>
    <t>What is the name of the .php file that WordPress searches for first in order to run your theme’s PHP code? (Choose one)</t>
  </si>
  <si>
    <t>What is it called when two variables or functions are named the same?</t>
  </si>
  <si>
    <t xml:space="preserve">Please submit your Gmail address that you are sing for Code2College: </t>
  </si>
  <si>
    <t>pages &amp; posts</t>
  </si>
  <si>
    <t>functions.php</t>
  </si>
  <si>
    <t>a naming collision</t>
  </si>
  <si>
    <t>a naming disagreement</t>
  </si>
  <si>
    <t>theme.php</t>
  </si>
  <si>
    <t>a naming fiasco</t>
  </si>
  <si>
    <t>first.php</t>
  </si>
  <si>
    <t>an oopsie</t>
  </si>
  <si>
    <t xml:space="preserve">Name a few reasons why having a professional email separate from your personal email is a good idea: </t>
  </si>
  <si>
    <t xml:space="preserve">Give three examples of why WordPress is such a popular platform for creating websites: </t>
  </si>
  <si>
    <t>Student team submits their paragraph, but EACH team member should submit the exact same content</t>
  </si>
  <si>
    <t>Pollution in Austin public places is getting out of hand. Every park is filled with trash. Most people don’t think about the consequences of littering, so they ignore the trash cans and throw trash anywhere. This could be solved by adding more public trash cans and recycling bins and maybe rewarding non-polluters with coupons.</t>
  </si>
  <si>
    <t>Domestic violence is a problem in the local community. Many people who suffer from it are too afraid to speak out or say anything about it.  In Texas, 28% of males reported domestic violence to the authorities, and 72% of females reported domestic violence to the authorities. There may be more due to people being afraid to speak up. As long as there isn’t an accessible way for people being abused to get help, this problem will continue to exist.</t>
  </si>
  <si>
    <t>Domestic violence is a problem in everyday communities. Fighting, crime, and bullying in general is not right. A solution to violence meaning we should add more proper people to help the violence and volunteers to help with the people needing help.</t>
  </si>
  <si>
    <t xml:space="preserve"> Our first idea is a Traffic Notification/Driving safety app that should help Austin drivers keep up to date with traffic/road conditions while also practicing safe driving. It should have some safeguards but its still being worked out.  Our second is a pseudo-artificial intelligence conversational bot that allows users to ask questions about financial tasks in life such as doing taxes, managing debt, etc.  The target audience would be college students and young adults who have only recently become financially independent; young people who are statistically confused or lost as to how to do personal finances.  We are still trying to figure out which ideas we want to go with.</t>
  </si>
  <si>
    <t>Our first idea is a Traffic Notification/Driving safety app that should help Austin drivers keep up to date with traffic/road conditions while also practicing safe driving. It should have some safeguards but its still being worked out.  Our second is a pseudo-artificial intelligence conversational bot that allows users to ask questions about financial tasks in life such as doing taxes, managing debt, etc.  The target audience would be college students and young adults who have only recently become financially independent; young people who are statistically confused or lost as to how to do personal finances.  We are still trying to figure out which ideas we want to go with.</t>
  </si>
  <si>
    <t>Ideas: Traffic app Financial Bot - Like PP Roo    Our first idea is a Traffic Notification/Driving safety app that should help Austin drivers keep up to date with traffic/road conditions while also practicing safe driving. It should have some safeguards but its still being worked out.  Our second is a pseudo-artificial intelligence conversational bot that allows users to ask questions about financial tasks in life such as doing taxes, managing debt, etc.  The target audience would be college students and young adults who have only recently become financially independent; young people who are statistically confused or lost as to how to do personal finances.  We are still trying to figure out which ideas we want to go with.</t>
  </si>
  <si>
    <t>https://docs.google.com/document/d/14XYgBnCqV1CpZDnsgJx8h0tVjXHVXwiZoPo6mey1ZqI/edit</t>
  </si>
  <si>
    <t>https://docs.google.com/document/d/1OnNEHBTYy6zduizmmXhrJkmR8J6-edftJ6gJi-NyHeQ/edit</t>
  </si>
  <si>
    <t>Some issues associated with financial education is that people don’t have prior knowledge on the topic. Another conflict can be that people don’t know how to manage their money, and create budgets which can initially cause debt. One of the most important problems are taxes. It’s surprising how many Americans don’t file taxes because they don’t know how. This then affects people's lives by getting them in law trouble, or even owing a load of money.</t>
  </si>
  <si>
    <t>Some issues associated with financial education is that people don’t have prior knowledge on the topic. Another conflict can be that people don’t know how to manage their money, and create budgets which can initially cause debt. One of the most important problems are taxes. It’s surprising how many Americans don’t file taxes because they don’t know how. This then affects people's lives by getting them in law trouble, or even oweing a load of money.</t>
  </si>
  <si>
    <t>https://docs.google.com/document/d/1BQ-JAjRkayfW8R0ZwJztUstIZ2RkFoKc91M9F22gWcU/edit?usp=sharing</t>
  </si>
  <si>
    <t>The questiosn that we're gonna use for further investigation. https://docs.google.com/document/d/1BQ-JAjRkayfW8R0ZwJztUstIZ2RkFoKc91M9F22gWcU/edit?usp=sharing</t>
  </si>
  <si>
    <t xml:space="preserve">The bad busing at Manor New Tech lead delayed arrivals and student frustration. This problem has already been talked by others with apps from Capital metro and one called Here comes the bus. </t>
  </si>
  <si>
    <t>Not having street lights effects homeless people to gather in dark areas. This is a problem because a larger group of homeless people creates litter and a rise in drug usage.</t>
  </si>
  <si>
    <t>Homeless population increasing which allows them to gather around town mostly on roads without streetlights.This allows them to live their and litter in the area they stay in.</t>
  </si>
  <si>
    <t>An increase in buildings has caused traffic to become congested in Falcon Pointe.</t>
  </si>
  <si>
    <t>An increase in buildings has caused to become congested in Falcon Pointe.</t>
  </si>
  <si>
    <t xml:space="preserve">Our topic is Latino rights. They are important in the community. The fact that Latinos have very few rights is discrimination. They can also be taken away for their jobs. </t>
  </si>
  <si>
    <t>Ricardo Suarez-Garcia</t>
  </si>
  <si>
    <t>Latino rights</t>
  </si>
  <si>
    <t xml:space="preserve">communications are negatively effecting social interactions. </t>
  </si>
  <si>
    <t xml:space="preserve">Communications are negatively effecting social interaction. </t>
  </si>
  <si>
    <t xml:space="preserve">Communications are negatively effecting social interactions. </t>
  </si>
  <si>
    <t>Communications are negatively effecting social interaction.</t>
  </si>
  <si>
    <t xml:space="preserve">Not having street lights in neighborhood has a big effect on the homeless. The homeless tend to gather in places where there is not light. There would be more of a higher chance of danger.   </t>
  </si>
  <si>
    <t xml:space="preserve">Our topic is Latino rights. They are important in the community. The fact that Latinos have very few rights is discrimination. They can also be taken away for their jobs and families </t>
  </si>
  <si>
    <t>OK</t>
  </si>
  <si>
    <t>I kind of have to go but we're doing homelessness</t>
  </si>
  <si>
    <t>The lack of local/state political knowledge has caused for less participation within local government, we want to create an app that will inform and alert citizens on local politics.</t>
  </si>
  <si>
    <t>Traffic congestion in HHS due to lack of population predictability.</t>
  </si>
  <si>
    <t>Our problems consists of the lack of political knowledge in which many people in Texas don't necessarily know the issues that are going on in their local government. Our solution is to create an app or website essentially informing an individual on the issues around them.</t>
  </si>
  <si>
    <t>Our problem involves he lack of political knowledge about local/state government in the general population. While people more or less know about national politics, they tend not to know as much about local and state government. Our solution would probably be a website and/or app that gives people information about local/state governments and notify them when it is time to vote.</t>
  </si>
  <si>
    <t xml:space="preserve">Austin is facing massive amounts of gentrification, they were named among the top 10 fastest gentrifying US neighborhoods. This is largely due to the emerging technology sector dubbing Austin as the new Silicon Valley, thus rising home prices due to higher quality jobs, low income Austinities are being pushed out of their local neighborhoods. </t>
  </si>
  <si>
    <t xml:space="preserve"> The people that are impacted by this problem are young adults under the age of 21 in the United States. We need to research more about the effects it is currently having on users and about statistics. Another point of research we can conduct is about how underage users began to use drugs and how this can be prevented. A potential solution would be a web application that depicts the effects of unerage drug use, and real stories of people who have done this. </t>
  </si>
  <si>
    <t xml:space="preserve">The people that are impacted by this problem are young adults under the age of 21 in the United States. We need to research more about the effects it is currently having on users and about statistics. Another point of research we can conduct is about how underage users began to use drugs and how this can be prevented. A potential solution would be a web application that depicts the effects of unerage drug use, and real stories of people who have done this. </t>
  </si>
  <si>
    <t>Austin is facing massive amounts of gentrification, they were named among the top 10 fastest gentrification US neighborhoods. This is largely due to the emerging technology sector dubbing Austin the new silicon valley, thus rising home prices due to higher quality jobs, low-income Austinites are being pushed out of their neighborhoods.</t>
  </si>
  <si>
    <t xml:space="preserve">Public transit is a problem nationwide, specifically, Austin, TX. Not only is the quality of public transportation embarrassing, but the lack of funding also results in a lack of access to public transport. </t>
  </si>
  <si>
    <t>Homelessness in Austin is making life hard for those without a home, especially young people like kids and teenagers</t>
  </si>
  <si>
    <t>Public transit is a problem nationwide, specifically, Austin, TX. Not only is the quality of public transportation embarrassing, but the lack of funding also results in a lack of access to public transport.</t>
  </si>
  <si>
    <t xml:space="preserve">Our issue was Vaping in our generation, and it is a big issue because it affects our generation right now, and it has a horrible affect with us now. If we don't spend the time to try and help it, it will soon get out of control. This issue is big nowadays because it affects our generation, and has many horrible side effects, and They can quickly get out of hand. </t>
  </si>
  <si>
    <t xml:space="preserve">My team topic is Homeless people in Austin. The one thing that my team would like to address the homeless problem is creating a web map that tracks homeless people. Also have resources available that would help guide homeless people to go to.   </t>
  </si>
  <si>
    <t xml:space="preserve">	One problem that greatly impacts our community is depression which can ruin lives and                                                                                                                         eventually lead suicide. 18.1% of the population in the U.S. suffer from depression, 18-25 year olds, females, and mixed races are the most prevalent to have it. From a local perspective, the                   alarming statistic of how 1 in 3 people die from suicide in Austin everyday does not help this crisis. It can be caused by strained relationships and financial problems. One can solve these problems by going to therapy when needed and talking their emotions out.</t>
  </si>
  <si>
    <t>One problem that greatly impacts our community is depression which can ruin lives and                                                                                                                         eventually lead suicide. 18.1% of the population in the U.S. suffer from depression, 18-25 year olds, females, and mixed races are the most prevalent to have it. From a local perspective, the                   alarming statistic of how 1 in 3 people die from suicide in Austin everyday does not help this crisis. It can be caused by strained relationships and financial problems. One can solve these problems by going to therapy when needed and talking their emotions out.</t>
  </si>
  <si>
    <t xml:space="preserve">Fighting in manor high school has led to low student standards to adults </t>
  </si>
  <si>
    <t>Fighting In manor High School has led to low school standards to adults.</t>
  </si>
  <si>
    <t>Demographic data on the community of Manor is impacted by high poverty rate and low income. The background/context on the problem is that while Manor is a growing and thriving community, constantly having construction works in process, they have yet to create a more health resources in our city, such as a E.R. The citizens of Manor need a center they can come to with health issues.  The economic, political and social impact of the problem is that it’s going to cost a lot of money and in order to do this we would have to cut funding from other important but this will benefit both the  social and political aspects and can help us thrive as a city and as one.</t>
  </si>
  <si>
    <t xml:space="preserve"> Demographic data on the community of Manor is impacted by high poverty rate and low income. The background/context on the problem is that while Manor is a growing and thriving community, constantly having construction works in process, they have yet to create a more health resources in our city, such as a E.R. The citizens of Manor need a center they can come to with health issues.  The economic, political and social impact of the problem is that it’s going to cost a lot of money and in order to do this we would have to cut funding from other important but this will benefit both the  social and political aspects and can help us thrive as a city and as one.</t>
  </si>
  <si>
    <t>Fighting in Manor High School has led to low school standards to adults.</t>
  </si>
  <si>
    <t>Fighting in manor high school has led to low school standards to adults</t>
  </si>
  <si>
    <t>Fighting in Manor High School has led to low school standards to adults</t>
  </si>
  <si>
    <t>I Believe that the city of Manor, TX should have a  public Recreation center. Having a recreation center would give students and parents something to do  after work or school. Manor should have a Recreation center because a lot of students want to play or practice sports or, just have something else to do rather than stay inside all day. We would have to research the amount of people that would actually like to have the center, the cost, size, and know what is going to be inside the center.</t>
  </si>
  <si>
    <t>https://docs.google.com/document/d/14XYgBnCqV1CpZDnsgJx8h0tVjXHVXwiZoPo6mey1ZqI/edit?usp=sharing</t>
  </si>
  <si>
    <t>The Problem People lack and need education in Texas, mostly in Austin.  Demographic data It can help the poor and or uneducated people.  Background People need education to do things in the US.   Economic, Political, and Social Impacts Economical: People need to be educated to obtain a job. Political: The more they’re educated, the more people can discuss problems, ex: Gun Control. Social:  The more people are educated, the more they will be active in the community.</t>
  </si>
  <si>
    <t>“Austin-Area youth do not write their representatives, meaning that young voices are not being heard in the government.”</t>
  </si>
  <si>
    <t xml:space="preserve">	The Rainforest ia a big IMPORTANT problem because it affects all humanity and our animal life. The rainforest in our world provide a huge amount of oxygen wich we as humans need to survive. We are slowly reducing our rainforest’s and our oxygen wich would be fatal for everyone. Our animal life is being affected the most because the rainforest holds a huge variety and diversity of animal life. </t>
  </si>
  <si>
    <t>Our issue covers over the idea of cancer research and what we can do to fix it.</t>
  </si>
  <si>
    <t>https://docs.google.com/document/d/1MsGk8e4CPMjWrcS1pffMlgnqZrIzJ0m-9ngvoe6rGXA/edit?ts=5da79556</t>
  </si>
  <si>
    <t xml:space="preserve">One of the biggest problems affecting our society are immigration laws, but another very significant problem involving immigrants is how the few that do make it into the U.S don’t feel welcome, some may even feel lost, because the regular everyday signs we see written in english aren’t understandable to all. Even though a lot of people don’t know it, over 45% of the population in the U.S are immigrants, and all those immigrants that are already living in the U.S and have families are getting affected, and some are even forced to leave. Right now, immigrants have nowhere to go and because of the government and their laws they have a large amount of limitations, and the government nowadays doesn’t seem to realize that there are other ways to know and see which immigrants have what intentions, instead of just not letting them do anything at all.   The solution for this problem is really complex, because the government would have to get involved, and there are signs all over the states that are just in english, so there would have to be some major changes and additions geographically. </t>
  </si>
  <si>
    <t>We can help address the homelessness epidemic by allowing some of the people in the Austin area to better deal with the workforce by teaching them essential skills in the tech area which is a large market in the downtown urban Austin area. If they can enter the workplace then they could be able to afford better living conditions as they exist. This could be done by a sort of Code2College esque program for those who can afford to be there, where laptops are provided and they are able to learn how to code with the help of volunteers and us.</t>
  </si>
  <si>
    <t>We can help address the homelessness epidemic by allowing some of the people in the Austin area to better deal with the workforce by teaching them essential skills in the tech area which is a large market in the downtown urban Austin area. If they can enter the workplace then they could be able to afford better living conditions as they exist. This could be done by a sort of Code2College esque program for those who can afford to be there, where laptops are provided and they are able to learn how to code with the help of volunteers and us</t>
  </si>
  <si>
    <t>The lack of recycling in DVHS is important because its impacting us negatively because we're not contributing to protecting our environment.</t>
  </si>
  <si>
    <t xml:space="preserve">recycling in delvalle highschool is imporant cause </t>
  </si>
  <si>
    <t>docs.google.com/document/d/1stKv35EyGhX-3od3rXwzAK0xt8qclLBzmQ_3ysUfvGA/edit</t>
  </si>
  <si>
    <t xml:space="preserve">The Rainforest ia a big IMPORTANT problem because it affects all humanity and our animal life. The rainforest in our world provide a huge amount of oxygen wich we as humans need to survive. We are slowly reducing our rainforest’s and our oxygen wich would be fatal for everyone. Our animal life is being affected the most because the rainforest holds a huge variety and diversity of animal life. </t>
  </si>
  <si>
    <t>Sometimes subjects can be hard to grasp for students, this causes them to fall behind in their classes. Low performance in school alongside mental health impacts the high school graduation rate and poses the risk of low college acceptance rates in the Austin Area. Furthermore, these issues prevent students to be completely motivated and feel confident in themselves. As a way to provide students with the help they need, we plan on creating a software. The software does not only supply the students with resources to educational help such as tutoring and educational videos, but also encourages talking to counselors anonymously about their personal problems using their student ID number.</t>
  </si>
  <si>
    <t xml:space="preserve">Recycling is good for the environment because it saves trees and makes many materials such as paper.Some things you need to recycle is glass,cardboard,aluminum, paper ...etc. Recycling is a big part of the environment because it helps reduce trash and helps make more materials like paper instead of cutting down more trees. It’s helps us breath and reduces carbon dioxide for the atmosphere. </t>
  </si>
  <si>
    <t xml:space="preserve">  Recycling is good for the environment because it saves trees and makes many materials such as paper.Some things you need to recycle is glass,cardboard,aluminum, paper ...etc. Recycling is a big part of the environment because it helps reduce trash and helps make more materials like paper instead of cutting down more trees. It’s helps us breath and reduces carbon dioxide for the atmosphere. </t>
  </si>
  <si>
    <t xml:space="preserve">Sometimes subjects can be hard to grasp for students, this causes them to fall behind in their classes. Low performance in school alongside mental health impacts the high school graduation rate and poses the risk of low college acceptance rates in the Austin Area. Furthermore, these issues prevent students to be completely motivated and feel confident in themselves. As a way to provide students with the help they need, we plan on creating a software. The software does not only supply the students with resources to educational help such as tutoring and educational videos, but also encourages talking to counselors anonymously about their personal problems using their student ID number. </t>
  </si>
  <si>
    <t xml:space="preserve">One of the biggest problems affecting our society are immigration laws, but another very significant problem involving immigrants is how the few that do make it into the U.S don’t feel welcome, some may even feel lost, because the regular everyday signs we see written in English aren’t understandable to all. Even though a lot of people don’t know it, over 45% of the population in the U.S are immigrants, and all those immigrants that are already living in the U.S and have families are getting affected, and some are even forced to leave. Right now, immigrants have nowhere to go and because of the government and their laws they have a large amount of limitations, and the government nowadays doesn’t seem to realize that there are other ways to know and see which immigrants have what intentions, instead of just not letting them do anything at all.   The solution for this problem is really complex, because the government would have to get involved, and there are signs all over the states that are just in english, so there would have to be some major changes and additions geographically. </t>
  </si>
  <si>
    <t xml:space="preserve"> Recycling is good for the environment because it saves trees and makes many materials such as paper.Some things you need to recycle is glass,cardboard,aluminum, paper ...etc. Recycling is a big part of the environment because it helps reduce trash and helps make more materials like paper instead of cutting down more trees. It also helps us breath and reduces carbon dioxide for the atmosphere. </t>
  </si>
  <si>
    <t xml:space="preserve">There is no public transportation system in Pflugerville, making transportation harder for those without cars, impacting low-income families, few people who drive in a family, and students who can't catch their regular bus due to after school activities. This can also help reduce accidents with pedestrians. A possible solution is a site/app where the possible public transportation is visible for those who need it, including a map with the location of the buses and trains. </t>
  </si>
  <si>
    <t xml:space="preserve">Today studies find that university and high school students do not take full advantage of the opportunities offered to them by the school and other sources. In our school, the same principle holds true- many students who could benefit from going to our tutoring center (PAW center) or simply asking for help. This limits their opportunities to succeed and can limit </t>
  </si>
  <si>
    <t>Today studies find that university and high school students do not take full advantage of the opportunities offered to them by the school and other sources. In our school, the same principle holds true- many students who could benefit from going to our tutoring center (PAW center), seeking advice from counselors, or simply asking for help. This limits their opportunities to succeed and can influence how they live in the future. How can we increase the turnout of students taking advantage of these centers so they can ultimately succeed academically, spiritually, and socially?</t>
  </si>
  <si>
    <t xml:space="preserve">Low morale in schools, is caused by repetition (doing the same thing everyday), long as heck classes, and having short lunch as the only break in the never-ending day. Which can be fixed by longer passing periods, off campus lunches, no standardized tests, more interactive tests to keep our engagement, more team building, and less overlapping projects in separate classes.    </t>
  </si>
  <si>
    <t xml:space="preserve">Low morale in schools, is caused by repetition (doing the same thing everyday), long as heck classes, and having short lunch as the only break in the never-ending day. Which can be fixed by longer passing periods, off campus lunches, no standardized tests, more interactive tests to keep our engagement, more team building, and less overlapping projects in separate classes.  </t>
  </si>
  <si>
    <t>My team focus is on mental health.</t>
  </si>
  <si>
    <t xml:space="preserve">Our group includes Daena, Rashi, Angelyna and our topic is natural disaster rehabilitation. </t>
  </si>
  <si>
    <t xml:space="preserve">Our topic is natural disaster rehabilitation. My group is Angelyna, Dana, and Rashi. </t>
  </si>
  <si>
    <t>My team consists of Angelyna and Rashi, and we are talking about natural disaster rehabilitation</t>
  </si>
  <si>
    <t>a way to help students make good decisions for their future</t>
  </si>
  <si>
    <t>An app that helps you decide what will be good depending on your interest.</t>
  </si>
  <si>
    <t>School is causing students' mental health to deteriorate. my group wants to build a website, so students have a safe place to submit their struggles anonymously. This hopefully provides encouragement for struggling individuals.</t>
  </si>
  <si>
    <t>Students that have a higher achievement than attendance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</si>
</sst>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3" x14ac:knownFonts="1">
    <font>
      <sz val="10"/>
      <color rgb="FF000000"/>
      <name val="Arial"/>
    </font>
    <font>
      <b/>
      <sz val="10"/>
      <color theme="1"/>
      <name val="Arial"/>
      <family val="2"/>
    </font>
    <font>
      <b/>
      <sz val="10"/>
      <name val="Arial"/>
      <family val="2"/>
    </font>
    <font>
      <sz val="10"/>
      <color theme="1"/>
      <name val="Arial"/>
      <family val="2"/>
    </font>
    <font>
      <i/>
      <sz val="10"/>
      <color theme="1"/>
      <name val="Arial"/>
      <family val="2"/>
    </font>
    <font>
      <b/>
      <sz val="10"/>
      <color theme="1"/>
      <name val="Arial"/>
      <family val="2"/>
    </font>
    <font>
      <sz val="11"/>
      <color rgb="FF000000"/>
      <name val="Inconsolata"/>
    </font>
    <font>
      <sz val="10"/>
      <color theme="1"/>
      <name val="Arial"/>
      <family val="2"/>
    </font>
    <font>
      <sz val="11"/>
      <color rgb="FF000000"/>
      <name val="Arial"/>
      <family val="2"/>
    </font>
    <font>
      <u/>
      <sz val="10"/>
      <color rgb="FF1155CC"/>
      <name val="Arial"/>
      <family val="2"/>
    </font>
    <font>
      <u/>
      <sz val="10"/>
      <color rgb="FF0000FF"/>
      <name val="Arial"/>
      <family val="2"/>
    </font>
    <font>
      <b/>
      <sz val="10"/>
      <color theme="1"/>
      <name val="Arial"/>
      <family val="2"/>
    </font>
    <font>
      <sz val="10"/>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A4C2F4"/>
        <bgColor rgb="FFA4C2F4"/>
      </patternFill>
    </fill>
    <fill>
      <patternFill patternType="solid">
        <fgColor rgb="FFCFE2F3"/>
        <bgColor rgb="FFCFE2F3"/>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84">
    <xf numFmtId="0" fontId="0" fillId="0" borderId="0" xfId="0" applyFont="1" applyAlignment="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center"/>
    </xf>
    <xf numFmtId="0" fontId="3" fillId="0" borderId="0" xfId="0" applyFont="1"/>
    <xf numFmtId="0" fontId="3" fillId="0" borderId="0" xfId="0" applyFont="1"/>
    <xf numFmtId="0" fontId="3" fillId="0" borderId="0" xfId="0" applyFont="1" applyAlignment="1"/>
    <xf numFmtId="10" fontId="3" fillId="0" borderId="0" xfId="0" applyNumberFormat="1" applyFont="1"/>
    <xf numFmtId="10" fontId="3" fillId="0" borderId="0" xfId="0" applyNumberFormat="1" applyFont="1" applyAlignment="1"/>
    <xf numFmtId="0" fontId="1" fillId="0" borderId="0" xfId="0" applyFont="1" applyAlignment="1"/>
    <xf numFmtId="0" fontId="1" fillId="0" borderId="0" xfId="0" applyFont="1" applyAlignment="1">
      <alignment horizontal="center" wrapText="1"/>
    </xf>
    <xf numFmtId="10" fontId="1" fillId="0" borderId="0" xfId="0" applyNumberFormat="1" applyFont="1" applyAlignment="1">
      <alignment horizontal="center" wrapText="1"/>
    </xf>
    <xf numFmtId="0" fontId="1" fillId="0" borderId="0" xfId="0" applyFont="1" applyAlignment="1">
      <alignment horizontal="center" wrapText="1"/>
    </xf>
    <xf numFmtId="0" fontId="3" fillId="0" borderId="0" xfId="0" applyFont="1" applyAlignment="1">
      <alignment horizontal="right"/>
    </xf>
    <xf numFmtId="0" fontId="3" fillId="0" borderId="0" xfId="0" applyFont="1" applyAlignment="1"/>
    <xf numFmtId="164" fontId="3" fillId="0" borderId="0" xfId="0" applyNumberFormat="1" applyFont="1" applyAlignment="1"/>
    <xf numFmtId="0" fontId="4" fillId="0" borderId="0" xfId="0" applyFont="1" applyAlignment="1"/>
    <xf numFmtId="0" fontId="1" fillId="0" borderId="1" xfId="0" applyFont="1" applyBorder="1" applyAlignment="1">
      <alignment horizontal="center"/>
    </xf>
    <xf numFmtId="0" fontId="3" fillId="0" borderId="1" xfId="0" applyFont="1" applyBorder="1" applyAlignment="1"/>
    <xf numFmtId="10" fontId="1" fillId="0" borderId="0" xfId="0" applyNumberFormat="1" applyFont="1" applyAlignment="1">
      <alignment horizontal="right"/>
    </xf>
    <xf numFmtId="10" fontId="5" fillId="0" borderId="0" xfId="0" applyNumberFormat="1" applyFont="1" applyAlignment="1">
      <alignment horizontal="center"/>
    </xf>
    <xf numFmtId="10" fontId="1" fillId="0" borderId="0" xfId="0" applyNumberFormat="1" applyFont="1" applyAlignment="1">
      <alignment horizontal="center"/>
    </xf>
    <xf numFmtId="10" fontId="3" fillId="0" borderId="0" xfId="0" applyNumberFormat="1" applyFont="1" applyAlignment="1">
      <alignment horizontal="right"/>
    </xf>
    <xf numFmtId="10" fontId="0" fillId="2" borderId="0" xfId="0" applyNumberFormat="1" applyFont="1" applyFill="1"/>
    <xf numFmtId="10" fontId="6" fillId="2" borderId="0" xfId="0" applyNumberFormat="1" applyFont="1" applyFill="1"/>
    <xf numFmtId="10" fontId="7" fillId="0" borderId="0" xfId="0" applyNumberFormat="1" applyFont="1"/>
    <xf numFmtId="0" fontId="3" fillId="0" borderId="0" xfId="0" applyFont="1" applyAlignment="1">
      <alignment wrapText="1"/>
    </xf>
    <xf numFmtId="0" fontId="3" fillId="0" borderId="0" xfId="0" applyFont="1" applyAlignment="1">
      <alignment wrapText="1"/>
    </xf>
    <xf numFmtId="0" fontId="1" fillId="0" borderId="0" xfId="0" applyFont="1" applyAlignment="1">
      <alignment wrapText="1"/>
    </xf>
    <xf numFmtId="164" fontId="3" fillId="0" borderId="0" xfId="0" applyNumberFormat="1" applyFont="1" applyAlignment="1">
      <alignment horizontal="right"/>
    </xf>
    <xf numFmtId="0" fontId="3" fillId="0" borderId="0" xfId="0" applyFont="1" applyAlignment="1"/>
    <xf numFmtId="0" fontId="8" fillId="2" borderId="0" xfId="0" applyFont="1" applyFill="1" applyAlignment="1"/>
    <xf numFmtId="10" fontId="3" fillId="0" borderId="0" xfId="0" applyNumberFormat="1" applyFont="1" applyAlignment="1"/>
    <xf numFmtId="0" fontId="6" fillId="2" borderId="0" xfId="0" applyFont="1" applyFill="1" applyAlignment="1"/>
    <xf numFmtId="0" fontId="3" fillId="0" borderId="0" xfId="0" applyFont="1" applyAlignment="1"/>
    <xf numFmtId="0" fontId="8" fillId="2" borderId="0" xfId="0" applyFont="1" applyFill="1" applyAlignment="1"/>
    <xf numFmtId="0" fontId="3" fillId="0" borderId="0" xfId="0" applyFont="1" applyAlignment="1"/>
    <xf numFmtId="0" fontId="8" fillId="2" borderId="2" xfId="0" applyFont="1" applyFill="1" applyBorder="1" applyAlignment="1"/>
    <xf numFmtId="0" fontId="3" fillId="0" borderId="0" xfId="0" quotePrefix="1" applyFont="1" applyAlignment="1"/>
    <xf numFmtId="0" fontId="3" fillId="0" borderId="2" xfId="0" applyFont="1" applyBorder="1" applyAlignment="1"/>
    <xf numFmtId="0" fontId="3" fillId="3" borderId="0" xfId="0" applyFont="1" applyFill="1" applyAlignment="1"/>
    <xf numFmtId="0" fontId="8" fillId="3" borderId="0" xfId="0" applyFont="1" applyFill="1" applyAlignment="1"/>
    <xf numFmtId="10" fontId="3" fillId="3" borderId="0" xfId="0" applyNumberFormat="1" applyFont="1" applyFill="1" applyAlignment="1"/>
    <xf numFmtId="0" fontId="3" fillId="3" borderId="0" xfId="0" applyFont="1" applyFill="1" applyAlignment="1"/>
    <xf numFmtId="0" fontId="9" fillId="3" borderId="0" xfId="0" applyFont="1" applyFill="1" applyAlignment="1"/>
    <xf numFmtId="0" fontId="3" fillId="3" borderId="2" xfId="0" applyFont="1" applyFill="1" applyBorder="1" applyAlignment="1"/>
    <xf numFmtId="164" fontId="3" fillId="3" borderId="0" xfId="0" applyNumberFormat="1" applyFont="1" applyFill="1" applyAlignment="1">
      <alignment horizontal="right"/>
    </xf>
    <xf numFmtId="0" fontId="3" fillId="3" borderId="0" xfId="0" applyFont="1" applyFill="1"/>
    <xf numFmtId="0" fontId="8" fillId="3" borderId="2" xfId="0" applyFont="1" applyFill="1" applyBorder="1" applyAlignment="1"/>
    <xf numFmtId="0" fontId="3" fillId="3" borderId="0" xfId="0" applyFont="1" applyFill="1" applyAlignment="1"/>
    <xf numFmtId="0" fontId="8" fillId="3" borderId="0" xfId="0" applyFont="1" applyFill="1" applyAlignment="1"/>
    <xf numFmtId="0" fontId="8" fillId="3" borderId="0" xfId="0" applyFont="1" applyFill="1" applyAlignment="1"/>
    <xf numFmtId="0" fontId="3" fillId="3" borderId="0" xfId="0" applyFont="1" applyFill="1" applyAlignment="1">
      <alignment horizontal="right"/>
    </xf>
    <xf numFmtId="0" fontId="6" fillId="2" borderId="0" xfId="0" applyFont="1" applyFill="1" applyAlignment="1"/>
    <xf numFmtId="0" fontId="1" fillId="0" borderId="0" xfId="0" applyFont="1" applyAlignment="1">
      <alignment wrapText="1"/>
    </xf>
    <xf numFmtId="10" fontId="1" fillId="0" borderId="0" xfId="0" applyNumberFormat="1" applyFont="1" applyAlignment="1">
      <alignment wrapText="1"/>
    </xf>
    <xf numFmtId="0" fontId="1" fillId="0" borderId="2" xfId="0" applyFont="1" applyBorder="1" applyAlignment="1">
      <alignment wrapText="1"/>
    </xf>
    <xf numFmtId="164" fontId="3" fillId="4" borderId="0" xfId="0" applyNumberFormat="1" applyFont="1" applyFill="1" applyAlignment="1">
      <alignment horizontal="right"/>
    </xf>
    <xf numFmtId="0" fontId="3" fillId="4" borderId="0" xfId="0" applyFont="1" applyFill="1" applyAlignment="1"/>
    <xf numFmtId="0" fontId="3" fillId="4" borderId="0" xfId="0" applyFont="1" applyFill="1" applyAlignment="1"/>
    <xf numFmtId="0" fontId="3" fillId="4" borderId="0" xfId="0" applyFont="1" applyFill="1" applyAlignment="1">
      <alignment horizontal="center"/>
    </xf>
    <xf numFmtId="0" fontId="3" fillId="0" borderId="0" xfId="0" applyFont="1" applyAlignment="1">
      <alignment horizontal="center"/>
    </xf>
    <xf numFmtId="0" fontId="3" fillId="0" borderId="2" xfId="0" applyFont="1" applyBorder="1" applyAlignment="1"/>
    <xf numFmtId="0" fontId="1" fillId="0" borderId="0" xfId="0" applyFont="1"/>
    <xf numFmtId="10" fontId="1" fillId="0" borderId="0" xfId="0" applyNumberFormat="1" applyFont="1" applyAlignment="1"/>
    <xf numFmtId="10" fontId="8" fillId="2" borderId="0" xfId="0" applyNumberFormat="1" applyFont="1" applyFill="1"/>
    <xf numFmtId="0" fontId="3" fillId="0" borderId="0" xfId="0" quotePrefix="1" applyFont="1" applyAlignment="1"/>
    <xf numFmtId="164" fontId="3" fillId="5" borderId="0" xfId="0" applyNumberFormat="1" applyFont="1" applyFill="1" applyAlignment="1"/>
    <xf numFmtId="0" fontId="3" fillId="5" borderId="0" xfId="0" applyFont="1" applyFill="1" applyAlignment="1"/>
    <xf numFmtId="0" fontId="3" fillId="5" borderId="0" xfId="0" applyFont="1" applyFill="1"/>
    <xf numFmtId="0" fontId="8" fillId="2" borderId="0" xfId="0" applyFont="1" applyFill="1"/>
    <xf numFmtId="0" fontId="10" fillId="0" borderId="0" xfId="0" applyFont="1" applyAlignment="1"/>
    <xf numFmtId="10" fontId="3" fillId="5" borderId="0" xfId="0" applyNumberFormat="1" applyFont="1" applyFill="1"/>
    <xf numFmtId="10" fontId="3" fillId="5" borderId="0" xfId="0" applyNumberFormat="1" applyFont="1" applyFill="1" applyAlignment="1"/>
    <xf numFmtId="10" fontId="3" fillId="3" borderId="0" xfId="0" applyNumberFormat="1" applyFont="1" applyFill="1"/>
    <xf numFmtId="0" fontId="3" fillId="0" borderId="0" xfId="0" applyFont="1" applyAlignment="1"/>
    <xf numFmtId="164" fontId="3" fillId="3" borderId="0" xfId="0" applyNumberFormat="1" applyFont="1" applyFill="1" applyAlignment="1"/>
    <xf numFmtId="0" fontId="3" fillId="3" borderId="0" xfId="0" applyFont="1" applyFill="1" applyAlignment="1"/>
    <xf numFmtId="0" fontId="3" fillId="3" borderId="0" xfId="0" quotePrefix="1" applyFont="1" applyFill="1" applyAlignment="1"/>
    <xf numFmtId="10" fontId="3" fillId="3" borderId="0" xfId="0" applyNumberFormat="1" applyFont="1" applyFill="1" applyAlignment="1"/>
    <xf numFmtId="0" fontId="11" fillId="0" borderId="0" xfId="0" applyFont="1" applyAlignment="1">
      <alignment horizontal="center"/>
    </xf>
    <xf numFmtId="0" fontId="12" fillId="0" borderId="0" xfId="0" applyFont="1" applyAlignment="1"/>
    <xf numFmtId="0" fontId="11" fillId="0" borderId="0" xfId="0" applyFont="1" applyAlignment="1">
      <alignment horizontal="left"/>
    </xf>
    <xf numFmtId="0" fontId="12" fillId="0" borderId="2" xfId="0" applyFont="1" applyBorder="1" applyAlignment="1">
      <alignment horizontal="right"/>
    </xf>
  </cellXfs>
  <cellStyles count="1">
    <cellStyle name="Normal" xfId="0" builtinId="0"/>
  </cellStyles>
  <dxfs count="7">
    <dxf>
      <fill>
        <patternFill patternType="solid">
          <fgColor rgb="FFB7E1CD"/>
          <bgColor rgb="FFB7E1CD"/>
        </patternFill>
      </fill>
    </dxf>
    <dxf>
      <fill>
        <patternFill patternType="solid">
          <fgColor rgb="FFB7E1CD"/>
          <bgColor rgb="FFB7E1CD"/>
        </patternFill>
      </fill>
    </dxf>
    <dxf>
      <fill>
        <patternFill patternType="solid">
          <fgColor rgb="FFFFFFFF"/>
          <bgColor rgb="FFFFFFFF"/>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styles" Target="styles.xml"/><Relationship Id="rId3" Type="http://schemas.openxmlformats.org/officeDocument/2006/relationships/worksheet" Target="worksheets/sheet2.xml"/><Relationship Id="rId21" Type="http://schemas.openxmlformats.org/officeDocument/2006/relationships/worksheet" Target="worksheets/sheet18.xml"/><Relationship Id="rId7" Type="http://schemas.openxmlformats.org/officeDocument/2006/relationships/worksheet" Target="worksheets/sheet4.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8.xml"/><Relationship Id="rId24" Type="http://schemas.openxmlformats.org/officeDocument/2006/relationships/worksheet" Target="worksheets/sheet21.xml"/><Relationship Id="rId5" Type="http://schemas.openxmlformats.org/officeDocument/2006/relationships/worksheet" Target="worksheets/sheet3.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calcChain" Target="calcChain.xml"/><Relationship Id="rId10" Type="http://schemas.openxmlformats.org/officeDocument/2006/relationships/worksheet" Target="worksheets/sheet7.xml"/><Relationship Id="rId19" Type="http://schemas.openxmlformats.org/officeDocument/2006/relationships/worksheet" Target="worksheets/sheet16.xml"/><Relationship Id="rId4" Type="http://schemas.openxmlformats.org/officeDocument/2006/relationships/chartsheet" Target="chartsheets/sheet2.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between</a:t>
            </a:r>
            <a:r>
              <a:rPr lang="en-US" baseline="0"/>
              <a:t> Achievement and Attendance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'School A'!$E$1</c:f>
              <c:strCache>
                <c:ptCount val="1"/>
                <c:pt idx="0">
                  <c:v>Achievement</c:v>
                </c:pt>
              </c:strCache>
            </c:strRef>
          </c:tx>
          <c:spPr>
            <a:ln w="28575" cap="rnd">
              <a:solidFill>
                <a:schemeClr val="accent1"/>
              </a:solidFill>
              <a:round/>
            </a:ln>
            <a:effectLst/>
          </c:spPr>
          <c:marker>
            <c:symbol val="none"/>
          </c:marker>
          <c:cat>
            <c:strRef>
              <c:f>'School A'!$B$2:$B$27</c:f>
              <c:strCache>
                <c:ptCount val="26"/>
                <c:pt idx="0">
                  <c:v>Abbas</c:v>
                </c:pt>
                <c:pt idx="1">
                  <c:v>Adam</c:v>
                </c:pt>
                <c:pt idx="2">
                  <c:v>Josh</c:v>
                </c:pt>
                <c:pt idx="3">
                  <c:v>Benjamin</c:v>
                </c:pt>
                <c:pt idx="4">
                  <c:v>Bilal</c:v>
                </c:pt>
                <c:pt idx="5">
                  <c:v>Bryan</c:v>
                </c:pt>
                <c:pt idx="6">
                  <c:v>Eliyas</c:v>
                </c:pt>
                <c:pt idx="7">
                  <c:v>Favour</c:v>
                </c:pt>
                <c:pt idx="8">
                  <c:v>Grace</c:v>
                </c:pt>
                <c:pt idx="9">
                  <c:v>Isabella</c:v>
                </c:pt>
                <c:pt idx="10">
                  <c:v>Janvi</c:v>
                </c:pt>
                <c:pt idx="11">
                  <c:v>Jaykumar</c:v>
                </c:pt>
                <c:pt idx="12">
                  <c:v>Kaitlyn</c:v>
                </c:pt>
                <c:pt idx="13">
                  <c:v>Kayleigh</c:v>
                </c:pt>
                <c:pt idx="14">
                  <c:v>Laura</c:v>
                </c:pt>
                <c:pt idx="15">
                  <c:v>Matthew</c:v>
                </c:pt>
                <c:pt idx="16">
                  <c:v>Meagan</c:v>
                </c:pt>
                <c:pt idx="17">
                  <c:v>Monae</c:v>
                </c:pt>
                <c:pt idx="18">
                  <c:v>Moustapha</c:v>
                </c:pt>
                <c:pt idx="19">
                  <c:v>Nahom</c:v>
                </c:pt>
                <c:pt idx="20">
                  <c:v>Nanda</c:v>
                </c:pt>
                <c:pt idx="21">
                  <c:v>Omar</c:v>
                </c:pt>
                <c:pt idx="22">
                  <c:v>Oneza</c:v>
                </c:pt>
                <c:pt idx="23">
                  <c:v>Pranit</c:v>
                </c:pt>
                <c:pt idx="24">
                  <c:v>Raafeh</c:v>
                </c:pt>
                <c:pt idx="25">
                  <c:v>Trayton</c:v>
                </c:pt>
              </c:strCache>
            </c:strRef>
          </c:cat>
          <c:val>
            <c:numRef>
              <c:f>'School A'!$E$2:$E$27</c:f>
              <c:numCache>
                <c:formatCode>0.00%</c:formatCode>
                <c:ptCount val="26"/>
                <c:pt idx="0">
                  <c:v>0.77083333333333326</c:v>
                </c:pt>
                <c:pt idx="1">
                  <c:v>0.63333333333333341</c:v>
                </c:pt>
                <c:pt idx="2">
                  <c:v>1</c:v>
                </c:pt>
                <c:pt idx="3">
                  <c:v>0.71499999999999997</c:v>
                </c:pt>
                <c:pt idx="4">
                  <c:v>0.8125</c:v>
                </c:pt>
                <c:pt idx="5">
                  <c:v>0.75</c:v>
                </c:pt>
                <c:pt idx="6">
                  <c:v>0.65476190476190477</c:v>
                </c:pt>
                <c:pt idx="7">
                  <c:v>0.88200000000000001</c:v>
                </c:pt>
                <c:pt idx="8">
                  <c:v>0.88</c:v>
                </c:pt>
                <c:pt idx="9">
                  <c:v>0.91</c:v>
                </c:pt>
                <c:pt idx="10">
                  <c:v>0.84375</c:v>
                </c:pt>
                <c:pt idx="11">
                  <c:v>0.80400000000000005</c:v>
                </c:pt>
                <c:pt idx="12">
                  <c:v>0.83299999999999996</c:v>
                </c:pt>
                <c:pt idx="13">
                  <c:v>0.94166666666666665</c:v>
                </c:pt>
                <c:pt idx="14">
                  <c:v>0.78125</c:v>
                </c:pt>
                <c:pt idx="15">
                  <c:v>0.77777777777777779</c:v>
                </c:pt>
                <c:pt idx="16">
                  <c:v>1</c:v>
                </c:pt>
                <c:pt idx="17">
                  <c:v>0.92500000000000004</c:v>
                </c:pt>
                <c:pt idx="18">
                  <c:v>0.81100000000000005</c:v>
                </c:pt>
                <c:pt idx="19">
                  <c:v>0.78300000000000003</c:v>
                </c:pt>
                <c:pt idx="20">
                  <c:v>0.443</c:v>
                </c:pt>
                <c:pt idx="21">
                  <c:v>0.7407407407407407</c:v>
                </c:pt>
                <c:pt idx="22">
                  <c:v>0.84259259259259256</c:v>
                </c:pt>
                <c:pt idx="23">
                  <c:v>0.73299999999999998</c:v>
                </c:pt>
                <c:pt idx="24">
                  <c:v>0.7</c:v>
                </c:pt>
                <c:pt idx="25">
                  <c:v>0.79549999999999998</c:v>
                </c:pt>
              </c:numCache>
            </c:numRef>
          </c:val>
          <c:smooth val="0"/>
          <c:extLst>
            <c:ext xmlns:c16="http://schemas.microsoft.com/office/drawing/2014/chart" uri="{C3380CC4-5D6E-409C-BE32-E72D297353CC}">
              <c16:uniqueId val="{00000000-0D39-D148-8868-A722367FC495}"/>
            </c:ext>
          </c:extLst>
        </c:ser>
        <c:ser>
          <c:idx val="1"/>
          <c:order val="1"/>
          <c:tx>
            <c:strRef>
              <c:f>'School A'!$F$1</c:f>
              <c:strCache>
                <c:ptCount val="1"/>
                <c:pt idx="0">
                  <c:v>Attendance</c:v>
                </c:pt>
              </c:strCache>
            </c:strRef>
          </c:tx>
          <c:spPr>
            <a:ln w="28575" cap="rnd">
              <a:solidFill>
                <a:schemeClr val="accent2"/>
              </a:solidFill>
              <a:round/>
            </a:ln>
            <a:effectLst/>
          </c:spPr>
          <c:marker>
            <c:symbol val="none"/>
          </c:marker>
          <c:cat>
            <c:strRef>
              <c:f>'School A'!$B$2:$B$27</c:f>
              <c:strCache>
                <c:ptCount val="26"/>
                <c:pt idx="0">
                  <c:v>Abbas</c:v>
                </c:pt>
                <c:pt idx="1">
                  <c:v>Adam</c:v>
                </c:pt>
                <c:pt idx="2">
                  <c:v>Josh</c:v>
                </c:pt>
                <c:pt idx="3">
                  <c:v>Benjamin</c:v>
                </c:pt>
                <c:pt idx="4">
                  <c:v>Bilal</c:v>
                </c:pt>
                <c:pt idx="5">
                  <c:v>Bryan</c:v>
                </c:pt>
                <c:pt idx="6">
                  <c:v>Eliyas</c:v>
                </c:pt>
                <c:pt idx="7">
                  <c:v>Favour</c:v>
                </c:pt>
                <c:pt idx="8">
                  <c:v>Grace</c:v>
                </c:pt>
                <c:pt idx="9">
                  <c:v>Isabella</c:v>
                </c:pt>
                <c:pt idx="10">
                  <c:v>Janvi</c:v>
                </c:pt>
                <c:pt idx="11">
                  <c:v>Jaykumar</c:v>
                </c:pt>
                <c:pt idx="12">
                  <c:v>Kaitlyn</c:v>
                </c:pt>
                <c:pt idx="13">
                  <c:v>Kayleigh</c:v>
                </c:pt>
                <c:pt idx="14">
                  <c:v>Laura</c:v>
                </c:pt>
                <c:pt idx="15">
                  <c:v>Matthew</c:v>
                </c:pt>
                <c:pt idx="16">
                  <c:v>Meagan</c:v>
                </c:pt>
                <c:pt idx="17">
                  <c:v>Monae</c:v>
                </c:pt>
                <c:pt idx="18">
                  <c:v>Moustapha</c:v>
                </c:pt>
                <c:pt idx="19">
                  <c:v>Nahom</c:v>
                </c:pt>
                <c:pt idx="20">
                  <c:v>Nanda</c:v>
                </c:pt>
                <c:pt idx="21">
                  <c:v>Omar</c:v>
                </c:pt>
                <c:pt idx="22">
                  <c:v>Oneza</c:v>
                </c:pt>
                <c:pt idx="23">
                  <c:v>Pranit</c:v>
                </c:pt>
                <c:pt idx="24">
                  <c:v>Raafeh</c:v>
                </c:pt>
                <c:pt idx="25">
                  <c:v>Trayton</c:v>
                </c:pt>
              </c:strCache>
            </c:strRef>
          </c:cat>
          <c:val>
            <c:numRef>
              <c:f>'School A'!$F$2:$F$27</c:f>
              <c:numCache>
                <c:formatCode>0.00%</c:formatCode>
                <c:ptCount val="26"/>
                <c:pt idx="0">
                  <c:v>0.41666666666666669</c:v>
                </c:pt>
                <c:pt idx="1">
                  <c:v>0.78900000000000003</c:v>
                </c:pt>
                <c:pt idx="2">
                  <c:v>1</c:v>
                </c:pt>
                <c:pt idx="3">
                  <c:v>0.75</c:v>
                </c:pt>
                <c:pt idx="4">
                  <c:v>0.67800000000000005</c:v>
                </c:pt>
                <c:pt idx="5">
                  <c:v>0.91666666666666663</c:v>
                </c:pt>
                <c:pt idx="6">
                  <c:v>0.75</c:v>
                </c:pt>
                <c:pt idx="7">
                  <c:v>0.5</c:v>
                </c:pt>
                <c:pt idx="8">
                  <c:v>0.83333333333333337</c:v>
                </c:pt>
                <c:pt idx="9">
                  <c:v>1</c:v>
                </c:pt>
                <c:pt idx="10">
                  <c:v>0.83333333333333337</c:v>
                </c:pt>
                <c:pt idx="11">
                  <c:v>0.83333333333333337</c:v>
                </c:pt>
                <c:pt idx="12">
                  <c:v>0.16666666666666666</c:v>
                </c:pt>
                <c:pt idx="13">
                  <c:v>0.75</c:v>
                </c:pt>
                <c:pt idx="14">
                  <c:v>0.83333333333333337</c:v>
                </c:pt>
                <c:pt idx="15">
                  <c:v>0.83333333333333337</c:v>
                </c:pt>
                <c:pt idx="16">
                  <c:v>0.91666666666666663</c:v>
                </c:pt>
                <c:pt idx="17">
                  <c:v>1</c:v>
                </c:pt>
                <c:pt idx="18">
                  <c:v>0.75</c:v>
                </c:pt>
                <c:pt idx="19">
                  <c:v>0.58333333333333337</c:v>
                </c:pt>
                <c:pt idx="20">
                  <c:v>0.83333333333333337</c:v>
                </c:pt>
                <c:pt idx="21">
                  <c:v>1</c:v>
                </c:pt>
                <c:pt idx="22">
                  <c:v>0.91666666666666663</c:v>
                </c:pt>
                <c:pt idx="23">
                  <c:v>0.91666666666666663</c:v>
                </c:pt>
                <c:pt idx="24">
                  <c:v>0.5</c:v>
                </c:pt>
                <c:pt idx="25">
                  <c:v>0.75</c:v>
                </c:pt>
              </c:numCache>
            </c:numRef>
          </c:val>
          <c:smooth val="0"/>
          <c:extLst>
            <c:ext xmlns:c16="http://schemas.microsoft.com/office/drawing/2014/chart" uri="{C3380CC4-5D6E-409C-BE32-E72D297353CC}">
              <c16:uniqueId val="{00000001-0D39-D148-8868-A722367FC495}"/>
            </c:ext>
          </c:extLst>
        </c:ser>
        <c:dLbls>
          <c:showLegendKey val="0"/>
          <c:showVal val="0"/>
          <c:showCatName val="0"/>
          <c:showSerName val="0"/>
          <c:showPercent val="0"/>
          <c:showBubbleSize val="0"/>
        </c:dLbls>
        <c:smooth val="0"/>
        <c:axId val="2100939919"/>
        <c:axId val="564999119"/>
      </c:lineChart>
      <c:catAx>
        <c:axId val="210093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999119"/>
        <c:crosses val="autoZero"/>
        <c:auto val="1"/>
        <c:lblAlgn val="ctr"/>
        <c:lblOffset val="100"/>
        <c:noMultiLvlLbl val="0"/>
      </c:catAx>
      <c:valAx>
        <c:axId val="5649991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939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Relationship between Achievement and Attendance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'School B'!$E$1</c:f>
              <c:strCache>
                <c:ptCount val="1"/>
                <c:pt idx="0">
                  <c:v>Achievement</c:v>
                </c:pt>
              </c:strCache>
            </c:strRef>
          </c:tx>
          <c:spPr>
            <a:ln w="28575" cap="rnd">
              <a:solidFill>
                <a:schemeClr val="accent1"/>
              </a:solidFill>
              <a:round/>
            </a:ln>
            <a:effectLst/>
          </c:spPr>
          <c:marker>
            <c:symbol val="none"/>
          </c:marker>
          <c:cat>
            <c:strRef>
              <c:f>'School B'!$B$2:$B$20</c:f>
              <c:strCache>
                <c:ptCount val="19"/>
                <c:pt idx="0">
                  <c:v>Afreen</c:v>
                </c:pt>
                <c:pt idx="1">
                  <c:v>Alyssa</c:v>
                </c:pt>
                <c:pt idx="2">
                  <c:v>Arsama</c:v>
                </c:pt>
                <c:pt idx="3">
                  <c:v>Audrey</c:v>
                </c:pt>
                <c:pt idx="4">
                  <c:v>Cristian</c:v>
                </c:pt>
                <c:pt idx="5">
                  <c:v>Damari</c:v>
                </c:pt>
                <c:pt idx="6">
                  <c:v>Diego</c:v>
                </c:pt>
                <c:pt idx="7">
                  <c:v>Emily</c:v>
                </c:pt>
                <c:pt idx="8">
                  <c:v>Isabel</c:v>
                </c:pt>
                <c:pt idx="9">
                  <c:v>John</c:v>
                </c:pt>
                <c:pt idx="10">
                  <c:v>Jose</c:v>
                </c:pt>
                <c:pt idx="11">
                  <c:v>Joshua</c:v>
                </c:pt>
                <c:pt idx="12">
                  <c:v>Lambert</c:v>
                </c:pt>
                <c:pt idx="13">
                  <c:v>Lily</c:v>
                </c:pt>
                <c:pt idx="14">
                  <c:v>Roberto</c:v>
                </c:pt>
                <c:pt idx="15">
                  <c:v>Seraphim</c:v>
                </c:pt>
                <c:pt idx="16">
                  <c:v>Subah</c:v>
                </c:pt>
                <c:pt idx="17">
                  <c:v>Tam</c:v>
                </c:pt>
                <c:pt idx="18">
                  <c:v>Tiffany</c:v>
                </c:pt>
              </c:strCache>
            </c:strRef>
          </c:cat>
          <c:val>
            <c:numRef>
              <c:f>'School B'!$E$2:$E$20</c:f>
              <c:numCache>
                <c:formatCode>0.00%</c:formatCode>
                <c:ptCount val="19"/>
                <c:pt idx="0">
                  <c:v>0.83333333333333337</c:v>
                </c:pt>
                <c:pt idx="1">
                  <c:v>0.81481481481481477</c:v>
                </c:pt>
                <c:pt idx="2">
                  <c:v>0.8257575757575758</c:v>
                </c:pt>
                <c:pt idx="3">
                  <c:v>0.89400000000000002</c:v>
                </c:pt>
                <c:pt idx="4">
                  <c:v>0.67800000000000005</c:v>
                </c:pt>
                <c:pt idx="5">
                  <c:v>0.85833333333333339</c:v>
                </c:pt>
                <c:pt idx="6">
                  <c:v>0.77300000000000002</c:v>
                </c:pt>
                <c:pt idx="7">
                  <c:v>0.90625</c:v>
                </c:pt>
                <c:pt idx="8">
                  <c:v>0.7583333333333333</c:v>
                </c:pt>
                <c:pt idx="9">
                  <c:v>0.77639999999999998</c:v>
                </c:pt>
                <c:pt idx="10">
                  <c:v>0.81100000000000005</c:v>
                </c:pt>
                <c:pt idx="11">
                  <c:v>0.71666666666666656</c:v>
                </c:pt>
                <c:pt idx="12">
                  <c:v>0.81666666666666665</c:v>
                </c:pt>
                <c:pt idx="13">
                  <c:v>0.84299999999999997</c:v>
                </c:pt>
                <c:pt idx="14">
                  <c:v>0.72299999999999998</c:v>
                </c:pt>
                <c:pt idx="15">
                  <c:v>0.8</c:v>
                </c:pt>
                <c:pt idx="16">
                  <c:v>0.84299999999999997</c:v>
                </c:pt>
                <c:pt idx="17">
                  <c:v>0.77629999999999999</c:v>
                </c:pt>
                <c:pt idx="18">
                  <c:v>0.88200000000000001</c:v>
                </c:pt>
              </c:numCache>
            </c:numRef>
          </c:val>
          <c:smooth val="0"/>
          <c:extLst>
            <c:ext xmlns:c16="http://schemas.microsoft.com/office/drawing/2014/chart" uri="{C3380CC4-5D6E-409C-BE32-E72D297353CC}">
              <c16:uniqueId val="{00000000-E203-7648-A7BF-CB4C1BE53972}"/>
            </c:ext>
          </c:extLst>
        </c:ser>
        <c:ser>
          <c:idx val="1"/>
          <c:order val="1"/>
          <c:tx>
            <c:strRef>
              <c:f>'School B'!$F$1</c:f>
              <c:strCache>
                <c:ptCount val="1"/>
                <c:pt idx="0">
                  <c:v>Attendance</c:v>
                </c:pt>
              </c:strCache>
            </c:strRef>
          </c:tx>
          <c:spPr>
            <a:ln w="28575" cap="rnd">
              <a:solidFill>
                <a:schemeClr val="accent2"/>
              </a:solidFill>
              <a:round/>
            </a:ln>
            <a:effectLst/>
          </c:spPr>
          <c:marker>
            <c:symbol val="none"/>
          </c:marker>
          <c:cat>
            <c:strRef>
              <c:f>'School B'!$B$2:$B$20</c:f>
              <c:strCache>
                <c:ptCount val="19"/>
                <c:pt idx="0">
                  <c:v>Afreen</c:v>
                </c:pt>
                <c:pt idx="1">
                  <c:v>Alyssa</c:v>
                </c:pt>
                <c:pt idx="2">
                  <c:v>Arsama</c:v>
                </c:pt>
                <c:pt idx="3">
                  <c:v>Audrey</c:v>
                </c:pt>
                <c:pt idx="4">
                  <c:v>Cristian</c:v>
                </c:pt>
                <c:pt idx="5">
                  <c:v>Damari</c:v>
                </c:pt>
                <c:pt idx="6">
                  <c:v>Diego</c:v>
                </c:pt>
                <c:pt idx="7">
                  <c:v>Emily</c:v>
                </c:pt>
                <c:pt idx="8">
                  <c:v>Isabel</c:v>
                </c:pt>
                <c:pt idx="9">
                  <c:v>John</c:v>
                </c:pt>
                <c:pt idx="10">
                  <c:v>Jose</c:v>
                </c:pt>
                <c:pt idx="11">
                  <c:v>Joshua</c:v>
                </c:pt>
                <c:pt idx="12">
                  <c:v>Lambert</c:v>
                </c:pt>
                <c:pt idx="13">
                  <c:v>Lily</c:v>
                </c:pt>
                <c:pt idx="14">
                  <c:v>Roberto</c:v>
                </c:pt>
                <c:pt idx="15">
                  <c:v>Seraphim</c:v>
                </c:pt>
                <c:pt idx="16">
                  <c:v>Subah</c:v>
                </c:pt>
                <c:pt idx="17">
                  <c:v>Tam</c:v>
                </c:pt>
                <c:pt idx="18">
                  <c:v>Tiffany</c:v>
                </c:pt>
              </c:strCache>
            </c:strRef>
          </c:cat>
          <c:val>
            <c:numRef>
              <c:f>'School B'!$F$2:$F$20</c:f>
              <c:numCache>
                <c:formatCode>0.00%</c:formatCode>
                <c:ptCount val="19"/>
                <c:pt idx="0">
                  <c:v>1</c:v>
                </c:pt>
                <c:pt idx="1">
                  <c:v>0.81818181818181823</c:v>
                </c:pt>
                <c:pt idx="2">
                  <c:v>0.97</c:v>
                </c:pt>
                <c:pt idx="3">
                  <c:v>0.63636363636363635</c:v>
                </c:pt>
                <c:pt idx="4">
                  <c:v>0.90909090909090906</c:v>
                </c:pt>
                <c:pt idx="5">
                  <c:v>0.90909090909090906</c:v>
                </c:pt>
                <c:pt idx="6">
                  <c:v>1</c:v>
                </c:pt>
                <c:pt idx="7">
                  <c:v>0.90909090909090906</c:v>
                </c:pt>
                <c:pt idx="8">
                  <c:v>1</c:v>
                </c:pt>
                <c:pt idx="9">
                  <c:v>1</c:v>
                </c:pt>
                <c:pt idx="10">
                  <c:v>0.81818181818181823</c:v>
                </c:pt>
                <c:pt idx="11">
                  <c:v>0.81818181818181823</c:v>
                </c:pt>
                <c:pt idx="12">
                  <c:v>0.36363636363636365</c:v>
                </c:pt>
                <c:pt idx="13">
                  <c:v>0.88</c:v>
                </c:pt>
                <c:pt idx="14">
                  <c:v>1</c:v>
                </c:pt>
                <c:pt idx="15">
                  <c:v>0.54545454545454541</c:v>
                </c:pt>
                <c:pt idx="16">
                  <c:v>1</c:v>
                </c:pt>
                <c:pt idx="17">
                  <c:v>0.81818181818181823</c:v>
                </c:pt>
                <c:pt idx="18">
                  <c:v>0.99299999999999999</c:v>
                </c:pt>
              </c:numCache>
            </c:numRef>
          </c:val>
          <c:smooth val="0"/>
          <c:extLst>
            <c:ext xmlns:c16="http://schemas.microsoft.com/office/drawing/2014/chart" uri="{C3380CC4-5D6E-409C-BE32-E72D297353CC}">
              <c16:uniqueId val="{00000001-E203-7648-A7BF-CB4C1BE53972}"/>
            </c:ext>
          </c:extLst>
        </c:ser>
        <c:dLbls>
          <c:showLegendKey val="0"/>
          <c:showVal val="0"/>
          <c:showCatName val="0"/>
          <c:showSerName val="0"/>
          <c:showPercent val="0"/>
          <c:showBubbleSize val="0"/>
        </c:dLbls>
        <c:smooth val="0"/>
        <c:axId val="280757600"/>
        <c:axId val="325750047"/>
      </c:lineChart>
      <c:catAx>
        <c:axId val="28075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50047"/>
        <c:crosses val="autoZero"/>
        <c:auto val="1"/>
        <c:lblAlgn val="ctr"/>
        <c:lblOffset val="100"/>
        <c:noMultiLvlLbl val="0"/>
      </c:catAx>
      <c:valAx>
        <c:axId val="3257500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5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'School C'!$E$1</c:f>
              <c:strCache>
                <c:ptCount val="1"/>
                <c:pt idx="0">
                  <c:v>Achievement</c:v>
                </c:pt>
              </c:strCache>
            </c:strRef>
          </c:tx>
          <c:spPr>
            <a:ln w="28575" cap="rnd">
              <a:solidFill>
                <a:schemeClr val="accent1"/>
              </a:solidFill>
              <a:round/>
            </a:ln>
            <a:effectLst/>
          </c:spPr>
          <c:marker>
            <c:symbol val="none"/>
          </c:marker>
          <c:cat>
            <c:strRef>
              <c:f>'School C'!$B$2:$B$14</c:f>
              <c:strCache>
                <c:ptCount val="13"/>
                <c:pt idx="0">
                  <c:v>Abigail</c:v>
                </c:pt>
                <c:pt idx="1">
                  <c:v>Alan</c:v>
                </c:pt>
                <c:pt idx="2">
                  <c:v>Angelyna</c:v>
                </c:pt>
                <c:pt idx="3">
                  <c:v>Ayesha</c:v>
                </c:pt>
                <c:pt idx="4">
                  <c:v>Caleb</c:v>
                </c:pt>
                <c:pt idx="5">
                  <c:v>Chase</c:v>
                </c:pt>
                <c:pt idx="6">
                  <c:v>Daena</c:v>
                </c:pt>
                <c:pt idx="7">
                  <c:v>Emmanuel</c:v>
                </c:pt>
                <c:pt idx="8">
                  <c:v>Jack</c:v>
                </c:pt>
                <c:pt idx="9">
                  <c:v>Leia</c:v>
                </c:pt>
                <c:pt idx="10">
                  <c:v>Rashi</c:v>
                </c:pt>
                <c:pt idx="11">
                  <c:v>Sadie</c:v>
                </c:pt>
                <c:pt idx="12">
                  <c:v>Samuel</c:v>
                </c:pt>
              </c:strCache>
            </c:strRef>
          </c:cat>
          <c:val>
            <c:numRef>
              <c:f>'School C'!$E$2:$E$14</c:f>
              <c:numCache>
                <c:formatCode>0.00%</c:formatCode>
                <c:ptCount val="13"/>
                <c:pt idx="0">
                  <c:v>0.81944444444444431</c:v>
                </c:pt>
                <c:pt idx="1">
                  <c:v>0.81</c:v>
                </c:pt>
                <c:pt idx="2">
                  <c:v>1</c:v>
                </c:pt>
                <c:pt idx="3">
                  <c:v>0.84027777777777768</c:v>
                </c:pt>
                <c:pt idx="4">
                  <c:v>0.79300000000000004</c:v>
                </c:pt>
                <c:pt idx="5">
                  <c:v>0.77800000000000002</c:v>
                </c:pt>
                <c:pt idx="6">
                  <c:v>0.97222222222222221</c:v>
                </c:pt>
                <c:pt idx="7">
                  <c:v>0.78200000000000003</c:v>
                </c:pt>
                <c:pt idx="8">
                  <c:v>0.80100000000000005</c:v>
                </c:pt>
                <c:pt idx="9">
                  <c:v>0.80208333333333337</c:v>
                </c:pt>
                <c:pt idx="10">
                  <c:v>1</c:v>
                </c:pt>
                <c:pt idx="11">
                  <c:v>0.86904761904761896</c:v>
                </c:pt>
                <c:pt idx="12">
                  <c:v>0.74299999999999999</c:v>
                </c:pt>
              </c:numCache>
            </c:numRef>
          </c:val>
          <c:smooth val="0"/>
          <c:extLst>
            <c:ext xmlns:c16="http://schemas.microsoft.com/office/drawing/2014/chart" uri="{C3380CC4-5D6E-409C-BE32-E72D297353CC}">
              <c16:uniqueId val="{00000000-43EE-2E4A-84A0-41CE1655666E}"/>
            </c:ext>
          </c:extLst>
        </c:ser>
        <c:ser>
          <c:idx val="1"/>
          <c:order val="1"/>
          <c:tx>
            <c:strRef>
              <c:f>'School C'!$F$1</c:f>
              <c:strCache>
                <c:ptCount val="1"/>
                <c:pt idx="0">
                  <c:v>Attendance</c:v>
                </c:pt>
              </c:strCache>
            </c:strRef>
          </c:tx>
          <c:spPr>
            <a:ln w="28575" cap="rnd">
              <a:solidFill>
                <a:schemeClr val="accent2"/>
              </a:solidFill>
              <a:round/>
            </a:ln>
            <a:effectLst/>
          </c:spPr>
          <c:marker>
            <c:symbol val="none"/>
          </c:marker>
          <c:cat>
            <c:strRef>
              <c:f>'School C'!$B$2:$B$14</c:f>
              <c:strCache>
                <c:ptCount val="13"/>
                <c:pt idx="0">
                  <c:v>Abigail</c:v>
                </c:pt>
                <c:pt idx="1">
                  <c:v>Alan</c:v>
                </c:pt>
                <c:pt idx="2">
                  <c:v>Angelyna</c:v>
                </c:pt>
                <c:pt idx="3">
                  <c:v>Ayesha</c:v>
                </c:pt>
                <c:pt idx="4">
                  <c:v>Caleb</c:v>
                </c:pt>
                <c:pt idx="5">
                  <c:v>Chase</c:v>
                </c:pt>
                <c:pt idx="6">
                  <c:v>Daena</c:v>
                </c:pt>
                <c:pt idx="7">
                  <c:v>Emmanuel</c:v>
                </c:pt>
                <c:pt idx="8">
                  <c:v>Jack</c:v>
                </c:pt>
                <c:pt idx="9">
                  <c:v>Leia</c:v>
                </c:pt>
                <c:pt idx="10">
                  <c:v>Rashi</c:v>
                </c:pt>
                <c:pt idx="11">
                  <c:v>Sadie</c:v>
                </c:pt>
                <c:pt idx="12">
                  <c:v>Samuel</c:v>
                </c:pt>
              </c:strCache>
            </c:strRef>
          </c:cat>
          <c:val>
            <c:numRef>
              <c:f>'School C'!$F$2:$F$14</c:f>
              <c:numCache>
                <c:formatCode>0.00%</c:formatCode>
                <c:ptCount val="13"/>
                <c:pt idx="0">
                  <c:v>0.56999999999999995</c:v>
                </c:pt>
                <c:pt idx="1">
                  <c:v>0.81818181818181823</c:v>
                </c:pt>
                <c:pt idx="2">
                  <c:v>0.81818181818181823</c:v>
                </c:pt>
                <c:pt idx="3">
                  <c:v>0.54545454545454541</c:v>
                </c:pt>
                <c:pt idx="4">
                  <c:v>0.81818181818181823</c:v>
                </c:pt>
                <c:pt idx="5">
                  <c:v>0.54545454545454541</c:v>
                </c:pt>
                <c:pt idx="6">
                  <c:v>0.54545454545454541</c:v>
                </c:pt>
                <c:pt idx="7">
                  <c:v>0.72727272727272729</c:v>
                </c:pt>
                <c:pt idx="8">
                  <c:v>0.72727272727272729</c:v>
                </c:pt>
                <c:pt idx="9">
                  <c:v>0.81818181818181823</c:v>
                </c:pt>
                <c:pt idx="10">
                  <c:v>0.90909090909090906</c:v>
                </c:pt>
                <c:pt idx="11">
                  <c:v>0.72727272727272729</c:v>
                </c:pt>
                <c:pt idx="12">
                  <c:v>0.72727272727272729</c:v>
                </c:pt>
              </c:numCache>
            </c:numRef>
          </c:val>
          <c:smooth val="0"/>
          <c:extLst>
            <c:ext xmlns:c16="http://schemas.microsoft.com/office/drawing/2014/chart" uri="{C3380CC4-5D6E-409C-BE32-E72D297353CC}">
              <c16:uniqueId val="{00000001-43EE-2E4A-84A0-41CE1655666E}"/>
            </c:ext>
          </c:extLst>
        </c:ser>
        <c:dLbls>
          <c:showLegendKey val="0"/>
          <c:showVal val="0"/>
          <c:showCatName val="0"/>
          <c:showSerName val="0"/>
          <c:showPercent val="0"/>
          <c:showBubbleSize val="0"/>
        </c:dLbls>
        <c:smooth val="0"/>
        <c:axId val="1381021872"/>
        <c:axId val="2038199871"/>
      </c:lineChart>
      <c:catAx>
        <c:axId val="138102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199871"/>
        <c:crosses val="autoZero"/>
        <c:auto val="1"/>
        <c:lblAlgn val="ctr"/>
        <c:lblOffset val="100"/>
        <c:noMultiLvlLbl val="0"/>
      </c:catAx>
      <c:valAx>
        <c:axId val="20381998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102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Relationship between Achievement and Attendance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'School C'!$E$1</c:f>
              <c:strCache>
                <c:ptCount val="1"/>
                <c:pt idx="0">
                  <c:v>Achievement</c:v>
                </c:pt>
              </c:strCache>
            </c:strRef>
          </c:tx>
          <c:spPr>
            <a:ln w="28575" cap="rnd">
              <a:solidFill>
                <a:schemeClr val="accent1"/>
              </a:solidFill>
              <a:round/>
            </a:ln>
            <a:effectLst/>
          </c:spPr>
          <c:marker>
            <c:symbol val="none"/>
          </c:marker>
          <c:cat>
            <c:strRef>
              <c:f>'School C'!$B$2:$B$14</c:f>
              <c:strCache>
                <c:ptCount val="13"/>
                <c:pt idx="0">
                  <c:v>Abigail</c:v>
                </c:pt>
                <c:pt idx="1">
                  <c:v>Alan</c:v>
                </c:pt>
                <c:pt idx="2">
                  <c:v>Angelyna</c:v>
                </c:pt>
                <c:pt idx="3">
                  <c:v>Ayesha</c:v>
                </c:pt>
                <c:pt idx="4">
                  <c:v>Caleb</c:v>
                </c:pt>
                <c:pt idx="5">
                  <c:v>Chase</c:v>
                </c:pt>
                <c:pt idx="6">
                  <c:v>Daena</c:v>
                </c:pt>
                <c:pt idx="7">
                  <c:v>Emmanuel</c:v>
                </c:pt>
                <c:pt idx="8">
                  <c:v>Jack</c:v>
                </c:pt>
                <c:pt idx="9">
                  <c:v>Leia</c:v>
                </c:pt>
                <c:pt idx="10">
                  <c:v>Rashi</c:v>
                </c:pt>
                <c:pt idx="11">
                  <c:v>Sadie</c:v>
                </c:pt>
                <c:pt idx="12">
                  <c:v>Samuel</c:v>
                </c:pt>
              </c:strCache>
            </c:strRef>
          </c:cat>
          <c:val>
            <c:numRef>
              <c:f>'School C'!$E$2:$E$14</c:f>
              <c:numCache>
                <c:formatCode>0.00%</c:formatCode>
                <c:ptCount val="13"/>
                <c:pt idx="0">
                  <c:v>0.81944444444444431</c:v>
                </c:pt>
                <c:pt idx="1">
                  <c:v>0.81</c:v>
                </c:pt>
                <c:pt idx="2">
                  <c:v>1</c:v>
                </c:pt>
                <c:pt idx="3">
                  <c:v>0.84027777777777768</c:v>
                </c:pt>
                <c:pt idx="4">
                  <c:v>0.79300000000000004</c:v>
                </c:pt>
                <c:pt idx="5">
                  <c:v>0.77800000000000002</c:v>
                </c:pt>
                <c:pt idx="6">
                  <c:v>0.97222222222222221</c:v>
                </c:pt>
                <c:pt idx="7">
                  <c:v>0.78200000000000003</c:v>
                </c:pt>
                <c:pt idx="8">
                  <c:v>0.80100000000000005</c:v>
                </c:pt>
                <c:pt idx="9">
                  <c:v>0.80208333333333337</c:v>
                </c:pt>
                <c:pt idx="10">
                  <c:v>1</c:v>
                </c:pt>
                <c:pt idx="11">
                  <c:v>0.86904761904761896</c:v>
                </c:pt>
                <c:pt idx="12">
                  <c:v>0.74299999999999999</c:v>
                </c:pt>
              </c:numCache>
            </c:numRef>
          </c:val>
          <c:smooth val="0"/>
          <c:extLst>
            <c:ext xmlns:c16="http://schemas.microsoft.com/office/drawing/2014/chart" uri="{C3380CC4-5D6E-409C-BE32-E72D297353CC}">
              <c16:uniqueId val="{00000000-2B4B-A84B-A25E-5DD9EBEED6B2}"/>
            </c:ext>
          </c:extLst>
        </c:ser>
        <c:ser>
          <c:idx val="1"/>
          <c:order val="1"/>
          <c:tx>
            <c:strRef>
              <c:f>'School C'!$F$1</c:f>
              <c:strCache>
                <c:ptCount val="1"/>
                <c:pt idx="0">
                  <c:v>Attendance</c:v>
                </c:pt>
              </c:strCache>
            </c:strRef>
          </c:tx>
          <c:spPr>
            <a:ln w="28575" cap="rnd">
              <a:solidFill>
                <a:schemeClr val="accent2"/>
              </a:solidFill>
              <a:round/>
            </a:ln>
            <a:effectLst/>
          </c:spPr>
          <c:marker>
            <c:symbol val="none"/>
          </c:marker>
          <c:cat>
            <c:strRef>
              <c:f>'School C'!$B$2:$B$14</c:f>
              <c:strCache>
                <c:ptCount val="13"/>
                <c:pt idx="0">
                  <c:v>Abigail</c:v>
                </c:pt>
                <c:pt idx="1">
                  <c:v>Alan</c:v>
                </c:pt>
                <c:pt idx="2">
                  <c:v>Angelyna</c:v>
                </c:pt>
                <c:pt idx="3">
                  <c:v>Ayesha</c:v>
                </c:pt>
                <c:pt idx="4">
                  <c:v>Caleb</c:v>
                </c:pt>
                <c:pt idx="5">
                  <c:v>Chase</c:v>
                </c:pt>
                <c:pt idx="6">
                  <c:v>Daena</c:v>
                </c:pt>
                <c:pt idx="7">
                  <c:v>Emmanuel</c:v>
                </c:pt>
                <c:pt idx="8">
                  <c:v>Jack</c:v>
                </c:pt>
                <c:pt idx="9">
                  <c:v>Leia</c:v>
                </c:pt>
                <c:pt idx="10">
                  <c:v>Rashi</c:v>
                </c:pt>
                <c:pt idx="11">
                  <c:v>Sadie</c:v>
                </c:pt>
                <c:pt idx="12">
                  <c:v>Samuel</c:v>
                </c:pt>
              </c:strCache>
            </c:strRef>
          </c:cat>
          <c:val>
            <c:numRef>
              <c:f>'School C'!$F$2:$F$14</c:f>
              <c:numCache>
                <c:formatCode>0.00%</c:formatCode>
                <c:ptCount val="13"/>
                <c:pt idx="0">
                  <c:v>0.56999999999999995</c:v>
                </c:pt>
                <c:pt idx="1">
                  <c:v>0.81818181818181823</c:v>
                </c:pt>
                <c:pt idx="2">
                  <c:v>0.81818181818181823</c:v>
                </c:pt>
                <c:pt idx="3">
                  <c:v>0.54545454545454541</c:v>
                </c:pt>
                <c:pt idx="4">
                  <c:v>0.81818181818181823</c:v>
                </c:pt>
                <c:pt idx="5">
                  <c:v>0.54545454545454541</c:v>
                </c:pt>
                <c:pt idx="6">
                  <c:v>0.54545454545454541</c:v>
                </c:pt>
                <c:pt idx="7">
                  <c:v>0.72727272727272729</c:v>
                </c:pt>
                <c:pt idx="8">
                  <c:v>0.72727272727272729</c:v>
                </c:pt>
                <c:pt idx="9">
                  <c:v>0.81818181818181823</c:v>
                </c:pt>
                <c:pt idx="10">
                  <c:v>0.90909090909090906</c:v>
                </c:pt>
                <c:pt idx="11">
                  <c:v>0.72727272727272729</c:v>
                </c:pt>
                <c:pt idx="12">
                  <c:v>0.72727272727272729</c:v>
                </c:pt>
              </c:numCache>
            </c:numRef>
          </c:val>
          <c:smooth val="0"/>
          <c:extLst>
            <c:ext xmlns:c16="http://schemas.microsoft.com/office/drawing/2014/chart" uri="{C3380CC4-5D6E-409C-BE32-E72D297353CC}">
              <c16:uniqueId val="{00000001-2B4B-A84B-A25E-5DD9EBEED6B2}"/>
            </c:ext>
          </c:extLst>
        </c:ser>
        <c:dLbls>
          <c:showLegendKey val="0"/>
          <c:showVal val="0"/>
          <c:showCatName val="0"/>
          <c:showSerName val="0"/>
          <c:showPercent val="0"/>
          <c:showBubbleSize val="0"/>
        </c:dLbls>
        <c:smooth val="0"/>
        <c:axId val="156949328"/>
        <c:axId val="1399924576"/>
      </c:lineChart>
      <c:catAx>
        <c:axId val="15694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9924576"/>
        <c:crosses val="autoZero"/>
        <c:auto val="1"/>
        <c:lblAlgn val="ctr"/>
        <c:lblOffset val="100"/>
        <c:noMultiLvlLbl val="0"/>
      </c:catAx>
      <c:valAx>
        <c:axId val="13999245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49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84B4B10-F46D-7C46-99B4-6DC71DB502EC}">
  <sheetPr/>
  <sheetViews>
    <sheetView zoomScale="11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A26EE1E-974C-B74B-B9B1-F4B6EC3E33D5}">
  <sheetPr/>
  <sheetViews>
    <sheetView zoomScale="11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79E3356-D6A3-3C4C-80D3-23E9500DFA64}">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665882" cy="6285966"/>
    <xdr:graphicFrame macro="">
      <xdr:nvGraphicFramePr>
        <xdr:cNvPr id="2" name="Chart 1">
          <a:extLst>
            <a:ext uri="{FF2B5EF4-FFF2-40B4-BE49-F238E27FC236}">
              <a16:creationId xmlns:a16="http://schemas.microsoft.com/office/drawing/2014/main" id="{4752AAB2-59AE-1047-B872-523D414E321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5882" cy="6285966"/>
    <xdr:graphicFrame macro="">
      <xdr:nvGraphicFramePr>
        <xdr:cNvPr id="2" name="Chart 1">
          <a:extLst>
            <a:ext uri="{FF2B5EF4-FFF2-40B4-BE49-F238E27FC236}">
              <a16:creationId xmlns:a16="http://schemas.microsoft.com/office/drawing/2014/main" id="{F89DDF97-23F4-6346-9EF0-36ED15C91BD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7</xdr:col>
      <xdr:colOff>678961</xdr:colOff>
      <xdr:row>2</xdr:row>
      <xdr:rowOff>186593</xdr:rowOff>
    </xdr:from>
    <xdr:to>
      <xdr:col>11</xdr:col>
      <xdr:colOff>473807</xdr:colOff>
      <xdr:row>16</xdr:row>
      <xdr:rowOff>194408</xdr:rowOff>
    </xdr:to>
    <xdr:graphicFrame macro="">
      <xdr:nvGraphicFramePr>
        <xdr:cNvPr id="3" name="Chart 2">
          <a:extLst>
            <a:ext uri="{FF2B5EF4-FFF2-40B4-BE49-F238E27FC236}">
              <a16:creationId xmlns:a16="http://schemas.microsoft.com/office/drawing/2014/main" id="{60C4A69D-CDC3-334F-BD74-DBDB4C0AC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5882" cy="6285966"/>
    <xdr:graphicFrame macro="">
      <xdr:nvGraphicFramePr>
        <xdr:cNvPr id="2" name="Chart 1">
          <a:extLst>
            <a:ext uri="{FF2B5EF4-FFF2-40B4-BE49-F238E27FC236}">
              <a16:creationId xmlns:a16="http://schemas.microsoft.com/office/drawing/2014/main" id="{68F49634-F1FD-4D44-8766-3A27BFC83EF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6" Type="http://schemas.openxmlformats.org/officeDocument/2006/relationships/hyperlink" Target="https://popcode.org/?snapshot=6ac905d4-604b-449e-9d04-111db0c9838a" TargetMode="External"/><Relationship Id="rId21" Type="http://schemas.openxmlformats.org/officeDocument/2006/relationships/hyperlink" Target="https://popcode.org/?snapshot=329bd09a-7a86-4480-be04-2b36c0ba6664" TargetMode="External"/><Relationship Id="rId42" Type="http://schemas.openxmlformats.org/officeDocument/2006/relationships/hyperlink" Target="https://popcode.org/?snapshot=6c8cca52-42ff-4117-9312-52ee695b4d41" TargetMode="External"/><Relationship Id="rId47" Type="http://schemas.openxmlformats.org/officeDocument/2006/relationships/hyperlink" Target="https://popcode.org/?snapshot=4f1d23fd-af41-474f-8cd2-a417ee76bf3d" TargetMode="External"/><Relationship Id="rId63" Type="http://schemas.openxmlformats.org/officeDocument/2006/relationships/hyperlink" Target="https://popcode.org/?snapshot=d7b87bb4-4ac1-46f3-8376-95cefbf2dca4" TargetMode="External"/><Relationship Id="rId68" Type="http://schemas.openxmlformats.org/officeDocument/2006/relationships/hyperlink" Target="https://popcode.org/?snapshot=1294789f-612f-4d2d-803d-2afb5d986097" TargetMode="External"/><Relationship Id="rId84" Type="http://schemas.openxmlformats.org/officeDocument/2006/relationships/hyperlink" Target="https://popcode.org/?snapshot=cfda13f1-c908-4f86-86fb-45a5ad4630ec" TargetMode="External"/><Relationship Id="rId89" Type="http://schemas.openxmlformats.org/officeDocument/2006/relationships/hyperlink" Target="https://popcode.org/?snapshot=66b0cdd7-19e8-4fc7-aefa-8300c86b35b0" TargetMode="External"/><Relationship Id="rId16" Type="http://schemas.openxmlformats.org/officeDocument/2006/relationships/hyperlink" Target="https://popcode.org/?snapshot=1b105172-be65-46f2-9fb5-e5481e8453ad" TargetMode="External"/><Relationship Id="rId11" Type="http://schemas.openxmlformats.org/officeDocument/2006/relationships/hyperlink" Target="https://popcode.org/?snapshot=8270d13e-5da7-4cac-bcc2-694fb4630a0d" TargetMode="External"/><Relationship Id="rId32" Type="http://schemas.openxmlformats.org/officeDocument/2006/relationships/hyperlink" Target="https://popcode.org/?snapshot=d839f495-6f53-4759-b424-37cbca9c2694" TargetMode="External"/><Relationship Id="rId37" Type="http://schemas.openxmlformats.org/officeDocument/2006/relationships/hyperlink" Target="https://popcode.org/?snapshot=eeeb6444-fa1a-4e4b-bda1-3499c6a696d7" TargetMode="External"/><Relationship Id="rId53" Type="http://schemas.openxmlformats.org/officeDocument/2006/relationships/hyperlink" Target="https://popcode.org/?snapshot=56d06803-e052-4a3e-b422-1f533a4961d3" TargetMode="External"/><Relationship Id="rId58" Type="http://schemas.openxmlformats.org/officeDocument/2006/relationships/hyperlink" Target="https://popcode.org/?snapshot=7c1e9d0b-427e-4024-b313-8ef6a59c14f4" TargetMode="External"/><Relationship Id="rId74" Type="http://schemas.openxmlformats.org/officeDocument/2006/relationships/hyperlink" Target="https://popcode.org/?snapshot=080f94cc-3e7a-4814-9d45-7d3c279a22dc" TargetMode="External"/><Relationship Id="rId79" Type="http://schemas.openxmlformats.org/officeDocument/2006/relationships/hyperlink" Target="https://popcode.org/?snapshot=15164fcb-ed93-4667-818d-a15d309da00e" TargetMode="External"/><Relationship Id="rId5" Type="http://schemas.openxmlformats.org/officeDocument/2006/relationships/hyperlink" Target="https://popcode.org/?snapshot=994a16fe-d586-46d2-9c4b-031e10d04233" TargetMode="External"/><Relationship Id="rId14" Type="http://schemas.openxmlformats.org/officeDocument/2006/relationships/hyperlink" Target="https://popcode.org/?snapshot=59d4c148-8a85-4657-860d-47897b65cd31" TargetMode="External"/><Relationship Id="rId22" Type="http://schemas.openxmlformats.org/officeDocument/2006/relationships/hyperlink" Target="https://popcode.org/?snapshot=9bc538ce-8a52-4dc6-918a-1f8859fcd7ac" TargetMode="External"/><Relationship Id="rId27" Type="http://schemas.openxmlformats.org/officeDocument/2006/relationships/hyperlink" Target="https://popcode.org/?snapshot=7f2dbc97-bd37-4ae6-bc7c-127cccb5895c" TargetMode="External"/><Relationship Id="rId30" Type="http://schemas.openxmlformats.org/officeDocument/2006/relationships/hyperlink" Target="https://popcode.org/?snapshot=e07184c6-04d2-4082-8d29-132e3e6a71ea" TargetMode="External"/><Relationship Id="rId35" Type="http://schemas.openxmlformats.org/officeDocument/2006/relationships/hyperlink" Target="https://popcode.org/?snapshot=92c4b9f5-c9d6-4210-a477-d0f73a024959" TargetMode="External"/><Relationship Id="rId43" Type="http://schemas.openxmlformats.org/officeDocument/2006/relationships/hyperlink" Target="https://popcode.org/?snapshot=11c40937-e697-48ff-b8f2-c01df83d95c9" TargetMode="External"/><Relationship Id="rId48" Type="http://schemas.openxmlformats.org/officeDocument/2006/relationships/hyperlink" Target="https://popcode.org/?snapshot=1a36a43e-cfa2-4f0e-ab3a-29ed9b086552" TargetMode="External"/><Relationship Id="rId56" Type="http://schemas.openxmlformats.org/officeDocument/2006/relationships/hyperlink" Target="https://popcode.org/?snapshot=3d7157a2-7c05-4daf-b8a0-8dcf152bf39b" TargetMode="External"/><Relationship Id="rId64" Type="http://schemas.openxmlformats.org/officeDocument/2006/relationships/hyperlink" Target="https://popcode.org/?snapshot=dd2a16c4-ba95-4fe0-91b3-d13379aa8ad3" TargetMode="External"/><Relationship Id="rId69" Type="http://schemas.openxmlformats.org/officeDocument/2006/relationships/hyperlink" Target="https://popcode.org/?snapshot=d2f263eb-2624-4081-a0c0-9c3d8cd0b69d" TargetMode="External"/><Relationship Id="rId77" Type="http://schemas.openxmlformats.org/officeDocument/2006/relationships/hyperlink" Target="https://popcode.org/?snapshot=15f6e0cf-c42c-4ef8-b1ba-5b1d2e350252" TargetMode="External"/><Relationship Id="rId8" Type="http://schemas.openxmlformats.org/officeDocument/2006/relationships/hyperlink" Target="https://popcode.org/?snapshot=5b804eaf-475a-41cf-9421-3498b4a0caff" TargetMode="External"/><Relationship Id="rId51" Type="http://schemas.openxmlformats.org/officeDocument/2006/relationships/hyperlink" Target="https://popcode.org/?snapshot=70ca6372-0cd5-400f-9e56-8ec3fede3a84" TargetMode="External"/><Relationship Id="rId72" Type="http://schemas.openxmlformats.org/officeDocument/2006/relationships/hyperlink" Target="https://popcode.org/?snapshot=094f5c50-b5a7-46d1-9b0f-d6df66f2f548" TargetMode="External"/><Relationship Id="rId80" Type="http://schemas.openxmlformats.org/officeDocument/2006/relationships/hyperlink" Target="https://popcode.org/?snapshot=924d0d2f-de64-48d8-879a-d3364de8cf13" TargetMode="External"/><Relationship Id="rId85" Type="http://schemas.openxmlformats.org/officeDocument/2006/relationships/hyperlink" Target="https://popcode.org/?snapshot=3ed081f3-7bb2-4ae1-b0e4-e7dfa60c5a6c" TargetMode="External"/><Relationship Id="rId3" Type="http://schemas.openxmlformats.org/officeDocument/2006/relationships/hyperlink" Target="https://popcode.org/?snapshot=f3aaced7-37d2-43d8-a3da-80d42989e816" TargetMode="External"/><Relationship Id="rId12" Type="http://schemas.openxmlformats.org/officeDocument/2006/relationships/hyperlink" Target="https://popcode.org/?snapshot=c6ab3e6f-fb3c-4649-a80c-8584077e3d3e" TargetMode="External"/><Relationship Id="rId17" Type="http://schemas.openxmlformats.org/officeDocument/2006/relationships/hyperlink" Target="https://popcode.org/?snapshot=5b776bdb-2e2a-436a-9294-4c32c70710e2" TargetMode="External"/><Relationship Id="rId25" Type="http://schemas.openxmlformats.org/officeDocument/2006/relationships/hyperlink" Target="https://popcode.org/?snapshot=cf89863a-5e55-43b5-bf27-a91ef87e9606" TargetMode="External"/><Relationship Id="rId33" Type="http://schemas.openxmlformats.org/officeDocument/2006/relationships/hyperlink" Target="https://popcode.org/?snapshot=01794ad6-7126-4ae7-a40d-52311a81f7df" TargetMode="External"/><Relationship Id="rId38" Type="http://schemas.openxmlformats.org/officeDocument/2006/relationships/hyperlink" Target="https://popcode.org/?snapshot=0bc917c4-1191-4218-9c67-2ab790ef2d9b" TargetMode="External"/><Relationship Id="rId46" Type="http://schemas.openxmlformats.org/officeDocument/2006/relationships/hyperlink" Target="https://popcode.org/?snapshot=09772007-7f9a-4c54-86ed-9ce7011326c3" TargetMode="External"/><Relationship Id="rId59" Type="http://schemas.openxmlformats.org/officeDocument/2006/relationships/hyperlink" Target="https://popcode.org/?snapshot=57356b69-13a7-4add-9978-ab854fbfd4fc" TargetMode="External"/><Relationship Id="rId67" Type="http://schemas.openxmlformats.org/officeDocument/2006/relationships/hyperlink" Target="https://popcode.org/?snapshot=6bfd812f-482c-480c-8855-79eca0e2fd20" TargetMode="External"/><Relationship Id="rId20" Type="http://schemas.openxmlformats.org/officeDocument/2006/relationships/hyperlink" Target="https://popcode.org/?snapshot=0c9cf68d-9556-48dc-b3a3-6cca767d6e03" TargetMode="External"/><Relationship Id="rId41" Type="http://schemas.openxmlformats.org/officeDocument/2006/relationships/hyperlink" Target="https://popcode.org/?snapshot=a4878c63-3e09-4eb6-a2d7-9aaf89d40b8f" TargetMode="External"/><Relationship Id="rId54" Type="http://schemas.openxmlformats.org/officeDocument/2006/relationships/hyperlink" Target="https://popcode.org/?snapshot=81dc6084-f807-46fb-b776-fab0aed6e532" TargetMode="External"/><Relationship Id="rId62" Type="http://schemas.openxmlformats.org/officeDocument/2006/relationships/hyperlink" Target="https://popcode.org/?snapshot=b4595ca8-dc04-4e21-b89b-16f76709e4e3" TargetMode="External"/><Relationship Id="rId70" Type="http://schemas.openxmlformats.org/officeDocument/2006/relationships/hyperlink" Target="https://popcode.org/?snapshot=0c49c57e-4fe3-4aeb-99b3-03e838ffc769" TargetMode="External"/><Relationship Id="rId75" Type="http://schemas.openxmlformats.org/officeDocument/2006/relationships/hyperlink" Target="https://popcode.org/?snapshot=25b8b54c-b445-4374-8473-c9a1e8badd6a" TargetMode="External"/><Relationship Id="rId83" Type="http://schemas.openxmlformats.org/officeDocument/2006/relationships/hyperlink" Target="https://popcode.org/?snapshot=c381edc9-d0af-4ffd-9760-e9a3bed4782a" TargetMode="External"/><Relationship Id="rId88" Type="http://schemas.openxmlformats.org/officeDocument/2006/relationships/hyperlink" Target="https://popcode.org/?snapshot=b0fc5021-fdef-4a5f-9890-37099068a0e7" TargetMode="External"/><Relationship Id="rId1" Type="http://schemas.openxmlformats.org/officeDocument/2006/relationships/hyperlink" Target="https://popcode.org/?snapshot=b793e191-d8b3-49d0-a397-fd0a66d02537" TargetMode="External"/><Relationship Id="rId6" Type="http://schemas.openxmlformats.org/officeDocument/2006/relationships/hyperlink" Target="https://popcode.org/?snapshot=a07faf9e-261d-4d22-b3d6-931e6e86982c" TargetMode="External"/><Relationship Id="rId15" Type="http://schemas.openxmlformats.org/officeDocument/2006/relationships/hyperlink" Target="https://popcode.org/?snapshot=39b60e57-ee18-48e5-855e-8b501ea75284" TargetMode="External"/><Relationship Id="rId23" Type="http://schemas.openxmlformats.org/officeDocument/2006/relationships/hyperlink" Target="https://popcode.org/?snapshot=4ca90bf8-bfb1-4cb1-a454-2377d403dab0" TargetMode="External"/><Relationship Id="rId28" Type="http://schemas.openxmlformats.org/officeDocument/2006/relationships/hyperlink" Target="https://popcode.org/?snapshot=d0984867-c5f9-45d6-9eee-b9a30a4d0d8b" TargetMode="External"/><Relationship Id="rId36" Type="http://schemas.openxmlformats.org/officeDocument/2006/relationships/hyperlink" Target="https://popcode.org/?snapshot=358ac98b-9d0c-471d-84f6-de93f3c05f4a" TargetMode="External"/><Relationship Id="rId49" Type="http://schemas.openxmlformats.org/officeDocument/2006/relationships/hyperlink" Target="https://popcode.org/?snapshot=08e1edf3-8153-4220-8130-fca8b3535223" TargetMode="External"/><Relationship Id="rId57" Type="http://schemas.openxmlformats.org/officeDocument/2006/relationships/hyperlink" Target="https://popcode.org/?snapshot=6802f068-a909-42a9-853d-ee08d6eed238" TargetMode="External"/><Relationship Id="rId10" Type="http://schemas.openxmlformats.org/officeDocument/2006/relationships/hyperlink" Target="https://popcode.org/?snapshot=bd8c6b92-d918-4482-a5cc-e896e66b77c6" TargetMode="External"/><Relationship Id="rId31" Type="http://schemas.openxmlformats.org/officeDocument/2006/relationships/hyperlink" Target="https://popcode.org/?snapshot=b9fcc188-7d77-40b6-ad67-b8a0722a3010" TargetMode="External"/><Relationship Id="rId44" Type="http://schemas.openxmlformats.org/officeDocument/2006/relationships/hyperlink" Target="https://popcode.org/?snapshot=9f502c97-0f69-4079-bdc9-77aec052a30a" TargetMode="External"/><Relationship Id="rId52" Type="http://schemas.openxmlformats.org/officeDocument/2006/relationships/hyperlink" Target="https://popcode.org/?snapshot=21de6bf1-d76b-43ce-8e7c-2f03f758b1a2" TargetMode="External"/><Relationship Id="rId60" Type="http://schemas.openxmlformats.org/officeDocument/2006/relationships/hyperlink" Target="https://popcode.org/?snapshot=053b48aa-f35b-4108-9455-9266ee6cbd69" TargetMode="External"/><Relationship Id="rId65" Type="http://schemas.openxmlformats.org/officeDocument/2006/relationships/hyperlink" Target="https://popcode.org/?snapshot=c1387325-7d6b-42d4-b36c-0f797bc94606" TargetMode="External"/><Relationship Id="rId73" Type="http://schemas.openxmlformats.org/officeDocument/2006/relationships/hyperlink" Target="https://popcode.org/?snapshot=8b6037a7-03a9-4070-9ac2-041688f01fc3" TargetMode="External"/><Relationship Id="rId78" Type="http://schemas.openxmlformats.org/officeDocument/2006/relationships/hyperlink" Target="https://popcode.org/?snapshot=90d0fba3-a428-4956-bee8-5f4c6a2fbecc" TargetMode="External"/><Relationship Id="rId81" Type="http://schemas.openxmlformats.org/officeDocument/2006/relationships/hyperlink" Target="https://popcode.org/?snapshot=5c1602f4-e697-4115-bb1b-16c1e26a8505" TargetMode="External"/><Relationship Id="rId86" Type="http://schemas.openxmlformats.org/officeDocument/2006/relationships/hyperlink" Target="https://popcode.org/?snapshot=78e436d2-dc24-494b-85ea-d5fe25ae951e" TargetMode="External"/><Relationship Id="rId4" Type="http://schemas.openxmlformats.org/officeDocument/2006/relationships/hyperlink" Target="https://popcode.org/?snapshot=a50a317f-1ad1-40c2-aede-736fdb2f3574" TargetMode="External"/><Relationship Id="rId9" Type="http://schemas.openxmlformats.org/officeDocument/2006/relationships/hyperlink" Target="https://popcode.org/?snapshot=8692892c-8654-4bf4-9f60-456580616ad4" TargetMode="External"/><Relationship Id="rId13" Type="http://schemas.openxmlformats.org/officeDocument/2006/relationships/hyperlink" Target="https://popcode.org/?snapshot=1ec18667-06db-45d6-8270-3c534443d812" TargetMode="External"/><Relationship Id="rId18" Type="http://schemas.openxmlformats.org/officeDocument/2006/relationships/hyperlink" Target="https://popcode.org/?snapshot=57aa5515-e8d1-4ff6-b250-758f128d54b0" TargetMode="External"/><Relationship Id="rId39" Type="http://schemas.openxmlformats.org/officeDocument/2006/relationships/hyperlink" Target="https://popcode.org/?snapshot=77f079de-bb08-4cd3-8d80-a2ff31be189a" TargetMode="External"/><Relationship Id="rId34" Type="http://schemas.openxmlformats.org/officeDocument/2006/relationships/hyperlink" Target="https://popcode.org/?snapshot=c50ec5b9-98a3-4c2f-8564-e7c29c88fc10" TargetMode="External"/><Relationship Id="rId50" Type="http://schemas.openxmlformats.org/officeDocument/2006/relationships/hyperlink" Target="https://popcode.org/?snapshot=e98fe591-ac3b-4e2b-b885-9d215444cb3c" TargetMode="External"/><Relationship Id="rId55" Type="http://schemas.openxmlformats.org/officeDocument/2006/relationships/hyperlink" Target="https://popcode.org/?snapshot=c4e56e29-feaf-42da-bcfb-a05d05ae4ca0" TargetMode="External"/><Relationship Id="rId76" Type="http://schemas.openxmlformats.org/officeDocument/2006/relationships/hyperlink" Target="https://popcode.org/?snapshot=54b1bb54-b0b1-4448-9103-b6e736549055" TargetMode="External"/><Relationship Id="rId7" Type="http://schemas.openxmlformats.org/officeDocument/2006/relationships/hyperlink" Target="https://popcode.org/?snapshot=94f7c377-2e52-43ee-a7a3-c513c9488684" TargetMode="External"/><Relationship Id="rId71" Type="http://schemas.openxmlformats.org/officeDocument/2006/relationships/hyperlink" Target="https://popcode.org/?snapshot=44d4947f-be31-4c37-a253-271ec5f8978c" TargetMode="External"/><Relationship Id="rId2" Type="http://schemas.openxmlformats.org/officeDocument/2006/relationships/hyperlink" Target="https://popcode.org/?snapshot=3e50754a-cfa8-4516-ac19-54efaeafcc93" TargetMode="External"/><Relationship Id="rId29" Type="http://schemas.openxmlformats.org/officeDocument/2006/relationships/hyperlink" Target="https://popcode.org/?snapshot=0274d825-7ef3-400e-9952-c7cf46fbd3f2" TargetMode="External"/><Relationship Id="rId24" Type="http://schemas.openxmlformats.org/officeDocument/2006/relationships/hyperlink" Target="https://popcode.org/?snapshot=7f4edd51-43e2-44da-98ea-d41b37284575" TargetMode="External"/><Relationship Id="rId40" Type="http://schemas.openxmlformats.org/officeDocument/2006/relationships/hyperlink" Target="https://popcode.org/?snapshot=476c541a-b968-48f5-b307-312c902de807" TargetMode="External"/><Relationship Id="rId45" Type="http://schemas.openxmlformats.org/officeDocument/2006/relationships/hyperlink" Target="https://popcode.org/?snapshot=558e64ea-a01f-44f4-a701-62947c7249ca" TargetMode="External"/><Relationship Id="rId66" Type="http://schemas.openxmlformats.org/officeDocument/2006/relationships/hyperlink" Target="https://popcode.org/?snapshot=89f19429-bbc8-4de0-ad6f-cf563c117c0a" TargetMode="External"/><Relationship Id="rId87" Type="http://schemas.openxmlformats.org/officeDocument/2006/relationships/hyperlink" Target="https://popcode.org/?snapshot=9523c2ce-f45d-4e6e-ba9c-411d84e2a82c" TargetMode="External"/><Relationship Id="rId61" Type="http://schemas.openxmlformats.org/officeDocument/2006/relationships/hyperlink" Target="https://popcode.org/?snapshot=8d03f103-4795-490f-b059-3bee1a48e94f" TargetMode="External"/><Relationship Id="rId82" Type="http://schemas.openxmlformats.org/officeDocument/2006/relationships/hyperlink" Target="https://popcode.org/?snapshot=5f5877fb-bc82-4988-9440-8ff9975cad4e" TargetMode="External"/><Relationship Id="rId19" Type="http://schemas.openxmlformats.org/officeDocument/2006/relationships/hyperlink" Target="https://popcode.org/?snapshot=5506ac10-994e-455a-a67b-57bfce801518" TargetMode="External"/></Relationships>
</file>

<file path=xl/worksheets/_rels/sheet12.xml.rels><?xml version="1.0" encoding="UTF-8" standalone="yes"?>
<Relationships xmlns="http://schemas.openxmlformats.org/package/2006/relationships"><Relationship Id="rId26" Type="http://schemas.openxmlformats.org/officeDocument/2006/relationships/hyperlink" Target="https://repl.it/repls/UnripeDeterminedAfkgaming" TargetMode="External"/><Relationship Id="rId21" Type="http://schemas.openxmlformats.org/officeDocument/2006/relationships/hyperlink" Target="https://repl.it/repls/RottenWhisperedWebpages" TargetMode="External"/><Relationship Id="rId42" Type="http://schemas.openxmlformats.org/officeDocument/2006/relationships/hyperlink" Target="https://repl.it/repls/HumbleSlightApache" TargetMode="External"/><Relationship Id="rId47" Type="http://schemas.openxmlformats.org/officeDocument/2006/relationships/hyperlink" Target="https://repl.it/repls/PrestigiousMistyPredictions" TargetMode="External"/><Relationship Id="rId63" Type="http://schemas.openxmlformats.org/officeDocument/2006/relationships/hyperlink" Target="https://repl.it/repls/ScarcePointedAnalysis" TargetMode="External"/><Relationship Id="rId68" Type="http://schemas.openxmlformats.org/officeDocument/2006/relationships/hyperlink" Target="https://repl.it/repls/EnlightenedIdioticBackticks" TargetMode="External"/><Relationship Id="rId84" Type="http://schemas.openxmlformats.org/officeDocument/2006/relationships/hyperlink" Target="https://repl.it/repls/OpulentWarpedMalware" TargetMode="External"/><Relationship Id="rId89" Type="http://schemas.openxmlformats.org/officeDocument/2006/relationships/hyperlink" Target="https://repl.it/repls/SphericalBlaringPacket" TargetMode="External"/><Relationship Id="rId16" Type="http://schemas.openxmlformats.org/officeDocument/2006/relationships/hyperlink" Target="https://repl.it/repls/SmoggyAustereMisrac" TargetMode="External"/><Relationship Id="rId11" Type="http://schemas.openxmlformats.org/officeDocument/2006/relationships/hyperlink" Target="https://repl.it/repls/LowestNuttyPhp" TargetMode="External"/><Relationship Id="rId32" Type="http://schemas.openxmlformats.org/officeDocument/2006/relationships/hyperlink" Target="https://repl.it/repls/OldfashionedImpureGame" TargetMode="External"/><Relationship Id="rId37" Type="http://schemas.openxmlformats.org/officeDocument/2006/relationships/hyperlink" Target="https://repl.it/@SergioSanchezSa/StoplightProjectStarter" TargetMode="External"/><Relationship Id="rId53" Type="http://schemas.openxmlformats.org/officeDocument/2006/relationships/hyperlink" Target="https://repl.it/repls/ExpertMemorableParallelcompiler" TargetMode="External"/><Relationship Id="rId58" Type="http://schemas.openxmlformats.org/officeDocument/2006/relationships/hyperlink" Target="https://repl.it/repls/UnrulyCarelessArraylist" TargetMode="External"/><Relationship Id="rId74" Type="http://schemas.openxmlformats.org/officeDocument/2006/relationships/hyperlink" Target="https://repl.it/repls/TalkativeAffectionateThing" TargetMode="External"/><Relationship Id="rId79" Type="http://schemas.openxmlformats.org/officeDocument/2006/relationships/hyperlink" Target="https://repl.it/repls/ExcitableLemonchiffonGlitch" TargetMode="External"/><Relationship Id="rId5" Type="http://schemas.openxmlformats.org/officeDocument/2006/relationships/hyperlink" Target="https://repl.it/repls/SimpleJollyDatabases" TargetMode="External"/><Relationship Id="rId90" Type="http://schemas.openxmlformats.org/officeDocument/2006/relationships/hyperlink" Target="https://repl.it/repls/FrenchThankfulObject" TargetMode="External"/><Relationship Id="rId95" Type="http://schemas.openxmlformats.org/officeDocument/2006/relationships/hyperlink" Target="https://repl.it/repls/ImmediateSelfassuredDeals" TargetMode="External"/><Relationship Id="rId22" Type="http://schemas.openxmlformats.org/officeDocument/2006/relationships/hyperlink" Target="https://repl.it/repls/InnocentEmotionalTelephones" TargetMode="External"/><Relationship Id="rId27" Type="http://schemas.openxmlformats.org/officeDocument/2006/relationships/hyperlink" Target="https://repl.it/repls/ShowyAlertSpreadsheets" TargetMode="External"/><Relationship Id="rId43" Type="http://schemas.openxmlformats.org/officeDocument/2006/relationships/hyperlink" Target="https://repl.it/repls/VitalGuiltyAlphatest" TargetMode="External"/><Relationship Id="rId48" Type="http://schemas.openxmlformats.org/officeDocument/2006/relationships/hyperlink" Target="https://repl.it/repls/SmartImpressiveProtocols" TargetMode="External"/><Relationship Id="rId64" Type="http://schemas.openxmlformats.org/officeDocument/2006/relationships/hyperlink" Target="https://repl.it/repls/KhakiWealthyCubase" TargetMode="External"/><Relationship Id="rId69" Type="http://schemas.openxmlformats.org/officeDocument/2006/relationships/hyperlink" Target="https://repl.it/repls/ImprobableRustyObject" TargetMode="External"/><Relationship Id="rId80" Type="http://schemas.openxmlformats.org/officeDocument/2006/relationships/hyperlink" Target="https://repl.it/repls/MediocreAcceptableWorkplace" TargetMode="External"/><Relationship Id="rId85" Type="http://schemas.openxmlformats.org/officeDocument/2006/relationships/hyperlink" Target="https://repl.it/@Samathingamajig/C2C-Stoplight-Project-Starter" TargetMode="External"/><Relationship Id="rId12" Type="http://schemas.openxmlformats.org/officeDocument/2006/relationships/hyperlink" Target="https://repl.it/@studentSaraSara/StoplightProjectStarter" TargetMode="External"/><Relationship Id="rId17" Type="http://schemas.openxmlformats.org/officeDocument/2006/relationships/hyperlink" Target="https://repl.it/repls/FamousInternationalExecutables" TargetMode="External"/><Relationship Id="rId25" Type="http://schemas.openxmlformats.org/officeDocument/2006/relationships/hyperlink" Target="https://repl.it/repls/MajesticAwfulExtension" TargetMode="External"/><Relationship Id="rId33" Type="http://schemas.openxmlformats.org/officeDocument/2006/relationships/hyperlink" Target="https://repl.it/repls/RuralFussyVirus" TargetMode="External"/><Relationship Id="rId38" Type="http://schemas.openxmlformats.org/officeDocument/2006/relationships/hyperlink" Target="https://repl.it/repls/PutridPerfumedMozbot" TargetMode="External"/><Relationship Id="rId46" Type="http://schemas.openxmlformats.org/officeDocument/2006/relationships/hyperlink" Target="https://repl.it/repls/TechnicalConsiderableCgibin" TargetMode="External"/><Relationship Id="rId59" Type="http://schemas.openxmlformats.org/officeDocument/2006/relationships/hyperlink" Target="https://repl.it/repls/DroopyOrdinarySystemadministrator" TargetMode="External"/><Relationship Id="rId67" Type="http://schemas.openxmlformats.org/officeDocument/2006/relationships/hyperlink" Target="https://repl.it/repls/BuzzingShockedNaturaldocs" TargetMode="External"/><Relationship Id="rId20" Type="http://schemas.openxmlformats.org/officeDocument/2006/relationships/hyperlink" Target="https://repl.it/repls/ShortFrivolousCarat" TargetMode="External"/><Relationship Id="rId41" Type="http://schemas.openxmlformats.org/officeDocument/2006/relationships/hyperlink" Target="https://repl.it/repls/SecondExoticArrays" TargetMode="External"/><Relationship Id="rId54" Type="http://schemas.openxmlformats.org/officeDocument/2006/relationships/hyperlink" Target="https://repl.it/repls/SourMedicalThings" TargetMode="External"/><Relationship Id="rId62" Type="http://schemas.openxmlformats.org/officeDocument/2006/relationships/hyperlink" Target="https://repl.it/repls/LatestAwareDecompilers" TargetMode="External"/><Relationship Id="rId70" Type="http://schemas.openxmlformats.org/officeDocument/2006/relationships/hyperlink" Target="https://repl.it/repls/ImmenseWeeTerabyte" TargetMode="External"/><Relationship Id="rId75" Type="http://schemas.openxmlformats.org/officeDocument/2006/relationships/hyperlink" Target="https://repl.it/repls/PunyEarlySymbol" TargetMode="External"/><Relationship Id="rId83" Type="http://schemas.openxmlformats.org/officeDocument/2006/relationships/hyperlink" Target="https://repl.it/repls/PowerlessAgedEllipses" TargetMode="External"/><Relationship Id="rId88" Type="http://schemas.openxmlformats.org/officeDocument/2006/relationships/hyperlink" Target="https://repl.it/repls/GaseousImaginaryMouse" TargetMode="External"/><Relationship Id="rId91" Type="http://schemas.openxmlformats.org/officeDocument/2006/relationships/hyperlink" Target="https://repl.it/repls/ProfuseOldlaceDecagons" TargetMode="External"/><Relationship Id="rId96" Type="http://schemas.openxmlformats.org/officeDocument/2006/relationships/hyperlink" Target="https://repl.it/repls/LinedMedicalConsultant" TargetMode="External"/><Relationship Id="rId1" Type="http://schemas.openxmlformats.org/officeDocument/2006/relationships/hyperlink" Target="https://repl.it/repls/GranularRoundedMetrics" TargetMode="External"/><Relationship Id="rId6" Type="http://schemas.openxmlformats.org/officeDocument/2006/relationships/hyperlink" Target="https://repl.it/repls/ImpishProbableChapter" TargetMode="External"/><Relationship Id="rId15" Type="http://schemas.openxmlformats.org/officeDocument/2006/relationships/hyperlink" Target="https://repl.it/@LambertIke/StoplightProjectStarter" TargetMode="External"/><Relationship Id="rId23" Type="http://schemas.openxmlformats.org/officeDocument/2006/relationships/hyperlink" Target="https://repl.it/repls/ConcreteImpishProduct" TargetMode="External"/><Relationship Id="rId28" Type="http://schemas.openxmlformats.org/officeDocument/2006/relationships/hyperlink" Target="https://repl.it/repls/WirelessNavyComputation" TargetMode="External"/><Relationship Id="rId36" Type="http://schemas.openxmlformats.org/officeDocument/2006/relationships/hyperlink" Target="https://repl.it/repls/UnrulyOutgoingVariety" TargetMode="External"/><Relationship Id="rId49" Type="http://schemas.openxmlformats.org/officeDocument/2006/relationships/hyperlink" Target="https://repl.it/repls/ThankfulTechnicalSort" TargetMode="External"/><Relationship Id="rId57" Type="http://schemas.openxmlformats.org/officeDocument/2006/relationships/hyperlink" Target="https://repl.it/repls/ImmaterialPastelModules" TargetMode="External"/><Relationship Id="rId10" Type="http://schemas.openxmlformats.org/officeDocument/2006/relationships/hyperlink" Target="https://repl.it/@c2csamuel/StoplightProjectStarter" TargetMode="External"/><Relationship Id="rId31" Type="http://schemas.openxmlformats.org/officeDocument/2006/relationships/hyperlink" Target="https://repl.it/@MiaWilliams3/StoplightProjectStarter" TargetMode="External"/><Relationship Id="rId44" Type="http://schemas.openxmlformats.org/officeDocument/2006/relationships/hyperlink" Target="https://repl.it/repls/WatchfulButteryHypermedia" TargetMode="External"/><Relationship Id="rId52" Type="http://schemas.openxmlformats.org/officeDocument/2006/relationships/hyperlink" Target="https://repl.it/repls/AwesomeEntireBookmarks" TargetMode="External"/><Relationship Id="rId60" Type="http://schemas.openxmlformats.org/officeDocument/2006/relationships/hyperlink" Target="https://repl.it/repls/ExternalBelovedTrees" TargetMode="External"/><Relationship Id="rId65" Type="http://schemas.openxmlformats.org/officeDocument/2006/relationships/hyperlink" Target="https://repl.it/repls/MeekWindyFonts" TargetMode="External"/><Relationship Id="rId73" Type="http://schemas.openxmlformats.org/officeDocument/2006/relationships/hyperlink" Target="https://repl.it/repls/VapidGenuineExternalcommand" TargetMode="External"/><Relationship Id="rId78" Type="http://schemas.openxmlformats.org/officeDocument/2006/relationships/hyperlink" Target="https://repl.it/repls/SameAdmiredConstants" TargetMode="External"/><Relationship Id="rId81" Type="http://schemas.openxmlformats.org/officeDocument/2006/relationships/hyperlink" Target="https://repl.it/@AudreyThomas1/StoplightProjectStarter" TargetMode="External"/><Relationship Id="rId86" Type="http://schemas.openxmlformats.org/officeDocument/2006/relationships/hyperlink" Target="https://repl.it/repls/OfficialMeanApplicationprogram" TargetMode="External"/><Relationship Id="rId94" Type="http://schemas.openxmlformats.org/officeDocument/2006/relationships/hyperlink" Target="https://repl.it/repls/MadeupStainedCertifications" TargetMode="External"/><Relationship Id="rId99" Type="http://schemas.openxmlformats.org/officeDocument/2006/relationships/hyperlink" Target="https://repl.it/repls/LightheartedThunderousList" TargetMode="External"/><Relationship Id="rId101" Type="http://schemas.openxmlformats.org/officeDocument/2006/relationships/hyperlink" Target="https://repl.it/repls/FrozenEffectiveKeyboard" TargetMode="External"/><Relationship Id="rId4" Type="http://schemas.openxmlformats.org/officeDocument/2006/relationships/hyperlink" Target="https://repl.it/repls/SophisticatedFlashyOpen64" TargetMode="External"/><Relationship Id="rId9" Type="http://schemas.openxmlformats.org/officeDocument/2006/relationships/hyperlink" Target="https://repl.it/repls/PossibleAvariciousMarketing" TargetMode="External"/><Relationship Id="rId13" Type="http://schemas.openxmlformats.org/officeDocument/2006/relationships/hyperlink" Target="https://repl.it/repls/SurefootedSuburbanTrace" TargetMode="External"/><Relationship Id="rId18" Type="http://schemas.openxmlformats.org/officeDocument/2006/relationships/hyperlink" Target="https://repl.it/repls/DifficultStrikingAmoebas" TargetMode="External"/><Relationship Id="rId39" Type="http://schemas.openxmlformats.org/officeDocument/2006/relationships/hyperlink" Target="https://repl.it/repls/LonelyLovelyTrials" TargetMode="External"/><Relationship Id="rId34" Type="http://schemas.openxmlformats.org/officeDocument/2006/relationships/hyperlink" Target="https://repl.it/@Emin500/StoplightProjectStarter" TargetMode="External"/><Relationship Id="rId50" Type="http://schemas.openxmlformats.org/officeDocument/2006/relationships/hyperlink" Target="https://repl.it/repls/ExpertMemorableParallelcompiler" TargetMode="External"/><Relationship Id="rId55" Type="http://schemas.openxmlformats.org/officeDocument/2006/relationships/hyperlink" Target="https://repl.it/repls/YellowgreenSalmonPipelining" TargetMode="External"/><Relationship Id="rId76" Type="http://schemas.openxmlformats.org/officeDocument/2006/relationships/hyperlink" Target="https://repl.it/repls/CumbersomeEnormousQuadrilateral" TargetMode="External"/><Relationship Id="rId97" Type="http://schemas.openxmlformats.org/officeDocument/2006/relationships/hyperlink" Target="https://repl.it/repls/TastyHugeWorkspaces" TargetMode="External"/><Relationship Id="rId7" Type="http://schemas.openxmlformats.org/officeDocument/2006/relationships/hyperlink" Target="https://repl.it/repls/FlatButteryMenu" TargetMode="External"/><Relationship Id="rId71" Type="http://schemas.openxmlformats.org/officeDocument/2006/relationships/hyperlink" Target="https://repl.it/repls/ShamelessWheatDisassembly" TargetMode="External"/><Relationship Id="rId92" Type="http://schemas.openxmlformats.org/officeDocument/2006/relationships/hyperlink" Target="https://repl.it/repls/AcidicDishonestDisassembly" TargetMode="External"/><Relationship Id="rId2" Type="http://schemas.openxmlformats.org/officeDocument/2006/relationships/hyperlink" Target="https://repl.it/repls/TemptingInformalSpof" TargetMode="External"/><Relationship Id="rId29" Type="http://schemas.openxmlformats.org/officeDocument/2006/relationships/hyperlink" Target="https://repl.it/repls/FarflungDarkvioletMosaic" TargetMode="External"/><Relationship Id="rId24" Type="http://schemas.openxmlformats.org/officeDocument/2006/relationships/hyperlink" Target="https://repl.it/repls/PalatableHealthyEquations" TargetMode="External"/><Relationship Id="rId40" Type="http://schemas.openxmlformats.org/officeDocument/2006/relationships/hyperlink" Target="https://repl.it/repls/AlphanumericFlakyApi" TargetMode="External"/><Relationship Id="rId45" Type="http://schemas.openxmlformats.org/officeDocument/2006/relationships/hyperlink" Target="https://repl.it/repls/WideeyedNiceInteger" TargetMode="External"/><Relationship Id="rId66" Type="http://schemas.openxmlformats.org/officeDocument/2006/relationships/hyperlink" Target="https://repl.it/repls/DearOverdueTranslation" TargetMode="External"/><Relationship Id="rId87" Type="http://schemas.openxmlformats.org/officeDocument/2006/relationships/hyperlink" Target="https://repl.it/repls/BonyRareExpertise" TargetMode="External"/><Relationship Id="rId61" Type="http://schemas.openxmlformats.org/officeDocument/2006/relationships/hyperlink" Target="https://repl.it/repls/KindWateryClient" TargetMode="External"/><Relationship Id="rId82" Type="http://schemas.openxmlformats.org/officeDocument/2006/relationships/hyperlink" Target="https://repl.it/repls/GrizzledThriftyMolecule" TargetMode="External"/><Relationship Id="rId19" Type="http://schemas.openxmlformats.org/officeDocument/2006/relationships/hyperlink" Target="https://repl.it/@anniethepro/StoplightProjectStarter" TargetMode="External"/><Relationship Id="rId14" Type="http://schemas.openxmlformats.org/officeDocument/2006/relationships/hyperlink" Target="https://repl.it/repls/GlassLastPcboard" TargetMode="External"/><Relationship Id="rId30" Type="http://schemas.openxmlformats.org/officeDocument/2006/relationships/hyperlink" Target="https://repl.it/repls/InnocentEmotionalTelephones" TargetMode="External"/><Relationship Id="rId35" Type="http://schemas.openxmlformats.org/officeDocument/2006/relationships/hyperlink" Target="https://repl.it/@EthanDo/StoplightProjectStarter" TargetMode="External"/><Relationship Id="rId56" Type="http://schemas.openxmlformats.org/officeDocument/2006/relationships/hyperlink" Target="https://repl.it/repls/TechnoGratefulDataset" TargetMode="External"/><Relationship Id="rId77" Type="http://schemas.openxmlformats.org/officeDocument/2006/relationships/hyperlink" Target="https://repl.it/repls/ElatedViciousIde" TargetMode="External"/><Relationship Id="rId100" Type="http://schemas.openxmlformats.org/officeDocument/2006/relationships/hyperlink" Target="https://repl.it/repls/AdolescentDependentLocations" TargetMode="External"/><Relationship Id="rId8" Type="http://schemas.openxmlformats.org/officeDocument/2006/relationships/hyperlink" Target="https://repl.it/repls/RectangularDetailedYottabyte" TargetMode="External"/><Relationship Id="rId51" Type="http://schemas.openxmlformats.org/officeDocument/2006/relationships/hyperlink" Target="https://repl.it/repls/MurkyWebbedArchitects" TargetMode="External"/><Relationship Id="rId72" Type="http://schemas.openxmlformats.org/officeDocument/2006/relationships/hyperlink" Target="https://repl.it/repls/InfatuatedGaseousEvaluations" TargetMode="External"/><Relationship Id="rId93" Type="http://schemas.openxmlformats.org/officeDocument/2006/relationships/hyperlink" Target="https://repl.it/repls/WearySpiffyFilesize" TargetMode="External"/><Relationship Id="rId98" Type="http://schemas.openxmlformats.org/officeDocument/2006/relationships/hyperlink" Target="https://repl.it/repls/CoolSarcasticSolution" TargetMode="External"/><Relationship Id="rId3" Type="http://schemas.openxmlformats.org/officeDocument/2006/relationships/hyperlink" Target="https://repl.it/repls/MelodicSnarlingActivecel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sandbox-demetrishapherd.codeanyapp.com/" TargetMode="External"/></Relationships>
</file>

<file path=xl/worksheets/_rels/sheet14.xml.rels><?xml version="1.0" encoding="UTF-8" standalone="yes"?>
<Relationships xmlns="http://schemas.openxmlformats.org/package/2006/relationships"><Relationship Id="rId26" Type="http://schemas.openxmlformats.org/officeDocument/2006/relationships/hyperlink" Target="https://codeanywhere.com/editor/" TargetMode="External"/><Relationship Id="rId21" Type="http://schemas.openxmlformats.org/officeDocument/2006/relationships/hyperlink" Target="http://sandbox-chloealize20650825.codeanyapp.com/index.php" TargetMode="External"/><Relationship Id="rId42" Type="http://schemas.openxmlformats.org/officeDocument/2006/relationships/hyperlink" Target="http://code2college-desireekflores633748.codeanyapp.com/index.php" TargetMode="External"/><Relationship Id="rId47" Type="http://schemas.openxmlformats.org/officeDocument/2006/relationships/hyperlink" Target="http://sandbox-jazziahreyes235057.codeanyapp.com/index.php" TargetMode="External"/><Relationship Id="rId63" Type="http://schemas.openxmlformats.org/officeDocument/2006/relationships/hyperlink" Target="https://sandbox-sofiaayala1426229214.codeanyapp.com/" TargetMode="External"/><Relationship Id="rId68" Type="http://schemas.openxmlformats.org/officeDocument/2006/relationships/hyperlink" Target="http://sandbox-nallelyalonsozamora.codeanyapp.com/index.php" TargetMode="External"/><Relationship Id="rId84" Type="http://schemas.openxmlformats.org/officeDocument/2006/relationships/hyperlink" Target="http://sandbox-alexisreyes320367870.codeanyapp.com/index.php" TargetMode="External"/><Relationship Id="rId89" Type="http://schemas.openxmlformats.org/officeDocument/2006/relationships/hyperlink" Target="https://codeanywhere.com/editor/" TargetMode="External"/><Relationship Id="rId16" Type="http://schemas.openxmlformats.org/officeDocument/2006/relationships/hyperlink" Target="https://codeanywhere.com/editor/" TargetMode="External"/><Relationship Id="rId11" Type="http://schemas.openxmlformats.org/officeDocument/2006/relationships/hyperlink" Target="http://sandbox-camrynwade.codeanyapp.com/index.php" TargetMode="External"/><Relationship Id="rId32" Type="http://schemas.openxmlformats.org/officeDocument/2006/relationships/hyperlink" Target="https://codeanywhere.com/editor/" TargetMode="External"/><Relationship Id="rId37" Type="http://schemas.openxmlformats.org/officeDocument/2006/relationships/hyperlink" Target="http://aileen-garcia-garciaileen05855324.codeanyapp.com/index.php" TargetMode="External"/><Relationship Id="rId53" Type="http://schemas.openxmlformats.org/officeDocument/2006/relationships/hyperlink" Target="http://sandbox-romannood13s.codeanyapp.com/.index.PHP.swpc" TargetMode="External"/><Relationship Id="rId58" Type="http://schemas.openxmlformats.org/officeDocument/2006/relationships/hyperlink" Target="https://sandbox-luzsanchez.codeanyapp.com/" TargetMode="External"/><Relationship Id="rId74" Type="http://schemas.openxmlformats.org/officeDocument/2006/relationships/hyperlink" Target="https://codeanywhere.com/editor/" TargetMode="External"/><Relationship Id="rId79" Type="http://schemas.openxmlformats.org/officeDocument/2006/relationships/hyperlink" Target="https://sandbox-lich.codeanyapp.com/" TargetMode="External"/><Relationship Id="rId5" Type="http://schemas.openxmlformats.org/officeDocument/2006/relationships/hyperlink" Target="https://sandbox-wdlpjenibellecorro.codeanyapp.com/" TargetMode="External"/><Relationship Id="rId90" Type="http://schemas.openxmlformats.org/officeDocument/2006/relationships/hyperlink" Target="https://codeanywhere.com/editor/" TargetMode="External"/><Relationship Id="rId95" Type="http://schemas.openxmlformats.org/officeDocument/2006/relationships/hyperlink" Target="http://sandbox--22lauraarzolagonzal782091.codeanyapp.com/index.html" TargetMode="External"/><Relationship Id="rId22" Type="http://schemas.openxmlformats.org/officeDocument/2006/relationships/hyperlink" Target="http://sandbox-thaliamendoza3.codeanyapp.com/index.php" TargetMode="External"/><Relationship Id="rId27" Type="http://schemas.openxmlformats.org/officeDocument/2006/relationships/hyperlink" Target="https://codeanywhere.com/s/l/NlqSxmW08vLyeV31mjdIJaFbyt3xdZgBcZ4HqFP6c17wYmHyASM94ePpFNh1Yuud" TargetMode="External"/><Relationship Id="rId43" Type="http://schemas.openxmlformats.org/officeDocument/2006/relationships/hyperlink" Target="http://scrap-romanusike802380.codeanyapp.com/index.php" TargetMode="External"/><Relationship Id="rId48" Type="http://schemas.openxmlformats.org/officeDocument/2006/relationships/hyperlink" Target="https://sandbox-kathleenr.codeanyapp.com/" TargetMode="External"/><Relationship Id="rId64" Type="http://schemas.openxmlformats.org/officeDocument/2006/relationships/hyperlink" Target="https://sandbox-keto07.codeanyapp.com/" TargetMode="External"/><Relationship Id="rId69" Type="http://schemas.openxmlformats.org/officeDocument/2006/relationships/hyperlink" Target="http://sandbox-madc.codeanyapp.com/index.php" TargetMode="External"/><Relationship Id="rId80" Type="http://schemas.openxmlformats.org/officeDocument/2006/relationships/hyperlink" Target="http://index-sonleondrerussell78801.codeanyapp.com/index.php" TargetMode="External"/><Relationship Id="rId85" Type="http://schemas.openxmlformats.org/officeDocument/2006/relationships/hyperlink" Target="https://sandbox-timothyvillegas12.codeanyapp.com/" TargetMode="External"/><Relationship Id="rId3" Type="http://schemas.openxmlformats.org/officeDocument/2006/relationships/hyperlink" Target="http://sandbox-amchorse211.codeanyapp.com/index.php" TargetMode="External"/><Relationship Id="rId12" Type="http://schemas.openxmlformats.org/officeDocument/2006/relationships/hyperlink" Target="http://sandbox-rukiro.codeanyapp.com/index.php" TargetMode="External"/><Relationship Id="rId17" Type="http://schemas.openxmlformats.org/officeDocument/2006/relationships/hyperlink" Target="http://sandbox-codeanyapp.com/about.html" TargetMode="External"/><Relationship Id="rId25" Type="http://schemas.openxmlformats.org/officeDocument/2006/relationships/hyperlink" Target="https://codeanywhere.com/editor/" TargetMode="External"/><Relationship Id="rId33" Type="http://schemas.openxmlformats.org/officeDocument/2006/relationships/hyperlink" Target="https://codeanywhere.com/s/l/QarxNyOSzflvdrKbREuxje11Bj5TAJEwbByGNxkvceAiRayeudE9ZFLxGmNe1f2M" TargetMode="External"/><Relationship Id="rId38" Type="http://schemas.openxmlformats.org/officeDocument/2006/relationships/hyperlink" Target="http://name-marleymcmillan.codeanyapp.com/index.php" TargetMode="External"/><Relationship Id="rId46" Type="http://schemas.openxmlformats.org/officeDocument/2006/relationships/hyperlink" Target="http://sanbox-kacyliacastro3233.codeanyapp.com/index2.php" TargetMode="External"/><Relationship Id="rId59" Type="http://schemas.openxmlformats.org/officeDocument/2006/relationships/hyperlink" Target="https://codeanywhere.com/editor/" TargetMode="External"/><Relationship Id="rId67" Type="http://schemas.openxmlformats.org/officeDocument/2006/relationships/hyperlink" Target="http://sand-box-franciscoojeda463916793.codeanyapp.com/index.php" TargetMode="External"/><Relationship Id="rId20" Type="http://schemas.openxmlformats.org/officeDocument/2006/relationships/hyperlink" Target="http://php-tywarren.codeanyapp.com/index.php" TargetMode="External"/><Relationship Id="rId41" Type="http://schemas.openxmlformats.org/officeDocument/2006/relationships/hyperlink" Target="http://code2college-danielaefuentes21813466.codeanyapp.com/index.php" TargetMode="External"/><Relationship Id="rId54" Type="http://schemas.openxmlformats.org/officeDocument/2006/relationships/hyperlink" Target="https://sandbox-isaacahonle04.codeanyapp.com/" TargetMode="External"/><Relationship Id="rId62" Type="http://schemas.openxmlformats.org/officeDocument/2006/relationships/hyperlink" Target="http://sandbox-favourvtoghanro479989.codeanyapp.com/index.php" TargetMode="External"/><Relationship Id="rId70" Type="http://schemas.openxmlformats.org/officeDocument/2006/relationships/hyperlink" Target="https://codeanywhere.com/editor/" TargetMode="External"/><Relationship Id="rId75" Type="http://schemas.openxmlformats.org/officeDocument/2006/relationships/hyperlink" Target="https://codeanywhere.com/editor/" TargetMode="External"/><Relationship Id="rId83" Type="http://schemas.openxmlformats.org/officeDocument/2006/relationships/hyperlink" Target="https://di3go-g4rcia-diegogarciaa111212839.codeanyapp.com/" TargetMode="External"/><Relationship Id="rId88" Type="http://schemas.openxmlformats.org/officeDocument/2006/relationships/hyperlink" Target="http://sandbox-anarosa200514367547.codeanyapp.com/index.php" TargetMode="External"/><Relationship Id="rId91" Type="http://schemas.openxmlformats.org/officeDocument/2006/relationships/hyperlink" Target="https://codeanywhere.com/editor/" TargetMode="External"/><Relationship Id="rId96" Type="http://schemas.openxmlformats.org/officeDocument/2006/relationships/hyperlink" Target="https://sandbox-salematadiallo22.codeanyapp.com/" TargetMode="External"/><Relationship Id="rId1" Type="http://schemas.openxmlformats.org/officeDocument/2006/relationships/hyperlink" Target="https://codeanywhere.com/dashboard/" TargetMode="External"/><Relationship Id="rId6" Type="http://schemas.openxmlformats.org/officeDocument/2006/relationships/hyperlink" Target="http://sandbox-artistdubose.codeanyapp.com/index.php" TargetMode="External"/><Relationship Id="rId15" Type="http://schemas.openxmlformats.org/officeDocument/2006/relationships/hyperlink" Target="https://sandbox-kuroneko.codeanyapp.com/" TargetMode="External"/><Relationship Id="rId23" Type="http://schemas.openxmlformats.org/officeDocument/2006/relationships/hyperlink" Target="http://sandbox-adrian02.codeanyapp.com/index.php" TargetMode="External"/><Relationship Id="rId28" Type="http://schemas.openxmlformats.org/officeDocument/2006/relationships/hyperlink" Target="https://sandbox-estrellitadilbert989300.codeanyapp.com/First_weather.php" TargetMode="External"/><Relationship Id="rId36" Type="http://schemas.openxmlformats.org/officeDocument/2006/relationships/hyperlink" Target="http://code2college-lupitaaavila01264407.codeanyapp.com/index.php" TargetMode="External"/><Relationship Id="rId49" Type="http://schemas.openxmlformats.org/officeDocument/2006/relationships/hyperlink" Target="https://codeanywhere.com/editor/" TargetMode="External"/><Relationship Id="rId57" Type="http://schemas.openxmlformats.org/officeDocument/2006/relationships/hyperlink" Target="https://codeanywhere.com/editor/" TargetMode="External"/><Relationship Id="rId10" Type="http://schemas.openxmlformats.org/officeDocument/2006/relationships/hyperlink" Target="https://sandbox-fatimaali7644.codeanyapp.com/" TargetMode="External"/><Relationship Id="rId31" Type="http://schemas.openxmlformats.org/officeDocument/2006/relationships/hyperlink" Target="http://sandbox-clarissaleija.codeanyapp.com/index.php" TargetMode="External"/><Relationship Id="rId44" Type="http://schemas.openxmlformats.org/officeDocument/2006/relationships/hyperlink" Target="https://codeanywhere.com/editor/" TargetMode="External"/><Relationship Id="rId52" Type="http://schemas.openxmlformats.org/officeDocument/2006/relationships/hyperlink" Target="https://sandbox-myzel23.codeanyapp.com/index.php" TargetMode="External"/><Relationship Id="rId60" Type="http://schemas.openxmlformats.org/officeDocument/2006/relationships/hyperlink" Target="https://sandbox-litlynnette.codeanyapp.com/" TargetMode="External"/><Relationship Id="rId65" Type="http://schemas.openxmlformats.org/officeDocument/2006/relationships/hyperlink" Target="https://codeanywhere.com/editor/" TargetMode="External"/><Relationship Id="rId73" Type="http://schemas.openxmlformats.org/officeDocument/2006/relationships/hyperlink" Target="https://codeanywhere.com/editor/" TargetMode="External"/><Relationship Id="rId78" Type="http://schemas.openxmlformats.org/officeDocument/2006/relationships/hyperlink" Target="http://sandbox-tost.codeanyapp.com/index.php" TargetMode="External"/><Relationship Id="rId81" Type="http://schemas.openxmlformats.org/officeDocument/2006/relationships/hyperlink" Target="https://sandbox-mariaaldap78429154.codeanyapp.com/" TargetMode="External"/><Relationship Id="rId86" Type="http://schemas.openxmlformats.org/officeDocument/2006/relationships/hyperlink" Target="http://sandbox-natalienj6556545.codeanyapp.com/index.php" TargetMode="External"/><Relationship Id="rId94" Type="http://schemas.openxmlformats.org/officeDocument/2006/relationships/hyperlink" Target="http://sandbox-22kelpaw996796.codeanyapp.com/index.html" TargetMode="External"/><Relationship Id="rId99" Type="http://schemas.openxmlformats.org/officeDocument/2006/relationships/hyperlink" Target="http://sandbox-bellaroball826997.codeanyapp.com/weather.php" TargetMode="External"/><Relationship Id="rId4" Type="http://schemas.openxmlformats.org/officeDocument/2006/relationships/hyperlink" Target="http://sandbox-doralynn02.codeanyapp.com/index.php" TargetMode="External"/><Relationship Id="rId9" Type="http://schemas.openxmlformats.org/officeDocument/2006/relationships/hyperlink" Target="https://sandbox-skylarschlicht.codeanyapp.com/" TargetMode="External"/><Relationship Id="rId13" Type="http://schemas.openxmlformats.org/officeDocument/2006/relationships/hyperlink" Target="http://sandbox-esther.codeanyapp.com/index.php" TargetMode="External"/><Relationship Id="rId18" Type="http://schemas.openxmlformats.org/officeDocument/2006/relationships/hyperlink" Target="https://sandbox-jenniferwieckowski.codeanyapp.com/" TargetMode="External"/><Relationship Id="rId39" Type="http://schemas.openxmlformats.org/officeDocument/2006/relationships/hyperlink" Target="http://box-in-box-in-a-box-dajuanjules617904.codeanyapp.com/index.php" TargetMode="External"/><Relationship Id="rId34" Type="http://schemas.openxmlformats.org/officeDocument/2006/relationships/hyperlink" Target="http://sandbox-aleksy278rodriguez738024.codeanyapp.com/index.php" TargetMode="External"/><Relationship Id="rId50" Type="http://schemas.openxmlformats.org/officeDocument/2006/relationships/hyperlink" Target="https://sandbox2-kylechambless.codeanyapp.com/" TargetMode="External"/><Relationship Id="rId55" Type="http://schemas.openxmlformats.org/officeDocument/2006/relationships/hyperlink" Target="https://sandbox-gabbybvallejo.codeanyapp.com/" TargetMode="External"/><Relationship Id="rId76" Type="http://schemas.openxmlformats.org/officeDocument/2006/relationships/hyperlink" Target="https://codeanywhere.com/editor/" TargetMode="External"/><Relationship Id="rId97" Type="http://schemas.openxmlformats.org/officeDocument/2006/relationships/hyperlink" Target="https://codeanywhere.com/editor/" TargetMode="External"/><Relationship Id="rId7" Type="http://schemas.openxmlformats.org/officeDocument/2006/relationships/hyperlink" Target="http://sandbox-wdlpamauriclark.codeanyapp.com/index.php" TargetMode="External"/><Relationship Id="rId71" Type="http://schemas.openxmlformats.org/officeDocument/2006/relationships/hyperlink" Target="https://codeanywhere.com/editor/" TargetMode="External"/><Relationship Id="rId92" Type="http://schemas.openxmlformats.org/officeDocument/2006/relationships/hyperlink" Target="https://codeanywhere.com/editor/" TargetMode="External"/><Relationship Id="rId2" Type="http://schemas.openxmlformats.org/officeDocument/2006/relationships/hyperlink" Target="https://sandbox-alexiaperez.codeanyapp.com/index.html" TargetMode="External"/><Relationship Id="rId29" Type="http://schemas.openxmlformats.org/officeDocument/2006/relationships/hyperlink" Target="https://codeanywhere.com/editor/" TargetMode="External"/><Relationship Id="rId24" Type="http://schemas.openxmlformats.org/officeDocument/2006/relationships/hyperlink" Target="http://sandbox-demetrishapherd.codeanyapp.com/index.php" TargetMode="External"/><Relationship Id="rId40" Type="http://schemas.openxmlformats.org/officeDocument/2006/relationships/hyperlink" Target="http://code2college-suezetteharris877487.codeanyapp.com/index.php" TargetMode="External"/><Relationship Id="rId45" Type="http://schemas.openxmlformats.org/officeDocument/2006/relationships/hyperlink" Target="https://sandbox-joychen.codeanyapp.com/index.php" TargetMode="External"/><Relationship Id="rId66" Type="http://schemas.openxmlformats.org/officeDocument/2006/relationships/hyperlink" Target="http://sandbox-brendongarrison0818886470.codeanyapp.com/index.html" TargetMode="External"/><Relationship Id="rId87" Type="http://schemas.openxmlformats.org/officeDocument/2006/relationships/hyperlink" Target="http://sandbox-23dijonaythomas404704.codeanyapp.com/Index.php" TargetMode="External"/><Relationship Id="rId61" Type="http://schemas.openxmlformats.org/officeDocument/2006/relationships/hyperlink" Target="http://codeanywher.com/" TargetMode="External"/><Relationship Id="rId82" Type="http://schemas.openxmlformats.org/officeDocument/2006/relationships/hyperlink" Target="https://sandbox-timothyvillegas12.codeanyapp.com/" TargetMode="External"/><Relationship Id="rId19" Type="http://schemas.openxmlformats.org/officeDocument/2006/relationships/hyperlink" Target="https://codeanywhere.com/editor/" TargetMode="External"/><Relationship Id="rId14" Type="http://schemas.openxmlformats.org/officeDocument/2006/relationships/hyperlink" Target="about:blank" TargetMode="External"/><Relationship Id="rId30" Type="http://schemas.openxmlformats.org/officeDocument/2006/relationships/hyperlink" Target="http://sandbox-emilylcampos23.codeanyapp.com/index.php" TargetMode="External"/><Relationship Id="rId35" Type="http://schemas.openxmlformats.org/officeDocument/2006/relationships/hyperlink" Target="http://paisley-paisleyatramp709453.codeanyapp.com/index.pfp" TargetMode="External"/><Relationship Id="rId56" Type="http://schemas.openxmlformats.org/officeDocument/2006/relationships/hyperlink" Target="https://sandbox-lich.codeanyapp.com/" TargetMode="External"/><Relationship Id="rId77" Type="http://schemas.openxmlformats.org/officeDocument/2006/relationships/hyperlink" Target="https://sandtwly-maddoxdimmitt12678.codeanyapp.com/" TargetMode="External"/><Relationship Id="rId8" Type="http://schemas.openxmlformats.org/officeDocument/2006/relationships/hyperlink" Target="http://sandbox-catrhyatt.codeanyapp.com/index.php" TargetMode="External"/><Relationship Id="rId51" Type="http://schemas.openxmlformats.org/officeDocument/2006/relationships/hyperlink" Target="https://sandbox-kevinmcmillan.codeanyapp.com/" TargetMode="External"/><Relationship Id="rId72" Type="http://schemas.openxmlformats.org/officeDocument/2006/relationships/hyperlink" Target="https://codeanywhere.com/editor/" TargetMode="External"/><Relationship Id="rId93" Type="http://schemas.openxmlformats.org/officeDocument/2006/relationships/hyperlink" Target="https://codeanywhere.com/editor/" TargetMode="External"/><Relationship Id="rId98" Type="http://schemas.openxmlformats.org/officeDocument/2006/relationships/hyperlink" Target="http://sandbox-merlinhernandezgo314270783.codeanyapp.com/index.php"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andbox-clarissaleija.codeanyapp.com/weather.php" TargetMode="External"/><Relationship Id="rId21" Type="http://schemas.openxmlformats.org/officeDocument/2006/relationships/hyperlink" Target="https://repl.it/repls/AshamedBoringDisassembler" TargetMode="External"/><Relationship Id="rId42" Type="http://schemas.openxmlformats.org/officeDocument/2006/relationships/hyperlink" Target="https://repl.it/repls/WeirdRuralProblems" TargetMode="External"/><Relationship Id="rId63" Type="http://schemas.openxmlformats.org/officeDocument/2006/relationships/hyperlink" Target="https://repl.it/repls/DarkorchidQuietCheckpoint" TargetMode="External"/><Relationship Id="rId84" Type="http://schemas.openxmlformats.org/officeDocument/2006/relationships/hyperlink" Target="https://repl.it/repls/AdequateHighlevelCharacterencoding" TargetMode="External"/><Relationship Id="rId138" Type="http://schemas.openxmlformats.org/officeDocument/2006/relationships/hyperlink" Target="http://sandbox-giancarlo7503373423.codeanyapp.com/weather.php" TargetMode="External"/><Relationship Id="rId159" Type="http://schemas.openxmlformats.org/officeDocument/2006/relationships/hyperlink" Target="http://sandbox-sofiaayala1426229214.codeanyapp.com/weather.php" TargetMode="External"/><Relationship Id="rId170" Type="http://schemas.openxmlformats.org/officeDocument/2006/relationships/hyperlink" Target="http://port-xx.sandbox--22lauraarzolagonzal782091.codeanyapp.com/" TargetMode="External"/><Relationship Id="rId107" Type="http://schemas.openxmlformats.org/officeDocument/2006/relationships/hyperlink" Target="http://sandbox-aubreyvanzandt808238.codeanyapp.com/weather.php" TargetMode="External"/><Relationship Id="rId11" Type="http://schemas.openxmlformats.org/officeDocument/2006/relationships/hyperlink" Target="https://repl.it/repls/KnowledgeableSilentBootstrapping" TargetMode="External"/><Relationship Id="rId32" Type="http://schemas.openxmlformats.org/officeDocument/2006/relationships/hyperlink" Target="https://repl.it/repls/GrandioseFrivolousCurrency" TargetMode="External"/><Relationship Id="rId53" Type="http://schemas.openxmlformats.org/officeDocument/2006/relationships/hyperlink" Target="https://repl.it/repls/FlimsyRigidOffice" TargetMode="External"/><Relationship Id="rId74" Type="http://schemas.openxmlformats.org/officeDocument/2006/relationships/hyperlink" Target="https://repl.it/repls/SuperiorEvenCodewarrior" TargetMode="External"/><Relationship Id="rId128" Type="http://schemas.openxmlformats.org/officeDocument/2006/relationships/hyperlink" Target="http://sandbox-kathleenr.codeanyapp.com/weather.php" TargetMode="External"/><Relationship Id="rId149" Type="http://schemas.openxmlformats.org/officeDocument/2006/relationships/hyperlink" Target="https://codeanywhere.com/editor/" TargetMode="External"/><Relationship Id="rId5" Type="http://schemas.openxmlformats.org/officeDocument/2006/relationships/hyperlink" Target="https://repl.it/repls/HansomeRowdyArchitects" TargetMode="External"/><Relationship Id="rId95" Type="http://schemas.openxmlformats.org/officeDocument/2006/relationships/hyperlink" Target="https://repl.it/repls/MixedGrubbyDatalog" TargetMode="External"/><Relationship Id="rId160" Type="http://schemas.openxmlformats.org/officeDocument/2006/relationships/hyperlink" Target="https://sandbox-alking0303.codeanyapp.com/weather.php" TargetMode="External"/><Relationship Id="rId181" Type="http://schemas.openxmlformats.org/officeDocument/2006/relationships/hyperlink" Target="http://sandbox-ramirezkaleb11228643.codeanyapp.com/weather.php" TargetMode="External"/><Relationship Id="rId22" Type="http://schemas.openxmlformats.org/officeDocument/2006/relationships/hyperlink" Target="https://repl.it/repls/WiltedEnchantedLint" TargetMode="External"/><Relationship Id="rId43" Type="http://schemas.openxmlformats.org/officeDocument/2006/relationships/hyperlink" Target="https://repl.it/@SamRoss/StoplightDictionaryStarter" TargetMode="External"/><Relationship Id="rId64" Type="http://schemas.openxmlformats.org/officeDocument/2006/relationships/hyperlink" Target="https://repl.it/repls/GrotesqueHilariousSquares" TargetMode="External"/><Relationship Id="rId118" Type="http://schemas.openxmlformats.org/officeDocument/2006/relationships/hyperlink" Target="http://sandbox-alianasanchez.codeanyapp.com/weather.php" TargetMode="External"/><Relationship Id="rId139" Type="http://schemas.openxmlformats.org/officeDocument/2006/relationships/hyperlink" Target="https://sandbox-isaacahonle04.codeanyapp.com/weather.php" TargetMode="External"/><Relationship Id="rId85" Type="http://schemas.openxmlformats.org/officeDocument/2006/relationships/hyperlink" Target="https://repl.it/repls/MurkyDependableIntroductory" TargetMode="External"/><Relationship Id="rId150" Type="http://schemas.openxmlformats.org/officeDocument/2006/relationships/hyperlink" Target="https://codeanywhere.com/editor/" TargetMode="External"/><Relationship Id="rId171" Type="http://schemas.openxmlformats.org/officeDocument/2006/relationships/hyperlink" Target="https://sandbox-kiyaclay24397500.codeanyapp.com/weather.php" TargetMode="External"/><Relationship Id="rId12" Type="http://schemas.openxmlformats.org/officeDocument/2006/relationships/hyperlink" Target="https://repl.it/repls/IgnorantAromaticEmbed" TargetMode="External"/><Relationship Id="rId33" Type="http://schemas.openxmlformats.org/officeDocument/2006/relationships/hyperlink" Target="https://repl.it/repls/WiryDimgrayDesigns" TargetMode="External"/><Relationship Id="rId108" Type="http://schemas.openxmlformats.org/officeDocument/2006/relationships/hyperlink" Target="https://sandbox-anabellelees.codeanyapp.com/" TargetMode="External"/><Relationship Id="rId129" Type="http://schemas.openxmlformats.org/officeDocument/2006/relationships/hyperlink" Target="https://www.google.com/" TargetMode="External"/><Relationship Id="rId54" Type="http://schemas.openxmlformats.org/officeDocument/2006/relationships/hyperlink" Target="https://repl.it/repls/IncomparableVeneratedViruses" TargetMode="External"/><Relationship Id="rId75" Type="http://schemas.openxmlformats.org/officeDocument/2006/relationships/hyperlink" Target="https://repl.it/repls/MisguidedMountainousPixel" TargetMode="External"/><Relationship Id="rId96" Type="http://schemas.openxmlformats.org/officeDocument/2006/relationships/hyperlink" Target="http://worldwiner2-0722carlosgonzalez10468.codeanyapp.com/index.php" TargetMode="External"/><Relationship Id="rId140" Type="http://schemas.openxmlformats.org/officeDocument/2006/relationships/hyperlink" Target="http://sandbox-romannood13s.codeanyapp.com/weather.php" TargetMode="External"/><Relationship Id="rId161" Type="http://schemas.openxmlformats.org/officeDocument/2006/relationships/hyperlink" Target="http://sandbox-fabianaaholod757506.codeanyapp.com/weather.php" TargetMode="External"/><Relationship Id="rId182" Type="http://schemas.openxmlformats.org/officeDocument/2006/relationships/hyperlink" Target="http://sandbox-merlinhernandezgo314270783.codeanyapp.com/weather.php" TargetMode="External"/><Relationship Id="rId6" Type="http://schemas.openxmlformats.org/officeDocument/2006/relationships/hyperlink" Target="https://repl.it/repls/FragrantFatherlyLinux" TargetMode="External"/><Relationship Id="rId23" Type="http://schemas.openxmlformats.org/officeDocument/2006/relationships/hyperlink" Target="https://repl.it/@s1826307/SmallSizzlingEvaluation" TargetMode="External"/><Relationship Id="rId119" Type="http://schemas.openxmlformats.org/officeDocument/2006/relationships/hyperlink" Target="http://sandbox-aleksy278rodriguez738024.codeanyapp.com/index.php" TargetMode="External"/><Relationship Id="rId44" Type="http://schemas.openxmlformats.org/officeDocument/2006/relationships/hyperlink" Target="https://repl.it/@EthanDo/StoplightDictionaryStarter" TargetMode="External"/><Relationship Id="rId60" Type="http://schemas.openxmlformats.org/officeDocument/2006/relationships/hyperlink" Target="https://repl.it/@mrperfectguy/StoplightDictionaryStarter" TargetMode="External"/><Relationship Id="rId65" Type="http://schemas.openxmlformats.org/officeDocument/2006/relationships/hyperlink" Target="https://repl.it/repls/ExoticUnlinedNetworking" TargetMode="External"/><Relationship Id="rId81" Type="http://schemas.openxmlformats.org/officeDocument/2006/relationships/hyperlink" Target="https://repl.it/repls/HatefulAcademicLoop" TargetMode="External"/><Relationship Id="rId86" Type="http://schemas.openxmlformats.org/officeDocument/2006/relationships/hyperlink" Target="https://repl.it/repls/LinedMedicalConsultant" TargetMode="External"/><Relationship Id="rId130" Type="http://schemas.openxmlformats.org/officeDocument/2006/relationships/hyperlink" Target="http://sandbox-kevinmcmillan.codeanyapp.com/weather.php" TargetMode="External"/><Relationship Id="rId135" Type="http://schemas.openxmlformats.org/officeDocument/2006/relationships/hyperlink" Target="http://box-in-box-in-a-box-dajuanjules617904.codeanyapp.com/weather.php" TargetMode="External"/><Relationship Id="rId151" Type="http://schemas.openxmlformats.org/officeDocument/2006/relationships/hyperlink" Target="http://sandbox-nallelyalonsozamora.codeanyapp.com/weather.php" TargetMode="External"/><Relationship Id="rId156" Type="http://schemas.openxmlformats.org/officeDocument/2006/relationships/hyperlink" Target="http://sandbox-yazmendoza2004485982.codeanyapp.com/weather.php" TargetMode="External"/><Relationship Id="rId177" Type="http://schemas.openxmlformats.org/officeDocument/2006/relationships/hyperlink" Target="http://sandbox-bellaroball826997.codeanyapp.com/weather.php" TargetMode="External"/><Relationship Id="rId172" Type="http://schemas.openxmlformats.org/officeDocument/2006/relationships/hyperlink" Target="https://codeanywhere.com/editor/" TargetMode="External"/><Relationship Id="rId13" Type="http://schemas.openxmlformats.org/officeDocument/2006/relationships/hyperlink" Target="https://repl.it/repls/KnownYellowMapping" TargetMode="External"/><Relationship Id="rId18" Type="http://schemas.openxmlformats.org/officeDocument/2006/relationships/hyperlink" Target="https://repl.it/repls/HorizontalSpotlessMatter" TargetMode="External"/><Relationship Id="rId39" Type="http://schemas.openxmlformats.org/officeDocument/2006/relationships/hyperlink" Target="https://repl.it/repls/TanComfortableConfiguration" TargetMode="External"/><Relationship Id="rId109" Type="http://schemas.openxmlformats.org/officeDocument/2006/relationships/hyperlink" Target="https://codeanywhere.com/editor/" TargetMode="External"/><Relationship Id="rId34" Type="http://schemas.openxmlformats.org/officeDocument/2006/relationships/hyperlink" Target="https://repl.it/repls/SoreRoyalGui" TargetMode="External"/><Relationship Id="rId50" Type="http://schemas.openxmlformats.org/officeDocument/2006/relationships/hyperlink" Target="https://repl.it/repls/BitesizedAcademicParallelcompiler" TargetMode="External"/><Relationship Id="rId55" Type="http://schemas.openxmlformats.org/officeDocument/2006/relationships/hyperlink" Target="https://repl.it/repls/ArtisticStupidDaemon" TargetMode="External"/><Relationship Id="rId76" Type="http://schemas.openxmlformats.org/officeDocument/2006/relationships/hyperlink" Target="https://repl.it/repls/ScientificWelcomeNlp" TargetMode="External"/><Relationship Id="rId97" Type="http://schemas.openxmlformats.org/officeDocument/2006/relationships/hyperlink" Target="http://sandbox-2-xochilthrojo663490.codeanyapp.com/index.php" TargetMode="External"/><Relationship Id="rId104" Type="http://schemas.openxmlformats.org/officeDocument/2006/relationships/hyperlink" Target="https://sandbox-skylarschlicht.codeanyapp.com/weather.php" TargetMode="External"/><Relationship Id="rId120" Type="http://schemas.openxmlformats.org/officeDocument/2006/relationships/hyperlink" Target="https://1stcounter-nyiranezaflorence7721940.codeanyapp.com/" TargetMode="External"/><Relationship Id="rId125" Type="http://schemas.openxmlformats.org/officeDocument/2006/relationships/hyperlink" Target="http://sandbox-thaliamendoza3.codeanyapp.com/weather.php" TargetMode="External"/><Relationship Id="rId141" Type="http://schemas.openxmlformats.org/officeDocument/2006/relationships/hyperlink" Target="https://sandbox-myzel23.codeanyapp.com/weather.php" TargetMode="External"/><Relationship Id="rId146" Type="http://schemas.openxmlformats.org/officeDocument/2006/relationships/hyperlink" Target="http://sandbox-favourvtoghanro479989.codeanyapp.com/weather.php" TargetMode="External"/><Relationship Id="rId167" Type="http://schemas.openxmlformats.org/officeDocument/2006/relationships/hyperlink" Target="https://codeanywhere.com/editor/" TargetMode="External"/><Relationship Id="rId7" Type="http://schemas.openxmlformats.org/officeDocument/2006/relationships/hyperlink" Target="https://repl.it/repls/ImmenseThreadbareScope" TargetMode="External"/><Relationship Id="rId71" Type="http://schemas.openxmlformats.org/officeDocument/2006/relationships/hyperlink" Target="https://repl.it/repls/PowerfulQueasyDeletions" TargetMode="External"/><Relationship Id="rId92" Type="http://schemas.openxmlformats.org/officeDocument/2006/relationships/hyperlink" Target="https://repl.it/repls/WarmheartedHoarseCgi" TargetMode="External"/><Relationship Id="rId162" Type="http://schemas.openxmlformats.org/officeDocument/2006/relationships/hyperlink" Target="http://sandbox-seanmkoonce166504.codeanyapp.com/weather.php" TargetMode="External"/><Relationship Id="rId183" Type="http://schemas.openxmlformats.org/officeDocument/2006/relationships/hyperlink" Target="http://sandbox-yazmendoza2004485982.codeanyapp.com/weather.php" TargetMode="External"/><Relationship Id="rId2" Type="http://schemas.openxmlformats.org/officeDocument/2006/relationships/hyperlink" Target="https://repl.it/@Samathingamajig/C2C-Stoplight-Dictionary" TargetMode="External"/><Relationship Id="rId29" Type="http://schemas.openxmlformats.org/officeDocument/2006/relationships/hyperlink" Target="https://repl.it/repls/DarkgreyFumblingProtools" TargetMode="External"/><Relationship Id="rId24" Type="http://schemas.openxmlformats.org/officeDocument/2006/relationships/hyperlink" Target="https://repl.it/repls/VeneratedGleamingCleantech" TargetMode="External"/><Relationship Id="rId40" Type="http://schemas.openxmlformats.org/officeDocument/2006/relationships/hyperlink" Target="https://repl.it/@thizguy24/StoplightDictionaryStarter-3" TargetMode="External"/><Relationship Id="rId45" Type="http://schemas.openxmlformats.org/officeDocument/2006/relationships/hyperlink" Target="https://repl.it/repls/TediousWeeklyInternalcommand" TargetMode="External"/><Relationship Id="rId66" Type="http://schemas.openxmlformats.org/officeDocument/2006/relationships/hyperlink" Target="https://repl.it/repls/LovelyTrustingDesigner" TargetMode="External"/><Relationship Id="rId87" Type="http://schemas.openxmlformats.org/officeDocument/2006/relationships/hyperlink" Target="https://repl.it/repls/ExperiencedCarpalSpheres" TargetMode="External"/><Relationship Id="rId110" Type="http://schemas.openxmlformats.org/officeDocument/2006/relationships/hyperlink" Target="http://php-tywarren.codeanyapp.com/wheather.php" TargetMode="External"/><Relationship Id="rId115" Type="http://schemas.openxmlformats.org/officeDocument/2006/relationships/hyperlink" Target="https://sandbox-joychen.codeanyapp.com/weather.php" TargetMode="External"/><Relationship Id="rId131" Type="http://schemas.openxmlformats.org/officeDocument/2006/relationships/hyperlink" Target="https://codeanywhere.com/editor/" TargetMode="External"/><Relationship Id="rId136" Type="http://schemas.openxmlformats.org/officeDocument/2006/relationships/hyperlink" Target="http://code2college-lupitaaavila01264407.codeanyapp.com/weather.php" TargetMode="External"/><Relationship Id="rId157" Type="http://schemas.openxmlformats.org/officeDocument/2006/relationships/hyperlink" Target="http://sandbox-keto07.codeanyapp.com/weather.php" TargetMode="External"/><Relationship Id="rId178" Type="http://schemas.openxmlformats.org/officeDocument/2006/relationships/hyperlink" Target="http://sssandbox-lissna.codeanyapp.com/weather.php" TargetMode="External"/><Relationship Id="rId61" Type="http://schemas.openxmlformats.org/officeDocument/2006/relationships/hyperlink" Target="https://repl.it/repls/MoralSuburbanPublishing" TargetMode="External"/><Relationship Id="rId82" Type="http://schemas.openxmlformats.org/officeDocument/2006/relationships/hyperlink" Target="https://repl.it/repls/SneakyLastingResources" TargetMode="External"/><Relationship Id="rId152" Type="http://schemas.openxmlformats.org/officeDocument/2006/relationships/hyperlink" Target="https://sandbox-williamhenryhale816746684.codeanyapp.com/" TargetMode="External"/><Relationship Id="rId173" Type="http://schemas.openxmlformats.org/officeDocument/2006/relationships/hyperlink" Target="https://codeanywhere.com/editor/" TargetMode="External"/><Relationship Id="rId19" Type="http://schemas.openxmlformats.org/officeDocument/2006/relationships/hyperlink" Target="https://repl.it/repls/UnnaturalKnottyPorts" TargetMode="External"/><Relationship Id="rId14" Type="http://schemas.openxmlformats.org/officeDocument/2006/relationships/hyperlink" Target="https://repl.it/repls/AdmirableMortifiedElements" TargetMode="External"/><Relationship Id="rId30" Type="http://schemas.openxmlformats.org/officeDocument/2006/relationships/hyperlink" Target="https://repl.it/repls/UniformShamefulDimensions" TargetMode="External"/><Relationship Id="rId35" Type="http://schemas.openxmlformats.org/officeDocument/2006/relationships/hyperlink" Target="https://repl.it/repls/MatureIndolentVertex" TargetMode="External"/><Relationship Id="rId56" Type="http://schemas.openxmlformats.org/officeDocument/2006/relationships/hyperlink" Target="https://repl.it/repls/WelllitWrongProcess" TargetMode="External"/><Relationship Id="rId77" Type="http://schemas.openxmlformats.org/officeDocument/2006/relationships/hyperlink" Target="https://repl.it/repls/EnchantingSociableSolaris" TargetMode="External"/><Relationship Id="rId100" Type="http://schemas.openxmlformats.org/officeDocument/2006/relationships/hyperlink" Target="https://wdlp.c2cstudents.org/wordpress-101/" TargetMode="External"/><Relationship Id="rId105" Type="http://schemas.openxmlformats.org/officeDocument/2006/relationships/hyperlink" Target="http://sandbox-camrynwade.codeanyapp.com/weather.php" TargetMode="External"/><Relationship Id="rId126" Type="http://schemas.openxmlformats.org/officeDocument/2006/relationships/hyperlink" Target="https://sandbox-jadend12.codeanyapp.com/weather.php" TargetMode="External"/><Relationship Id="rId147" Type="http://schemas.openxmlformats.org/officeDocument/2006/relationships/hyperlink" Target="https://sandbox-tyjahhhh.codeanyapp.com/weather.php" TargetMode="External"/><Relationship Id="rId168" Type="http://schemas.openxmlformats.org/officeDocument/2006/relationships/hyperlink" Target="https://m.youtube.com/watch?v=dQw4w9WgXcQ" TargetMode="External"/><Relationship Id="rId8" Type="http://schemas.openxmlformats.org/officeDocument/2006/relationships/hyperlink" Target="https://repl.it/repls/ClutteredWittyQuarks" TargetMode="External"/><Relationship Id="rId51" Type="http://schemas.openxmlformats.org/officeDocument/2006/relationships/hyperlink" Target="https://repl.it/repls/ShoddyDodgerbluePlans" TargetMode="External"/><Relationship Id="rId72" Type="http://schemas.openxmlformats.org/officeDocument/2006/relationships/hyperlink" Target="https://repl.it/repls/AchingBruisedVerification" TargetMode="External"/><Relationship Id="rId93" Type="http://schemas.openxmlformats.org/officeDocument/2006/relationships/hyperlink" Target="https://repl.it/repls/EnragedTeemingInstitution" TargetMode="External"/><Relationship Id="rId98" Type="http://schemas.openxmlformats.org/officeDocument/2006/relationships/hyperlink" Target="https://sandbox-c2ogrant.codeanyapp.com/" TargetMode="External"/><Relationship Id="rId121" Type="http://schemas.openxmlformats.org/officeDocument/2006/relationships/hyperlink" Target="https://codeanywhere.com/s/l/ETBXGsLOyCtwZoMkSwzmOF0JMxSsBfj4MTXwcMpHNlVxJuwsK94qXEucfsYsxvxV" TargetMode="External"/><Relationship Id="rId142" Type="http://schemas.openxmlformats.org/officeDocument/2006/relationships/hyperlink" Target="https://sandbox-jasonpolk617141.codeanyapp.com/weather.php" TargetMode="External"/><Relationship Id="rId163" Type="http://schemas.openxmlformats.org/officeDocument/2006/relationships/hyperlink" Target="http://sandbox-madc.codeanyapp.com/weather.php" TargetMode="External"/><Relationship Id="rId3" Type="http://schemas.openxmlformats.org/officeDocument/2006/relationships/hyperlink" Target="https://repl.it/repls/NavajowhiteWigglyShelfware" TargetMode="External"/><Relationship Id="rId25" Type="http://schemas.openxmlformats.org/officeDocument/2006/relationships/hyperlink" Target="https://repl.it/repls/CoarseLeftMachinecode" TargetMode="External"/><Relationship Id="rId46" Type="http://schemas.openxmlformats.org/officeDocument/2006/relationships/hyperlink" Target="https://repl.it/repls/GleefulLawfulOpentracker" TargetMode="External"/><Relationship Id="rId67" Type="http://schemas.openxmlformats.org/officeDocument/2006/relationships/hyperlink" Target="https://repl.it/repls/BeautifulLividScience" TargetMode="External"/><Relationship Id="rId116" Type="http://schemas.openxmlformats.org/officeDocument/2006/relationships/hyperlink" Target="http://sandbox-demetrishapherd.codeanyapp.com/weather.php" TargetMode="External"/><Relationship Id="rId137" Type="http://schemas.openxmlformats.org/officeDocument/2006/relationships/hyperlink" Target="http://code2college-danielaefuentes21813466.codeanyapp.com/weather.php" TargetMode="External"/><Relationship Id="rId158" Type="http://schemas.openxmlformats.org/officeDocument/2006/relationships/hyperlink" Target="http://sand-box-franciscoojeda463916793.codeanyapp.com/weather.php" TargetMode="External"/><Relationship Id="rId20" Type="http://schemas.openxmlformats.org/officeDocument/2006/relationships/hyperlink" Target="https://repl.it/@TamNguyen14/StoplightDictionaryStarter" TargetMode="External"/><Relationship Id="rId41" Type="http://schemas.openxmlformats.org/officeDocument/2006/relationships/hyperlink" Target="https://repl.it/repls/EllipticalVastUtilities" TargetMode="External"/><Relationship Id="rId62" Type="http://schemas.openxmlformats.org/officeDocument/2006/relationships/hyperlink" Target="https://repl.it/repls/PowerlessIllegalOpensoundsystem" TargetMode="External"/><Relationship Id="rId83" Type="http://schemas.openxmlformats.org/officeDocument/2006/relationships/hyperlink" Target="https://repl.it/repls/RegalWideSpheres" TargetMode="External"/><Relationship Id="rId88" Type="http://schemas.openxmlformats.org/officeDocument/2006/relationships/hyperlink" Target="https://repl.it/repls/GlitteringNaturalScreencast" TargetMode="External"/><Relationship Id="rId111" Type="http://schemas.openxmlformats.org/officeDocument/2006/relationships/hyperlink" Target="http://sandbox-estrellitadilbert989300.codeanyapp.com/First_weather.php" TargetMode="External"/><Relationship Id="rId132" Type="http://schemas.openxmlformats.org/officeDocument/2006/relationships/hyperlink" Target="https://sandbox-jazziahreyes235057.codeanyapp.com/weather.php" TargetMode="External"/><Relationship Id="rId153" Type="http://schemas.openxmlformats.org/officeDocument/2006/relationships/hyperlink" Target="http://sandbox-brendongarrison0818886470.codeanyapp.com/weather.php" TargetMode="External"/><Relationship Id="rId174" Type="http://schemas.openxmlformats.org/officeDocument/2006/relationships/hyperlink" Target="https://sandbox-20yaelsanchez.codeanyapp.com/weather.php" TargetMode="External"/><Relationship Id="rId179" Type="http://schemas.openxmlformats.org/officeDocument/2006/relationships/hyperlink" Target="http://sandbox-alayawright1.codeanyapp.com/Weather.php" TargetMode="External"/><Relationship Id="rId15" Type="http://schemas.openxmlformats.org/officeDocument/2006/relationships/hyperlink" Target="https://repl.it/repls/CoralMicroUnit" TargetMode="External"/><Relationship Id="rId36" Type="http://schemas.openxmlformats.org/officeDocument/2006/relationships/hyperlink" Target="https://repl.it/@JohnVu1/StoplightDictionaryStarter" TargetMode="External"/><Relationship Id="rId57" Type="http://schemas.openxmlformats.org/officeDocument/2006/relationships/hyperlink" Target="https://repl.it/repls/QuarrelsomeGrumpyFiles" TargetMode="External"/><Relationship Id="rId106" Type="http://schemas.openxmlformats.org/officeDocument/2006/relationships/hyperlink" Target="https://codeanywhere.com/editor/" TargetMode="External"/><Relationship Id="rId127" Type="http://schemas.openxmlformats.org/officeDocument/2006/relationships/hyperlink" Target="https://codeanywhere.com/editor/" TargetMode="External"/><Relationship Id="rId10" Type="http://schemas.openxmlformats.org/officeDocument/2006/relationships/hyperlink" Target="https://repl.it/repls/PutridYearlyTheories" TargetMode="External"/><Relationship Id="rId31" Type="http://schemas.openxmlformats.org/officeDocument/2006/relationships/hyperlink" Target="https://repl.it/repls/GloriousThirstyLists" TargetMode="External"/><Relationship Id="rId52" Type="http://schemas.openxmlformats.org/officeDocument/2006/relationships/hyperlink" Target="https://repl.it/repls/FearlessLatestKernel" TargetMode="External"/><Relationship Id="rId73" Type="http://schemas.openxmlformats.org/officeDocument/2006/relationships/hyperlink" Target="https://repl.it/repls/GrowingSeriousAbstraction" TargetMode="External"/><Relationship Id="rId78" Type="http://schemas.openxmlformats.org/officeDocument/2006/relationships/hyperlink" Target="https://repl.it/repls/ScientificWelcomeNlp" TargetMode="External"/><Relationship Id="rId94" Type="http://schemas.openxmlformats.org/officeDocument/2006/relationships/hyperlink" Target="https://repl.it/repls/ExtraneousBustlingEmbeds" TargetMode="External"/><Relationship Id="rId99" Type="http://schemas.openxmlformats.org/officeDocument/2006/relationships/hyperlink" Target="http://sandbox-alexiaperez.codeanyapp.com/index.php" TargetMode="External"/><Relationship Id="rId101" Type="http://schemas.openxmlformats.org/officeDocument/2006/relationships/hyperlink" Target="http://sandbox-catrhyatt.codeanyapp.com/weather.php" TargetMode="External"/><Relationship Id="rId122" Type="http://schemas.openxmlformats.org/officeDocument/2006/relationships/hyperlink" Target="http://sandbox-paisleyatramp709453.codeanyapp.com/weather.php" TargetMode="External"/><Relationship Id="rId143" Type="http://schemas.openxmlformats.org/officeDocument/2006/relationships/hyperlink" Target="https://sandbox-ramirezncaleb893843.codeanyapp.com/weather.php/" TargetMode="External"/><Relationship Id="rId148" Type="http://schemas.openxmlformats.org/officeDocument/2006/relationships/hyperlink" Target="http://sandbox-rukiro.codeanyapp.com/weather.php" TargetMode="External"/><Relationship Id="rId164" Type="http://schemas.openxmlformats.org/officeDocument/2006/relationships/hyperlink" Target="https://codeanywhere.com/editor/" TargetMode="External"/><Relationship Id="rId169" Type="http://schemas.openxmlformats.org/officeDocument/2006/relationships/hyperlink" Target="http://sandbox-22kelpaw996796.codeanyapp.com/index.html" TargetMode="External"/><Relationship Id="rId4" Type="http://schemas.openxmlformats.org/officeDocument/2006/relationships/hyperlink" Target="https://repl.it/repls/BewitchedPunyLava" TargetMode="External"/><Relationship Id="rId9" Type="http://schemas.openxmlformats.org/officeDocument/2006/relationships/hyperlink" Target="https://repl.it/repls/MortifiedPaleCores" TargetMode="External"/><Relationship Id="rId180" Type="http://schemas.openxmlformats.org/officeDocument/2006/relationships/hyperlink" Target="http://sandbox-alyssasmith579864504.codeanyapp.com/Weather.php" TargetMode="External"/><Relationship Id="rId26" Type="http://schemas.openxmlformats.org/officeDocument/2006/relationships/hyperlink" Target="https://repl.it/repls/UnnaturalMeaslyPublishing" TargetMode="External"/><Relationship Id="rId47" Type="http://schemas.openxmlformats.org/officeDocument/2006/relationships/hyperlink" Target="https://repl.it/repls/SplendidFrizzyWeblogsoftware" TargetMode="External"/><Relationship Id="rId68" Type="http://schemas.openxmlformats.org/officeDocument/2006/relationships/hyperlink" Target="https://repl.it/repls/LemonchiffonTangibleLanservers" TargetMode="External"/><Relationship Id="rId89" Type="http://schemas.openxmlformats.org/officeDocument/2006/relationships/hyperlink" Target="https://repl.it/repls/PointedButterySandbox" TargetMode="External"/><Relationship Id="rId112" Type="http://schemas.openxmlformats.org/officeDocument/2006/relationships/hyperlink" Target="https://codeanywhere.com/editor/" TargetMode="External"/><Relationship Id="rId133" Type="http://schemas.openxmlformats.org/officeDocument/2006/relationships/hyperlink" Target="http://sandbox2-kylechambless.codeanyapp.com/weather.php" TargetMode="External"/><Relationship Id="rId154" Type="http://schemas.openxmlformats.org/officeDocument/2006/relationships/hyperlink" Target="https://codeanywhere.com/editor/" TargetMode="External"/><Relationship Id="rId175" Type="http://schemas.openxmlformats.org/officeDocument/2006/relationships/hyperlink" Target="https://sandbox-timothyvillegas12.codeanyapp.com/weather.php" TargetMode="External"/><Relationship Id="rId16" Type="http://schemas.openxmlformats.org/officeDocument/2006/relationships/hyperlink" Target="https://repl.it/languages/python3" TargetMode="External"/><Relationship Id="rId37" Type="http://schemas.openxmlformats.org/officeDocument/2006/relationships/hyperlink" Target="https://repl.it/@SergioSanchezSa/StoplightDictionaryStarter" TargetMode="External"/><Relationship Id="rId58" Type="http://schemas.openxmlformats.org/officeDocument/2006/relationships/hyperlink" Target="https://repl.it/repls/PointlessFrigidBoard" TargetMode="External"/><Relationship Id="rId79" Type="http://schemas.openxmlformats.org/officeDocument/2006/relationships/hyperlink" Target="https://repl.it/repls/KindMiserableProfiler" TargetMode="External"/><Relationship Id="rId102" Type="http://schemas.openxmlformats.org/officeDocument/2006/relationships/hyperlink" Target="https://sandbox-druid.codeanyapp.com/" TargetMode="External"/><Relationship Id="rId123" Type="http://schemas.openxmlformats.org/officeDocument/2006/relationships/hyperlink" Target="http://sandbox-emilylcampos23.codeanyapp.com/weather.php" TargetMode="External"/><Relationship Id="rId144" Type="http://schemas.openxmlformats.org/officeDocument/2006/relationships/hyperlink" Target="https://sandbox-luzsanchez.codeanyapp.com/" TargetMode="External"/><Relationship Id="rId90" Type="http://schemas.openxmlformats.org/officeDocument/2006/relationships/hyperlink" Target="https://repl.it/repls/YellowgreenWoefulEngines" TargetMode="External"/><Relationship Id="rId165" Type="http://schemas.openxmlformats.org/officeDocument/2006/relationships/hyperlink" Target="https://codeanywhere.com/editor/" TargetMode="External"/><Relationship Id="rId27" Type="http://schemas.openxmlformats.org/officeDocument/2006/relationships/hyperlink" Target="https://repl.it/repls/HappyShabbyComputation" TargetMode="External"/><Relationship Id="rId48" Type="http://schemas.openxmlformats.org/officeDocument/2006/relationships/hyperlink" Target="https://repl.it/repls/FlimsyRigidOffice" TargetMode="External"/><Relationship Id="rId69" Type="http://schemas.openxmlformats.org/officeDocument/2006/relationships/hyperlink" Target="https://repl.it/repls/PleasedElectricDesignmethod" TargetMode="External"/><Relationship Id="rId113" Type="http://schemas.openxmlformats.org/officeDocument/2006/relationships/hyperlink" Target="https://codeanywhere.com/s/l/UgiieimialkpBucUmN8fyCUOpLGmU1QscXtwjvG8Olq21LDgOiey2nCxSeMPEqio" TargetMode="External"/><Relationship Id="rId134" Type="http://schemas.openxmlformats.org/officeDocument/2006/relationships/hyperlink" Target="http://code2college-desireekflores633748.codeanyapp.com/weather.php" TargetMode="External"/><Relationship Id="rId80" Type="http://schemas.openxmlformats.org/officeDocument/2006/relationships/hyperlink" Target="https://repl.it/repls/VigilantIntentSystems" TargetMode="External"/><Relationship Id="rId155" Type="http://schemas.openxmlformats.org/officeDocument/2006/relationships/hyperlink" Target="http://sandbox-kimberlyplujan503118.codeanyapp.com/weather.php" TargetMode="External"/><Relationship Id="rId176" Type="http://schemas.openxmlformats.org/officeDocument/2006/relationships/hyperlink" Target="https://sandbox-mariaaldap78429154.codeanyapp.com/weather.php/" TargetMode="External"/><Relationship Id="rId17" Type="http://schemas.openxmlformats.org/officeDocument/2006/relationships/hyperlink" Target="https://repl.it/repls/NavyblueFamousTrapezoid" TargetMode="External"/><Relationship Id="rId38" Type="http://schemas.openxmlformats.org/officeDocument/2006/relationships/hyperlink" Target="https://repl.it/@RameezKhawaja1/StoplightDictionaryStarter" TargetMode="External"/><Relationship Id="rId59" Type="http://schemas.openxmlformats.org/officeDocument/2006/relationships/hyperlink" Target="https://repl.it/repls/RecursivePutridQuerylanguage" TargetMode="External"/><Relationship Id="rId103" Type="http://schemas.openxmlformats.org/officeDocument/2006/relationships/hyperlink" Target="https://sandbox-jenniferwieckowski.codeanyapp.com/weather.php" TargetMode="External"/><Relationship Id="rId124" Type="http://schemas.openxmlformats.org/officeDocument/2006/relationships/hyperlink" Target="http://aileen-garcia-garciaileen05855324.codeanyapp.com/weather.php" TargetMode="External"/><Relationship Id="rId70" Type="http://schemas.openxmlformats.org/officeDocument/2006/relationships/hyperlink" Target="https://repl.it/@AudreyThomas1/StoplightDictionaryStarter" TargetMode="External"/><Relationship Id="rId91" Type="http://schemas.openxmlformats.org/officeDocument/2006/relationships/hyperlink" Target="https://repl.it/@MayloGarcia/StoplightDictionaryStarter" TargetMode="External"/><Relationship Id="rId145" Type="http://schemas.openxmlformats.org/officeDocument/2006/relationships/hyperlink" Target="https://sandbox-gabbybvallejo.codeanyapp.com/weather.php" TargetMode="External"/><Relationship Id="rId166" Type="http://schemas.openxmlformats.org/officeDocument/2006/relationships/hyperlink" Target="https://codeanywhere.com/editor/" TargetMode="External"/><Relationship Id="rId1" Type="http://schemas.openxmlformats.org/officeDocument/2006/relationships/hyperlink" Target="https://repl.it/repls/DeliriousMadeupParallelport" TargetMode="External"/><Relationship Id="rId28" Type="http://schemas.openxmlformats.org/officeDocument/2006/relationships/hyperlink" Target="https://repl.it/repls/OrangeCompleteBetaversion" TargetMode="External"/><Relationship Id="rId49" Type="http://schemas.openxmlformats.org/officeDocument/2006/relationships/hyperlink" Target="https://repl.it/repls/WindingGreedyTransformation" TargetMode="External"/><Relationship Id="rId114" Type="http://schemas.openxmlformats.org/officeDocument/2006/relationships/hyperlink" Target="https://codeanywhere.com/s/l/dLIEBMA8BnxXZavIWpARYP7e3Y7eHZqrRryhRWKHcU0NTXC0Q7JGEtHRJ7IxjTOa" TargetMode="External"/></Relationships>
</file>

<file path=xl/worksheets/_rels/sheet16.xml.rels><?xml version="1.0" encoding="UTF-8" standalone="yes"?>
<Relationships xmlns="http://schemas.openxmlformats.org/package/2006/relationships"><Relationship Id="rId26" Type="http://schemas.openxmlformats.org/officeDocument/2006/relationships/hyperlink" Target="https://popcode.org/?snapshot=b3c490c4-ba7e-4025-8c47-4029005eb667" TargetMode="External"/><Relationship Id="rId21" Type="http://schemas.openxmlformats.org/officeDocument/2006/relationships/hyperlink" Target="https://popcode.org/?snapshot=7533e0b5-75d7-4de0-84eb-a7737fb4e185" TargetMode="External"/><Relationship Id="rId42" Type="http://schemas.openxmlformats.org/officeDocument/2006/relationships/hyperlink" Target="https://popcode.org/?snapshot=aeaa28d7-ef89-49b7-9aa9-36160f51b521" TargetMode="External"/><Relationship Id="rId47" Type="http://schemas.openxmlformats.org/officeDocument/2006/relationships/hyperlink" Target="https://popcode.org/" TargetMode="External"/><Relationship Id="rId63" Type="http://schemas.openxmlformats.org/officeDocument/2006/relationships/hyperlink" Target="https://popcode.org/?snapshot=ae235002-ae72-445a-8afa-02cb4ce5e26b" TargetMode="External"/><Relationship Id="rId68" Type="http://schemas.openxmlformats.org/officeDocument/2006/relationships/hyperlink" Target="https://popcode.org/?snapshot=7703b32f-c71e-4b0c-a0d1-81b4f8937547" TargetMode="External"/><Relationship Id="rId84" Type="http://schemas.openxmlformats.org/officeDocument/2006/relationships/hyperlink" Target="https://popcode.org/?snapshot=af9ef4e5-49d8-441c-9b06-de2de373c2bb" TargetMode="External"/><Relationship Id="rId89" Type="http://schemas.openxmlformats.org/officeDocument/2006/relationships/hyperlink" Target="https://popcode.org/?snapshot=4c1b986c-bc7d-4460-a0e7-1e564744458f" TargetMode="External"/><Relationship Id="rId16" Type="http://schemas.openxmlformats.org/officeDocument/2006/relationships/hyperlink" Target="https://popcode.org/?snapshot=63301af4-fc65-4e41-9fd7-26cbc12a2a3d" TargetMode="External"/><Relationship Id="rId11" Type="http://schemas.openxmlformats.org/officeDocument/2006/relationships/hyperlink" Target="https://popcode.org/?snapshot=ad522195-687e-457b-b582-39ca4070c45a" TargetMode="External"/><Relationship Id="rId32" Type="http://schemas.openxmlformats.org/officeDocument/2006/relationships/hyperlink" Target="https://popcode.org/?snapshot=8d000d51-7e22-49af-9b65-d0380829cb52" TargetMode="External"/><Relationship Id="rId37" Type="http://schemas.openxmlformats.org/officeDocument/2006/relationships/hyperlink" Target="https://popcode.org/?snapshot=faf3d0bb-d1e6-4c49-b10e-03db94fc2604" TargetMode="External"/><Relationship Id="rId53" Type="http://schemas.openxmlformats.org/officeDocument/2006/relationships/hyperlink" Target="https://popcode.org/?snapshot=4365e02b-7691-4d54-bf2a-809b21c81ad0" TargetMode="External"/><Relationship Id="rId58" Type="http://schemas.openxmlformats.org/officeDocument/2006/relationships/hyperlink" Target="https://popcode.org/?snapshot=022938f8-113e-472f-9484-46f8b6b76169" TargetMode="External"/><Relationship Id="rId74" Type="http://schemas.openxmlformats.org/officeDocument/2006/relationships/hyperlink" Target="https://popcode.org/?snapshot=0caa85fc-1a49-4332-9074-c69483dd97c7" TargetMode="External"/><Relationship Id="rId79" Type="http://schemas.openxmlformats.org/officeDocument/2006/relationships/hyperlink" Target="https://popcode.org/?snapshot=f19df907-15c6-4eb5-a6b3-19e492d1e258" TargetMode="External"/><Relationship Id="rId5" Type="http://schemas.openxmlformats.org/officeDocument/2006/relationships/hyperlink" Target="https://popcode.org/?snapshot=84e01db4-50f5-4f81-b78e-da80749de826" TargetMode="External"/><Relationship Id="rId90" Type="http://schemas.openxmlformats.org/officeDocument/2006/relationships/hyperlink" Target="https://popcode.org/?snapshot=e9804a32-cc1c-4a42-a8d1-e3bbdaa17a88" TargetMode="External"/><Relationship Id="rId14" Type="http://schemas.openxmlformats.org/officeDocument/2006/relationships/hyperlink" Target="https://popcode.org/?snapshot=411df84a-1c35-4826-b07d-244dab124ae4" TargetMode="External"/><Relationship Id="rId22" Type="http://schemas.openxmlformats.org/officeDocument/2006/relationships/hyperlink" Target="https://popcode.org/?snapshot=9a2cdcef-08be-4bb4-8c54-2016ff7748db" TargetMode="External"/><Relationship Id="rId27" Type="http://schemas.openxmlformats.org/officeDocument/2006/relationships/hyperlink" Target="https://popcode.org/" TargetMode="External"/><Relationship Id="rId30" Type="http://schemas.openxmlformats.org/officeDocument/2006/relationships/hyperlink" Target="https://popcode.org/?snapshot=9ac8500e-728c-4ee3-8ea3-d67114818baa" TargetMode="External"/><Relationship Id="rId35" Type="http://schemas.openxmlformats.org/officeDocument/2006/relationships/hyperlink" Target="https://popcode.org/?snapshot=2bcdc7bb-e1e3-4439-a533-e436369db584" TargetMode="External"/><Relationship Id="rId43" Type="http://schemas.openxmlformats.org/officeDocument/2006/relationships/hyperlink" Target="https://popcode.org/?snapshot=5bc4d8d1-3ea8-44d3-8f20-e50805e0d5f4" TargetMode="External"/><Relationship Id="rId48" Type="http://schemas.openxmlformats.org/officeDocument/2006/relationships/hyperlink" Target="https://popcode.org/" TargetMode="External"/><Relationship Id="rId56" Type="http://schemas.openxmlformats.org/officeDocument/2006/relationships/hyperlink" Target="https://popcode.org/?snapshot=d3d3a2ab-bfa4-4b4e-9af3-b73ba48905fa" TargetMode="External"/><Relationship Id="rId64" Type="http://schemas.openxmlformats.org/officeDocument/2006/relationships/hyperlink" Target="https://popcode.org/?snapshot=4fe0b435-0122-4525-99f2-c737767fe6c1" TargetMode="External"/><Relationship Id="rId69" Type="http://schemas.openxmlformats.org/officeDocument/2006/relationships/hyperlink" Target="https://popcode.org/" TargetMode="External"/><Relationship Id="rId77" Type="http://schemas.openxmlformats.org/officeDocument/2006/relationships/hyperlink" Target="https://popcode.org/?snapshot=b48128b1-636d-49a2-b7d1-5661abde1c49" TargetMode="External"/><Relationship Id="rId8" Type="http://schemas.openxmlformats.org/officeDocument/2006/relationships/hyperlink" Target="https://popcode.org/?snapshot=188633da-f06f-4726-a8d8-2c230c6a327a" TargetMode="External"/><Relationship Id="rId51" Type="http://schemas.openxmlformats.org/officeDocument/2006/relationships/hyperlink" Target="https://popcode.org/" TargetMode="External"/><Relationship Id="rId72" Type="http://schemas.openxmlformats.org/officeDocument/2006/relationships/hyperlink" Target="https://popcode.org/?snapshot=02a762b4-b8b7-4efd-ab34-89dc05c75f57" TargetMode="External"/><Relationship Id="rId80" Type="http://schemas.openxmlformats.org/officeDocument/2006/relationships/hyperlink" Target="https://popcode.org/?snapshot=bf44b971-3902-4cf9-bbea-6292c7d94967" TargetMode="External"/><Relationship Id="rId85" Type="http://schemas.openxmlformats.org/officeDocument/2006/relationships/hyperlink" Target="https://popcode.org/?snapshot=654c3491-8c81-4b9b-aecd-0fe53adfc6a1" TargetMode="External"/><Relationship Id="rId3" Type="http://schemas.openxmlformats.org/officeDocument/2006/relationships/hyperlink" Target="https://popcode.org/?snapshot=60c09a93-d32f-4ee1-811d-e60235cd6efb" TargetMode="External"/><Relationship Id="rId12" Type="http://schemas.openxmlformats.org/officeDocument/2006/relationships/hyperlink" Target="https://popcode.org/?snapshot=332fc029-fd99-400a-8315-7a97d214a6c4" TargetMode="External"/><Relationship Id="rId17" Type="http://schemas.openxmlformats.org/officeDocument/2006/relationships/hyperlink" Target="https://popcode.org/?snapshot=c08bee36-c855-4ab8-b9de-bbe1874d47ec" TargetMode="External"/><Relationship Id="rId25" Type="http://schemas.openxmlformats.org/officeDocument/2006/relationships/hyperlink" Target="https://popcode.org/" TargetMode="External"/><Relationship Id="rId33" Type="http://schemas.openxmlformats.org/officeDocument/2006/relationships/hyperlink" Target="https://popcode.org/?snapshot=52829181-1ced-4546-9122-7154be9ae429" TargetMode="External"/><Relationship Id="rId38" Type="http://schemas.openxmlformats.org/officeDocument/2006/relationships/hyperlink" Target="https://popcode.org/?snapshot=e4389884-51fe-4425-a0d1-70a0b0d81f18" TargetMode="External"/><Relationship Id="rId46" Type="http://schemas.openxmlformats.org/officeDocument/2006/relationships/hyperlink" Target="https://popcode.org/?snapshot=1cc896bf-cbdc-473f-96a1-891db6d91ae2" TargetMode="External"/><Relationship Id="rId59" Type="http://schemas.openxmlformats.org/officeDocument/2006/relationships/hyperlink" Target="https://popcode.org/?snapshot=68d9e620-c878-425f-b8c4-39987b64316e" TargetMode="External"/><Relationship Id="rId67" Type="http://schemas.openxmlformats.org/officeDocument/2006/relationships/hyperlink" Target="https://hips.hearstapps.com/hmg-prod.s3.amazonaws.com/images/delish-fried-rice-020-1543875572.jpg?crop=0.668xw:1.00xh;0.262xw,0&amp;resize=980:*" TargetMode="External"/><Relationship Id="rId20" Type="http://schemas.openxmlformats.org/officeDocument/2006/relationships/hyperlink" Target="https://popcode.org/?snapshot=ebe25f72-8ef8-4533-9752-b3fd1640c456" TargetMode="External"/><Relationship Id="rId41" Type="http://schemas.openxmlformats.org/officeDocument/2006/relationships/hyperlink" Target="https://popcode.org/?snapshot=e1317282-b9be-4e97-997b-ea23a2b7fc89" TargetMode="External"/><Relationship Id="rId54" Type="http://schemas.openxmlformats.org/officeDocument/2006/relationships/hyperlink" Target="https://popcode.org/?snapshot=70323f51-5bd1-4869-a9d1-1765645cdfc5" TargetMode="External"/><Relationship Id="rId62" Type="http://schemas.openxmlformats.org/officeDocument/2006/relationships/hyperlink" Target="https://popcode.org/?snapshot=f54b9202-8dec-4660-83f1-8cf22e9e145b" TargetMode="External"/><Relationship Id="rId70" Type="http://schemas.openxmlformats.org/officeDocument/2006/relationships/hyperlink" Target="https://popcode.org/?snapshot=5ba2bfca-bdf7-4a7e-83c2-8fbc2c28526e" TargetMode="External"/><Relationship Id="rId75" Type="http://schemas.openxmlformats.org/officeDocument/2006/relationships/hyperlink" Target="https://popcode.org/?snapshot=2e51ec3f-3a9e-43ad-a2c3-82a5be146b32" TargetMode="External"/><Relationship Id="rId83" Type="http://schemas.openxmlformats.org/officeDocument/2006/relationships/hyperlink" Target="https://popcode.org/?snapshot=b5a07af3-2d84-4e54-8e35-5db627c56e33" TargetMode="External"/><Relationship Id="rId88" Type="http://schemas.openxmlformats.org/officeDocument/2006/relationships/hyperlink" Target="https://popcode.org/?snapshot=2ad71164-ae6b-461a-bab5-d2e93459d68b" TargetMode="External"/><Relationship Id="rId91" Type="http://schemas.openxmlformats.org/officeDocument/2006/relationships/hyperlink" Target="https://popcode.org/?snapshot=8e4a24b8-6444-414a-b36f-963ca3edc6e9" TargetMode="External"/><Relationship Id="rId1" Type="http://schemas.openxmlformats.org/officeDocument/2006/relationships/hyperlink" Target="https://popcode.org/?snapshot=b3bd7edb-815e-45ef-bd1f-735e14b456d7" TargetMode="External"/><Relationship Id="rId6" Type="http://schemas.openxmlformats.org/officeDocument/2006/relationships/hyperlink" Target="https://popcode.org/?snapshot=90f91b08-b6e8-416b-bb37-21a9c581a5dd" TargetMode="External"/><Relationship Id="rId15" Type="http://schemas.openxmlformats.org/officeDocument/2006/relationships/hyperlink" Target="https://popcode.org/?snapshot=aad3596b-601d-40ec-8311-6ea5c25fb173" TargetMode="External"/><Relationship Id="rId23" Type="http://schemas.openxmlformats.org/officeDocument/2006/relationships/hyperlink" Target="https://popcode.org/?snapshot=3aec821e-2df0-4763-843f-8ccb694a17d1" TargetMode="External"/><Relationship Id="rId28" Type="http://schemas.openxmlformats.org/officeDocument/2006/relationships/hyperlink" Target="https://popcode.org/https:/popcode.org/?snapshot=f7943a3b-2f0c-4195-aa5e-19dc48159cad" TargetMode="External"/><Relationship Id="rId36" Type="http://schemas.openxmlformats.org/officeDocument/2006/relationships/hyperlink" Target="https://popcode.org/?snapshot=3aacc277-5a53-46ca-87e3-36da4f29278e" TargetMode="External"/><Relationship Id="rId49" Type="http://schemas.openxmlformats.org/officeDocument/2006/relationships/hyperlink" Target="https://popcode.org/?snapshot=18796200-7afe-43ad-bac8-ec8538ace68f" TargetMode="External"/><Relationship Id="rId57" Type="http://schemas.openxmlformats.org/officeDocument/2006/relationships/hyperlink" Target="https://popcode.org/?snapshot=6f5d6f24-044c-453b-83d1-f345940d1afb" TargetMode="External"/><Relationship Id="rId10" Type="http://schemas.openxmlformats.org/officeDocument/2006/relationships/hyperlink" Target="https://popcode.org/?snapshot=d843da06-452a-451a-875b-b7419f1908bd" TargetMode="External"/><Relationship Id="rId31" Type="http://schemas.openxmlformats.org/officeDocument/2006/relationships/hyperlink" Target="https://popcode.org/?snapshot=bd124ffb-1469-4767-9de7-17bb9a4270e0" TargetMode="External"/><Relationship Id="rId44" Type="http://schemas.openxmlformats.org/officeDocument/2006/relationships/hyperlink" Target="https://popcode.org/?snapshot=e99dae50-6be4-4968-af6f-01a88a490dc8" TargetMode="External"/><Relationship Id="rId52" Type="http://schemas.openxmlformats.org/officeDocument/2006/relationships/hyperlink" Target="https://popcode.org/" TargetMode="External"/><Relationship Id="rId60" Type="http://schemas.openxmlformats.org/officeDocument/2006/relationships/hyperlink" Target="https://popcode.org/?snapshot=3b6367e5-66f5-4c92-ac70-ff4934d101af" TargetMode="External"/><Relationship Id="rId65" Type="http://schemas.openxmlformats.org/officeDocument/2006/relationships/hyperlink" Target="https://popcode.org/?snapshot=09641c6e-eda1-442e-8d7f-10051f833082" TargetMode="External"/><Relationship Id="rId73" Type="http://schemas.openxmlformats.org/officeDocument/2006/relationships/hyperlink" Target="https://popcode.org/?snapshot=1ddd86d1-84b8-48eb-a56a-b0337f872c85" TargetMode="External"/><Relationship Id="rId78" Type="http://schemas.openxmlformats.org/officeDocument/2006/relationships/hyperlink" Target="https://popcode.org/?snapshot=9a18764c-100f-4abc-b3ab-95db7336ea37" TargetMode="External"/><Relationship Id="rId81" Type="http://schemas.openxmlformats.org/officeDocument/2006/relationships/hyperlink" Target="https://popcode.org/?snapshot=ce39eddd-4821-41c3-8dfb-ca19e2d83d0a" TargetMode="External"/><Relationship Id="rId86" Type="http://schemas.openxmlformats.org/officeDocument/2006/relationships/hyperlink" Target="https://popcode.org/?snapshot=2af6465d-c9ab-4282-b8cf-04703a3634e2" TargetMode="External"/><Relationship Id="rId4" Type="http://schemas.openxmlformats.org/officeDocument/2006/relationships/hyperlink" Target="https://popcode.org/" TargetMode="External"/><Relationship Id="rId9" Type="http://schemas.openxmlformats.org/officeDocument/2006/relationships/hyperlink" Target="https://popcode.org/?snapshot=a66f9c47-d089-4de9-8148-bcbc5141677a" TargetMode="External"/><Relationship Id="rId13" Type="http://schemas.openxmlformats.org/officeDocument/2006/relationships/hyperlink" Target="https://popcode.org/?snapshot=06fc0821-7700-4b3f-a3a4-3ad7d18dcf43" TargetMode="External"/><Relationship Id="rId18" Type="http://schemas.openxmlformats.org/officeDocument/2006/relationships/hyperlink" Target="https://popcode.org/?snapshot=59c08265-0a07-4d7a-b382-4c7e6876b794" TargetMode="External"/><Relationship Id="rId39" Type="http://schemas.openxmlformats.org/officeDocument/2006/relationships/hyperlink" Target="https://popcode.org/?snapshot=7f3aa585-2346-4637-b1d1-827856151e68" TargetMode="External"/><Relationship Id="rId34" Type="http://schemas.openxmlformats.org/officeDocument/2006/relationships/hyperlink" Target="https://popcode.org/?snapshot=ffe81a2a-1579-4afc-bf1d-7db2b7847b70" TargetMode="External"/><Relationship Id="rId50" Type="http://schemas.openxmlformats.org/officeDocument/2006/relationships/hyperlink" Target="https://popcode.org/?snapshot=77836f21-9854-4615-a07a-70fba77e57d0" TargetMode="External"/><Relationship Id="rId55" Type="http://schemas.openxmlformats.org/officeDocument/2006/relationships/hyperlink" Target="https://popcode.org/?snapshot=9ca59bfc-865b-4238-9829-fb3089747a86" TargetMode="External"/><Relationship Id="rId76" Type="http://schemas.openxmlformats.org/officeDocument/2006/relationships/hyperlink" Target="https://popcode.org/?snapshot=060e2a32-a251-47b7-88cf-8fcc4b9b70d7" TargetMode="External"/><Relationship Id="rId7" Type="http://schemas.openxmlformats.org/officeDocument/2006/relationships/hyperlink" Target="https://popcode.org/?snapshot=b1e08629-d1fe-440d-b0c7-d22aac45a498" TargetMode="External"/><Relationship Id="rId71" Type="http://schemas.openxmlformats.org/officeDocument/2006/relationships/hyperlink" Target="https://popcode.org/?snapshot=3bfab8f2-9a11-49e3-aa0e-baa747a49c35" TargetMode="External"/><Relationship Id="rId92" Type="http://schemas.openxmlformats.org/officeDocument/2006/relationships/hyperlink" Target="https://popcode.org/?snapshot=a190a5e5-a5cf-4a2e-86c7-0123fd0c807b" TargetMode="External"/><Relationship Id="rId2" Type="http://schemas.openxmlformats.org/officeDocument/2006/relationships/hyperlink" Target="https://popcode.org/?snapshot=a5ee2c6e-7939-4cdd-9744-db992ed9a73d" TargetMode="External"/><Relationship Id="rId29" Type="http://schemas.openxmlformats.org/officeDocument/2006/relationships/hyperlink" Target="https://popcode.org/?snapshot=fe3addd3-eb55-46ee-bc79-8efe6273f46f" TargetMode="External"/><Relationship Id="rId24" Type="http://schemas.openxmlformats.org/officeDocument/2006/relationships/hyperlink" Target="https://popcode.org/?snapshot=c5d28926-b311-4148-a2b5-020b383a923e" TargetMode="External"/><Relationship Id="rId40" Type="http://schemas.openxmlformats.org/officeDocument/2006/relationships/hyperlink" Target="https://popcode.org/?snapshot=e341ba78-e9c6-49d8-aaf8-3e4c46229410" TargetMode="External"/><Relationship Id="rId45" Type="http://schemas.openxmlformats.org/officeDocument/2006/relationships/hyperlink" Target="https://popcode.org/?snapshot=ffac3206-78ec-4b83-b165-bb7667e611cf" TargetMode="External"/><Relationship Id="rId66" Type="http://schemas.openxmlformats.org/officeDocument/2006/relationships/hyperlink" Target="https://popcode.org/?snapshot=b9221e18-1fe7-47ba-ac71-b2a2ed4e80e4" TargetMode="External"/><Relationship Id="rId87" Type="http://schemas.openxmlformats.org/officeDocument/2006/relationships/hyperlink" Target="https://popcode.org/?snapshot=ef820ae4-5f55-4c3a-b2fa-ed39e7477901" TargetMode="External"/><Relationship Id="rId61" Type="http://schemas.openxmlformats.org/officeDocument/2006/relationships/hyperlink" Target="https://popcode.org/?snapshot=4d4644de-4a10-4f97-9dac-6ace096a8400" TargetMode="External"/><Relationship Id="rId82" Type="http://schemas.openxmlformats.org/officeDocument/2006/relationships/hyperlink" Target="https://popcode.org/?snapshot=88e24c5d-c894-42aa-8ec5-610452e48354" TargetMode="External"/><Relationship Id="rId19" Type="http://schemas.openxmlformats.org/officeDocument/2006/relationships/hyperlink" Target="https://popcode.org/?snapshot=bc39e2c4-2719-4e4f-b617-6b2f574fa13e" TargetMode="External"/></Relationships>
</file>

<file path=xl/worksheets/_rels/sheet18.xml.rels><?xml version="1.0" encoding="UTF-8" standalone="yes"?>
<Relationships xmlns="http://schemas.openxmlformats.org/package/2006/relationships"><Relationship Id="rId26" Type="http://schemas.openxmlformats.org/officeDocument/2006/relationships/hyperlink" Target="https://popcode.org/?snapshot=7d0f094f-95ae-48af-803f-8cd18db6bdbd" TargetMode="External"/><Relationship Id="rId21" Type="http://schemas.openxmlformats.org/officeDocument/2006/relationships/hyperlink" Target="https://popcode.org/?snapshot=5ed51d29-74e3-45ef-b401-0a75fa02f970" TargetMode="External"/><Relationship Id="rId34" Type="http://schemas.openxmlformats.org/officeDocument/2006/relationships/hyperlink" Target="https://popcode.org/?snapshot=7f8a0760-4234-4518-b575-9579c2fa1974" TargetMode="External"/><Relationship Id="rId42" Type="http://schemas.openxmlformats.org/officeDocument/2006/relationships/hyperlink" Target="https://popcode.org/?snapshot=3308d2de-6ca5-436a-ae0c-017f1640cf6a" TargetMode="External"/><Relationship Id="rId47" Type="http://schemas.openxmlformats.org/officeDocument/2006/relationships/hyperlink" Target="https://popcode.org/?snapshot=5124a24a-3a5f-49e4-9eb5-b2d33ca46b9e" TargetMode="External"/><Relationship Id="rId50" Type="http://schemas.openxmlformats.org/officeDocument/2006/relationships/hyperlink" Target="https://popcode.org/?snapshot=20c80729-6e99-4a1b-8e15-12c6bf237c28" TargetMode="External"/><Relationship Id="rId55" Type="http://schemas.openxmlformats.org/officeDocument/2006/relationships/hyperlink" Target="https://popcode.org/?snapshot=2315ba7c-9863-44bd-936a-78c8d27f6c50" TargetMode="External"/><Relationship Id="rId63" Type="http://schemas.openxmlformats.org/officeDocument/2006/relationships/hyperlink" Target="https://popcode.org/" TargetMode="External"/><Relationship Id="rId7" Type="http://schemas.openxmlformats.org/officeDocument/2006/relationships/hyperlink" Target="https://popcode.org/?snapshot=a072ffce-833e-4c99-b25f-dd2af64a18e4" TargetMode="External"/><Relationship Id="rId2" Type="http://schemas.openxmlformats.org/officeDocument/2006/relationships/hyperlink" Target="https://popcode.org/?snapshot=801d06d0-db51-425c-831a-a57561837156" TargetMode="External"/><Relationship Id="rId16" Type="http://schemas.openxmlformats.org/officeDocument/2006/relationships/hyperlink" Target="https://popcode.org/?snapshot=50f01828-b90d-4d8b-bd1e-b5878d867651" TargetMode="External"/><Relationship Id="rId29" Type="http://schemas.openxmlformats.org/officeDocument/2006/relationships/hyperlink" Target="https://popcode.org/?snapshot=bca6d1bc-0535-4d1b-a3cb-69197cf314cb" TargetMode="External"/><Relationship Id="rId11" Type="http://schemas.openxmlformats.org/officeDocument/2006/relationships/hyperlink" Target="https://popcode.org/?snapshot=a60883c7-08c9-4c5a-a031-4b37d35ab349" TargetMode="External"/><Relationship Id="rId24" Type="http://schemas.openxmlformats.org/officeDocument/2006/relationships/hyperlink" Target="https://popcode.org/?snapshot=084026e6-f3a6-49f8-aca1-98804518c605" TargetMode="External"/><Relationship Id="rId32" Type="http://schemas.openxmlformats.org/officeDocument/2006/relationships/hyperlink" Target="https://popcode.org/?snapshot=849b1843-7fe6-42da-b0f2-b1e90e4ee759" TargetMode="External"/><Relationship Id="rId37" Type="http://schemas.openxmlformats.org/officeDocument/2006/relationships/hyperlink" Target="https://popcode.org/?snapshot=63ad734f-4652-4408-9b49-cb4e01a682e2" TargetMode="External"/><Relationship Id="rId40" Type="http://schemas.openxmlformats.org/officeDocument/2006/relationships/hyperlink" Target="https://popcode.org/" TargetMode="External"/><Relationship Id="rId45" Type="http://schemas.openxmlformats.org/officeDocument/2006/relationships/hyperlink" Target="https://popcode.org/?snapshot=fac4f1df-3396-43d9-a8f9-5a0345896f3f" TargetMode="External"/><Relationship Id="rId53" Type="http://schemas.openxmlformats.org/officeDocument/2006/relationships/hyperlink" Target="https://popcode.org/?snapshot=13e82cea-4707-4273-ba8e-9ae38c819a27" TargetMode="External"/><Relationship Id="rId58" Type="http://schemas.openxmlformats.org/officeDocument/2006/relationships/hyperlink" Target="https://popcode.org/?snapshot=3d727299-a2ba-46b6-be5c-3bb9a6e4c371" TargetMode="External"/><Relationship Id="rId66" Type="http://schemas.openxmlformats.org/officeDocument/2006/relationships/hyperlink" Target="https://popcode.org/?snapshot=1d44b781-53aa-4c93-a53d-17bd9d9f8682" TargetMode="External"/><Relationship Id="rId5" Type="http://schemas.openxmlformats.org/officeDocument/2006/relationships/hyperlink" Target="https://popcode.org/?snapshot=503859b2-8829-43b9-8af0-f5f1dadc756d" TargetMode="External"/><Relationship Id="rId61" Type="http://schemas.openxmlformats.org/officeDocument/2006/relationships/hyperlink" Target="https://popcode.org/?snapshot=6f3b340e-2722-4cd2-a726-1315c4a56acd" TargetMode="External"/><Relationship Id="rId19" Type="http://schemas.openxmlformats.org/officeDocument/2006/relationships/hyperlink" Target="https://popcode.org/?snapshot=f5763fdb-3f8b-4a73-9c1b-b5d6e00f86c7" TargetMode="External"/><Relationship Id="rId14" Type="http://schemas.openxmlformats.org/officeDocument/2006/relationships/hyperlink" Target="https://popcode.org/?snapshot=d10fc566-6234-44ea-ace0-1ef62c80b621" TargetMode="External"/><Relationship Id="rId22" Type="http://schemas.openxmlformats.org/officeDocument/2006/relationships/hyperlink" Target="https://popcode.org/?snapshot=a7427b00-86bd-4e5e-9290-631e30a95c4d" TargetMode="External"/><Relationship Id="rId27" Type="http://schemas.openxmlformats.org/officeDocument/2006/relationships/hyperlink" Target="https://popcode.org/?snapshot=582abc1e-fc53-4c30-b778-5042e92844c3" TargetMode="External"/><Relationship Id="rId30" Type="http://schemas.openxmlformats.org/officeDocument/2006/relationships/hyperlink" Target="https://popcode.org/?snapshot=747c7de3-7657-485c-bf6d-b1bac8120ff4" TargetMode="External"/><Relationship Id="rId35" Type="http://schemas.openxmlformats.org/officeDocument/2006/relationships/hyperlink" Target="https://popcode.org/?snapshot=7417ac0d-635c-47b8-8c26-7c3b56d8f9d4" TargetMode="External"/><Relationship Id="rId43" Type="http://schemas.openxmlformats.org/officeDocument/2006/relationships/hyperlink" Target="https://popcode.org/?snapshot=30982bac-663b-4de0-9d70-73ad75b34dd2" TargetMode="External"/><Relationship Id="rId48" Type="http://schemas.openxmlformats.org/officeDocument/2006/relationships/hyperlink" Target="https://popcode.org/" TargetMode="External"/><Relationship Id="rId56" Type="http://schemas.openxmlformats.org/officeDocument/2006/relationships/hyperlink" Target="https://popcode.org/?snapshot=9d837bd3-dc05-42e9-ae5f-7f669a6d7415" TargetMode="External"/><Relationship Id="rId64" Type="http://schemas.openxmlformats.org/officeDocument/2006/relationships/hyperlink" Target="https://popcode.org/?snapshot=1afeab69-28d4-4209-b739-9ed3629cac9a" TargetMode="External"/><Relationship Id="rId8" Type="http://schemas.openxmlformats.org/officeDocument/2006/relationships/hyperlink" Target="https://popcode.org/?snapshot=7f5c32fc-5277-41e4-959c-e36f439b6034" TargetMode="External"/><Relationship Id="rId51" Type="http://schemas.openxmlformats.org/officeDocument/2006/relationships/hyperlink" Target="https://popcode.org/?snapshot=3c894a8a-1ee3-4549-a40f-76d593c7d344" TargetMode="External"/><Relationship Id="rId3" Type="http://schemas.openxmlformats.org/officeDocument/2006/relationships/hyperlink" Target="https://popcode.org/?snapshot=be36b831-7434-43eb-b9dd-9da6e275797b" TargetMode="External"/><Relationship Id="rId12" Type="http://schemas.openxmlformats.org/officeDocument/2006/relationships/hyperlink" Target="https://popcode.org/?snapshot=3899f07d-940c-445e-92ae-667716f48a5e" TargetMode="External"/><Relationship Id="rId17" Type="http://schemas.openxmlformats.org/officeDocument/2006/relationships/hyperlink" Target="https://popcode.org/?snapshot=946a0754-0fa4-40cb-a21e-b7ef1598c50d" TargetMode="External"/><Relationship Id="rId25" Type="http://schemas.openxmlformats.org/officeDocument/2006/relationships/hyperlink" Target="https://popcode.org/?snapshot=236f39d6-1630-43e1-b667-a40b8d548791" TargetMode="External"/><Relationship Id="rId33" Type="http://schemas.openxmlformats.org/officeDocument/2006/relationships/hyperlink" Target="https://popcode.org/?snapshot=0342837d-9331-4a7e-a2a6-6eae96f15d2e" TargetMode="External"/><Relationship Id="rId38" Type="http://schemas.openxmlformats.org/officeDocument/2006/relationships/hyperlink" Target="https://popcode.org/?snapshot=889611dc-e497-4c5e-8f13-b37e7857edbe" TargetMode="External"/><Relationship Id="rId46" Type="http://schemas.openxmlformats.org/officeDocument/2006/relationships/hyperlink" Target="https://popcode.org/?snapshot=71d32b9a-7e6a-4343-b4ff-799b3c653e44" TargetMode="External"/><Relationship Id="rId59" Type="http://schemas.openxmlformats.org/officeDocument/2006/relationships/hyperlink" Target="https://static.hudl.com/users/prod/2259987_2851dd1ae4a5498784e9190c5ea8c11c.jpg" TargetMode="External"/><Relationship Id="rId20" Type="http://schemas.openxmlformats.org/officeDocument/2006/relationships/hyperlink" Target="https://popcode.org/?snapshot=5a76497e-d3ef-468a-a541-0dd3ffb22f23" TargetMode="External"/><Relationship Id="rId41" Type="http://schemas.openxmlformats.org/officeDocument/2006/relationships/hyperlink" Target="https://popcode.org/?snapshot=a1f6faa8-09db-4047-8cd0-58a924d8c919" TargetMode="External"/><Relationship Id="rId54" Type="http://schemas.openxmlformats.org/officeDocument/2006/relationships/hyperlink" Target="https://popcode.org/" TargetMode="External"/><Relationship Id="rId62" Type="http://schemas.openxmlformats.org/officeDocument/2006/relationships/hyperlink" Target="https://popcode.org/?snapshot=ac001962-80ff-42bf-a371-7f11b20cc1a8" TargetMode="External"/><Relationship Id="rId1" Type="http://schemas.openxmlformats.org/officeDocument/2006/relationships/hyperlink" Target="https://popcode.org/?snapshot=542e27f2-6b50-47ad-9d40-6f0f6406fb58" TargetMode="External"/><Relationship Id="rId6" Type="http://schemas.openxmlformats.org/officeDocument/2006/relationships/hyperlink" Target="https://popcode.org/?snapshot=aea68ec7-6799-43fa-8eb3-057676c22787" TargetMode="External"/><Relationship Id="rId15" Type="http://schemas.openxmlformats.org/officeDocument/2006/relationships/hyperlink" Target="https://popcode.org/?snapshot=207191bc-977f-4029-a365-5783bcecf629" TargetMode="External"/><Relationship Id="rId23" Type="http://schemas.openxmlformats.org/officeDocument/2006/relationships/hyperlink" Target="https://popcode.org/?snapshot=f09f6f7b-4f6e-4389-a935-9f1e4db338ff" TargetMode="External"/><Relationship Id="rId28" Type="http://schemas.openxmlformats.org/officeDocument/2006/relationships/hyperlink" Target="https://popcode.org/?snapshot=fd9bf040-c167-4429-8789-69d70cf5be04" TargetMode="External"/><Relationship Id="rId36" Type="http://schemas.openxmlformats.org/officeDocument/2006/relationships/hyperlink" Target="https://popcode.org/?snapshot=5d834d73-0277-491c-a657-51fd7069821a" TargetMode="External"/><Relationship Id="rId49" Type="http://schemas.openxmlformats.org/officeDocument/2006/relationships/hyperlink" Target="https://popcode.org/?snapshot=14f9ffab-d245-4471-851c-5310767822f0" TargetMode="External"/><Relationship Id="rId57" Type="http://schemas.openxmlformats.org/officeDocument/2006/relationships/hyperlink" Target="https://popcode.org/?snapshot=fd5e45d1-dbae-44da-84ba-258b6024b36e" TargetMode="External"/><Relationship Id="rId10" Type="http://schemas.openxmlformats.org/officeDocument/2006/relationships/hyperlink" Target="https://popcode.org/?snapshot=981505ef-de83-48fe-9795-5f4b1c92b4fc" TargetMode="External"/><Relationship Id="rId31" Type="http://schemas.openxmlformats.org/officeDocument/2006/relationships/hyperlink" Target="https://popcode.org/?snapshot=c654d2e1-3b23-4fef-bcf4-cd192b33070e" TargetMode="External"/><Relationship Id="rId44" Type="http://schemas.openxmlformats.org/officeDocument/2006/relationships/hyperlink" Target="https://popcode.org/?snapshot=110151f3-d611-4040-9f07-5e8b7801e497" TargetMode="External"/><Relationship Id="rId52" Type="http://schemas.openxmlformats.org/officeDocument/2006/relationships/hyperlink" Target="https://popcode.org/?snapshot=63668f47-276e-4047-9371-1348a640d432" TargetMode="External"/><Relationship Id="rId60" Type="http://schemas.openxmlformats.org/officeDocument/2006/relationships/hyperlink" Target="https://popcode.org/?snapshot=1010b606-83e6-4025-8c54-6b0f6fca0e71" TargetMode="External"/><Relationship Id="rId65" Type="http://schemas.openxmlformats.org/officeDocument/2006/relationships/hyperlink" Target="https://popcode.org/?snapshot=7bf61329-6fec-4085-a93e-aa6337f09669" TargetMode="External"/><Relationship Id="rId4" Type="http://schemas.openxmlformats.org/officeDocument/2006/relationships/hyperlink" Target="https://popcode.org/?snapshot=fcfcc271-a9ea-489c-9f01-5f897a68c9c8" TargetMode="External"/><Relationship Id="rId9" Type="http://schemas.openxmlformats.org/officeDocument/2006/relationships/hyperlink" Target="https://popcode.org/?snapshot=9a816454-2f50-49df-8431-5f9d66e888e2" TargetMode="External"/><Relationship Id="rId13" Type="http://schemas.openxmlformats.org/officeDocument/2006/relationships/hyperlink" Target="https://popcode.org/?snapshot=31bd9237-09db-486f-aa25-25d18e4c0f38" TargetMode="External"/><Relationship Id="rId18" Type="http://schemas.openxmlformats.org/officeDocument/2006/relationships/hyperlink" Target="https://images2.minutemediacdn.com/image/upload/c_fill,g_auto,h_1248,w_2220/f_auto,q_auto,w_1100/v1555924320/shape/mentalfloss/470754803_0.png" TargetMode="External"/><Relationship Id="rId39" Type="http://schemas.openxmlformats.org/officeDocument/2006/relationships/hyperlink" Target="https://popcode.org/?snapshot=96de09b2-f021-4518-b401-4f5a9acffbc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lilyreddington.pythonanywhere.com/" TargetMode="External"/><Relationship Id="rId13" Type="http://schemas.openxmlformats.org/officeDocument/2006/relationships/hyperlink" Target="http://samathingamajig.pythonanywhere.com/" TargetMode="External"/><Relationship Id="rId18" Type="http://schemas.openxmlformats.org/officeDocument/2006/relationships/hyperlink" Target="https://www.pythonanywhere.com/user/NatnaelMussa/" TargetMode="External"/><Relationship Id="rId3" Type="http://schemas.openxmlformats.org/officeDocument/2006/relationships/hyperlink" Target="http://subahshabnam.pythonanywhere.com/" TargetMode="External"/><Relationship Id="rId21" Type="http://schemas.openxmlformats.org/officeDocument/2006/relationships/hyperlink" Target="http://nicolemonroy.pythonanywhere.com/" TargetMode="External"/><Relationship Id="rId7" Type="http://schemas.openxmlformats.org/officeDocument/2006/relationships/hyperlink" Target="http://34isabelsuarez.pythonanywhere.com/" TargetMode="External"/><Relationship Id="rId12" Type="http://schemas.openxmlformats.org/officeDocument/2006/relationships/hyperlink" Target="http://robsal.pythonanywhere.com/" TargetMode="External"/><Relationship Id="rId17" Type="http://schemas.openxmlformats.org/officeDocument/2006/relationships/hyperlink" Target="https://www.pythonanywhere.com/user/aidanlengua1/files/home/aidanlengua1/Hello.py?edit" TargetMode="External"/><Relationship Id="rId2" Type="http://schemas.openxmlformats.org/officeDocument/2006/relationships/hyperlink" Target="http://forfunite123.pythonanywhere.com/" TargetMode="External"/><Relationship Id="rId16" Type="http://schemas.openxmlformats.org/officeDocument/2006/relationships/hyperlink" Target="http://anniethepro.pythonanywhere.com/" TargetMode="External"/><Relationship Id="rId20" Type="http://schemas.openxmlformats.org/officeDocument/2006/relationships/hyperlink" Target="http://okeydoki.pythonanywhere.com/" TargetMode="External"/><Relationship Id="rId1" Type="http://schemas.openxmlformats.org/officeDocument/2006/relationships/hyperlink" Target="http://alyssadomingue.pythonanywhere.com/" TargetMode="External"/><Relationship Id="rId6" Type="http://schemas.openxmlformats.org/officeDocument/2006/relationships/hyperlink" Target="http://tamtnguyen2001.pythonanywhere.com/" TargetMode="External"/><Relationship Id="rId11" Type="http://schemas.openxmlformats.org/officeDocument/2006/relationships/hyperlink" Target="http://diegobecerra.pythonanywhere.com/" TargetMode="External"/><Relationship Id="rId5" Type="http://schemas.openxmlformats.org/officeDocument/2006/relationships/hyperlink" Target="http://johnhmejia.pythonanywhere.com/" TargetMode="External"/><Relationship Id="rId15" Type="http://schemas.openxmlformats.org/officeDocument/2006/relationships/hyperlink" Target="https://www.pythonanywhere.com/user/jheasonwilliams/" TargetMode="External"/><Relationship Id="rId23" Type="http://schemas.openxmlformats.org/officeDocument/2006/relationships/hyperlink" Target="http://quavonjones268.pythonanywhere.com/" TargetMode="External"/><Relationship Id="rId10" Type="http://schemas.openxmlformats.org/officeDocument/2006/relationships/hyperlink" Target="http://afreenalim.pythonanywhere.com/" TargetMode="External"/><Relationship Id="rId19" Type="http://schemas.openxmlformats.org/officeDocument/2006/relationships/hyperlink" Target="http://delilahvillegas.pythonanywhere.com/" TargetMode="External"/><Relationship Id="rId4" Type="http://schemas.openxmlformats.org/officeDocument/2006/relationships/hyperlink" Target="http://audreyle.pythonanywhere.com/" TargetMode="External"/><Relationship Id="rId9" Type="http://schemas.openxmlformats.org/officeDocument/2006/relationships/hyperlink" Target="http://damari.pythonanywhere.com/" TargetMode="External"/><Relationship Id="rId14" Type="http://schemas.openxmlformats.org/officeDocument/2006/relationships/hyperlink" Target="https://www.pythonanywhere.com/user/AshleyBriscoe/webapps/" TargetMode="External"/><Relationship Id="rId22" Type="http://schemas.openxmlformats.org/officeDocument/2006/relationships/hyperlink" Target="http://luciajazlyne.pythonanywhere.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http://docs.google.com/document/d/1stKv35EyGhX-3od3rXwzAK0xt8qclLBzmQ_3ysUfvGA/edit" TargetMode="External"/><Relationship Id="rId3" Type="http://schemas.openxmlformats.org/officeDocument/2006/relationships/hyperlink" Target="https://docs.google.com/document/d/1BQ-JAjRkayfW8R0ZwJztUstIZ2RkFoKc91M9F22gWcU/edit?usp=sharing" TargetMode="External"/><Relationship Id="rId7" Type="http://schemas.openxmlformats.org/officeDocument/2006/relationships/hyperlink" Target="https://docs.google.com/document/d/1MsGk8e4CPMjWrcS1pffMlgnqZrIzJ0m-9ngvoe6rGXA/edit?ts=5da79556" TargetMode="External"/><Relationship Id="rId2" Type="http://schemas.openxmlformats.org/officeDocument/2006/relationships/hyperlink" Target="https://docs.google.com/document/d/1OnNEHBTYy6zduizmmXhrJkmR8J6-edftJ6gJi-NyHeQ/edit" TargetMode="External"/><Relationship Id="rId1" Type="http://schemas.openxmlformats.org/officeDocument/2006/relationships/hyperlink" Target="https://docs.google.com/document/d/14XYgBnCqV1CpZDnsgJx8h0tVjXHVXwiZoPo6mey1ZqI/edit" TargetMode="External"/><Relationship Id="rId6" Type="http://schemas.openxmlformats.org/officeDocument/2006/relationships/hyperlink" Target="https://docs.google.com/document/d/1MsGk8e4CPMjWrcS1pffMlgnqZrIzJ0m-9ngvoe6rGXA/edit?ts=5da79556" TargetMode="External"/><Relationship Id="rId5" Type="http://schemas.openxmlformats.org/officeDocument/2006/relationships/hyperlink" Target="https://docs.google.com/document/d/14XYgBnCqV1CpZDnsgJx8h0tVjXHVXwiZoPo6mey1ZqI/edit?usp=sharing" TargetMode="External"/><Relationship Id="rId4" Type="http://schemas.openxmlformats.org/officeDocument/2006/relationships/hyperlink" Target="https://docs.google.com/document/d/1BQ-JAjRkayfW8R0ZwJztUstIZ2RkFoKc91M9F22gWcU/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17" Type="http://schemas.openxmlformats.org/officeDocument/2006/relationships/hyperlink" Target="https://popcode.org/?snapshot=e85d9430-f46d-4095-9f61-9640907df91a" TargetMode="External"/><Relationship Id="rId21" Type="http://schemas.openxmlformats.org/officeDocument/2006/relationships/hyperlink" Target="https://popcode.org/?snapshot=7b633744-7010-48fc-a8a0-a88bdc109d59" TargetMode="External"/><Relationship Id="rId42" Type="http://schemas.openxmlformats.org/officeDocument/2006/relationships/hyperlink" Target="https://popcode.org/?snapshot=bbbf516d-3e8b-4b67-8595-896a2b5a3c8b" TargetMode="External"/><Relationship Id="rId63" Type="http://schemas.openxmlformats.org/officeDocument/2006/relationships/hyperlink" Target="https://popcode.org/?snapshot=9fb73f98-a38e-4cbc-9859-09ef1b5ad982" TargetMode="External"/><Relationship Id="rId84" Type="http://schemas.openxmlformats.org/officeDocument/2006/relationships/hyperlink" Target="https://popcode.org/?snapshot=70e3c496-8c59-4163-84b9-9dbac9247afa" TargetMode="External"/><Relationship Id="rId138" Type="http://schemas.openxmlformats.org/officeDocument/2006/relationships/hyperlink" Target="https://popcode.org/?snapshot=8749876b-7cc6-458e-9e18-7ac167d1a0b3" TargetMode="External"/><Relationship Id="rId16" Type="http://schemas.openxmlformats.org/officeDocument/2006/relationships/hyperlink" Target="https://popcode.org/?snapshot=9ac85cb5-fbea-4de5-a680-fd7040549e1f" TargetMode="External"/><Relationship Id="rId107" Type="http://schemas.openxmlformats.org/officeDocument/2006/relationships/hyperlink" Target="https://popcode.org/?snapshot=eef7c86d-c514-40b3-bb89-10a7ce2d3e2a" TargetMode="External"/><Relationship Id="rId11" Type="http://schemas.openxmlformats.org/officeDocument/2006/relationships/hyperlink" Target="https://popcode.org/?snapshot=d33a97b3-b306-4f04-8d3f-835dd86e0e53" TargetMode="External"/><Relationship Id="rId32" Type="http://schemas.openxmlformats.org/officeDocument/2006/relationships/hyperlink" Target="https://popcode.org/?snapshot=e5a8c8ef-2eca-4791-ad24-e92e8e2d9b24" TargetMode="External"/><Relationship Id="rId37" Type="http://schemas.openxmlformats.org/officeDocument/2006/relationships/hyperlink" Target="https://popcode.org/?snapshot=dc00be7b-7fff-4962-aeb9-8e50f51d0b8c" TargetMode="External"/><Relationship Id="rId53" Type="http://schemas.openxmlformats.org/officeDocument/2006/relationships/hyperlink" Target="https://popcode.org/?snapshot=e2b7c4b1-a40c-4d03-9e38-0370a15b7efa" TargetMode="External"/><Relationship Id="rId58" Type="http://schemas.openxmlformats.org/officeDocument/2006/relationships/hyperlink" Target="https://popcode.org/?snapshot=0411ca09-cc72-4b97-9f27-28296f01b81f" TargetMode="External"/><Relationship Id="rId74" Type="http://schemas.openxmlformats.org/officeDocument/2006/relationships/hyperlink" Target="https://popcode.org/?snapshot=55ca5ff0-67f4-4701-a7eb-fb4d0526aad7" TargetMode="External"/><Relationship Id="rId79" Type="http://schemas.openxmlformats.org/officeDocument/2006/relationships/hyperlink" Target="https://popcode.org/?snapshot=b1c4d1b1-4fc4-447e-b796-5ee15b07b8e3" TargetMode="External"/><Relationship Id="rId102" Type="http://schemas.openxmlformats.org/officeDocument/2006/relationships/hyperlink" Target="https://popcode.org/?snapshot=413f948d-d6a0-4b62-96b6-15dfded63be0" TargetMode="External"/><Relationship Id="rId123" Type="http://schemas.openxmlformats.org/officeDocument/2006/relationships/hyperlink" Target="https://popcode.org/?snapshot=b81497a3-d701-4dca-be2c-89536916ad95" TargetMode="External"/><Relationship Id="rId128" Type="http://schemas.openxmlformats.org/officeDocument/2006/relationships/hyperlink" Target="https://popcode.org/?snapshot=e7acbd99-2bb4-4e32-b3a4-1c43eef61327" TargetMode="External"/><Relationship Id="rId5" Type="http://schemas.openxmlformats.org/officeDocument/2006/relationships/hyperlink" Target="https://popcode.org/" TargetMode="External"/><Relationship Id="rId90" Type="http://schemas.openxmlformats.org/officeDocument/2006/relationships/hyperlink" Target="https://popcode.org/?snapshot=ecd9a37a-3959-4f24-9064-565214cfa237" TargetMode="External"/><Relationship Id="rId95" Type="http://schemas.openxmlformats.org/officeDocument/2006/relationships/hyperlink" Target="https://popcode.org/?snapshot=63d70a81-7dda-4688-9196-b9b5ff431fed" TargetMode="External"/><Relationship Id="rId22" Type="http://schemas.openxmlformats.org/officeDocument/2006/relationships/hyperlink" Target="https://popcode.org/?snapshot=e5134cd5-059f-4d71-9dad-017643019fea" TargetMode="External"/><Relationship Id="rId27" Type="http://schemas.openxmlformats.org/officeDocument/2006/relationships/hyperlink" Target="https://popcode.org/?snapshot=623393ae-a859-4635-934f-ec7e09bc2dee" TargetMode="External"/><Relationship Id="rId43" Type="http://schemas.openxmlformats.org/officeDocument/2006/relationships/hyperlink" Target="https://popcode.org/?snapshot=0bc426c9-8f87-4b1f-8cb2-c20825681012" TargetMode="External"/><Relationship Id="rId48" Type="http://schemas.openxmlformats.org/officeDocument/2006/relationships/hyperlink" Target="https://popcode.org/?snapshot=e2d9a2da-d042-4776-a800-9b415e5855ff" TargetMode="External"/><Relationship Id="rId64" Type="http://schemas.openxmlformats.org/officeDocument/2006/relationships/hyperlink" Target="https://popcode.org/?snapshot=d160b81a-1def-4eb8-819c-e8b38a0a3402" TargetMode="External"/><Relationship Id="rId69" Type="http://schemas.openxmlformats.org/officeDocument/2006/relationships/hyperlink" Target="https://popcode.org/?snapshot=afb74bd9-d132-4fa0-9766-feb17e051aa9" TargetMode="External"/><Relationship Id="rId113" Type="http://schemas.openxmlformats.org/officeDocument/2006/relationships/hyperlink" Target="https://popcode.org/?snapshot=495383ec-f3e9-44aa-a72e-cee3cf553021" TargetMode="External"/><Relationship Id="rId118" Type="http://schemas.openxmlformats.org/officeDocument/2006/relationships/hyperlink" Target="https://popcode.org/?snapshot=5dc04d67-e03c-42db-91fd-762976dfa5ea" TargetMode="External"/><Relationship Id="rId134" Type="http://schemas.openxmlformats.org/officeDocument/2006/relationships/hyperlink" Target="https://popcode.org/?snapshot=d0477075-fbb0-46c4-b0d0-93f04ce856dd" TargetMode="External"/><Relationship Id="rId80" Type="http://schemas.openxmlformats.org/officeDocument/2006/relationships/hyperlink" Target="https://popcode.org/?snapshot=1e9e1aea-ee5a-4ef0-b2f7-807f94fca74b" TargetMode="External"/><Relationship Id="rId85" Type="http://schemas.openxmlformats.org/officeDocument/2006/relationships/hyperlink" Target="https://popcode.org/?snapshot=acd31f6d-2a16-4585-b7f2-78b1ed8d047e" TargetMode="External"/><Relationship Id="rId12" Type="http://schemas.openxmlformats.org/officeDocument/2006/relationships/hyperlink" Target="https://popcode.org/?snapshot=e7acbd99-2bb4-4e32-b3a4-1c43eef61327" TargetMode="External"/><Relationship Id="rId17" Type="http://schemas.openxmlformats.org/officeDocument/2006/relationships/hyperlink" Target="https://popcode.org/?snapshot=0038f682-0213-4d16-b30c-1d0965b73675" TargetMode="External"/><Relationship Id="rId33" Type="http://schemas.openxmlformats.org/officeDocument/2006/relationships/hyperlink" Target="https://popcode.org/?snapshot=ce13ca08-9500-4d74-9905-476ea55a342f" TargetMode="External"/><Relationship Id="rId38" Type="http://schemas.openxmlformats.org/officeDocument/2006/relationships/hyperlink" Target="https://popcode.org/?snapshot=4659e186-d402-4d71-8683-09ec0cd5c62f" TargetMode="External"/><Relationship Id="rId59" Type="http://schemas.openxmlformats.org/officeDocument/2006/relationships/hyperlink" Target="https://popcode.org/?snapshot=1dd2599f-3803-4c71-9e67-04cd37ef8a79" TargetMode="External"/><Relationship Id="rId103" Type="http://schemas.openxmlformats.org/officeDocument/2006/relationships/hyperlink" Target="https://popcode.org/?snapshot=98c1c255-4012-4e50-9f56-70ebce8788d9" TargetMode="External"/><Relationship Id="rId108" Type="http://schemas.openxmlformats.org/officeDocument/2006/relationships/hyperlink" Target="https://popcode.org/?snapshot=fce044b0-cf79-46ba-89fb-c19e83a257b8" TargetMode="External"/><Relationship Id="rId124" Type="http://schemas.openxmlformats.org/officeDocument/2006/relationships/hyperlink" Target="https://popcode.org/?snapshot=e3b6d768-5699-4710-b313-ed9979a66a64" TargetMode="External"/><Relationship Id="rId129" Type="http://schemas.openxmlformats.org/officeDocument/2006/relationships/hyperlink" Target="https://popcode.org/?snapshot=0ebdba21-6797-418a-aab4-4fbe8f4e3f3c" TargetMode="External"/><Relationship Id="rId54" Type="http://schemas.openxmlformats.org/officeDocument/2006/relationships/hyperlink" Target="https://popcode.org/?snapshot=7e6780d1-6576-40f2-ad77-5c95ac600382" TargetMode="External"/><Relationship Id="rId70" Type="http://schemas.openxmlformats.org/officeDocument/2006/relationships/hyperlink" Target="https://popcode.org/?snapshot=e8dc0594-0ed9-4003-bfe9-79e9881cdc0d" TargetMode="External"/><Relationship Id="rId75" Type="http://schemas.openxmlformats.org/officeDocument/2006/relationships/hyperlink" Target="https://popcode.org/?snapshot=36229c22-1c8c-4b84-9653-ccac3815e2c1" TargetMode="External"/><Relationship Id="rId91" Type="http://schemas.openxmlformats.org/officeDocument/2006/relationships/hyperlink" Target="https://popcode.org/?snapshot=bc7b32e3-139d-49c9-8eaf-3579029f1626" TargetMode="External"/><Relationship Id="rId96" Type="http://schemas.openxmlformats.org/officeDocument/2006/relationships/hyperlink" Target="https://popcode.org/?snapshot=a81d6e74-5ed6-45bf-8778-ae980a5438bd" TargetMode="External"/><Relationship Id="rId1" Type="http://schemas.openxmlformats.org/officeDocument/2006/relationships/hyperlink" Target="https://popcode.org/?snapshot=e85d9430-f46d-4095-9f61-9640907df91a" TargetMode="External"/><Relationship Id="rId6" Type="http://schemas.openxmlformats.org/officeDocument/2006/relationships/hyperlink" Target="https://popcode.org/?snapshot=5a677d2b-430f-4417-a564-304e173faa87" TargetMode="External"/><Relationship Id="rId23" Type="http://schemas.openxmlformats.org/officeDocument/2006/relationships/hyperlink" Target="https://popcode.org/?snapshot=a195cbd9-46e7-422e-9087-5ef4d37bb765" TargetMode="External"/><Relationship Id="rId28" Type="http://schemas.openxmlformats.org/officeDocument/2006/relationships/hyperlink" Target="https://popcode.org/?snapshot=d06c3cb8-0e60-41c2-8578-480c8894970cv" TargetMode="External"/><Relationship Id="rId49" Type="http://schemas.openxmlformats.org/officeDocument/2006/relationships/hyperlink" Target="https://popcode.org/?snapshot=c77281ad-3416-4211-b8eb-644f5941dbeb" TargetMode="External"/><Relationship Id="rId114" Type="http://schemas.openxmlformats.org/officeDocument/2006/relationships/hyperlink" Target="https://popcode.org/?snapshot=939d1870-6efb-4889-88fa-0db677c0c53e" TargetMode="External"/><Relationship Id="rId119" Type="http://schemas.openxmlformats.org/officeDocument/2006/relationships/hyperlink" Target="https://popcode.org/?snapshot=8a29e270-f473-4546-bdc3-517bfeeb9adb" TargetMode="External"/><Relationship Id="rId44" Type="http://schemas.openxmlformats.org/officeDocument/2006/relationships/hyperlink" Target="https://popcode.org/?snapshot=74e57b8b-6e13-4753-ae60-56a6c2622b75" TargetMode="External"/><Relationship Id="rId60" Type="http://schemas.openxmlformats.org/officeDocument/2006/relationships/hyperlink" Target="https://popcode.org/?snapshot=d5b8ac13-0b91-487b-a727-d312cbc44582" TargetMode="External"/><Relationship Id="rId65" Type="http://schemas.openxmlformats.org/officeDocument/2006/relationships/hyperlink" Target="https://popcode.org/?snapshot=a3b72420-1205-41ca-8291-163bd9e77f65" TargetMode="External"/><Relationship Id="rId81" Type="http://schemas.openxmlformats.org/officeDocument/2006/relationships/hyperlink" Target="https://popcode.org/?snapshot=adc3742e-ed53-4cb4-bfdb-a3ef62e3c1d1" TargetMode="External"/><Relationship Id="rId86" Type="http://schemas.openxmlformats.org/officeDocument/2006/relationships/hyperlink" Target="https://popcode.org/?snapshot=7385c0fc-15ba-41b2-bc85-fded76eb2c7f" TargetMode="External"/><Relationship Id="rId130" Type="http://schemas.openxmlformats.org/officeDocument/2006/relationships/hyperlink" Target="https://popcode.org/?snapshot=73785635-4ccf-4b02-9ba5-b5719d57a01b" TargetMode="External"/><Relationship Id="rId135" Type="http://schemas.openxmlformats.org/officeDocument/2006/relationships/hyperlink" Target="https://popcode.org/?snapshot=4348e98f-008a-469f-9d06-42b33310b2b6" TargetMode="External"/><Relationship Id="rId13" Type="http://schemas.openxmlformats.org/officeDocument/2006/relationships/hyperlink" Target="https://popcode.org/?snapshot=0ebdba21-6797-418a-aab4-4fbe8f4e3f3c" TargetMode="External"/><Relationship Id="rId18" Type="http://schemas.openxmlformats.org/officeDocument/2006/relationships/hyperlink" Target="https://popcode.org/?snapshot=727d7f58-1583-49e6-ba54-28184a00ac2c" TargetMode="External"/><Relationship Id="rId39" Type="http://schemas.openxmlformats.org/officeDocument/2006/relationships/hyperlink" Target="https://popcode.org/?snapshot=add91048-9b89-48ce-bbc6-b9d9a335b6f3" TargetMode="External"/><Relationship Id="rId109" Type="http://schemas.openxmlformats.org/officeDocument/2006/relationships/hyperlink" Target="https://popcode.org/?snapshot=066de9f0-cef7-4b3e-8bb5-9bcc5c77d5a2" TargetMode="External"/><Relationship Id="rId34" Type="http://schemas.openxmlformats.org/officeDocument/2006/relationships/hyperlink" Target="https://popcode.org/?snapshot=4e003e71-5b29-46b2-971c-12a7730f9901" TargetMode="External"/><Relationship Id="rId50" Type="http://schemas.openxmlformats.org/officeDocument/2006/relationships/hyperlink" Target="https://popcode.org/?snapshot=523baa6d-6fb9-447a-a111-892090dde492" TargetMode="External"/><Relationship Id="rId55" Type="http://schemas.openxmlformats.org/officeDocument/2006/relationships/hyperlink" Target="https://popcode.org/?snapshot=9afb1c24-03b3-47d8-bcb2-ae961d9f6eaa" TargetMode="External"/><Relationship Id="rId76" Type="http://schemas.openxmlformats.org/officeDocument/2006/relationships/hyperlink" Target="https://popcode.org/?snapshot=caa88adf-08f6-43a8-95b9-78c1dd087285" TargetMode="External"/><Relationship Id="rId97" Type="http://schemas.openxmlformats.org/officeDocument/2006/relationships/hyperlink" Target="https://popcode.org/?snapshot=3a5dd6c9-6e03-4e3f-bb02-9ee64c9a2c09" TargetMode="External"/><Relationship Id="rId104" Type="http://schemas.openxmlformats.org/officeDocument/2006/relationships/hyperlink" Target="https://popcode.org/?snapshot=dc925b59-45c1-41bb-8158-f9edcefa9981" TargetMode="External"/><Relationship Id="rId120" Type="http://schemas.openxmlformats.org/officeDocument/2006/relationships/hyperlink" Target="https://popcode.org/?snapshot=0e0e5d8d-9618-4985-8376-c56acca0ddef" TargetMode="External"/><Relationship Id="rId125" Type="http://schemas.openxmlformats.org/officeDocument/2006/relationships/hyperlink" Target="https://popcode.org/?snapshot=b4b8a3ea-819b-4fd5-ad81-a0480fc3274d" TargetMode="External"/><Relationship Id="rId7" Type="http://schemas.openxmlformats.org/officeDocument/2006/relationships/hyperlink" Target="https://popcode.org/?snapshot=b81497a3-d701-4dca-be2c-89536916ad95" TargetMode="External"/><Relationship Id="rId71" Type="http://schemas.openxmlformats.org/officeDocument/2006/relationships/hyperlink" Target="https://popcode.org/?snapshot=89b779c7-1f0d-4236-a441-67645b8c0efc" TargetMode="External"/><Relationship Id="rId92" Type="http://schemas.openxmlformats.org/officeDocument/2006/relationships/hyperlink" Target="https://popcode.org/?snapshot=145cc0be-6367-44c5-8221-2ee6038ba937" TargetMode="External"/><Relationship Id="rId2" Type="http://schemas.openxmlformats.org/officeDocument/2006/relationships/hyperlink" Target="https://popcode.org/?snapshot=5dc04d67-e03c-42db-91fd-762976dfa5ea" TargetMode="External"/><Relationship Id="rId29" Type="http://schemas.openxmlformats.org/officeDocument/2006/relationships/hyperlink" Target="https://popcode.org/?snapshot=146016a8-8895-40d6-881c-af8a3c73204b" TargetMode="External"/><Relationship Id="rId24" Type="http://schemas.openxmlformats.org/officeDocument/2006/relationships/hyperlink" Target="https://popcode.org/" TargetMode="External"/><Relationship Id="rId40" Type="http://schemas.openxmlformats.org/officeDocument/2006/relationships/hyperlink" Target="https://popcode.org/?snapshot=996519bf-aba7-4607-8f24-16fc148af112" TargetMode="External"/><Relationship Id="rId45" Type="http://schemas.openxmlformats.org/officeDocument/2006/relationships/hyperlink" Target="https://popcode.org/?snapshot=a9fa31f1-64fd-4c54-9e94-71e56eae4f3e" TargetMode="External"/><Relationship Id="rId66" Type="http://schemas.openxmlformats.org/officeDocument/2006/relationships/hyperlink" Target="https://popcode.org/" TargetMode="External"/><Relationship Id="rId87" Type="http://schemas.openxmlformats.org/officeDocument/2006/relationships/hyperlink" Target="https://popcode.org/?snapshot=c1c60eaa-7ed7-4f16-b84c-5880b4f7f158" TargetMode="External"/><Relationship Id="rId110" Type="http://schemas.openxmlformats.org/officeDocument/2006/relationships/hyperlink" Target="https://popcode.org/?snapshot=c86ee2a9-414d-4e94-b7ee-fdc0105a1b79" TargetMode="External"/><Relationship Id="rId115" Type="http://schemas.openxmlformats.org/officeDocument/2006/relationships/hyperlink" Target="https://popcode.org/?snapshot=75bdd7e0-b1c4-47fe-8562-23b992818485" TargetMode="External"/><Relationship Id="rId131" Type="http://schemas.openxmlformats.org/officeDocument/2006/relationships/hyperlink" Target="https://popcode.org/?snapshot=8646882f-2bde-4ce2-b049-a9d3fe399e19" TargetMode="External"/><Relationship Id="rId136" Type="http://schemas.openxmlformats.org/officeDocument/2006/relationships/hyperlink" Target="https://popcode.org/?snapshot=27d01cb6-915d-4f96-beef-c343b065a9d1" TargetMode="External"/><Relationship Id="rId61" Type="http://schemas.openxmlformats.org/officeDocument/2006/relationships/hyperlink" Target="https://popcode.org/?snapshot=951867d5-db22-4d0a-bb62-00321c38aa95" TargetMode="External"/><Relationship Id="rId82" Type="http://schemas.openxmlformats.org/officeDocument/2006/relationships/hyperlink" Target="https://popcode.org/?snapshot=20d7bdcc-0f57-4e0f-b808-150715f110f3" TargetMode="External"/><Relationship Id="rId19" Type="http://schemas.openxmlformats.org/officeDocument/2006/relationships/hyperlink" Target="https://popcode.org/?snapshot=892494e4-c279-4445-85fd-26e23afcaebe" TargetMode="External"/><Relationship Id="rId14" Type="http://schemas.openxmlformats.org/officeDocument/2006/relationships/hyperlink" Target="https://popcode.org/?snapshot=73785635-4ccf-4b02-9ba5-b5719d57a01b" TargetMode="External"/><Relationship Id="rId30" Type="http://schemas.openxmlformats.org/officeDocument/2006/relationships/hyperlink" Target="https://popcode.org/?snapshot=3bcaefc5-3187-4d01-b8e0-d7ce213351a3" TargetMode="External"/><Relationship Id="rId35" Type="http://schemas.openxmlformats.org/officeDocument/2006/relationships/hyperlink" Target="https://popcode.org/?snapshot=af534b3d-f868-4a64-a00c-7118d2dbdbc6" TargetMode="External"/><Relationship Id="rId56" Type="http://schemas.openxmlformats.org/officeDocument/2006/relationships/hyperlink" Target="https://popcode.org/?snapshot=27db6232-570a-45d6-bd4a-973b74eb34d9" TargetMode="External"/><Relationship Id="rId77" Type="http://schemas.openxmlformats.org/officeDocument/2006/relationships/hyperlink" Target="https://popcode.org/?snapshot=cfbb1e80-53c2-4fbf-a1d3-43f44c8f200c" TargetMode="External"/><Relationship Id="rId100" Type="http://schemas.openxmlformats.org/officeDocument/2006/relationships/hyperlink" Target="https://popcode.org/?snapshot=7bde009d-7b0e-485a-b095-5abec0b4a055" TargetMode="External"/><Relationship Id="rId105" Type="http://schemas.openxmlformats.org/officeDocument/2006/relationships/hyperlink" Target="https://popcode.org/?snapshot=43b1e65c-52ec-4651-a57a-f685eafb06da" TargetMode="External"/><Relationship Id="rId126" Type="http://schemas.openxmlformats.org/officeDocument/2006/relationships/hyperlink" Target="https://popcode.org/?snapshot=c2874128-2e96-49d5-8fa2-d37f8b3f07a4" TargetMode="External"/><Relationship Id="rId8" Type="http://schemas.openxmlformats.org/officeDocument/2006/relationships/hyperlink" Target="https://popcode.org/?snapshot=e3b6d768-5699-4710-b313-ed9979a66a64" TargetMode="External"/><Relationship Id="rId51" Type="http://schemas.openxmlformats.org/officeDocument/2006/relationships/hyperlink" Target="https://popcode.org/?snapshot=3a4e1ad5-af39-4922-b2b7-676d35f7c73f" TargetMode="External"/><Relationship Id="rId72" Type="http://schemas.openxmlformats.org/officeDocument/2006/relationships/hyperlink" Target="https://popcode.org/?snapshot=3a2673f3-d743-44aa-8ec1-c633041a9238" TargetMode="External"/><Relationship Id="rId93" Type="http://schemas.openxmlformats.org/officeDocument/2006/relationships/hyperlink" Target="https://popcode.org/?snapshot=585772e3-036e-4f8f-a5f1-e63ec91fab10" TargetMode="External"/><Relationship Id="rId98" Type="http://schemas.openxmlformats.org/officeDocument/2006/relationships/hyperlink" Target="https://popcode.org/?snapshot=ae1a4bfa-ddd6-4823-84c4-878ce5313421" TargetMode="External"/><Relationship Id="rId121" Type="http://schemas.openxmlformats.org/officeDocument/2006/relationships/hyperlink" Target="https://popcode.org/" TargetMode="External"/><Relationship Id="rId3" Type="http://schemas.openxmlformats.org/officeDocument/2006/relationships/hyperlink" Target="https://popcode.org/?snapshot=8a29e270-f473-4546-bdc3-517bfeeb9adb" TargetMode="External"/><Relationship Id="rId25" Type="http://schemas.openxmlformats.org/officeDocument/2006/relationships/hyperlink" Target="https://popcode.org/?snapshot=5cf24a95-7d7f-48fa-b30f-a79769c7fe5a" TargetMode="External"/><Relationship Id="rId46" Type="http://schemas.openxmlformats.org/officeDocument/2006/relationships/hyperlink" Target="https://popcode.org/?snapshot=ea1ecfac-e15e-4a45-8fa9-13e4b9d6a4e9" TargetMode="External"/><Relationship Id="rId67" Type="http://schemas.openxmlformats.org/officeDocument/2006/relationships/hyperlink" Target="https://popcode.org/?snapshot=fcd89c3e-5dc4-42dc-90f6-4aa0418b6e80" TargetMode="External"/><Relationship Id="rId116" Type="http://schemas.openxmlformats.org/officeDocument/2006/relationships/hyperlink" Target="https://popcode.org/" TargetMode="External"/><Relationship Id="rId137" Type="http://schemas.openxmlformats.org/officeDocument/2006/relationships/hyperlink" Target="https://popcode.org/?snapshot=50201431-d685-4f48-acb3-59df9f20a593" TargetMode="External"/><Relationship Id="rId20" Type="http://schemas.openxmlformats.org/officeDocument/2006/relationships/hyperlink" Target="https://popcode.org/?snapshot=aa152e72-0c76-4593-a0c5-4965a02dfa95" TargetMode="External"/><Relationship Id="rId41" Type="http://schemas.openxmlformats.org/officeDocument/2006/relationships/hyperlink" Target="https://popcode.org/?snapshot=096b3a54-73c3-4022-bbb7-da534e939fe8" TargetMode="External"/><Relationship Id="rId62" Type="http://schemas.openxmlformats.org/officeDocument/2006/relationships/hyperlink" Target="https://popcode.org/?snapshot=1d10e8ed-757e-4633-b831-691a9638e30a" TargetMode="External"/><Relationship Id="rId83" Type="http://schemas.openxmlformats.org/officeDocument/2006/relationships/hyperlink" Target="https://popcode.org/?snapshot=abf24f29-30f5-4e7f-8eec-93d5135150f9" TargetMode="External"/><Relationship Id="rId88" Type="http://schemas.openxmlformats.org/officeDocument/2006/relationships/hyperlink" Target="https://popcode.org/?snapshot=12728717-61c9-40a3-9c91-32bb37a90bbd" TargetMode="External"/><Relationship Id="rId111" Type="http://schemas.openxmlformats.org/officeDocument/2006/relationships/hyperlink" Target="https://popcode.org/?snapshot=c7d7ab18-b0e7-4271-b65e-a58ce8597a2e" TargetMode="External"/><Relationship Id="rId132" Type="http://schemas.openxmlformats.org/officeDocument/2006/relationships/hyperlink" Target="https://popcode.org/?snapshot=cfbb1e80-53c2-4fbf-a1d3-43f44c8f200c" TargetMode="External"/><Relationship Id="rId15" Type="http://schemas.openxmlformats.org/officeDocument/2006/relationships/hyperlink" Target="https://popcode.org/?snapshot=8646882f-2bde-4ce2-b049-a9d3fe399e19" TargetMode="External"/><Relationship Id="rId36" Type="http://schemas.openxmlformats.org/officeDocument/2006/relationships/hyperlink" Target="https://popcode.org/?snapshot=87dc26ec-8c90-4ab9-9b92-70a02416475f" TargetMode="External"/><Relationship Id="rId57" Type="http://schemas.openxmlformats.org/officeDocument/2006/relationships/hyperlink" Target="https://popcode.org/?snapshot=092d6e2c-7fa2-46ba-b0da-768500ca4b27" TargetMode="External"/><Relationship Id="rId106" Type="http://schemas.openxmlformats.org/officeDocument/2006/relationships/hyperlink" Target="https://popcode.org/?snapshot=73f9dd73-8f16-4753-b3e3-e1afc06c2fe6" TargetMode="External"/><Relationship Id="rId127" Type="http://schemas.openxmlformats.org/officeDocument/2006/relationships/hyperlink" Target="https://popcode.org/?snapshot=d33a97b3-b306-4f04-8d3f-835dd86e0e53" TargetMode="External"/><Relationship Id="rId10" Type="http://schemas.openxmlformats.org/officeDocument/2006/relationships/hyperlink" Target="https://popcode.org/?snapshot=c2874128-2e96-49d5-8fa2-d37f8b3f07a4" TargetMode="External"/><Relationship Id="rId31" Type="http://schemas.openxmlformats.org/officeDocument/2006/relationships/hyperlink" Target="https://popcode.org/?snapshot=8f3db37c-483d-4553-a4b8-aed0ba3378be" TargetMode="External"/><Relationship Id="rId52" Type="http://schemas.openxmlformats.org/officeDocument/2006/relationships/hyperlink" Target="https://popcode.org/?snapshot=fee061fd-598b-44f9-b35c-3eeef36358e2" TargetMode="External"/><Relationship Id="rId73" Type="http://schemas.openxmlformats.org/officeDocument/2006/relationships/hyperlink" Target="https://popcode.org/?snapshot=7991929a-b6e7-40c8-b9cc-a06c23717fab" TargetMode="External"/><Relationship Id="rId78" Type="http://schemas.openxmlformats.org/officeDocument/2006/relationships/hyperlink" Target="https://popcode.org/?snapshot=26ecf315-c43f-4c7b-8fa0-5100fc6fcaff" TargetMode="External"/><Relationship Id="rId94" Type="http://schemas.openxmlformats.org/officeDocument/2006/relationships/hyperlink" Target="https://popcode.org/?snapshot=2e4f5a54-a30a-48d8-990d-2c1587a97ed2" TargetMode="External"/><Relationship Id="rId99" Type="http://schemas.openxmlformats.org/officeDocument/2006/relationships/hyperlink" Target="https://popcode.org/?snapshot=c43f0a11-62aa-4f2e-9d74-9082b92d32cc" TargetMode="External"/><Relationship Id="rId101" Type="http://schemas.openxmlformats.org/officeDocument/2006/relationships/hyperlink" Target="https://popcode.org/?snapshot=03067134-b13f-45f8-82a6-7a59b172dd27" TargetMode="External"/><Relationship Id="rId122" Type="http://schemas.openxmlformats.org/officeDocument/2006/relationships/hyperlink" Target="https://popcode.org/?snapshot=5a677d2b-430f-4417-a564-304e173faa87" TargetMode="External"/><Relationship Id="rId4" Type="http://schemas.openxmlformats.org/officeDocument/2006/relationships/hyperlink" Target="https://popcode.org/?snapshot=0e0e5d8d-9618-4985-8376-c56acca0ddef" TargetMode="External"/><Relationship Id="rId9" Type="http://schemas.openxmlformats.org/officeDocument/2006/relationships/hyperlink" Target="https://popcode.org/?snapshot=b4b8a3ea-819b-4fd5-ad81-a0480fc3274d" TargetMode="External"/><Relationship Id="rId26" Type="http://schemas.openxmlformats.org/officeDocument/2006/relationships/hyperlink" Target="https://popcode.org/?snapshot=ddab74e2-c67e-4cda-99c0-76a3550b9736" TargetMode="External"/><Relationship Id="rId47" Type="http://schemas.openxmlformats.org/officeDocument/2006/relationships/hyperlink" Target="https://popcode.org/?snapshot=36181f44-981c-4c5c-8e7d-fef732f05c31" TargetMode="External"/><Relationship Id="rId68" Type="http://schemas.openxmlformats.org/officeDocument/2006/relationships/hyperlink" Target="https://popcode.org/" TargetMode="External"/><Relationship Id="rId89" Type="http://schemas.openxmlformats.org/officeDocument/2006/relationships/hyperlink" Target="https://popcode.org/?snapshot=ff227c04-7c50-49f6-9aa8-cb29b455f5af" TargetMode="External"/><Relationship Id="rId112" Type="http://schemas.openxmlformats.org/officeDocument/2006/relationships/hyperlink" Target="https://popcode.org/?snapshot=3166cec2-f483-4be5-a241-b287713cdd52" TargetMode="External"/><Relationship Id="rId133" Type="http://schemas.openxmlformats.org/officeDocument/2006/relationships/hyperlink" Target="https://popcode.org/?snapshot=204b039f-de37-4a71-8ae9-b3bf38749e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topLeftCell="B1" zoomScale="130" zoomScaleNormal="130" workbookViewId="0">
      <selection activeCell="G2" sqref="G2"/>
    </sheetView>
  </sheetViews>
  <sheetFormatPr baseColWidth="10" defaultColWidth="14.5" defaultRowHeight="15.75" customHeight="1" x14ac:dyDescent="0.15"/>
  <cols>
    <col min="1" max="1" width="31" hidden="1" customWidth="1"/>
    <col min="2" max="2" width="31" customWidth="1"/>
    <col min="5" max="5" width="16" customWidth="1"/>
    <col min="7" max="7" width="22.6640625" bestFit="1" customWidth="1"/>
  </cols>
  <sheetData>
    <row r="1" spans="1:27" ht="15.75" customHeight="1" x14ac:dyDescent="0.15">
      <c r="A1" s="1" t="s">
        <v>0</v>
      </c>
      <c r="B1" s="1" t="s">
        <v>1</v>
      </c>
      <c r="C1" s="1" t="s">
        <v>2</v>
      </c>
      <c r="D1" s="1" t="s">
        <v>3</v>
      </c>
      <c r="E1" s="2" t="s">
        <v>4</v>
      </c>
      <c r="F1" s="1" t="s">
        <v>5</v>
      </c>
      <c r="G1" s="82" t="s">
        <v>2114</v>
      </c>
      <c r="H1" s="1"/>
      <c r="I1" s="1"/>
      <c r="J1" s="3"/>
      <c r="K1" s="3"/>
      <c r="L1" s="3"/>
      <c r="M1" s="3"/>
      <c r="N1" s="3"/>
      <c r="O1" s="3"/>
      <c r="P1" s="3"/>
      <c r="Q1" s="3"/>
      <c r="R1" s="3"/>
      <c r="S1" s="3"/>
      <c r="T1" s="3"/>
      <c r="U1" s="3"/>
      <c r="V1" s="3"/>
      <c r="W1" s="3"/>
      <c r="X1" s="3"/>
      <c r="Y1" s="3"/>
      <c r="Z1" s="3"/>
      <c r="AA1" s="3"/>
    </row>
    <row r="2" spans="1:27" ht="15.75" customHeight="1" x14ac:dyDescent="0.15">
      <c r="A2" s="4" t="s">
        <v>6</v>
      </c>
      <c r="B2" s="5" t="s">
        <v>7</v>
      </c>
      <c r="C2" s="6" t="s">
        <v>8</v>
      </c>
      <c r="D2" s="6" t="s">
        <v>9</v>
      </c>
      <c r="E2" s="7">
        <v>0.77083333333333326</v>
      </c>
      <c r="F2" s="7">
        <v>0.41666666666666669</v>
      </c>
      <c r="G2" s="3" t="str">
        <f>IF(E2&gt;F2,"Attendance doesn't matter","Attendance matters")</f>
        <v>Attendance doesn't matter</v>
      </c>
    </row>
    <row r="3" spans="1:27" ht="15.75" customHeight="1" x14ac:dyDescent="0.15">
      <c r="A3" s="4" t="s">
        <v>10</v>
      </c>
      <c r="B3" s="5" t="s">
        <v>11</v>
      </c>
      <c r="C3" s="6" t="s">
        <v>8</v>
      </c>
      <c r="D3" s="6" t="s">
        <v>9</v>
      </c>
      <c r="E3" s="7">
        <v>0.63333333333333341</v>
      </c>
      <c r="F3" s="8">
        <v>0.78900000000000003</v>
      </c>
      <c r="G3" s="3" t="str">
        <f>IF(E3&gt;F3,"Attendance doesn't matter","Attendance matters")</f>
        <v>Attendance matters</v>
      </c>
      <c r="H3" s="7"/>
      <c r="I3" s="7"/>
    </row>
    <row r="4" spans="1:27" ht="15.75" customHeight="1" x14ac:dyDescent="0.15">
      <c r="A4" s="4" t="s">
        <v>12</v>
      </c>
      <c r="B4" s="6" t="s">
        <v>13</v>
      </c>
      <c r="C4" s="6" t="s">
        <v>8</v>
      </c>
      <c r="D4" s="6" t="s">
        <v>9</v>
      </c>
      <c r="E4" s="7">
        <v>1</v>
      </c>
      <c r="F4" s="7">
        <v>1</v>
      </c>
      <c r="G4" s="3" t="str">
        <f>IF(E4&gt;F4,"Attendance doesn't matter","Attendance matters")</f>
        <v>Attendance matters</v>
      </c>
    </row>
    <row r="5" spans="1:27" ht="15.75" customHeight="1" x14ac:dyDescent="0.15">
      <c r="A5" s="4" t="s">
        <v>14</v>
      </c>
      <c r="B5" s="5" t="s">
        <v>15</v>
      </c>
      <c r="C5" s="6" t="s">
        <v>8</v>
      </c>
      <c r="D5" s="6" t="s">
        <v>9</v>
      </c>
      <c r="E5" s="8">
        <v>0.71499999999999997</v>
      </c>
      <c r="F5" s="7">
        <v>0.75</v>
      </c>
      <c r="G5" s="3" t="str">
        <f t="shared" ref="G5:G27" si="0">IF(E5&gt;F5,"Attendance doesn't matter","Attendance matters")</f>
        <v>Attendance matters</v>
      </c>
    </row>
    <row r="6" spans="1:27" ht="15.75" customHeight="1" x14ac:dyDescent="0.15">
      <c r="A6" s="4" t="s">
        <v>16</v>
      </c>
      <c r="B6" s="5" t="s">
        <v>17</v>
      </c>
      <c r="C6" s="6" t="s">
        <v>8</v>
      </c>
      <c r="D6" s="6" t="s">
        <v>9</v>
      </c>
      <c r="E6" s="7">
        <v>0.8125</v>
      </c>
      <c r="F6" s="8">
        <v>0.67800000000000005</v>
      </c>
      <c r="G6" s="3" t="str">
        <f t="shared" si="0"/>
        <v>Attendance doesn't matter</v>
      </c>
    </row>
    <row r="7" spans="1:27" ht="15.75" customHeight="1" x14ac:dyDescent="0.15">
      <c r="A7" s="4" t="s">
        <v>18</v>
      </c>
      <c r="B7" s="5" t="s">
        <v>19</v>
      </c>
      <c r="C7" s="6" t="s">
        <v>8</v>
      </c>
      <c r="D7" s="6" t="s">
        <v>9</v>
      </c>
      <c r="E7" s="7">
        <v>0.75</v>
      </c>
      <c r="F7" s="7">
        <v>0.91666666666666663</v>
      </c>
      <c r="G7" s="3" t="str">
        <f t="shared" si="0"/>
        <v>Attendance matters</v>
      </c>
    </row>
    <row r="8" spans="1:27" ht="15.75" customHeight="1" x14ac:dyDescent="0.15">
      <c r="A8" s="4" t="s">
        <v>20</v>
      </c>
      <c r="B8" s="5" t="s">
        <v>21</v>
      </c>
      <c r="C8" s="6" t="s">
        <v>8</v>
      </c>
      <c r="D8" s="6" t="s">
        <v>9</v>
      </c>
      <c r="E8" s="7">
        <v>0.65476190476190477</v>
      </c>
      <c r="F8" s="7">
        <v>0.75</v>
      </c>
      <c r="G8" s="3" t="str">
        <f t="shared" si="0"/>
        <v>Attendance matters</v>
      </c>
    </row>
    <row r="9" spans="1:27" ht="15.75" customHeight="1" x14ac:dyDescent="0.15">
      <c r="A9" s="4" t="s">
        <v>22</v>
      </c>
      <c r="B9" s="5" t="s">
        <v>23</v>
      </c>
      <c r="C9" s="6" t="s">
        <v>24</v>
      </c>
      <c r="D9" s="6" t="s">
        <v>9</v>
      </c>
      <c r="E9" s="8">
        <v>0.88200000000000001</v>
      </c>
      <c r="F9" s="7">
        <v>0.5</v>
      </c>
      <c r="G9" s="3" t="str">
        <f t="shared" si="0"/>
        <v>Attendance doesn't matter</v>
      </c>
    </row>
    <row r="10" spans="1:27" ht="15.75" customHeight="1" x14ac:dyDescent="0.15">
      <c r="A10" s="4" t="s">
        <v>25</v>
      </c>
      <c r="B10" s="5" t="s">
        <v>26</v>
      </c>
      <c r="C10" s="6" t="s">
        <v>24</v>
      </c>
      <c r="D10" s="6" t="s">
        <v>9</v>
      </c>
      <c r="E10" s="8">
        <v>0.88</v>
      </c>
      <c r="F10" s="7">
        <v>0.83333333333333337</v>
      </c>
      <c r="G10" s="3" t="str">
        <f t="shared" si="0"/>
        <v>Attendance doesn't matter</v>
      </c>
    </row>
    <row r="11" spans="1:27" ht="15.75" customHeight="1" x14ac:dyDescent="0.15">
      <c r="A11" s="4" t="s">
        <v>27</v>
      </c>
      <c r="B11" s="5" t="s">
        <v>28</v>
      </c>
      <c r="C11" s="6" t="s">
        <v>24</v>
      </c>
      <c r="D11" s="6" t="s">
        <v>9</v>
      </c>
      <c r="E11" s="8">
        <v>0.91</v>
      </c>
      <c r="F11" s="7">
        <v>1</v>
      </c>
      <c r="G11" s="3" t="str">
        <f t="shared" si="0"/>
        <v>Attendance matters</v>
      </c>
    </row>
    <row r="12" spans="1:27" ht="15.75" customHeight="1" x14ac:dyDescent="0.15">
      <c r="A12" s="4" t="s">
        <v>29</v>
      </c>
      <c r="B12" s="5" t="s">
        <v>30</v>
      </c>
      <c r="C12" s="6" t="s">
        <v>24</v>
      </c>
      <c r="D12" s="6" t="s">
        <v>9</v>
      </c>
      <c r="E12" s="7">
        <v>0.84375</v>
      </c>
      <c r="F12" s="7">
        <v>0.83333333333333337</v>
      </c>
      <c r="G12" s="3" t="str">
        <f t="shared" si="0"/>
        <v>Attendance doesn't matter</v>
      </c>
    </row>
    <row r="13" spans="1:27" ht="15.75" customHeight="1" x14ac:dyDescent="0.15">
      <c r="A13" s="4" t="s">
        <v>31</v>
      </c>
      <c r="B13" s="5" t="s">
        <v>32</v>
      </c>
      <c r="C13" s="6" t="s">
        <v>8</v>
      </c>
      <c r="D13" s="6" t="s">
        <v>9</v>
      </c>
      <c r="E13" s="8">
        <v>0.80400000000000005</v>
      </c>
      <c r="F13" s="7">
        <v>0.83333333333333337</v>
      </c>
      <c r="G13" s="3" t="str">
        <f t="shared" si="0"/>
        <v>Attendance matters</v>
      </c>
    </row>
    <row r="14" spans="1:27" ht="15.75" customHeight="1" x14ac:dyDescent="0.15">
      <c r="A14" s="4" t="s">
        <v>33</v>
      </c>
      <c r="B14" s="5" t="s">
        <v>34</v>
      </c>
      <c r="C14" s="6" t="s">
        <v>24</v>
      </c>
      <c r="D14" s="6" t="s">
        <v>9</v>
      </c>
      <c r="E14" s="8">
        <v>0.83299999999999996</v>
      </c>
      <c r="F14" s="7">
        <v>0.16666666666666666</v>
      </c>
      <c r="G14" s="3" t="str">
        <f t="shared" si="0"/>
        <v>Attendance doesn't matter</v>
      </c>
    </row>
    <row r="15" spans="1:27" ht="15.75" customHeight="1" x14ac:dyDescent="0.15">
      <c r="A15" s="4" t="s">
        <v>35</v>
      </c>
      <c r="B15" s="5" t="s">
        <v>36</v>
      </c>
      <c r="C15" s="6" t="s">
        <v>24</v>
      </c>
      <c r="D15" s="6" t="s">
        <v>9</v>
      </c>
      <c r="E15" s="7">
        <v>0.94166666666666665</v>
      </c>
      <c r="F15" s="7">
        <v>0.75</v>
      </c>
      <c r="G15" s="3" t="str">
        <f t="shared" si="0"/>
        <v>Attendance doesn't matter</v>
      </c>
    </row>
    <row r="16" spans="1:27" ht="15.75" customHeight="1" x14ac:dyDescent="0.15">
      <c r="A16" s="4" t="s">
        <v>37</v>
      </c>
      <c r="B16" s="5" t="s">
        <v>38</v>
      </c>
      <c r="C16" s="6" t="s">
        <v>24</v>
      </c>
      <c r="D16" s="6" t="s">
        <v>9</v>
      </c>
      <c r="E16" s="7">
        <v>0.78125</v>
      </c>
      <c r="F16" s="7">
        <v>0.83333333333333337</v>
      </c>
      <c r="G16" s="3" t="str">
        <f t="shared" si="0"/>
        <v>Attendance matters</v>
      </c>
    </row>
    <row r="17" spans="1:7" ht="15.75" customHeight="1" x14ac:dyDescent="0.15">
      <c r="A17" s="4" t="s">
        <v>39</v>
      </c>
      <c r="B17" s="5" t="s">
        <v>40</v>
      </c>
      <c r="C17" s="6" t="s">
        <v>8</v>
      </c>
      <c r="D17" s="6" t="s">
        <v>9</v>
      </c>
      <c r="E17" s="7">
        <v>0.77777777777777779</v>
      </c>
      <c r="F17" s="7">
        <v>0.83333333333333337</v>
      </c>
      <c r="G17" s="3" t="str">
        <f t="shared" si="0"/>
        <v>Attendance matters</v>
      </c>
    </row>
    <row r="18" spans="1:7" ht="15.75" customHeight="1" x14ac:dyDescent="0.15">
      <c r="A18" s="4" t="s">
        <v>41</v>
      </c>
      <c r="B18" s="5" t="s">
        <v>42</v>
      </c>
      <c r="C18" s="6" t="s">
        <v>24</v>
      </c>
      <c r="D18" s="6" t="s">
        <v>9</v>
      </c>
      <c r="E18" s="7">
        <v>1</v>
      </c>
      <c r="F18" s="7">
        <v>0.91666666666666663</v>
      </c>
      <c r="G18" s="3" t="str">
        <f t="shared" si="0"/>
        <v>Attendance doesn't matter</v>
      </c>
    </row>
    <row r="19" spans="1:7" ht="15.75" customHeight="1" x14ac:dyDescent="0.15">
      <c r="A19" s="4" t="s">
        <v>43</v>
      </c>
      <c r="B19" s="5" t="s">
        <v>44</v>
      </c>
      <c r="C19" s="6" t="s">
        <v>24</v>
      </c>
      <c r="D19" s="6" t="s">
        <v>9</v>
      </c>
      <c r="E19" s="7">
        <v>0.92500000000000004</v>
      </c>
      <c r="F19" s="7">
        <v>1</v>
      </c>
      <c r="G19" s="3" t="str">
        <f t="shared" si="0"/>
        <v>Attendance matters</v>
      </c>
    </row>
    <row r="20" spans="1:7" ht="15.75" customHeight="1" x14ac:dyDescent="0.15">
      <c r="A20" s="4" t="s">
        <v>45</v>
      </c>
      <c r="B20" s="5" t="s">
        <v>46</v>
      </c>
      <c r="C20" s="6" t="s">
        <v>8</v>
      </c>
      <c r="D20" s="6" t="s">
        <v>9</v>
      </c>
      <c r="E20" s="8">
        <v>0.81100000000000005</v>
      </c>
      <c r="F20" s="7">
        <v>0.75</v>
      </c>
      <c r="G20" s="3" t="str">
        <f t="shared" si="0"/>
        <v>Attendance doesn't matter</v>
      </c>
    </row>
    <row r="21" spans="1:7" ht="15.75" customHeight="1" x14ac:dyDescent="0.15">
      <c r="A21" s="4" t="s">
        <v>47</v>
      </c>
      <c r="B21" s="5" t="s">
        <v>48</v>
      </c>
      <c r="C21" s="6" t="s">
        <v>8</v>
      </c>
      <c r="D21" s="6" t="s">
        <v>9</v>
      </c>
      <c r="E21" s="8">
        <v>0.78300000000000003</v>
      </c>
      <c r="F21" s="7">
        <v>0.58333333333333337</v>
      </c>
      <c r="G21" s="3" t="str">
        <f t="shared" si="0"/>
        <v>Attendance doesn't matter</v>
      </c>
    </row>
    <row r="22" spans="1:7" ht="15.75" customHeight="1" x14ac:dyDescent="0.15">
      <c r="A22" s="4" t="s">
        <v>49</v>
      </c>
      <c r="B22" s="5" t="s">
        <v>50</v>
      </c>
      <c r="C22" s="6" t="s">
        <v>8</v>
      </c>
      <c r="D22" s="6" t="s">
        <v>9</v>
      </c>
      <c r="E22" s="8">
        <v>0.443</v>
      </c>
      <c r="F22" s="7">
        <v>0.83333333333333337</v>
      </c>
      <c r="G22" s="3" t="str">
        <f t="shared" si="0"/>
        <v>Attendance matters</v>
      </c>
    </row>
    <row r="23" spans="1:7" ht="15.75" customHeight="1" x14ac:dyDescent="0.15">
      <c r="A23" s="4" t="s">
        <v>51</v>
      </c>
      <c r="B23" s="5" t="s">
        <v>52</v>
      </c>
      <c r="C23" s="6" t="s">
        <v>8</v>
      </c>
      <c r="D23" s="6" t="s">
        <v>9</v>
      </c>
      <c r="E23" s="7">
        <v>0.7407407407407407</v>
      </c>
      <c r="F23" s="7">
        <v>1</v>
      </c>
      <c r="G23" s="3" t="str">
        <f t="shared" si="0"/>
        <v>Attendance matters</v>
      </c>
    </row>
    <row r="24" spans="1:7" ht="15.75" customHeight="1" x14ac:dyDescent="0.15">
      <c r="A24" s="4" t="s">
        <v>53</v>
      </c>
      <c r="B24" s="5" t="s">
        <v>54</v>
      </c>
      <c r="C24" s="6" t="s">
        <v>24</v>
      </c>
      <c r="D24" s="6" t="s">
        <v>9</v>
      </c>
      <c r="E24" s="7">
        <v>0.84259259259259256</v>
      </c>
      <c r="F24" s="7">
        <v>0.91666666666666663</v>
      </c>
      <c r="G24" s="3" t="str">
        <f t="shared" si="0"/>
        <v>Attendance matters</v>
      </c>
    </row>
    <row r="25" spans="1:7" ht="15.75" customHeight="1" x14ac:dyDescent="0.15">
      <c r="A25" s="4" t="s">
        <v>55</v>
      </c>
      <c r="B25" s="5" t="s">
        <v>56</v>
      </c>
      <c r="C25" s="6" t="s">
        <v>8</v>
      </c>
      <c r="D25" s="6" t="s">
        <v>9</v>
      </c>
      <c r="E25" s="8">
        <v>0.73299999999999998</v>
      </c>
      <c r="F25" s="7">
        <v>0.91666666666666663</v>
      </c>
      <c r="G25" s="3" t="str">
        <f t="shared" si="0"/>
        <v>Attendance matters</v>
      </c>
    </row>
    <row r="26" spans="1:7" ht="15.75" customHeight="1" x14ac:dyDescent="0.15">
      <c r="A26" s="4" t="s">
        <v>57</v>
      </c>
      <c r="B26" s="5" t="s">
        <v>58</v>
      </c>
      <c r="C26" s="6" t="s">
        <v>8</v>
      </c>
      <c r="D26" s="6" t="s">
        <v>9</v>
      </c>
      <c r="E26" s="7">
        <v>0.7</v>
      </c>
      <c r="F26" s="7">
        <v>0.5</v>
      </c>
      <c r="G26" s="3" t="str">
        <f t="shared" si="0"/>
        <v>Attendance doesn't matter</v>
      </c>
    </row>
    <row r="27" spans="1:7" ht="15.75" customHeight="1" x14ac:dyDescent="0.15">
      <c r="A27" s="4" t="s">
        <v>59</v>
      </c>
      <c r="B27" s="5" t="s">
        <v>60</v>
      </c>
      <c r="C27" s="6" t="s">
        <v>8</v>
      </c>
      <c r="D27" s="6" t="s">
        <v>9</v>
      </c>
      <c r="E27" s="8">
        <v>0.79549999999999998</v>
      </c>
      <c r="F27" s="7">
        <v>0.75</v>
      </c>
      <c r="G27" s="3" t="str">
        <f t="shared" si="0"/>
        <v>Attendance doesn't matter</v>
      </c>
    </row>
    <row r="28" spans="1:7" ht="15.75" customHeight="1" x14ac:dyDescent="0.15">
      <c r="C28" s="9"/>
      <c r="D28" s="9" t="s">
        <v>61</v>
      </c>
      <c r="E28" s="7">
        <f t="shared" ref="E28:F28" si="1">AVERAGE(E2:E27)</f>
        <v>0.79860409035409041</v>
      </c>
      <c r="F28" s="7">
        <f t="shared" si="1"/>
        <v>0.77116666666666689</v>
      </c>
      <c r="G28" s="3"/>
    </row>
    <row r="29" spans="1:7" ht="15.75" customHeight="1" x14ac:dyDescent="0.15">
      <c r="G29" s="80"/>
    </row>
    <row r="30" spans="1:7" ht="15.75" customHeight="1" x14ac:dyDescent="0.15">
      <c r="F30" s="81"/>
      <c r="G30" s="3"/>
    </row>
    <row r="31" spans="1:7" ht="15.75" customHeight="1" x14ac:dyDescent="0.15">
      <c r="E31" s="83"/>
      <c r="F31" s="83"/>
      <c r="G31" s="3"/>
    </row>
    <row r="32" spans="1:7" ht="15.75" customHeight="1" x14ac:dyDescent="0.15">
      <c r="E32" s="83"/>
      <c r="F32" s="83"/>
      <c r="G32" s="80"/>
    </row>
    <row r="33" spans="6:7" ht="15.75" customHeight="1" x14ac:dyDescent="0.15">
      <c r="F33" s="81"/>
      <c r="G33" s="3"/>
    </row>
    <row r="34" spans="6:7" ht="15.75" customHeight="1" x14ac:dyDescent="0.15">
      <c r="G34" s="3"/>
    </row>
    <row r="35" spans="6:7" ht="15.75" customHeight="1" x14ac:dyDescent="0.15">
      <c r="G35" s="3"/>
    </row>
    <row r="36" spans="6:7" ht="15.75" customHeight="1" x14ac:dyDescent="0.15">
      <c r="G36" s="3"/>
    </row>
    <row r="37" spans="6:7" ht="15.75" customHeight="1" x14ac:dyDescent="0.15">
      <c r="G37" s="3"/>
    </row>
    <row r="38" spans="6:7" ht="15.75" customHeight="1" x14ac:dyDescent="0.15">
      <c r="G38" s="3"/>
    </row>
    <row r="39" spans="6:7" ht="15.75" customHeight="1" x14ac:dyDescent="0.15">
      <c r="G39" s="3"/>
    </row>
    <row r="40" spans="6:7" ht="15.75" customHeight="1" x14ac:dyDescent="0.15">
      <c r="G40" s="3"/>
    </row>
    <row r="41" spans="6:7" ht="15.75" customHeight="1" x14ac:dyDescent="0.15">
      <c r="G41" s="3"/>
    </row>
    <row r="42" spans="6:7" ht="15.75" customHeight="1" x14ac:dyDescent="0.15">
      <c r="G42" s="3"/>
    </row>
    <row r="43" spans="6:7" ht="15.75" customHeight="1" x14ac:dyDescent="0.15">
      <c r="G43" s="3"/>
    </row>
    <row r="44" spans="6:7" ht="15.75" customHeight="1" x14ac:dyDescent="0.15">
      <c r="G44" s="3"/>
    </row>
    <row r="45" spans="6:7" ht="15.75" customHeight="1" x14ac:dyDescent="0.15">
      <c r="G45" s="3"/>
    </row>
    <row r="46" spans="6:7" ht="15.75" customHeight="1" x14ac:dyDescent="0.15">
      <c r="G46" s="3"/>
    </row>
    <row r="47" spans="6:7" ht="13" x14ac:dyDescent="0.15">
      <c r="G47" s="3"/>
    </row>
    <row r="48" spans="6:7" ht="13" x14ac:dyDescent="0.15">
      <c r="G48" s="3"/>
    </row>
    <row r="49" spans="7:7" ht="13" x14ac:dyDescent="0.15">
      <c r="G49" s="3"/>
    </row>
    <row r="50" spans="7:7" ht="13" x14ac:dyDescent="0.15">
      <c r="G50" s="3"/>
    </row>
    <row r="51" spans="7:7" ht="13" x14ac:dyDescent="0.15">
      <c r="G51" s="3"/>
    </row>
    <row r="52" spans="7:7" ht="13" x14ac:dyDescent="0.15">
      <c r="G52" s="3"/>
    </row>
    <row r="53" spans="7:7" ht="13" x14ac:dyDescent="0.15">
      <c r="G53" s="3"/>
    </row>
    <row r="54" spans="7:7" ht="13" x14ac:dyDescent="0.15">
      <c r="G54" s="3"/>
    </row>
    <row r="55" spans="7:7" ht="13" x14ac:dyDescent="0.15">
      <c r="G55" s="3"/>
    </row>
    <row r="56" spans="7:7" ht="13" x14ac:dyDescent="0.15">
      <c r="G56" s="3"/>
    </row>
    <row r="57" spans="7:7" ht="13" x14ac:dyDescent="0.15">
      <c r="G57" s="3"/>
    </row>
    <row r="58" spans="7:7" ht="13" x14ac:dyDescent="0.15">
      <c r="G58" s="3"/>
    </row>
    <row r="59" spans="7:7" ht="13" x14ac:dyDescent="0.15">
      <c r="G59" s="3"/>
    </row>
    <row r="60" spans="7:7" ht="13" x14ac:dyDescent="0.15">
      <c r="G60" s="3"/>
    </row>
    <row r="61" spans="7:7" ht="13" x14ac:dyDescent="0.15">
      <c r="G61" s="3"/>
    </row>
    <row r="62" spans="7:7" ht="13" x14ac:dyDescent="0.15">
      <c r="G62" s="3"/>
    </row>
    <row r="63" spans="7:7" ht="13" x14ac:dyDescent="0.15">
      <c r="G63" s="3"/>
    </row>
    <row r="64" spans="7:7" ht="13" x14ac:dyDescent="0.15">
      <c r="G64" s="3"/>
    </row>
    <row r="65" spans="7:7" ht="13" x14ac:dyDescent="0.15">
      <c r="G65" s="3"/>
    </row>
    <row r="66" spans="7:7" ht="13" x14ac:dyDescent="0.15">
      <c r="G66" s="3"/>
    </row>
    <row r="67" spans="7:7" ht="13" x14ac:dyDescent="0.15">
      <c r="G67" s="3"/>
    </row>
    <row r="68" spans="7:7" ht="13" x14ac:dyDescent="0.15">
      <c r="G68" s="3"/>
    </row>
    <row r="69" spans="7:7" ht="13" x14ac:dyDescent="0.15">
      <c r="G69" s="3"/>
    </row>
    <row r="70" spans="7:7" ht="13" x14ac:dyDescent="0.15">
      <c r="G70" s="3"/>
    </row>
    <row r="71" spans="7:7" ht="13" x14ac:dyDescent="0.15">
      <c r="G71" s="3"/>
    </row>
    <row r="72" spans="7:7" ht="13" x14ac:dyDescent="0.15">
      <c r="G72" s="3"/>
    </row>
    <row r="73" spans="7:7" ht="13" x14ac:dyDescent="0.15">
      <c r="G73" s="3"/>
    </row>
    <row r="74" spans="7:7" ht="13" x14ac:dyDescent="0.15">
      <c r="G74" s="3"/>
    </row>
    <row r="75" spans="7:7" ht="13" x14ac:dyDescent="0.15">
      <c r="G75" s="3"/>
    </row>
    <row r="76" spans="7:7" ht="13" x14ac:dyDescent="0.15">
      <c r="G76" s="3"/>
    </row>
    <row r="77" spans="7:7" ht="13" x14ac:dyDescent="0.15">
      <c r="G77" s="3"/>
    </row>
    <row r="78" spans="7:7" ht="13" x14ac:dyDescent="0.15">
      <c r="G78" s="3"/>
    </row>
    <row r="79" spans="7:7" ht="13" x14ac:dyDescent="0.15">
      <c r="G79" s="3"/>
    </row>
    <row r="80" spans="7:7" ht="13" x14ac:dyDescent="0.15">
      <c r="G80" s="3"/>
    </row>
    <row r="81" spans="7:7" ht="13" x14ac:dyDescent="0.15">
      <c r="G81" s="3"/>
    </row>
    <row r="82" spans="7:7" ht="13" x14ac:dyDescent="0.15">
      <c r="G82" s="3"/>
    </row>
    <row r="83" spans="7:7" ht="13" x14ac:dyDescent="0.15">
      <c r="G83" s="3"/>
    </row>
    <row r="84" spans="7:7" ht="13" x14ac:dyDescent="0.15">
      <c r="G84" s="3"/>
    </row>
    <row r="85" spans="7:7" ht="13" x14ac:dyDescent="0.15">
      <c r="G85" s="3"/>
    </row>
    <row r="86" spans="7:7" ht="13" x14ac:dyDescent="0.15">
      <c r="G86" s="3"/>
    </row>
    <row r="87" spans="7:7" ht="13" x14ac:dyDescent="0.15">
      <c r="G87" s="3"/>
    </row>
    <row r="88" spans="7:7" ht="13" x14ac:dyDescent="0.15">
      <c r="G88" s="3"/>
    </row>
    <row r="89" spans="7:7" ht="13" x14ac:dyDescent="0.15">
      <c r="G89" s="3"/>
    </row>
    <row r="90" spans="7:7" ht="13" x14ac:dyDescent="0.15">
      <c r="G90" s="3"/>
    </row>
    <row r="91" spans="7:7" ht="13" x14ac:dyDescent="0.15">
      <c r="G91" s="3"/>
    </row>
    <row r="92" spans="7:7" ht="13" x14ac:dyDescent="0.15">
      <c r="G92" s="3"/>
    </row>
    <row r="93" spans="7:7" ht="13" x14ac:dyDescent="0.15">
      <c r="G93" s="3"/>
    </row>
    <row r="94" spans="7:7" ht="13" x14ac:dyDescent="0.15">
      <c r="G94" s="3"/>
    </row>
    <row r="95" spans="7:7" ht="13" x14ac:dyDescent="0.15">
      <c r="G95" s="3"/>
    </row>
    <row r="96" spans="7:7" ht="13" x14ac:dyDescent="0.15">
      <c r="G96" s="3"/>
    </row>
    <row r="97" spans="7:7" ht="13" x14ac:dyDescent="0.15">
      <c r="G97" s="3"/>
    </row>
    <row r="98" spans="7:7" ht="13" x14ac:dyDescent="0.15">
      <c r="G98" s="3"/>
    </row>
    <row r="99" spans="7:7" ht="13" x14ac:dyDescent="0.15">
      <c r="G99" s="3"/>
    </row>
    <row r="100" spans="7:7" ht="13" x14ac:dyDescent="0.15">
      <c r="G100" s="3"/>
    </row>
    <row r="101" spans="7:7" ht="13" x14ac:dyDescent="0.15">
      <c r="G101" s="3"/>
    </row>
    <row r="102" spans="7:7" ht="13" x14ac:dyDescent="0.15">
      <c r="G102" s="3"/>
    </row>
    <row r="103" spans="7:7" ht="13" x14ac:dyDescent="0.15">
      <c r="G103" s="3"/>
    </row>
    <row r="104" spans="7:7" ht="13" x14ac:dyDescent="0.15">
      <c r="G104" s="3"/>
    </row>
    <row r="105" spans="7:7" ht="13" x14ac:dyDescent="0.15">
      <c r="G105" s="3"/>
    </row>
    <row r="106" spans="7:7" ht="13" x14ac:dyDescent="0.15">
      <c r="G106" s="3"/>
    </row>
    <row r="107" spans="7:7" ht="13" x14ac:dyDescent="0.15">
      <c r="G107" s="3"/>
    </row>
    <row r="108" spans="7:7" ht="13" x14ac:dyDescent="0.15">
      <c r="G108" s="3"/>
    </row>
    <row r="109" spans="7:7" ht="13" x14ac:dyDescent="0.15">
      <c r="G109" s="3"/>
    </row>
    <row r="110" spans="7:7" ht="13" x14ac:dyDescent="0.15">
      <c r="G110" s="3"/>
    </row>
    <row r="111" spans="7:7" ht="13" x14ac:dyDescent="0.15">
      <c r="G111" s="3"/>
    </row>
    <row r="112" spans="7:7" ht="13" x14ac:dyDescent="0.15">
      <c r="G112" s="3"/>
    </row>
    <row r="113" spans="7:7" ht="13" x14ac:dyDescent="0.15">
      <c r="G113" s="3"/>
    </row>
    <row r="114" spans="7:7" ht="13" x14ac:dyDescent="0.15">
      <c r="G114" s="3"/>
    </row>
    <row r="115" spans="7:7" ht="13" x14ac:dyDescent="0.15">
      <c r="G115" s="3"/>
    </row>
    <row r="116" spans="7:7" ht="13" x14ac:dyDescent="0.15">
      <c r="G116" s="3"/>
    </row>
    <row r="117" spans="7:7" ht="13" x14ac:dyDescent="0.15">
      <c r="G117" s="3"/>
    </row>
    <row r="118" spans="7:7" ht="13" x14ac:dyDescent="0.15">
      <c r="G118" s="3"/>
    </row>
    <row r="119" spans="7:7" ht="13" x14ac:dyDescent="0.15">
      <c r="G119" s="3"/>
    </row>
    <row r="120" spans="7:7" ht="13" x14ac:dyDescent="0.15">
      <c r="G120" s="3"/>
    </row>
    <row r="121" spans="7:7" ht="13" x14ac:dyDescent="0.15">
      <c r="G121" s="3"/>
    </row>
    <row r="122" spans="7:7" ht="13" x14ac:dyDescent="0.15">
      <c r="G122" s="3"/>
    </row>
    <row r="123" spans="7:7" ht="13" x14ac:dyDescent="0.15">
      <c r="G123" s="3"/>
    </row>
    <row r="124" spans="7:7" ht="13" x14ac:dyDescent="0.15">
      <c r="G124" s="3"/>
    </row>
    <row r="125" spans="7:7" ht="13" x14ac:dyDescent="0.15">
      <c r="G125" s="3"/>
    </row>
    <row r="126" spans="7:7" ht="13" x14ac:dyDescent="0.15">
      <c r="G126" s="3"/>
    </row>
    <row r="127" spans="7:7" ht="13" x14ac:dyDescent="0.15">
      <c r="G127" s="3"/>
    </row>
    <row r="128" spans="7:7" ht="13" x14ac:dyDescent="0.15">
      <c r="G128" s="3"/>
    </row>
    <row r="129" spans="7:7" ht="13" x14ac:dyDescent="0.15">
      <c r="G129" s="3"/>
    </row>
    <row r="130" spans="7:7" ht="13" x14ac:dyDescent="0.15">
      <c r="G130" s="3"/>
    </row>
    <row r="131" spans="7:7" ht="13" x14ac:dyDescent="0.15">
      <c r="G131" s="3"/>
    </row>
    <row r="132" spans="7:7" ht="13" x14ac:dyDescent="0.15">
      <c r="G132" s="3"/>
    </row>
    <row r="133" spans="7:7" ht="13" x14ac:dyDescent="0.15">
      <c r="G133" s="3"/>
    </row>
    <row r="134" spans="7:7" ht="13" x14ac:dyDescent="0.15">
      <c r="G134" s="3"/>
    </row>
    <row r="135" spans="7:7" ht="13" x14ac:dyDescent="0.15">
      <c r="G135" s="3"/>
    </row>
    <row r="136" spans="7:7" ht="13" x14ac:dyDescent="0.15">
      <c r="G136" s="3"/>
    </row>
    <row r="137" spans="7:7" ht="13" x14ac:dyDescent="0.15">
      <c r="G137" s="3"/>
    </row>
    <row r="138" spans="7:7" ht="13" x14ac:dyDescent="0.15">
      <c r="G138" s="3"/>
    </row>
    <row r="139" spans="7:7" ht="13" x14ac:dyDescent="0.15">
      <c r="G139" s="3"/>
    </row>
    <row r="140" spans="7:7" ht="13" x14ac:dyDescent="0.15">
      <c r="G140" s="3"/>
    </row>
    <row r="141" spans="7:7" ht="13" x14ac:dyDescent="0.15">
      <c r="G141" s="3"/>
    </row>
    <row r="142" spans="7:7" ht="13" x14ac:dyDescent="0.15">
      <c r="G142" s="3"/>
    </row>
    <row r="143" spans="7:7" ht="13" x14ac:dyDescent="0.15">
      <c r="G143" s="3"/>
    </row>
    <row r="144" spans="7:7" ht="13" x14ac:dyDescent="0.15">
      <c r="G144" s="3"/>
    </row>
    <row r="145" spans="7:7" ht="13" x14ac:dyDescent="0.15">
      <c r="G145" s="3"/>
    </row>
    <row r="146" spans="7:7" ht="13" x14ac:dyDescent="0.15">
      <c r="G146" s="3"/>
    </row>
    <row r="147" spans="7:7" ht="13" x14ac:dyDescent="0.15">
      <c r="G147" s="3"/>
    </row>
    <row r="148" spans="7:7" ht="13" x14ac:dyDescent="0.15">
      <c r="G148" s="3"/>
    </row>
    <row r="149" spans="7:7" ht="13" x14ac:dyDescent="0.15">
      <c r="G149" s="3"/>
    </row>
    <row r="150" spans="7:7" ht="13" x14ac:dyDescent="0.15">
      <c r="G150" s="3"/>
    </row>
    <row r="151" spans="7:7" ht="13" x14ac:dyDescent="0.15">
      <c r="G151" s="3"/>
    </row>
    <row r="152" spans="7:7" ht="13" x14ac:dyDescent="0.15">
      <c r="G152" s="3"/>
    </row>
    <row r="153" spans="7:7" ht="13" x14ac:dyDescent="0.15">
      <c r="G153" s="3"/>
    </row>
    <row r="154" spans="7:7" ht="13" x14ac:dyDescent="0.15">
      <c r="G154" s="3"/>
    </row>
    <row r="155" spans="7:7" ht="13" x14ac:dyDescent="0.15">
      <c r="G155" s="3"/>
    </row>
    <row r="156" spans="7:7" ht="13" x14ac:dyDescent="0.15">
      <c r="G156" s="3"/>
    </row>
    <row r="157" spans="7:7" ht="13" x14ac:dyDescent="0.15">
      <c r="G157" s="3"/>
    </row>
    <row r="158" spans="7:7" ht="13" x14ac:dyDescent="0.15">
      <c r="G158" s="3"/>
    </row>
    <row r="159" spans="7:7" ht="13" x14ac:dyDescent="0.15">
      <c r="G159" s="3"/>
    </row>
    <row r="160" spans="7:7" ht="13" x14ac:dyDescent="0.15">
      <c r="G160" s="3"/>
    </row>
    <row r="161" spans="7:7" ht="13" x14ac:dyDescent="0.15">
      <c r="G161" s="3"/>
    </row>
    <row r="162" spans="7:7" ht="13" x14ac:dyDescent="0.15">
      <c r="G162" s="3"/>
    </row>
    <row r="163" spans="7:7" ht="13" x14ac:dyDescent="0.15">
      <c r="G163" s="3"/>
    </row>
    <row r="164" spans="7:7" ht="13" x14ac:dyDescent="0.15">
      <c r="G164" s="3"/>
    </row>
    <row r="165" spans="7:7" ht="13" x14ac:dyDescent="0.15">
      <c r="G165" s="3"/>
    </row>
    <row r="166" spans="7:7" ht="13" x14ac:dyDescent="0.15">
      <c r="G166" s="3"/>
    </row>
    <row r="167" spans="7:7" ht="13" x14ac:dyDescent="0.15">
      <c r="G167" s="3"/>
    </row>
    <row r="168" spans="7:7" ht="13" x14ac:dyDescent="0.15">
      <c r="G168" s="3"/>
    </row>
    <row r="169" spans="7:7" ht="13" x14ac:dyDescent="0.15">
      <c r="G169" s="3"/>
    </row>
    <row r="170" spans="7:7" ht="13" x14ac:dyDescent="0.15">
      <c r="G170" s="3"/>
    </row>
    <row r="171" spans="7:7" ht="13" x14ac:dyDescent="0.15">
      <c r="G171" s="3"/>
    </row>
    <row r="172" spans="7:7" ht="13" x14ac:dyDescent="0.15">
      <c r="G172" s="3"/>
    </row>
    <row r="173" spans="7:7" ht="13" x14ac:dyDescent="0.15">
      <c r="G173" s="3"/>
    </row>
    <row r="174" spans="7:7" ht="13" x14ac:dyDescent="0.15">
      <c r="G174" s="3"/>
    </row>
    <row r="175" spans="7:7" ht="13" x14ac:dyDescent="0.15">
      <c r="G175" s="3"/>
    </row>
    <row r="176" spans="7:7" ht="13" x14ac:dyDescent="0.15">
      <c r="G176" s="3"/>
    </row>
    <row r="177" spans="7:7" ht="13" x14ac:dyDescent="0.15">
      <c r="G177" s="3"/>
    </row>
    <row r="178" spans="7:7" ht="13" x14ac:dyDescent="0.15">
      <c r="G178" s="3"/>
    </row>
    <row r="179" spans="7:7" ht="13" x14ac:dyDescent="0.15">
      <c r="G179" s="3"/>
    </row>
    <row r="180" spans="7:7" ht="13" x14ac:dyDescent="0.15">
      <c r="G180" s="3"/>
    </row>
    <row r="181" spans="7:7" ht="13" x14ac:dyDescent="0.15">
      <c r="G181" s="3"/>
    </row>
    <row r="182" spans="7:7" ht="13" x14ac:dyDescent="0.15">
      <c r="G182" s="3"/>
    </row>
    <row r="183" spans="7:7" ht="13" x14ac:dyDescent="0.15">
      <c r="G183" s="3"/>
    </row>
    <row r="184" spans="7:7" ht="13" x14ac:dyDescent="0.15">
      <c r="G184" s="3"/>
    </row>
    <row r="185" spans="7:7" ht="13" x14ac:dyDescent="0.15">
      <c r="G185" s="3"/>
    </row>
    <row r="186" spans="7:7" ht="13" x14ac:dyDescent="0.15">
      <c r="G186" s="3"/>
    </row>
    <row r="187" spans="7:7" ht="13" x14ac:dyDescent="0.15">
      <c r="G187" s="3"/>
    </row>
    <row r="188" spans="7:7" ht="13" x14ac:dyDescent="0.15">
      <c r="G188" s="3"/>
    </row>
    <row r="189" spans="7:7" ht="13" x14ac:dyDescent="0.15">
      <c r="G189" s="3"/>
    </row>
    <row r="190" spans="7:7" ht="13" x14ac:dyDescent="0.15">
      <c r="G190" s="3"/>
    </row>
    <row r="191" spans="7:7" ht="13" x14ac:dyDescent="0.15">
      <c r="G191" s="3"/>
    </row>
    <row r="192" spans="7:7" ht="13" x14ac:dyDescent="0.15">
      <c r="G192" s="3"/>
    </row>
    <row r="193" spans="7:7" ht="13" x14ac:dyDescent="0.15">
      <c r="G193" s="3"/>
    </row>
    <row r="194" spans="7:7" ht="13" x14ac:dyDescent="0.15">
      <c r="G194" s="3"/>
    </row>
    <row r="195" spans="7:7" ht="13" x14ac:dyDescent="0.15">
      <c r="G195" s="3"/>
    </row>
    <row r="196" spans="7:7" ht="13" x14ac:dyDescent="0.15">
      <c r="G196" s="3"/>
    </row>
    <row r="197" spans="7:7" ht="13" x14ac:dyDescent="0.15">
      <c r="G197" s="3"/>
    </row>
    <row r="198" spans="7:7" ht="13" x14ac:dyDescent="0.15">
      <c r="G198" s="3"/>
    </row>
    <row r="199" spans="7:7" ht="13" x14ac:dyDescent="0.15">
      <c r="G199" s="3"/>
    </row>
    <row r="200" spans="7:7" ht="13" x14ac:dyDescent="0.15">
      <c r="G200" s="3"/>
    </row>
    <row r="201" spans="7:7" ht="13" x14ac:dyDescent="0.15">
      <c r="G201" s="3"/>
    </row>
    <row r="202" spans="7:7" ht="13" x14ac:dyDescent="0.15">
      <c r="G202" s="3"/>
    </row>
    <row r="203" spans="7:7" ht="13" x14ac:dyDescent="0.15">
      <c r="G203" s="3"/>
    </row>
    <row r="204" spans="7:7" ht="13" x14ac:dyDescent="0.15">
      <c r="G204" s="3"/>
    </row>
    <row r="205" spans="7:7" ht="13" x14ac:dyDescent="0.15">
      <c r="G205" s="3"/>
    </row>
    <row r="206" spans="7:7" ht="13" x14ac:dyDescent="0.15">
      <c r="G206" s="3"/>
    </row>
    <row r="207" spans="7:7" ht="13" x14ac:dyDescent="0.15">
      <c r="G207" s="3"/>
    </row>
    <row r="208" spans="7:7" ht="13" x14ac:dyDescent="0.15">
      <c r="G208" s="3"/>
    </row>
    <row r="209" spans="7:7" ht="13" x14ac:dyDescent="0.15">
      <c r="G209" s="3"/>
    </row>
    <row r="210" spans="7:7" ht="13" x14ac:dyDescent="0.15">
      <c r="G210" s="3"/>
    </row>
    <row r="211" spans="7:7" ht="13" x14ac:dyDescent="0.15">
      <c r="G211" s="3"/>
    </row>
    <row r="212" spans="7:7" ht="13" x14ac:dyDescent="0.15">
      <c r="G212" s="3"/>
    </row>
    <row r="213" spans="7:7" ht="13" x14ac:dyDescent="0.15">
      <c r="G213" s="3"/>
    </row>
    <row r="214" spans="7:7" ht="13" x14ac:dyDescent="0.15">
      <c r="G214" s="3"/>
    </row>
    <row r="215" spans="7:7" ht="13" x14ac:dyDescent="0.15">
      <c r="G215" s="3"/>
    </row>
    <row r="216" spans="7:7" ht="13" x14ac:dyDescent="0.15">
      <c r="G216" s="3"/>
    </row>
    <row r="217" spans="7:7" ht="13" x14ac:dyDescent="0.15">
      <c r="G217" s="3"/>
    </row>
    <row r="218" spans="7:7" ht="13" x14ac:dyDescent="0.15">
      <c r="G218" s="3"/>
    </row>
    <row r="219" spans="7:7" ht="13" x14ac:dyDescent="0.15">
      <c r="G219" s="3"/>
    </row>
    <row r="220" spans="7:7" ht="13" x14ac:dyDescent="0.15">
      <c r="G220" s="3"/>
    </row>
    <row r="221" spans="7:7" ht="13" x14ac:dyDescent="0.15">
      <c r="G221" s="3"/>
    </row>
    <row r="222" spans="7:7" ht="13" x14ac:dyDescent="0.15">
      <c r="G222" s="3"/>
    </row>
    <row r="223" spans="7:7" ht="13" x14ac:dyDescent="0.15">
      <c r="G223" s="3"/>
    </row>
    <row r="224" spans="7:7" ht="13" x14ac:dyDescent="0.15">
      <c r="G224" s="3"/>
    </row>
    <row r="225" spans="7:7" ht="13" x14ac:dyDescent="0.15">
      <c r="G225" s="3"/>
    </row>
    <row r="226" spans="7:7" ht="13" x14ac:dyDescent="0.15">
      <c r="G226" s="3"/>
    </row>
    <row r="227" spans="7:7" ht="13" x14ac:dyDescent="0.15">
      <c r="G227" s="3"/>
    </row>
    <row r="228" spans="7:7" ht="13" x14ac:dyDescent="0.15">
      <c r="G228" s="3"/>
    </row>
    <row r="229" spans="7:7" ht="13" x14ac:dyDescent="0.15">
      <c r="G229" s="3"/>
    </row>
    <row r="230" spans="7:7" ht="13" x14ac:dyDescent="0.15">
      <c r="G230" s="3"/>
    </row>
    <row r="231" spans="7:7" ht="13" x14ac:dyDescent="0.15">
      <c r="G231" s="3"/>
    </row>
    <row r="232" spans="7:7" ht="13" x14ac:dyDescent="0.15">
      <c r="G232" s="3"/>
    </row>
    <row r="233" spans="7:7" ht="13" x14ac:dyDescent="0.15">
      <c r="G233" s="3"/>
    </row>
    <row r="234" spans="7:7" ht="13" x14ac:dyDescent="0.15">
      <c r="G234" s="3"/>
    </row>
    <row r="235" spans="7:7" ht="13" x14ac:dyDescent="0.15">
      <c r="G235" s="3"/>
    </row>
    <row r="236" spans="7:7" ht="13" x14ac:dyDescent="0.15">
      <c r="G236" s="3"/>
    </row>
    <row r="237" spans="7:7" ht="13" x14ac:dyDescent="0.15">
      <c r="G237" s="3"/>
    </row>
    <row r="238" spans="7:7" ht="13" x14ac:dyDescent="0.15">
      <c r="G238" s="3"/>
    </row>
    <row r="239" spans="7:7" ht="13" x14ac:dyDescent="0.15">
      <c r="G239" s="3"/>
    </row>
    <row r="240" spans="7:7" ht="13" x14ac:dyDescent="0.15">
      <c r="G240" s="3"/>
    </row>
    <row r="241" spans="7:7" ht="13" x14ac:dyDescent="0.15">
      <c r="G241" s="3"/>
    </row>
    <row r="242" spans="7:7" ht="13" x14ac:dyDescent="0.15">
      <c r="G242" s="3"/>
    </row>
    <row r="243" spans="7:7" ht="13" x14ac:dyDescent="0.15">
      <c r="G243" s="3"/>
    </row>
    <row r="244" spans="7:7" ht="13" x14ac:dyDescent="0.15">
      <c r="G244" s="3"/>
    </row>
    <row r="245" spans="7:7" ht="13" x14ac:dyDescent="0.15">
      <c r="G245" s="3"/>
    </row>
    <row r="246" spans="7:7" ht="13" x14ac:dyDescent="0.15">
      <c r="G246" s="3"/>
    </row>
    <row r="247" spans="7:7" ht="13" x14ac:dyDescent="0.15">
      <c r="G247" s="3"/>
    </row>
    <row r="248" spans="7:7" ht="13" x14ac:dyDescent="0.15">
      <c r="G248" s="3"/>
    </row>
    <row r="249" spans="7:7" ht="13" x14ac:dyDescent="0.15">
      <c r="G249" s="3"/>
    </row>
    <row r="250" spans="7:7" ht="13" x14ac:dyDescent="0.15">
      <c r="G250" s="3"/>
    </row>
    <row r="251" spans="7:7" ht="13" x14ac:dyDescent="0.15">
      <c r="G251" s="3"/>
    </row>
    <row r="252" spans="7:7" ht="13" x14ac:dyDescent="0.15">
      <c r="G252" s="3"/>
    </row>
    <row r="253" spans="7:7" ht="13" x14ac:dyDescent="0.15">
      <c r="G253" s="3"/>
    </row>
    <row r="254" spans="7:7" ht="13" x14ac:dyDescent="0.15">
      <c r="G254" s="3"/>
    </row>
    <row r="255" spans="7:7" ht="13" x14ac:dyDescent="0.15">
      <c r="G255" s="3"/>
    </row>
    <row r="256" spans="7:7" ht="13" x14ac:dyDescent="0.15">
      <c r="G256" s="3"/>
    </row>
    <row r="257" spans="7:7" ht="13" x14ac:dyDescent="0.15">
      <c r="G257" s="3"/>
    </row>
    <row r="258" spans="7:7" ht="13" x14ac:dyDescent="0.15">
      <c r="G258" s="3"/>
    </row>
    <row r="259" spans="7:7" ht="13" x14ac:dyDescent="0.15">
      <c r="G259" s="3"/>
    </row>
    <row r="260" spans="7:7" ht="13" x14ac:dyDescent="0.15">
      <c r="G260" s="3"/>
    </row>
    <row r="261" spans="7:7" ht="13" x14ac:dyDescent="0.15">
      <c r="G261" s="3"/>
    </row>
    <row r="262" spans="7:7" ht="13" x14ac:dyDescent="0.15">
      <c r="G262" s="3"/>
    </row>
    <row r="263" spans="7:7" ht="13" x14ac:dyDescent="0.15">
      <c r="G263" s="3"/>
    </row>
    <row r="264" spans="7:7" ht="13" x14ac:dyDescent="0.15">
      <c r="G264" s="3"/>
    </row>
    <row r="265" spans="7:7" ht="13" x14ac:dyDescent="0.15">
      <c r="G265" s="3"/>
    </row>
    <row r="266" spans="7:7" ht="13" x14ac:dyDescent="0.15">
      <c r="G266" s="3"/>
    </row>
    <row r="267" spans="7:7" ht="13" x14ac:dyDescent="0.15">
      <c r="G267" s="3"/>
    </row>
    <row r="268" spans="7:7" ht="13" x14ac:dyDescent="0.15">
      <c r="G268" s="3"/>
    </row>
    <row r="269" spans="7:7" ht="13" x14ac:dyDescent="0.15">
      <c r="G269" s="3"/>
    </row>
    <row r="270" spans="7:7" ht="13" x14ac:dyDescent="0.15">
      <c r="G270" s="3"/>
    </row>
    <row r="271" spans="7:7" ht="13" x14ac:dyDescent="0.15">
      <c r="G271" s="3"/>
    </row>
    <row r="272" spans="7:7" ht="13" x14ac:dyDescent="0.15">
      <c r="G272" s="3"/>
    </row>
    <row r="273" spans="7:7" ht="13" x14ac:dyDescent="0.15">
      <c r="G273" s="3"/>
    </row>
    <row r="274" spans="7:7" ht="13" x14ac:dyDescent="0.15">
      <c r="G274" s="3"/>
    </row>
    <row r="275" spans="7:7" ht="13" x14ac:dyDescent="0.15">
      <c r="G275" s="3"/>
    </row>
    <row r="276" spans="7:7" ht="13" x14ac:dyDescent="0.15">
      <c r="G276" s="3"/>
    </row>
    <row r="277" spans="7:7" ht="13" x14ac:dyDescent="0.15">
      <c r="G277" s="3"/>
    </row>
    <row r="278" spans="7:7" ht="13" x14ac:dyDescent="0.15">
      <c r="G278" s="3"/>
    </row>
    <row r="279" spans="7:7" ht="13" x14ac:dyDescent="0.15">
      <c r="G279" s="3"/>
    </row>
    <row r="280" spans="7:7" ht="13" x14ac:dyDescent="0.15">
      <c r="G280" s="3"/>
    </row>
    <row r="281" spans="7:7" ht="13" x14ac:dyDescent="0.15">
      <c r="G281" s="3"/>
    </row>
    <row r="282" spans="7:7" ht="13" x14ac:dyDescent="0.15">
      <c r="G282" s="3"/>
    </row>
    <row r="283" spans="7:7" ht="13" x14ac:dyDescent="0.15">
      <c r="G283" s="3"/>
    </row>
    <row r="284" spans="7:7" ht="13" x14ac:dyDescent="0.15">
      <c r="G284" s="3"/>
    </row>
    <row r="285" spans="7:7" ht="13" x14ac:dyDescent="0.15">
      <c r="G285" s="3"/>
    </row>
    <row r="286" spans="7:7" ht="13" x14ac:dyDescent="0.15">
      <c r="G286" s="3"/>
    </row>
    <row r="287" spans="7:7" ht="13" x14ac:dyDescent="0.15">
      <c r="G287" s="3"/>
    </row>
    <row r="288" spans="7:7" ht="13" x14ac:dyDescent="0.15">
      <c r="G288" s="3"/>
    </row>
    <row r="289" spans="7:7" ht="13" x14ac:dyDescent="0.15">
      <c r="G289" s="3"/>
    </row>
    <row r="290" spans="7:7" ht="13" x14ac:dyDescent="0.15">
      <c r="G290" s="3"/>
    </row>
    <row r="291" spans="7:7" ht="13" x14ac:dyDescent="0.15">
      <c r="G291" s="3"/>
    </row>
    <row r="292" spans="7:7" ht="13" x14ac:dyDescent="0.15">
      <c r="G292" s="3"/>
    </row>
    <row r="293" spans="7:7" ht="13" x14ac:dyDescent="0.15">
      <c r="G293" s="3"/>
    </row>
    <row r="294" spans="7:7" ht="13" x14ac:dyDescent="0.15">
      <c r="G294" s="3"/>
    </row>
    <row r="295" spans="7:7" ht="13" x14ac:dyDescent="0.15">
      <c r="G295" s="3"/>
    </row>
    <row r="296" spans="7:7" ht="13" x14ac:dyDescent="0.15">
      <c r="G296" s="3"/>
    </row>
    <row r="297" spans="7:7" ht="13" x14ac:dyDescent="0.15">
      <c r="G297" s="3"/>
    </row>
    <row r="298" spans="7:7" ht="13" x14ac:dyDescent="0.15">
      <c r="G298" s="3"/>
    </row>
    <row r="299" spans="7:7" ht="13" x14ac:dyDescent="0.15">
      <c r="G299" s="3"/>
    </row>
    <row r="300" spans="7:7" ht="13" x14ac:dyDescent="0.15">
      <c r="G300" s="3"/>
    </row>
    <row r="301" spans="7:7" ht="13" x14ac:dyDescent="0.15">
      <c r="G301" s="3"/>
    </row>
    <row r="302" spans="7:7" ht="13" x14ac:dyDescent="0.15">
      <c r="G302" s="3"/>
    </row>
    <row r="303" spans="7:7" ht="13" x14ac:dyDescent="0.15">
      <c r="G303" s="3"/>
    </row>
    <row r="304" spans="7:7" ht="13" x14ac:dyDescent="0.15">
      <c r="G304" s="3"/>
    </row>
    <row r="305" spans="7:7" ht="13" x14ac:dyDescent="0.15">
      <c r="G305" s="3"/>
    </row>
    <row r="306" spans="7:7" ht="13" x14ac:dyDescent="0.15">
      <c r="G306" s="3"/>
    </row>
    <row r="307" spans="7:7" ht="13" x14ac:dyDescent="0.15">
      <c r="G307" s="3"/>
    </row>
    <row r="308" spans="7:7" ht="13" x14ac:dyDescent="0.15">
      <c r="G308" s="3"/>
    </row>
    <row r="309" spans="7:7" ht="13" x14ac:dyDescent="0.15">
      <c r="G309" s="3"/>
    </row>
    <row r="310" spans="7:7" ht="13" x14ac:dyDescent="0.15">
      <c r="G310" s="3"/>
    </row>
    <row r="311" spans="7:7" ht="13" x14ac:dyDescent="0.15">
      <c r="G311" s="3"/>
    </row>
    <row r="312" spans="7:7" ht="13" x14ac:dyDescent="0.15">
      <c r="G312" s="3"/>
    </row>
    <row r="313" spans="7:7" ht="13" x14ac:dyDescent="0.15">
      <c r="G313" s="3"/>
    </row>
    <row r="314" spans="7:7" ht="13" x14ac:dyDescent="0.15">
      <c r="G314" s="3"/>
    </row>
    <row r="315" spans="7:7" ht="13" x14ac:dyDescent="0.15">
      <c r="G315" s="3"/>
    </row>
    <row r="316" spans="7:7" ht="13" x14ac:dyDescent="0.15">
      <c r="G316" s="3"/>
    </row>
    <row r="317" spans="7:7" ht="13" x14ac:dyDescent="0.15">
      <c r="G317" s="3"/>
    </row>
    <row r="318" spans="7:7" ht="13" x14ac:dyDescent="0.15">
      <c r="G318" s="3"/>
    </row>
    <row r="319" spans="7:7" ht="13" x14ac:dyDescent="0.15">
      <c r="G319" s="3"/>
    </row>
    <row r="320" spans="7:7" ht="13" x14ac:dyDescent="0.15">
      <c r="G320" s="3"/>
    </row>
    <row r="321" spans="7:7" ht="13" x14ac:dyDescent="0.15">
      <c r="G321" s="3"/>
    </row>
    <row r="322" spans="7:7" ht="13" x14ac:dyDescent="0.15">
      <c r="G322" s="3"/>
    </row>
    <row r="323" spans="7:7" ht="13" x14ac:dyDescent="0.15">
      <c r="G323" s="3"/>
    </row>
    <row r="324" spans="7:7" ht="13" x14ac:dyDescent="0.15">
      <c r="G324" s="3"/>
    </row>
    <row r="325" spans="7:7" ht="13" x14ac:dyDescent="0.15">
      <c r="G325" s="3"/>
    </row>
    <row r="326" spans="7:7" ht="13" x14ac:dyDescent="0.15">
      <c r="G326" s="3"/>
    </row>
    <row r="327" spans="7:7" ht="13" x14ac:dyDescent="0.15">
      <c r="G327" s="3"/>
    </row>
    <row r="328" spans="7:7" ht="13" x14ac:dyDescent="0.15">
      <c r="G328" s="3"/>
    </row>
    <row r="329" spans="7:7" ht="13" x14ac:dyDescent="0.15">
      <c r="G329" s="3"/>
    </row>
    <row r="330" spans="7:7" ht="13" x14ac:dyDescent="0.15">
      <c r="G330" s="3"/>
    </row>
    <row r="331" spans="7:7" ht="13" x14ac:dyDescent="0.15">
      <c r="G331" s="3"/>
    </row>
    <row r="332" spans="7:7" ht="13" x14ac:dyDescent="0.15">
      <c r="G332" s="3"/>
    </row>
    <row r="333" spans="7:7" ht="13" x14ac:dyDescent="0.15">
      <c r="G333" s="3"/>
    </row>
    <row r="334" spans="7:7" ht="13" x14ac:dyDescent="0.15">
      <c r="G334" s="3"/>
    </row>
    <row r="335" spans="7:7" ht="13" x14ac:dyDescent="0.15">
      <c r="G335" s="3"/>
    </row>
    <row r="336" spans="7:7" ht="13" x14ac:dyDescent="0.15">
      <c r="G336" s="3"/>
    </row>
    <row r="337" spans="7:7" ht="13" x14ac:dyDescent="0.15">
      <c r="G337" s="3"/>
    </row>
    <row r="338" spans="7:7" ht="13" x14ac:dyDescent="0.15">
      <c r="G338" s="3"/>
    </row>
    <row r="339" spans="7:7" ht="13" x14ac:dyDescent="0.15">
      <c r="G339" s="3"/>
    </row>
    <row r="340" spans="7:7" ht="13" x14ac:dyDescent="0.15">
      <c r="G340" s="3"/>
    </row>
    <row r="341" spans="7:7" ht="13" x14ac:dyDescent="0.15">
      <c r="G341" s="3"/>
    </row>
    <row r="342" spans="7:7" ht="13" x14ac:dyDescent="0.15">
      <c r="G342" s="3"/>
    </row>
    <row r="343" spans="7:7" ht="13" x14ac:dyDescent="0.15">
      <c r="G343" s="3"/>
    </row>
    <row r="344" spans="7:7" ht="13" x14ac:dyDescent="0.15">
      <c r="G344" s="3"/>
    </row>
    <row r="345" spans="7:7" ht="13" x14ac:dyDescent="0.15">
      <c r="G345" s="3"/>
    </row>
    <row r="346" spans="7:7" ht="13" x14ac:dyDescent="0.15">
      <c r="G346" s="3"/>
    </row>
    <row r="347" spans="7:7" ht="13" x14ac:dyDescent="0.15">
      <c r="G347" s="3"/>
    </row>
    <row r="348" spans="7:7" ht="13" x14ac:dyDescent="0.15">
      <c r="G348" s="3"/>
    </row>
    <row r="349" spans="7:7" ht="13" x14ac:dyDescent="0.15">
      <c r="G349" s="3"/>
    </row>
    <row r="350" spans="7:7" ht="13" x14ac:dyDescent="0.15">
      <c r="G350" s="3"/>
    </row>
    <row r="351" spans="7:7" ht="13" x14ac:dyDescent="0.15">
      <c r="G351" s="3"/>
    </row>
    <row r="352" spans="7:7" ht="13" x14ac:dyDescent="0.15">
      <c r="G352" s="3"/>
    </row>
    <row r="353" spans="7:7" ht="13" x14ac:dyDescent="0.15">
      <c r="G353" s="3"/>
    </row>
    <row r="354" spans="7:7" ht="13" x14ac:dyDescent="0.15">
      <c r="G354" s="3"/>
    </row>
    <row r="355" spans="7:7" ht="13" x14ac:dyDescent="0.15">
      <c r="G355" s="3"/>
    </row>
    <row r="356" spans="7:7" ht="13" x14ac:dyDescent="0.15">
      <c r="G356" s="3"/>
    </row>
    <row r="357" spans="7:7" ht="13" x14ac:dyDescent="0.15">
      <c r="G357" s="3"/>
    </row>
    <row r="358" spans="7:7" ht="13" x14ac:dyDescent="0.15">
      <c r="G358" s="3"/>
    </row>
    <row r="359" spans="7:7" ht="13" x14ac:dyDescent="0.15">
      <c r="G359" s="3"/>
    </row>
    <row r="360" spans="7:7" ht="13" x14ac:dyDescent="0.15">
      <c r="G360" s="3"/>
    </row>
    <row r="361" spans="7:7" ht="13" x14ac:dyDescent="0.15">
      <c r="G361" s="3"/>
    </row>
    <row r="362" spans="7:7" ht="13" x14ac:dyDescent="0.15">
      <c r="G362" s="3"/>
    </row>
    <row r="363" spans="7:7" ht="13" x14ac:dyDescent="0.15">
      <c r="G363" s="3"/>
    </row>
    <row r="364" spans="7:7" ht="13" x14ac:dyDescent="0.15">
      <c r="G364" s="3"/>
    </row>
    <row r="365" spans="7:7" ht="13" x14ac:dyDescent="0.15">
      <c r="G365" s="3"/>
    </row>
    <row r="366" spans="7:7" ht="13" x14ac:dyDescent="0.15">
      <c r="G366" s="3"/>
    </row>
    <row r="367" spans="7:7" ht="13" x14ac:dyDescent="0.15">
      <c r="G367" s="3"/>
    </row>
    <row r="368" spans="7:7" ht="13" x14ac:dyDescent="0.15">
      <c r="G368" s="3"/>
    </row>
    <row r="369" spans="7:7" ht="13" x14ac:dyDescent="0.15">
      <c r="G369" s="3"/>
    </row>
    <row r="370" spans="7:7" ht="13" x14ac:dyDescent="0.15">
      <c r="G370" s="3"/>
    </row>
    <row r="371" spans="7:7" ht="13" x14ac:dyDescent="0.15">
      <c r="G371" s="3"/>
    </row>
    <row r="372" spans="7:7" ht="13" x14ac:dyDescent="0.15">
      <c r="G372" s="3"/>
    </row>
    <row r="373" spans="7:7" ht="13" x14ac:dyDescent="0.15">
      <c r="G373" s="3"/>
    </row>
    <row r="374" spans="7:7" ht="13" x14ac:dyDescent="0.15">
      <c r="G374" s="3"/>
    </row>
    <row r="375" spans="7:7" ht="13" x14ac:dyDescent="0.15">
      <c r="G375" s="3"/>
    </row>
    <row r="376" spans="7:7" ht="13" x14ac:dyDescent="0.15">
      <c r="G376" s="3"/>
    </row>
    <row r="377" spans="7:7" ht="13" x14ac:dyDescent="0.15">
      <c r="G377" s="3"/>
    </row>
    <row r="378" spans="7:7" ht="13" x14ac:dyDescent="0.15">
      <c r="G378" s="3"/>
    </row>
    <row r="379" spans="7:7" ht="13" x14ac:dyDescent="0.15">
      <c r="G379" s="3"/>
    </row>
    <row r="380" spans="7:7" ht="13" x14ac:dyDescent="0.15">
      <c r="G380" s="3"/>
    </row>
    <row r="381" spans="7:7" ht="13" x14ac:dyDescent="0.15">
      <c r="G381" s="3"/>
    </row>
    <row r="382" spans="7:7" ht="13" x14ac:dyDescent="0.15">
      <c r="G382" s="3"/>
    </row>
    <row r="383" spans="7:7" ht="13" x14ac:dyDescent="0.15">
      <c r="G383" s="3"/>
    </row>
    <row r="384" spans="7:7" ht="13" x14ac:dyDescent="0.15">
      <c r="G384" s="3"/>
    </row>
    <row r="385" spans="7:7" ht="13" x14ac:dyDescent="0.15">
      <c r="G385" s="3"/>
    </row>
    <row r="386" spans="7:7" ht="13" x14ac:dyDescent="0.15">
      <c r="G386" s="3"/>
    </row>
    <row r="387" spans="7:7" ht="13" x14ac:dyDescent="0.15">
      <c r="G387" s="3"/>
    </row>
    <row r="388" spans="7:7" ht="13" x14ac:dyDescent="0.15">
      <c r="G388" s="3"/>
    </row>
    <row r="389" spans="7:7" ht="13" x14ac:dyDescent="0.15">
      <c r="G389" s="3"/>
    </row>
    <row r="390" spans="7:7" ht="13" x14ac:dyDescent="0.15">
      <c r="G390" s="3"/>
    </row>
    <row r="391" spans="7:7" ht="13" x14ac:dyDescent="0.15">
      <c r="G391" s="3"/>
    </row>
    <row r="392" spans="7:7" ht="13" x14ac:dyDescent="0.15">
      <c r="G392" s="3"/>
    </row>
    <row r="393" spans="7:7" ht="13" x14ac:dyDescent="0.15">
      <c r="G393" s="3"/>
    </row>
    <row r="394" spans="7:7" ht="13" x14ac:dyDescent="0.15">
      <c r="G394" s="3"/>
    </row>
    <row r="395" spans="7:7" ht="13" x14ac:dyDescent="0.15">
      <c r="G395" s="3"/>
    </row>
    <row r="396" spans="7:7" ht="13" x14ac:dyDescent="0.15">
      <c r="G396" s="3"/>
    </row>
    <row r="397" spans="7:7" ht="13" x14ac:dyDescent="0.15">
      <c r="G397" s="3"/>
    </row>
    <row r="398" spans="7:7" ht="13" x14ac:dyDescent="0.15">
      <c r="G398" s="3"/>
    </row>
    <row r="399" spans="7:7" ht="13" x14ac:dyDescent="0.15">
      <c r="G399" s="3"/>
    </row>
    <row r="400" spans="7:7" ht="13" x14ac:dyDescent="0.15">
      <c r="G400" s="3"/>
    </row>
    <row r="401" spans="7:7" ht="13" x14ac:dyDescent="0.15">
      <c r="G401" s="3"/>
    </row>
    <row r="402" spans="7:7" ht="13" x14ac:dyDescent="0.15">
      <c r="G402" s="3"/>
    </row>
    <row r="403" spans="7:7" ht="13" x14ac:dyDescent="0.15">
      <c r="G403" s="3"/>
    </row>
    <row r="404" spans="7:7" ht="13" x14ac:dyDescent="0.15">
      <c r="G404" s="3"/>
    </row>
    <row r="405" spans="7:7" ht="13" x14ac:dyDescent="0.15">
      <c r="G405" s="3"/>
    </row>
    <row r="406" spans="7:7" ht="13" x14ac:dyDescent="0.15">
      <c r="G406" s="3"/>
    </row>
    <row r="407" spans="7:7" ht="13" x14ac:dyDescent="0.15">
      <c r="G407" s="3"/>
    </row>
    <row r="408" spans="7:7" ht="13" x14ac:dyDescent="0.15">
      <c r="G408" s="3"/>
    </row>
    <row r="409" spans="7:7" ht="13" x14ac:dyDescent="0.15">
      <c r="G409" s="3"/>
    </row>
    <row r="410" spans="7:7" ht="13" x14ac:dyDescent="0.15">
      <c r="G410" s="3"/>
    </row>
    <row r="411" spans="7:7" ht="13" x14ac:dyDescent="0.15">
      <c r="G411" s="3"/>
    </row>
    <row r="412" spans="7:7" ht="13" x14ac:dyDescent="0.15">
      <c r="G412" s="3"/>
    </row>
    <row r="413" spans="7:7" ht="13" x14ac:dyDescent="0.15">
      <c r="G413" s="3"/>
    </row>
    <row r="414" spans="7:7" ht="13" x14ac:dyDescent="0.15">
      <c r="G414" s="3"/>
    </row>
    <row r="415" spans="7:7" ht="13" x14ac:dyDescent="0.15">
      <c r="G415" s="3"/>
    </row>
    <row r="416" spans="7:7" ht="13" x14ac:dyDescent="0.15">
      <c r="G416" s="3"/>
    </row>
    <row r="417" spans="7:7" ht="13" x14ac:dyDescent="0.15">
      <c r="G417" s="3"/>
    </row>
    <row r="418" spans="7:7" ht="13" x14ac:dyDescent="0.15">
      <c r="G418" s="3"/>
    </row>
    <row r="419" spans="7:7" ht="13" x14ac:dyDescent="0.15">
      <c r="G419" s="3"/>
    </row>
    <row r="420" spans="7:7" ht="13" x14ac:dyDescent="0.15">
      <c r="G420" s="3"/>
    </row>
    <row r="421" spans="7:7" ht="13" x14ac:dyDescent="0.15">
      <c r="G421" s="3"/>
    </row>
    <row r="422" spans="7:7" ht="13" x14ac:dyDescent="0.15">
      <c r="G422" s="3"/>
    </row>
    <row r="423" spans="7:7" ht="13" x14ac:dyDescent="0.15">
      <c r="G423" s="3"/>
    </row>
    <row r="424" spans="7:7" ht="13" x14ac:dyDescent="0.15">
      <c r="G424" s="3"/>
    </row>
    <row r="425" spans="7:7" ht="13" x14ac:dyDescent="0.15">
      <c r="G425" s="3"/>
    </row>
    <row r="426" spans="7:7" ht="13" x14ac:dyDescent="0.15">
      <c r="G426" s="3"/>
    </row>
    <row r="427" spans="7:7" ht="13" x14ac:dyDescent="0.15">
      <c r="G427" s="3"/>
    </row>
    <row r="428" spans="7:7" ht="13" x14ac:dyDescent="0.15">
      <c r="G428" s="3"/>
    </row>
    <row r="429" spans="7:7" ht="13" x14ac:dyDescent="0.15">
      <c r="G429" s="3"/>
    </row>
    <row r="430" spans="7:7" ht="13" x14ac:dyDescent="0.15">
      <c r="G430" s="3"/>
    </row>
    <row r="431" spans="7:7" ht="13" x14ac:dyDescent="0.15">
      <c r="G431" s="3"/>
    </row>
    <row r="432" spans="7:7" ht="13" x14ac:dyDescent="0.15">
      <c r="G432" s="3"/>
    </row>
    <row r="433" spans="7:7" ht="13" x14ac:dyDescent="0.15">
      <c r="G433" s="3"/>
    </row>
    <row r="434" spans="7:7" ht="13" x14ac:dyDescent="0.15">
      <c r="G434" s="3"/>
    </row>
    <row r="435" spans="7:7" ht="13" x14ac:dyDescent="0.15">
      <c r="G435" s="3"/>
    </row>
    <row r="436" spans="7:7" ht="13" x14ac:dyDescent="0.15">
      <c r="G436" s="3"/>
    </row>
    <row r="437" spans="7:7" ht="13" x14ac:dyDescent="0.15">
      <c r="G437" s="3"/>
    </row>
    <row r="438" spans="7:7" ht="13" x14ac:dyDescent="0.15">
      <c r="G438" s="3"/>
    </row>
    <row r="439" spans="7:7" ht="13" x14ac:dyDescent="0.15">
      <c r="G439" s="3"/>
    </row>
    <row r="440" spans="7:7" ht="13" x14ac:dyDescent="0.15">
      <c r="G440" s="3"/>
    </row>
    <row r="441" spans="7:7" ht="13" x14ac:dyDescent="0.15">
      <c r="G441" s="3"/>
    </row>
    <row r="442" spans="7:7" ht="13" x14ac:dyDescent="0.15">
      <c r="G442" s="3"/>
    </row>
    <row r="443" spans="7:7" ht="13" x14ac:dyDescent="0.15">
      <c r="G443" s="3"/>
    </row>
    <row r="444" spans="7:7" ht="13" x14ac:dyDescent="0.15">
      <c r="G444" s="3"/>
    </row>
    <row r="445" spans="7:7" ht="13" x14ac:dyDescent="0.15">
      <c r="G445" s="3"/>
    </row>
    <row r="446" spans="7:7" ht="13" x14ac:dyDescent="0.15">
      <c r="G446" s="3"/>
    </row>
    <row r="447" spans="7:7" ht="13" x14ac:dyDescent="0.15">
      <c r="G447" s="3"/>
    </row>
    <row r="448" spans="7:7" ht="13" x14ac:dyDescent="0.15">
      <c r="G448" s="3"/>
    </row>
    <row r="449" spans="7:7" ht="13" x14ac:dyDescent="0.15">
      <c r="G449" s="3"/>
    </row>
    <row r="450" spans="7:7" ht="13" x14ac:dyDescent="0.15">
      <c r="G450" s="3"/>
    </row>
    <row r="451" spans="7:7" ht="13" x14ac:dyDescent="0.15">
      <c r="G451" s="3"/>
    </row>
    <row r="452" spans="7:7" ht="13" x14ac:dyDescent="0.15">
      <c r="G452" s="3"/>
    </row>
    <row r="453" spans="7:7" ht="13" x14ac:dyDescent="0.15">
      <c r="G453" s="3"/>
    </row>
    <row r="454" spans="7:7" ht="13" x14ac:dyDescent="0.15">
      <c r="G454" s="3"/>
    </row>
    <row r="455" spans="7:7" ht="13" x14ac:dyDescent="0.15">
      <c r="G455" s="3"/>
    </row>
    <row r="456" spans="7:7" ht="13" x14ac:dyDescent="0.15">
      <c r="G456" s="3"/>
    </row>
    <row r="457" spans="7:7" ht="13" x14ac:dyDescent="0.15">
      <c r="G457" s="3"/>
    </row>
    <row r="458" spans="7:7" ht="13" x14ac:dyDescent="0.15">
      <c r="G458" s="3"/>
    </row>
    <row r="459" spans="7:7" ht="13" x14ac:dyDescent="0.15">
      <c r="G459" s="3"/>
    </row>
    <row r="460" spans="7:7" ht="13" x14ac:dyDescent="0.15">
      <c r="G460" s="3"/>
    </row>
    <row r="461" spans="7:7" ht="13" x14ac:dyDescent="0.15">
      <c r="G461" s="3"/>
    </row>
    <row r="462" spans="7:7" ht="13" x14ac:dyDescent="0.15">
      <c r="G462" s="3"/>
    </row>
    <row r="463" spans="7:7" ht="13" x14ac:dyDescent="0.15">
      <c r="G463" s="3"/>
    </row>
    <row r="464" spans="7:7" ht="13" x14ac:dyDescent="0.15">
      <c r="G464" s="3"/>
    </row>
    <row r="465" spans="7:7" ht="13" x14ac:dyDescent="0.15">
      <c r="G465" s="3"/>
    </row>
    <row r="466" spans="7:7" ht="13" x14ac:dyDescent="0.15">
      <c r="G466" s="3"/>
    </row>
    <row r="467" spans="7:7" ht="13" x14ac:dyDescent="0.15">
      <c r="G467" s="3"/>
    </row>
    <row r="468" spans="7:7" ht="13" x14ac:dyDescent="0.15">
      <c r="G468" s="3"/>
    </row>
    <row r="469" spans="7:7" ht="13" x14ac:dyDescent="0.15">
      <c r="G469" s="3"/>
    </row>
    <row r="470" spans="7:7" ht="13" x14ac:dyDescent="0.15">
      <c r="G470" s="3"/>
    </row>
    <row r="471" spans="7:7" ht="13" x14ac:dyDescent="0.15">
      <c r="G471" s="3"/>
    </row>
    <row r="472" spans="7:7" ht="13" x14ac:dyDescent="0.15">
      <c r="G472" s="3"/>
    </row>
    <row r="473" spans="7:7" ht="13" x14ac:dyDescent="0.15">
      <c r="G473" s="3"/>
    </row>
    <row r="474" spans="7:7" ht="13" x14ac:dyDescent="0.15">
      <c r="G474" s="3"/>
    </row>
    <row r="475" spans="7:7" ht="13" x14ac:dyDescent="0.15">
      <c r="G475" s="3"/>
    </row>
    <row r="476" spans="7:7" ht="13" x14ac:dyDescent="0.15">
      <c r="G476" s="3"/>
    </row>
    <row r="477" spans="7:7" ht="13" x14ac:dyDescent="0.15">
      <c r="G477" s="3"/>
    </row>
    <row r="478" spans="7:7" ht="13" x14ac:dyDescent="0.15">
      <c r="G478" s="3"/>
    </row>
    <row r="479" spans="7:7" ht="13" x14ac:dyDescent="0.15">
      <c r="G479" s="3"/>
    </row>
    <row r="480" spans="7:7" ht="13" x14ac:dyDescent="0.15">
      <c r="G480" s="3"/>
    </row>
    <row r="481" spans="7:7" ht="13" x14ac:dyDescent="0.15">
      <c r="G481" s="3"/>
    </row>
    <row r="482" spans="7:7" ht="13" x14ac:dyDescent="0.15">
      <c r="G482" s="3"/>
    </row>
    <row r="483" spans="7:7" ht="13" x14ac:dyDescent="0.15">
      <c r="G483" s="3"/>
    </row>
    <row r="484" spans="7:7" ht="13" x14ac:dyDescent="0.15">
      <c r="G484" s="3"/>
    </row>
    <row r="485" spans="7:7" ht="13" x14ac:dyDescent="0.15">
      <c r="G485" s="3"/>
    </row>
    <row r="486" spans="7:7" ht="13" x14ac:dyDescent="0.15">
      <c r="G486" s="3"/>
    </row>
    <row r="487" spans="7:7" ht="13" x14ac:dyDescent="0.15">
      <c r="G487" s="3"/>
    </row>
    <row r="488" spans="7:7" ht="13" x14ac:dyDescent="0.15">
      <c r="G488" s="3"/>
    </row>
    <row r="489" spans="7:7" ht="13" x14ac:dyDescent="0.15">
      <c r="G489" s="3"/>
    </row>
    <row r="490" spans="7:7" ht="13" x14ac:dyDescent="0.15">
      <c r="G490" s="3"/>
    </row>
    <row r="491" spans="7:7" ht="13" x14ac:dyDescent="0.15">
      <c r="G491" s="3"/>
    </row>
    <row r="492" spans="7:7" ht="13" x14ac:dyDescent="0.15">
      <c r="G492" s="3"/>
    </row>
    <row r="493" spans="7:7" ht="13" x14ac:dyDescent="0.15">
      <c r="G493" s="3"/>
    </row>
    <row r="494" spans="7:7" ht="13" x14ac:dyDescent="0.15">
      <c r="G494" s="3"/>
    </row>
    <row r="495" spans="7:7" ht="13" x14ac:dyDescent="0.15">
      <c r="G495" s="3"/>
    </row>
    <row r="496" spans="7:7" ht="13" x14ac:dyDescent="0.15">
      <c r="G496" s="3"/>
    </row>
    <row r="497" spans="7:7" ht="13" x14ac:dyDescent="0.15">
      <c r="G497" s="3"/>
    </row>
    <row r="498" spans="7:7" ht="13" x14ac:dyDescent="0.15">
      <c r="G498" s="3"/>
    </row>
    <row r="499" spans="7:7" ht="13" x14ac:dyDescent="0.15">
      <c r="G499" s="3"/>
    </row>
    <row r="500" spans="7:7" ht="13" x14ac:dyDescent="0.15">
      <c r="G500" s="3"/>
    </row>
    <row r="501" spans="7:7" ht="13" x14ac:dyDescent="0.15">
      <c r="G501" s="3"/>
    </row>
    <row r="502" spans="7:7" ht="13" x14ac:dyDescent="0.15">
      <c r="G502" s="3"/>
    </row>
    <row r="503" spans="7:7" ht="13" x14ac:dyDescent="0.15">
      <c r="G503" s="3"/>
    </row>
    <row r="504" spans="7:7" ht="13" x14ac:dyDescent="0.15">
      <c r="G504" s="3"/>
    </row>
    <row r="505" spans="7:7" ht="13" x14ac:dyDescent="0.15">
      <c r="G505" s="3"/>
    </row>
    <row r="506" spans="7:7" ht="13" x14ac:dyDescent="0.15">
      <c r="G506" s="3"/>
    </row>
    <row r="507" spans="7:7" ht="13" x14ac:dyDescent="0.15">
      <c r="G507" s="3"/>
    </row>
    <row r="508" spans="7:7" ht="13" x14ac:dyDescent="0.15">
      <c r="G508" s="3"/>
    </row>
    <row r="509" spans="7:7" ht="13" x14ac:dyDescent="0.15">
      <c r="G509" s="3"/>
    </row>
    <row r="510" spans="7:7" ht="13" x14ac:dyDescent="0.15">
      <c r="G510" s="3"/>
    </row>
    <row r="511" spans="7:7" ht="13" x14ac:dyDescent="0.15">
      <c r="G511" s="3"/>
    </row>
    <row r="512" spans="7:7" ht="13" x14ac:dyDescent="0.15">
      <c r="G512" s="3"/>
    </row>
    <row r="513" spans="7:7" ht="13" x14ac:dyDescent="0.15">
      <c r="G513" s="3"/>
    </row>
    <row r="514" spans="7:7" ht="13" x14ac:dyDescent="0.15">
      <c r="G514" s="3"/>
    </row>
    <row r="515" spans="7:7" ht="13" x14ac:dyDescent="0.15">
      <c r="G515" s="3"/>
    </row>
    <row r="516" spans="7:7" ht="13" x14ac:dyDescent="0.15">
      <c r="G516" s="3"/>
    </row>
    <row r="517" spans="7:7" ht="13" x14ac:dyDescent="0.15">
      <c r="G517" s="3"/>
    </row>
    <row r="518" spans="7:7" ht="13" x14ac:dyDescent="0.15">
      <c r="G518" s="3"/>
    </row>
    <row r="519" spans="7:7" ht="13" x14ac:dyDescent="0.15">
      <c r="G519" s="3"/>
    </row>
    <row r="520" spans="7:7" ht="13" x14ac:dyDescent="0.15">
      <c r="G520" s="3"/>
    </row>
    <row r="521" spans="7:7" ht="13" x14ac:dyDescent="0.15">
      <c r="G521" s="3"/>
    </row>
    <row r="522" spans="7:7" ht="13" x14ac:dyDescent="0.15">
      <c r="G522" s="3"/>
    </row>
    <row r="523" spans="7:7" ht="13" x14ac:dyDescent="0.15">
      <c r="G523" s="3"/>
    </row>
    <row r="524" spans="7:7" ht="13" x14ac:dyDescent="0.15">
      <c r="G524" s="3"/>
    </row>
    <row r="525" spans="7:7" ht="13" x14ac:dyDescent="0.15">
      <c r="G525" s="3"/>
    </row>
    <row r="526" spans="7:7" ht="13" x14ac:dyDescent="0.15">
      <c r="G526" s="3"/>
    </row>
    <row r="527" spans="7:7" ht="13" x14ac:dyDescent="0.15">
      <c r="G527" s="3"/>
    </row>
    <row r="528" spans="7:7" ht="13" x14ac:dyDescent="0.15">
      <c r="G528" s="3"/>
    </row>
    <row r="529" spans="7:7" ht="13" x14ac:dyDescent="0.15">
      <c r="G529" s="3"/>
    </row>
    <row r="530" spans="7:7" ht="13" x14ac:dyDescent="0.15">
      <c r="G530" s="3"/>
    </row>
    <row r="531" spans="7:7" ht="13" x14ac:dyDescent="0.15">
      <c r="G531" s="3"/>
    </row>
    <row r="532" spans="7:7" ht="13" x14ac:dyDescent="0.15">
      <c r="G532" s="3"/>
    </row>
    <row r="533" spans="7:7" ht="13" x14ac:dyDescent="0.15">
      <c r="G533" s="3"/>
    </row>
    <row r="534" spans="7:7" ht="13" x14ac:dyDescent="0.15">
      <c r="G534" s="3"/>
    </row>
    <row r="535" spans="7:7" ht="13" x14ac:dyDescent="0.15">
      <c r="G535" s="3"/>
    </row>
    <row r="536" spans="7:7" ht="13" x14ac:dyDescent="0.15">
      <c r="G536" s="3"/>
    </row>
    <row r="537" spans="7:7" ht="13" x14ac:dyDescent="0.15">
      <c r="G537" s="3"/>
    </row>
    <row r="538" spans="7:7" ht="13" x14ac:dyDescent="0.15">
      <c r="G538" s="3"/>
    </row>
    <row r="539" spans="7:7" ht="13" x14ac:dyDescent="0.15">
      <c r="G539" s="3"/>
    </row>
    <row r="540" spans="7:7" ht="13" x14ac:dyDescent="0.15">
      <c r="G540" s="3"/>
    </row>
    <row r="541" spans="7:7" ht="13" x14ac:dyDescent="0.15">
      <c r="G541" s="3"/>
    </row>
    <row r="542" spans="7:7" ht="13" x14ac:dyDescent="0.15">
      <c r="G542" s="3"/>
    </row>
    <row r="543" spans="7:7" ht="13" x14ac:dyDescent="0.15">
      <c r="G543" s="3"/>
    </row>
    <row r="544" spans="7:7" ht="13" x14ac:dyDescent="0.15">
      <c r="G544" s="3"/>
    </row>
    <row r="545" spans="7:7" ht="13" x14ac:dyDescent="0.15">
      <c r="G545" s="3"/>
    </row>
    <row r="546" spans="7:7" ht="13" x14ac:dyDescent="0.15">
      <c r="G546" s="3"/>
    </row>
    <row r="547" spans="7:7" ht="13" x14ac:dyDescent="0.15">
      <c r="G547" s="3"/>
    </row>
    <row r="548" spans="7:7" ht="13" x14ac:dyDescent="0.15">
      <c r="G548" s="3"/>
    </row>
    <row r="549" spans="7:7" ht="13" x14ac:dyDescent="0.15">
      <c r="G549" s="3"/>
    </row>
    <row r="550" spans="7:7" ht="13" x14ac:dyDescent="0.15">
      <c r="G550" s="3"/>
    </row>
    <row r="551" spans="7:7" ht="13" x14ac:dyDescent="0.15">
      <c r="G551" s="3"/>
    </row>
    <row r="552" spans="7:7" ht="13" x14ac:dyDescent="0.15">
      <c r="G552" s="3"/>
    </row>
    <row r="553" spans="7:7" ht="13" x14ac:dyDescent="0.15">
      <c r="G553" s="3"/>
    </row>
    <row r="554" spans="7:7" ht="13" x14ac:dyDescent="0.15">
      <c r="G554" s="3"/>
    </row>
    <row r="555" spans="7:7" ht="13" x14ac:dyDescent="0.15">
      <c r="G555" s="3"/>
    </row>
    <row r="556" spans="7:7" ht="13" x14ac:dyDescent="0.15">
      <c r="G556" s="3"/>
    </row>
    <row r="557" spans="7:7" ht="13" x14ac:dyDescent="0.15">
      <c r="G557" s="3"/>
    </row>
    <row r="558" spans="7:7" ht="13" x14ac:dyDescent="0.15">
      <c r="G558" s="3"/>
    </row>
    <row r="559" spans="7:7" ht="13" x14ac:dyDescent="0.15">
      <c r="G559" s="3"/>
    </row>
    <row r="560" spans="7:7" ht="13" x14ac:dyDescent="0.15">
      <c r="G560" s="3"/>
    </row>
    <row r="561" spans="7:7" ht="13" x14ac:dyDescent="0.15">
      <c r="G561" s="3"/>
    </row>
    <row r="562" spans="7:7" ht="13" x14ac:dyDescent="0.15">
      <c r="G562" s="3"/>
    </row>
    <row r="563" spans="7:7" ht="13" x14ac:dyDescent="0.15">
      <c r="G563" s="3"/>
    </row>
    <row r="564" spans="7:7" ht="13" x14ac:dyDescent="0.15">
      <c r="G564" s="3"/>
    </row>
    <row r="565" spans="7:7" ht="13" x14ac:dyDescent="0.15">
      <c r="G565" s="3"/>
    </row>
    <row r="566" spans="7:7" ht="13" x14ac:dyDescent="0.15">
      <c r="G566" s="3"/>
    </row>
    <row r="567" spans="7:7" ht="13" x14ac:dyDescent="0.15">
      <c r="G567" s="3"/>
    </row>
    <row r="568" spans="7:7" ht="13" x14ac:dyDescent="0.15">
      <c r="G568" s="3"/>
    </row>
    <row r="569" spans="7:7" ht="13" x14ac:dyDescent="0.15">
      <c r="G569" s="3"/>
    </row>
    <row r="570" spans="7:7" ht="13" x14ac:dyDescent="0.15">
      <c r="G570" s="3"/>
    </row>
    <row r="571" spans="7:7" ht="13" x14ac:dyDescent="0.15">
      <c r="G571" s="3"/>
    </row>
    <row r="572" spans="7:7" ht="13" x14ac:dyDescent="0.15">
      <c r="G572" s="3"/>
    </row>
    <row r="573" spans="7:7" ht="13" x14ac:dyDescent="0.15">
      <c r="G573" s="3"/>
    </row>
    <row r="574" spans="7:7" ht="13" x14ac:dyDescent="0.15">
      <c r="G574" s="3"/>
    </row>
    <row r="575" spans="7:7" ht="13" x14ac:dyDescent="0.15">
      <c r="G575" s="3"/>
    </row>
    <row r="576" spans="7:7" ht="13" x14ac:dyDescent="0.15">
      <c r="G576" s="3"/>
    </row>
    <row r="577" spans="7:7" ht="13" x14ac:dyDescent="0.15">
      <c r="G577" s="3"/>
    </row>
    <row r="578" spans="7:7" ht="13" x14ac:dyDescent="0.15">
      <c r="G578" s="3"/>
    </row>
    <row r="579" spans="7:7" ht="13" x14ac:dyDescent="0.15">
      <c r="G579" s="3"/>
    </row>
    <row r="580" spans="7:7" ht="13" x14ac:dyDescent="0.15">
      <c r="G580" s="3"/>
    </row>
    <row r="581" spans="7:7" ht="13" x14ac:dyDescent="0.15">
      <c r="G581" s="3"/>
    </row>
    <row r="582" spans="7:7" ht="13" x14ac:dyDescent="0.15">
      <c r="G582" s="3"/>
    </row>
    <row r="583" spans="7:7" ht="13" x14ac:dyDescent="0.15">
      <c r="G583" s="3"/>
    </row>
    <row r="584" spans="7:7" ht="13" x14ac:dyDescent="0.15">
      <c r="G584" s="3"/>
    </row>
    <row r="585" spans="7:7" ht="13" x14ac:dyDescent="0.15">
      <c r="G585" s="3"/>
    </row>
    <row r="586" spans="7:7" ht="13" x14ac:dyDescent="0.15">
      <c r="G586" s="3"/>
    </row>
    <row r="587" spans="7:7" ht="13" x14ac:dyDescent="0.15">
      <c r="G587" s="3"/>
    </row>
    <row r="588" spans="7:7" ht="13" x14ac:dyDescent="0.15">
      <c r="G588" s="3"/>
    </row>
    <row r="589" spans="7:7" ht="13" x14ac:dyDescent="0.15">
      <c r="G589" s="3"/>
    </row>
    <row r="590" spans="7:7" ht="13" x14ac:dyDescent="0.15">
      <c r="G590" s="3"/>
    </row>
    <row r="591" spans="7:7" ht="13" x14ac:dyDescent="0.15">
      <c r="G591" s="3"/>
    </row>
    <row r="592" spans="7:7" ht="13" x14ac:dyDescent="0.15">
      <c r="G592" s="3"/>
    </row>
    <row r="593" spans="7:7" ht="13" x14ac:dyDescent="0.15">
      <c r="G593" s="3"/>
    </row>
    <row r="594" spans="7:7" ht="13" x14ac:dyDescent="0.15">
      <c r="G594" s="3"/>
    </row>
    <row r="595" spans="7:7" ht="13" x14ac:dyDescent="0.15">
      <c r="G595" s="3"/>
    </row>
    <row r="596" spans="7:7" ht="13" x14ac:dyDescent="0.15">
      <c r="G596" s="3"/>
    </row>
    <row r="597" spans="7:7" ht="13" x14ac:dyDescent="0.15">
      <c r="G597" s="3"/>
    </row>
    <row r="598" spans="7:7" ht="13" x14ac:dyDescent="0.15">
      <c r="G598" s="3"/>
    </row>
    <row r="599" spans="7:7" ht="13" x14ac:dyDescent="0.15">
      <c r="G599" s="3"/>
    </row>
    <row r="600" spans="7:7" ht="13" x14ac:dyDescent="0.15">
      <c r="G600" s="3"/>
    </row>
    <row r="601" spans="7:7" ht="13" x14ac:dyDescent="0.15">
      <c r="G601" s="3"/>
    </row>
    <row r="602" spans="7:7" ht="13" x14ac:dyDescent="0.15">
      <c r="G602" s="3"/>
    </row>
    <row r="603" spans="7:7" ht="13" x14ac:dyDescent="0.15">
      <c r="G603" s="3"/>
    </row>
    <row r="604" spans="7:7" ht="13" x14ac:dyDescent="0.15">
      <c r="G604" s="3"/>
    </row>
    <row r="605" spans="7:7" ht="13" x14ac:dyDescent="0.15">
      <c r="G605" s="3"/>
    </row>
    <row r="606" spans="7:7" ht="13" x14ac:dyDescent="0.15">
      <c r="G606" s="3"/>
    </row>
    <row r="607" spans="7:7" ht="13" x14ac:dyDescent="0.15">
      <c r="G607" s="3"/>
    </row>
    <row r="608" spans="7:7" ht="13" x14ac:dyDescent="0.15">
      <c r="G608" s="3"/>
    </row>
    <row r="609" spans="7:7" ht="13" x14ac:dyDescent="0.15">
      <c r="G609" s="3"/>
    </row>
    <row r="610" spans="7:7" ht="13" x14ac:dyDescent="0.15">
      <c r="G610" s="3"/>
    </row>
    <row r="611" spans="7:7" ht="13" x14ac:dyDescent="0.15">
      <c r="G611" s="3"/>
    </row>
    <row r="612" spans="7:7" ht="13" x14ac:dyDescent="0.15">
      <c r="G612" s="3"/>
    </row>
    <row r="613" spans="7:7" ht="13" x14ac:dyDescent="0.15">
      <c r="G613" s="3"/>
    </row>
    <row r="614" spans="7:7" ht="13" x14ac:dyDescent="0.15">
      <c r="G614" s="3"/>
    </row>
    <row r="615" spans="7:7" ht="13" x14ac:dyDescent="0.15">
      <c r="G615" s="3"/>
    </row>
    <row r="616" spans="7:7" ht="13" x14ac:dyDescent="0.15">
      <c r="G616" s="3"/>
    </row>
    <row r="617" spans="7:7" ht="13" x14ac:dyDescent="0.15">
      <c r="G617" s="3"/>
    </row>
    <row r="618" spans="7:7" ht="13" x14ac:dyDescent="0.15">
      <c r="G618" s="3"/>
    </row>
    <row r="619" spans="7:7" ht="13" x14ac:dyDescent="0.15">
      <c r="G619" s="3"/>
    </row>
    <row r="620" spans="7:7" ht="13" x14ac:dyDescent="0.15">
      <c r="G620" s="3"/>
    </row>
    <row r="621" spans="7:7" ht="13" x14ac:dyDescent="0.15">
      <c r="G621" s="3"/>
    </row>
    <row r="622" spans="7:7" ht="13" x14ac:dyDescent="0.15">
      <c r="G622" s="3"/>
    </row>
    <row r="623" spans="7:7" ht="13" x14ac:dyDescent="0.15">
      <c r="G623" s="3"/>
    </row>
    <row r="624" spans="7:7" ht="13" x14ac:dyDescent="0.15">
      <c r="G624" s="3"/>
    </row>
    <row r="625" spans="7:7" ht="13" x14ac:dyDescent="0.15">
      <c r="G625" s="3"/>
    </row>
    <row r="626" spans="7:7" ht="13" x14ac:dyDescent="0.15">
      <c r="G626" s="3"/>
    </row>
    <row r="627" spans="7:7" ht="13" x14ac:dyDescent="0.15">
      <c r="G627" s="3"/>
    </row>
    <row r="628" spans="7:7" ht="13" x14ac:dyDescent="0.15">
      <c r="G628" s="3"/>
    </row>
    <row r="629" spans="7:7" ht="13" x14ac:dyDescent="0.15">
      <c r="G629" s="3"/>
    </row>
    <row r="630" spans="7:7" ht="13" x14ac:dyDescent="0.15">
      <c r="G630" s="3"/>
    </row>
    <row r="631" spans="7:7" ht="13" x14ac:dyDescent="0.15">
      <c r="G631" s="3"/>
    </row>
    <row r="632" spans="7:7" ht="13" x14ac:dyDescent="0.15">
      <c r="G632" s="3"/>
    </row>
    <row r="633" spans="7:7" ht="13" x14ac:dyDescent="0.15">
      <c r="G633" s="3"/>
    </row>
    <row r="634" spans="7:7" ht="13" x14ac:dyDescent="0.15">
      <c r="G634" s="3"/>
    </row>
    <row r="635" spans="7:7" ht="13" x14ac:dyDescent="0.15">
      <c r="G635" s="3"/>
    </row>
    <row r="636" spans="7:7" ht="13" x14ac:dyDescent="0.15">
      <c r="G636" s="3"/>
    </row>
    <row r="637" spans="7:7" ht="13" x14ac:dyDescent="0.15">
      <c r="G637" s="3"/>
    </row>
    <row r="638" spans="7:7" ht="13" x14ac:dyDescent="0.15">
      <c r="G638" s="3"/>
    </row>
    <row r="639" spans="7:7" ht="13" x14ac:dyDescent="0.15">
      <c r="G639" s="3"/>
    </row>
    <row r="640" spans="7:7" ht="13" x14ac:dyDescent="0.15">
      <c r="G640" s="3"/>
    </row>
    <row r="641" spans="7:7" ht="13" x14ac:dyDescent="0.15">
      <c r="G641" s="3"/>
    </row>
    <row r="642" spans="7:7" ht="13" x14ac:dyDescent="0.15">
      <c r="G642" s="3"/>
    </row>
    <row r="643" spans="7:7" ht="13" x14ac:dyDescent="0.15">
      <c r="G643" s="3"/>
    </row>
    <row r="644" spans="7:7" ht="13" x14ac:dyDescent="0.15">
      <c r="G644" s="3"/>
    </row>
    <row r="645" spans="7:7" ht="13" x14ac:dyDescent="0.15">
      <c r="G645" s="3"/>
    </row>
    <row r="646" spans="7:7" ht="13" x14ac:dyDescent="0.15">
      <c r="G646" s="3"/>
    </row>
    <row r="647" spans="7:7" ht="13" x14ac:dyDescent="0.15">
      <c r="G647" s="3"/>
    </row>
    <row r="648" spans="7:7" ht="13" x14ac:dyDescent="0.15">
      <c r="G648" s="3"/>
    </row>
    <row r="649" spans="7:7" ht="13" x14ac:dyDescent="0.15">
      <c r="G649" s="3"/>
    </row>
    <row r="650" spans="7:7" ht="13" x14ac:dyDescent="0.15">
      <c r="G650" s="3"/>
    </row>
    <row r="651" spans="7:7" ht="13" x14ac:dyDescent="0.15">
      <c r="G651" s="3"/>
    </row>
    <row r="652" spans="7:7" ht="13" x14ac:dyDescent="0.15">
      <c r="G652" s="3"/>
    </row>
    <row r="653" spans="7:7" ht="13" x14ac:dyDescent="0.15">
      <c r="G653" s="3"/>
    </row>
    <row r="654" spans="7:7" ht="13" x14ac:dyDescent="0.15">
      <c r="G654" s="3"/>
    </row>
    <row r="655" spans="7:7" ht="13" x14ac:dyDescent="0.15">
      <c r="G655" s="3"/>
    </row>
    <row r="656" spans="7:7" ht="13" x14ac:dyDescent="0.15">
      <c r="G656" s="3"/>
    </row>
    <row r="657" spans="7:7" ht="13" x14ac:dyDescent="0.15">
      <c r="G657" s="3"/>
    </row>
    <row r="658" spans="7:7" ht="13" x14ac:dyDescent="0.15">
      <c r="G658" s="3"/>
    </row>
    <row r="659" spans="7:7" ht="13" x14ac:dyDescent="0.15">
      <c r="G659" s="3"/>
    </row>
    <row r="660" spans="7:7" ht="13" x14ac:dyDescent="0.15">
      <c r="G660" s="3"/>
    </row>
    <row r="661" spans="7:7" ht="13" x14ac:dyDescent="0.15">
      <c r="G661" s="3"/>
    </row>
    <row r="662" spans="7:7" ht="13" x14ac:dyDescent="0.15">
      <c r="G662" s="3"/>
    </row>
    <row r="663" spans="7:7" ht="13" x14ac:dyDescent="0.15">
      <c r="G663" s="3"/>
    </row>
    <row r="664" spans="7:7" ht="13" x14ac:dyDescent="0.15">
      <c r="G664" s="3"/>
    </row>
    <row r="665" spans="7:7" ht="13" x14ac:dyDescent="0.15">
      <c r="G665" s="3"/>
    </row>
    <row r="666" spans="7:7" ht="13" x14ac:dyDescent="0.15">
      <c r="G666" s="3"/>
    </row>
    <row r="667" spans="7:7" ht="13" x14ac:dyDescent="0.15">
      <c r="G667" s="3"/>
    </row>
    <row r="668" spans="7:7" ht="13" x14ac:dyDescent="0.15">
      <c r="G668" s="3"/>
    </row>
    <row r="669" spans="7:7" ht="13" x14ac:dyDescent="0.15">
      <c r="G669" s="3"/>
    </row>
    <row r="670" spans="7:7" ht="13" x14ac:dyDescent="0.15">
      <c r="G670" s="3"/>
    </row>
    <row r="671" spans="7:7" ht="13" x14ac:dyDescent="0.15">
      <c r="G671" s="3"/>
    </row>
    <row r="672" spans="7:7" ht="13" x14ac:dyDescent="0.15">
      <c r="G672" s="3"/>
    </row>
    <row r="673" spans="7:7" ht="13" x14ac:dyDescent="0.15">
      <c r="G673" s="3"/>
    </row>
    <row r="674" spans="7:7" ht="13" x14ac:dyDescent="0.15">
      <c r="G674" s="3"/>
    </row>
    <row r="675" spans="7:7" ht="13" x14ac:dyDescent="0.15">
      <c r="G675" s="3"/>
    </row>
    <row r="676" spans="7:7" ht="13" x14ac:dyDescent="0.15">
      <c r="G676" s="3"/>
    </row>
    <row r="677" spans="7:7" ht="13" x14ac:dyDescent="0.15">
      <c r="G677" s="3"/>
    </row>
    <row r="678" spans="7:7" ht="13" x14ac:dyDescent="0.15">
      <c r="G678" s="3"/>
    </row>
    <row r="679" spans="7:7" ht="13" x14ac:dyDescent="0.15">
      <c r="G679" s="3"/>
    </row>
    <row r="680" spans="7:7" ht="13" x14ac:dyDescent="0.15">
      <c r="G680" s="3"/>
    </row>
    <row r="681" spans="7:7" ht="13" x14ac:dyDescent="0.15">
      <c r="G681" s="3"/>
    </row>
    <row r="682" spans="7:7" ht="13" x14ac:dyDescent="0.15">
      <c r="G682" s="3"/>
    </row>
    <row r="683" spans="7:7" ht="13" x14ac:dyDescent="0.15">
      <c r="G683" s="3"/>
    </row>
    <row r="684" spans="7:7" ht="13" x14ac:dyDescent="0.15">
      <c r="G684" s="3"/>
    </row>
    <row r="685" spans="7:7" ht="13" x14ac:dyDescent="0.15">
      <c r="G685" s="3"/>
    </row>
    <row r="686" spans="7:7" ht="13" x14ac:dyDescent="0.15">
      <c r="G686" s="3"/>
    </row>
    <row r="687" spans="7:7" ht="13" x14ac:dyDescent="0.15">
      <c r="G687" s="3"/>
    </row>
    <row r="688" spans="7:7" ht="13" x14ac:dyDescent="0.15">
      <c r="G688" s="3"/>
    </row>
    <row r="689" spans="7:7" ht="13" x14ac:dyDescent="0.15">
      <c r="G689" s="3"/>
    </row>
    <row r="690" spans="7:7" ht="13" x14ac:dyDescent="0.15">
      <c r="G690" s="3"/>
    </row>
    <row r="691" spans="7:7" ht="13" x14ac:dyDescent="0.15">
      <c r="G691" s="3"/>
    </row>
    <row r="692" spans="7:7" ht="13" x14ac:dyDescent="0.15">
      <c r="G692" s="3"/>
    </row>
    <row r="693" spans="7:7" ht="13" x14ac:dyDescent="0.15">
      <c r="G693" s="3"/>
    </row>
    <row r="694" spans="7:7" ht="13" x14ac:dyDescent="0.15">
      <c r="G694" s="3"/>
    </row>
    <row r="695" spans="7:7" ht="13" x14ac:dyDescent="0.15">
      <c r="G695" s="3"/>
    </row>
    <row r="696" spans="7:7" ht="13" x14ac:dyDescent="0.15">
      <c r="G696" s="3"/>
    </row>
    <row r="697" spans="7:7" ht="13" x14ac:dyDescent="0.15">
      <c r="G697" s="3"/>
    </row>
    <row r="698" spans="7:7" ht="13" x14ac:dyDescent="0.15">
      <c r="G698" s="3"/>
    </row>
    <row r="699" spans="7:7" ht="13" x14ac:dyDescent="0.15">
      <c r="G699" s="3"/>
    </row>
    <row r="700" spans="7:7" ht="13" x14ac:dyDescent="0.15">
      <c r="G700" s="3"/>
    </row>
    <row r="701" spans="7:7" ht="13" x14ac:dyDescent="0.15">
      <c r="G701" s="3"/>
    </row>
    <row r="702" spans="7:7" ht="13" x14ac:dyDescent="0.15">
      <c r="G702" s="3"/>
    </row>
    <row r="703" spans="7:7" ht="13" x14ac:dyDescent="0.15">
      <c r="G703" s="3"/>
    </row>
    <row r="704" spans="7:7" ht="13" x14ac:dyDescent="0.15">
      <c r="G704" s="3"/>
    </row>
    <row r="705" spans="7:7" ht="13" x14ac:dyDescent="0.15">
      <c r="G705" s="3"/>
    </row>
    <row r="706" spans="7:7" ht="13" x14ac:dyDescent="0.15">
      <c r="G706" s="3"/>
    </row>
    <row r="707" spans="7:7" ht="13" x14ac:dyDescent="0.15">
      <c r="G707" s="3"/>
    </row>
    <row r="708" spans="7:7" ht="13" x14ac:dyDescent="0.15">
      <c r="G708" s="3"/>
    </row>
    <row r="709" spans="7:7" ht="13" x14ac:dyDescent="0.15">
      <c r="G709" s="3"/>
    </row>
    <row r="710" spans="7:7" ht="13" x14ac:dyDescent="0.15">
      <c r="G710" s="3"/>
    </row>
    <row r="711" spans="7:7" ht="13" x14ac:dyDescent="0.15">
      <c r="G711" s="3"/>
    </row>
    <row r="712" spans="7:7" ht="13" x14ac:dyDescent="0.15">
      <c r="G712" s="3"/>
    </row>
    <row r="713" spans="7:7" ht="13" x14ac:dyDescent="0.15">
      <c r="G713" s="3"/>
    </row>
    <row r="714" spans="7:7" ht="13" x14ac:dyDescent="0.15">
      <c r="G714" s="3"/>
    </row>
    <row r="715" spans="7:7" ht="13" x14ac:dyDescent="0.15">
      <c r="G715" s="3"/>
    </row>
    <row r="716" spans="7:7" ht="13" x14ac:dyDescent="0.15">
      <c r="G716" s="3"/>
    </row>
    <row r="717" spans="7:7" ht="13" x14ac:dyDescent="0.15">
      <c r="G717" s="3"/>
    </row>
    <row r="718" spans="7:7" ht="13" x14ac:dyDescent="0.15">
      <c r="G718" s="3"/>
    </row>
    <row r="719" spans="7:7" ht="13" x14ac:dyDescent="0.15">
      <c r="G719" s="3"/>
    </row>
    <row r="720" spans="7:7" ht="13" x14ac:dyDescent="0.15">
      <c r="G720" s="3"/>
    </row>
    <row r="721" spans="7:7" ht="13" x14ac:dyDescent="0.15">
      <c r="G721" s="3"/>
    </row>
    <row r="722" spans="7:7" ht="13" x14ac:dyDescent="0.15">
      <c r="G722" s="3"/>
    </row>
    <row r="723" spans="7:7" ht="13" x14ac:dyDescent="0.15">
      <c r="G723" s="3"/>
    </row>
    <row r="724" spans="7:7" ht="13" x14ac:dyDescent="0.15">
      <c r="G724" s="3"/>
    </row>
    <row r="725" spans="7:7" ht="13" x14ac:dyDescent="0.15">
      <c r="G725" s="3"/>
    </row>
    <row r="726" spans="7:7" ht="13" x14ac:dyDescent="0.15">
      <c r="G726" s="3"/>
    </row>
    <row r="727" spans="7:7" ht="13" x14ac:dyDescent="0.15">
      <c r="G727" s="3"/>
    </row>
    <row r="728" spans="7:7" ht="13" x14ac:dyDescent="0.15">
      <c r="G728" s="3"/>
    </row>
    <row r="729" spans="7:7" ht="13" x14ac:dyDescent="0.15">
      <c r="G729" s="3"/>
    </row>
    <row r="730" spans="7:7" ht="13" x14ac:dyDescent="0.15">
      <c r="G730" s="3"/>
    </row>
    <row r="731" spans="7:7" ht="13" x14ac:dyDescent="0.15">
      <c r="G731" s="3"/>
    </row>
    <row r="732" spans="7:7" ht="13" x14ac:dyDescent="0.15">
      <c r="G732" s="3"/>
    </row>
    <row r="733" spans="7:7" ht="13" x14ac:dyDescent="0.15">
      <c r="G733" s="3"/>
    </row>
    <row r="734" spans="7:7" ht="13" x14ac:dyDescent="0.15">
      <c r="G734" s="3"/>
    </row>
    <row r="735" spans="7:7" ht="13" x14ac:dyDescent="0.15">
      <c r="G735" s="3"/>
    </row>
    <row r="736" spans="7:7" ht="13" x14ac:dyDescent="0.15">
      <c r="G736" s="3"/>
    </row>
    <row r="737" spans="7:7" ht="13" x14ac:dyDescent="0.15">
      <c r="G737" s="3"/>
    </row>
    <row r="738" spans="7:7" ht="13" x14ac:dyDescent="0.15">
      <c r="G738" s="3"/>
    </row>
    <row r="739" spans="7:7" ht="13" x14ac:dyDescent="0.15">
      <c r="G739" s="3"/>
    </row>
    <row r="740" spans="7:7" ht="13" x14ac:dyDescent="0.15">
      <c r="G740" s="3"/>
    </row>
    <row r="741" spans="7:7" ht="13" x14ac:dyDescent="0.15">
      <c r="G741" s="3"/>
    </row>
    <row r="742" spans="7:7" ht="13" x14ac:dyDescent="0.15">
      <c r="G742" s="3"/>
    </row>
    <row r="743" spans="7:7" ht="13" x14ac:dyDescent="0.15">
      <c r="G743" s="3"/>
    </row>
    <row r="744" spans="7:7" ht="13" x14ac:dyDescent="0.15">
      <c r="G744" s="3"/>
    </row>
    <row r="745" spans="7:7" ht="13" x14ac:dyDescent="0.15">
      <c r="G745" s="3"/>
    </row>
    <row r="746" spans="7:7" ht="13" x14ac:dyDescent="0.15">
      <c r="G746" s="3"/>
    </row>
    <row r="747" spans="7:7" ht="13" x14ac:dyDescent="0.15">
      <c r="G747" s="3"/>
    </row>
    <row r="748" spans="7:7" ht="13" x14ac:dyDescent="0.15">
      <c r="G748" s="3"/>
    </row>
    <row r="749" spans="7:7" ht="13" x14ac:dyDescent="0.15">
      <c r="G749" s="3"/>
    </row>
    <row r="750" spans="7:7" ht="13" x14ac:dyDescent="0.15">
      <c r="G750" s="3"/>
    </row>
    <row r="751" spans="7:7" ht="13" x14ac:dyDescent="0.15">
      <c r="G751" s="3"/>
    </row>
    <row r="752" spans="7:7" ht="13" x14ac:dyDescent="0.15">
      <c r="G752" s="3"/>
    </row>
    <row r="753" spans="7:7" ht="13" x14ac:dyDescent="0.15">
      <c r="G753" s="3"/>
    </row>
    <row r="754" spans="7:7" ht="13" x14ac:dyDescent="0.15">
      <c r="G754" s="3"/>
    </row>
    <row r="755" spans="7:7" ht="13" x14ac:dyDescent="0.15">
      <c r="G755" s="3"/>
    </row>
    <row r="756" spans="7:7" ht="13" x14ac:dyDescent="0.15">
      <c r="G756" s="3"/>
    </row>
    <row r="757" spans="7:7" ht="13" x14ac:dyDescent="0.15">
      <c r="G757" s="3"/>
    </row>
    <row r="758" spans="7:7" ht="13" x14ac:dyDescent="0.15">
      <c r="G758" s="3"/>
    </row>
    <row r="759" spans="7:7" ht="13" x14ac:dyDescent="0.15">
      <c r="G759" s="3"/>
    </row>
    <row r="760" spans="7:7" ht="13" x14ac:dyDescent="0.15">
      <c r="G760" s="3"/>
    </row>
    <row r="761" spans="7:7" ht="13" x14ac:dyDescent="0.15">
      <c r="G761" s="3"/>
    </row>
    <row r="762" spans="7:7" ht="13" x14ac:dyDescent="0.15">
      <c r="G762" s="3"/>
    </row>
    <row r="763" spans="7:7" ht="13" x14ac:dyDescent="0.15">
      <c r="G763" s="3"/>
    </row>
    <row r="764" spans="7:7" ht="13" x14ac:dyDescent="0.15">
      <c r="G764" s="3"/>
    </row>
    <row r="765" spans="7:7" ht="13" x14ac:dyDescent="0.15">
      <c r="G765" s="3"/>
    </row>
    <row r="766" spans="7:7" ht="13" x14ac:dyDescent="0.15">
      <c r="G766" s="3"/>
    </row>
    <row r="767" spans="7:7" ht="13" x14ac:dyDescent="0.15">
      <c r="G767" s="3"/>
    </row>
    <row r="768" spans="7:7" ht="13" x14ac:dyDescent="0.15">
      <c r="G768" s="3"/>
    </row>
    <row r="769" spans="7:7" ht="13" x14ac:dyDescent="0.15">
      <c r="G769" s="3"/>
    </row>
    <row r="770" spans="7:7" ht="13" x14ac:dyDescent="0.15">
      <c r="G770" s="3"/>
    </row>
    <row r="771" spans="7:7" ht="13" x14ac:dyDescent="0.15">
      <c r="G771" s="3"/>
    </row>
    <row r="772" spans="7:7" ht="13" x14ac:dyDescent="0.15">
      <c r="G772" s="3"/>
    </row>
    <row r="773" spans="7:7" ht="13" x14ac:dyDescent="0.15">
      <c r="G773" s="3"/>
    </row>
    <row r="774" spans="7:7" ht="13" x14ac:dyDescent="0.15">
      <c r="G774" s="3"/>
    </row>
    <row r="775" spans="7:7" ht="13" x14ac:dyDescent="0.15">
      <c r="G775" s="3"/>
    </row>
    <row r="776" spans="7:7" ht="13" x14ac:dyDescent="0.15">
      <c r="G776" s="3"/>
    </row>
    <row r="777" spans="7:7" ht="13" x14ac:dyDescent="0.15">
      <c r="G777" s="3"/>
    </row>
    <row r="778" spans="7:7" ht="13" x14ac:dyDescent="0.15">
      <c r="G778" s="3"/>
    </row>
    <row r="779" spans="7:7" ht="13" x14ac:dyDescent="0.15">
      <c r="G779" s="3"/>
    </row>
    <row r="780" spans="7:7" ht="13" x14ac:dyDescent="0.15">
      <c r="G780" s="3"/>
    </row>
    <row r="781" spans="7:7" ht="13" x14ac:dyDescent="0.15">
      <c r="G781" s="3"/>
    </row>
    <row r="782" spans="7:7" ht="13" x14ac:dyDescent="0.15">
      <c r="G782" s="3"/>
    </row>
    <row r="783" spans="7:7" ht="13" x14ac:dyDescent="0.15">
      <c r="G783" s="3"/>
    </row>
    <row r="784" spans="7:7" ht="13" x14ac:dyDescent="0.15">
      <c r="G784" s="3"/>
    </row>
    <row r="785" spans="7:7" ht="13" x14ac:dyDescent="0.15">
      <c r="G785" s="3"/>
    </row>
    <row r="786" spans="7:7" ht="13" x14ac:dyDescent="0.15">
      <c r="G786" s="3"/>
    </row>
    <row r="787" spans="7:7" ht="13" x14ac:dyDescent="0.15">
      <c r="G787" s="3"/>
    </row>
    <row r="788" spans="7:7" ht="13" x14ac:dyDescent="0.15">
      <c r="G788" s="3"/>
    </row>
    <row r="789" spans="7:7" ht="13" x14ac:dyDescent="0.15">
      <c r="G789" s="3"/>
    </row>
    <row r="790" spans="7:7" ht="13" x14ac:dyDescent="0.15">
      <c r="G790" s="3"/>
    </row>
    <row r="791" spans="7:7" ht="13" x14ac:dyDescent="0.15">
      <c r="G791" s="3"/>
    </row>
    <row r="792" spans="7:7" ht="13" x14ac:dyDescent="0.15">
      <c r="G792" s="3"/>
    </row>
    <row r="793" spans="7:7" ht="13" x14ac:dyDescent="0.15">
      <c r="G793" s="3"/>
    </row>
    <row r="794" spans="7:7" ht="13" x14ac:dyDescent="0.15">
      <c r="G794" s="3"/>
    </row>
    <row r="795" spans="7:7" ht="13" x14ac:dyDescent="0.15">
      <c r="G795" s="3"/>
    </row>
    <row r="796" spans="7:7" ht="13" x14ac:dyDescent="0.15">
      <c r="G796" s="3"/>
    </row>
    <row r="797" spans="7:7" ht="13" x14ac:dyDescent="0.15">
      <c r="G797" s="3"/>
    </row>
    <row r="798" spans="7:7" ht="13" x14ac:dyDescent="0.15">
      <c r="G798" s="3"/>
    </row>
    <row r="799" spans="7:7" ht="13" x14ac:dyDescent="0.15">
      <c r="G799" s="3"/>
    </row>
    <row r="800" spans="7:7" ht="13" x14ac:dyDescent="0.15">
      <c r="G800" s="3"/>
    </row>
    <row r="801" spans="7:7" ht="13" x14ac:dyDescent="0.15">
      <c r="G801" s="3"/>
    </row>
    <row r="802" spans="7:7" ht="13" x14ac:dyDescent="0.15">
      <c r="G802" s="3"/>
    </row>
    <row r="803" spans="7:7" ht="13" x14ac:dyDescent="0.15">
      <c r="G803" s="3"/>
    </row>
    <row r="804" spans="7:7" ht="13" x14ac:dyDescent="0.15">
      <c r="G804" s="3"/>
    </row>
    <row r="805" spans="7:7" ht="13" x14ac:dyDescent="0.15">
      <c r="G805" s="3"/>
    </row>
    <row r="806" spans="7:7" ht="13" x14ac:dyDescent="0.15">
      <c r="G806" s="3"/>
    </row>
    <row r="807" spans="7:7" ht="13" x14ac:dyDescent="0.15">
      <c r="G807" s="3"/>
    </row>
    <row r="808" spans="7:7" ht="13" x14ac:dyDescent="0.15">
      <c r="G808" s="3"/>
    </row>
    <row r="809" spans="7:7" ht="13" x14ac:dyDescent="0.15">
      <c r="G809" s="3"/>
    </row>
    <row r="810" spans="7:7" ht="13" x14ac:dyDescent="0.15">
      <c r="G810" s="3"/>
    </row>
    <row r="811" spans="7:7" ht="13" x14ac:dyDescent="0.15">
      <c r="G811" s="3"/>
    </row>
    <row r="812" spans="7:7" ht="13" x14ac:dyDescent="0.15">
      <c r="G812" s="3"/>
    </row>
    <row r="813" spans="7:7" ht="13" x14ac:dyDescent="0.15">
      <c r="G813" s="3"/>
    </row>
    <row r="814" spans="7:7" ht="13" x14ac:dyDescent="0.15">
      <c r="G814" s="3"/>
    </row>
    <row r="815" spans="7:7" ht="13" x14ac:dyDescent="0.15">
      <c r="G815" s="3"/>
    </row>
    <row r="816" spans="7:7" ht="13" x14ac:dyDescent="0.15">
      <c r="G816" s="3"/>
    </row>
    <row r="817" spans="7:7" ht="13" x14ac:dyDescent="0.15">
      <c r="G817" s="3"/>
    </row>
    <row r="818" spans="7:7" ht="13" x14ac:dyDescent="0.15">
      <c r="G818" s="3"/>
    </row>
    <row r="819" spans="7:7" ht="13" x14ac:dyDescent="0.15">
      <c r="G819" s="3"/>
    </row>
    <row r="820" spans="7:7" ht="13" x14ac:dyDescent="0.15">
      <c r="G820" s="3"/>
    </row>
    <row r="821" spans="7:7" ht="13" x14ac:dyDescent="0.15">
      <c r="G821" s="3"/>
    </row>
    <row r="822" spans="7:7" ht="13" x14ac:dyDescent="0.15">
      <c r="G822" s="3"/>
    </row>
    <row r="823" spans="7:7" ht="13" x14ac:dyDescent="0.15">
      <c r="G823" s="3"/>
    </row>
    <row r="824" spans="7:7" ht="13" x14ac:dyDescent="0.15">
      <c r="G824" s="3"/>
    </row>
    <row r="825" spans="7:7" ht="13" x14ac:dyDescent="0.15">
      <c r="G825" s="3"/>
    </row>
    <row r="826" spans="7:7" ht="13" x14ac:dyDescent="0.15">
      <c r="G826" s="3"/>
    </row>
    <row r="827" spans="7:7" ht="13" x14ac:dyDescent="0.15">
      <c r="G827" s="3"/>
    </row>
    <row r="828" spans="7:7" ht="13" x14ac:dyDescent="0.15">
      <c r="G828" s="3"/>
    </row>
    <row r="829" spans="7:7" ht="13" x14ac:dyDescent="0.15">
      <c r="G829" s="3"/>
    </row>
    <row r="830" spans="7:7" ht="13" x14ac:dyDescent="0.15">
      <c r="G830" s="3"/>
    </row>
    <row r="831" spans="7:7" ht="13" x14ac:dyDescent="0.15">
      <c r="G831" s="3"/>
    </row>
    <row r="832" spans="7:7" ht="13" x14ac:dyDescent="0.15">
      <c r="G832" s="3"/>
    </row>
    <row r="833" spans="7:7" ht="13" x14ac:dyDescent="0.15">
      <c r="G833" s="3"/>
    </row>
    <row r="834" spans="7:7" ht="13" x14ac:dyDescent="0.15">
      <c r="G834" s="3"/>
    </row>
    <row r="835" spans="7:7" ht="13" x14ac:dyDescent="0.15">
      <c r="G835" s="3"/>
    </row>
    <row r="836" spans="7:7" ht="13" x14ac:dyDescent="0.15">
      <c r="G836" s="3"/>
    </row>
    <row r="837" spans="7:7" ht="13" x14ac:dyDescent="0.15">
      <c r="G837" s="3"/>
    </row>
    <row r="838" spans="7:7" ht="13" x14ac:dyDescent="0.15">
      <c r="G838" s="3"/>
    </row>
    <row r="839" spans="7:7" ht="13" x14ac:dyDescent="0.15">
      <c r="G839" s="3"/>
    </row>
    <row r="840" spans="7:7" ht="13" x14ac:dyDescent="0.15">
      <c r="G840" s="3"/>
    </row>
    <row r="841" spans="7:7" ht="13" x14ac:dyDescent="0.15">
      <c r="G841" s="3"/>
    </row>
    <row r="842" spans="7:7" ht="13" x14ac:dyDescent="0.15">
      <c r="G842" s="3"/>
    </row>
    <row r="843" spans="7:7" ht="13" x14ac:dyDescent="0.15">
      <c r="G843" s="3"/>
    </row>
    <row r="844" spans="7:7" ht="13" x14ac:dyDescent="0.15">
      <c r="G844" s="3"/>
    </row>
    <row r="845" spans="7:7" ht="13" x14ac:dyDescent="0.15">
      <c r="G845" s="3"/>
    </row>
    <row r="846" spans="7:7" ht="13" x14ac:dyDescent="0.15">
      <c r="G846" s="3"/>
    </row>
    <row r="847" spans="7:7" ht="13" x14ac:dyDescent="0.15">
      <c r="G847" s="3"/>
    </row>
    <row r="848" spans="7:7" ht="13" x14ac:dyDescent="0.15">
      <c r="G848" s="3"/>
    </row>
    <row r="849" spans="7:7" ht="13" x14ac:dyDescent="0.15">
      <c r="G849" s="3"/>
    </row>
    <row r="850" spans="7:7" ht="13" x14ac:dyDescent="0.15">
      <c r="G850" s="3"/>
    </row>
    <row r="851" spans="7:7" ht="13" x14ac:dyDescent="0.15">
      <c r="G851" s="3"/>
    </row>
    <row r="852" spans="7:7" ht="13" x14ac:dyDescent="0.15">
      <c r="G852" s="3"/>
    </row>
    <row r="853" spans="7:7" ht="13" x14ac:dyDescent="0.15">
      <c r="G853" s="3"/>
    </row>
    <row r="854" spans="7:7" ht="13" x14ac:dyDescent="0.15">
      <c r="G854" s="3"/>
    </row>
    <row r="855" spans="7:7" ht="13" x14ac:dyDescent="0.15">
      <c r="G855" s="3"/>
    </row>
    <row r="856" spans="7:7" ht="13" x14ac:dyDescent="0.15">
      <c r="G856" s="3"/>
    </row>
    <row r="857" spans="7:7" ht="13" x14ac:dyDescent="0.15">
      <c r="G857" s="3"/>
    </row>
    <row r="858" spans="7:7" ht="13" x14ac:dyDescent="0.15">
      <c r="G858" s="3"/>
    </row>
    <row r="859" spans="7:7" ht="13" x14ac:dyDescent="0.15">
      <c r="G859" s="3"/>
    </row>
    <row r="860" spans="7:7" ht="13" x14ac:dyDescent="0.15">
      <c r="G860" s="3"/>
    </row>
    <row r="861" spans="7:7" ht="13" x14ac:dyDescent="0.15">
      <c r="G861" s="3"/>
    </row>
    <row r="862" spans="7:7" ht="13" x14ac:dyDescent="0.15">
      <c r="G862" s="3"/>
    </row>
    <row r="863" spans="7:7" ht="13" x14ac:dyDescent="0.15">
      <c r="G863" s="3"/>
    </row>
    <row r="864" spans="7:7" ht="13" x14ac:dyDescent="0.15">
      <c r="G864" s="3"/>
    </row>
    <row r="865" spans="7:7" ht="13" x14ac:dyDescent="0.15">
      <c r="G865" s="3"/>
    </row>
    <row r="866" spans="7:7" ht="13" x14ac:dyDescent="0.15">
      <c r="G866" s="3"/>
    </row>
    <row r="867" spans="7:7" ht="13" x14ac:dyDescent="0.15">
      <c r="G867" s="3"/>
    </row>
    <row r="868" spans="7:7" ht="13" x14ac:dyDescent="0.15">
      <c r="G868" s="3"/>
    </row>
    <row r="869" spans="7:7" ht="13" x14ac:dyDescent="0.15">
      <c r="G869" s="3"/>
    </row>
    <row r="870" spans="7:7" ht="13" x14ac:dyDescent="0.15">
      <c r="G870" s="3"/>
    </row>
    <row r="871" spans="7:7" ht="13" x14ac:dyDescent="0.15">
      <c r="G871" s="3"/>
    </row>
    <row r="872" spans="7:7" ht="13" x14ac:dyDescent="0.15">
      <c r="G872" s="3"/>
    </row>
    <row r="873" spans="7:7" ht="13" x14ac:dyDescent="0.15">
      <c r="G873" s="3"/>
    </row>
    <row r="874" spans="7:7" ht="13" x14ac:dyDescent="0.15">
      <c r="G874" s="3"/>
    </row>
    <row r="875" spans="7:7" ht="13" x14ac:dyDescent="0.15">
      <c r="G875" s="3"/>
    </row>
    <row r="876" spans="7:7" ht="13" x14ac:dyDescent="0.15">
      <c r="G876" s="3"/>
    </row>
    <row r="877" spans="7:7" ht="13" x14ac:dyDescent="0.15">
      <c r="G877" s="3"/>
    </row>
    <row r="878" spans="7:7" ht="13" x14ac:dyDescent="0.15">
      <c r="G878" s="3"/>
    </row>
    <row r="879" spans="7:7" ht="13" x14ac:dyDescent="0.15">
      <c r="G879" s="3"/>
    </row>
    <row r="880" spans="7:7" ht="13" x14ac:dyDescent="0.15">
      <c r="G880" s="3"/>
    </row>
    <row r="881" spans="7:7" ht="13" x14ac:dyDescent="0.15">
      <c r="G881" s="3"/>
    </row>
    <row r="882" spans="7:7" ht="13" x14ac:dyDescent="0.15">
      <c r="G882" s="3"/>
    </row>
    <row r="883" spans="7:7" ht="13" x14ac:dyDescent="0.15">
      <c r="G883" s="3"/>
    </row>
    <row r="884" spans="7:7" ht="13" x14ac:dyDescent="0.15">
      <c r="G884" s="3"/>
    </row>
    <row r="885" spans="7:7" ht="13" x14ac:dyDescent="0.15">
      <c r="G885" s="3"/>
    </row>
    <row r="886" spans="7:7" ht="13" x14ac:dyDescent="0.15">
      <c r="G886" s="3"/>
    </row>
    <row r="887" spans="7:7" ht="13" x14ac:dyDescent="0.15">
      <c r="G887" s="3"/>
    </row>
    <row r="888" spans="7:7" ht="13" x14ac:dyDescent="0.15">
      <c r="G888" s="3"/>
    </row>
    <row r="889" spans="7:7" ht="13" x14ac:dyDescent="0.15">
      <c r="G889" s="3"/>
    </row>
    <row r="890" spans="7:7" ht="13" x14ac:dyDescent="0.15">
      <c r="G890" s="3"/>
    </row>
    <row r="891" spans="7:7" ht="13" x14ac:dyDescent="0.15">
      <c r="G891" s="3"/>
    </row>
    <row r="892" spans="7:7" ht="13" x14ac:dyDescent="0.15">
      <c r="G892" s="3"/>
    </row>
    <row r="893" spans="7:7" ht="13" x14ac:dyDescent="0.15">
      <c r="G893" s="3"/>
    </row>
    <row r="894" spans="7:7" ht="13" x14ac:dyDescent="0.15">
      <c r="G894" s="3"/>
    </row>
    <row r="895" spans="7:7" ht="13" x14ac:dyDescent="0.15">
      <c r="G895" s="3"/>
    </row>
    <row r="896" spans="7:7" ht="13" x14ac:dyDescent="0.15">
      <c r="G896" s="3"/>
    </row>
    <row r="897" spans="7:7" ht="13" x14ac:dyDescent="0.15">
      <c r="G897" s="3"/>
    </row>
    <row r="898" spans="7:7" ht="13" x14ac:dyDescent="0.15">
      <c r="G898" s="3"/>
    </row>
    <row r="899" spans="7:7" ht="13" x14ac:dyDescent="0.15">
      <c r="G899" s="3"/>
    </row>
    <row r="900" spans="7:7" ht="13" x14ac:dyDescent="0.15">
      <c r="G900" s="3"/>
    </row>
    <row r="901" spans="7:7" ht="13" x14ac:dyDescent="0.15">
      <c r="G901" s="3"/>
    </row>
    <row r="902" spans="7:7" ht="13" x14ac:dyDescent="0.15">
      <c r="G902" s="3"/>
    </row>
    <row r="903" spans="7:7" ht="13" x14ac:dyDescent="0.15">
      <c r="G903" s="3"/>
    </row>
    <row r="904" spans="7:7" ht="13" x14ac:dyDescent="0.15">
      <c r="G904" s="3"/>
    </row>
    <row r="905" spans="7:7" ht="13" x14ac:dyDescent="0.15">
      <c r="G905" s="3"/>
    </row>
    <row r="906" spans="7:7" ht="13" x14ac:dyDescent="0.15">
      <c r="G906" s="3"/>
    </row>
    <row r="907" spans="7:7" ht="13" x14ac:dyDescent="0.15">
      <c r="G907" s="3"/>
    </row>
    <row r="908" spans="7:7" ht="13" x14ac:dyDescent="0.15">
      <c r="G908" s="3"/>
    </row>
    <row r="909" spans="7:7" ht="13" x14ac:dyDescent="0.15">
      <c r="G909" s="3"/>
    </row>
    <row r="910" spans="7:7" ht="13" x14ac:dyDescent="0.15">
      <c r="G910" s="3"/>
    </row>
    <row r="911" spans="7:7" ht="13" x14ac:dyDescent="0.15">
      <c r="G911" s="3"/>
    </row>
    <row r="912" spans="7:7" ht="13" x14ac:dyDescent="0.15">
      <c r="G912" s="3"/>
    </row>
    <row r="913" spans="7:7" ht="13" x14ac:dyDescent="0.15">
      <c r="G913" s="3"/>
    </row>
    <row r="914" spans="7:7" ht="13" x14ac:dyDescent="0.15">
      <c r="G914" s="3"/>
    </row>
    <row r="915" spans="7:7" ht="13" x14ac:dyDescent="0.15">
      <c r="G915" s="3"/>
    </row>
    <row r="916" spans="7:7" ht="13" x14ac:dyDescent="0.15">
      <c r="G916" s="3"/>
    </row>
    <row r="917" spans="7:7" ht="13" x14ac:dyDescent="0.15">
      <c r="G917" s="3"/>
    </row>
    <row r="918" spans="7:7" ht="13" x14ac:dyDescent="0.15">
      <c r="G918" s="3"/>
    </row>
    <row r="919" spans="7:7" ht="13" x14ac:dyDescent="0.15">
      <c r="G919" s="3"/>
    </row>
    <row r="920" spans="7:7" ht="13" x14ac:dyDescent="0.15">
      <c r="G920" s="3"/>
    </row>
    <row r="921" spans="7:7" ht="13" x14ac:dyDescent="0.15">
      <c r="G921" s="3"/>
    </row>
    <row r="922" spans="7:7" ht="13" x14ac:dyDescent="0.15">
      <c r="G922" s="3"/>
    </row>
    <row r="923" spans="7:7" ht="13" x14ac:dyDescent="0.15">
      <c r="G923" s="3"/>
    </row>
    <row r="924" spans="7:7" ht="13" x14ac:dyDescent="0.15">
      <c r="G924" s="3"/>
    </row>
    <row r="925" spans="7:7" ht="13" x14ac:dyDescent="0.15">
      <c r="G925" s="3"/>
    </row>
    <row r="926" spans="7:7" ht="13" x14ac:dyDescent="0.15">
      <c r="G926" s="3"/>
    </row>
    <row r="927" spans="7:7" ht="13" x14ac:dyDescent="0.15">
      <c r="G927" s="3"/>
    </row>
    <row r="928" spans="7:7" ht="13" x14ac:dyDescent="0.15">
      <c r="G928" s="3"/>
    </row>
    <row r="929" spans="7:7" ht="13" x14ac:dyDescent="0.15">
      <c r="G929" s="3"/>
    </row>
    <row r="930" spans="7:7" ht="13" x14ac:dyDescent="0.15">
      <c r="G930" s="3"/>
    </row>
    <row r="931" spans="7:7" ht="13" x14ac:dyDescent="0.15">
      <c r="G931" s="3"/>
    </row>
    <row r="932" spans="7:7" ht="13" x14ac:dyDescent="0.15">
      <c r="G932" s="3"/>
    </row>
    <row r="933" spans="7:7" ht="13" x14ac:dyDescent="0.15">
      <c r="G933" s="3"/>
    </row>
    <row r="934" spans="7:7" ht="13" x14ac:dyDescent="0.15">
      <c r="G934" s="3"/>
    </row>
    <row r="935" spans="7:7" ht="13" x14ac:dyDescent="0.15">
      <c r="G935" s="3"/>
    </row>
    <row r="936" spans="7:7" ht="13" x14ac:dyDescent="0.15">
      <c r="G936" s="3"/>
    </row>
    <row r="937" spans="7:7" ht="13" x14ac:dyDescent="0.15">
      <c r="G937" s="3"/>
    </row>
    <row r="938" spans="7:7" ht="13" x14ac:dyDescent="0.15">
      <c r="G938" s="3"/>
    </row>
    <row r="939" spans="7:7" ht="13" x14ac:dyDescent="0.15">
      <c r="G939" s="3"/>
    </row>
    <row r="940" spans="7:7" ht="13" x14ac:dyDescent="0.15">
      <c r="G940" s="3"/>
    </row>
    <row r="941" spans="7:7" ht="13" x14ac:dyDescent="0.15">
      <c r="G941" s="3"/>
    </row>
    <row r="942" spans="7:7" ht="13" x14ac:dyDescent="0.15">
      <c r="G942" s="3"/>
    </row>
    <row r="943" spans="7:7" ht="13" x14ac:dyDescent="0.15">
      <c r="G943" s="3"/>
    </row>
    <row r="944" spans="7:7" ht="13" x14ac:dyDescent="0.15">
      <c r="G944" s="3"/>
    </row>
    <row r="945" spans="7:7" ht="13" x14ac:dyDescent="0.15">
      <c r="G945" s="3"/>
    </row>
    <row r="946" spans="7:7" ht="13" x14ac:dyDescent="0.15">
      <c r="G946" s="3"/>
    </row>
    <row r="947" spans="7:7" ht="13" x14ac:dyDescent="0.15">
      <c r="G947" s="3"/>
    </row>
    <row r="948" spans="7:7" ht="13" x14ac:dyDescent="0.15">
      <c r="G948" s="3"/>
    </row>
    <row r="949" spans="7:7" ht="13" x14ac:dyDescent="0.15">
      <c r="G949" s="3"/>
    </row>
    <row r="950" spans="7:7" ht="13" x14ac:dyDescent="0.15">
      <c r="G950" s="3"/>
    </row>
    <row r="951" spans="7:7" ht="13" x14ac:dyDescent="0.15">
      <c r="G951" s="3"/>
    </row>
    <row r="952" spans="7:7" ht="13" x14ac:dyDescent="0.15">
      <c r="G952" s="3"/>
    </row>
    <row r="953" spans="7:7" ht="13" x14ac:dyDescent="0.15">
      <c r="G953" s="3"/>
    </row>
    <row r="954" spans="7:7" ht="13" x14ac:dyDescent="0.15">
      <c r="G954" s="3"/>
    </row>
    <row r="955" spans="7:7" ht="13" x14ac:dyDescent="0.15">
      <c r="G955" s="3"/>
    </row>
    <row r="956" spans="7:7" ht="13" x14ac:dyDescent="0.15">
      <c r="G956" s="3"/>
    </row>
    <row r="957" spans="7:7" ht="13" x14ac:dyDescent="0.15">
      <c r="G957" s="3"/>
    </row>
    <row r="958" spans="7:7" ht="13" x14ac:dyDescent="0.15">
      <c r="G958" s="3"/>
    </row>
    <row r="959" spans="7:7" ht="13" x14ac:dyDescent="0.15">
      <c r="G959" s="3"/>
    </row>
    <row r="960" spans="7:7" ht="13" x14ac:dyDescent="0.15">
      <c r="G960" s="3"/>
    </row>
    <row r="961" spans="7:7" ht="13" x14ac:dyDescent="0.15">
      <c r="G961" s="3"/>
    </row>
    <row r="962" spans="7:7" ht="13" x14ac:dyDescent="0.15">
      <c r="G962" s="3"/>
    </row>
    <row r="963" spans="7:7" ht="13" x14ac:dyDescent="0.15">
      <c r="G963" s="3"/>
    </row>
    <row r="964" spans="7:7" ht="13" x14ac:dyDescent="0.15">
      <c r="G964" s="3"/>
    </row>
    <row r="965" spans="7:7" ht="13" x14ac:dyDescent="0.15">
      <c r="G965" s="3"/>
    </row>
    <row r="966" spans="7:7" ht="13" x14ac:dyDescent="0.15">
      <c r="G966" s="3"/>
    </row>
    <row r="967" spans="7:7" ht="13" x14ac:dyDescent="0.15">
      <c r="G967" s="3"/>
    </row>
    <row r="968" spans="7:7" ht="13" x14ac:dyDescent="0.15">
      <c r="G968" s="3"/>
    </row>
    <row r="969" spans="7:7" ht="13" x14ac:dyDescent="0.15">
      <c r="G969" s="3"/>
    </row>
    <row r="970" spans="7:7" ht="13" x14ac:dyDescent="0.15">
      <c r="G970" s="3"/>
    </row>
    <row r="971" spans="7:7" ht="13" x14ac:dyDescent="0.15">
      <c r="G971" s="3"/>
    </row>
    <row r="972" spans="7:7" ht="13" x14ac:dyDescent="0.15">
      <c r="G972" s="3"/>
    </row>
    <row r="973" spans="7:7" ht="13" x14ac:dyDescent="0.15">
      <c r="G973" s="3"/>
    </row>
    <row r="974" spans="7:7" ht="13" x14ac:dyDescent="0.15">
      <c r="G974" s="3"/>
    </row>
    <row r="975" spans="7:7" ht="13" x14ac:dyDescent="0.15">
      <c r="G975" s="3"/>
    </row>
    <row r="976" spans="7:7" ht="13" x14ac:dyDescent="0.15">
      <c r="G976" s="3"/>
    </row>
    <row r="977" spans="7:7" ht="13" x14ac:dyDescent="0.15">
      <c r="G977" s="3"/>
    </row>
    <row r="978" spans="7:7" ht="13" x14ac:dyDescent="0.15">
      <c r="G978" s="3"/>
    </row>
    <row r="979" spans="7:7" ht="13" x14ac:dyDescent="0.15">
      <c r="G979" s="3"/>
    </row>
    <row r="980" spans="7:7" ht="13" x14ac:dyDescent="0.15">
      <c r="G980" s="3"/>
    </row>
    <row r="981" spans="7:7" ht="13" x14ac:dyDescent="0.15">
      <c r="G981" s="3"/>
    </row>
    <row r="982" spans="7:7" ht="13" x14ac:dyDescent="0.15">
      <c r="G982" s="3"/>
    </row>
    <row r="983" spans="7:7" ht="13" x14ac:dyDescent="0.15">
      <c r="G983" s="3"/>
    </row>
    <row r="984" spans="7:7" ht="13" x14ac:dyDescent="0.15">
      <c r="G984" s="3"/>
    </row>
    <row r="985" spans="7:7" ht="13" x14ac:dyDescent="0.15">
      <c r="G985" s="3"/>
    </row>
    <row r="986" spans="7:7" ht="13" x14ac:dyDescent="0.15">
      <c r="G986" s="3"/>
    </row>
    <row r="987" spans="7:7" ht="13" x14ac:dyDescent="0.15">
      <c r="G987" s="3"/>
    </row>
    <row r="988" spans="7:7" ht="13" x14ac:dyDescent="0.15">
      <c r="G988" s="3"/>
    </row>
    <row r="989" spans="7:7" ht="13" x14ac:dyDescent="0.15">
      <c r="G989" s="3"/>
    </row>
    <row r="990" spans="7:7" ht="13" x14ac:dyDescent="0.15">
      <c r="G990" s="3"/>
    </row>
    <row r="991" spans="7:7" ht="13" x14ac:dyDescent="0.15">
      <c r="G991" s="3"/>
    </row>
    <row r="992" spans="7:7" ht="13" x14ac:dyDescent="0.15">
      <c r="G992" s="3"/>
    </row>
    <row r="993" spans="7:7" ht="13" x14ac:dyDescent="0.15">
      <c r="G993" s="3"/>
    </row>
    <row r="994" spans="7:7" ht="13" x14ac:dyDescent="0.15">
      <c r="G994" s="3"/>
    </row>
    <row r="995" spans="7:7" ht="13" x14ac:dyDescent="0.15">
      <c r="G995" s="3"/>
    </row>
    <row r="996" spans="7:7" ht="13" x14ac:dyDescent="0.15">
      <c r="G996" s="3"/>
    </row>
    <row r="997" spans="7:7" ht="13" x14ac:dyDescent="0.15">
      <c r="G997" s="3"/>
    </row>
    <row r="998" spans="7:7" ht="13" x14ac:dyDescent="0.15">
      <c r="G998" s="3"/>
    </row>
    <row r="999" spans="7:7" ht="13" x14ac:dyDescent="0.15">
      <c r="G999" s="3"/>
    </row>
  </sheetData>
  <autoFilter ref="E1:F27" xr:uid="{00000000-0001-0000-0000-000000000000}"/>
  <mergeCells count="2">
    <mergeCell ref="E31:F31"/>
    <mergeCell ref="E32:F32"/>
  </mergeCells>
  <conditionalFormatting sqref="F2">
    <cfRule type="cellIs" dxfId="6" priority="5" operator="greaterThan">
      <formula>$E$2</formula>
    </cfRule>
  </conditionalFormatting>
  <conditionalFormatting sqref="G2:G27">
    <cfRule type="containsText" dxfId="5" priority="1" operator="containsText" text="Attendance doesn't matter">
      <formula>NOT(ISERROR(SEARCH("Attendance doesn't matter",G2)))</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U1000"/>
  <sheetViews>
    <sheetView workbookViewId="0"/>
  </sheetViews>
  <sheetFormatPr baseColWidth="10" defaultColWidth="14.5" defaultRowHeight="15.75" customHeight="1" x14ac:dyDescent="0.15"/>
  <cols>
    <col min="3" max="4" width="14.5" hidden="1"/>
    <col min="5" max="5" width="29.83203125" customWidth="1"/>
    <col min="13" max="34" width="14.5" hidden="1"/>
  </cols>
  <sheetData>
    <row r="1" spans="1:47" ht="15.75" customHeight="1" x14ac:dyDescent="0.15">
      <c r="A1" s="54" t="s">
        <v>137</v>
      </c>
      <c r="B1" s="54" t="s">
        <v>127</v>
      </c>
      <c r="C1" s="54" t="s">
        <v>126</v>
      </c>
      <c r="D1" s="54" t="s">
        <v>138</v>
      </c>
      <c r="E1" s="28" t="s">
        <v>126</v>
      </c>
      <c r="F1" s="28" t="s">
        <v>0</v>
      </c>
      <c r="G1" s="55" t="s">
        <v>448</v>
      </c>
      <c r="H1" s="28" t="s">
        <v>449</v>
      </c>
      <c r="I1" s="28" t="s">
        <v>450</v>
      </c>
      <c r="J1" s="28" t="s">
        <v>451</v>
      </c>
      <c r="K1" s="28" t="s">
        <v>452</v>
      </c>
      <c r="L1" s="28" t="s">
        <v>745</v>
      </c>
      <c r="M1" s="54" t="s">
        <v>139</v>
      </c>
      <c r="N1" s="54" t="s">
        <v>140</v>
      </c>
      <c r="O1" s="54" t="s">
        <v>139</v>
      </c>
      <c r="P1" s="54" t="s">
        <v>140</v>
      </c>
      <c r="Q1" s="54" t="s">
        <v>140</v>
      </c>
      <c r="R1" s="54" t="s">
        <v>139</v>
      </c>
      <c r="S1" s="54" t="s">
        <v>140</v>
      </c>
      <c r="T1" s="54" t="s">
        <v>139</v>
      </c>
      <c r="U1" s="54" t="s">
        <v>140</v>
      </c>
      <c r="V1" s="54" t="s">
        <v>139</v>
      </c>
      <c r="W1" s="54" t="s">
        <v>139</v>
      </c>
      <c r="X1" s="54" t="s">
        <v>139</v>
      </c>
      <c r="Y1" s="54" t="s">
        <v>140</v>
      </c>
      <c r="Z1" s="54" t="s">
        <v>139</v>
      </c>
      <c r="AA1" s="54" t="s">
        <v>140</v>
      </c>
      <c r="AB1" s="54" t="s">
        <v>140</v>
      </c>
      <c r="AC1" s="54" t="s">
        <v>140</v>
      </c>
      <c r="AD1" s="54" t="s">
        <v>140</v>
      </c>
      <c r="AE1" s="54" t="s">
        <v>140</v>
      </c>
      <c r="AF1" s="54" t="s">
        <v>139</v>
      </c>
      <c r="AG1" s="54" t="s">
        <v>140</v>
      </c>
      <c r="AH1" s="54" t="s">
        <v>140</v>
      </c>
      <c r="AI1" s="54" t="s">
        <v>746</v>
      </c>
      <c r="AJ1" s="54" t="s">
        <v>747</v>
      </c>
      <c r="AK1" s="54" t="s">
        <v>748</v>
      </c>
      <c r="AL1" s="54" t="s">
        <v>749</v>
      </c>
      <c r="AM1" s="54" t="s">
        <v>750</v>
      </c>
      <c r="AN1" s="54" t="s">
        <v>751</v>
      </c>
      <c r="AO1" s="56" t="s">
        <v>752</v>
      </c>
      <c r="AP1" s="56"/>
      <c r="AQ1" s="56"/>
      <c r="AR1" s="54"/>
      <c r="AS1" s="54"/>
      <c r="AT1" s="54"/>
      <c r="AU1" s="54"/>
    </row>
    <row r="2" spans="1:47" ht="15.75" customHeight="1" x14ac:dyDescent="0.15">
      <c r="A2" s="29">
        <v>43741.705475995375</v>
      </c>
      <c r="B2" s="30" t="s">
        <v>9</v>
      </c>
      <c r="C2" s="30"/>
      <c r="D2" s="30" t="s">
        <v>194</v>
      </c>
      <c r="E2" s="30" t="str">
        <f t="shared" ref="E2:E249" si="0">C2&amp;D2</f>
        <v>Akins</v>
      </c>
      <c r="F2" s="30" t="str">
        <f t="shared" ref="F2:F251" si="1">M2&amp;N2&amp;O2&amp;P2&amp;Q2&amp;R2&amp;S2&amp;T2&amp;U2&amp;V2&amp;W2&amp;X2&amp;Y2&amp;Z2&amp;AA2&amp;AB2&amp;AC2&amp;AD2&amp;AE2&amp;AF2&amp;AG2&amp;AH2</f>
        <v>Antonio Robert Tafoya Bermudez</v>
      </c>
      <c r="G2" s="32">
        <f t="shared" ref="G2:G248" si="2">(H2+I2+J2+K2)/L2</f>
        <v>0.25</v>
      </c>
      <c r="H2" s="30">
        <f t="shared" ref="H2:H110" si="3">IF(ISNUMBER(SEARCH("```Adams Jefferson Burr Clinton",AL2)),1,0)</f>
        <v>1</v>
      </c>
      <c r="I2" s="30">
        <f t="shared" ref="I2:I110" si="4">IF(ISNUMBER(SEARCH("28",AM2)),1,0)</f>
        <v>0</v>
      </c>
      <c r="J2" s="30">
        <f t="shared" ref="J2:J110" si="5">IF(ISNUMBER(SEARCH("range",AN2)),1,0)</f>
        <v>0</v>
      </c>
      <c r="K2" s="30">
        <f t="shared" ref="K2:K110" si="6">IF(ISNUMBER(SEARCH("list",AO2)),1,0)</f>
        <v>0</v>
      </c>
      <c r="L2" s="36">
        <v>4</v>
      </c>
      <c r="M2" s="30"/>
      <c r="N2" s="30"/>
      <c r="O2" s="30"/>
      <c r="P2" s="30"/>
      <c r="Q2" s="30"/>
      <c r="R2" s="30"/>
      <c r="S2" s="30"/>
      <c r="T2" s="30"/>
      <c r="U2" s="30"/>
      <c r="V2" s="30"/>
      <c r="W2" s="30"/>
      <c r="X2" s="34" t="s">
        <v>326</v>
      </c>
      <c r="Y2" s="30"/>
      <c r="Z2" s="30"/>
      <c r="AA2" s="30"/>
      <c r="AB2" s="30"/>
      <c r="AC2" s="30"/>
      <c r="AD2" s="30"/>
      <c r="AE2" s="30"/>
      <c r="AF2" s="30"/>
      <c r="AG2" s="30"/>
      <c r="AH2" s="30"/>
      <c r="AI2" s="30"/>
      <c r="AJ2" s="30"/>
      <c r="AK2" s="30"/>
      <c r="AL2" s="30" t="s">
        <v>753</v>
      </c>
      <c r="AM2" s="13">
        <v>4</v>
      </c>
      <c r="AN2" s="30" t="s">
        <v>754</v>
      </c>
      <c r="AO2" s="30" t="s">
        <v>755</v>
      </c>
      <c r="AP2" s="30"/>
      <c r="AQ2" s="30"/>
      <c r="AR2" s="30"/>
      <c r="AS2" s="30"/>
      <c r="AT2" s="30"/>
      <c r="AU2" s="30"/>
    </row>
    <row r="3" spans="1:47" ht="15.75" customHeight="1" x14ac:dyDescent="0.15">
      <c r="A3" s="29">
        <v>43741.727410451393</v>
      </c>
      <c r="B3" s="30" t="s">
        <v>9</v>
      </c>
      <c r="C3" s="30"/>
      <c r="D3" s="30" t="s">
        <v>194</v>
      </c>
      <c r="E3" s="30" t="str">
        <f t="shared" si="0"/>
        <v>Akins</v>
      </c>
      <c r="F3" s="30" t="str">
        <f t="shared" si="1"/>
        <v>Diego Lopez</v>
      </c>
      <c r="G3" s="32">
        <f t="shared" si="2"/>
        <v>0.5</v>
      </c>
      <c r="H3" s="30">
        <f t="shared" si="3"/>
        <v>1</v>
      </c>
      <c r="I3" s="30">
        <f t="shared" si="4"/>
        <v>0</v>
      </c>
      <c r="J3" s="30">
        <f t="shared" si="5"/>
        <v>1</v>
      </c>
      <c r="K3" s="30">
        <f t="shared" si="6"/>
        <v>0</v>
      </c>
      <c r="L3" s="36">
        <v>4</v>
      </c>
      <c r="M3" s="30"/>
      <c r="N3" s="30"/>
      <c r="O3" s="30"/>
      <c r="P3" s="30"/>
      <c r="Q3" s="30"/>
      <c r="R3" s="30"/>
      <c r="S3" s="30"/>
      <c r="T3" s="30"/>
      <c r="U3" s="30"/>
      <c r="V3" s="30"/>
      <c r="W3" s="30"/>
      <c r="X3" s="30" t="s">
        <v>325</v>
      </c>
      <c r="Y3" s="30"/>
      <c r="Z3" s="30"/>
      <c r="AA3" s="30"/>
      <c r="AB3" s="30"/>
      <c r="AC3" s="30"/>
      <c r="AD3" s="30"/>
      <c r="AE3" s="30"/>
      <c r="AF3" s="30"/>
      <c r="AG3" s="30"/>
      <c r="AH3" s="30"/>
      <c r="AI3" s="30"/>
      <c r="AJ3" s="30"/>
      <c r="AK3" s="30"/>
      <c r="AL3" s="30" t="s">
        <v>753</v>
      </c>
      <c r="AM3" s="13">
        <v>4</v>
      </c>
      <c r="AN3" s="30" t="s">
        <v>756</v>
      </c>
      <c r="AO3" s="30" t="s">
        <v>755</v>
      </c>
      <c r="AP3" s="30"/>
      <c r="AQ3" s="30"/>
      <c r="AR3" s="30"/>
      <c r="AS3" s="30"/>
      <c r="AT3" s="30"/>
      <c r="AU3" s="30"/>
    </row>
    <row r="4" spans="1:47" ht="15.75" customHeight="1" x14ac:dyDescent="0.15">
      <c r="A4" s="29">
        <v>43741.727954016205</v>
      </c>
      <c r="B4" s="30" t="s">
        <v>9</v>
      </c>
      <c r="C4" s="30"/>
      <c r="D4" s="30" t="s">
        <v>194</v>
      </c>
      <c r="E4" s="30" t="str">
        <f t="shared" si="0"/>
        <v>Akins</v>
      </c>
      <c r="F4" s="30" t="str">
        <f t="shared" si="1"/>
        <v>Audrey Thomas</v>
      </c>
      <c r="G4" s="32">
        <f t="shared" si="2"/>
        <v>0.5</v>
      </c>
      <c r="H4" s="30">
        <f t="shared" si="3"/>
        <v>1</v>
      </c>
      <c r="I4" s="30">
        <f t="shared" si="4"/>
        <v>0</v>
      </c>
      <c r="J4" s="30">
        <f t="shared" si="5"/>
        <v>0</v>
      </c>
      <c r="K4" s="30">
        <f t="shared" si="6"/>
        <v>1</v>
      </c>
      <c r="L4" s="36">
        <v>4</v>
      </c>
      <c r="M4" s="30"/>
      <c r="N4" s="30"/>
      <c r="O4" s="30"/>
      <c r="P4" s="30"/>
      <c r="Q4" s="30"/>
      <c r="R4" s="30"/>
      <c r="S4" s="30"/>
      <c r="T4" s="30"/>
      <c r="U4" s="30"/>
      <c r="V4" s="30"/>
      <c r="W4" s="30"/>
      <c r="X4" s="30" t="s">
        <v>317</v>
      </c>
      <c r="Y4" s="30"/>
      <c r="Z4" s="30"/>
      <c r="AA4" s="30"/>
      <c r="AB4" s="30"/>
      <c r="AC4" s="30"/>
      <c r="AD4" s="30"/>
      <c r="AE4" s="30"/>
      <c r="AF4" s="30"/>
      <c r="AG4" s="30"/>
      <c r="AH4" s="30"/>
      <c r="AI4" s="30"/>
      <c r="AJ4" s="30"/>
      <c r="AK4" s="30"/>
      <c r="AL4" s="30" t="s">
        <v>753</v>
      </c>
      <c r="AM4" s="13">
        <v>4</v>
      </c>
      <c r="AN4" s="30" t="s">
        <v>757</v>
      </c>
      <c r="AO4" s="30" t="s">
        <v>757</v>
      </c>
      <c r="AP4" s="30"/>
      <c r="AQ4" s="30"/>
      <c r="AR4" s="30"/>
      <c r="AS4" s="30"/>
      <c r="AT4" s="30"/>
      <c r="AU4" s="30"/>
    </row>
    <row r="5" spans="1:47" ht="15.75" customHeight="1" x14ac:dyDescent="0.15">
      <c r="A5" s="29">
        <v>43741.728012222222</v>
      </c>
      <c r="B5" s="30" t="s">
        <v>9</v>
      </c>
      <c r="C5" s="30"/>
      <c r="D5" s="30" t="s">
        <v>194</v>
      </c>
      <c r="E5" s="30" t="str">
        <f t="shared" si="0"/>
        <v>Akins</v>
      </c>
      <c r="F5" s="30" t="str">
        <f t="shared" si="1"/>
        <v>Gabriel Tristan</v>
      </c>
      <c r="G5" s="32">
        <f t="shared" si="2"/>
        <v>0.75</v>
      </c>
      <c r="H5" s="30">
        <f t="shared" si="3"/>
        <v>1</v>
      </c>
      <c r="I5" s="30">
        <f t="shared" si="4"/>
        <v>1</v>
      </c>
      <c r="J5" s="30">
        <f t="shared" si="5"/>
        <v>0</v>
      </c>
      <c r="K5" s="30">
        <f t="shared" si="6"/>
        <v>1</v>
      </c>
      <c r="L5" s="36">
        <v>4</v>
      </c>
      <c r="M5" s="30"/>
      <c r="N5" s="30"/>
      <c r="O5" s="30"/>
      <c r="P5" s="30"/>
      <c r="Q5" s="30"/>
      <c r="R5" s="30"/>
      <c r="S5" s="30"/>
      <c r="T5" s="30"/>
      <c r="U5" s="30"/>
      <c r="V5" s="30"/>
      <c r="W5" s="30"/>
      <c r="X5" s="30" t="s">
        <v>314</v>
      </c>
      <c r="Y5" s="30"/>
      <c r="Z5" s="30"/>
      <c r="AA5" s="30"/>
      <c r="AB5" s="30"/>
      <c r="AC5" s="30"/>
      <c r="AD5" s="30"/>
      <c r="AE5" s="30"/>
      <c r="AF5" s="30"/>
      <c r="AG5" s="30"/>
      <c r="AH5" s="30"/>
      <c r="AI5" s="30"/>
      <c r="AJ5" s="30"/>
      <c r="AK5" s="30"/>
      <c r="AL5" s="30" t="s">
        <v>753</v>
      </c>
      <c r="AM5" s="13">
        <v>28</v>
      </c>
      <c r="AN5" s="30" t="s">
        <v>757</v>
      </c>
      <c r="AO5" s="30" t="s">
        <v>757</v>
      </c>
      <c r="AP5" s="30"/>
      <c r="AQ5" s="30"/>
      <c r="AR5" s="30"/>
      <c r="AS5" s="30"/>
      <c r="AT5" s="30"/>
      <c r="AU5" s="30"/>
    </row>
    <row r="6" spans="1:47" ht="15.75" customHeight="1" x14ac:dyDescent="0.15">
      <c r="A6" s="29">
        <v>43741.729251469907</v>
      </c>
      <c r="B6" s="30" t="s">
        <v>9</v>
      </c>
      <c r="C6" s="30"/>
      <c r="D6" s="30" t="s">
        <v>194</v>
      </c>
      <c r="E6" s="30" t="str">
        <f t="shared" si="0"/>
        <v>Akins</v>
      </c>
      <c r="F6" s="30" t="str">
        <f t="shared" si="1"/>
        <v>Edan Tapia-Lugo</v>
      </c>
      <c r="G6" s="32">
        <f t="shared" si="2"/>
        <v>0.75</v>
      </c>
      <c r="H6" s="30">
        <f t="shared" si="3"/>
        <v>1</v>
      </c>
      <c r="I6" s="30">
        <f t="shared" si="4"/>
        <v>0</v>
      </c>
      <c r="J6" s="30">
        <f t="shared" si="5"/>
        <v>1</v>
      </c>
      <c r="K6" s="30">
        <f t="shared" si="6"/>
        <v>1</v>
      </c>
      <c r="L6" s="36">
        <v>4</v>
      </c>
      <c r="M6" s="30"/>
      <c r="N6" s="30"/>
      <c r="O6" s="30"/>
      <c r="P6" s="30"/>
      <c r="Q6" s="30"/>
      <c r="R6" s="30"/>
      <c r="S6" s="30"/>
      <c r="T6" s="30"/>
      <c r="U6" s="30"/>
      <c r="V6" s="30"/>
      <c r="W6" s="30"/>
      <c r="X6" s="30" t="s">
        <v>323</v>
      </c>
      <c r="Y6" s="30"/>
      <c r="Z6" s="30"/>
      <c r="AA6" s="30"/>
      <c r="AB6" s="30"/>
      <c r="AC6" s="30"/>
      <c r="AD6" s="30"/>
      <c r="AE6" s="30"/>
      <c r="AF6" s="30"/>
      <c r="AG6" s="30"/>
      <c r="AH6" s="30"/>
      <c r="AI6" s="30"/>
      <c r="AJ6" s="30"/>
      <c r="AK6" s="30"/>
      <c r="AL6" s="30" t="s">
        <v>753</v>
      </c>
      <c r="AM6" s="13">
        <v>4</v>
      </c>
      <c r="AN6" s="30" t="s">
        <v>756</v>
      </c>
      <c r="AO6" s="30" t="s">
        <v>757</v>
      </c>
      <c r="AP6" s="30"/>
      <c r="AQ6" s="30"/>
      <c r="AR6" s="30"/>
      <c r="AS6" s="30"/>
      <c r="AT6" s="30"/>
      <c r="AU6" s="30"/>
    </row>
    <row r="7" spans="1:47" ht="15.75" customHeight="1" x14ac:dyDescent="0.15">
      <c r="A7" s="29">
        <v>43741.730128437499</v>
      </c>
      <c r="B7" s="30" t="s">
        <v>9</v>
      </c>
      <c r="C7" s="30"/>
      <c r="D7" s="30" t="s">
        <v>194</v>
      </c>
      <c r="E7" s="30" t="str">
        <f t="shared" si="0"/>
        <v>Akins</v>
      </c>
      <c r="F7" s="30" t="str">
        <f t="shared" si="1"/>
        <v>Daniel Tonche</v>
      </c>
      <c r="G7" s="32">
        <f t="shared" si="2"/>
        <v>0.75</v>
      </c>
      <c r="H7" s="30">
        <f t="shared" si="3"/>
        <v>1</v>
      </c>
      <c r="I7" s="30">
        <f t="shared" si="4"/>
        <v>1</v>
      </c>
      <c r="J7" s="30">
        <f t="shared" si="5"/>
        <v>1</v>
      </c>
      <c r="K7" s="30">
        <f t="shared" si="6"/>
        <v>0</v>
      </c>
      <c r="L7" s="36">
        <v>4</v>
      </c>
      <c r="M7" s="30"/>
      <c r="N7" s="30"/>
      <c r="O7" s="30"/>
      <c r="P7" s="30"/>
      <c r="Q7" s="30"/>
      <c r="R7" s="30"/>
      <c r="S7" s="30"/>
      <c r="T7" s="30"/>
      <c r="U7" s="30"/>
      <c r="V7" s="30"/>
      <c r="W7" s="30"/>
      <c r="X7" s="30" t="s">
        <v>311</v>
      </c>
      <c r="Y7" s="30"/>
      <c r="Z7" s="30"/>
      <c r="AA7" s="30"/>
      <c r="AB7" s="30"/>
      <c r="AC7" s="30"/>
      <c r="AD7" s="30"/>
      <c r="AE7" s="30"/>
      <c r="AF7" s="30"/>
      <c r="AG7" s="30"/>
      <c r="AH7" s="30"/>
      <c r="AI7" s="30"/>
      <c r="AJ7" s="30"/>
      <c r="AK7" s="30"/>
      <c r="AL7" s="30" t="s">
        <v>753</v>
      </c>
      <c r="AM7" s="13">
        <v>28</v>
      </c>
      <c r="AN7" s="30" t="s">
        <v>758</v>
      </c>
      <c r="AO7" s="30" t="s">
        <v>755</v>
      </c>
      <c r="AP7" s="30"/>
      <c r="AQ7" s="30"/>
      <c r="AR7" s="30"/>
      <c r="AS7" s="30"/>
      <c r="AT7" s="30"/>
      <c r="AU7" s="30"/>
    </row>
    <row r="8" spans="1:47" ht="15.75" customHeight="1" x14ac:dyDescent="0.15">
      <c r="A8" s="29">
        <v>43741.731245625</v>
      </c>
      <c r="B8" s="30" t="s">
        <v>9</v>
      </c>
      <c r="C8" s="30"/>
      <c r="D8" s="30" t="s">
        <v>194</v>
      </c>
      <c r="E8" s="30" t="str">
        <f t="shared" si="0"/>
        <v>Akins</v>
      </c>
      <c r="F8" s="30" t="str">
        <f t="shared" si="1"/>
        <v>Alex San Miguel</v>
      </c>
      <c r="G8" s="32">
        <f t="shared" si="2"/>
        <v>0.5</v>
      </c>
      <c r="H8" s="30">
        <f t="shared" si="3"/>
        <v>1</v>
      </c>
      <c r="I8" s="30">
        <f t="shared" si="4"/>
        <v>0</v>
      </c>
      <c r="J8" s="30">
        <f t="shared" si="5"/>
        <v>0</v>
      </c>
      <c r="K8" s="30">
        <f t="shared" si="6"/>
        <v>1</v>
      </c>
      <c r="L8" s="36">
        <v>4</v>
      </c>
      <c r="M8" s="30"/>
      <c r="N8" s="30"/>
      <c r="O8" s="30"/>
      <c r="P8" s="30"/>
      <c r="Q8" s="30"/>
      <c r="R8" s="30"/>
      <c r="S8" s="30"/>
      <c r="T8" s="30"/>
      <c r="U8" s="30"/>
      <c r="V8" s="30"/>
      <c r="W8" s="30"/>
      <c r="X8" s="30" t="s">
        <v>309</v>
      </c>
      <c r="Y8" s="30"/>
      <c r="Z8" s="30"/>
      <c r="AA8" s="30"/>
      <c r="AB8" s="30"/>
      <c r="AC8" s="30"/>
      <c r="AD8" s="30"/>
      <c r="AE8" s="30"/>
      <c r="AF8" s="30"/>
      <c r="AG8" s="30"/>
      <c r="AH8" s="30"/>
      <c r="AI8" s="30"/>
      <c r="AJ8" s="30"/>
      <c r="AK8" s="30"/>
      <c r="AL8" s="30" t="s">
        <v>753</v>
      </c>
      <c r="AM8" s="13">
        <v>4</v>
      </c>
      <c r="AN8" s="30" t="s">
        <v>759</v>
      </c>
      <c r="AO8" s="30" t="s">
        <v>757</v>
      </c>
      <c r="AP8" s="30"/>
      <c r="AQ8" s="30"/>
      <c r="AR8" s="30"/>
      <c r="AS8" s="30"/>
      <c r="AT8" s="30"/>
      <c r="AU8" s="30"/>
    </row>
    <row r="9" spans="1:47" ht="15.75" customHeight="1" x14ac:dyDescent="0.15">
      <c r="A9" s="29">
        <v>43741.73337707176</v>
      </c>
      <c r="B9" s="30" t="s">
        <v>9</v>
      </c>
      <c r="C9" s="30"/>
      <c r="D9" s="30" t="s">
        <v>194</v>
      </c>
      <c r="E9" s="30" t="str">
        <f t="shared" si="0"/>
        <v>Akins</v>
      </c>
      <c r="F9" s="30" t="str">
        <f t="shared" si="1"/>
        <v>Adriana Reyes</v>
      </c>
      <c r="G9" s="32">
        <f t="shared" si="2"/>
        <v>0.75</v>
      </c>
      <c r="H9" s="30">
        <f t="shared" si="3"/>
        <v>1</v>
      </c>
      <c r="I9" s="30">
        <f t="shared" si="4"/>
        <v>1</v>
      </c>
      <c r="J9" s="30">
        <f t="shared" si="5"/>
        <v>0</v>
      </c>
      <c r="K9" s="30">
        <f t="shared" si="6"/>
        <v>1</v>
      </c>
      <c r="L9" s="36">
        <v>4</v>
      </c>
      <c r="M9" s="30"/>
      <c r="N9" s="30"/>
      <c r="O9" s="30"/>
      <c r="P9" s="30"/>
      <c r="Q9" s="30"/>
      <c r="R9" s="30"/>
      <c r="S9" s="30"/>
      <c r="T9" s="30"/>
      <c r="U9" s="30"/>
      <c r="V9" s="30"/>
      <c r="W9" s="30"/>
      <c r="X9" s="30" t="s">
        <v>318</v>
      </c>
      <c r="Y9" s="30"/>
      <c r="Z9" s="30"/>
      <c r="AA9" s="30"/>
      <c r="AB9" s="30"/>
      <c r="AC9" s="30"/>
      <c r="AD9" s="30"/>
      <c r="AE9" s="30"/>
      <c r="AF9" s="30"/>
      <c r="AG9" s="30"/>
      <c r="AH9" s="30"/>
      <c r="AI9" s="30"/>
      <c r="AJ9" s="30"/>
      <c r="AK9" s="30"/>
      <c r="AL9" s="30" t="s">
        <v>753</v>
      </c>
      <c r="AM9" s="13">
        <v>28</v>
      </c>
      <c r="AN9" s="30" t="s">
        <v>760</v>
      </c>
      <c r="AO9" s="30" t="s">
        <v>757</v>
      </c>
      <c r="AP9" s="30"/>
      <c r="AQ9" s="30"/>
      <c r="AR9" s="30"/>
      <c r="AS9" s="30"/>
      <c r="AT9" s="30"/>
      <c r="AU9" s="30"/>
    </row>
    <row r="10" spans="1:47" ht="15.75" customHeight="1" x14ac:dyDescent="0.15">
      <c r="A10" s="29">
        <v>43741.733545266208</v>
      </c>
      <c r="B10" s="30" t="s">
        <v>9</v>
      </c>
      <c r="C10" s="30"/>
      <c r="D10" s="30" t="s">
        <v>194</v>
      </c>
      <c r="E10" s="30" t="str">
        <f t="shared" si="0"/>
        <v>Akins</v>
      </c>
      <c r="F10" s="30" t="str">
        <f t="shared" si="1"/>
        <v>Matias Smoller</v>
      </c>
      <c r="G10" s="32">
        <f t="shared" si="2"/>
        <v>0.75</v>
      </c>
      <c r="H10" s="30">
        <f t="shared" si="3"/>
        <v>1</v>
      </c>
      <c r="I10" s="30">
        <f t="shared" si="4"/>
        <v>1</v>
      </c>
      <c r="J10" s="30">
        <f t="shared" si="5"/>
        <v>1</v>
      </c>
      <c r="K10" s="30">
        <f t="shared" si="6"/>
        <v>0</v>
      </c>
      <c r="L10" s="36">
        <v>4</v>
      </c>
      <c r="M10" s="30"/>
      <c r="N10" s="30"/>
      <c r="O10" s="30"/>
      <c r="P10" s="30"/>
      <c r="Q10" s="30"/>
      <c r="R10" s="30"/>
      <c r="S10" s="30"/>
      <c r="T10" s="30"/>
      <c r="U10" s="30"/>
      <c r="V10" s="30"/>
      <c r="W10" s="30"/>
      <c r="X10" s="30" t="s">
        <v>316</v>
      </c>
      <c r="Y10" s="30"/>
      <c r="Z10" s="30"/>
      <c r="AA10" s="30"/>
      <c r="AB10" s="30"/>
      <c r="AC10" s="30"/>
      <c r="AD10" s="30"/>
      <c r="AE10" s="30"/>
      <c r="AF10" s="30"/>
      <c r="AG10" s="30"/>
      <c r="AH10" s="30"/>
      <c r="AI10" s="30"/>
      <c r="AJ10" s="30"/>
      <c r="AK10" s="30"/>
      <c r="AL10" s="30" t="s">
        <v>753</v>
      </c>
      <c r="AM10" s="13">
        <v>28</v>
      </c>
      <c r="AN10" s="30" t="s">
        <v>756</v>
      </c>
      <c r="AO10" s="30" t="s">
        <v>755</v>
      </c>
      <c r="AP10" s="30"/>
      <c r="AQ10" s="30"/>
      <c r="AR10" s="30"/>
      <c r="AS10" s="30"/>
      <c r="AT10" s="30"/>
      <c r="AU10" s="30"/>
    </row>
    <row r="11" spans="1:47" ht="15.75" customHeight="1" x14ac:dyDescent="0.15">
      <c r="A11" s="29">
        <v>43741.733790509257</v>
      </c>
      <c r="B11" s="30" t="s">
        <v>9</v>
      </c>
      <c r="C11" s="30"/>
      <c r="D11" s="30" t="s">
        <v>194</v>
      </c>
      <c r="E11" s="30" t="str">
        <f t="shared" si="0"/>
        <v>Akins</v>
      </c>
      <c r="F11" s="30" t="str">
        <f t="shared" si="1"/>
        <v>Joseline Diaz</v>
      </c>
      <c r="G11" s="32">
        <f t="shared" si="2"/>
        <v>0.5</v>
      </c>
      <c r="H11" s="30">
        <f t="shared" si="3"/>
        <v>1</v>
      </c>
      <c r="I11" s="30">
        <f t="shared" si="4"/>
        <v>1</v>
      </c>
      <c r="J11" s="30">
        <f t="shared" si="5"/>
        <v>0</v>
      </c>
      <c r="K11" s="30">
        <f t="shared" si="6"/>
        <v>0</v>
      </c>
      <c r="L11" s="36">
        <v>4</v>
      </c>
      <c r="M11" s="30"/>
      <c r="N11" s="30"/>
      <c r="O11" s="30"/>
      <c r="P11" s="30"/>
      <c r="Q11" s="30"/>
      <c r="R11" s="30"/>
      <c r="S11" s="30"/>
      <c r="T11" s="30"/>
      <c r="U11" s="30"/>
      <c r="V11" s="30"/>
      <c r="W11" s="30"/>
      <c r="X11" s="30" t="s">
        <v>321</v>
      </c>
      <c r="Y11" s="30"/>
      <c r="Z11" s="30"/>
      <c r="AA11" s="30"/>
      <c r="AB11" s="30"/>
      <c r="AC11" s="30"/>
      <c r="AD11" s="30"/>
      <c r="AE11" s="30"/>
      <c r="AF11" s="30"/>
      <c r="AG11" s="30"/>
      <c r="AH11" s="30"/>
      <c r="AI11" s="30"/>
      <c r="AJ11" s="30"/>
      <c r="AK11" s="30"/>
      <c r="AL11" s="30" t="s">
        <v>753</v>
      </c>
      <c r="AM11" s="13">
        <v>28</v>
      </c>
      <c r="AN11" s="30" t="s">
        <v>761</v>
      </c>
      <c r="AO11" s="30" t="s">
        <v>755</v>
      </c>
      <c r="AP11" s="30"/>
      <c r="AQ11" s="30"/>
      <c r="AR11" s="30"/>
      <c r="AS11" s="30"/>
      <c r="AT11" s="30"/>
      <c r="AU11" s="30"/>
    </row>
    <row r="12" spans="1:47" ht="15.75" customHeight="1" x14ac:dyDescent="0.15">
      <c r="A12" s="29">
        <v>43741.734178715276</v>
      </c>
      <c r="B12" s="30" t="s">
        <v>9</v>
      </c>
      <c r="C12" s="30"/>
      <c r="D12" s="30" t="s">
        <v>194</v>
      </c>
      <c r="E12" s="30" t="str">
        <f t="shared" si="0"/>
        <v>Akins</v>
      </c>
      <c r="F12" s="30" t="str">
        <f t="shared" si="1"/>
        <v>Jebeca Smith</v>
      </c>
      <c r="G12" s="32">
        <f t="shared" si="2"/>
        <v>0.75</v>
      </c>
      <c r="H12" s="30">
        <f t="shared" si="3"/>
        <v>1</v>
      </c>
      <c r="I12" s="30">
        <f t="shared" si="4"/>
        <v>1</v>
      </c>
      <c r="J12" s="30">
        <f t="shared" si="5"/>
        <v>1</v>
      </c>
      <c r="K12" s="30">
        <f t="shared" si="6"/>
        <v>0</v>
      </c>
      <c r="L12" s="36">
        <v>4</v>
      </c>
      <c r="M12" s="30"/>
      <c r="N12" s="30"/>
      <c r="O12" s="30"/>
      <c r="P12" s="30"/>
      <c r="Q12" s="30"/>
      <c r="R12" s="30"/>
      <c r="S12" s="30"/>
      <c r="T12" s="30"/>
      <c r="U12" s="30"/>
      <c r="V12" s="30"/>
      <c r="W12" s="30"/>
      <c r="X12" s="30" t="s">
        <v>328</v>
      </c>
      <c r="Y12" s="30"/>
      <c r="Z12" s="30"/>
      <c r="AA12" s="30"/>
      <c r="AB12" s="30"/>
      <c r="AC12" s="30"/>
      <c r="AD12" s="30"/>
      <c r="AE12" s="30"/>
      <c r="AF12" s="30"/>
      <c r="AG12" s="30"/>
      <c r="AH12" s="30"/>
      <c r="AI12" s="30"/>
      <c r="AJ12" s="30"/>
      <c r="AK12" s="30"/>
      <c r="AL12" s="30" t="s">
        <v>753</v>
      </c>
      <c r="AM12" s="13">
        <v>28</v>
      </c>
      <c r="AN12" s="30" t="s">
        <v>758</v>
      </c>
      <c r="AO12" s="30" t="s">
        <v>755</v>
      </c>
      <c r="AP12" s="30"/>
      <c r="AQ12" s="30"/>
      <c r="AR12" s="30"/>
      <c r="AS12" s="30"/>
      <c r="AT12" s="30"/>
      <c r="AU12" s="30"/>
    </row>
    <row r="13" spans="1:47" ht="15.75" customHeight="1" x14ac:dyDescent="0.15">
      <c r="A13" s="29">
        <v>43741.735336064812</v>
      </c>
      <c r="B13" s="30" t="s">
        <v>9</v>
      </c>
      <c r="C13" s="30"/>
      <c r="D13" s="30" t="s">
        <v>194</v>
      </c>
      <c r="E13" s="30" t="str">
        <f t="shared" si="0"/>
        <v>Akins</v>
      </c>
      <c r="F13" s="30" t="str">
        <f t="shared" si="1"/>
        <v>Edison Cheah</v>
      </c>
      <c r="G13" s="32">
        <f t="shared" si="2"/>
        <v>0.75</v>
      </c>
      <c r="H13" s="30">
        <f t="shared" si="3"/>
        <v>1</v>
      </c>
      <c r="I13" s="30">
        <f t="shared" si="4"/>
        <v>1</v>
      </c>
      <c r="J13" s="30">
        <f t="shared" si="5"/>
        <v>1</v>
      </c>
      <c r="K13" s="30">
        <f t="shared" si="6"/>
        <v>0</v>
      </c>
      <c r="L13" s="36">
        <v>4</v>
      </c>
      <c r="M13" s="30"/>
      <c r="N13" s="30"/>
      <c r="O13" s="30"/>
      <c r="P13" s="30"/>
      <c r="Q13" s="30"/>
      <c r="R13" s="30"/>
      <c r="S13" s="30"/>
      <c r="T13" s="30"/>
      <c r="U13" s="30"/>
      <c r="V13" s="30"/>
      <c r="W13" s="30"/>
      <c r="X13" s="30" t="s">
        <v>324</v>
      </c>
      <c r="Y13" s="30"/>
      <c r="Z13" s="30"/>
      <c r="AA13" s="30"/>
      <c r="AB13" s="30"/>
      <c r="AC13" s="30"/>
      <c r="AD13" s="30"/>
      <c r="AE13" s="30"/>
      <c r="AF13" s="30"/>
      <c r="AG13" s="30"/>
      <c r="AH13" s="30"/>
      <c r="AI13" s="30"/>
      <c r="AJ13" s="30"/>
      <c r="AK13" s="30"/>
      <c r="AL13" s="30" t="s">
        <v>753</v>
      </c>
      <c r="AM13" s="13">
        <v>28</v>
      </c>
      <c r="AN13" s="30" t="s">
        <v>762</v>
      </c>
      <c r="AO13" s="30" t="s">
        <v>755</v>
      </c>
      <c r="AP13" s="30"/>
      <c r="AQ13" s="30"/>
      <c r="AR13" s="30"/>
      <c r="AS13" s="30"/>
      <c r="AT13" s="30"/>
      <c r="AU13" s="30"/>
    </row>
    <row r="14" spans="1:47" ht="15.75" customHeight="1" x14ac:dyDescent="0.15">
      <c r="A14" s="29">
        <v>43741.736027141204</v>
      </c>
      <c r="B14" s="30" t="s">
        <v>9</v>
      </c>
      <c r="C14" s="30"/>
      <c r="D14" s="30" t="s">
        <v>194</v>
      </c>
      <c r="E14" s="30" t="str">
        <f t="shared" si="0"/>
        <v>Akins</v>
      </c>
      <c r="F14" s="30" t="str">
        <f t="shared" si="1"/>
        <v>Andres Ramirez</v>
      </c>
      <c r="G14" s="32">
        <f t="shared" si="2"/>
        <v>0.75</v>
      </c>
      <c r="H14" s="30">
        <f t="shared" si="3"/>
        <v>1</v>
      </c>
      <c r="I14" s="30">
        <f t="shared" si="4"/>
        <v>1</v>
      </c>
      <c r="J14" s="30">
        <f t="shared" si="5"/>
        <v>0</v>
      </c>
      <c r="K14" s="30">
        <f t="shared" si="6"/>
        <v>1</v>
      </c>
      <c r="L14" s="36">
        <v>4</v>
      </c>
      <c r="M14" s="30"/>
      <c r="N14" s="30"/>
      <c r="O14" s="30"/>
      <c r="P14" s="30"/>
      <c r="Q14" s="30"/>
      <c r="R14" s="30"/>
      <c r="S14" s="30"/>
      <c r="T14" s="30"/>
      <c r="U14" s="30"/>
      <c r="V14" s="30"/>
      <c r="W14" s="30"/>
      <c r="X14" s="30" t="s">
        <v>327</v>
      </c>
      <c r="Y14" s="30"/>
      <c r="Z14" s="30"/>
      <c r="AA14" s="30"/>
      <c r="AB14" s="30"/>
      <c r="AC14" s="30"/>
      <c r="AD14" s="30"/>
      <c r="AE14" s="30"/>
      <c r="AF14" s="30"/>
      <c r="AG14" s="30"/>
      <c r="AH14" s="30"/>
      <c r="AI14" s="30"/>
      <c r="AJ14" s="30"/>
      <c r="AK14" s="30"/>
      <c r="AL14" s="30" t="s">
        <v>753</v>
      </c>
      <c r="AM14" s="13">
        <v>28</v>
      </c>
      <c r="AN14" s="30" t="s">
        <v>754</v>
      </c>
      <c r="AO14" s="30" t="s">
        <v>757</v>
      </c>
      <c r="AP14" s="30"/>
      <c r="AQ14" s="30"/>
      <c r="AR14" s="30"/>
      <c r="AS14" s="30"/>
      <c r="AT14" s="30"/>
      <c r="AU14" s="30"/>
    </row>
    <row r="15" spans="1:47" ht="15.75" customHeight="1" x14ac:dyDescent="0.15">
      <c r="A15" s="29">
        <v>43740.717622442127</v>
      </c>
      <c r="B15" s="30" t="s">
        <v>9</v>
      </c>
      <c r="C15" s="30"/>
      <c r="D15" s="30" t="s">
        <v>144</v>
      </c>
      <c r="E15" s="30" t="str">
        <f t="shared" si="0"/>
        <v>Del Valle</v>
      </c>
      <c r="F15" s="30" t="str">
        <f t="shared" si="1"/>
        <v>Nicole Monroy</v>
      </c>
      <c r="G15" s="32">
        <f t="shared" si="2"/>
        <v>0.5</v>
      </c>
      <c r="H15" s="30">
        <f t="shared" si="3"/>
        <v>1</v>
      </c>
      <c r="I15" s="30">
        <f t="shared" si="4"/>
        <v>0</v>
      </c>
      <c r="J15" s="30">
        <f t="shared" si="5"/>
        <v>1</v>
      </c>
      <c r="K15" s="30">
        <f t="shared" si="6"/>
        <v>0</v>
      </c>
      <c r="L15" s="36">
        <v>4</v>
      </c>
      <c r="M15" s="30"/>
      <c r="N15" s="30"/>
      <c r="O15" s="30"/>
      <c r="P15" s="30"/>
      <c r="Q15" s="30"/>
      <c r="R15" s="30"/>
      <c r="S15" s="30"/>
      <c r="T15" s="30"/>
      <c r="U15" s="30"/>
      <c r="V15" s="30"/>
      <c r="W15" s="30"/>
      <c r="X15" s="30"/>
      <c r="Y15" s="30" t="s">
        <v>162</v>
      </c>
      <c r="Z15" s="30"/>
      <c r="AA15" s="30"/>
      <c r="AB15" s="30"/>
      <c r="AC15" s="30"/>
      <c r="AD15" s="30"/>
      <c r="AE15" s="30"/>
      <c r="AF15" s="30"/>
      <c r="AG15" s="30"/>
      <c r="AH15" s="30"/>
      <c r="AI15" s="30"/>
      <c r="AJ15" s="30"/>
      <c r="AK15" s="30"/>
      <c r="AL15" s="30" t="s">
        <v>753</v>
      </c>
      <c r="AM15" s="13">
        <v>4</v>
      </c>
      <c r="AN15" s="30" t="s">
        <v>763</v>
      </c>
      <c r="AO15" s="30" t="s">
        <v>755</v>
      </c>
      <c r="AP15" s="30"/>
      <c r="AQ15" s="30"/>
      <c r="AR15" s="30"/>
      <c r="AS15" s="30"/>
      <c r="AT15" s="30"/>
      <c r="AU15" s="30"/>
    </row>
    <row r="16" spans="1:47" ht="15.75" customHeight="1" x14ac:dyDescent="0.15">
      <c r="A16" s="29">
        <v>43740.717864409722</v>
      </c>
      <c r="B16" s="30" t="s">
        <v>9</v>
      </c>
      <c r="C16" s="30"/>
      <c r="D16" s="30" t="s">
        <v>144</v>
      </c>
      <c r="E16" s="30" t="str">
        <f t="shared" si="0"/>
        <v>Del Valle</v>
      </c>
      <c r="F16" s="30" t="str">
        <f t="shared" si="1"/>
        <v>Rand Lindsey</v>
      </c>
      <c r="G16" s="32">
        <f t="shared" si="2"/>
        <v>0.75</v>
      </c>
      <c r="H16" s="30">
        <f t="shared" si="3"/>
        <v>1</v>
      </c>
      <c r="I16" s="30">
        <f t="shared" si="4"/>
        <v>1</v>
      </c>
      <c r="J16" s="30">
        <f t="shared" si="5"/>
        <v>0</v>
      </c>
      <c r="K16" s="30">
        <f t="shared" si="6"/>
        <v>1</v>
      </c>
      <c r="L16" s="36">
        <v>4</v>
      </c>
      <c r="M16" s="30"/>
      <c r="N16" s="30"/>
      <c r="O16" s="30"/>
      <c r="P16" s="30"/>
      <c r="Q16" s="30"/>
      <c r="R16" s="30"/>
      <c r="S16" s="30"/>
      <c r="T16" s="30"/>
      <c r="U16" s="30"/>
      <c r="V16" s="30"/>
      <c r="W16" s="30"/>
      <c r="X16" s="30"/>
      <c r="Y16" s="30" t="s">
        <v>306</v>
      </c>
      <c r="Z16" s="30"/>
      <c r="AA16" s="30"/>
      <c r="AB16" s="30"/>
      <c r="AC16" s="30"/>
      <c r="AD16" s="30"/>
      <c r="AE16" s="30"/>
      <c r="AF16" s="30"/>
      <c r="AG16" s="30"/>
      <c r="AH16" s="30"/>
      <c r="AI16" s="30"/>
      <c r="AJ16" s="30"/>
      <c r="AK16" s="30"/>
      <c r="AL16" s="30" t="s">
        <v>753</v>
      </c>
      <c r="AM16" s="13">
        <v>28</v>
      </c>
      <c r="AN16" s="30" t="s">
        <v>764</v>
      </c>
      <c r="AO16" s="30" t="s">
        <v>757</v>
      </c>
      <c r="AP16" s="30"/>
      <c r="AQ16" s="30"/>
      <c r="AR16" s="30"/>
      <c r="AS16" s="30"/>
      <c r="AT16" s="30"/>
      <c r="AU16" s="30"/>
    </row>
    <row r="17" spans="1:47" ht="15.75" customHeight="1" x14ac:dyDescent="0.15">
      <c r="A17" s="29">
        <v>43740.718185266203</v>
      </c>
      <c r="B17" s="30" t="s">
        <v>9</v>
      </c>
      <c r="C17" s="30"/>
      <c r="D17" s="30" t="s">
        <v>144</v>
      </c>
      <c r="E17" s="30" t="str">
        <f t="shared" si="0"/>
        <v>Del Valle</v>
      </c>
      <c r="F17" s="30" t="str">
        <f t="shared" si="1"/>
        <v>Lucia Hernandez</v>
      </c>
      <c r="G17" s="32">
        <f t="shared" si="2"/>
        <v>0.5</v>
      </c>
      <c r="H17" s="30">
        <f t="shared" si="3"/>
        <v>1</v>
      </c>
      <c r="I17" s="30">
        <f t="shared" si="4"/>
        <v>0</v>
      </c>
      <c r="J17" s="30">
        <f t="shared" si="5"/>
        <v>1</v>
      </c>
      <c r="K17" s="30">
        <f t="shared" si="6"/>
        <v>0</v>
      </c>
      <c r="L17" s="36">
        <v>4</v>
      </c>
      <c r="M17" s="30"/>
      <c r="N17" s="30"/>
      <c r="O17" s="30"/>
      <c r="P17" s="30"/>
      <c r="Q17" s="30"/>
      <c r="R17" s="30"/>
      <c r="S17" s="30"/>
      <c r="T17" s="30"/>
      <c r="U17" s="30"/>
      <c r="V17" s="30"/>
      <c r="W17" s="30"/>
      <c r="X17" s="30"/>
      <c r="Y17" s="30" t="s">
        <v>196</v>
      </c>
      <c r="Z17" s="30"/>
      <c r="AA17" s="30"/>
      <c r="AB17" s="30"/>
      <c r="AC17" s="30"/>
      <c r="AD17" s="30"/>
      <c r="AE17" s="30"/>
      <c r="AF17" s="30"/>
      <c r="AG17" s="30"/>
      <c r="AH17" s="30"/>
      <c r="AI17" s="30"/>
      <c r="AJ17" s="30"/>
      <c r="AK17" s="30"/>
      <c r="AL17" s="30" t="s">
        <v>753</v>
      </c>
      <c r="AM17" s="13">
        <v>25</v>
      </c>
      <c r="AN17" s="30" t="s">
        <v>765</v>
      </c>
      <c r="AO17" s="30" t="s">
        <v>755</v>
      </c>
      <c r="AP17" s="30"/>
      <c r="AQ17" s="30"/>
      <c r="AR17" s="30"/>
      <c r="AS17" s="30"/>
      <c r="AT17" s="30"/>
      <c r="AU17" s="30"/>
    </row>
    <row r="18" spans="1:47" ht="15.75" customHeight="1" x14ac:dyDescent="0.15">
      <c r="A18" s="29">
        <v>43740.718204699078</v>
      </c>
      <c r="B18" s="30" t="s">
        <v>9</v>
      </c>
      <c r="C18" s="30"/>
      <c r="D18" s="30" t="s">
        <v>144</v>
      </c>
      <c r="E18" s="30" t="str">
        <f t="shared" si="0"/>
        <v>Del Valle</v>
      </c>
      <c r="F18" s="30" t="str">
        <f t="shared" si="1"/>
        <v>Quavon Jones</v>
      </c>
      <c r="G18" s="32">
        <f t="shared" si="2"/>
        <v>0.75</v>
      </c>
      <c r="H18" s="30">
        <f t="shared" si="3"/>
        <v>1</v>
      </c>
      <c r="I18" s="30">
        <f t="shared" si="4"/>
        <v>0</v>
      </c>
      <c r="J18" s="30">
        <f t="shared" si="5"/>
        <v>1</v>
      </c>
      <c r="K18" s="30">
        <f t="shared" si="6"/>
        <v>1</v>
      </c>
      <c r="L18" s="36">
        <v>4</v>
      </c>
      <c r="M18" s="30"/>
      <c r="N18" s="30"/>
      <c r="O18" s="30"/>
      <c r="P18" s="30"/>
      <c r="Q18" s="30"/>
      <c r="R18" s="30"/>
      <c r="S18" s="30"/>
      <c r="T18" s="30"/>
      <c r="U18" s="30"/>
      <c r="V18" s="30"/>
      <c r="W18" s="30"/>
      <c r="X18" s="30"/>
      <c r="Y18" s="30" t="s">
        <v>357</v>
      </c>
      <c r="Z18" s="30"/>
      <c r="AA18" s="30"/>
      <c r="AB18" s="30"/>
      <c r="AC18" s="30"/>
      <c r="AD18" s="30"/>
      <c r="AE18" s="30"/>
      <c r="AF18" s="30"/>
      <c r="AG18" s="30"/>
      <c r="AH18" s="30"/>
      <c r="AI18" s="30"/>
      <c r="AJ18" s="30"/>
      <c r="AK18" s="30"/>
      <c r="AL18" s="30" t="s">
        <v>753</v>
      </c>
      <c r="AM18" s="13">
        <v>4</v>
      </c>
      <c r="AN18" s="30" t="s">
        <v>756</v>
      </c>
      <c r="AO18" s="30" t="s">
        <v>757</v>
      </c>
      <c r="AP18" s="30"/>
      <c r="AQ18" s="30"/>
      <c r="AR18" s="30"/>
      <c r="AS18" s="30"/>
      <c r="AT18" s="30"/>
      <c r="AU18" s="30"/>
    </row>
    <row r="19" spans="1:47" ht="15.75" customHeight="1" x14ac:dyDescent="0.15">
      <c r="A19" s="29">
        <v>43740.720728483793</v>
      </c>
      <c r="B19" s="30" t="s">
        <v>9</v>
      </c>
      <c r="C19" s="30"/>
      <c r="D19" s="30" t="s">
        <v>144</v>
      </c>
      <c r="E19" s="30" t="str">
        <f t="shared" si="0"/>
        <v>Del Valle</v>
      </c>
      <c r="F19" s="30" t="str">
        <f t="shared" si="1"/>
        <v>Savannah Maddox</v>
      </c>
      <c r="G19" s="32">
        <f t="shared" si="2"/>
        <v>0.5</v>
      </c>
      <c r="H19" s="30">
        <f t="shared" si="3"/>
        <v>1</v>
      </c>
      <c r="I19" s="30">
        <f t="shared" si="4"/>
        <v>1</v>
      </c>
      <c r="J19" s="30">
        <f t="shared" si="5"/>
        <v>0</v>
      </c>
      <c r="K19" s="30">
        <f t="shared" si="6"/>
        <v>0</v>
      </c>
      <c r="L19" s="36">
        <v>4</v>
      </c>
      <c r="M19" s="30"/>
      <c r="N19" s="30"/>
      <c r="O19" s="30"/>
      <c r="P19" s="30"/>
      <c r="Q19" s="30"/>
      <c r="R19" s="30"/>
      <c r="S19" s="30"/>
      <c r="T19" s="30"/>
      <c r="U19" s="30"/>
      <c r="V19" s="30"/>
      <c r="W19" s="30"/>
      <c r="X19" s="30"/>
      <c r="Y19" s="30" t="s">
        <v>766</v>
      </c>
      <c r="Z19" s="30"/>
      <c r="AA19" s="30"/>
      <c r="AB19" s="30"/>
      <c r="AC19" s="30"/>
      <c r="AD19" s="30"/>
      <c r="AE19" s="30"/>
      <c r="AF19" s="30"/>
      <c r="AG19" s="30"/>
      <c r="AH19" s="30"/>
      <c r="AI19" s="30"/>
      <c r="AJ19" s="30"/>
      <c r="AK19" s="30"/>
      <c r="AL19" s="30" t="s">
        <v>753</v>
      </c>
      <c r="AM19" s="13">
        <v>28</v>
      </c>
      <c r="AN19" s="30" t="s">
        <v>754</v>
      </c>
      <c r="AO19" s="30" t="s">
        <v>755</v>
      </c>
      <c r="AP19" s="30"/>
      <c r="AQ19" s="30"/>
      <c r="AR19" s="30"/>
      <c r="AS19" s="30"/>
      <c r="AT19" s="30"/>
      <c r="AU19" s="30"/>
    </row>
    <row r="20" spans="1:47" ht="15.75" customHeight="1" x14ac:dyDescent="0.15">
      <c r="A20" s="29">
        <v>43740.720893252314</v>
      </c>
      <c r="B20" s="30" t="s">
        <v>9</v>
      </c>
      <c r="C20" s="30"/>
      <c r="D20" s="30" t="s">
        <v>144</v>
      </c>
      <c r="E20" s="30" t="str">
        <f t="shared" si="0"/>
        <v>Del Valle</v>
      </c>
      <c r="F20" s="30" t="str">
        <f t="shared" si="1"/>
        <v>Julian Garza</v>
      </c>
      <c r="G20" s="32">
        <f t="shared" si="2"/>
        <v>0.75</v>
      </c>
      <c r="H20" s="30">
        <f t="shared" si="3"/>
        <v>1</v>
      </c>
      <c r="I20" s="30">
        <f t="shared" si="4"/>
        <v>1</v>
      </c>
      <c r="J20" s="30">
        <f t="shared" si="5"/>
        <v>0</v>
      </c>
      <c r="K20" s="30">
        <f t="shared" si="6"/>
        <v>1</v>
      </c>
      <c r="L20" s="36">
        <v>4</v>
      </c>
      <c r="M20" s="30"/>
      <c r="N20" s="30"/>
      <c r="O20" s="30"/>
      <c r="P20" s="30"/>
      <c r="Q20" s="30"/>
      <c r="R20" s="30"/>
      <c r="S20" s="30"/>
      <c r="T20" s="30"/>
      <c r="U20" s="30"/>
      <c r="V20" s="30"/>
      <c r="W20" s="30"/>
      <c r="X20" s="30"/>
      <c r="Y20" s="30" t="s">
        <v>147</v>
      </c>
      <c r="Z20" s="30"/>
      <c r="AA20" s="30"/>
      <c r="AB20" s="30"/>
      <c r="AC20" s="30"/>
      <c r="AD20" s="30"/>
      <c r="AE20" s="30"/>
      <c r="AF20" s="30"/>
      <c r="AG20" s="30"/>
      <c r="AH20" s="30"/>
      <c r="AI20" s="30"/>
      <c r="AJ20" s="30"/>
      <c r="AK20" s="30"/>
      <c r="AL20" s="30" t="s">
        <v>753</v>
      </c>
      <c r="AM20" s="13">
        <v>28</v>
      </c>
      <c r="AN20" s="30" t="s">
        <v>767</v>
      </c>
      <c r="AO20" s="30" t="s">
        <v>757</v>
      </c>
      <c r="AP20" s="30"/>
      <c r="AQ20" s="30"/>
      <c r="AR20" s="30"/>
      <c r="AS20" s="30"/>
      <c r="AT20" s="30"/>
      <c r="AU20" s="30"/>
    </row>
    <row r="21" spans="1:47" ht="15.75" customHeight="1" x14ac:dyDescent="0.15">
      <c r="A21" s="29">
        <v>43740.722089918985</v>
      </c>
      <c r="B21" s="30" t="s">
        <v>9</v>
      </c>
      <c r="C21" s="30"/>
      <c r="D21" s="30" t="s">
        <v>144</v>
      </c>
      <c r="E21" s="30" t="str">
        <f t="shared" si="0"/>
        <v>Del Valle</v>
      </c>
      <c r="F21" s="30" t="str">
        <f t="shared" si="1"/>
        <v>Bryan Lopez</v>
      </c>
      <c r="G21" s="32">
        <f t="shared" si="2"/>
        <v>0.5</v>
      </c>
      <c r="H21" s="30">
        <f t="shared" si="3"/>
        <v>1</v>
      </c>
      <c r="I21" s="30">
        <f t="shared" si="4"/>
        <v>0</v>
      </c>
      <c r="J21" s="30">
        <f t="shared" si="5"/>
        <v>0</v>
      </c>
      <c r="K21" s="30">
        <f t="shared" si="6"/>
        <v>1</v>
      </c>
      <c r="L21" s="36">
        <v>4</v>
      </c>
      <c r="M21" s="30"/>
      <c r="N21" s="30"/>
      <c r="O21" s="30"/>
      <c r="P21" s="30"/>
      <c r="Q21" s="30"/>
      <c r="R21" s="30"/>
      <c r="S21" s="30"/>
      <c r="T21" s="30"/>
      <c r="U21" s="30"/>
      <c r="V21" s="30"/>
      <c r="W21" s="30"/>
      <c r="X21" s="30"/>
      <c r="Y21" s="30" t="s">
        <v>501</v>
      </c>
      <c r="Z21" s="30"/>
      <c r="AA21" s="30"/>
      <c r="AB21" s="30"/>
      <c r="AC21" s="30"/>
      <c r="AD21" s="30"/>
      <c r="AE21" s="30"/>
      <c r="AF21" s="30"/>
      <c r="AG21" s="30"/>
      <c r="AH21" s="30"/>
      <c r="AI21" s="30"/>
      <c r="AJ21" s="30"/>
      <c r="AK21" s="30"/>
      <c r="AL21" s="30" t="s">
        <v>753</v>
      </c>
      <c r="AM21" s="13">
        <v>4</v>
      </c>
      <c r="AN21" s="30" t="s">
        <v>768</v>
      </c>
      <c r="AO21" s="30" t="s">
        <v>757</v>
      </c>
      <c r="AP21" s="30"/>
      <c r="AQ21" s="30"/>
      <c r="AR21" s="30"/>
      <c r="AS21" s="30"/>
      <c r="AT21" s="30"/>
      <c r="AU21" s="30"/>
    </row>
    <row r="22" spans="1:47" ht="15.75" customHeight="1" x14ac:dyDescent="0.15">
      <c r="A22" s="29">
        <v>43740.722352604163</v>
      </c>
      <c r="B22" s="30" t="s">
        <v>9</v>
      </c>
      <c r="C22" s="30"/>
      <c r="D22" s="30" t="s">
        <v>144</v>
      </c>
      <c r="E22" s="30" t="str">
        <f t="shared" si="0"/>
        <v>Del Valle</v>
      </c>
      <c r="F22" s="30" t="str">
        <f t="shared" si="1"/>
        <v>Esperanza Hernandez</v>
      </c>
      <c r="G22" s="32">
        <f t="shared" si="2"/>
        <v>0.5</v>
      </c>
      <c r="H22" s="30">
        <f t="shared" si="3"/>
        <v>1</v>
      </c>
      <c r="I22" s="30">
        <f t="shared" si="4"/>
        <v>0</v>
      </c>
      <c r="J22" s="30">
        <f t="shared" si="5"/>
        <v>0</v>
      </c>
      <c r="K22" s="30">
        <f t="shared" si="6"/>
        <v>1</v>
      </c>
      <c r="L22" s="36">
        <v>4</v>
      </c>
      <c r="M22" s="30"/>
      <c r="N22" s="30"/>
      <c r="O22" s="30"/>
      <c r="P22" s="30"/>
      <c r="Q22" s="30"/>
      <c r="R22" s="30"/>
      <c r="S22" s="30"/>
      <c r="T22" s="30"/>
      <c r="U22" s="30"/>
      <c r="V22" s="30"/>
      <c r="W22" s="30"/>
      <c r="X22" s="30"/>
      <c r="Y22" s="30" t="s">
        <v>173</v>
      </c>
      <c r="Z22" s="30"/>
      <c r="AA22" s="30"/>
      <c r="AB22" s="30"/>
      <c r="AC22" s="30"/>
      <c r="AD22" s="30"/>
      <c r="AE22" s="30"/>
      <c r="AF22" s="30"/>
      <c r="AG22" s="30"/>
      <c r="AH22" s="30"/>
      <c r="AI22" s="30"/>
      <c r="AJ22" s="30"/>
      <c r="AK22" s="30"/>
      <c r="AL22" s="30" t="s">
        <v>753</v>
      </c>
      <c r="AM22" s="13">
        <v>4</v>
      </c>
      <c r="AN22" s="30" t="s">
        <v>769</v>
      </c>
      <c r="AO22" s="30" t="s">
        <v>757</v>
      </c>
      <c r="AP22" s="30"/>
      <c r="AQ22" s="30"/>
      <c r="AR22" s="30"/>
      <c r="AS22" s="30"/>
      <c r="AT22" s="30"/>
      <c r="AU22" s="30"/>
    </row>
    <row r="23" spans="1:47" ht="15.75" customHeight="1" x14ac:dyDescent="0.15">
      <c r="A23" s="29">
        <v>43740.722640960652</v>
      </c>
      <c r="B23" s="30" t="s">
        <v>9</v>
      </c>
      <c r="C23" s="30"/>
      <c r="D23" s="30" t="s">
        <v>144</v>
      </c>
      <c r="E23" s="30" t="str">
        <f t="shared" si="0"/>
        <v>Del Valle</v>
      </c>
      <c r="F23" s="30" t="str">
        <f t="shared" si="1"/>
        <v>Juan Salas</v>
      </c>
      <c r="G23" s="32">
        <f t="shared" si="2"/>
        <v>0.5</v>
      </c>
      <c r="H23" s="30">
        <f t="shared" si="3"/>
        <v>1</v>
      </c>
      <c r="I23" s="30">
        <f t="shared" si="4"/>
        <v>0</v>
      </c>
      <c r="J23" s="30">
        <f t="shared" si="5"/>
        <v>1</v>
      </c>
      <c r="K23" s="30">
        <f t="shared" si="6"/>
        <v>0</v>
      </c>
      <c r="L23" s="36">
        <v>4</v>
      </c>
      <c r="M23" s="30"/>
      <c r="N23" s="30"/>
      <c r="O23" s="30"/>
      <c r="P23" s="30"/>
      <c r="Q23" s="30"/>
      <c r="R23" s="30"/>
      <c r="S23" s="30"/>
      <c r="T23" s="30"/>
      <c r="U23" s="30"/>
      <c r="V23" s="30"/>
      <c r="W23" s="30"/>
      <c r="X23" s="30"/>
      <c r="Y23" s="30" t="s">
        <v>159</v>
      </c>
      <c r="Z23" s="30"/>
      <c r="AA23" s="30"/>
      <c r="AB23" s="30"/>
      <c r="AC23" s="30"/>
      <c r="AD23" s="30"/>
      <c r="AE23" s="30"/>
      <c r="AF23" s="30"/>
      <c r="AG23" s="30"/>
      <c r="AH23" s="30"/>
      <c r="AI23" s="30"/>
      <c r="AJ23" s="30"/>
      <c r="AK23" s="30"/>
      <c r="AL23" s="30" t="s">
        <v>753</v>
      </c>
      <c r="AM23" s="13">
        <v>4</v>
      </c>
      <c r="AN23" s="30" t="s">
        <v>770</v>
      </c>
      <c r="AO23" s="30" t="s">
        <v>755</v>
      </c>
      <c r="AP23" s="30"/>
      <c r="AQ23" s="30"/>
      <c r="AR23" s="30"/>
      <c r="AS23" s="30"/>
      <c r="AT23" s="30"/>
      <c r="AU23" s="30"/>
    </row>
    <row r="24" spans="1:47" ht="15.75" customHeight="1" x14ac:dyDescent="0.15">
      <c r="A24" s="29">
        <v>43741.716884965281</v>
      </c>
      <c r="B24" s="30" t="s">
        <v>9</v>
      </c>
      <c r="C24" s="30"/>
      <c r="D24" s="30" t="s">
        <v>144</v>
      </c>
      <c r="E24" s="30" t="str">
        <f t="shared" si="0"/>
        <v>Del Valle</v>
      </c>
      <c r="F24" s="30" t="str">
        <f t="shared" si="1"/>
        <v>Rand Lindsey</v>
      </c>
      <c r="G24" s="32">
        <f t="shared" si="2"/>
        <v>1</v>
      </c>
      <c r="H24" s="30">
        <f t="shared" si="3"/>
        <v>1</v>
      </c>
      <c r="I24" s="30">
        <f t="shared" si="4"/>
        <v>1</v>
      </c>
      <c r="J24" s="30">
        <f t="shared" si="5"/>
        <v>1</v>
      </c>
      <c r="K24" s="30">
        <f t="shared" si="6"/>
        <v>1</v>
      </c>
      <c r="L24" s="36">
        <v>4</v>
      </c>
      <c r="M24" s="30"/>
      <c r="N24" s="30"/>
      <c r="O24" s="30"/>
      <c r="P24" s="30"/>
      <c r="Q24" s="30"/>
      <c r="R24" s="30"/>
      <c r="S24" s="30"/>
      <c r="T24" s="30"/>
      <c r="U24" s="30"/>
      <c r="V24" s="30"/>
      <c r="W24" s="30"/>
      <c r="X24" s="30"/>
      <c r="Y24" s="30" t="s">
        <v>306</v>
      </c>
      <c r="Z24" s="30"/>
      <c r="AA24" s="30"/>
      <c r="AB24" s="30"/>
      <c r="AC24" s="30"/>
      <c r="AD24" s="30"/>
      <c r="AE24" s="30"/>
      <c r="AF24" s="30"/>
      <c r="AG24" s="30"/>
      <c r="AH24" s="30"/>
      <c r="AI24" s="30"/>
      <c r="AJ24" s="30"/>
      <c r="AK24" s="30"/>
      <c r="AL24" s="30" t="s">
        <v>753</v>
      </c>
      <c r="AM24" s="13">
        <v>28</v>
      </c>
      <c r="AN24" s="30" t="s">
        <v>756</v>
      </c>
      <c r="AO24" s="30" t="s">
        <v>757</v>
      </c>
      <c r="AP24" s="30"/>
      <c r="AQ24" s="30"/>
      <c r="AR24" s="30"/>
      <c r="AS24" s="30"/>
      <c r="AT24" s="30"/>
      <c r="AU24" s="30"/>
    </row>
    <row r="25" spans="1:47" ht="15.75" customHeight="1" x14ac:dyDescent="0.15">
      <c r="A25" s="29">
        <v>43741.719562916667</v>
      </c>
      <c r="B25" s="30" t="s">
        <v>9</v>
      </c>
      <c r="C25" s="30"/>
      <c r="D25" s="30" t="s">
        <v>144</v>
      </c>
      <c r="E25" s="30" t="str">
        <f t="shared" si="0"/>
        <v>Del Valle</v>
      </c>
      <c r="F25" s="30" t="str">
        <f t="shared" si="1"/>
        <v>Rocio Montero</v>
      </c>
      <c r="G25" s="32">
        <f t="shared" si="2"/>
        <v>0.75</v>
      </c>
      <c r="H25" s="30">
        <f t="shared" si="3"/>
        <v>1</v>
      </c>
      <c r="I25" s="30">
        <f t="shared" si="4"/>
        <v>1</v>
      </c>
      <c r="J25" s="30">
        <f t="shared" si="5"/>
        <v>0</v>
      </c>
      <c r="K25" s="30">
        <f t="shared" si="6"/>
        <v>1</v>
      </c>
      <c r="L25" s="36">
        <v>4</v>
      </c>
      <c r="M25" s="30"/>
      <c r="N25" s="30"/>
      <c r="O25" s="30"/>
      <c r="P25" s="30"/>
      <c r="Q25" s="30"/>
      <c r="R25" s="30"/>
      <c r="S25" s="30"/>
      <c r="T25" s="30"/>
      <c r="U25" s="30"/>
      <c r="V25" s="30"/>
      <c r="W25" s="30"/>
      <c r="X25" s="30"/>
      <c r="Y25" s="30" t="s">
        <v>286</v>
      </c>
      <c r="Z25" s="30"/>
      <c r="AA25" s="30"/>
      <c r="AB25" s="30"/>
      <c r="AC25" s="30"/>
      <c r="AD25" s="30"/>
      <c r="AE25" s="30"/>
      <c r="AF25" s="30"/>
      <c r="AG25" s="30"/>
      <c r="AH25" s="30"/>
      <c r="AI25" s="30"/>
      <c r="AJ25" s="30"/>
      <c r="AK25" s="30"/>
      <c r="AL25" s="30" t="s">
        <v>753</v>
      </c>
      <c r="AM25" s="13">
        <v>28</v>
      </c>
      <c r="AN25" s="30" t="s">
        <v>771</v>
      </c>
      <c r="AO25" s="30" t="s">
        <v>757</v>
      </c>
      <c r="AP25" s="30"/>
      <c r="AQ25" s="30"/>
      <c r="AR25" s="30"/>
      <c r="AS25" s="30"/>
      <c r="AT25" s="30"/>
      <c r="AU25" s="30"/>
    </row>
    <row r="26" spans="1:47" ht="15.75" customHeight="1" x14ac:dyDescent="0.15">
      <c r="A26" s="29">
        <v>43741.721218206018</v>
      </c>
      <c r="B26" s="30" t="s">
        <v>9</v>
      </c>
      <c r="C26" s="30"/>
      <c r="D26" s="30" t="s">
        <v>144</v>
      </c>
      <c r="E26" s="30" t="str">
        <f t="shared" si="0"/>
        <v>Del Valle</v>
      </c>
      <c r="F26" s="30" t="str">
        <f t="shared" si="1"/>
        <v>Jason Medina</v>
      </c>
      <c r="G26" s="32">
        <f t="shared" si="2"/>
        <v>0.25</v>
      </c>
      <c r="H26" s="30">
        <f t="shared" si="3"/>
        <v>1</v>
      </c>
      <c r="I26" s="30">
        <f t="shared" si="4"/>
        <v>0</v>
      </c>
      <c r="J26" s="30">
        <f t="shared" si="5"/>
        <v>0</v>
      </c>
      <c r="K26" s="30">
        <f t="shared" si="6"/>
        <v>0</v>
      </c>
      <c r="L26" s="36">
        <v>4</v>
      </c>
      <c r="M26" s="30"/>
      <c r="N26" s="30"/>
      <c r="O26" s="30"/>
      <c r="P26" s="30"/>
      <c r="Q26" s="30"/>
      <c r="R26" s="30"/>
      <c r="S26" s="30"/>
      <c r="T26" s="30"/>
      <c r="U26" s="30"/>
      <c r="V26" s="30"/>
      <c r="W26" s="30"/>
      <c r="X26" s="30"/>
      <c r="Y26" s="30" t="s">
        <v>390</v>
      </c>
      <c r="Z26" s="30"/>
      <c r="AA26" s="30"/>
      <c r="AB26" s="30"/>
      <c r="AC26" s="30"/>
      <c r="AD26" s="30"/>
      <c r="AE26" s="30"/>
      <c r="AF26" s="30"/>
      <c r="AG26" s="30"/>
      <c r="AH26" s="30"/>
      <c r="AI26" s="30"/>
      <c r="AJ26" s="30"/>
      <c r="AK26" s="30"/>
      <c r="AL26" s="30" t="s">
        <v>753</v>
      </c>
      <c r="AM26" s="13">
        <v>4</v>
      </c>
      <c r="AN26" s="30" t="s">
        <v>757</v>
      </c>
      <c r="AO26" s="30" t="s">
        <v>755</v>
      </c>
      <c r="AP26" s="30"/>
      <c r="AQ26" s="30"/>
      <c r="AR26" s="30"/>
      <c r="AS26" s="30"/>
      <c r="AT26" s="30"/>
      <c r="AU26" s="30"/>
    </row>
    <row r="27" spans="1:47" ht="15.75" customHeight="1" x14ac:dyDescent="0.15">
      <c r="A27" s="29">
        <v>43741.721230462965</v>
      </c>
      <c r="B27" s="30" t="s">
        <v>9</v>
      </c>
      <c r="C27" s="30"/>
      <c r="D27" s="30" t="s">
        <v>144</v>
      </c>
      <c r="E27" s="30" t="str">
        <f t="shared" si="0"/>
        <v>Del Valle</v>
      </c>
      <c r="F27" s="30" t="str">
        <f t="shared" si="1"/>
        <v>Angel Campuzano</v>
      </c>
      <c r="G27" s="32">
        <f t="shared" si="2"/>
        <v>0.25</v>
      </c>
      <c r="H27" s="30">
        <f t="shared" si="3"/>
        <v>1</v>
      </c>
      <c r="I27" s="30">
        <f t="shared" si="4"/>
        <v>0</v>
      </c>
      <c r="J27" s="30">
        <f t="shared" si="5"/>
        <v>0</v>
      </c>
      <c r="K27" s="30">
        <f t="shared" si="6"/>
        <v>0</v>
      </c>
      <c r="L27" s="36">
        <v>4</v>
      </c>
      <c r="M27" s="30"/>
      <c r="N27" s="30"/>
      <c r="O27" s="30"/>
      <c r="P27" s="30"/>
      <c r="Q27" s="30"/>
      <c r="R27" s="30"/>
      <c r="S27" s="30"/>
      <c r="T27" s="30"/>
      <c r="U27" s="30"/>
      <c r="V27" s="30"/>
      <c r="W27" s="30"/>
      <c r="X27" s="30"/>
      <c r="Y27" s="30" t="s">
        <v>389</v>
      </c>
      <c r="Z27" s="30"/>
      <c r="AA27" s="30"/>
      <c r="AB27" s="30"/>
      <c r="AC27" s="30"/>
      <c r="AD27" s="30"/>
      <c r="AE27" s="30"/>
      <c r="AF27" s="30"/>
      <c r="AG27" s="30"/>
      <c r="AH27" s="30"/>
      <c r="AI27" s="30"/>
      <c r="AJ27" s="30"/>
      <c r="AK27" s="30"/>
      <c r="AL27" s="30" t="s">
        <v>753</v>
      </c>
      <c r="AM27" s="13">
        <v>4</v>
      </c>
      <c r="AN27" s="30" t="s">
        <v>757</v>
      </c>
      <c r="AO27" s="30" t="s">
        <v>755</v>
      </c>
      <c r="AP27" s="30"/>
      <c r="AQ27" s="30"/>
      <c r="AR27" s="30"/>
      <c r="AS27" s="30"/>
      <c r="AT27" s="30"/>
      <c r="AU27" s="30"/>
    </row>
    <row r="28" spans="1:47" ht="15.75" customHeight="1" x14ac:dyDescent="0.15">
      <c r="A28" s="29">
        <v>43741.722020555557</v>
      </c>
      <c r="B28" s="30" t="s">
        <v>9</v>
      </c>
      <c r="C28" s="30"/>
      <c r="D28" s="30" t="s">
        <v>144</v>
      </c>
      <c r="E28" s="30" t="str">
        <f t="shared" si="0"/>
        <v>Del Valle</v>
      </c>
      <c r="F28" s="30" t="str">
        <f t="shared" si="1"/>
        <v>Yaritza Kenyon</v>
      </c>
      <c r="G28" s="32">
        <f t="shared" si="2"/>
        <v>0.25</v>
      </c>
      <c r="H28" s="30">
        <f t="shared" si="3"/>
        <v>1</v>
      </c>
      <c r="I28" s="30">
        <f t="shared" si="4"/>
        <v>0</v>
      </c>
      <c r="J28" s="30">
        <f t="shared" si="5"/>
        <v>0</v>
      </c>
      <c r="K28" s="30">
        <f t="shared" si="6"/>
        <v>0</v>
      </c>
      <c r="L28" s="36">
        <v>4</v>
      </c>
      <c r="M28" s="30"/>
      <c r="N28" s="30"/>
      <c r="O28" s="30"/>
      <c r="P28" s="30"/>
      <c r="Q28" s="30"/>
      <c r="R28" s="30"/>
      <c r="S28" s="30"/>
      <c r="T28" s="30"/>
      <c r="U28" s="30"/>
      <c r="V28" s="30"/>
      <c r="W28" s="30"/>
      <c r="X28" s="30"/>
      <c r="Y28" s="30" t="s">
        <v>391</v>
      </c>
      <c r="Z28" s="30"/>
      <c r="AA28" s="30"/>
      <c r="AB28" s="30"/>
      <c r="AC28" s="30"/>
      <c r="AD28" s="30"/>
      <c r="AE28" s="30"/>
      <c r="AF28" s="30"/>
      <c r="AG28" s="30"/>
      <c r="AH28" s="30"/>
      <c r="AI28" s="30"/>
      <c r="AJ28" s="30"/>
      <c r="AK28" s="30"/>
      <c r="AL28" s="30" t="s">
        <v>753</v>
      </c>
      <c r="AM28" s="13">
        <v>4</v>
      </c>
      <c r="AN28" s="30" t="s">
        <v>772</v>
      </c>
      <c r="AO28" s="30" t="s">
        <v>755</v>
      </c>
      <c r="AP28" s="30"/>
      <c r="AQ28" s="30"/>
      <c r="AR28" s="30"/>
      <c r="AS28" s="30"/>
      <c r="AT28" s="30"/>
      <c r="AU28" s="30"/>
    </row>
    <row r="29" spans="1:47" ht="15.75" customHeight="1" x14ac:dyDescent="0.15">
      <c r="A29" s="29">
        <v>43741.722134571755</v>
      </c>
      <c r="B29" s="30" t="s">
        <v>9</v>
      </c>
      <c r="C29" s="30"/>
      <c r="D29" s="30" t="s">
        <v>144</v>
      </c>
      <c r="E29" s="30" t="str">
        <f t="shared" si="0"/>
        <v>Del Valle</v>
      </c>
      <c r="F29" s="30" t="str">
        <f t="shared" si="1"/>
        <v>Madison Zamora</v>
      </c>
      <c r="G29" s="32">
        <f t="shared" si="2"/>
        <v>0.25</v>
      </c>
      <c r="H29" s="30">
        <f t="shared" si="3"/>
        <v>1</v>
      </c>
      <c r="I29" s="30">
        <f t="shared" si="4"/>
        <v>0</v>
      </c>
      <c r="J29" s="30">
        <f t="shared" si="5"/>
        <v>0</v>
      </c>
      <c r="K29" s="30">
        <f t="shared" si="6"/>
        <v>0</v>
      </c>
      <c r="L29" s="36">
        <v>4</v>
      </c>
      <c r="M29" s="30"/>
      <c r="N29" s="30"/>
      <c r="O29" s="30"/>
      <c r="P29" s="30"/>
      <c r="Q29" s="30"/>
      <c r="R29" s="30"/>
      <c r="S29" s="30"/>
      <c r="T29" s="30"/>
      <c r="U29" s="30"/>
      <c r="V29" s="30"/>
      <c r="W29" s="30"/>
      <c r="X29" s="30"/>
      <c r="Y29" s="30" t="s">
        <v>393</v>
      </c>
      <c r="Z29" s="30"/>
      <c r="AA29" s="30"/>
      <c r="AB29" s="30"/>
      <c r="AC29" s="30"/>
      <c r="AD29" s="30"/>
      <c r="AE29" s="30"/>
      <c r="AF29" s="30"/>
      <c r="AG29" s="30"/>
      <c r="AH29" s="30"/>
      <c r="AI29" s="30"/>
      <c r="AJ29" s="30"/>
      <c r="AK29" s="30"/>
      <c r="AL29" s="30" t="s">
        <v>753</v>
      </c>
      <c r="AM29" s="13">
        <v>4</v>
      </c>
      <c r="AN29" s="30" t="s">
        <v>773</v>
      </c>
      <c r="AO29" s="30" t="s">
        <v>755</v>
      </c>
      <c r="AP29" s="30"/>
      <c r="AQ29" s="30"/>
      <c r="AR29" s="30"/>
      <c r="AS29" s="30"/>
      <c r="AT29" s="30"/>
      <c r="AU29" s="30"/>
    </row>
    <row r="30" spans="1:47" ht="15.75" customHeight="1" x14ac:dyDescent="0.15">
      <c r="A30" s="29">
        <v>43741.724445914355</v>
      </c>
      <c r="B30" s="30" t="s">
        <v>9</v>
      </c>
      <c r="C30" s="30"/>
      <c r="D30" s="30" t="s">
        <v>144</v>
      </c>
      <c r="E30" s="30" t="str">
        <f t="shared" si="0"/>
        <v>Del Valle</v>
      </c>
      <c r="F30" s="30" t="str">
        <f t="shared" si="1"/>
        <v>Edgar Velasco</v>
      </c>
      <c r="G30" s="32">
        <f t="shared" si="2"/>
        <v>0.5</v>
      </c>
      <c r="H30" s="30">
        <f t="shared" si="3"/>
        <v>1</v>
      </c>
      <c r="I30" s="30">
        <f t="shared" si="4"/>
        <v>0</v>
      </c>
      <c r="J30" s="30">
        <f t="shared" si="5"/>
        <v>1</v>
      </c>
      <c r="K30" s="30">
        <f t="shared" si="6"/>
        <v>0</v>
      </c>
      <c r="L30" s="36">
        <v>4</v>
      </c>
      <c r="M30" s="30"/>
      <c r="N30" s="30"/>
      <c r="O30" s="30"/>
      <c r="P30" s="30"/>
      <c r="Q30" s="30"/>
      <c r="R30" s="30"/>
      <c r="S30" s="30"/>
      <c r="T30" s="30"/>
      <c r="U30" s="30"/>
      <c r="V30" s="30"/>
      <c r="W30" s="30"/>
      <c r="X30" s="30"/>
      <c r="Y30" s="30" t="s">
        <v>300</v>
      </c>
      <c r="Z30" s="30"/>
      <c r="AA30" s="30"/>
      <c r="AB30" s="30"/>
      <c r="AC30" s="30"/>
      <c r="AD30" s="30"/>
      <c r="AE30" s="30"/>
      <c r="AF30" s="30"/>
      <c r="AG30" s="30"/>
      <c r="AH30" s="30"/>
      <c r="AI30" s="30"/>
      <c r="AJ30" s="30"/>
      <c r="AK30" s="30"/>
      <c r="AL30" s="30" t="s">
        <v>753</v>
      </c>
      <c r="AM30" s="13">
        <v>4</v>
      </c>
      <c r="AN30" s="30" t="s">
        <v>758</v>
      </c>
      <c r="AO30" s="30" t="s">
        <v>755</v>
      </c>
      <c r="AP30" s="30"/>
      <c r="AQ30" s="30"/>
      <c r="AR30" s="30"/>
      <c r="AS30" s="30"/>
      <c r="AT30" s="30"/>
      <c r="AU30" s="30"/>
    </row>
    <row r="31" spans="1:47" ht="15.75" customHeight="1" x14ac:dyDescent="0.15">
      <c r="A31" s="29">
        <v>43741.725738912035</v>
      </c>
      <c r="B31" s="30" t="s">
        <v>9</v>
      </c>
      <c r="C31" s="30"/>
      <c r="D31" s="30" t="s">
        <v>144</v>
      </c>
      <c r="E31" s="30" t="str">
        <f t="shared" si="0"/>
        <v>Del Valle</v>
      </c>
      <c r="F31" s="30" t="str">
        <f t="shared" si="1"/>
        <v>Brian Richardson</v>
      </c>
      <c r="G31" s="32">
        <f t="shared" si="2"/>
        <v>0.75</v>
      </c>
      <c r="H31" s="30">
        <f t="shared" si="3"/>
        <v>1</v>
      </c>
      <c r="I31" s="30">
        <f t="shared" si="4"/>
        <v>0</v>
      </c>
      <c r="J31" s="30">
        <f t="shared" si="5"/>
        <v>1</v>
      </c>
      <c r="K31" s="30">
        <f t="shared" si="6"/>
        <v>1</v>
      </c>
      <c r="L31" s="36">
        <v>4</v>
      </c>
      <c r="M31" s="30"/>
      <c r="N31" s="30"/>
      <c r="O31" s="30"/>
      <c r="P31" s="30"/>
      <c r="Q31" s="30"/>
      <c r="R31" s="30"/>
      <c r="S31" s="30"/>
      <c r="T31" s="30"/>
      <c r="U31" s="30"/>
      <c r="V31" s="30"/>
      <c r="W31" s="30"/>
      <c r="X31" s="30"/>
      <c r="Y31" s="30" t="s">
        <v>299</v>
      </c>
      <c r="Z31" s="30"/>
      <c r="AA31" s="30"/>
      <c r="AB31" s="30"/>
      <c r="AC31" s="30"/>
      <c r="AD31" s="30"/>
      <c r="AE31" s="30"/>
      <c r="AF31" s="30"/>
      <c r="AG31" s="30"/>
      <c r="AH31" s="30"/>
      <c r="AI31" s="30"/>
      <c r="AJ31" s="30"/>
      <c r="AK31" s="30"/>
      <c r="AL31" s="30" t="s">
        <v>753</v>
      </c>
      <c r="AM31" s="13">
        <v>4</v>
      </c>
      <c r="AN31" s="30" t="s">
        <v>756</v>
      </c>
      <c r="AO31" s="30" t="s">
        <v>757</v>
      </c>
      <c r="AP31" s="30"/>
      <c r="AQ31" s="30"/>
      <c r="AR31" s="30"/>
      <c r="AS31" s="30"/>
      <c r="AT31" s="30"/>
      <c r="AU31" s="30"/>
    </row>
    <row r="32" spans="1:47" ht="15.75" customHeight="1" x14ac:dyDescent="0.15">
      <c r="A32" s="29">
        <v>43741.650308055556</v>
      </c>
      <c r="B32" s="30" t="s">
        <v>9</v>
      </c>
      <c r="C32" s="30"/>
      <c r="D32" s="30" t="s">
        <v>247</v>
      </c>
      <c r="E32" s="30" t="str">
        <f t="shared" si="0"/>
        <v>Harmony</v>
      </c>
      <c r="F32" s="30" t="str">
        <f t="shared" si="1"/>
        <v>Sergio Sanchez</v>
      </c>
      <c r="G32" s="32">
        <f t="shared" si="2"/>
        <v>0.5</v>
      </c>
      <c r="H32" s="30">
        <f t="shared" si="3"/>
        <v>1</v>
      </c>
      <c r="I32" s="30">
        <f t="shared" si="4"/>
        <v>0</v>
      </c>
      <c r="J32" s="30">
        <f t="shared" si="5"/>
        <v>1</v>
      </c>
      <c r="K32" s="30">
        <f t="shared" si="6"/>
        <v>0</v>
      </c>
      <c r="L32" s="36">
        <v>4</v>
      </c>
      <c r="M32" s="30"/>
      <c r="N32" s="30"/>
      <c r="O32" s="30"/>
      <c r="P32" s="30"/>
      <c r="Q32" s="30"/>
      <c r="R32" s="30"/>
      <c r="S32" s="30"/>
      <c r="T32" s="30"/>
      <c r="U32" s="30"/>
      <c r="V32" s="30"/>
      <c r="W32" s="30"/>
      <c r="X32" s="30"/>
      <c r="Y32" s="30"/>
      <c r="Z32" s="30" t="s">
        <v>261</v>
      </c>
      <c r="AA32" s="30"/>
      <c r="AB32" s="30"/>
      <c r="AC32" s="30"/>
      <c r="AD32" s="30"/>
      <c r="AE32" s="30"/>
      <c r="AF32" s="30"/>
      <c r="AG32" s="30"/>
      <c r="AH32" s="30"/>
      <c r="AI32" s="30"/>
      <c r="AJ32" s="30"/>
      <c r="AK32" s="30"/>
      <c r="AL32" s="30" t="s">
        <v>753</v>
      </c>
      <c r="AM32" s="13">
        <v>4</v>
      </c>
      <c r="AN32" s="30" t="s">
        <v>756</v>
      </c>
      <c r="AO32" s="30" t="s">
        <v>755</v>
      </c>
      <c r="AP32" s="30"/>
      <c r="AQ32" s="30"/>
      <c r="AR32" s="30"/>
      <c r="AS32" s="30"/>
      <c r="AT32" s="30"/>
      <c r="AU32" s="30"/>
    </row>
    <row r="33" spans="1:47" ht="15.75" customHeight="1" x14ac:dyDescent="0.15">
      <c r="A33" s="29">
        <v>43741.663585196759</v>
      </c>
      <c r="B33" s="30" t="s">
        <v>9</v>
      </c>
      <c r="C33" s="30"/>
      <c r="D33" s="30" t="s">
        <v>247</v>
      </c>
      <c r="E33" s="30" t="str">
        <f t="shared" si="0"/>
        <v>Harmony</v>
      </c>
      <c r="F33" s="30" t="str">
        <f t="shared" si="1"/>
        <v>Mia Williams</v>
      </c>
      <c r="G33" s="32">
        <f t="shared" si="2"/>
        <v>1</v>
      </c>
      <c r="H33" s="30">
        <f t="shared" si="3"/>
        <v>1</v>
      </c>
      <c r="I33" s="30">
        <f t="shared" si="4"/>
        <v>1</v>
      </c>
      <c r="J33" s="30">
        <f t="shared" si="5"/>
        <v>1</v>
      </c>
      <c r="K33" s="30">
        <f t="shared" si="6"/>
        <v>1</v>
      </c>
      <c r="L33" s="36">
        <v>4</v>
      </c>
      <c r="M33" s="30"/>
      <c r="N33" s="30"/>
      <c r="O33" s="30"/>
      <c r="P33" s="30"/>
      <c r="Q33" s="30"/>
      <c r="R33" s="30"/>
      <c r="S33" s="30"/>
      <c r="T33" s="30"/>
      <c r="U33" s="30"/>
      <c r="V33" s="30"/>
      <c r="W33" s="30"/>
      <c r="X33" s="30"/>
      <c r="Y33" s="30"/>
      <c r="Z33" s="30" t="s">
        <v>266</v>
      </c>
      <c r="AA33" s="30"/>
      <c r="AB33" s="30"/>
      <c r="AC33" s="30"/>
      <c r="AD33" s="30"/>
      <c r="AE33" s="30"/>
      <c r="AF33" s="30"/>
      <c r="AG33" s="30"/>
      <c r="AH33" s="30"/>
      <c r="AI33" s="30"/>
      <c r="AJ33" s="30"/>
      <c r="AK33" s="30"/>
      <c r="AL33" s="30" t="s">
        <v>753</v>
      </c>
      <c r="AM33" s="13">
        <v>28</v>
      </c>
      <c r="AN33" s="30" t="s">
        <v>758</v>
      </c>
      <c r="AO33" s="30" t="s">
        <v>757</v>
      </c>
      <c r="AP33" s="30"/>
      <c r="AQ33" s="30"/>
      <c r="AR33" s="30"/>
      <c r="AS33" s="30"/>
      <c r="AT33" s="30"/>
      <c r="AU33" s="30"/>
    </row>
    <row r="34" spans="1:47" ht="15.75" customHeight="1" x14ac:dyDescent="0.15">
      <c r="A34" s="29">
        <v>43741.665547962963</v>
      </c>
      <c r="B34" s="30" t="s">
        <v>9</v>
      </c>
      <c r="C34" s="30"/>
      <c r="D34" s="30" t="s">
        <v>247</v>
      </c>
      <c r="E34" s="30" t="str">
        <f t="shared" si="0"/>
        <v>Harmony</v>
      </c>
      <c r="F34" s="30" t="str">
        <f t="shared" si="1"/>
        <v>Cedric Vu</v>
      </c>
      <c r="G34" s="32">
        <f t="shared" si="2"/>
        <v>0.5</v>
      </c>
      <c r="H34" s="30">
        <f t="shared" si="3"/>
        <v>1</v>
      </c>
      <c r="I34" s="30">
        <f t="shared" si="4"/>
        <v>1</v>
      </c>
      <c r="J34" s="30">
        <f t="shared" si="5"/>
        <v>0</v>
      </c>
      <c r="K34" s="30">
        <f t="shared" si="6"/>
        <v>0</v>
      </c>
      <c r="L34" s="36">
        <v>4</v>
      </c>
      <c r="M34" s="30"/>
      <c r="N34" s="30"/>
      <c r="O34" s="30"/>
      <c r="P34" s="30"/>
      <c r="Q34" s="30"/>
      <c r="R34" s="30"/>
      <c r="S34" s="30"/>
      <c r="T34" s="30"/>
      <c r="U34" s="30"/>
      <c r="V34" s="30"/>
      <c r="W34" s="30"/>
      <c r="X34" s="30"/>
      <c r="Y34" s="30"/>
      <c r="Z34" s="30" t="s">
        <v>355</v>
      </c>
      <c r="AA34" s="30"/>
      <c r="AB34" s="30"/>
      <c r="AC34" s="30"/>
      <c r="AD34" s="30"/>
      <c r="AE34" s="30"/>
      <c r="AF34" s="30"/>
      <c r="AG34" s="30"/>
      <c r="AH34" s="30"/>
      <c r="AI34" s="30"/>
      <c r="AJ34" s="30"/>
      <c r="AK34" s="30"/>
      <c r="AL34" s="30" t="s">
        <v>753</v>
      </c>
      <c r="AM34" s="13">
        <v>28</v>
      </c>
      <c r="AN34" s="30" t="s">
        <v>774</v>
      </c>
      <c r="AO34" s="30" t="s">
        <v>755</v>
      </c>
      <c r="AP34" s="30"/>
      <c r="AQ34" s="30"/>
      <c r="AR34" s="30"/>
      <c r="AS34" s="30"/>
      <c r="AT34" s="30"/>
      <c r="AU34" s="30"/>
    </row>
    <row r="35" spans="1:47" ht="15.75" customHeight="1" x14ac:dyDescent="0.15">
      <c r="A35" s="29">
        <v>43741.665604259259</v>
      </c>
      <c r="B35" s="30" t="s">
        <v>9</v>
      </c>
      <c r="C35" s="30"/>
      <c r="D35" s="30" t="s">
        <v>247</v>
      </c>
      <c r="E35" s="30" t="str">
        <f t="shared" si="0"/>
        <v>Harmony</v>
      </c>
      <c r="F35" s="30" t="str">
        <f t="shared" si="1"/>
        <v>Parker Leveque</v>
      </c>
      <c r="G35" s="32">
        <f t="shared" si="2"/>
        <v>0.5</v>
      </c>
      <c r="H35" s="30">
        <f t="shared" si="3"/>
        <v>1</v>
      </c>
      <c r="I35" s="30">
        <f t="shared" si="4"/>
        <v>0</v>
      </c>
      <c r="J35" s="30">
        <f t="shared" si="5"/>
        <v>1</v>
      </c>
      <c r="K35" s="30">
        <f t="shared" si="6"/>
        <v>0</v>
      </c>
      <c r="L35" s="36">
        <v>4</v>
      </c>
      <c r="M35" s="30"/>
      <c r="N35" s="30"/>
      <c r="O35" s="30"/>
      <c r="P35" s="30"/>
      <c r="Q35" s="30"/>
      <c r="R35" s="30"/>
      <c r="S35" s="30"/>
      <c r="T35" s="30"/>
      <c r="U35" s="30"/>
      <c r="V35" s="30"/>
      <c r="W35" s="30"/>
      <c r="X35" s="30"/>
      <c r="Y35" s="30"/>
      <c r="Z35" s="30" t="s">
        <v>262</v>
      </c>
      <c r="AA35" s="30"/>
      <c r="AB35" s="30"/>
      <c r="AC35" s="30"/>
      <c r="AD35" s="30"/>
      <c r="AE35" s="30"/>
      <c r="AF35" s="30"/>
      <c r="AG35" s="30"/>
      <c r="AH35" s="30"/>
      <c r="AI35" s="30"/>
      <c r="AJ35" s="30"/>
      <c r="AK35" s="30"/>
      <c r="AL35" s="30" t="s">
        <v>753</v>
      </c>
      <c r="AM35" s="13">
        <v>4</v>
      </c>
      <c r="AN35" s="30" t="s">
        <v>756</v>
      </c>
      <c r="AO35" s="30" t="s">
        <v>755</v>
      </c>
      <c r="AP35" s="30"/>
      <c r="AQ35" s="30"/>
      <c r="AR35" s="30"/>
      <c r="AS35" s="30"/>
      <c r="AT35" s="30"/>
      <c r="AU35" s="30"/>
    </row>
    <row r="36" spans="1:47" ht="15.75" customHeight="1" x14ac:dyDescent="0.15">
      <c r="A36" s="29">
        <v>43741.668748240743</v>
      </c>
      <c r="B36" s="30" t="s">
        <v>9</v>
      </c>
      <c r="C36" s="30"/>
      <c r="D36" s="30" t="s">
        <v>247</v>
      </c>
      <c r="E36" s="30" t="str">
        <f t="shared" si="0"/>
        <v>Harmony</v>
      </c>
      <c r="F36" s="30" t="str">
        <f t="shared" si="1"/>
        <v>Sheldon Ballard</v>
      </c>
      <c r="G36" s="32">
        <f t="shared" si="2"/>
        <v>0.25</v>
      </c>
      <c r="H36" s="30">
        <f t="shared" si="3"/>
        <v>1</v>
      </c>
      <c r="I36" s="30">
        <f t="shared" si="4"/>
        <v>0</v>
      </c>
      <c r="J36" s="30">
        <f t="shared" si="5"/>
        <v>0</v>
      </c>
      <c r="K36" s="30">
        <f t="shared" si="6"/>
        <v>0</v>
      </c>
      <c r="L36" s="36">
        <v>4</v>
      </c>
      <c r="M36" s="30"/>
      <c r="N36" s="30"/>
      <c r="O36" s="30"/>
      <c r="P36" s="30"/>
      <c r="Q36" s="30"/>
      <c r="R36" s="30"/>
      <c r="S36" s="30"/>
      <c r="T36" s="30"/>
      <c r="U36" s="30"/>
      <c r="V36" s="30"/>
      <c r="W36" s="30"/>
      <c r="X36" s="30"/>
      <c r="Y36" s="30"/>
      <c r="Z36" s="30" t="s">
        <v>251</v>
      </c>
      <c r="AA36" s="30"/>
      <c r="AB36" s="30"/>
      <c r="AC36" s="30"/>
      <c r="AD36" s="30"/>
      <c r="AE36" s="30"/>
      <c r="AF36" s="30"/>
      <c r="AG36" s="30"/>
      <c r="AH36" s="30"/>
      <c r="AI36" s="30"/>
      <c r="AJ36" s="30"/>
      <c r="AK36" s="30"/>
      <c r="AL36" s="30" t="s">
        <v>753</v>
      </c>
      <c r="AM36" s="13">
        <v>4</v>
      </c>
      <c r="AN36" s="30" t="s">
        <v>775</v>
      </c>
      <c r="AO36" s="30" t="s">
        <v>755</v>
      </c>
      <c r="AP36" s="30"/>
      <c r="AQ36" s="30"/>
      <c r="AR36" s="30"/>
      <c r="AS36" s="30"/>
      <c r="AT36" s="30"/>
      <c r="AU36" s="30"/>
    </row>
    <row r="37" spans="1:47" ht="15.75" customHeight="1" x14ac:dyDescent="0.15">
      <c r="A37" s="29">
        <v>43741.668932384258</v>
      </c>
      <c r="B37" s="30" t="s">
        <v>9</v>
      </c>
      <c r="C37" s="30"/>
      <c r="D37" s="30" t="s">
        <v>247</v>
      </c>
      <c r="E37" s="30" t="str">
        <f t="shared" si="0"/>
        <v>Harmony</v>
      </c>
      <c r="F37" s="30" t="str">
        <f t="shared" si="1"/>
        <v>Mario Morales</v>
      </c>
      <c r="G37" s="32">
        <f t="shared" si="2"/>
        <v>0.25</v>
      </c>
      <c r="H37" s="30">
        <f t="shared" si="3"/>
        <v>1</v>
      </c>
      <c r="I37" s="30">
        <f t="shared" si="4"/>
        <v>0</v>
      </c>
      <c r="J37" s="30">
        <f t="shared" si="5"/>
        <v>0</v>
      </c>
      <c r="K37" s="30">
        <f t="shared" si="6"/>
        <v>0</v>
      </c>
      <c r="L37" s="36">
        <v>4</v>
      </c>
      <c r="M37" s="30"/>
      <c r="N37" s="30"/>
      <c r="O37" s="30"/>
      <c r="P37" s="30"/>
      <c r="Q37" s="30"/>
      <c r="R37" s="30"/>
      <c r="S37" s="30"/>
      <c r="T37" s="30"/>
      <c r="U37" s="30"/>
      <c r="V37" s="30"/>
      <c r="W37" s="30"/>
      <c r="X37" s="30"/>
      <c r="Y37" s="30"/>
      <c r="Z37" s="30" t="s">
        <v>252</v>
      </c>
      <c r="AA37" s="30"/>
      <c r="AB37" s="30"/>
      <c r="AC37" s="30"/>
      <c r="AD37" s="30"/>
      <c r="AE37" s="30"/>
      <c r="AF37" s="30"/>
      <c r="AG37" s="30"/>
      <c r="AH37" s="30"/>
      <c r="AI37" s="30"/>
      <c r="AJ37" s="30"/>
      <c r="AK37" s="30"/>
      <c r="AL37" s="30" t="s">
        <v>753</v>
      </c>
      <c r="AM37" s="13">
        <v>4</v>
      </c>
      <c r="AN37" s="30" t="s">
        <v>558</v>
      </c>
      <c r="AO37" s="30" t="s">
        <v>755</v>
      </c>
      <c r="AP37" s="30"/>
      <c r="AQ37" s="30"/>
      <c r="AR37" s="30"/>
      <c r="AS37" s="30"/>
      <c r="AT37" s="30"/>
      <c r="AU37" s="30"/>
    </row>
    <row r="38" spans="1:47" ht="15.75" customHeight="1" x14ac:dyDescent="0.15">
      <c r="A38" s="29">
        <v>43741.66920498843</v>
      </c>
      <c r="B38" s="30" t="s">
        <v>9</v>
      </c>
      <c r="C38" s="30"/>
      <c r="D38" s="30" t="s">
        <v>247</v>
      </c>
      <c r="E38" s="30" t="str">
        <f t="shared" si="0"/>
        <v>Harmony</v>
      </c>
      <c r="F38" s="30" t="str">
        <f t="shared" si="1"/>
        <v>Elianai Reyes</v>
      </c>
      <c r="G38" s="32">
        <f t="shared" si="2"/>
        <v>0.75</v>
      </c>
      <c r="H38" s="30">
        <f t="shared" si="3"/>
        <v>1</v>
      </c>
      <c r="I38" s="30">
        <f t="shared" si="4"/>
        <v>0</v>
      </c>
      <c r="J38" s="30">
        <f t="shared" si="5"/>
        <v>1</v>
      </c>
      <c r="K38" s="30">
        <f t="shared" si="6"/>
        <v>1</v>
      </c>
      <c r="L38" s="36">
        <v>4</v>
      </c>
      <c r="M38" s="30"/>
      <c r="N38" s="30"/>
      <c r="O38" s="30"/>
      <c r="P38" s="30"/>
      <c r="Q38" s="30"/>
      <c r="R38" s="30"/>
      <c r="S38" s="30"/>
      <c r="T38" s="30"/>
      <c r="U38" s="30"/>
      <c r="V38" s="30"/>
      <c r="W38" s="30"/>
      <c r="X38" s="30"/>
      <c r="Y38" s="30"/>
      <c r="Z38" s="30" t="s">
        <v>267</v>
      </c>
      <c r="AA38" s="30"/>
      <c r="AB38" s="30"/>
      <c r="AC38" s="30"/>
      <c r="AD38" s="30"/>
      <c r="AE38" s="30"/>
      <c r="AF38" s="30"/>
      <c r="AG38" s="30"/>
      <c r="AH38" s="30"/>
      <c r="AI38" s="30"/>
      <c r="AJ38" s="30"/>
      <c r="AK38" s="30"/>
      <c r="AL38" s="30" t="s">
        <v>753</v>
      </c>
      <c r="AM38" s="13">
        <v>4</v>
      </c>
      <c r="AN38" s="30" t="s">
        <v>758</v>
      </c>
      <c r="AO38" s="30" t="s">
        <v>757</v>
      </c>
      <c r="AP38" s="30"/>
      <c r="AQ38" s="30"/>
      <c r="AR38" s="30"/>
      <c r="AS38" s="30"/>
      <c r="AT38" s="30"/>
      <c r="AU38" s="30"/>
    </row>
    <row r="39" spans="1:47" ht="15.75" customHeight="1" x14ac:dyDescent="0.15">
      <c r="A39" s="29">
        <v>43741.669386909722</v>
      </c>
      <c r="B39" s="30" t="s">
        <v>9</v>
      </c>
      <c r="C39" s="30"/>
      <c r="D39" s="30" t="s">
        <v>247</v>
      </c>
      <c r="E39" s="30" t="str">
        <f t="shared" si="0"/>
        <v>Harmony</v>
      </c>
      <c r="F39" s="30" t="str">
        <f t="shared" si="1"/>
        <v>Guilliana Lopez</v>
      </c>
      <c r="G39" s="32">
        <f t="shared" si="2"/>
        <v>0.75</v>
      </c>
      <c r="H39" s="30">
        <f t="shared" si="3"/>
        <v>1</v>
      </c>
      <c r="I39" s="30">
        <f t="shared" si="4"/>
        <v>0</v>
      </c>
      <c r="J39" s="30">
        <f t="shared" si="5"/>
        <v>1</v>
      </c>
      <c r="K39" s="30">
        <f t="shared" si="6"/>
        <v>1</v>
      </c>
      <c r="L39" s="36">
        <v>4</v>
      </c>
      <c r="M39" s="30"/>
      <c r="N39" s="30"/>
      <c r="O39" s="30"/>
      <c r="P39" s="30"/>
      <c r="Q39" s="30"/>
      <c r="R39" s="30"/>
      <c r="S39" s="30"/>
      <c r="T39" s="30"/>
      <c r="U39" s="30"/>
      <c r="V39" s="30"/>
      <c r="W39" s="30"/>
      <c r="X39" s="30"/>
      <c r="Y39" s="30"/>
      <c r="Z39" s="30" t="s">
        <v>271</v>
      </c>
      <c r="AA39" s="30"/>
      <c r="AB39" s="30"/>
      <c r="AC39" s="30"/>
      <c r="AD39" s="30"/>
      <c r="AE39" s="30"/>
      <c r="AF39" s="30"/>
      <c r="AG39" s="30"/>
      <c r="AH39" s="30"/>
      <c r="AI39" s="30"/>
      <c r="AJ39" s="30"/>
      <c r="AK39" s="30"/>
      <c r="AL39" s="30" t="s">
        <v>753</v>
      </c>
      <c r="AM39" s="13">
        <v>4</v>
      </c>
      <c r="AN39" s="30" t="s">
        <v>758</v>
      </c>
      <c r="AO39" s="30" t="s">
        <v>757</v>
      </c>
      <c r="AP39" s="30"/>
      <c r="AQ39" s="30"/>
      <c r="AR39" s="30"/>
      <c r="AS39" s="30"/>
      <c r="AT39" s="30"/>
      <c r="AU39" s="30"/>
    </row>
    <row r="40" spans="1:47" ht="15.75" customHeight="1" x14ac:dyDescent="0.15">
      <c r="A40" s="29">
        <v>43741.669434687501</v>
      </c>
      <c r="B40" s="30" t="s">
        <v>9</v>
      </c>
      <c r="C40" s="30"/>
      <c r="D40" s="30" t="s">
        <v>247</v>
      </c>
      <c r="E40" s="30" t="str">
        <f t="shared" si="0"/>
        <v>Harmony</v>
      </c>
      <c r="F40" s="30" t="str">
        <f t="shared" si="1"/>
        <v>Brooke Fuessel</v>
      </c>
      <c r="G40" s="32">
        <f t="shared" si="2"/>
        <v>0.75</v>
      </c>
      <c r="H40" s="30">
        <f t="shared" si="3"/>
        <v>1</v>
      </c>
      <c r="I40" s="30">
        <f t="shared" si="4"/>
        <v>1</v>
      </c>
      <c r="J40" s="30">
        <f t="shared" si="5"/>
        <v>0</v>
      </c>
      <c r="K40" s="30">
        <f t="shared" si="6"/>
        <v>1</v>
      </c>
      <c r="L40" s="36">
        <v>4</v>
      </c>
      <c r="M40" s="30"/>
      <c r="N40" s="30"/>
      <c r="O40" s="30"/>
      <c r="P40" s="30"/>
      <c r="Q40" s="30"/>
      <c r="R40" s="30"/>
      <c r="S40" s="30"/>
      <c r="T40" s="30"/>
      <c r="U40" s="30"/>
      <c r="V40" s="30"/>
      <c r="W40" s="30"/>
      <c r="X40" s="30"/>
      <c r="Y40" s="30"/>
      <c r="Z40" s="30" t="s">
        <v>268</v>
      </c>
      <c r="AA40" s="30"/>
      <c r="AB40" s="30"/>
      <c r="AC40" s="30"/>
      <c r="AD40" s="30"/>
      <c r="AE40" s="30"/>
      <c r="AF40" s="30"/>
      <c r="AG40" s="30"/>
      <c r="AH40" s="30"/>
      <c r="AI40" s="30"/>
      <c r="AJ40" s="30"/>
      <c r="AK40" s="30"/>
      <c r="AL40" s="30" t="s">
        <v>753</v>
      </c>
      <c r="AM40" s="13">
        <v>28</v>
      </c>
      <c r="AN40" s="30" t="s">
        <v>776</v>
      </c>
      <c r="AO40" s="30" t="s">
        <v>757</v>
      </c>
      <c r="AP40" s="30"/>
      <c r="AQ40" s="30"/>
      <c r="AR40" s="30"/>
      <c r="AS40" s="30"/>
      <c r="AT40" s="30"/>
      <c r="AU40" s="30"/>
    </row>
    <row r="41" spans="1:47" ht="15.75" customHeight="1" x14ac:dyDescent="0.15">
      <c r="A41" s="29">
        <v>43741.669713587966</v>
      </c>
      <c r="B41" s="30" t="s">
        <v>9</v>
      </c>
      <c r="C41" s="30"/>
      <c r="D41" s="30" t="s">
        <v>247</v>
      </c>
      <c r="E41" s="30" t="str">
        <f t="shared" si="0"/>
        <v>Harmony</v>
      </c>
      <c r="F41" s="30" t="str">
        <f t="shared" si="1"/>
        <v>Cesar Figueroa</v>
      </c>
      <c r="G41" s="32">
        <f t="shared" si="2"/>
        <v>0.5</v>
      </c>
      <c r="H41" s="30">
        <f t="shared" si="3"/>
        <v>1</v>
      </c>
      <c r="I41" s="30">
        <f t="shared" si="4"/>
        <v>1</v>
      </c>
      <c r="J41" s="30">
        <f t="shared" si="5"/>
        <v>0</v>
      </c>
      <c r="K41" s="30">
        <f t="shared" si="6"/>
        <v>0</v>
      </c>
      <c r="L41" s="36">
        <v>4</v>
      </c>
      <c r="M41" s="30"/>
      <c r="N41" s="30"/>
      <c r="O41" s="30"/>
      <c r="P41" s="30"/>
      <c r="Q41" s="30"/>
      <c r="R41" s="30"/>
      <c r="S41" s="30"/>
      <c r="T41" s="30"/>
      <c r="U41" s="30"/>
      <c r="V41" s="30"/>
      <c r="W41" s="30"/>
      <c r="X41" s="30"/>
      <c r="Y41" s="30"/>
      <c r="Z41" s="30" t="s">
        <v>356</v>
      </c>
      <c r="AA41" s="30"/>
      <c r="AB41" s="30"/>
      <c r="AC41" s="30"/>
      <c r="AD41" s="30"/>
      <c r="AE41" s="30"/>
      <c r="AF41" s="30"/>
      <c r="AG41" s="30"/>
      <c r="AH41" s="30"/>
      <c r="AI41" s="30"/>
      <c r="AJ41" s="30"/>
      <c r="AK41" s="30"/>
      <c r="AL41" s="30" t="s">
        <v>753</v>
      </c>
      <c r="AM41" s="13">
        <v>28</v>
      </c>
      <c r="AN41" s="30" t="s">
        <v>777</v>
      </c>
      <c r="AO41" s="30" t="s">
        <v>755</v>
      </c>
      <c r="AP41" s="30"/>
      <c r="AQ41" s="30"/>
      <c r="AR41" s="30"/>
      <c r="AS41" s="30"/>
      <c r="AT41" s="30"/>
      <c r="AU41" s="30"/>
    </row>
    <row r="42" spans="1:47" ht="15.75" customHeight="1" x14ac:dyDescent="0.15">
      <c r="A42" s="29">
        <v>43741.670076469905</v>
      </c>
      <c r="B42" s="30" t="s">
        <v>9</v>
      </c>
      <c r="C42" s="30"/>
      <c r="D42" s="30" t="s">
        <v>247</v>
      </c>
      <c r="E42" s="30" t="str">
        <f t="shared" si="0"/>
        <v>Harmony</v>
      </c>
      <c r="F42" s="30" t="str">
        <f t="shared" si="1"/>
        <v>Romeo Ramirez</v>
      </c>
      <c r="G42" s="32">
        <f t="shared" si="2"/>
        <v>0.75</v>
      </c>
      <c r="H42" s="30">
        <f t="shared" si="3"/>
        <v>1</v>
      </c>
      <c r="I42" s="30">
        <f t="shared" si="4"/>
        <v>1</v>
      </c>
      <c r="J42" s="30">
        <f t="shared" si="5"/>
        <v>0</v>
      </c>
      <c r="K42" s="30">
        <f t="shared" si="6"/>
        <v>1</v>
      </c>
      <c r="L42" s="36">
        <v>4</v>
      </c>
      <c r="M42" s="30"/>
      <c r="N42" s="30"/>
      <c r="O42" s="30"/>
      <c r="P42" s="30"/>
      <c r="Q42" s="30"/>
      <c r="R42" s="30"/>
      <c r="S42" s="30"/>
      <c r="T42" s="30"/>
      <c r="U42" s="30"/>
      <c r="V42" s="30"/>
      <c r="W42" s="30"/>
      <c r="X42" s="30"/>
      <c r="Y42" s="30"/>
      <c r="Z42" s="30" t="s">
        <v>384</v>
      </c>
      <c r="AA42" s="30"/>
      <c r="AB42" s="30"/>
      <c r="AC42" s="30"/>
      <c r="AD42" s="30"/>
      <c r="AE42" s="30"/>
      <c r="AF42" s="30"/>
      <c r="AG42" s="30"/>
      <c r="AH42" s="30"/>
      <c r="AI42" s="30"/>
      <c r="AJ42" s="30"/>
      <c r="AK42" s="30"/>
      <c r="AL42" s="30" t="s">
        <v>753</v>
      </c>
      <c r="AM42" s="13">
        <v>28</v>
      </c>
      <c r="AN42" s="30" t="s">
        <v>558</v>
      </c>
      <c r="AO42" s="30" t="s">
        <v>757</v>
      </c>
      <c r="AP42" s="30"/>
      <c r="AQ42" s="30"/>
      <c r="AR42" s="30"/>
      <c r="AS42" s="30"/>
      <c r="AT42" s="30"/>
      <c r="AU42" s="30"/>
    </row>
    <row r="43" spans="1:47" ht="15.75" customHeight="1" x14ac:dyDescent="0.15">
      <c r="A43" s="29">
        <v>43741.670191087964</v>
      </c>
      <c r="B43" s="30" t="s">
        <v>9</v>
      </c>
      <c r="C43" s="30"/>
      <c r="D43" s="30" t="s">
        <v>247</v>
      </c>
      <c r="E43" s="30" t="str">
        <f t="shared" si="0"/>
        <v>Harmony</v>
      </c>
      <c r="F43" s="30" t="str">
        <f t="shared" si="1"/>
        <v>Jair Cedillo</v>
      </c>
      <c r="G43" s="32">
        <f t="shared" si="2"/>
        <v>0.75</v>
      </c>
      <c r="H43" s="30">
        <f t="shared" si="3"/>
        <v>1</v>
      </c>
      <c r="I43" s="30">
        <f t="shared" si="4"/>
        <v>1</v>
      </c>
      <c r="J43" s="30">
        <f t="shared" si="5"/>
        <v>1</v>
      </c>
      <c r="K43" s="30">
        <f t="shared" si="6"/>
        <v>0</v>
      </c>
      <c r="L43" s="36">
        <v>4</v>
      </c>
      <c r="M43" s="30"/>
      <c r="N43" s="30"/>
      <c r="O43" s="30"/>
      <c r="P43" s="30"/>
      <c r="Q43" s="30"/>
      <c r="R43" s="30"/>
      <c r="S43" s="30"/>
      <c r="T43" s="30"/>
      <c r="U43" s="30"/>
      <c r="V43" s="30"/>
      <c r="W43" s="30"/>
      <c r="X43" s="30"/>
      <c r="Y43" s="30"/>
      <c r="Z43" s="30" t="s">
        <v>260</v>
      </c>
      <c r="AA43" s="30"/>
      <c r="AB43" s="30"/>
      <c r="AC43" s="30"/>
      <c r="AD43" s="30"/>
      <c r="AE43" s="30"/>
      <c r="AF43" s="30"/>
      <c r="AG43" s="30"/>
      <c r="AH43" s="30"/>
      <c r="AI43" s="30"/>
      <c r="AJ43" s="30"/>
      <c r="AK43" s="30"/>
      <c r="AL43" s="30" t="s">
        <v>753</v>
      </c>
      <c r="AM43" s="13">
        <v>28</v>
      </c>
      <c r="AN43" s="30" t="s">
        <v>756</v>
      </c>
      <c r="AO43" s="30" t="s">
        <v>755</v>
      </c>
      <c r="AP43" s="30"/>
      <c r="AQ43" s="30"/>
      <c r="AR43" s="30"/>
      <c r="AS43" s="30"/>
      <c r="AT43" s="30"/>
      <c r="AU43" s="30"/>
    </row>
    <row r="44" spans="1:47" ht="15.75" customHeight="1" x14ac:dyDescent="0.15">
      <c r="A44" s="29">
        <v>43741.670473356484</v>
      </c>
      <c r="B44" s="30" t="s">
        <v>9</v>
      </c>
      <c r="C44" s="30"/>
      <c r="D44" s="30" t="s">
        <v>247</v>
      </c>
      <c r="E44" s="30" t="str">
        <f t="shared" si="0"/>
        <v>Harmony</v>
      </c>
      <c r="F44" s="30" t="str">
        <f t="shared" si="1"/>
        <v>Jeshua Rios Meza</v>
      </c>
      <c r="G44" s="32">
        <f t="shared" si="2"/>
        <v>0</v>
      </c>
      <c r="H44" s="30">
        <f t="shared" si="3"/>
        <v>0</v>
      </c>
      <c r="I44" s="30">
        <f t="shared" si="4"/>
        <v>0</v>
      </c>
      <c r="J44" s="30">
        <f t="shared" si="5"/>
        <v>0</v>
      </c>
      <c r="K44" s="30">
        <f t="shared" si="6"/>
        <v>0</v>
      </c>
      <c r="L44" s="36">
        <v>4</v>
      </c>
      <c r="M44" s="30"/>
      <c r="N44" s="30"/>
      <c r="O44" s="30"/>
      <c r="P44" s="30"/>
      <c r="Q44" s="30"/>
      <c r="R44" s="30"/>
      <c r="S44" s="30"/>
      <c r="T44" s="30"/>
      <c r="U44" s="30"/>
      <c r="V44" s="30"/>
      <c r="W44" s="30"/>
      <c r="X44" s="30"/>
      <c r="Y44" s="30"/>
      <c r="Z44" s="30" t="s">
        <v>354</v>
      </c>
      <c r="AA44" s="30"/>
      <c r="AB44" s="30"/>
      <c r="AC44" s="30"/>
      <c r="AD44" s="30"/>
      <c r="AE44" s="30"/>
      <c r="AF44" s="30"/>
      <c r="AG44" s="30"/>
      <c r="AH44" s="30"/>
      <c r="AI44" s="30"/>
      <c r="AJ44" s="30"/>
      <c r="AK44" s="30"/>
      <c r="AL44" s="30" t="s">
        <v>778</v>
      </c>
      <c r="AM44" s="13">
        <v>4</v>
      </c>
      <c r="AN44" s="30" t="s">
        <v>779</v>
      </c>
      <c r="AO44" s="30" t="s">
        <v>780</v>
      </c>
      <c r="AP44" s="30"/>
      <c r="AQ44" s="30"/>
      <c r="AR44" s="30"/>
      <c r="AS44" s="30"/>
      <c r="AT44" s="30"/>
      <c r="AU44" s="30"/>
    </row>
    <row r="45" spans="1:47" ht="15.75" customHeight="1" x14ac:dyDescent="0.15">
      <c r="A45" s="29">
        <v>43741.67085574074</v>
      </c>
      <c r="B45" s="30" t="s">
        <v>9</v>
      </c>
      <c r="C45" s="30"/>
      <c r="D45" s="30" t="s">
        <v>247</v>
      </c>
      <c r="E45" s="30" t="str">
        <f t="shared" si="0"/>
        <v>Harmony</v>
      </c>
      <c r="F45" s="30" t="str">
        <f t="shared" si="1"/>
        <v>McKalex Alexander</v>
      </c>
      <c r="G45" s="32">
        <f t="shared" si="2"/>
        <v>0.25</v>
      </c>
      <c r="H45" s="30">
        <f t="shared" si="3"/>
        <v>1</v>
      </c>
      <c r="I45" s="30">
        <f t="shared" si="4"/>
        <v>0</v>
      </c>
      <c r="J45" s="30">
        <f t="shared" si="5"/>
        <v>0</v>
      </c>
      <c r="K45" s="30">
        <f t="shared" si="6"/>
        <v>0</v>
      </c>
      <c r="L45" s="36">
        <v>4</v>
      </c>
      <c r="M45" s="30"/>
      <c r="N45" s="30"/>
      <c r="O45" s="30"/>
      <c r="P45" s="30"/>
      <c r="Q45" s="30"/>
      <c r="R45" s="30"/>
      <c r="S45" s="30"/>
      <c r="T45" s="30"/>
      <c r="U45" s="30"/>
      <c r="V45" s="30"/>
      <c r="W45" s="30"/>
      <c r="X45" s="30"/>
      <c r="Y45" s="30"/>
      <c r="Z45" s="30" t="s">
        <v>264</v>
      </c>
      <c r="AA45" s="30"/>
      <c r="AB45" s="30"/>
      <c r="AC45" s="30"/>
      <c r="AD45" s="30"/>
      <c r="AE45" s="30"/>
      <c r="AF45" s="30"/>
      <c r="AG45" s="30"/>
      <c r="AH45" s="30"/>
      <c r="AI45" s="30"/>
      <c r="AJ45" s="30"/>
      <c r="AK45" s="30"/>
      <c r="AL45" s="30" t="s">
        <v>753</v>
      </c>
      <c r="AM45" s="13">
        <v>4</v>
      </c>
      <c r="AN45" s="30" t="s">
        <v>781</v>
      </c>
      <c r="AO45" s="30" t="s">
        <v>755</v>
      </c>
      <c r="AP45" s="30"/>
      <c r="AQ45" s="30"/>
      <c r="AR45" s="30"/>
      <c r="AS45" s="30"/>
      <c r="AT45" s="30"/>
      <c r="AU45" s="30"/>
    </row>
    <row r="46" spans="1:47" ht="15.75" customHeight="1" x14ac:dyDescent="0.15">
      <c r="A46" s="29">
        <v>43741.6723437037</v>
      </c>
      <c r="B46" s="30" t="s">
        <v>9</v>
      </c>
      <c r="C46" s="30"/>
      <c r="D46" s="30" t="s">
        <v>247</v>
      </c>
      <c r="E46" s="30" t="str">
        <f t="shared" si="0"/>
        <v>Harmony</v>
      </c>
      <c r="F46" s="30" t="str">
        <f t="shared" si="1"/>
        <v>Lucian Winkelmann Swaim</v>
      </c>
      <c r="G46" s="32">
        <f t="shared" si="2"/>
        <v>0.25</v>
      </c>
      <c r="H46" s="30">
        <f t="shared" si="3"/>
        <v>1</v>
      </c>
      <c r="I46" s="30">
        <f t="shared" si="4"/>
        <v>0</v>
      </c>
      <c r="J46" s="30">
        <f t="shared" si="5"/>
        <v>0</v>
      </c>
      <c r="K46" s="30">
        <f t="shared" si="6"/>
        <v>0</v>
      </c>
      <c r="L46" s="36">
        <v>4</v>
      </c>
      <c r="M46" s="30"/>
      <c r="N46" s="30"/>
      <c r="O46" s="30"/>
      <c r="P46" s="30"/>
      <c r="Q46" s="30"/>
      <c r="R46" s="30"/>
      <c r="S46" s="30"/>
      <c r="T46" s="30"/>
      <c r="U46" s="30"/>
      <c r="V46" s="30"/>
      <c r="W46" s="30"/>
      <c r="X46" s="30"/>
      <c r="Y46" s="30"/>
      <c r="Z46" s="34" t="s">
        <v>248</v>
      </c>
      <c r="AA46" s="30"/>
      <c r="AB46" s="30"/>
      <c r="AC46" s="30"/>
      <c r="AD46" s="30"/>
      <c r="AE46" s="30"/>
      <c r="AF46" s="30"/>
      <c r="AG46" s="30"/>
      <c r="AH46" s="30"/>
      <c r="AI46" s="30"/>
      <c r="AJ46" s="30"/>
      <c r="AK46" s="30"/>
      <c r="AL46" s="30" t="s">
        <v>753</v>
      </c>
      <c r="AM46" s="13">
        <v>4</v>
      </c>
      <c r="AN46" s="30" t="s">
        <v>782</v>
      </c>
      <c r="AO46" s="30" t="s">
        <v>755</v>
      </c>
      <c r="AP46" s="30"/>
      <c r="AQ46" s="30"/>
      <c r="AR46" s="30"/>
      <c r="AS46" s="30"/>
      <c r="AT46" s="30"/>
      <c r="AU46" s="30"/>
    </row>
    <row r="47" spans="1:47" ht="13" x14ac:dyDescent="0.15">
      <c r="A47" s="29">
        <v>43741.672674456015</v>
      </c>
      <c r="B47" s="30" t="s">
        <v>9</v>
      </c>
      <c r="C47" s="30"/>
      <c r="D47" s="30" t="s">
        <v>247</v>
      </c>
      <c r="E47" s="30" t="str">
        <f t="shared" si="0"/>
        <v>Harmony</v>
      </c>
      <c r="F47" s="30" t="str">
        <f t="shared" si="1"/>
        <v>Ethan Do</v>
      </c>
      <c r="G47" s="32">
        <f t="shared" si="2"/>
        <v>0.75</v>
      </c>
      <c r="H47" s="30">
        <f t="shared" si="3"/>
        <v>1</v>
      </c>
      <c r="I47" s="30">
        <f t="shared" si="4"/>
        <v>1</v>
      </c>
      <c r="J47" s="30">
        <f t="shared" si="5"/>
        <v>0</v>
      </c>
      <c r="K47" s="30">
        <f t="shared" si="6"/>
        <v>1</v>
      </c>
      <c r="L47" s="36">
        <v>4</v>
      </c>
      <c r="M47" s="30"/>
      <c r="N47" s="30"/>
      <c r="O47" s="30"/>
      <c r="P47" s="30"/>
      <c r="Q47" s="30"/>
      <c r="R47" s="30"/>
      <c r="S47" s="30"/>
      <c r="T47" s="30"/>
      <c r="U47" s="30"/>
      <c r="V47" s="30"/>
      <c r="W47" s="30"/>
      <c r="X47" s="30"/>
      <c r="Y47" s="30"/>
      <c r="Z47" s="30" t="s">
        <v>256</v>
      </c>
      <c r="AA47" s="30"/>
      <c r="AB47" s="30"/>
      <c r="AC47" s="30"/>
      <c r="AD47" s="30"/>
      <c r="AE47" s="30"/>
      <c r="AF47" s="30"/>
      <c r="AG47" s="30"/>
      <c r="AH47" s="30"/>
      <c r="AI47" s="30"/>
      <c r="AJ47" s="30"/>
      <c r="AK47" s="30"/>
      <c r="AL47" s="30" t="s">
        <v>753</v>
      </c>
      <c r="AM47" s="13">
        <v>28</v>
      </c>
      <c r="AN47" s="30" t="s">
        <v>472</v>
      </c>
      <c r="AO47" s="30" t="s">
        <v>757</v>
      </c>
      <c r="AP47" s="30"/>
      <c r="AQ47" s="30"/>
      <c r="AR47" s="30"/>
      <c r="AS47" s="30"/>
      <c r="AT47" s="30"/>
      <c r="AU47" s="30"/>
    </row>
    <row r="48" spans="1:47" ht="13" x14ac:dyDescent="0.15">
      <c r="A48" s="29">
        <v>43741.673415370373</v>
      </c>
      <c r="B48" s="30" t="s">
        <v>9</v>
      </c>
      <c r="C48" s="30"/>
      <c r="D48" s="30" t="s">
        <v>247</v>
      </c>
      <c r="E48" s="30" t="str">
        <f t="shared" si="0"/>
        <v>Harmony</v>
      </c>
      <c r="F48" s="30" t="str">
        <f t="shared" si="1"/>
        <v>Rameez Khawaja</v>
      </c>
      <c r="G48" s="32">
        <f t="shared" si="2"/>
        <v>1</v>
      </c>
      <c r="H48" s="30">
        <f t="shared" si="3"/>
        <v>1</v>
      </c>
      <c r="I48" s="30">
        <f t="shared" si="4"/>
        <v>1</v>
      </c>
      <c r="J48" s="30">
        <f t="shared" si="5"/>
        <v>1</v>
      </c>
      <c r="K48" s="30">
        <f t="shared" si="6"/>
        <v>1</v>
      </c>
      <c r="L48" s="36">
        <v>4</v>
      </c>
      <c r="M48" s="30"/>
      <c r="N48" s="30"/>
      <c r="O48" s="30"/>
      <c r="P48" s="30"/>
      <c r="Q48" s="30"/>
      <c r="R48" s="30"/>
      <c r="S48" s="30"/>
      <c r="T48" s="30"/>
      <c r="U48" s="30"/>
      <c r="V48" s="30"/>
      <c r="W48" s="30"/>
      <c r="X48" s="30"/>
      <c r="Y48" s="30"/>
      <c r="Z48" s="30" t="s">
        <v>255</v>
      </c>
      <c r="AA48" s="30"/>
      <c r="AB48" s="30"/>
      <c r="AC48" s="30"/>
      <c r="AD48" s="30"/>
      <c r="AE48" s="30"/>
      <c r="AF48" s="30"/>
      <c r="AG48" s="30"/>
      <c r="AH48" s="30"/>
      <c r="AI48" s="30"/>
      <c r="AJ48" s="30"/>
      <c r="AK48" s="30"/>
      <c r="AL48" s="30" t="s">
        <v>753</v>
      </c>
      <c r="AM48" s="13">
        <v>28</v>
      </c>
      <c r="AN48" s="30" t="s">
        <v>756</v>
      </c>
      <c r="AO48" s="30" t="s">
        <v>757</v>
      </c>
      <c r="AP48" s="30"/>
      <c r="AQ48" s="30"/>
      <c r="AR48" s="30"/>
      <c r="AS48" s="30"/>
      <c r="AT48" s="30"/>
      <c r="AU48" s="30"/>
    </row>
    <row r="49" spans="1:47" ht="13" x14ac:dyDescent="0.15">
      <c r="A49" s="29">
        <v>43741.673444826389</v>
      </c>
      <c r="B49" s="30" t="s">
        <v>9</v>
      </c>
      <c r="C49" s="30"/>
      <c r="D49" s="30" t="s">
        <v>247</v>
      </c>
      <c r="E49" s="30" t="str">
        <f t="shared" si="0"/>
        <v>Harmony</v>
      </c>
      <c r="F49" s="30" t="str">
        <f t="shared" si="1"/>
        <v>Emin Koroglu</v>
      </c>
      <c r="G49" s="32">
        <f t="shared" si="2"/>
        <v>1</v>
      </c>
      <c r="H49" s="30">
        <f t="shared" si="3"/>
        <v>1</v>
      </c>
      <c r="I49" s="30">
        <f t="shared" si="4"/>
        <v>1</v>
      </c>
      <c r="J49" s="30">
        <f t="shared" si="5"/>
        <v>1</v>
      </c>
      <c r="K49" s="30">
        <f t="shared" si="6"/>
        <v>1</v>
      </c>
      <c r="L49" s="36">
        <v>4</v>
      </c>
      <c r="M49" s="30"/>
      <c r="N49" s="30"/>
      <c r="O49" s="30"/>
      <c r="P49" s="30"/>
      <c r="Q49" s="30"/>
      <c r="R49" s="30"/>
      <c r="S49" s="30"/>
      <c r="T49" s="30"/>
      <c r="U49" s="30"/>
      <c r="V49" s="30"/>
      <c r="W49" s="30"/>
      <c r="X49" s="30"/>
      <c r="Y49" s="30"/>
      <c r="Z49" s="30" t="s">
        <v>259</v>
      </c>
      <c r="AA49" s="30"/>
      <c r="AB49" s="30"/>
      <c r="AC49" s="30"/>
      <c r="AD49" s="30"/>
      <c r="AE49" s="30"/>
      <c r="AF49" s="30"/>
      <c r="AG49" s="30"/>
      <c r="AH49" s="30"/>
      <c r="AI49" s="30"/>
      <c r="AJ49" s="30"/>
      <c r="AK49" s="30"/>
      <c r="AL49" s="30" t="s">
        <v>753</v>
      </c>
      <c r="AM49" s="13">
        <v>28</v>
      </c>
      <c r="AN49" s="30" t="s">
        <v>756</v>
      </c>
      <c r="AO49" s="30" t="s">
        <v>757</v>
      </c>
      <c r="AP49" s="30"/>
      <c r="AQ49" s="30"/>
      <c r="AR49" s="30"/>
      <c r="AS49" s="30"/>
      <c r="AT49" s="30"/>
      <c r="AU49" s="30"/>
    </row>
    <row r="50" spans="1:47" ht="13" x14ac:dyDescent="0.15">
      <c r="A50" s="29">
        <v>43741.68810954861</v>
      </c>
      <c r="B50" s="30" t="s">
        <v>9</v>
      </c>
      <c r="C50" s="30"/>
      <c r="D50" s="30" t="s">
        <v>288</v>
      </c>
      <c r="E50" s="30" t="str">
        <f t="shared" si="0"/>
        <v>Hendrickson</v>
      </c>
      <c r="F50" s="30" t="str">
        <f t="shared" si="1"/>
        <v>Kayleigh Roberts</v>
      </c>
      <c r="G50" s="32">
        <f t="shared" si="2"/>
        <v>1</v>
      </c>
      <c r="H50" s="30">
        <f t="shared" si="3"/>
        <v>1</v>
      </c>
      <c r="I50" s="30">
        <f t="shared" si="4"/>
        <v>1</v>
      </c>
      <c r="J50" s="30">
        <f t="shared" si="5"/>
        <v>1</v>
      </c>
      <c r="K50" s="30">
        <f t="shared" si="6"/>
        <v>1</v>
      </c>
      <c r="L50" s="36">
        <v>4</v>
      </c>
      <c r="M50" s="30"/>
      <c r="N50" s="30"/>
      <c r="O50" s="30"/>
      <c r="P50" s="30"/>
      <c r="Q50" s="30"/>
      <c r="R50" s="30"/>
      <c r="S50" s="30"/>
      <c r="T50" s="30"/>
      <c r="U50" s="30"/>
      <c r="V50" s="30"/>
      <c r="W50" s="30"/>
      <c r="X50" s="30"/>
      <c r="Y50" s="30"/>
      <c r="Z50" s="30"/>
      <c r="AA50" s="30" t="s">
        <v>35</v>
      </c>
      <c r="AB50" s="30"/>
      <c r="AC50" s="30"/>
      <c r="AD50" s="30"/>
      <c r="AE50" s="30"/>
      <c r="AF50" s="30"/>
      <c r="AG50" s="30"/>
      <c r="AH50" s="30"/>
      <c r="AI50" s="30"/>
      <c r="AJ50" s="30"/>
      <c r="AK50" s="30"/>
      <c r="AL50" s="30" t="s">
        <v>753</v>
      </c>
      <c r="AM50" s="13">
        <v>28</v>
      </c>
      <c r="AN50" s="30" t="s">
        <v>756</v>
      </c>
      <c r="AO50" s="30" t="s">
        <v>757</v>
      </c>
      <c r="AP50" s="30"/>
      <c r="AQ50" s="30"/>
      <c r="AR50" s="30"/>
      <c r="AS50" s="30"/>
      <c r="AT50" s="30"/>
      <c r="AU50" s="30"/>
    </row>
    <row r="51" spans="1:47" ht="13" x14ac:dyDescent="0.15">
      <c r="A51" s="29">
        <v>43741.689631805551</v>
      </c>
      <c r="B51" s="30" t="s">
        <v>9</v>
      </c>
      <c r="C51" s="30"/>
      <c r="D51" s="30" t="s">
        <v>288</v>
      </c>
      <c r="E51" s="30" t="str">
        <f t="shared" si="0"/>
        <v>Hendrickson</v>
      </c>
      <c r="F51" s="30" t="str">
        <f t="shared" si="1"/>
        <v>Benjamin Pham</v>
      </c>
      <c r="G51" s="32">
        <f t="shared" si="2"/>
        <v>1</v>
      </c>
      <c r="H51" s="30">
        <f t="shared" si="3"/>
        <v>1</v>
      </c>
      <c r="I51" s="30">
        <f t="shared" si="4"/>
        <v>1</v>
      </c>
      <c r="J51" s="30">
        <f t="shared" si="5"/>
        <v>1</v>
      </c>
      <c r="K51" s="30">
        <f t="shared" si="6"/>
        <v>1</v>
      </c>
      <c r="L51" s="36">
        <v>4</v>
      </c>
      <c r="M51" s="30"/>
      <c r="N51" s="30"/>
      <c r="O51" s="30"/>
      <c r="P51" s="30"/>
      <c r="Q51" s="30"/>
      <c r="R51" s="30"/>
      <c r="S51" s="30"/>
      <c r="T51" s="30"/>
      <c r="U51" s="30"/>
      <c r="V51" s="30"/>
      <c r="W51" s="30"/>
      <c r="X51" s="30"/>
      <c r="Y51" s="30"/>
      <c r="Z51" s="30"/>
      <c r="AA51" s="30" t="s">
        <v>14</v>
      </c>
      <c r="AB51" s="30"/>
      <c r="AC51" s="30"/>
      <c r="AD51" s="30"/>
      <c r="AE51" s="30"/>
      <c r="AF51" s="30"/>
      <c r="AG51" s="30"/>
      <c r="AH51" s="30"/>
      <c r="AI51" s="30"/>
      <c r="AJ51" s="30"/>
      <c r="AK51" s="30"/>
      <c r="AL51" s="30" t="s">
        <v>753</v>
      </c>
      <c r="AM51" s="13">
        <v>28</v>
      </c>
      <c r="AN51" s="30" t="s">
        <v>756</v>
      </c>
      <c r="AO51" s="30" t="s">
        <v>757</v>
      </c>
      <c r="AP51" s="30"/>
      <c r="AQ51" s="30"/>
      <c r="AR51" s="30"/>
      <c r="AS51" s="30"/>
      <c r="AT51" s="30"/>
      <c r="AU51" s="30"/>
    </row>
    <row r="52" spans="1:47" ht="13" x14ac:dyDescent="0.15">
      <c r="A52" s="29">
        <v>43741.710412430555</v>
      </c>
      <c r="B52" s="30" t="s">
        <v>9</v>
      </c>
      <c r="C52" s="30"/>
      <c r="D52" s="30" t="s">
        <v>288</v>
      </c>
      <c r="E52" s="30" t="str">
        <f t="shared" si="0"/>
        <v>Hendrickson</v>
      </c>
      <c r="F52" s="30" t="str">
        <f t="shared" si="1"/>
        <v>Matthew Hernandez</v>
      </c>
      <c r="G52" s="32">
        <f t="shared" si="2"/>
        <v>0.5</v>
      </c>
      <c r="H52" s="30">
        <f t="shared" si="3"/>
        <v>1</v>
      </c>
      <c r="I52" s="30">
        <f t="shared" si="4"/>
        <v>1</v>
      </c>
      <c r="J52" s="30">
        <f t="shared" si="5"/>
        <v>0</v>
      </c>
      <c r="K52" s="30">
        <f t="shared" si="6"/>
        <v>0</v>
      </c>
      <c r="L52" s="36">
        <v>4</v>
      </c>
      <c r="M52" s="30"/>
      <c r="N52" s="30"/>
      <c r="O52" s="30"/>
      <c r="P52" s="30"/>
      <c r="Q52" s="30"/>
      <c r="R52" s="30"/>
      <c r="S52" s="30"/>
      <c r="T52" s="30"/>
      <c r="U52" s="30"/>
      <c r="V52" s="30"/>
      <c r="W52" s="30"/>
      <c r="X52" s="30"/>
      <c r="Y52" s="30"/>
      <c r="Z52" s="30"/>
      <c r="AA52" s="30" t="s">
        <v>39</v>
      </c>
      <c r="AB52" s="30"/>
      <c r="AC52" s="30"/>
      <c r="AD52" s="30"/>
      <c r="AE52" s="30"/>
      <c r="AF52" s="30"/>
      <c r="AG52" s="30"/>
      <c r="AH52" s="30"/>
      <c r="AI52" s="30"/>
      <c r="AJ52" s="30"/>
      <c r="AK52" s="30"/>
      <c r="AL52" s="30" t="s">
        <v>753</v>
      </c>
      <c r="AM52" s="13">
        <v>28</v>
      </c>
      <c r="AN52" s="30" t="s">
        <v>767</v>
      </c>
      <c r="AO52" s="30" t="s">
        <v>755</v>
      </c>
      <c r="AP52" s="30"/>
      <c r="AQ52" s="30"/>
      <c r="AR52" s="30"/>
      <c r="AS52" s="30"/>
      <c r="AT52" s="30"/>
      <c r="AU52" s="30"/>
    </row>
    <row r="53" spans="1:47" ht="13" x14ac:dyDescent="0.15">
      <c r="A53" s="29">
        <v>43741.710967037041</v>
      </c>
      <c r="B53" s="30" t="s">
        <v>9</v>
      </c>
      <c r="C53" s="30"/>
      <c r="D53" s="30" t="s">
        <v>288</v>
      </c>
      <c r="E53" s="30" t="str">
        <f t="shared" si="0"/>
        <v>Hendrickson</v>
      </c>
      <c r="F53" s="30" t="str">
        <f t="shared" si="1"/>
        <v>Omar Islam</v>
      </c>
      <c r="G53" s="32">
        <f t="shared" si="2"/>
        <v>0.75</v>
      </c>
      <c r="H53" s="30">
        <f t="shared" si="3"/>
        <v>1</v>
      </c>
      <c r="I53" s="30">
        <f t="shared" si="4"/>
        <v>1</v>
      </c>
      <c r="J53" s="30">
        <f t="shared" si="5"/>
        <v>0</v>
      </c>
      <c r="K53" s="30">
        <f t="shared" si="6"/>
        <v>1</v>
      </c>
      <c r="L53" s="36">
        <v>4</v>
      </c>
      <c r="M53" s="30"/>
      <c r="N53" s="30"/>
      <c r="O53" s="30"/>
      <c r="P53" s="30"/>
      <c r="Q53" s="30"/>
      <c r="R53" s="30"/>
      <c r="S53" s="30"/>
      <c r="T53" s="30"/>
      <c r="U53" s="30"/>
      <c r="V53" s="30"/>
      <c r="W53" s="30"/>
      <c r="X53" s="30"/>
      <c r="Y53" s="30"/>
      <c r="Z53" s="30"/>
      <c r="AA53" s="30" t="s">
        <v>51</v>
      </c>
      <c r="AB53" s="30"/>
      <c r="AC53" s="30"/>
      <c r="AD53" s="30"/>
      <c r="AE53" s="30"/>
      <c r="AF53" s="30"/>
      <c r="AG53" s="30"/>
      <c r="AH53" s="30"/>
      <c r="AI53" s="30"/>
      <c r="AJ53" s="30"/>
      <c r="AK53" s="30"/>
      <c r="AL53" s="30" t="s">
        <v>753</v>
      </c>
      <c r="AM53" s="13">
        <v>28</v>
      </c>
      <c r="AN53" s="30" t="s">
        <v>783</v>
      </c>
      <c r="AO53" s="30" t="s">
        <v>757</v>
      </c>
      <c r="AP53" s="30"/>
      <c r="AQ53" s="30"/>
      <c r="AR53" s="30"/>
      <c r="AS53" s="30"/>
      <c r="AT53" s="30"/>
      <c r="AU53" s="30"/>
    </row>
    <row r="54" spans="1:47" ht="13" x14ac:dyDescent="0.15">
      <c r="A54" s="29">
        <v>43741.71225488426</v>
      </c>
      <c r="B54" s="30" t="s">
        <v>9</v>
      </c>
      <c r="C54" s="30"/>
      <c r="D54" s="30" t="s">
        <v>288</v>
      </c>
      <c r="E54" s="30" t="str">
        <f t="shared" si="0"/>
        <v>Hendrickson</v>
      </c>
      <c r="F54" s="30" t="str">
        <f t="shared" si="1"/>
        <v>Pranit Arya</v>
      </c>
      <c r="G54" s="32">
        <f t="shared" si="2"/>
        <v>1</v>
      </c>
      <c r="H54" s="30">
        <f t="shared" si="3"/>
        <v>1</v>
      </c>
      <c r="I54" s="30">
        <f t="shared" si="4"/>
        <v>1</v>
      </c>
      <c r="J54" s="30">
        <f t="shared" si="5"/>
        <v>1</v>
      </c>
      <c r="K54" s="30">
        <f t="shared" si="6"/>
        <v>1</v>
      </c>
      <c r="L54" s="36">
        <v>4</v>
      </c>
      <c r="M54" s="30"/>
      <c r="N54" s="30"/>
      <c r="O54" s="30"/>
      <c r="P54" s="30"/>
      <c r="Q54" s="30"/>
      <c r="R54" s="30"/>
      <c r="S54" s="30"/>
      <c r="T54" s="30"/>
      <c r="U54" s="30"/>
      <c r="V54" s="30"/>
      <c r="W54" s="30"/>
      <c r="X54" s="30"/>
      <c r="Y54" s="30"/>
      <c r="Z54" s="30"/>
      <c r="AA54" s="30" t="s">
        <v>55</v>
      </c>
      <c r="AB54" s="30"/>
      <c r="AC54" s="30"/>
      <c r="AD54" s="30"/>
      <c r="AE54" s="30"/>
      <c r="AF54" s="30"/>
      <c r="AG54" s="30"/>
      <c r="AH54" s="30"/>
      <c r="AI54" s="30"/>
      <c r="AJ54" s="30"/>
      <c r="AK54" s="30"/>
      <c r="AL54" s="30" t="s">
        <v>753</v>
      </c>
      <c r="AM54" s="13">
        <v>28</v>
      </c>
      <c r="AN54" s="30" t="s">
        <v>756</v>
      </c>
      <c r="AO54" s="30" t="s">
        <v>757</v>
      </c>
      <c r="AP54" s="30"/>
      <c r="AQ54" s="30"/>
      <c r="AR54" s="30"/>
      <c r="AS54" s="30"/>
      <c r="AT54" s="30"/>
      <c r="AU54" s="30"/>
    </row>
    <row r="55" spans="1:47" ht="13" x14ac:dyDescent="0.15">
      <c r="A55" s="29">
        <v>43741.712472430554</v>
      </c>
      <c r="B55" s="30" t="s">
        <v>9</v>
      </c>
      <c r="C55" s="30"/>
      <c r="D55" s="30" t="s">
        <v>288</v>
      </c>
      <c r="E55" s="30" t="str">
        <f t="shared" si="0"/>
        <v>Hendrickson</v>
      </c>
      <c r="F55" s="30" t="str">
        <f t="shared" si="1"/>
        <v>Adam Moussa</v>
      </c>
      <c r="G55" s="32">
        <f t="shared" si="2"/>
        <v>1</v>
      </c>
      <c r="H55" s="30">
        <f t="shared" si="3"/>
        <v>1</v>
      </c>
      <c r="I55" s="30">
        <f t="shared" si="4"/>
        <v>1</v>
      </c>
      <c r="J55" s="30">
        <f t="shared" si="5"/>
        <v>1</v>
      </c>
      <c r="K55" s="30">
        <f t="shared" si="6"/>
        <v>1</v>
      </c>
      <c r="L55" s="36">
        <v>4</v>
      </c>
      <c r="M55" s="30"/>
      <c r="N55" s="30"/>
      <c r="O55" s="30"/>
      <c r="P55" s="30"/>
      <c r="Q55" s="30"/>
      <c r="R55" s="30"/>
      <c r="S55" s="30"/>
      <c r="T55" s="30"/>
      <c r="U55" s="30"/>
      <c r="V55" s="30"/>
      <c r="W55" s="30"/>
      <c r="X55" s="30"/>
      <c r="Y55" s="30"/>
      <c r="Z55" s="30"/>
      <c r="AA55" s="30" t="s">
        <v>10</v>
      </c>
      <c r="AB55" s="30"/>
      <c r="AC55" s="30"/>
      <c r="AD55" s="30"/>
      <c r="AE55" s="30"/>
      <c r="AF55" s="30"/>
      <c r="AG55" s="30"/>
      <c r="AH55" s="30"/>
      <c r="AI55" s="30"/>
      <c r="AJ55" s="30"/>
      <c r="AK55" s="30"/>
      <c r="AL55" s="30" t="s">
        <v>753</v>
      </c>
      <c r="AM55" s="13">
        <v>28</v>
      </c>
      <c r="AN55" s="30" t="s">
        <v>784</v>
      </c>
      <c r="AO55" s="30" t="s">
        <v>757</v>
      </c>
      <c r="AP55" s="30"/>
      <c r="AQ55" s="30"/>
      <c r="AR55" s="30"/>
      <c r="AS55" s="30"/>
      <c r="AT55" s="30"/>
      <c r="AU55" s="30"/>
    </row>
    <row r="56" spans="1:47" ht="13" x14ac:dyDescent="0.15">
      <c r="A56" s="29">
        <v>43741.712635914351</v>
      </c>
      <c r="B56" s="30" t="s">
        <v>9</v>
      </c>
      <c r="C56" s="30"/>
      <c r="D56" s="30" t="s">
        <v>288</v>
      </c>
      <c r="E56" s="30" t="str">
        <f t="shared" si="0"/>
        <v>Hendrickson</v>
      </c>
      <c r="F56" s="30" t="str">
        <f t="shared" si="1"/>
        <v>Moustapha Toure</v>
      </c>
      <c r="G56" s="32">
        <f t="shared" si="2"/>
        <v>1</v>
      </c>
      <c r="H56" s="30">
        <f t="shared" si="3"/>
        <v>1</v>
      </c>
      <c r="I56" s="30">
        <f t="shared" si="4"/>
        <v>1</v>
      </c>
      <c r="J56" s="30">
        <f t="shared" si="5"/>
        <v>1</v>
      </c>
      <c r="K56" s="30">
        <f t="shared" si="6"/>
        <v>1</v>
      </c>
      <c r="L56" s="36">
        <v>4</v>
      </c>
      <c r="M56" s="30"/>
      <c r="N56" s="30"/>
      <c r="O56" s="30"/>
      <c r="P56" s="30"/>
      <c r="Q56" s="30"/>
      <c r="R56" s="30"/>
      <c r="S56" s="30"/>
      <c r="T56" s="30"/>
      <c r="U56" s="30"/>
      <c r="V56" s="30"/>
      <c r="W56" s="30"/>
      <c r="X56" s="30"/>
      <c r="Y56" s="30"/>
      <c r="Z56" s="30"/>
      <c r="AA56" s="30" t="s">
        <v>45</v>
      </c>
      <c r="AB56" s="30"/>
      <c r="AC56" s="30"/>
      <c r="AD56" s="30"/>
      <c r="AE56" s="30"/>
      <c r="AF56" s="30"/>
      <c r="AG56" s="30"/>
      <c r="AH56" s="30"/>
      <c r="AI56" s="30"/>
      <c r="AJ56" s="30"/>
      <c r="AK56" s="30"/>
      <c r="AL56" s="30" t="s">
        <v>753</v>
      </c>
      <c r="AM56" s="13">
        <v>28</v>
      </c>
      <c r="AN56" s="30" t="s">
        <v>785</v>
      </c>
      <c r="AO56" s="30" t="s">
        <v>757</v>
      </c>
      <c r="AP56" s="30"/>
      <c r="AQ56" s="30"/>
      <c r="AR56" s="30"/>
      <c r="AS56" s="30"/>
      <c r="AT56" s="30"/>
      <c r="AU56" s="30"/>
    </row>
    <row r="57" spans="1:47" ht="13" x14ac:dyDescent="0.15">
      <c r="A57" s="29">
        <v>43741.712722592594</v>
      </c>
      <c r="B57" s="30" t="s">
        <v>9</v>
      </c>
      <c r="C57" s="30"/>
      <c r="D57" s="30" t="s">
        <v>288</v>
      </c>
      <c r="E57" s="30" t="str">
        <f t="shared" si="0"/>
        <v>Hendrickson</v>
      </c>
      <c r="F57" s="30" t="str">
        <f t="shared" si="1"/>
        <v>Grace Parrott</v>
      </c>
      <c r="G57" s="32">
        <f t="shared" si="2"/>
        <v>0.5</v>
      </c>
      <c r="H57" s="30">
        <f t="shared" si="3"/>
        <v>1</v>
      </c>
      <c r="I57" s="30">
        <f t="shared" si="4"/>
        <v>0</v>
      </c>
      <c r="J57" s="30">
        <f t="shared" si="5"/>
        <v>0</v>
      </c>
      <c r="K57" s="30">
        <f t="shared" si="6"/>
        <v>1</v>
      </c>
      <c r="L57" s="36">
        <v>4</v>
      </c>
      <c r="M57" s="30"/>
      <c r="N57" s="30"/>
      <c r="O57" s="30"/>
      <c r="P57" s="30"/>
      <c r="Q57" s="30"/>
      <c r="R57" s="30"/>
      <c r="S57" s="30"/>
      <c r="T57" s="30"/>
      <c r="U57" s="30"/>
      <c r="V57" s="30"/>
      <c r="W57" s="30"/>
      <c r="X57" s="30"/>
      <c r="Y57" s="30"/>
      <c r="Z57" s="30"/>
      <c r="AA57" s="30" t="s">
        <v>25</v>
      </c>
      <c r="AB57" s="30"/>
      <c r="AC57" s="30"/>
      <c r="AD57" s="30"/>
      <c r="AE57" s="30"/>
      <c r="AF57" s="30"/>
      <c r="AG57" s="30"/>
      <c r="AH57" s="30"/>
      <c r="AI57" s="30"/>
      <c r="AJ57" s="30"/>
      <c r="AK57" s="30"/>
      <c r="AL57" s="30" t="s">
        <v>753</v>
      </c>
      <c r="AM57" s="13">
        <v>4</v>
      </c>
      <c r="AN57" s="30" t="s">
        <v>767</v>
      </c>
      <c r="AO57" s="30" t="s">
        <v>757</v>
      </c>
      <c r="AP57" s="30"/>
      <c r="AQ57" s="30"/>
      <c r="AR57" s="30"/>
      <c r="AS57" s="30"/>
      <c r="AT57" s="30"/>
      <c r="AU57" s="30"/>
    </row>
    <row r="58" spans="1:47" ht="13" x14ac:dyDescent="0.15">
      <c r="A58" s="29">
        <v>43741.713146284717</v>
      </c>
      <c r="B58" s="30" t="s">
        <v>9</v>
      </c>
      <c r="C58" s="30"/>
      <c r="D58" s="30" t="s">
        <v>288</v>
      </c>
      <c r="E58" s="30" t="str">
        <f t="shared" si="0"/>
        <v>Hendrickson</v>
      </c>
      <c r="F58" s="30" t="str">
        <f t="shared" si="1"/>
        <v>Jaykumar Patel</v>
      </c>
      <c r="G58" s="32">
        <f t="shared" si="2"/>
        <v>1</v>
      </c>
      <c r="H58" s="30">
        <f t="shared" si="3"/>
        <v>1</v>
      </c>
      <c r="I58" s="30">
        <f t="shared" si="4"/>
        <v>1</v>
      </c>
      <c r="J58" s="30">
        <f t="shared" si="5"/>
        <v>1</v>
      </c>
      <c r="K58" s="30">
        <f t="shared" si="6"/>
        <v>1</v>
      </c>
      <c r="L58" s="36">
        <v>4</v>
      </c>
      <c r="M58" s="30"/>
      <c r="N58" s="30"/>
      <c r="O58" s="30"/>
      <c r="P58" s="30"/>
      <c r="Q58" s="30"/>
      <c r="R58" s="30"/>
      <c r="S58" s="30"/>
      <c r="T58" s="30"/>
      <c r="U58" s="30"/>
      <c r="V58" s="30"/>
      <c r="W58" s="30"/>
      <c r="X58" s="30"/>
      <c r="Y58" s="30"/>
      <c r="Z58" s="30"/>
      <c r="AA58" s="30" t="s">
        <v>31</v>
      </c>
      <c r="AB58" s="30"/>
      <c r="AC58" s="30"/>
      <c r="AD58" s="30"/>
      <c r="AE58" s="30"/>
      <c r="AF58" s="30"/>
      <c r="AG58" s="30"/>
      <c r="AH58" s="30"/>
      <c r="AI58" s="30"/>
      <c r="AJ58" s="30"/>
      <c r="AK58" s="30"/>
      <c r="AL58" s="30" t="s">
        <v>753</v>
      </c>
      <c r="AM58" s="13">
        <v>28</v>
      </c>
      <c r="AN58" s="30" t="s">
        <v>756</v>
      </c>
      <c r="AO58" s="30" t="s">
        <v>757</v>
      </c>
      <c r="AP58" s="30"/>
      <c r="AQ58" s="30"/>
      <c r="AR58" s="30"/>
      <c r="AS58" s="30"/>
      <c r="AT58" s="30"/>
      <c r="AU58" s="30"/>
    </row>
    <row r="59" spans="1:47" ht="13" x14ac:dyDescent="0.15">
      <c r="A59" s="29">
        <v>43741.713529502318</v>
      </c>
      <c r="B59" s="30" t="s">
        <v>9</v>
      </c>
      <c r="C59" s="30"/>
      <c r="D59" s="30" t="s">
        <v>288</v>
      </c>
      <c r="E59" s="30" t="str">
        <f t="shared" si="0"/>
        <v>Hendrickson</v>
      </c>
      <c r="F59" s="30" t="str">
        <f t="shared" si="1"/>
        <v>Isabella Gangle</v>
      </c>
      <c r="G59" s="32">
        <f t="shared" si="2"/>
        <v>0.5</v>
      </c>
      <c r="H59" s="30">
        <f t="shared" si="3"/>
        <v>1</v>
      </c>
      <c r="I59" s="30">
        <f t="shared" si="4"/>
        <v>0</v>
      </c>
      <c r="J59" s="30">
        <f t="shared" si="5"/>
        <v>0</v>
      </c>
      <c r="K59" s="30">
        <f t="shared" si="6"/>
        <v>1</v>
      </c>
      <c r="L59" s="36">
        <v>4</v>
      </c>
      <c r="M59" s="30"/>
      <c r="N59" s="30"/>
      <c r="O59" s="30"/>
      <c r="P59" s="30"/>
      <c r="Q59" s="30"/>
      <c r="R59" s="30"/>
      <c r="S59" s="30"/>
      <c r="T59" s="30"/>
      <c r="U59" s="30"/>
      <c r="V59" s="30"/>
      <c r="W59" s="30"/>
      <c r="X59" s="30"/>
      <c r="Y59" s="30"/>
      <c r="Z59" s="30"/>
      <c r="AA59" s="30" t="s">
        <v>27</v>
      </c>
      <c r="AB59" s="30"/>
      <c r="AC59" s="30"/>
      <c r="AD59" s="30"/>
      <c r="AE59" s="30"/>
      <c r="AF59" s="30"/>
      <c r="AG59" s="30"/>
      <c r="AH59" s="30"/>
      <c r="AI59" s="30"/>
      <c r="AJ59" s="30"/>
      <c r="AK59" s="30"/>
      <c r="AL59" s="30" t="s">
        <v>753</v>
      </c>
      <c r="AM59" s="13">
        <v>4</v>
      </c>
      <c r="AN59" s="30" t="s">
        <v>786</v>
      </c>
      <c r="AO59" s="30" t="s">
        <v>757</v>
      </c>
      <c r="AP59" s="30"/>
      <c r="AQ59" s="30"/>
      <c r="AR59" s="30"/>
      <c r="AS59" s="30"/>
      <c r="AT59" s="30"/>
      <c r="AU59" s="30"/>
    </row>
    <row r="60" spans="1:47" ht="13" x14ac:dyDescent="0.15">
      <c r="A60" s="29">
        <v>43741.713533587965</v>
      </c>
      <c r="B60" s="30" t="s">
        <v>9</v>
      </c>
      <c r="C60" s="30"/>
      <c r="D60" s="30" t="s">
        <v>288</v>
      </c>
      <c r="E60" s="30" t="str">
        <f t="shared" si="0"/>
        <v>Hendrickson</v>
      </c>
      <c r="F60" s="30" t="str">
        <f t="shared" si="1"/>
        <v>Nanda Prasad</v>
      </c>
      <c r="G60" s="32">
        <f t="shared" si="2"/>
        <v>0.5</v>
      </c>
      <c r="H60" s="30">
        <f t="shared" si="3"/>
        <v>1</v>
      </c>
      <c r="I60" s="30">
        <f t="shared" si="4"/>
        <v>0</v>
      </c>
      <c r="J60" s="30">
        <f t="shared" si="5"/>
        <v>0</v>
      </c>
      <c r="K60" s="30">
        <f t="shared" si="6"/>
        <v>1</v>
      </c>
      <c r="L60" s="36">
        <v>4</v>
      </c>
      <c r="M60" s="30"/>
      <c r="N60" s="30"/>
      <c r="O60" s="30"/>
      <c r="P60" s="30"/>
      <c r="Q60" s="30"/>
      <c r="R60" s="30"/>
      <c r="S60" s="30"/>
      <c r="T60" s="30"/>
      <c r="U60" s="30"/>
      <c r="V60" s="30"/>
      <c r="W60" s="30"/>
      <c r="X60" s="30"/>
      <c r="Y60" s="30"/>
      <c r="Z60" s="30"/>
      <c r="AA60" s="30" t="s">
        <v>49</v>
      </c>
      <c r="AB60" s="30"/>
      <c r="AC60" s="30"/>
      <c r="AD60" s="30"/>
      <c r="AE60" s="30"/>
      <c r="AF60" s="30"/>
      <c r="AG60" s="30"/>
      <c r="AH60" s="30"/>
      <c r="AI60" s="30"/>
      <c r="AJ60" s="30"/>
      <c r="AK60" s="30"/>
      <c r="AL60" s="30" t="s">
        <v>753</v>
      </c>
      <c r="AM60" s="13">
        <v>4</v>
      </c>
      <c r="AN60" s="30" t="s">
        <v>786</v>
      </c>
      <c r="AO60" s="30" t="s">
        <v>757</v>
      </c>
      <c r="AP60" s="30"/>
      <c r="AQ60" s="30"/>
      <c r="AR60" s="30"/>
      <c r="AS60" s="30"/>
      <c r="AT60" s="30"/>
      <c r="AU60" s="30"/>
    </row>
    <row r="61" spans="1:47" ht="13" x14ac:dyDescent="0.15">
      <c r="A61" s="29">
        <v>43741.713533865739</v>
      </c>
      <c r="B61" s="30" t="s">
        <v>9</v>
      </c>
      <c r="C61" s="30"/>
      <c r="D61" s="30" t="s">
        <v>288</v>
      </c>
      <c r="E61" s="30" t="str">
        <f t="shared" si="0"/>
        <v>Hendrickson</v>
      </c>
      <c r="F61" s="30" t="str">
        <f t="shared" si="1"/>
        <v>Laura Torres Cortez</v>
      </c>
      <c r="G61" s="32">
        <f t="shared" si="2"/>
        <v>0.75</v>
      </c>
      <c r="H61" s="30">
        <f t="shared" si="3"/>
        <v>1</v>
      </c>
      <c r="I61" s="30">
        <f t="shared" si="4"/>
        <v>1</v>
      </c>
      <c r="J61" s="30">
        <f t="shared" si="5"/>
        <v>1</v>
      </c>
      <c r="K61" s="30">
        <f t="shared" si="6"/>
        <v>0</v>
      </c>
      <c r="L61" s="36">
        <v>4</v>
      </c>
      <c r="M61" s="30"/>
      <c r="N61" s="30"/>
      <c r="O61" s="30"/>
      <c r="P61" s="30"/>
      <c r="Q61" s="30"/>
      <c r="R61" s="30"/>
      <c r="S61" s="30"/>
      <c r="T61" s="30"/>
      <c r="U61" s="30"/>
      <c r="V61" s="30"/>
      <c r="W61" s="30"/>
      <c r="X61" s="30"/>
      <c r="Y61" s="30"/>
      <c r="Z61" s="30"/>
      <c r="AA61" s="30" t="s">
        <v>37</v>
      </c>
      <c r="AB61" s="30"/>
      <c r="AC61" s="30"/>
      <c r="AD61" s="30"/>
      <c r="AE61" s="30"/>
      <c r="AF61" s="30"/>
      <c r="AG61" s="30"/>
      <c r="AH61" s="30"/>
      <c r="AI61" s="30"/>
      <c r="AJ61" s="30"/>
      <c r="AK61" s="30"/>
      <c r="AL61" s="30" t="s">
        <v>753</v>
      </c>
      <c r="AM61" s="13">
        <v>28</v>
      </c>
      <c r="AN61" s="30" t="s">
        <v>758</v>
      </c>
      <c r="AO61" s="30" t="s">
        <v>755</v>
      </c>
      <c r="AP61" s="30"/>
      <c r="AQ61" s="30"/>
      <c r="AR61" s="30"/>
      <c r="AS61" s="30"/>
      <c r="AT61" s="30"/>
      <c r="AU61" s="30"/>
    </row>
    <row r="62" spans="1:47" ht="13" x14ac:dyDescent="0.15">
      <c r="A62" s="29">
        <v>43741.713643645839</v>
      </c>
      <c r="B62" s="30" t="s">
        <v>9</v>
      </c>
      <c r="C62" s="30"/>
      <c r="D62" s="30" t="s">
        <v>288</v>
      </c>
      <c r="E62" s="30" t="str">
        <f t="shared" si="0"/>
        <v>Hendrickson</v>
      </c>
      <c r="F62" s="30" t="str">
        <f t="shared" si="1"/>
        <v>Nahom Tulu</v>
      </c>
      <c r="G62" s="32">
        <f t="shared" si="2"/>
        <v>1</v>
      </c>
      <c r="H62" s="30">
        <f t="shared" si="3"/>
        <v>1</v>
      </c>
      <c r="I62" s="30">
        <f t="shared" si="4"/>
        <v>1</v>
      </c>
      <c r="J62" s="30">
        <f t="shared" si="5"/>
        <v>1</v>
      </c>
      <c r="K62" s="30">
        <f t="shared" si="6"/>
        <v>1</v>
      </c>
      <c r="L62" s="36">
        <v>4</v>
      </c>
      <c r="M62" s="30"/>
      <c r="N62" s="30"/>
      <c r="O62" s="30"/>
      <c r="P62" s="30"/>
      <c r="Q62" s="30"/>
      <c r="R62" s="30"/>
      <c r="S62" s="30"/>
      <c r="T62" s="30"/>
      <c r="U62" s="30"/>
      <c r="V62" s="30"/>
      <c r="W62" s="30"/>
      <c r="X62" s="30"/>
      <c r="Y62" s="30"/>
      <c r="Z62" s="30"/>
      <c r="AA62" s="30" t="s">
        <v>47</v>
      </c>
      <c r="AB62" s="30"/>
      <c r="AC62" s="30"/>
      <c r="AD62" s="30"/>
      <c r="AE62" s="30"/>
      <c r="AF62" s="30"/>
      <c r="AG62" s="30"/>
      <c r="AH62" s="30"/>
      <c r="AI62" s="30"/>
      <c r="AJ62" s="30"/>
      <c r="AK62" s="30"/>
      <c r="AL62" s="30" t="s">
        <v>753</v>
      </c>
      <c r="AM62" s="13">
        <v>28</v>
      </c>
      <c r="AN62" s="30" t="s">
        <v>787</v>
      </c>
      <c r="AO62" s="30" t="s">
        <v>757</v>
      </c>
      <c r="AP62" s="30"/>
      <c r="AQ62" s="30"/>
      <c r="AR62" s="30"/>
      <c r="AS62" s="30"/>
      <c r="AT62" s="30"/>
      <c r="AU62" s="30"/>
    </row>
    <row r="63" spans="1:47" ht="13" x14ac:dyDescent="0.15">
      <c r="A63" s="29">
        <v>43741.713766701389</v>
      </c>
      <c r="B63" s="30" t="s">
        <v>9</v>
      </c>
      <c r="C63" s="30"/>
      <c r="D63" s="30" t="s">
        <v>288</v>
      </c>
      <c r="E63" s="30" t="str">
        <f t="shared" si="0"/>
        <v>Hendrickson</v>
      </c>
      <c r="F63" s="30" t="str">
        <f t="shared" si="1"/>
        <v>Meagan Lavalle</v>
      </c>
      <c r="G63" s="32">
        <f t="shared" si="2"/>
        <v>1</v>
      </c>
      <c r="H63" s="30">
        <f t="shared" si="3"/>
        <v>1</v>
      </c>
      <c r="I63" s="30">
        <f t="shared" si="4"/>
        <v>1</v>
      </c>
      <c r="J63" s="30">
        <f t="shared" si="5"/>
        <v>1</v>
      </c>
      <c r="K63" s="30">
        <f t="shared" si="6"/>
        <v>1</v>
      </c>
      <c r="L63" s="36">
        <v>4</v>
      </c>
      <c r="M63" s="30"/>
      <c r="N63" s="30"/>
      <c r="O63" s="30"/>
      <c r="P63" s="30"/>
      <c r="Q63" s="30"/>
      <c r="R63" s="30"/>
      <c r="S63" s="30"/>
      <c r="T63" s="30"/>
      <c r="U63" s="30"/>
      <c r="V63" s="30"/>
      <c r="W63" s="30"/>
      <c r="X63" s="30"/>
      <c r="Y63" s="30"/>
      <c r="Z63" s="30"/>
      <c r="AA63" s="30" t="s">
        <v>41</v>
      </c>
      <c r="AB63" s="30"/>
      <c r="AC63" s="30"/>
      <c r="AD63" s="30"/>
      <c r="AE63" s="30"/>
      <c r="AF63" s="30"/>
      <c r="AG63" s="30"/>
      <c r="AH63" s="30"/>
      <c r="AI63" s="30"/>
      <c r="AJ63" s="30"/>
      <c r="AK63" s="30"/>
      <c r="AL63" s="30" t="s">
        <v>753</v>
      </c>
      <c r="AM63" s="13">
        <v>28</v>
      </c>
      <c r="AN63" s="30" t="s">
        <v>756</v>
      </c>
      <c r="AO63" s="30" t="s">
        <v>757</v>
      </c>
      <c r="AP63" s="30"/>
      <c r="AQ63" s="30"/>
      <c r="AR63" s="30"/>
      <c r="AS63" s="30"/>
      <c r="AT63" s="30"/>
      <c r="AU63" s="30"/>
    </row>
    <row r="64" spans="1:47" ht="13" x14ac:dyDescent="0.15">
      <c r="A64" s="29">
        <v>43741.713845104168</v>
      </c>
      <c r="B64" s="30" t="s">
        <v>9</v>
      </c>
      <c r="C64" s="30"/>
      <c r="D64" s="30" t="s">
        <v>288</v>
      </c>
      <c r="E64" s="30" t="str">
        <f t="shared" si="0"/>
        <v>Hendrickson</v>
      </c>
      <c r="F64" s="30" t="str">
        <f t="shared" si="1"/>
        <v>Avn Josh Manigsaca</v>
      </c>
      <c r="G64" s="32">
        <f t="shared" si="2"/>
        <v>1</v>
      </c>
      <c r="H64" s="30">
        <f t="shared" si="3"/>
        <v>1</v>
      </c>
      <c r="I64" s="30">
        <f t="shared" si="4"/>
        <v>1</v>
      </c>
      <c r="J64" s="30">
        <f t="shared" si="5"/>
        <v>1</v>
      </c>
      <c r="K64" s="30">
        <f t="shared" si="6"/>
        <v>1</v>
      </c>
      <c r="L64" s="36">
        <v>4</v>
      </c>
      <c r="M64" s="30"/>
      <c r="N64" s="30"/>
      <c r="O64" s="30"/>
      <c r="P64" s="30"/>
      <c r="Q64" s="30"/>
      <c r="R64" s="30"/>
      <c r="S64" s="30"/>
      <c r="T64" s="30"/>
      <c r="U64" s="30"/>
      <c r="V64" s="30"/>
      <c r="W64" s="30"/>
      <c r="X64" s="30"/>
      <c r="Y64" s="30"/>
      <c r="Z64" s="30"/>
      <c r="AA64" s="30" t="s">
        <v>12</v>
      </c>
      <c r="AB64" s="30"/>
      <c r="AC64" s="30"/>
      <c r="AD64" s="30"/>
      <c r="AE64" s="30"/>
      <c r="AF64" s="30"/>
      <c r="AG64" s="30"/>
      <c r="AH64" s="30"/>
      <c r="AI64" s="30"/>
      <c r="AJ64" s="30"/>
      <c r="AK64" s="30"/>
      <c r="AL64" s="30" t="s">
        <v>753</v>
      </c>
      <c r="AM64" s="13">
        <v>28</v>
      </c>
      <c r="AN64" s="30" t="s">
        <v>756</v>
      </c>
      <c r="AO64" s="30" t="s">
        <v>757</v>
      </c>
      <c r="AP64" s="30"/>
      <c r="AQ64" s="30"/>
      <c r="AR64" s="30"/>
      <c r="AS64" s="30"/>
      <c r="AT64" s="30"/>
      <c r="AU64" s="30"/>
    </row>
    <row r="65" spans="1:47" ht="13" x14ac:dyDescent="0.15">
      <c r="A65" s="29">
        <v>43741.714011388889</v>
      </c>
      <c r="B65" s="30" t="s">
        <v>9</v>
      </c>
      <c r="C65" s="30"/>
      <c r="D65" s="30" t="s">
        <v>288</v>
      </c>
      <c r="E65" s="30" t="str">
        <f t="shared" si="0"/>
        <v>Hendrickson</v>
      </c>
      <c r="F65" s="30" t="str">
        <f t="shared" si="1"/>
        <v>Abbas Abidi</v>
      </c>
      <c r="G65" s="32">
        <f t="shared" si="2"/>
        <v>0.75</v>
      </c>
      <c r="H65" s="30">
        <f t="shared" si="3"/>
        <v>1</v>
      </c>
      <c r="I65" s="30">
        <f t="shared" si="4"/>
        <v>1</v>
      </c>
      <c r="J65" s="30">
        <f t="shared" si="5"/>
        <v>1</v>
      </c>
      <c r="K65" s="30">
        <f t="shared" si="6"/>
        <v>0</v>
      </c>
      <c r="L65" s="36">
        <v>4</v>
      </c>
      <c r="M65" s="30"/>
      <c r="N65" s="30"/>
      <c r="O65" s="30"/>
      <c r="P65" s="30"/>
      <c r="Q65" s="30"/>
      <c r="R65" s="30"/>
      <c r="S65" s="30"/>
      <c r="T65" s="30"/>
      <c r="U65" s="30"/>
      <c r="V65" s="30"/>
      <c r="W65" s="30"/>
      <c r="X65" s="30"/>
      <c r="Y65" s="30"/>
      <c r="Z65" s="30"/>
      <c r="AA65" s="30" t="s">
        <v>6</v>
      </c>
      <c r="AB65" s="30"/>
      <c r="AC65" s="30"/>
      <c r="AD65" s="30"/>
      <c r="AE65" s="30"/>
      <c r="AF65" s="30"/>
      <c r="AG65" s="30"/>
      <c r="AH65" s="30"/>
      <c r="AI65" s="30"/>
      <c r="AJ65" s="30"/>
      <c r="AK65" s="30"/>
      <c r="AL65" s="30" t="s">
        <v>753</v>
      </c>
      <c r="AM65" s="13">
        <v>28</v>
      </c>
      <c r="AN65" s="30" t="s">
        <v>756</v>
      </c>
      <c r="AO65" s="30" t="s">
        <v>755</v>
      </c>
      <c r="AP65" s="30"/>
      <c r="AQ65" s="30"/>
      <c r="AR65" s="30"/>
      <c r="AS65" s="30"/>
      <c r="AT65" s="30"/>
      <c r="AU65" s="30"/>
    </row>
    <row r="66" spans="1:47" ht="13" x14ac:dyDescent="0.15">
      <c r="A66" s="29">
        <v>43741.71421899306</v>
      </c>
      <c r="B66" s="30" t="s">
        <v>9</v>
      </c>
      <c r="C66" s="30"/>
      <c r="D66" s="30" t="s">
        <v>288</v>
      </c>
      <c r="E66" s="30" t="str">
        <f t="shared" si="0"/>
        <v>Hendrickson</v>
      </c>
      <c r="F66" s="30" t="str">
        <f t="shared" si="1"/>
        <v>Oneza Vhora</v>
      </c>
      <c r="G66" s="32">
        <f t="shared" si="2"/>
        <v>0.75</v>
      </c>
      <c r="H66" s="30">
        <f t="shared" si="3"/>
        <v>1</v>
      </c>
      <c r="I66" s="30">
        <f t="shared" si="4"/>
        <v>1</v>
      </c>
      <c r="J66" s="30">
        <f t="shared" si="5"/>
        <v>1</v>
      </c>
      <c r="K66" s="30">
        <f t="shared" si="6"/>
        <v>0</v>
      </c>
      <c r="L66" s="36">
        <v>4</v>
      </c>
      <c r="M66" s="30"/>
      <c r="N66" s="30"/>
      <c r="O66" s="30"/>
      <c r="P66" s="30"/>
      <c r="Q66" s="30"/>
      <c r="R66" s="30"/>
      <c r="S66" s="30"/>
      <c r="T66" s="30"/>
      <c r="U66" s="30"/>
      <c r="V66" s="30"/>
      <c r="W66" s="30"/>
      <c r="X66" s="30"/>
      <c r="Y66" s="30"/>
      <c r="Z66" s="30"/>
      <c r="AA66" s="30" t="s">
        <v>53</v>
      </c>
      <c r="AB66" s="30"/>
      <c r="AC66" s="30"/>
      <c r="AD66" s="30"/>
      <c r="AE66" s="30"/>
      <c r="AF66" s="30"/>
      <c r="AG66" s="30"/>
      <c r="AH66" s="30"/>
      <c r="AI66" s="30"/>
      <c r="AJ66" s="30"/>
      <c r="AK66" s="30"/>
      <c r="AL66" s="30" t="s">
        <v>753</v>
      </c>
      <c r="AM66" s="13">
        <v>28</v>
      </c>
      <c r="AN66" s="30" t="s">
        <v>758</v>
      </c>
      <c r="AO66" s="30" t="s">
        <v>755</v>
      </c>
      <c r="AP66" s="30"/>
      <c r="AQ66" s="30"/>
      <c r="AR66" s="30"/>
      <c r="AS66" s="30"/>
      <c r="AT66" s="30"/>
      <c r="AU66" s="30"/>
    </row>
    <row r="67" spans="1:47" ht="13" x14ac:dyDescent="0.15">
      <c r="A67" s="29">
        <v>43741.714581655091</v>
      </c>
      <c r="B67" s="30" t="s">
        <v>9</v>
      </c>
      <c r="C67" s="30"/>
      <c r="D67" s="30" t="s">
        <v>288</v>
      </c>
      <c r="E67" s="30" t="str">
        <f t="shared" si="0"/>
        <v>Hendrickson</v>
      </c>
      <c r="F67" s="30" t="str">
        <f t="shared" si="1"/>
        <v>Kaitlyn Vo</v>
      </c>
      <c r="G67" s="32">
        <f t="shared" si="2"/>
        <v>1</v>
      </c>
      <c r="H67" s="30">
        <f t="shared" si="3"/>
        <v>1</v>
      </c>
      <c r="I67" s="30">
        <f t="shared" si="4"/>
        <v>1</v>
      </c>
      <c r="J67" s="30">
        <f t="shared" si="5"/>
        <v>1</v>
      </c>
      <c r="K67" s="30">
        <f t="shared" si="6"/>
        <v>1</v>
      </c>
      <c r="L67" s="36">
        <v>4</v>
      </c>
      <c r="M67" s="30"/>
      <c r="N67" s="30"/>
      <c r="O67" s="30"/>
      <c r="P67" s="30"/>
      <c r="Q67" s="30"/>
      <c r="R67" s="30"/>
      <c r="S67" s="30"/>
      <c r="T67" s="30"/>
      <c r="U67" s="30"/>
      <c r="V67" s="30"/>
      <c r="W67" s="30"/>
      <c r="X67" s="30"/>
      <c r="Y67" s="30"/>
      <c r="Z67" s="30"/>
      <c r="AA67" s="30" t="s">
        <v>33</v>
      </c>
      <c r="AB67" s="30"/>
      <c r="AC67" s="30"/>
      <c r="AD67" s="30"/>
      <c r="AE67" s="30"/>
      <c r="AF67" s="30"/>
      <c r="AG67" s="30"/>
      <c r="AH67" s="30"/>
      <c r="AI67" s="30"/>
      <c r="AJ67" s="30"/>
      <c r="AK67" s="30"/>
      <c r="AL67" s="30" t="s">
        <v>753</v>
      </c>
      <c r="AM67" s="13">
        <v>28</v>
      </c>
      <c r="AN67" s="30" t="s">
        <v>788</v>
      </c>
      <c r="AO67" s="30" t="s">
        <v>757</v>
      </c>
      <c r="AP67" s="30"/>
      <c r="AQ67" s="30"/>
      <c r="AR67" s="30"/>
      <c r="AS67" s="30"/>
      <c r="AT67" s="30"/>
      <c r="AU67" s="30"/>
    </row>
    <row r="68" spans="1:47" ht="13" x14ac:dyDescent="0.15">
      <c r="A68" s="29">
        <v>43741.715767141199</v>
      </c>
      <c r="B68" s="30" t="s">
        <v>9</v>
      </c>
      <c r="C68" s="30"/>
      <c r="D68" s="30" t="s">
        <v>288</v>
      </c>
      <c r="E68" s="30" t="str">
        <f t="shared" si="0"/>
        <v>Hendrickson</v>
      </c>
      <c r="F68" s="30" t="str">
        <f t="shared" si="1"/>
        <v>Monae Thompson</v>
      </c>
      <c r="G68" s="32">
        <f t="shared" si="2"/>
        <v>0.5</v>
      </c>
      <c r="H68" s="30">
        <f t="shared" si="3"/>
        <v>0</v>
      </c>
      <c r="I68" s="30">
        <f t="shared" si="4"/>
        <v>1</v>
      </c>
      <c r="J68" s="30">
        <f t="shared" si="5"/>
        <v>1</v>
      </c>
      <c r="K68" s="30">
        <f t="shared" si="6"/>
        <v>0</v>
      </c>
      <c r="L68" s="36">
        <v>4</v>
      </c>
      <c r="M68" s="30"/>
      <c r="N68" s="30"/>
      <c r="O68" s="30"/>
      <c r="P68" s="30"/>
      <c r="Q68" s="30"/>
      <c r="R68" s="30"/>
      <c r="S68" s="30"/>
      <c r="T68" s="30"/>
      <c r="U68" s="30"/>
      <c r="V68" s="30"/>
      <c r="W68" s="30"/>
      <c r="X68" s="30"/>
      <c r="Y68" s="30"/>
      <c r="Z68" s="30"/>
      <c r="AA68" s="30" t="s">
        <v>43</v>
      </c>
      <c r="AB68" s="30"/>
      <c r="AC68" s="30"/>
      <c r="AD68" s="30"/>
      <c r="AE68" s="30"/>
      <c r="AF68" s="30"/>
      <c r="AG68" s="30"/>
      <c r="AH68" s="30"/>
      <c r="AI68" s="30"/>
      <c r="AJ68" s="30"/>
      <c r="AK68" s="30"/>
      <c r="AL68" s="30" t="s">
        <v>789</v>
      </c>
      <c r="AM68" s="13">
        <v>28</v>
      </c>
      <c r="AN68" s="30" t="s">
        <v>790</v>
      </c>
      <c r="AO68" s="30" t="s">
        <v>755</v>
      </c>
      <c r="AP68" s="30"/>
      <c r="AQ68" s="30"/>
      <c r="AR68" s="30"/>
      <c r="AS68" s="30"/>
      <c r="AT68" s="30"/>
      <c r="AU68" s="30"/>
    </row>
    <row r="69" spans="1:47" ht="13" x14ac:dyDescent="0.15">
      <c r="A69" s="29">
        <v>43741.715968078701</v>
      </c>
      <c r="B69" s="30" t="s">
        <v>9</v>
      </c>
      <c r="C69" s="30"/>
      <c r="D69" s="30" t="s">
        <v>288</v>
      </c>
      <c r="E69" s="30" t="str">
        <f t="shared" si="0"/>
        <v>Hendrickson</v>
      </c>
      <c r="F69" s="30" t="str">
        <f t="shared" si="1"/>
        <v>Janvi Patel</v>
      </c>
      <c r="G69" s="32">
        <f t="shared" si="2"/>
        <v>0.75</v>
      </c>
      <c r="H69" s="30">
        <f t="shared" si="3"/>
        <v>1</v>
      </c>
      <c r="I69" s="30">
        <f t="shared" si="4"/>
        <v>1</v>
      </c>
      <c r="J69" s="30">
        <f t="shared" si="5"/>
        <v>1</v>
      </c>
      <c r="K69" s="30">
        <f t="shared" si="6"/>
        <v>0</v>
      </c>
      <c r="L69" s="36">
        <v>4</v>
      </c>
      <c r="M69" s="30"/>
      <c r="N69" s="30"/>
      <c r="O69" s="30"/>
      <c r="P69" s="30"/>
      <c r="Q69" s="30"/>
      <c r="R69" s="30"/>
      <c r="S69" s="30"/>
      <c r="T69" s="30"/>
      <c r="U69" s="30"/>
      <c r="V69" s="30"/>
      <c r="W69" s="30"/>
      <c r="X69" s="30"/>
      <c r="Y69" s="30"/>
      <c r="Z69" s="30"/>
      <c r="AA69" s="30" t="s">
        <v>29</v>
      </c>
      <c r="AB69" s="30"/>
      <c r="AC69" s="30"/>
      <c r="AD69" s="30"/>
      <c r="AE69" s="30"/>
      <c r="AF69" s="30"/>
      <c r="AG69" s="30"/>
      <c r="AH69" s="30"/>
      <c r="AI69" s="30"/>
      <c r="AJ69" s="30"/>
      <c r="AK69" s="30"/>
      <c r="AL69" s="30" t="s">
        <v>753</v>
      </c>
      <c r="AM69" s="13">
        <v>28</v>
      </c>
      <c r="AN69" s="30" t="s">
        <v>756</v>
      </c>
      <c r="AO69" s="30" t="s">
        <v>755</v>
      </c>
      <c r="AP69" s="30"/>
      <c r="AQ69" s="30"/>
      <c r="AR69" s="30"/>
      <c r="AS69" s="30"/>
      <c r="AT69" s="30"/>
      <c r="AU69" s="30"/>
    </row>
    <row r="70" spans="1:47" ht="13" x14ac:dyDescent="0.15">
      <c r="A70" s="29">
        <v>43741.745050208337</v>
      </c>
      <c r="B70" s="30" t="s">
        <v>9</v>
      </c>
      <c r="C70" s="30"/>
      <c r="D70" s="30" t="s">
        <v>288</v>
      </c>
      <c r="E70" s="30" t="str">
        <f t="shared" si="0"/>
        <v>Hendrickson</v>
      </c>
      <c r="F70" s="30" t="str">
        <f t="shared" si="1"/>
        <v>Bilal Salad</v>
      </c>
      <c r="G70" s="32">
        <f t="shared" si="2"/>
        <v>0.25</v>
      </c>
      <c r="H70" s="30">
        <f t="shared" si="3"/>
        <v>1</v>
      </c>
      <c r="I70" s="30">
        <f t="shared" si="4"/>
        <v>0</v>
      </c>
      <c r="J70" s="30">
        <f t="shared" si="5"/>
        <v>0</v>
      </c>
      <c r="K70" s="30">
        <f t="shared" si="6"/>
        <v>0</v>
      </c>
      <c r="L70" s="36">
        <v>4</v>
      </c>
      <c r="M70" s="30"/>
      <c r="N70" s="30"/>
      <c r="O70" s="30"/>
      <c r="P70" s="30"/>
      <c r="Q70" s="30"/>
      <c r="R70" s="30"/>
      <c r="S70" s="30"/>
      <c r="T70" s="30"/>
      <c r="U70" s="30"/>
      <c r="V70" s="30"/>
      <c r="W70" s="30"/>
      <c r="X70" s="30"/>
      <c r="Y70" s="30"/>
      <c r="Z70" s="30"/>
      <c r="AA70" s="30" t="s">
        <v>16</v>
      </c>
      <c r="AB70" s="30"/>
      <c r="AC70" s="30"/>
      <c r="AD70" s="30"/>
      <c r="AE70" s="30"/>
      <c r="AF70" s="30"/>
      <c r="AG70" s="30"/>
      <c r="AH70" s="30"/>
      <c r="AI70" s="30"/>
      <c r="AJ70" s="30"/>
      <c r="AK70" s="30"/>
      <c r="AL70" s="30" t="s">
        <v>753</v>
      </c>
      <c r="AM70" s="13">
        <v>4</v>
      </c>
      <c r="AN70" s="30" t="s">
        <v>791</v>
      </c>
      <c r="AO70" s="30" t="s">
        <v>755</v>
      </c>
      <c r="AP70" s="30"/>
      <c r="AQ70" s="30"/>
      <c r="AR70" s="30"/>
      <c r="AS70" s="30"/>
      <c r="AT70" s="30"/>
      <c r="AU70" s="30"/>
    </row>
    <row r="71" spans="1:47" ht="13" x14ac:dyDescent="0.15">
      <c r="A71" s="29">
        <v>43741.711079363427</v>
      </c>
      <c r="B71" s="30" t="s">
        <v>9</v>
      </c>
      <c r="C71" s="30"/>
      <c r="D71" s="30" t="s">
        <v>272</v>
      </c>
      <c r="E71" s="30" t="str">
        <f t="shared" si="0"/>
        <v>Manor New Tech</v>
      </c>
      <c r="F71" s="30" t="str">
        <f t="shared" si="1"/>
        <v>Maylo Garcia</v>
      </c>
      <c r="G71" s="32">
        <f t="shared" si="2"/>
        <v>0.25</v>
      </c>
      <c r="H71" s="30">
        <f t="shared" si="3"/>
        <v>1</v>
      </c>
      <c r="I71" s="30">
        <f t="shared" si="4"/>
        <v>0</v>
      </c>
      <c r="J71" s="30">
        <f t="shared" si="5"/>
        <v>0</v>
      </c>
      <c r="K71" s="30">
        <f t="shared" si="6"/>
        <v>0</v>
      </c>
      <c r="L71" s="36">
        <v>4</v>
      </c>
      <c r="M71" s="30"/>
      <c r="N71" s="30"/>
      <c r="O71" s="30"/>
      <c r="P71" s="30"/>
      <c r="Q71" s="30"/>
      <c r="R71" s="30"/>
      <c r="S71" s="30"/>
      <c r="T71" s="30"/>
      <c r="U71" s="30"/>
      <c r="V71" s="30"/>
      <c r="W71" s="30"/>
      <c r="X71" s="30"/>
      <c r="Y71" s="30"/>
      <c r="Z71" s="30"/>
      <c r="AA71" s="30"/>
      <c r="AB71" s="30"/>
      <c r="AC71" s="30" t="s">
        <v>279</v>
      </c>
      <c r="AD71" s="30"/>
      <c r="AE71" s="30"/>
      <c r="AF71" s="30"/>
      <c r="AG71" s="30"/>
      <c r="AH71" s="30"/>
      <c r="AI71" s="30"/>
      <c r="AJ71" s="30"/>
      <c r="AK71" s="30"/>
      <c r="AL71" s="30" t="s">
        <v>753</v>
      </c>
      <c r="AM71" s="13">
        <v>4</v>
      </c>
      <c r="AN71" s="30" t="s">
        <v>472</v>
      </c>
      <c r="AO71" s="30" t="s">
        <v>755</v>
      </c>
      <c r="AP71" s="30"/>
      <c r="AQ71" s="30"/>
      <c r="AR71" s="30"/>
      <c r="AS71" s="30"/>
      <c r="AT71" s="30"/>
      <c r="AU71" s="30"/>
    </row>
    <row r="72" spans="1:47" ht="13" x14ac:dyDescent="0.15">
      <c r="A72" s="29">
        <v>43741.711627870369</v>
      </c>
      <c r="B72" s="30" t="s">
        <v>9</v>
      </c>
      <c r="C72" s="30"/>
      <c r="D72" s="30" t="s">
        <v>272</v>
      </c>
      <c r="E72" s="30" t="str">
        <f t="shared" si="0"/>
        <v>Manor New Tech</v>
      </c>
      <c r="F72" s="30" t="str">
        <f t="shared" si="1"/>
        <v>Maylo Garcia</v>
      </c>
      <c r="G72" s="32">
        <f t="shared" si="2"/>
        <v>0.25</v>
      </c>
      <c r="H72" s="30">
        <f t="shared" si="3"/>
        <v>1</v>
      </c>
      <c r="I72" s="30">
        <f t="shared" si="4"/>
        <v>0</v>
      </c>
      <c r="J72" s="30">
        <f t="shared" si="5"/>
        <v>0</v>
      </c>
      <c r="K72" s="30">
        <f t="shared" si="6"/>
        <v>0</v>
      </c>
      <c r="L72" s="36">
        <v>4</v>
      </c>
      <c r="M72" s="30"/>
      <c r="N72" s="30"/>
      <c r="O72" s="30"/>
      <c r="P72" s="30"/>
      <c r="Q72" s="30"/>
      <c r="R72" s="30"/>
      <c r="S72" s="30"/>
      <c r="T72" s="30"/>
      <c r="U72" s="30"/>
      <c r="V72" s="30"/>
      <c r="W72" s="30"/>
      <c r="X72" s="30"/>
      <c r="Y72" s="30"/>
      <c r="Z72" s="30"/>
      <c r="AA72" s="30"/>
      <c r="AB72" s="30"/>
      <c r="AC72" s="30" t="s">
        <v>279</v>
      </c>
      <c r="AD72" s="30"/>
      <c r="AE72" s="30"/>
      <c r="AF72" s="30"/>
      <c r="AG72" s="30"/>
      <c r="AH72" s="30"/>
      <c r="AI72" s="30"/>
      <c r="AJ72" s="30"/>
      <c r="AK72" s="30"/>
      <c r="AL72" s="30" t="s">
        <v>753</v>
      </c>
      <c r="AM72" s="13">
        <v>4</v>
      </c>
      <c r="AN72" s="30" t="s">
        <v>764</v>
      </c>
      <c r="AO72" s="30" t="s">
        <v>755</v>
      </c>
      <c r="AP72" s="30"/>
      <c r="AQ72" s="30"/>
      <c r="AR72" s="30"/>
      <c r="AS72" s="30"/>
      <c r="AT72" s="30"/>
      <c r="AU72" s="30"/>
    </row>
    <row r="73" spans="1:47" ht="13" x14ac:dyDescent="0.15">
      <c r="A73" s="29">
        <v>43741.711908611112</v>
      </c>
      <c r="B73" s="30" t="s">
        <v>9</v>
      </c>
      <c r="C73" s="30"/>
      <c r="D73" s="30" t="s">
        <v>272</v>
      </c>
      <c r="E73" s="30" t="str">
        <f t="shared" si="0"/>
        <v>Manor New Tech</v>
      </c>
      <c r="F73" s="30" t="str">
        <f t="shared" si="1"/>
        <v>Carolina Barboza</v>
      </c>
      <c r="G73" s="32">
        <f t="shared" si="2"/>
        <v>0.25</v>
      </c>
      <c r="H73" s="30">
        <f t="shared" si="3"/>
        <v>1</v>
      </c>
      <c r="I73" s="30">
        <f t="shared" si="4"/>
        <v>0</v>
      </c>
      <c r="J73" s="30">
        <f t="shared" si="5"/>
        <v>0</v>
      </c>
      <c r="K73" s="30">
        <f t="shared" si="6"/>
        <v>0</v>
      </c>
      <c r="L73" s="36">
        <v>4</v>
      </c>
      <c r="M73" s="30"/>
      <c r="N73" s="30"/>
      <c r="O73" s="30"/>
      <c r="P73" s="30"/>
      <c r="Q73" s="30"/>
      <c r="R73" s="30"/>
      <c r="S73" s="30"/>
      <c r="T73" s="30"/>
      <c r="U73" s="30"/>
      <c r="V73" s="30"/>
      <c r="W73" s="30"/>
      <c r="X73" s="30"/>
      <c r="Y73" s="30"/>
      <c r="Z73" s="30"/>
      <c r="AA73" s="30"/>
      <c r="AB73" s="30"/>
      <c r="AC73" s="30" t="s">
        <v>277</v>
      </c>
      <c r="AD73" s="30"/>
      <c r="AE73" s="30"/>
      <c r="AF73" s="30"/>
      <c r="AG73" s="30"/>
      <c r="AH73" s="30"/>
      <c r="AI73" s="30"/>
      <c r="AJ73" s="30"/>
      <c r="AK73" s="30"/>
      <c r="AL73" s="30" t="s">
        <v>753</v>
      </c>
      <c r="AM73" s="13">
        <v>4</v>
      </c>
      <c r="AN73" s="30" t="s">
        <v>792</v>
      </c>
      <c r="AO73" s="30" t="s">
        <v>755</v>
      </c>
      <c r="AP73" s="30"/>
      <c r="AQ73" s="30"/>
      <c r="AR73" s="30"/>
      <c r="AS73" s="30"/>
      <c r="AT73" s="30"/>
      <c r="AU73" s="30"/>
    </row>
    <row r="74" spans="1:47" ht="13" x14ac:dyDescent="0.15">
      <c r="A74" s="29">
        <v>43741.713201886574</v>
      </c>
      <c r="B74" s="30" t="s">
        <v>9</v>
      </c>
      <c r="C74" s="30"/>
      <c r="D74" s="30" t="s">
        <v>272</v>
      </c>
      <c r="E74" s="30" t="str">
        <f t="shared" si="0"/>
        <v>Manor New Tech</v>
      </c>
      <c r="F74" s="30" t="str">
        <f t="shared" si="1"/>
        <v>Carlos Hoover</v>
      </c>
      <c r="G74" s="32">
        <f t="shared" si="2"/>
        <v>0.75</v>
      </c>
      <c r="H74" s="30">
        <f t="shared" si="3"/>
        <v>1</v>
      </c>
      <c r="I74" s="30">
        <f t="shared" si="4"/>
        <v>1</v>
      </c>
      <c r="J74" s="30">
        <f t="shared" si="5"/>
        <v>1</v>
      </c>
      <c r="K74" s="30">
        <f t="shared" si="6"/>
        <v>0</v>
      </c>
      <c r="L74" s="36">
        <v>4</v>
      </c>
      <c r="M74" s="30"/>
      <c r="N74" s="30"/>
      <c r="O74" s="30"/>
      <c r="P74" s="30"/>
      <c r="Q74" s="30"/>
      <c r="R74" s="30"/>
      <c r="S74" s="30"/>
      <c r="T74" s="30"/>
      <c r="U74" s="30"/>
      <c r="V74" s="30"/>
      <c r="W74" s="30"/>
      <c r="X74" s="30"/>
      <c r="Y74" s="30"/>
      <c r="Z74" s="30"/>
      <c r="AA74" s="30"/>
      <c r="AB74" s="30"/>
      <c r="AC74" s="30" t="s">
        <v>386</v>
      </c>
      <c r="AD74" s="30"/>
      <c r="AE74" s="30"/>
      <c r="AF74" s="30"/>
      <c r="AG74" s="30"/>
      <c r="AH74" s="30"/>
      <c r="AI74" s="30"/>
      <c r="AJ74" s="30"/>
      <c r="AK74" s="30"/>
      <c r="AL74" s="30" t="s">
        <v>753</v>
      </c>
      <c r="AM74" s="13">
        <v>28</v>
      </c>
      <c r="AN74" s="30" t="s">
        <v>758</v>
      </c>
      <c r="AO74" s="30" t="s">
        <v>755</v>
      </c>
      <c r="AP74" s="30"/>
      <c r="AQ74" s="30"/>
      <c r="AR74" s="30"/>
      <c r="AS74" s="30"/>
      <c r="AT74" s="30"/>
      <c r="AU74" s="30"/>
    </row>
    <row r="75" spans="1:47" ht="13" x14ac:dyDescent="0.15">
      <c r="A75" s="29">
        <v>43741.713370497688</v>
      </c>
      <c r="B75" s="30" t="s">
        <v>9</v>
      </c>
      <c r="C75" s="30"/>
      <c r="D75" s="30" t="s">
        <v>272</v>
      </c>
      <c r="E75" s="30" t="str">
        <f t="shared" si="0"/>
        <v>Manor New Tech</v>
      </c>
      <c r="F75" s="30" t="str">
        <f t="shared" si="1"/>
        <v>Ryan Sexton</v>
      </c>
      <c r="G75" s="32">
        <f t="shared" si="2"/>
        <v>0.75</v>
      </c>
      <c r="H75" s="30">
        <f t="shared" si="3"/>
        <v>1</v>
      </c>
      <c r="I75" s="30">
        <f t="shared" si="4"/>
        <v>1</v>
      </c>
      <c r="J75" s="30">
        <f t="shared" si="5"/>
        <v>1</v>
      </c>
      <c r="K75" s="30">
        <f t="shared" si="6"/>
        <v>0</v>
      </c>
      <c r="L75" s="36">
        <v>4</v>
      </c>
      <c r="M75" s="30"/>
      <c r="N75" s="30"/>
      <c r="O75" s="30"/>
      <c r="P75" s="30"/>
      <c r="Q75" s="30"/>
      <c r="R75" s="30"/>
      <c r="S75" s="30"/>
      <c r="T75" s="30"/>
      <c r="U75" s="30"/>
      <c r="V75" s="30"/>
      <c r="W75" s="30"/>
      <c r="X75" s="30"/>
      <c r="Y75" s="30"/>
      <c r="Z75" s="30"/>
      <c r="AA75" s="30"/>
      <c r="AB75" s="30"/>
      <c r="AC75" s="30" t="s">
        <v>282</v>
      </c>
      <c r="AD75" s="30"/>
      <c r="AE75" s="30"/>
      <c r="AF75" s="30"/>
      <c r="AG75" s="30"/>
      <c r="AH75" s="30"/>
      <c r="AI75" s="30"/>
      <c r="AJ75" s="30"/>
      <c r="AK75" s="30"/>
      <c r="AL75" s="30" t="s">
        <v>753</v>
      </c>
      <c r="AM75" s="13">
        <v>28</v>
      </c>
      <c r="AN75" s="30" t="s">
        <v>758</v>
      </c>
      <c r="AO75" s="30" t="s">
        <v>755</v>
      </c>
      <c r="AP75" s="30"/>
      <c r="AQ75" s="30"/>
      <c r="AR75" s="30"/>
      <c r="AS75" s="30"/>
      <c r="AT75" s="30"/>
      <c r="AU75" s="30"/>
    </row>
    <row r="76" spans="1:47" ht="13" x14ac:dyDescent="0.15">
      <c r="A76" s="29">
        <v>43741.714996296301</v>
      </c>
      <c r="B76" s="30" t="s">
        <v>9</v>
      </c>
      <c r="C76" s="30"/>
      <c r="D76" s="30" t="s">
        <v>272</v>
      </c>
      <c r="E76" s="30" t="str">
        <f t="shared" si="0"/>
        <v>Manor New Tech</v>
      </c>
      <c r="F76" s="30" t="str">
        <f t="shared" si="1"/>
        <v>Levi Ledesma-Olivo</v>
      </c>
      <c r="G76" s="32">
        <f t="shared" si="2"/>
        <v>0.25</v>
      </c>
      <c r="H76" s="30">
        <f t="shared" si="3"/>
        <v>1</v>
      </c>
      <c r="I76" s="30">
        <f t="shared" si="4"/>
        <v>0</v>
      </c>
      <c r="J76" s="30">
        <f t="shared" si="5"/>
        <v>0</v>
      </c>
      <c r="K76" s="30">
        <f t="shared" si="6"/>
        <v>0</v>
      </c>
      <c r="L76" s="36">
        <v>4</v>
      </c>
      <c r="M76" s="30"/>
      <c r="N76" s="30"/>
      <c r="O76" s="30"/>
      <c r="P76" s="30"/>
      <c r="Q76" s="30"/>
      <c r="R76" s="30"/>
      <c r="S76" s="30"/>
      <c r="T76" s="30"/>
      <c r="U76" s="30"/>
      <c r="V76" s="30"/>
      <c r="W76" s="30"/>
      <c r="X76" s="30"/>
      <c r="Y76" s="30"/>
      <c r="Z76" s="30"/>
      <c r="AA76" s="30"/>
      <c r="AB76" s="30"/>
      <c r="AC76" s="30" t="s">
        <v>283</v>
      </c>
      <c r="AD76" s="30"/>
      <c r="AE76" s="30"/>
      <c r="AF76" s="30"/>
      <c r="AG76" s="30"/>
      <c r="AH76" s="30"/>
      <c r="AI76" s="30"/>
      <c r="AJ76" s="30"/>
      <c r="AK76" s="30"/>
      <c r="AL76" s="30" t="s">
        <v>753</v>
      </c>
      <c r="AM76" s="13">
        <v>25</v>
      </c>
      <c r="AN76" s="30" t="s">
        <v>793</v>
      </c>
      <c r="AO76" s="30" t="s">
        <v>755</v>
      </c>
      <c r="AP76" s="30"/>
      <c r="AQ76" s="30"/>
      <c r="AR76" s="30"/>
      <c r="AS76" s="30"/>
      <c r="AT76" s="30"/>
      <c r="AU76" s="30"/>
    </row>
    <row r="77" spans="1:47" ht="13" x14ac:dyDescent="0.15">
      <c r="A77" s="29">
        <v>43740.688539907409</v>
      </c>
      <c r="B77" s="30" t="s">
        <v>9</v>
      </c>
      <c r="C77" s="30"/>
      <c r="D77" s="30" t="s">
        <v>149</v>
      </c>
      <c r="E77" s="30" t="str">
        <f t="shared" si="0"/>
        <v>Pflugerville</v>
      </c>
      <c r="F77" s="30" t="str">
        <f t="shared" si="1"/>
        <v>Diego Becerra</v>
      </c>
      <c r="G77" s="32">
        <f t="shared" si="2"/>
        <v>0.75</v>
      </c>
      <c r="H77" s="30">
        <f t="shared" si="3"/>
        <v>1</v>
      </c>
      <c r="I77" s="30">
        <f t="shared" si="4"/>
        <v>1</v>
      </c>
      <c r="J77" s="30">
        <f t="shared" si="5"/>
        <v>1</v>
      </c>
      <c r="K77" s="30">
        <f t="shared" si="6"/>
        <v>0</v>
      </c>
      <c r="L77" s="36">
        <v>4</v>
      </c>
      <c r="M77" s="30"/>
      <c r="N77" s="30"/>
      <c r="O77" s="30"/>
      <c r="P77" s="30"/>
      <c r="Q77" s="30"/>
      <c r="R77" s="30"/>
      <c r="S77" s="30"/>
      <c r="T77" s="30"/>
      <c r="U77" s="30"/>
      <c r="V77" s="30"/>
      <c r="W77" s="30"/>
      <c r="X77" s="30"/>
      <c r="Y77" s="30"/>
      <c r="Z77" s="30"/>
      <c r="AA77" s="30"/>
      <c r="AB77" s="30"/>
      <c r="AC77" s="30"/>
      <c r="AD77" s="30"/>
      <c r="AE77" s="30"/>
      <c r="AF77" s="30" t="s">
        <v>74</v>
      </c>
      <c r="AG77" s="30"/>
      <c r="AH77" s="30"/>
      <c r="AI77" s="30"/>
      <c r="AJ77" s="30"/>
      <c r="AK77" s="30"/>
      <c r="AL77" s="30" t="s">
        <v>753</v>
      </c>
      <c r="AM77" s="13">
        <v>28</v>
      </c>
      <c r="AN77" s="30" t="s">
        <v>794</v>
      </c>
      <c r="AO77" s="30" t="s">
        <v>755</v>
      </c>
      <c r="AP77" s="30"/>
      <c r="AQ77" s="30"/>
      <c r="AR77" s="30"/>
      <c r="AS77" s="30"/>
      <c r="AT77" s="30"/>
      <c r="AU77" s="30"/>
    </row>
    <row r="78" spans="1:47" ht="13" x14ac:dyDescent="0.15">
      <c r="A78" s="29">
        <v>43740.716513391206</v>
      </c>
      <c r="B78" s="30" t="s">
        <v>9</v>
      </c>
      <c r="C78" s="30"/>
      <c r="D78" s="30" t="s">
        <v>149</v>
      </c>
      <c r="E78" s="30" t="str">
        <f t="shared" si="0"/>
        <v>Pflugerville</v>
      </c>
      <c r="F78" s="30" t="str">
        <f t="shared" si="1"/>
        <v>Joshua Guiang</v>
      </c>
      <c r="G78" s="32">
        <f t="shared" si="2"/>
        <v>0.5</v>
      </c>
      <c r="H78" s="30">
        <f t="shared" si="3"/>
        <v>1</v>
      </c>
      <c r="I78" s="30">
        <f t="shared" si="4"/>
        <v>1</v>
      </c>
      <c r="J78" s="30">
        <f t="shared" si="5"/>
        <v>0</v>
      </c>
      <c r="K78" s="30">
        <f t="shared" si="6"/>
        <v>0</v>
      </c>
      <c r="L78" s="36">
        <v>4</v>
      </c>
      <c r="M78" s="30"/>
      <c r="N78" s="30"/>
      <c r="O78" s="30"/>
      <c r="P78" s="30"/>
      <c r="Q78" s="30"/>
      <c r="R78" s="30"/>
      <c r="S78" s="30"/>
      <c r="T78" s="30"/>
      <c r="U78" s="30"/>
      <c r="V78" s="30"/>
      <c r="W78" s="30"/>
      <c r="X78" s="30"/>
      <c r="Y78" s="30"/>
      <c r="Z78" s="30"/>
      <c r="AA78" s="30"/>
      <c r="AB78" s="30"/>
      <c r="AC78" s="30"/>
      <c r="AD78" s="30"/>
      <c r="AE78" s="30"/>
      <c r="AF78" s="30" t="s">
        <v>84</v>
      </c>
      <c r="AG78" s="30"/>
      <c r="AH78" s="30"/>
      <c r="AI78" s="30"/>
      <c r="AJ78" s="30"/>
      <c r="AK78" s="30"/>
      <c r="AL78" s="30" t="s">
        <v>753</v>
      </c>
      <c r="AM78" s="13">
        <v>28</v>
      </c>
      <c r="AN78" s="30" t="s">
        <v>772</v>
      </c>
      <c r="AO78" s="30" t="s">
        <v>755</v>
      </c>
      <c r="AP78" s="30"/>
      <c r="AQ78" s="30"/>
      <c r="AR78" s="30"/>
      <c r="AS78" s="30"/>
      <c r="AT78" s="30"/>
      <c r="AU78" s="30"/>
    </row>
    <row r="79" spans="1:47" ht="13" x14ac:dyDescent="0.15">
      <c r="A79" s="29">
        <v>43740.719678368056</v>
      </c>
      <c r="B79" s="30" t="s">
        <v>9</v>
      </c>
      <c r="C79" s="30"/>
      <c r="D79" s="30" t="s">
        <v>149</v>
      </c>
      <c r="E79" s="30" t="str">
        <f t="shared" si="0"/>
        <v>Pflugerville</v>
      </c>
      <c r="F79" s="30" t="str">
        <f t="shared" si="1"/>
        <v>Tiffany Tran</v>
      </c>
      <c r="G79" s="32">
        <f t="shared" si="2"/>
        <v>1</v>
      </c>
      <c r="H79" s="30">
        <f t="shared" si="3"/>
        <v>1</v>
      </c>
      <c r="I79" s="30">
        <f t="shared" si="4"/>
        <v>1</v>
      </c>
      <c r="J79" s="30">
        <f t="shared" si="5"/>
        <v>1</v>
      </c>
      <c r="K79" s="30">
        <f t="shared" si="6"/>
        <v>1</v>
      </c>
      <c r="L79" s="36">
        <v>4</v>
      </c>
      <c r="M79" s="30"/>
      <c r="N79" s="30"/>
      <c r="O79" s="30"/>
      <c r="P79" s="30"/>
      <c r="Q79" s="30"/>
      <c r="R79" s="30"/>
      <c r="S79" s="30"/>
      <c r="T79" s="30"/>
      <c r="U79" s="30"/>
      <c r="V79" s="30"/>
      <c r="W79" s="30"/>
      <c r="X79" s="30"/>
      <c r="Y79" s="30"/>
      <c r="Z79" s="30"/>
      <c r="AA79" s="30"/>
      <c r="AB79" s="30"/>
      <c r="AC79" s="30"/>
      <c r="AD79" s="30"/>
      <c r="AE79" s="30"/>
      <c r="AF79" s="30" t="s">
        <v>98</v>
      </c>
      <c r="AG79" s="30"/>
      <c r="AH79" s="30"/>
      <c r="AI79" s="30"/>
      <c r="AJ79" s="30"/>
      <c r="AK79" s="30"/>
      <c r="AL79" s="30" t="s">
        <v>753</v>
      </c>
      <c r="AM79" s="13">
        <v>28</v>
      </c>
      <c r="AN79" s="30" t="s">
        <v>795</v>
      </c>
      <c r="AO79" s="30" t="s">
        <v>757</v>
      </c>
      <c r="AP79" s="30"/>
      <c r="AQ79" s="30"/>
      <c r="AR79" s="30"/>
      <c r="AS79" s="30"/>
      <c r="AT79" s="30"/>
      <c r="AU79" s="30"/>
    </row>
    <row r="80" spans="1:47" ht="13" x14ac:dyDescent="0.15">
      <c r="A80" s="29">
        <v>43740.726275624998</v>
      </c>
      <c r="B80" s="30" t="s">
        <v>9</v>
      </c>
      <c r="C80" s="30"/>
      <c r="D80" s="30" t="s">
        <v>149</v>
      </c>
      <c r="E80" s="30" t="str">
        <f t="shared" si="0"/>
        <v>Pflugerville</v>
      </c>
      <c r="F80" s="30" t="str">
        <f t="shared" si="1"/>
        <v>Emily Vidaurri</v>
      </c>
      <c r="G80" s="32">
        <f t="shared" si="2"/>
        <v>0.75</v>
      </c>
      <c r="H80" s="30">
        <f t="shared" si="3"/>
        <v>1</v>
      </c>
      <c r="I80" s="30">
        <f t="shared" si="4"/>
        <v>1</v>
      </c>
      <c r="J80" s="30">
        <f t="shared" si="5"/>
        <v>1</v>
      </c>
      <c r="K80" s="30">
        <f t="shared" si="6"/>
        <v>0</v>
      </c>
      <c r="L80" s="36">
        <v>4</v>
      </c>
      <c r="M80" s="30"/>
      <c r="N80" s="30"/>
      <c r="O80" s="30"/>
      <c r="P80" s="30"/>
      <c r="Q80" s="30"/>
      <c r="R80" s="30"/>
      <c r="S80" s="30"/>
      <c r="T80" s="30"/>
      <c r="U80" s="30"/>
      <c r="V80" s="30"/>
      <c r="W80" s="30"/>
      <c r="X80" s="30"/>
      <c r="Y80" s="30"/>
      <c r="Z80" s="30"/>
      <c r="AA80" s="30"/>
      <c r="AB80" s="30"/>
      <c r="AC80" s="30"/>
      <c r="AD80" s="30"/>
      <c r="AE80" s="30"/>
      <c r="AF80" s="30" t="s">
        <v>76</v>
      </c>
      <c r="AG80" s="30"/>
      <c r="AH80" s="30"/>
      <c r="AI80" s="30"/>
      <c r="AJ80" s="30"/>
      <c r="AK80" s="30"/>
      <c r="AL80" s="30" t="s">
        <v>753</v>
      </c>
      <c r="AM80" s="13">
        <v>28</v>
      </c>
      <c r="AN80" s="30" t="s">
        <v>796</v>
      </c>
      <c r="AO80" s="30" t="s">
        <v>755</v>
      </c>
      <c r="AP80" s="30"/>
      <c r="AQ80" s="30"/>
      <c r="AR80" s="30"/>
      <c r="AS80" s="30"/>
      <c r="AT80" s="30"/>
      <c r="AU80" s="30"/>
    </row>
    <row r="81" spans="1:47" ht="13" x14ac:dyDescent="0.15">
      <c r="A81" s="29">
        <v>43740.727887094909</v>
      </c>
      <c r="B81" s="30" t="s">
        <v>9</v>
      </c>
      <c r="C81" s="30"/>
      <c r="D81" s="30" t="s">
        <v>149</v>
      </c>
      <c r="E81" s="30" t="str">
        <f t="shared" si="0"/>
        <v>Pflugerville</v>
      </c>
      <c r="F81" s="30" t="str">
        <f t="shared" si="1"/>
        <v>Damari Myers</v>
      </c>
      <c r="G81" s="32">
        <f t="shared" si="2"/>
        <v>0.5</v>
      </c>
      <c r="H81" s="30">
        <f t="shared" si="3"/>
        <v>1</v>
      </c>
      <c r="I81" s="30">
        <f t="shared" si="4"/>
        <v>0</v>
      </c>
      <c r="J81" s="30">
        <f t="shared" si="5"/>
        <v>0</v>
      </c>
      <c r="K81" s="30">
        <f t="shared" si="6"/>
        <v>1</v>
      </c>
      <c r="L81" s="36">
        <v>4</v>
      </c>
      <c r="M81" s="30"/>
      <c r="N81" s="30"/>
      <c r="O81" s="30"/>
      <c r="P81" s="30"/>
      <c r="Q81" s="30"/>
      <c r="R81" s="30"/>
      <c r="S81" s="30"/>
      <c r="T81" s="30"/>
      <c r="U81" s="30"/>
      <c r="V81" s="30"/>
      <c r="W81" s="30"/>
      <c r="X81" s="30"/>
      <c r="Y81" s="30"/>
      <c r="Z81" s="30"/>
      <c r="AA81" s="30"/>
      <c r="AB81" s="30"/>
      <c r="AC81" s="30"/>
      <c r="AD81" s="30"/>
      <c r="AE81" s="30"/>
      <c r="AF81" s="30" t="s">
        <v>72</v>
      </c>
      <c r="AG81" s="30"/>
      <c r="AH81" s="30"/>
      <c r="AI81" s="30"/>
      <c r="AJ81" s="30"/>
      <c r="AK81" s="30"/>
      <c r="AL81" s="30" t="s">
        <v>753</v>
      </c>
      <c r="AM81" s="13">
        <v>4</v>
      </c>
      <c r="AN81" s="30" t="s">
        <v>755</v>
      </c>
      <c r="AO81" s="30" t="s">
        <v>757</v>
      </c>
      <c r="AP81" s="30"/>
      <c r="AQ81" s="30"/>
      <c r="AR81" s="30"/>
      <c r="AS81" s="30"/>
      <c r="AT81" s="30"/>
      <c r="AU81" s="30"/>
    </row>
    <row r="82" spans="1:47" ht="13" x14ac:dyDescent="0.15">
      <c r="A82" s="29">
        <v>43740.728007881946</v>
      </c>
      <c r="B82" s="30" t="s">
        <v>9</v>
      </c>
      <c r="C82" s="30"/>
      <c r="D82" s="30" t="s">
        <v>149</v>
      </c>
      <c r="E82" s="30" t="str">
        <f t="shared" si="0"/>
        <v>Pflugerville</v>
      </c>
      <c r="F82" s="30" t="str">
        <f t="shared" si="1"/>
        <v>Roberto Salinas</v>
      </c>
      <c r="G82" s="32">
        <f t="shared" si="2"/>
        <v>0.75</v>
      </c>
      <c r="H82" s="30">
        <f t="shared" si="3"/>
        <v>1</v>
      </c>
      <c r="I82" s="30">
        <f t="shared" si="4"/>
        <v>1</v>
      </c>
      <c r="J82" s="30">
        <f t="shared" si="5"/>
        <v>1</v>
      </c>
      <c r="K82" s="30">
        <f t="shared" si="6"/>
        <v>0</v>
      </c>
      <c r="L82" s="36">
        <v>4</v>
      </c>
      <c r="M82" s="30"/>
      <c r="N82" s="30"/>
      <c r="O82" s="30"/>
      <c r="P82" s="30"/>
      <c r="Q82" s="30"/>
      <c r="R82" s="30"/>
      <c r="S82" s="30"/>
      <c r="T82" s="30"/>
      <c r="U82" s="30"/>
      <c r="V82" s="30"/>
      <c r="W82" s="30"/>
      <c r="X82" s="30"/>
      <c r="Y82" s="30"/>
      <c r="Z82" s="30"/>
      <c r="AA82" s="30"/>
      <c r="AB82" s="30"/>
      <c r="AC82" s="30"/>
      <c r="AD82" s="30"/>
      <c r="AE82" s="30"/>
      <c r="AF82" s="30" t="s">
        <v>90</v>
      </c>
      <c r="AG82" s="30"/>
      <c r="AH82" s="30"/>
      <c r="AI82" s="30"/>
      <c r="AJ82" s="30"/>
      <c r="AK82" s="30"/>
      <c r="AL82" s="30" t="s">
        <v>753</v>
      </c>
      <c r="AM82" s="13">
        <v>28</v>
      </c>
      <c r="AN82" s="30" t="s">
        <v>756</v>
      </c>
      <c r="AO82" s="30" t="s">
        <v>755</v>
      </c>
      <c r="AP82" s="30"/>
      <c r="AQ82" s="30"/>
      <c r="AR82" s="30"/>
      <c r="AS82" s="30"/>
      <c r="AT82" s="30"/>
      <c r="AU82" s="30"/>
    </row>
    <row r="83" spans="1:47" ht="13" x14ac:dyDescent="0.15">
      <c r="A83" s="29">
        <v>43740.728044062504</v>
      </c>
      <c r="B83" s="30" t="s">
        <v>9</v>
      </c>
      <c r="C83" s="30"/>
      <c r="D83" s="30" t="s">
        <v>149</v>
      </c>
      <c r="E83" s="30" t="str">
        <f t="shared" si="0"/>
        <v>Pflugerville</v>
      </c>
      <c r="F83" s="30" t="str">
        <f t="shared" si="1"/>
        <v>John Mejia</v>
      </c>
      <c r="G83" s="32">
        <f t="shared" si="2"/>
        <v>0.75</v>
      </c>
      <c r="H83" s="30">
        <f t="shared" si="3"/>
        <v>1</v>
      </c>
      <c r="I83" s="30">
        <f t="shared" si="4"/>
        <v>1</v>
      </c>
      <c r="J83" s="30">
        <f t="shared" si="5"/>
        <v>1</v>
      </c>
      <c r="K83" s="30">
        <f t="shared" si="6"/>
        <v>0</v>
      </c>
      <c r="L83" s="36">
        <v>4</v>
      </c>
      <c r="M83" s="30"/>
      <c r="N83" s="30"/>
      <c r="O83" s="30"/>
      <c r="P83" s="30"/>
      <c r="Q83" s="30"/>
      <c r="R83" s="30"/>
      <c r="S83" s="30"/>
      <c r="T83" s="30"/>
      <c r="U83" s="30"/>
      <c r="V83" s="30"/>
      <c r="W83" s="30"/>
      <c r="X83" s="30"/>
      <c r="Y83" s="30"/>
      <c r="Z83" s="30"/>
      <c r="AA83" s="30"/>
      <c r="AB83" s="30"/>
      <c r="AC83" s="30"/>
      <c r="AD83" s="30"/>
      <c r="AE83" s="30"/>
      <c r="AF83" s="30" t="s">
        <v>80</v>
      </c>
      <c r="AG83" s="30"/>
      <c r="AH83" s="30"/>
      <c r="AI83" s="30"/>
      <c r="AJ83" s="30"/>
      <c r="AK83" s="30"/>
      <c r="AL83" s="30" t="s">
        <v>753</v>
      </c>
      <c r="AM83" s="13">
        <v>28</v>
      </c>
      <c r="AN83" s="30" t="s">
        <v>756</v>
      </c>
      <c r="AO83" s="30" t="s">
        <v>755</v>
      </c>
      <c r="AP83" s="30"/>
      <c r="AQ83" s="30"/>
      <c r="AR83" s="30"/>
      <c r="AS83" s="30"/>
      <c r="AT83" s="30"/>
      <c r="AU83" s="30"/>
    </row>
    <row r="84" spans="1:47" ht="13" x14ac:dyDescent="0.15">
      <c r="A84" s="29">
        <v>43740.728546215279</v>
      </c>
      <c r="B84" s="30" t="s">
        <v>9</v>
      </c>
      <c r="C84" s="30"/>
      <c r="D84" s="30" t="s">
        <v>149</v>
      </c>
      <c r="E84" s="30" t="str">
        <f t="shared" si="0"/>
        <v>Pflugerville</v>
      </c>
      <c r="F84" s="30" t="str">
        <f t="shared" si="1"/>
        <v>Alyssa Domingue</v>
      </c>
      <c r="G84" s="32">
        <f t="shared" si="2"/>
        <v>0.5</v>
      </c>
      <c r="H84" s="30">
        <f t="shared" si="3"/>
        <v>1</v>
      </c>
      <c r="I84" s="30">
        <f t="shared" si="4"/>
        <v>1</v>
      </c>
      <c r="J84" s="30">
        <f t="shared" si="5"/>
        <v>0</v>
      </c>
      <c r="K84" s="30">
        <f t="shared" si="6"/>
        <v>0</v>
      </c>
      <c r="L84" s="36">
        <v>4</v>
      </c>
      <c r="M84" s="30"/>
      <c r="N84" s="30"/>
      <c r="O84" s="30"/>
      <c r="P84" s="30"/>
      <c r="Q84" s="30"/>
      <c r="R84" s="30"/>
      <c r="S84" s="30"/>
      <c r="T84" s="30"/>
      <c r="U84" s="30"/>
      <c r="V84" s="30"/>
      <c r="W84" s="30"/>
      <c r="X84" s="30"/>
      <c r="Y84" s="30"/>
      <c r="Z84" s="30"/>
      <c r="AA84" s="30"/>
      <c r="AB84" s="30"/>
      <c r="AC84" s="30"/>
      <c r="AD84" s="30"/>
      <c r="AE84" s="30"/>
      <c r="AF84" s="30" t="s">
        <v>64</v>
      </c>
      <c r="AG84" s="30"/>
      <c r="AH84" s="30"/>
      <c r="AI84" s="30"/>
      <c r="AJ84" s="30"/>
      <c r="AK84" s="30"/>
      <c r="AL84" s="30" t="s">
        <v>753</v>
      </c>
      <c r="AM84" s="13">
        <v>28</v>
      </c>
      <c r="AN84" s="30" t="s">
        <v>797</v>
      </c>
      <c r="AO84" s="30" t="s">
        <v>755</v>
      </c>
      <c r="AP84" s="30"/>
      <c r="AQ84" s="30"/>
      <c r="AR84" s="30"/>
      <c r="AS84" s="30"/>
      <c r="AT84" s="30"/>
      <c r="AU84" s="30"/>
    </row>
    <row r="85" spans="1:47" ht="13" x14ac:dyDescent="0.15">
      <c r="A85" s="29">
        <v>43740.728581770833</v>
      </c>
      <c r="B85" s="30" t="s">
        <v>9</v>
      </c>
      <c r="C85" s="30"/>
      <c r="D85" s="30" t="s">
        <v>149</v>
      </c>
      <c r="E85" s="30" t="str">
        <f t="shared" si="0"/>
        <v>Pflugerville</v>
      </c>
      <c r="F85" s="30" t="str">
        <f t="shared" si="1"/>
        <v>Jose Gonzalez Macedo</v>
      </c>
      <c r="G85" s="32">
        <f t="shared" si="2"/>
        <v>0.75</v>
      </c>
      <c r="H85" s="30">
        <f t="shared" si="3"/>
        <v>1</v>
      </c>
      <c r="I85" s="30">
        <f t="shared" si="4"/>
        <v>1</v>
      </c>
      <c r="J85" s="30">
        <f t="shared" si="5"/>
        <v>0</v>
      </c>
      <c r="K85" s="30">
        <f t="shared" si="6"/>
        <v>1</v>
      </c>
      <c r="L85" s="36">
        <v>4</v>
      </c>
      <c r="M85" s="30"/>
      <c r="N85" s="30"/>
      <c r="O85" s="30"/>
      <c r="P85" s="30"/>
      <c r="Q85" s="30"/>
      <c r="R85" s="30"/>
      <c r="S85" s="30"/>
      <c r="T85" s="30"/>
      <c r="U85" s="30"/>
      <c r="V85" s="30"/>
      <c r="W85" s="30"/>
      <c r="X85" s="30"/>
      <c r="Y85" s="30"/>
      <c r="Z85" s="30"/>
      <c r="AA85" s="30"/>
      <c r="AB85" s="30"/>
      <c r="AC85" s="30"/>
      <c r="AD85" s="30"/>
      <c r="AE85" s="30"/>
      <c r="AF85" s="30" t="s">
        <v>82</v>
      </c>
      <c r="AG85" s="30"/>
      <c r="AH85" s="30"/>
      <c r="AI85" s="30"/>
      <c r="AJ85" s="30"/>
      <c r="AK85" s="30"/>
      <c r="AL85" s="30" t="s">
        <v>753</v>
      </c>
      <c r="AM85" s="13">
        <v>28</v>
      </c>
      <c r="AN85" s="30" t="s">
        <v>767</v>
      </c>
      <c r="AO85" s="30" t="s">
        <v>757</v>
      </c>
      <c r="AP85" s="30"/>
      <c r="AQ85" s="30"/>
      <c r="AR85" s="30"/>
      <c r="AS85" s="30"/>
      <c r="AT85" s="30"/>
      <c r="AU85" s="30"/>
    </row>
    <row r="86" spans="1:47" ht="13" x14ac:dyDescent="0.15">
      <c r="A86" s="29">
        <v>43740.728802916667</v>
      </c>
      <c r="B86" s="30" t="s">
        <v>9</v>
      </c>
      <c r="C86" s="30"/>
      <c r="D86" s="30" t="s">
        <v>149</v>
      </c>
      <c r="E86" s="30" t="str">
        <f t="shared" si="0"/>
        <v>Pflugerville</v>
      </c>
      <c r="F86" s="30" t="str">
        <f t="shared" si="1"/>
        <v>Seraphim Sea</v>
      </c>
      <c r="G86" s="32">
        <f t="shared" si="2"/>
        <v>0.5</v>
      </c>
      <c r="H86" s="30">
        <f t="shared" si="3"/>
        <v>1</v>
      </c>
      <c r="I86" s="30">
        <f t="shared" si="4"/>
        <v>0</v>
      </c>
      <c r="J86" s="30">
        <f t="shared" si="5"/>
        <v>1</v>
      </c>
      <c r="K86" s="30">
        <f t="shared" si="6"/>
        <v>0</v>
      </c>
      <c r="L86" s="36">
        <v>4</v>
      </c>
      <c r="M86" s="30"/>
      <c r="N86" s="30"/>
      <c r="O86" s="30"/>
      <c r="P86" s="30"/>
      <c r="Q86" s="30"/>
      <c r="R86" s="30"/>
      <c r="S86" s="30"/>
      <c r="T86" s="30"/>
      <c r="U86" s="30"/>
      <c r="V86" s="30"/>
      <c r="W86" s="30"/>
      <c r="X86" s="30"/>
      <c r="Y86" s="30"/>
      <c r="Z86" s="30"/>
      <c r="AA86" s="30"/>
      <c r="AB86" s="30"/>
      <c r="AC86" s="30"/>
      <c r="AD86" s="30"/>
      <c r="AE86" s="30"/>
      <c r="AF86" s="30" t="s">
        <v>92</v>
      </c>
      <c r="AG86" s="30"/>
      <c r="AH86" s="30"/>
      <c r="AI86" s="30"/>
      <c r="AJ86" s="30"/>
      <c r="AK86" s="30"/>
      <c r="AL86" s="30" t="s">
        <v>753</v>
      </c>
      <c r="AM86" s="13">
        <v>4</v>
      </c>
      <c r="AN86" s="30" t="s">
        <v>758</v>
      </c>
      <c r="AO86" s="30" t="s">
        <v>755</v>
      </c>
      <c r="AP86" s="30"/>
      <c r="AQ86" s="30"/>
      <c r="AR86" s="30"/>
      <c r="AS86" s="30"/>
      <c r="AT86" s="30"/>
      <c r="AU86" s="30"/>
    </row>
    <row r="87" spans="1:47" ht="13" x14ac:dyDescent="0.15">
      <c r="A87" s="29">
        <v>43740.728813344904</v>
      </c>
      <c r="B87" s="30" t="s">
        <v>9</v>
      </c>
      <c r="C87" s="30"/>
      <c r="D87" s="30" t="s">
        <v>149</v>
      </c>
      <c r="E87" s="30" t="str">
        <f t="shared" si="0"/>
        <v>Pflugerville</v>
      </c>
      <c r="F87" s="30" t="str">
        <f t="shared" si="1"/>
        <v>Isabel Suarez</v>
      </c>
      <c r="G87" s="32">
        <f t="shared" si="2"/>
        <v>0.5</v>
      </c>
      <c r="H87" s="30">
        <f t="shared" si="3"/>
        <v>1</v>
      </c>
      <c r="I87" s="30">
        <f t="shared" si="4"/>
        <v>0</v>
      </c>
      <c r="J87" s="30">
        <f t="shared" si="5"/>
        <v>1</v>
      </c>
      <c r="K87" s="30">
        <f t="shared" si="6"/>
        <v>0</v>
      </c>
      <c r="L87" s="36">
        <v>4</v>
      </c>
      <c r="M87" s="30"/>
      <c r="N87" s="30"/>
      <c r="O87" s="30"/>
      <c r="P87" s="30"/>
      <c r="Q87" s="30"/>
      <c r="R87" s="30"/>
      <c r="S87" s="30"/>
      <c r="T87" s="30"/>
      <c r="U87" s="30"/>
      <c r="V87" s="30"/>
      <c r="W87" s="30"/>
      <c r="X87" s="30"/>
      <c r="Y87" s="30"/>
      <c r="Z87" s="30"/>
      <c r="AA87" s="30"/>
      <c r="AB87" s="30"/>
      <c r="AC87" s="30"/>
      <c r="AD87" s="30"/>
      <c r="AE87" s="30"/>
      <c r="AF87" s="30" t="s">
        <v>78</v>
      </c>
      <c r="AG87" s="30"/>
      <c r="AH87" s="30"/>
      <c r="AI87" s="30"/>
      <c r="AJ87" s="30"/>
      <c r="AK87" s="30"/>
      <c r="AL87" s="30" t="s">
        <v>753</v>
      </c>
      <c r="AM87" s="13">
        <v>4</v>
      </c>
      <c r="AN87" s="30" t="s">
        <v>798</v>
      </c>
      <c r="AO87" s="30" t="s">
        <v>755</v>
      </c>
      <c r="AP87" s="30"/>
      <c r="AQ87" s="30"/>
      <c r="AR87" s="30"/>
      <c r="AS87" s="30"/>
      <c r="AT87" s="30"/>
      <c r="AU87" s="30"/>
    </row>
    <row r="88" spans="1:47" ht="13" x14ac:dyDescent="0.15">
      <c r="A88" s="29">
        <v>43740.731672372684</v>
      </c>
      <c r="B88" s="30" t="s">
        <v>9</v>
      </c>
      <c r="C88" s="30"/>
      <c r="D88" s="30" t="s">
        <v>149</v>
      </c>
      <c r="E88" s="30" t="str">
        <f t="shared" si="0"/>
        <v>Pflugerville</v>
      </c>
      <c r="F88" s="30" t="str">
        <f t="shared" si="1"/>
        <v>Subah Shabnam</v>
      </c>
      <c r="G88" s="32">
        <f t="shared" si="2"/>
        <v>0.75</v>
      </c>
      <c r="H88" s="30">
        <f t="shared" si="3"/>
        <v>1</v>
      </c>
      <c r="I88" s="30">
        <f t="shared" si="4"/>
        <v>0</v>
      </c>
      <c r="J88" s="30">
        <f t="shared" si="5"/>
        <v>1</v>
      </c>
      <c r="K88" s="30">
        <f t="shared" si="6"/>
        <v>1</v>
      </c>
      <c r="L88" s="36">
        <v>4</v>
      </c>
      <c r="M88" s="30"/>
      <c r="N88" s="30"/>
      <c r="O88" s="30"/>
      <c r="P88" s="30"/>
      <c r="Q88" s="30"/>
      <c r="R88" s="30"/>
      <c r="S88" s="30"/>
      <c r="T88" s="30"/>
      <c r="U88" s="30"/>
      <c r="V88" s="30"/>
      <c r="W88" s="30"/>
      <c r="X88" s="30"/>
      <c r="Y88" s="30"/>
      <c r="Z88" s="30"/>
      <c r="AA88" s="30"/>
      <c r="AB88" s="30"/>
      <c r="AC88" s="30"/>
      <c r="AD88" s="30"/>
      <c r="AE88" s="30"/>
      <c r="AF88" s="30" t="s">
        <v>94</v>
      </c>
      <c r="AG88" s="30"/>
      <c r="AH88" s="30"/>
      <c r="AI88" s="30"/>
      <c r="AJ88" s="30"/>
      <c r="AK88" s="30"/>
      <c r="AL88" s="30" t="s">
        <v>753</v>
      </c>
      <c r="AM88" s="13">
        <v>25</v>
      </c>
      <c r="AN88" s="30" t="s">
        <v>758</v>
      </c>
      <c r="AO88" s="30" t="s">
        <v>757</v>
      </c>
      <c r="AP88" s="30"/>
      <c r="AQ88" s="30"/>
      <c r="AR88" s="30"/>
      <c r="AS88" s="30"/>
      <c r="AT88" s="30"/>
      <c r="AU88" s="30"/>
    </row>
    <row r="89" spans="1:47" ht="13" x14ac:dyDescent="0.15">
      <c r="A89" s="29">
        <v>43740.731795196756</v>
      </c>
      <c r="B89" s="30" t="s">
        <v>9</v>
      </c>
      <c r="C89" s="30"/>
      <c r="D89" s="30" t="s">
        <v>149</v>
      </c>
      <c r="E89" s="30" t="str">
        <f t="shared" si="0"/>
        <v>Pflugerville</v>
      </c>
      <c r="F89" s="30" t="str">
        <f t="shared" si="1"/>
        <v>Arsama Sebesibe</v>
      </c>
      <c r="G89" s="32">
        <f t="shared" si="2"/>
        <v>0.75</v>
      </c>
      <c r="H89" s="30">
        <f t="shared" si="3"/>
        <v>1</v>
      </c>
      <c r="I89" s="30">
        <f t="shared" si="4"/>
        <v>0</v>
      </c>
      <c r="J89" s="30">
        <f t="shared" si="5"/>
        <v>1</v>
      </c>
      <c r="K89" s="30">
        <f t="shared" si="6"/>
        <v>1</v>
      </c>
      <c r="L89" s="36">
        <v>4</v>
      </c>
      <c r="M89" s="30"/>
      <c r="N89" s="30"/>
      <c r="O89" s="30"/>
      <c r="P89" s="30"/>
      <c r="Q89" s="30"/>
      <c r="R89" s="30"/>
      <c r="S89" s="30"/>
      <c r="T89" s="30"/>
      <c r="U89" s="30"/>
      <c r="V89" s="30"/>
      <c r="W89" s="30"/>
      <c r="X89" s="30"/>
      <c r="Y89" s="30"/>
      <c r="Z89" s="30"/>
      <c r="AA89" s="30"/>
      <c r="AB89" s="30"/>
      <c r="AC89" s="30"/>
      <c r="AD89" s="30"/>
      <c r="AE89" s="30"/>
      <c r="AF89" s="30" t="s">
        <v>66</v>
      </c>
      <c r="AG89" s="30"/>
      <c r="AH89" s="30"/>
      <c r="AI89" s="30"/>
      <c r="AJ89" s="30"/>
      <c r="AK89" s="30"/>
      <c r="AL89" s="30" t="s">
        <v>753</v>
      </c>
      <c r="AM89" s="13">
        <v>25</v>
      </c>
      <c r="AN89" s="30" t="s">
        <v>758</v>
      </c>
      <c r="AO89" s="30" t="s">
        <v>757</v>
      </c>
      <c r="AP89" s="30"/>
      <c r="AQ89" s="30"/>
      <c r="AR89" s="30"/>
      <c r="AS89" s="30"/>
      <c r="AT89" s="30"/>
      <c r="AU89" s="30"/>
    </row>
    <row r="90" spans="1:47" ht="13" x14ac:dyDescent="0.15">
      <c r="A90" s="29">
        <v>43740.723001967592</v>
      </c>
      <c r="B90" s="30" t="s">
        <v>9</v>
      </c>
      <c r="C90" s="39"/>
      <c r="D90" s="30" t="s">
        <v>142</v>
      </c>
      <c r="E90" s="30" t="str">
        <f t="shared" si="0"/>
        <v>Stony Point</v>
      </c>
      <c r="F90" s="30" t="str">
        <f t="shared" si="1"/>
        <v>Alicia Navarro</v>
      </c>
      <c r="G90" s="32">
        <f t="shared" si="2"/>
        <v>0.25</v>
      </c>
      <c r="H90" s="30">
        <f t="shared" si="3"/>
        <v>1</v>
      </c>
      <c r="I90" s="30">
        <f t="shared" si="4"/>
        <v>0</v>
      </c>
      <c r="J90" s="30">
        <f t="shared" si="5"/>
        <v>0</v>
      </c>
      <c r="K90" s="30">
        <f t="shared" si="6"/>
        <v>0</v>
      </c>
      <c r="L90" s="36">
        <v>4</v>
      </c>
      <c r="M90" s="30"/>
      <c r="N90" s="30"/>
      <c r="O90" s="30"/>
      <c r="P90" s="30"/>
      <c r="Q90" s="30"/>
      <c r="R90" s="30"/>
      <c r="S90" s="30"/>
      <c r="T90" s="30"/>
      <c r="U90" s="30"/>
      <c r="V90" s="30"/>
      <c r="W90" s="30"/>
      <c r="X90" s="30"/>
      <c r="Y90" s="30"/>
      <c r="Z90" s="30"/>
      <c r="AA90" s="30"/>
      <c r="AB90" s="30"/>
      <c r="AC90" s="30"/>
      <c r="AD90" s="30"/>
      <c r="AE90" s="30"/>
      <c r="AF90" s="30"/>
      <c r="AG90" s="30" t="s">
        <v>186</v>
      </c>
      <c r="AH90" s="30"/>
      <c r="AI90" s="30"/>
      <c r="AJ90" s="30"/>
      <c r="AK90" s="30"/>
      <c r="AL90" s="30" t="s">
        <v>753</v>
      </c>
      <c r="AM90" s="13">
        <v>4</v>
      </c>
      <c r="AN90" s="30" t="s">
        <v>764</v>
      </c>
      <c r="AO90" s="30" t="s">
        <v>755</v>
      </c>
      <c r="AP90" s="30"/>
      <c r="AQ90" s="30"/>
      <c r="AR90" s="30"/>
      <c r="AS90" s="30"/>
      <c r="AT90" s="30"/>
      <c r="AU90" s="30"/>
    </row>
    <row r="91" spans="1:47" ht="13" x14ac:dyDescent="0.15">
      <c r="A91" s="29">
        <v>43740.723339849537</v>
      </c>
      <c r="B91" s="30" t="s">
        <v>9</v>
      </c>
      <c r="C91" s="39"/>
      <c r="D91" s="30" t="s">
        <v>142</v>
      </c>
      <c r="E91" s="30" t="str">
        <f t="shared" si="0"/>
        <v>Stony Point</v>
      </c>
      <c r="F91" s="30" t="str">
        <f t="shared" si="1"/>
        <v>Anne-Marie Prosper</v>
      </c>
      <c r="G91" s="32">
        <f t="shared" si="2"/>
        <v>0.25</v>
      </c>
      <c r="H91" s="30">
        <f t="shared" si="3"/>
        <v>1</v>
      </c>
      <c r="I91" s="30">
        <f t="shared" si="4"/>
        <v>0</v>
      </c>
      <c r="J91" s="30">
        <f t="shared" si="5"/>
        <v>0</v>
      </c>
      <c r="K91" s="30">
        <f t="shared" si="6"/>
        <v>0</v>
      </c>
      <c r="L91" s="36">
        <v>4</v>
      </c>
      <c r="M91" s="30"/>
      <c r="N91" s="30"/>
      <c r="O91" s="30"/>
      <c r="P91" s="30"/>
      <c r="Q91" s="30"/>
      <c r="R91" s="30"/>
      <c r="S91" s="30"/>
      <c r="T91" s="30"/>
      <c r="U91" s="30"/>
      <c r="V91" s="30"/>
      <c r="W91" s="30"/>
      <c r="X91" s="30"/>
      <c r="Y91" s="30"/>
      <c r="Z91" s="30"/>
      <c r="AA91" s="30"/>
      <c r="AB91" s="30"/>
      <c r="AC91" s="30"/>
      <c r="AD91" s="30"/>
      <c r="AE91" s="30"/>
      <c r="AF91" s="30"/>
      <c r="AG91" s="30" t="s">
        <v>188</v>
      </c>
      <c r="AH91" s="30"/>
      <c r="AI91" s="30"/>
      <c r="AJ91" s="30"/>
      <c r="AK91" s="30"/>
      <c r="AL91" s="30" t="s">
        <v>753</v>
      </c>
      <c r="AM91" s="13">
        <v>4</v>
      </c>
      <c r="AN91" s="30" t="s">
        <v>764</v>
      </c>
      <c r="AO91" s="30" t="s">
        <v>755</v>
      </c>
      <c r="AP91" s="30"/>
      <c r="AQ91" s="30"/>
      <c r="AR91" s="30"/>
      <c r="AS91" s="30"/>
      <c r="AT91" s="30"/>
      <c r="AU91" s="30"/>
    </row>
    <row r="92" spans="1:47" ht="13" x14ac:dyDescent="0.15">
      <c r="A92" s="29">
        <v>43740.723370752312</v>
      </c>
      <c r="B92" s="30" t="s">
        <v>9</v>
      </c>
      <c r="C92" s="39"/>
      <c r="D92" s="30" t="s">
        <v>142</v>
      </c>
      <c r="E92" s="30" t="str">
        <f t="shared" si="0"/>
        <v>Stony Point</v>
      </c>
      <c r="F92" s="30" t="str">
        <f t="shared" si="1"/>
        <v>Chieh-An Chen</v>
      </c>
      <c r="G92" s="32">
        <f t="shared" si="2"/>
        <v>0.25</v>
      </c>
      <c r="H92" s="30">
        <f t="shared" si="3"/>
        <v>1</v>
      </c>
      <c r="I92" s="30">
        <f t="shared" si="4"/>
        <v>0</v>
      </c>
      <c r="J92" s="30">
        <f t="shared" si="5"/>
        <v>0</v>
      </c>
      <c r="K92" s="30">
        <f t="shared" si="6"/>
        <v>0</v>
      </c>
      <c r="L92" s="36">
        <v>4</v>
      </c>
      <c r="M92" s="30"/>
      <c r="N92" s="30"/>
      <c r="O92" s="30"/>
      <c r="P92" s="30"/>
      <c r="Q92" s="30"/>
      <c r="R92" s="30"/>
      <c r="S92" s="30"/>
      <c r="T92" s="30"/>
      <c r="U92" s="30"/>
      <c r="V92" s="30"/>
      <c r="W92" s="30"/>
      <c r="X92" s="30"/>
      <c r="Y92" s="30"/>
      <c r="Z92" s="30"/>
      <c r="AA92" s="30"/>
      <c r="AB92" s="30"/>
      <c r="AC92" s="30"/>
      <c r="AD92" s="30"/>
      <c r="AE92" s="30"/>
      <c r="AF92" s="30"/>
      <c r="AG92" s="30" t="s">
        <v>187</v>
      </c>
      <c r="AH92" s="30"/>
      <c r="AI92" s="30"/>
      <c r="AJ92" s="30"/>
      <c r="AK92" s="30"/>
      <c r="AL92" s="30" t="s">
        <v>753</v>
      </c>
      <c r="AM92" s="13">
        <v>4</v>
      </c>
      <c r="AN92" s="30" t="s">
        <v>755</v>
      </c>
      <c r="AO92" s="30" t="s">
        <v>755</v>
      </c>
      <c r="AP92" s="30"/>
      <c r="AQ92" s="30"/>
      <c r="AR92" s="30"/>
      <c r="AS92" s="30"/>
      <c r="AT92" s="30"/>
      <c r="AU92" s="30"/>
    </row>
    <row r="93" spans="1:47" ht="13" x14ac:dyDescent="0.15">
      <c r="A93" s="29">
        <v>43740.724714039352</v>
      </c>
      <c r="B93" s="30" t="s">
        <v>9</v>
      </c>
      <c r="C93" s="39"/>
      <c r="D93" s="30" t="s">
        <v>142</v>
      </c>
      <c r="E93" s="30" t="str">
        <f t="shared" si="0"/>
        <v>Stony Point</v>
      </c>
      <c r="F93" s="30" t="str">
        <f t="shared" si="1"/>
        <v>Aidan Lengua</v>
      </c>
      <c r="G93" s="32">
        <f t="shared" si="2"/>
        <v>0.25</v>
      </c>
      <c r="H93" s="30">
        <f t="shared" si="3"/>
        <v>1</v>
      </c>
      <c r="I93" s="30">
        <f t="shared" si="4"/>
        <v>0</v>
      </c>
      <c r="J93" s="30">
        <f t="shared" si="5"/>
        <v>0</v>
      </c>
      <c r="K93" s="30">
        <f t="shared" si="6"/>
        <v>0</v>
      </c>
      <c r="L93" s="36">
        <v>4</v>
      </c>
      <c r="M93" s="30"/>
      <c r="N93" s="30"/>
      <c r="O93" s="30"/>
      <c r="P93" s="30"/>
      <c r="Q93" s="30"/>
      <c r="R93" s="30"/>
      <c r="S93" s="30"/>
      <c r="T93" s="30"/>
      <c r="U93" s="30"/>
      <c r="V93" s="30"/>
      <c r="W93" s="30"/>
      <c r="X93" s="30"/>
      <c r="Y93" s="30"/>
      <c r="Z93" s="30"/>
      <c r="AA93" s="30"/>
      <c r="AB93" s="30"/>
      <c r="AC93" s="30"/>
      <c r="AD93" s="30"/>
      <c r="AE93" s="30"/>
      <c r="AF93" s="30"/>
      <c r="AG93" s="30" t="s">
        <v>204</v>
      </c>
      <c r="AH93" s="30"/>
      <c r="AI93" s="30"/>
      <c r="AJ93" s="30"/>
      <c r="AK93" s="30"/>
      <c r="AL93" s="30" t="s">
        <v>753</v>
      </c>
      <c r="AM93" s="13">
        <v>56</v>
      </c>
      <c r="AN93" s="30" t="s">
        <v>799</v>
      </c>
      <c r="AO93" s="30" t="s">
        <v>755</v>
      </c>
      <c r="AP93" s="30"/>
      <c r="AQ93" s="30"/>
      <c r="AR93" s="30"/>
      <c r="AS93" s="30"/>
      <c r="AT93" s="30"/>
      <c r="AU93" s="30"/>
    </row>
    <row r="94" spans="1:47" ht="13" x14ac:dyDescent="0.15">
      <c r="A94" s="29">
        <v>43740.728199664351</v>
      </c>
      <c r="B94" s="30" t="s">
        <v>9</v>
      </c>
      <c r="C94" s="39"/>
      <c r="D94" s="30" t="s">
        <v>142</v>
      </c>
      <c r="E94" s="30" t="str">
        <f t="shared" si="0"/>
        <v>Stony Point</v>
      </c>
      <c r="F94" s="30" t="str">
        <f t="shared" si="1"/>
        <v>Aidan Lengua</v>
      </c>
      <c r="G94" s="32">
        <f t="shared" si="2"/>
        <v>0.5</v>
      </c>
      <c r="H94" s="30">
        <f t="shared" si="3"/>
        <v>1</v>
      </c>
      <c r="I94" s="30">
        <f t="shared" si="4"/>
        <v>1</v>
      </c>
      <c r="J94" s="30">
        <f t="shared" si="5"/>
        <v>0</v>
      </c>
      <c r="K94" s="30">
        <f t="shared" si="6"/>
        <v>0</v>
      </c>
      <c r="L94" s="36">
        <v>4</v>
      </c>
      <c r="M94" s="30"/>
      <c r="N94" s="30"/>
      <c r="O94" s="30"/>
      <c r="P94" s="30"/>
      <c r="Q94" s="30"/>
      <c r="R94" s="30"/>
      <c r="S94" s="30"/>
      <c r="T94" s="30"/>
      <c r="U94" s="30"/>
      <c r="V94" s="30"/>
      <c r="W94" s="30"/>
      <c r="X94" s="30"/>
      <c r="Y94" s="30"/>
      <c r="Z94" s="30"/>
      <c r="AA94" s="30"/>
      <c r="AB94" s="30"/>
      <c r="AC94" s="30"/>
      <c r="AD94" s="30"/>
      <c r="AE94" s="30"/>
      <c r="AF94" s="30"/>
      <c r="AG94" s="30" t="s">
        <v>204</v>
      </c>
      <c r="AH94" s="30"/>
      <c r="AI94" s="30"/>
      <c r="AJ94" s="30"/>
      <c r="AK94" s="30"/>
      <c r="AL94" s="30" t="s">
        <v>753</v>
      </c>
      <c r="AM94" s="13">
        <v>28</v>
      </c>
      <c r="AN94" s="30" t="s">
        <v>800</v>
      </c>
      <c r="AO94" s="30" t="s">
        <v>780</v>
      </c>
      <c r="AP94" s="30"/>
      <c r="AQ94" s="30"/>
      <c r="AR94" s="30"/>
      <c r="AS94" s="30"/>
      <c r="AT94" s="30"/>
      <c r="AU94" s="30"/>
    </row>
    <row r="95" spans="1:47" ht="13" x14ac:dyDescent="0.15">
      <c r="A95" s="29">
        <v>43740.728227673608</v>
      </c>
      <c r="B95" s="30" t="s">
        <v>9</v>
      </c>
      <c r="C95" s="39"/>
      <c r="D95" s="30" t="s">
        <v>142</v>
      </c>
      <c r="E95" s="30" t="str">
        <f t="shared" si="0"/>
        <v>Stony Point</v>
      </c>
      <c r="F95" s="30" t="str">
        <f t="shared" si="1"/>
        <v>Jheason Williams</v>
      </c>
      <c r="G95" s="32">
        <f t="shared" si="2"/>
        <v>0.5</v>
      </c>
      <c r="H95" s="30">
        <f t="shared" si="3"/>
        <v>1</v>
      </c>
      <c r="I95" s="30">
        <f t="shared" si="4"/>
        <v>0</v>
      </c>
      <c r="J95" s="30">
        <f t="shared" si="5"/>
        <v>0</v>
      </c>
      <c r="K95" s="30">
        <f t="shared" si="6"/>
        <v>1</v>
      </c>
      <c r="L95" s="36">
        <v>4</v>
      </c>
      <c r="M95" s="30"/>
      <c r="N95" s="30"/>
      <c r="O95" s="30"/>
      <c r="P95" s="30"/>
      <c r="Q95" s="30"/>
      <c r="R95" s="30"/>
      <c r="S95" s="30"/>
      <c r="T95" s="30"/>
      <c r="U95" s="30"/>
      <c r="V95" s="30"/>
      <c r="W95" s="30"/>
      <c r="X95" s="30"/>
      <c r="Y95" s="30"/>
      <c r="Z95" s="30"/>
      <c r="AA95" s="30"/>
      <c r="AB95" s="30"/>
      <c r="AC95" s="30"/>
      <c r="AD95" s="30"/>
      <c r="AE95" s="30"/>
      <c r="AF95" s="30"/>
      <c r="AG95" s="30" t="s">
        <v>364</v>
      </c>
      <c r="AH95" s="30"/>
      <c r="AI95" s="30"/>
      <c r="AJ95" s="30"/>
      <c r="AK95" s="30"/>
      <c r="AL95" s="30" t="s">
        <v>753</v>
      </c>
      <c r="AM95" s="13">
        <v>4</v>
      </c>
      <c r="AN95" s="30" t="s">
        <v>754</v>
      </c>
      <c r="AO95" s="30" t="s">
        <v>757</v>
      </c>
      <c r="AP95" s="30"/>
      <c r="AQ95" s="30"/>
      <c r="AR95" s="30"/>
      <c r="AS95" s="30"/>
      <c r="AT95" s="30"/>
      <c r="AU95" s="30"/>
    </row>
    <row r="96" spans="1:47" ht="13" x14ac:dyDescent="0.15">
      <c r="A96" s="29">
        <v>43740.729992777779</v>
      </c>
      <c r="B96" s="30" t="s">
        <v>9</v>
      </c>
      <c r="C96" s="39"/>
      <c r="D96" s="30" t="s">
        <v>142</v>
      </c>
      <c r="E96" s="30" t="str">
        <f t="shared" si="0"/>
        <v>Stony Point</v>
      </c>
      <c r="F96" s="30" t="str">
        <f t="shared" si="1"/>
        <v>Robert Ebem</v>
      </c>
      <c r="G96" s="32">
        <f t="shared" si="2"/>
        <v>0.5</v>
      </c>
      <c r="H96" s="30">
        <f t="shared" si="3"/>
        <v>1</v>
      </c>
      <c r="I96" s="30">
        <f t="shared" si="4"/>
        <v>0</v>
      </c>
      <c r="J96" s="30">
        <f t="shared" si="5"/>
        <v>0</v>
      </c>
      <c r="K96" s="30">
        <f t="shared" si="6"/>
        <v>1</v>
      </c>
      <c r="L96" s="36">
        <v>4</v>
      </c>
      <c r="M96" s="30"/>
      <c r="N96" s="30"/>
      <c r="O96" s="30"/>
      <c r="P96" s="30"/>
      <c r="Q96" s="30"/>
      <c r="R96" s="30"/>
      <c r="S96" s="30"/>
      <c r="T96" s="30"/>
      <c r="U96" s="30"/>
      <c r="V96" s="30"/>
      <c r="W96" s="30"/>
      <c r="X96" s="30"/>
      <c r="Y96" s="30"/>
      <c r="Z96" s="30"/>
      <c r="AA96" s="30"/>
      <c r="AB96" s="30"/>
      <c r="AC96" s="30"/>
      <c r="AD96" s="30"/>
      <c r="AE96" s="30"/>
      <c r="AF96" s="30"/>
      <c r="AG96" s="30" t="s">
        <v>185</v>
      </c>
      <c r="AH96" s="30"/>
      <c r="AI96" s="30"/>
      <c r="AJ96" s="30"/>
      <c r="AK96" s="30"/>
      <c r="AL96" s="30" t="s">
        <v>753</v>
      </c>
      <c r="AM96" s="13">
        <v>4</v>
      </c>
      <c r="AN96" s="30" t="s">
        <v>801</v>
      </c>
      <c r="AO96" s="30" t="s">
        <v>757</v>
      </c>
      <c r="AP96" s="30"/>
      <c r="AQ96" s="30"/>
      <c r="AR96" s="30"/>
      <c r="AS96" s="30"/>
      <c r="AT96" s="30"/>
      <c r="AU96" s="30"/>
    </row>
    <row r="97" spans="1:47" ht="13" x14ac:dyDescent="0.15">
      <c r="A97" s="29">
        <v>43740.730347002318</v>
      </c>
      <c r="B97" s="30" t="s">
        <v>9</v>
      </c>
      <c r="C97" s="39"/>
      <c r="D97" s="30" t="s">
        <v>142</v>
      </c>
      <c r="E97" s="30" t="str">
        <f t="shared" si="0"/>
        <v>Stony Point</v>
      </c>
      <c r="F97" s="30" t="str">
        <f t="shared" si="1"/>
        <v>Delilah Villegas</v>
      </c>
      <c r="G97" s="32">
        <f t="shared" si="2"/>
        <v>0.75</v>
      </c>
      <c r="H97" s="30">
        <f t="shared" si="3"/>
        <v>1</v>
      </c>
      <c r="I97" s="30">
        <f t="shared" si="4"/>
        <v>1</v>
      </c>
      <c r="J97" s="30">
        <f t="shared" si="5"/>
        <v>0</v>
      </c>
      <c r="K97" s="30">
        <f t="shared" si="6"/>
        <v>1</v>
      </c>
      <c r="L97" s="36">
        <v>4</v>
      </c>
      <c r="M97" s="30"/>
      <c r="N97" s="30"/>
      <c r="O97" s="30"/>
      <c r="P97" s="30"/>
      <c r="Q97" s="30"/>
      <c r="R97" s="30"/>
      <c r="S97" s="30"/>
      <c r="T97" s="30"/>
      <c r="U97" s="30"/>
      <c r="V97" s="30"/>
      <c r="W97" s="30"/>
      <c r="X97" s="30"/>
      <c r="Y97" s="30"/>
      <c r="Z97" s="30"/>
      <c r="AA97" s="30"/>
      <c r="AB97" s="30"/>
      <c r="AC97" s="30"/>
      <c r="AD97" s="30"/>
      <c r="AE97" s="30"/>
      <c r="AF97" s="30"/>
      <c r="AG97" s="30" t="s">
        <v>193</v>
      </c>
      <c r="AH97" s="30"/>
      <c r="AI97" s="30"/>
      <c r="AJ97" s="30"/>
      <c r="AK97" s="30"/>
      <c r="AL97" s="30" t="s">
        <v>753</v>
      </c>
      <c r="AM97" s="13">
        <v>28</v>
      </c>
      <c r="AN97" s="38" t="s">
        <v>567</v>
      </c>
      <c r="AO97" s="30" t="s">
        <v>757</v>
      </c>
      <c r="AP97" s="30"/>
      <c r="AQ97" s="30"/>
      <c r="AR97" s="30"/>
      <c r="AS97" s="30"/>
      <c r="AT97" s="30"/>
      <c r="AU97" s="30"/>
    </row>
    <row r="98" spans="1:47" ht="13" x14ac:dyDescent="0.15">
      <c r="A98" s="29">
        <v>43740.730370104167</v>
      </c>
      <c r="B98" s="30" t="s">
        <v>9</v>
      </c>
      <c r="C98" s="39"/>
      <c r="D98" s="30" t="s">
        <v>142</v>
      </c>
      <c r="E98" s="30" t="str">
        <f t="shared" si="0"/>
        <v>Stony Point</v>
      </c>
      <c r="F98" s="30" t="str">
        <f t="shared" si="1"/>
        <v>Ashely Briscoe</v>
      </c>
      <c r="G98" s="32">
        <f t="shared" si="2"/>
        <v>0.75</v>
      </c>
      <c r="H98" s="30">
        <f t="shared" si="3"/>
        <v>1</v>
      </c>
      <c r="I98" s="30">
        <f t="shared" si="4"/>
        <v>1</v>
      </c>
      <c r="J98" s="30">
        <f t="shared" si="5"/>
        <v>0</v>
      </c>
      <c r="K98" s="30">
        <f t="shared" si="6"/>
        <v>1</v>
      </c>
      <c r="L98" s="36">
        <v>4</v>
      </c>
      <c r="M98" s="30"/>
      <c r="N98" s="30"/>
      <c r="O98" s="30"/>
      <c r="P98" s="30"/>
      <c r="Q98" s="30"/>
      <c r="R98" s="30"/>
      <c r="S98" s="30"/>
      <c r="T98" s="30"/>
      <c r="U98" s="30"/>
      <c r="V98" s="30"/>
      <c r="W98" s="30"/>
      <c r="X98" s="30"/>
      <c r="Y98" s="30"/>
      <c r="Z98" s="30"/>
      <c r="AA98" s="30"/>
      <c r="AB98" s="30"/>
      <c r="AC98" s="30"/>
      <c r="AD98" s="30"/>
      <c r="AE98" s="30"/>
      <c r="AF98" s="30"/>
      <c r="AG98" s="30" t="s">
        <v>182</v>
      </c>
      <c r="AH98" s="30"/>
      <c r="AI98" s="30"/>
      <c r="AJ98" s="30"/>
      <c r="AK98" s="30"/>
      <c r="AL98" s="30" t="s">
        <v>753</v>
      </c>
      <c r="AM98" s="13">
        <v>28</v>
      </c>
      <c r="AN98" s="38" t="s">
        <v>567</v>
      </c>
      <c r="AO98" s="30" t="s">
        <v>757</v>
      </c>
      <c r="AP98" s="30"/>
      <c r="AQ98" s="30"/>
      <c r="AR98" s="30"/>
      <c r="AS98" s="30"/>
      <c r="AT98" s="30"/>
      <c r="AU98" s="30"/>
    </row>
    <row r="99" spans="1:47" ht="13" x14ac:dyDescent="0.15">
      <c r="A99" s="29">
        <v>43740.712673495371</v>
      </c>
      <c r="B99" s="30" t="s">
        <v>9</v>
      </c>
      <c r="C99" s="39"/>
      <c r="D99" s="30" t="s">
        <v>168</v>
      </c>
      <c r="E99" s="30" t="str">
        <f t="shared" si="0"/>
        <v>Weiss</v>
      </c>
      <c r="F99" s="30" t="str">
        <f t="shared" si="1"/>
        <v>Rashi Yadav</v>
      </c>
      <c r="G99" s="32">
        <f t="shared" si="2"/>
        <v>1</v>
      </c>
      <c r="H99" s="30">
        <f t="shared" si="3"/>
        <v>1</v>
      </c>
      <c r="I99" s="30">
        <f t="shared" si="4"/>
        <v>1</v>
      </c>
      <c r="J99" s="30">
        <f t="shared" si="5"/>
        <v>1</v>
      </c>
      <c r="K99" s="30">
        <f t="shared" si="6"/>
        <v>1</v>
      </c>
      <c r="L99" s="36">
        <v>4</v>
      </c>
      <c r="M99" s="30"/>
      <c r="N99" s="30"/>
      <c r="O99" s="30"/>
      <c r="P99" s="30"/>
      <c r="Q99" s="30"/>
      <c r="R99" s="30"/>
      <c r="S99" s="30"/>
      <c r="T99" s="30"/>
      <c r="U99" s="30"/>
      <c r="V99" s="30"/>
      <c r="W99" s="30"/>
      <c r="X99" s="30"/>
      <c r="Y99" s="30"/>
      <c r="Z99" s="30"/>
      <c r="AA99" s="30"/>
      <c r="AB99" s="30"/>
      <c r="AC99" s="30"/>
      <c r="AD99" s="30"/>
      <c r="AE99" s="30"/>
      <c r="AF99" s="30"/>
      <c r="AG99" s="30"/>
      <c r="AH99" s="30" t="s">
        <v>120</v>
      </c>
      <c r="AI99" s="30"/>
      <c r="AJ99" s="30"/>
      <c r="AK99" s="30"/>
      <c r="AL99" s="30" t="s">
        <v>753</v>
      </c>
      <c r="AM99" s="13">
        <v>28</v>
      </c>
      <c r="AN99" s="30" t="s">
        <v>756</v>
      </c>
      <c r="AO99" s="30" t="s">
        <v>757</v>
      </c>
      <c r="AP99" s="30"/>
      <c r="AQ99" s="30"/>
      <c r="AR99" s="30"/>
      <c r="AS99" s="30"/>
      <c r="AT99" s="30"/>
      <c r="AU99" s="30"/>
    </row>
    <row r="100" spans="1:47" ht="13" x14ac:dyDescent="0.15">
      <c r="A100" s="29">
        <v>43740.71293548611</v>
      </c>
      <c r="B100" s="30" t="s">
        <v>9</v>
      </c>
      <c r="C100" s="39"/>
      <c r="D100" s="30" t="s">
        <v>168</v>
      </c>
      <c r="E100" s="30" t="str">
        <f t="shared" si="0"/>
        <v>Weiss</v>
      </c>
      <c r="F100" s="30" t="str">
        <f t="shared" si="1"/>
        <v>Ayesha Faheem</v>
      </c>
      <c r="G100" s="32">
        <f t="shared" si="2"/>
        <v>0.5</v>
      </c>
      <c r="H100" s="30">
        <f t="shared" si="3"/>
        <v>1</v>
      </c>
      <c r="I100" s="30">
        <f t="shared" si="4"/>
        <v>0</v>
      </c>
      <c r="J100" s="30">
        <f t="shared" si="5"/>
        <v>0</v>
      </c>
      <c r="K100" s="30">
        <f t="shared" si="6"/>
        <v>1</v>
      </c>
      <c r="L100" s="36">
        <v>4</v>
      </c>
      <c r="M100" s="30"/>
      <c r="N100" s="30"/>
      <c r="O100" s="30"/>
      <c r="P100" s="30"/>
      <c r="Q100" s="30"/>
      <c r="R100" s="30"/>
      <c r="S100" s="30"/>
      <c r="T100" s="30"/>
      <c r="U100" s="30"/>
      <c r="V100" s="30"/>
      <c r="W100" s="30"/>
      <c r="X100" s="30"/>
      <c r="Y100" s="30"/>
      <c r="Z100" s="30"/>
      <c r="AA100" s="30"/>
      <c r="AB100" s="30"/>
      <c r="AC100" s="30"/>
      <c r="AD100" s="30"/>
      <c r="AE100" s="30"/>
      <c r="AF100" s="30"/>
      <c r="AG100" s="30"/>
      <c r="AH100" s="30" t="s">
        <v>106</v>
      </c>
      <c r="AI100" s="30"/>
      <c r="AJ100" s="30"/>
      <c r="AK100" s="30"/>
      <c r="AL100" s="30" t="s">
        <v>753</v>
      </c>
      <c r="AM100" s="13">
        <v>25</v>
      </c>
      <c r="AN100" s="30" t="s">
        <v>802</v>
      </c>
      <c r="AO100" s="30" t="s">
        <v>757</v>
      </c>
      <c r="AP100" s="30"/>
      <c r="AQ100" s="30"/>
      <c r="AR100" s="30"/>
      <c r="AS100" s="30"/>
      <c r="AT100" s="30"/>
      <c r="AU100" s="30"/>
    </row>
    <row r="101" spans="1:47" ht="13" x14ac:dyDescent="0.15">
      <c r="A101" s="29">
        <v>43740.713149479168</v>
      </c>
      <c r="B101" s="30" t="s">
        <v>9</v>
      </c>
      <c r="C101" s="39"/>
      <c r="D101" s="30" t="s">
        <v>168</v>
      </c>
      <c r="E101" s="30" t="str">
        <f t="shared" si="0"/>
        <v>Weiss</v>
      </c>
      <c r="F101" s="30" t="str">
        <f t="shared" si="1"/>
        <v>Angelyna Le</v>
      </c>
      <c r="G101" s="32">
        <f t="shared" si="2"/>
        <v>1</v>
      </c>
      <c r="H101" s="30">
        <f t="shared" si="3"/>
        <v>1</v>
      </c>
      <c r="I101" s="30">
        <f t="shared" si="4"/>
        <v>1</v>
      </c>
      <c r="J101" s="30">
        <f t="shared" si="5"/>
        <v>1</v>
      </c>
      <c r="K101" s="30">
        <f t="shared" si="6"/>
        <v>1</v>
      </c>
      <c r="L101" s="36">
        <v>4</v>
      </c>
      <c r="M101" s="30"/>
      <c r="N101" s="30"/>
      <c r="O101" s="30"/>
      <c r="P101" s="30"/>
      <c r="Q101" s="30"/>
      <c r="R101" s="30"/>
      <c r="S101" s="30"/>
      <c r="T101" s="30"/>
      <c r="U101" s="30"/>
      <c r="V101" s="30"/>
      <c r="W101" s="30"/>
      <c r="X101" s="30"/>
      <c r="Y101" s="30"/>
      <c r="Z101" s="30"/>
      <c r="AA101" s="30"/>
      <c r="AB101" s="30"/>
      <c r="AC101" s="30"/>
      <c r="AD101" s="30"/>
      <c r="AE101" s="30"/>
      <c r="AF101" s="30"/>
      <c r="AG101" s="30"/>
      <c r="AH101" s="30" t="s">
        <v>104</v>
      </c>
      <c r="AI101" s="30"/>
      <c r="AJ101" s="30"/>
      <c r="AK101" s="30"/>
      <c r="AL101" s="30" t="s">
        <v>753</v>
      </c>
      <c r="AM101" s="13">
        <v>28</v>
      </c>
      <c r="AN101" s="30" t="s">
        <v>803</v>
      </c>
      <c r="AO101" s="30" t="s">
        <v>757</v>
      </c>
      <c r="AP101" s="30"/>
      <c r="AQ101" s="30"/>
      <c r="AR101" s="30"/>
      <c r="AS101" s="30"/>
      <c r="AT101" s="30"/>
      <c r="AU101" s="30"/>
    </row>
    <row r="102" spans="1:47" ht="13" x14ac:dyDescent="0.15">
      <c r="A102" s="29">
        <v>43740.713194571756</v>
      </c>
      <c r="B102" s="30" t="s">
        <v>9</v>
      </c>
      <c r="C102" s="39"/>
      <c r="D102" s="30" t="s">
        <v>168</v>
      </c>
      <c r="E102" s="30" t="str">
        <f t="shared" si="0"/>
        <v>Weiss</v>
      </c>
      <c r="F102" s="30" t="str">
        <f t="shared" si="1"/>
        <v>Daena Daus</v>
      </c>
      <c r="G102" s="32">
        <f t="shared" si="2"/>
        <v>1</v>
      </c>
      <c r="H102" s="30">
        <f t="shared" si="3"/>
        <v>1</v>
      </c>
      <c r="I102" s="30">
        <f t="shared" si="4"/>
        <v>1</v>
      </c>
      <c r="J102" s="30">
        <f t="shared" si="5"/>
        <v>1</v>
      </c>
      <c r="K102" s="30">
        <f t="shared" si="6"/>
        <v>1</v>
      </c>
      <c r="L102" s="36">
        <v>4</v>
      </c>
      <c r="M102" s="30"/>
      <c r="N102" s="30"/>
      <c r="O102" s="30"/>
      <c r="P102" s="30"/>
      <c r="Q102" s="30"/>
      <c r="R102" s="30"/>
      <c r="S102" s="30"/>
      <c r="T102" s="30"/>
      <c r="U102" s="30"/>
      <c r="V102" s="30"/>
      <c r="W102" s="30"/>
      <c r="X102" s="30"/>
      <c r="Y102" s="30"/>
      <c r="Z102" s="30"/>
      <c r="AA102" s="30"/>
      <c r="AB102" s="30"/>
      <c r="AC102" s="30"/>
      <c r="AD102" s="30"/>
      <c r="AE102" s="30"/>
      <c r="AF102" s="30"/>
      <c r="AG102" s="30"/>
      <c r="AH102" s="30" t="s">
        <v>112</v>
      </c>
      <c r="AI102" s="30"/>
      <c r="AJ102" s="30"/>
      <c r="AK102" s="30"/>
      <c r="AL102" s="30" t="s">
        <v>753</v>
      </c>
      <c r="AM102" s="13">
        <v>28</v>
      </c>
      <c r="AN102" s="30" t="s">
        <v>804</v>
      </c>
      <c r="AO102" s="30" t="s">
        <v>757</v>
      </c>
      <c r="AP102" s="30"/>
      <c r="AQ102" s="30"/>
      <c r="AR102" s="30"/>
      <c r="AS102" s="30"/>
      <c r="AT102" s="30"/>
      <c r="AU102" s="30"/>
    </row>
    <row r="103" spans="1:47" ht="13" x14ac:dyDescent="0.15">
      <c r="A103" s="29">
        <v>43740.713528298613</v>
      </c>
      <c r="B103" s="30" t="s">
        <v>9</v>
      </c>
      <c r="C103" s="39"/>
      <c r="D103" s="30" t="s">
        <v>168</v>
      </c>
      <c r="E103" s="30" t="str">
        <f t="shared" si="0"/>
        <v>Weiss</v>
      </c>
      <c r="F103" s="30" t="str">
        <f t="shared" si="1"/>
        <v>Alan Garcia</v>
      </c>
      <c r="G103" s="32">
        <f t="shared" si="2"/>
        <v>1</v>
      </c>
      <c r="H103" s="30">
        <f t="shared" si="3"/>
        <v>1</v>
      </c>
      <c r="I103" s="30">
        <f t="shared" si="4"/>
        <v>1</v>
      </c>
      <c r="J103" s="30">
        <f t="shared" si="5"/>
        <v>1</v>
      </c>
      <c r="K103" s="30">
        <f t="shared" si="6"/>
        <v>1</v>
      </c>
      <c r="L103" s="36">
        <v>4</v>
      </c>
      <c r="M103" s="30"/>
      <c r="N103" s="30"/>
      <c r="O103" s="30"/>
      <c r="P103" s="30"/>
      <c r="Q103" s="30"/>
      <c r="R103" s="30"/>
      <c r="S103" s="30"/>
      <c r="T103" s="30"/>
      <c r="U103" s="30"/>
      <c r="V103" s="30"/>
      <c r="W103" s="30"/>
      <c r="X103" s="30"/>
      <c r="Y103" s="30"/>
      <c r="Z103" s="30"/>
      <c r="AA103" s="30"/>
      <c r="AB103" s="30"/>
      <c r="AC103" s="30"/>
      <c r="AD103" s="30"/>
      <c r="AE103" s="30"/>
      <c r="AF103" s="30"/>
      <c r="AG103" s="30"/>
      <c r="AH103" s="30" t="s">
        <v>102</v>
      </c>
      <c r="AI103" s="30"/>
      <c r="AJ103" s="30"/>
      <c r="AK103" s="30"/>
      <c r="AL103" s="30" t="s">
        <v>753</v>
      </c>
      <c r="AM103" s="13">
        <v>28</v>
      </c>
      <c r="AN103" s="30" t="s">
        <v>805</v>
      </c>
      <c r="AO103" s="30" t="s">
        <v>757</v>
      </c>
      <c r="AP103" s="30"/>
      <c r="AQ103" s="30"/>
      <c r="AR103" s="30"/>
      <c r="AS103" s="30"/>
      <c r="AT103" s="30"/>
      <c r="AU103" s="30"/>
    </row>
    <row r="104" spans="1:47" ht="13" x14ac:dyDescent="0.15">
      <c r="A104" s="29">
        <v>43740.71393189815</v>
      </c>
      <c r="B104" s="30" t="s">
        <v>9</v>
      </c>
      <c r="C104" s="39"/>
      <c r="D104" s="30" t="s">
        <v>168</v>
      </c>
      <c r="E104" s="30" t="str">
        <f t="shared" si="0"/>
        <v>Weiss</v>
      </c>
      <c r="F104" s="30" t="str">
        <f t="shared" si="1"/>
        <v>Samuel Gunther</v>
      </c>
      <c r="G104" s="32">
        <f t="shared" si="2"/>
        <v>0.5</v>
      </c>
      <c r="H104" s="30">
        <f t="shared" si="3"/>
        <v>1</v>
      </c>
      <c r="I104" s="30">
        <f t="shared" si="4"/>
        <v>1</v>
      </c>
      <c r="J104" s="30">
        <f t="shared" si="5"/>
        <v>0</v>
      </c>
      <c r="K104" s="30">
        <f t="shared" si="6"/>
        <v>0</v>
      </c>
      <c r="L104" s="36">
        <v>4</v>
      </c>
      <c r="M104" s="30"/>
      <c r="N104" s="30"/>
      <c r="O104" s="30"/>
      <c r="P104" s="30"/>
      <c r="Q104" s="30"/>
      <c r="R104" s="30"/>
      <c r="S104" s="30"/>
      <c r="T104" s="30"/>
      <c r="U104" s="30"/>
      <c r="V104" s="30"/>
      <c r="W104" s="30"/>
      <c r="X104" s="30"/>
      <c r="Y104" s="30"/>
      <c r="Z104" s="30"/>
      <c r="AA104" s="30"/>
      <c r="AB104" s="30"/>
      <c r="AC104" s="30"/>
      <c r="AD104" s="30"/>
      <c r="AE104" s="30"/>
      <c r="AF104" s="30"/>
      <c r="AG104" s="30"/>
      <c r="AH104" s="30" t="s">
        <v>124</v>
      </c>
      <c r="AI104" s="30"/>
      <c r="AJ104" s="30"/>
      <c r="AK104" s="30"/>
      <c r="AL104" s="30" t="s">
        <v>753</v>
      </c>
      <c r="AM104" s="13">
        <v>28</v>
      </c>
      <c r="AN104" s="30" t="s">
        <v>806</v>
      </c>
      <c r="AO104" s="30" t="s">
        <v>755</v>
      </c>
      <c r="AP104" s="30"/>
      <c r="AQ104" s="30"/>
      <c r="AR104" s="30"/>
      <c r="AS104" s="30"/>
      <c r="AT104" s="30"/>
      <c r="AU104" s="30"/>
    </row>
    <row r="105" spans="1:47" ht="13" x14ac:dyDescent="0.15">
      <c r="A105" s="29">
        <v>43740.714490127313</v>
      </c>
      <c r="B105" s="30" t="s">
        <v>9</v>
      </c>
      <c r="C105" s="39"/>
      <c r="D105" s="30" t="s">
        <v>168</v>
      </c>
      <c r="E105" s="30" t="str">
        <f t="shared" si="0"/>
        <v>Weiss</v>
      </c>
      <c r="F105" s="30" t="str">
        <f t="shared" si="1"/>
        <v>Samuel Gunther</v>
      </c>
      <c r="G105" s="32">
        <f t="shared" si="2"/>
        <v>0.75</v>
      </c>
      <c r="H105" s="30">
        <f t="shared" si="3"/>
        <v>1</v>
      </c>
      <c r="I105" s="30">
        <f t="shared" si="4"/>
        <v>1</v>
      </c>
      <c r="J105" s="30">
        <f t="shared" si="5"/>
        <v>0</v>
      </c>
      <c r="K105" s="30">
        <f t="shared" si="6"/>
        <v>1</v>
      </c>
      <c r="L105" s="36">
        <v>4</v>
      </c>
      <c r="M105" s="30"/>
      <c r="N105" s="30"/>
      <c r="O105" s="30"/>
      <c r="P105" s="30"/>
      <c r="Q105" s="30"/>
      <c r="R105" s="30"/>
      <c r="S105" s="30"/>
      <c r="T105" s="30"/>
      <c r="U105" s="30"/>
      <c r="V105" s="30"/>
      <c r="W105" s="30"/>
      <c r="X105" s="30"/>
      <c r="Y105" s="30"/>
      <c r="Z105" s="30"/>
      <c r="AA105" s="30"/>
      <c r="AB105" s="30"/>
      <c r="AC105" s="30"/>
      <c r="AD105" s="30"/>
      <c r="AE105" s="30"/>
      <c r="AF105" s="30"/>
      <c r="AG105" s="30"/>
      <c r="AH105" s="30" t="s">
        <v>124</v>
      </c>
      <c r="AI105" s="30"/>
      <c r="AJ105" s="30"/>
      <c r="AK105" s="30"/>
      <c r="AL105" s="30" t="s">
        <v>753</v>
      </c>
      <c r="AM105" s="13">
        <v>28</v>
      </c>
      <c r="AN105" s="30" t="s">
        <v>806</v>
      </c>
      <c r="AO105" s="30" t="s">
        <v>757</v>
      </c>
      <c r="AP105" s="30"/>
      <c r="AQ105" s="30"/>
      <c r="AR105" s="30"/>
      <c r="AS105" s="30"/>
      <c r="AT105" s="30"/>
      <c r="AU105" s="30"/>
    </row>
    <row r="106" spans="1:47" ht="13" x14ac:dyDescent="0.15">
      <c r="A106" s="29">
        <v>43740.715229201393</v>
      </c>
      <c r="B106" s="30" t="s">
        <v>9</v>
      </c>
      <c r="C106" s="39"/>
      <c r="D106" s="30" t="s">
        <v>168</v>
      </c>
      <c r="E106" s="30" t="str">
        <f t="shared" si="0"/>
        <v>Weiss</v>
      </c>
      <c r="F106" s="30" t="str">
        <f t="shared" si="1"/>
        <v>Sadie Langholtz</v>
      </c>
      <c r="G106" s="32">
        <f t="shared" si="2"/>
        <v>0.75</v>
      </c>
      <c r="H106" s="30">
        <f t="shared" si="3"/>
        <v>1</v>
      </c>
      <c r="I106" s="30">
        <f t="shared" si="4"/>
        <v>0</v>
      </c>
      <c r="J106" s="30">
        <f t="shared" si="5"/>
        <v>1</v>
      </c>
      <c r="K106" s="30">
        <f t="shared" si="6"/>
        <v>1</v>
      </c>
      <c r="L106" s="36">
        <v>4</v>
      </c>
      <c r="M106" s="30"/>
      <c r="N106" s="30"/>
      <c r="O106" s="30"/>
      <c r="P106" s="30"/>
      <c r="Q106" s="39"/>
      <c r="R106" s="30"/>
      <c r="S106" s="30"/>
      <c r="T106" s="30"/>
      <c r="U106" s="30"/>
      <c r="V106" s="30"/>
      <c r="W106" s="30"/>
      <c r="X106" s="30"/>
      <c r="Y106" s="30"/>
      <c r="Z106" s="30"/>
      <c r="AA106" s="30"/>
      <c r="AB106" s="30"/>
      <c r="AC106" s="30"/>
      <c r="AD106" s="30"/>
      <c r="AE106" s="30"/>
      <c r="AF106" s="30"/>
      <c r="AG106" s="30"/>
      <c r="AH106" s="30" t="s">
        <v>122</v>
      </c>
      <c r="AI106" s="30"/>
      <c r="AJ106" s="30"/>
      <c r="AK106" s="30"/>
      <c r="AL106" s="30" t="s">
        <v>753</v>
      </c>
      <c r="AM106" s="13">
        <v>4</v>
      </c>
      <c r="AN106" s="30" t="s">
        <v>758</v>
      </c>
      <c r="AO106" s="30" t="s">
        <v>757</v>
      </c>
      <c r="AP106" s="30"/>
      <c r="AQ106" s="30"/>
      <c r="AR106" s="30"/>
      <c r="AS106" s="30"/>
      <c r="AT106" s="30"/>
      <c r="AU106" s="30"/>
    </row>
    <row r="107" spans="1:47" ht="13" x14ac:dyDescent="0.15">
      <c r="A107" s="29">
        <v>43740.715295312504</v>
      </c>
      <c r="B107" s="30" t="s">
        <v>9</v>
      </c>
      <c r="C107" s="39"/>
      <c r="D107" s="30" t="s">
        <v>168</v>
      </c>
      <c r="E107" s="30" t="str">
        <f t="shared" si="0"/>
        <v>Weiss</v>
      </c>
      <c r="F107" s="30" t="str">
        <f t="shared" si="1"/>
        <v>Leia Kelly</v>
      </c>
      <c r="G107" s="32">
        <f t="shared" si="2"/>
        <v>0.75</v>
      </c>
      <c r="H107" s="30">
        <f t="shared" si="3"/>
        <v>1</v>
      </c>
      <c r="I107" s="30">
        <f t="shared" si="4"/>
        <v>0</v>
      </c>
      <c r="J107" s="30">
        <f t="shared" si="5"/>
        <v>1</v>
      </c>
      <c r="K107" s="30">
        <f t="shared" si="6"/>
        <v>1</v>
      </c>
      <c r="L107" s="36">
        <v>4</v>
      </c>
      <c r="M107" s="30"/>
      <c r="N107" s="30"/>
      <c r="O107" s="30"/>
      <c r="P107" s="30"/>
      <c r="Q107" s="30"/>
      <c r="R107" s="30"/>
      <c r="S107" s="30"/>
      <c r="T107" s="30"/>
      <c r="U107" s="30"/>
      <c r="V107" s="30"/>
      <c r="W107" s="30"/>
      <c r="X107" s="30"/>
      <c r="Y107" s="30"/>
      <c r="Z107" s="30"/>
      <c r="AA107" s="30"/>
      <c r="AB107" s="30"/>
      <c r="AC107" s="30"/>
      <c r="AD107" s="30"/>
      <c r="AE107" s="30"/>
      <c r="AF107" s="30"/>
      <c r="AG107" s="30"/>
      <c r="AH107" s="30" t="s">
        <v>118</v>
      </c>
      <c r="AI107" s="30"/>
      <c r="AJ107" s="30"/>
      <c r="AK107" s="30"/>
      <c r="AL107" s="30" t="s">
        <v>753</v>
      </c>
      <c r="AM107" s="13">
        <v>4</v>
      </c>
      <c r="AN107" s="30" t="s">
        <v>758</v>
      </c>
      <c r="AO107" s="30" t="s">
        <v>757</v>
      </c>
      <c r="AP107" s="30"/>
      <c r="AQ107" s="30"/>
      <c r="AR107" s="30"/>
      <c r="AS107" s="30"/>
      <c r="AT107" s="30"/>
      <c r="AU107" s="30"/>
    </row>
    <row r="108" spans="1:47" ht="13" x14ac:dyDescent="0.15">
      <c r="A108" s="29">
        <v>43740.716237847228</v>
      </c>
      <c r="B108" s="30" t="s">
        <v>9</v>
      </c>
      <c r="C108" s="39"/>
      <c r="D108" s="30" t="s">
        <v>168</v>
      </c>
      <c r="E108" s="30" t="str">
        <f t="shared" si="0"/>
        <v>Weiss</v>
      </c>
      <c r="F108" s="30" t="str">
        <f t="shared" si="1"/>
        <v>Chase Robbins</v>
      </c>
      <c r="G108" s="32">
        <f t="shared" si="2"/>
        <v>0.5</v>
      </c>
      <c r="H108" s="30">
        <f t="shared" si="3"/>
        <v>1</v>
      </c>
      <c r="I108" s="30">
        <f t="shared" si="4"/>
        <v>0</v>
      </c>
      <c r="J108" s="30">
        <f t="shared" si="5"/>
        <v>0</v>
      </c>
      <c r="K108" s="30">
        <f t="shared" si="6"/>
        <v>1</v>
      </c>
      <c r="L108" s="36">
        <v>4</v>
      </c>
      <c r="M108" s="30"/>
      <c r="N108" s="30"/>
      <c r="O108" s="30"/>
      <c r="P108" s="30"/>
      <c r="Q108" s="30"/>
      <c r="R108" s="30"/>
      <c r="S108" s="30"/>
      <c r="T108" s="30"/>
      <c r="U108" s="30"/>
      <c r="V108" s="30"/>
      <c r="W108" s="30"/>
      <c r="X108" s="30"/>
      <c r="Y108" s="30"/>
      <c r="Z108" s="30"/>
      <c r="AA108" s="30"/>
      <c r="AB108" s="30"/>
      <c r="AC108" s="30"/>
      <c r="AD108" s="30"/>
      <c r="AE108" s="30"/>
      <c r="AF108" s="30"/>
      <c r="AG108" s="30"/>
      <c r="AH108" s="30" t="s">
        <v>110</v>
      </c>
      <c r="AI108" s="30"/>
      <c r="AJ108" s="30"/>
      <c r="AK108" s="30"/>
      <c r="AL108" s="30" t="s">
        <v>753</v>
      </c>
      <c r="AM108" s="13">
        <v>4</v>
      </c>
      <c r="AN108" s="30" t="s">
        <v>807</v>
      </c>
      <c r="AO108" s="30" t="s">
        <v>757</v>
      </c>
      <c r="AP108" s="30"/>
      <c r="AQ108" s="30"/>
      <c r="AR108" s="30"/>
      <c r="AS108" s="30"/>
      <c r="AT108" s="30"/>
      <c r="AU108" s="30"/>
    </row>
    <row r="109" spans="1:47" ht="13" x14ac:dyDescent="0.15">
      <c r="A109" s="29">
        <v>43740.719903078701</v>
      </c>
      <c r="B109" s="30" t="s">
        <v>9</v>
      </c>
      <c r="C109" s="39"/>
      <c r="D109" s="30" t="s">
        <v>168</v>
      </c>
      <c r="E109" s="30" t="str">
        <f t="shared" si="0"/>
        <v>Weiss</v>
      </c>
      <c r="F109" s="30" t="str">
        <f t="shared" si="1"/>
        <v>Abigail Toghanro</v>
      </c>
      <c r="G109" s="32">
        <f t="shared" si="2"/>
        <v>0.75</v>
      </c>
      <c r="H109" s="30">
        <f t="shared" si="3"/>
        <v>1</v>
      </c>
      <c r="I109" s="30">
        <f t="shared" si="4"/>
        <v>0</v>
      </c>
      <c r="J109" s="30">
        <f t="shared" si="5"/>
        <v>1</v>
      </c>
      <c r="K109" s="30">
        <f t="shared" si="6"/>
        <v>1</v>
      </c>
      <c r="L109" s="36">
        <v>4</v>
      </c>
      <c r="M109" s="30"/>
      <c r="N109" s="30"/>
      <c r="O109" s="30"/>
      <c r="P109" s="30"/>
      <c r="Q109" s="30"/>
      <c r="R109" s="30"/>
      <c r="S109" s="30"/>
      <c r="T109" s="30"/>
      <c r="U109" s="30"/>
      <c r="V109" s="30"/>
      <c r="W109" s="30"/>
      <c r="X109" s="30"/>
      <c r="Y109" s="30"/>
      <c r="Z109" s="30"/>
      <c r="AA109" s="30"/>
      <c r="AB109" s="30"/>
      <c r="AC109" s="30"/>
      <c r="AD109" s="30"/>
      <c r="AE109" s="30"/>
      <c r="AF109" s="30"/>
      <c r="AG109" s="30"/>
      <c r="AH109" s="30" t="s">
        <v>100</v>
      </c>
      <c r="AI109" s="30"/>
      <c r="AJ109" s="30"/>
      <c r="AK109" s="30"/>
      <c r="AL109" s="30" t="s">
        <v>753</v>
      </c>
      <c r="AM109" s="13">
        <v>25</v>
      </c>
      <c r="AN109" s="30" t="s">
        <v>804</v>
      </c>
      <c r="AO109" s="30" t="s">
        <v>757</v>
      </c>
      <c r="AP109" s="30"/>
      <c r="AQ109" s="30"/>
      <c r="AR109" s="30"/>
      <c r="AS109" s="30"/>
      <c r="AT109" s="30"/>
      <c r="AU109" s="30"/>
    </row>
    <row r="110" spans="1:47" ht="13" x14ac:dyDescent="0.15">
      <c r="A110" s="29">
        <v>43740.721195763894</v>
      </c>
      <c r="B110" s="30" t="s">
        <v>9</v>
      </c>
      <c r="C110" s="39"/>
      <c r="D110" s="30" t="s">
        <v>168</v>
      </c>
      <c r="E110" s="30" t="str">
        <f t="shared" si="0"/>
        <v>Weiss</v>
      </c>
      <c r="F110" s="30" t="str">
        <f t="shared" si="1"/>
        <v>Emmanuel Ahonle</v>
      </c>
      <c r="G110" s="32">
        <f t="shared" si="2"/>
        <v>0.5</v>
      </c>
      <c r="H110" s="30">
        <f t="shared" si="3"/>
        <v>1</v>
      </c>
      <c r="I110" s="30">
        <f t="shared" si="4"/>
        <v>0</v>
      </c>
      <c r="J110" s="30">
        <f t="shared" si="5"/>
        <v>0</v>
      </c>
      <c r="K110" s="30">
        <f t="shared" si="6"/>
        <v>1</v>
      </c>
      <c r="L110" s="36">
        <v>4</v>
      </c>
      <c r="M110" s="30"/>
      <c r="N110" s="30"/>
      <c r="O110" s="30"/>
      <c r="P110" s="30"/>
      <c r="Q110" s="30"/>
      <c r="R110" s="30"/>
      <c r="S110" s="30"/>
      <c r="T110" s="30"/>
      <c r="U110" s="30"/>
      <c r="V110" s="30"/>
      <c r="W110" s="30"/>
      <c r="X110" s="30"/>
      <c r="Y110" s="30"/>
      <c r="Z110" s="30"/>
      <c r="AA110" s="30"/>
      <c r="AB110" s="30"/>
      <c r="AC110" s="30"/>
      <c r="AD110" s="30"/>
      <c r="AE110" s="30"/>
      <c r="AF110" s="30"/>
      <c r="AG110" s="30"/>
      <c r="AH110" s="30" t="s">
        <v>114</v>
      </c>
      <c r="AI110" s="30"/>
      <c r="AJ110" s="30"/>
      <c r="AK110" s="30"/>
      <c r="AL110" s="30" t="s">
        <v>753</v>
      </c>
      <c r="AM110" s="13">
        <v>4</v>
      </c>
      <c r="AN110" s="30" t="s">
        <v>808</v>
      </c>
      <c r="AO110" s="30" t="s">
        <v>757</v>
      </c>
      <c r="AP110" s="30"/>
      <c r="AQ110" s="30"/>
      <c r="AR110" s="30"/>
      <c r="AS110" s="30"/>
      <c r="AT110" s="30"/>
      <c r="AU110" s="30"/>
    </row>
    <row r="111" spans="1:47" ht="13" x14ac:dyDescent="0.15">
      <c r="A111" s="57">
        <v>43740.679561458332</v>
      </c>
      <c r="B111" s="58" t="s">
        <v>141</v>
      </c>
      <c r="C111" s="58" t="s">
        <v>144</v>
      </c>
      <c r="D111" s="58"/>
      <c r="E111" s="58" t="str">
        <f t="shared" si="0"/>
        <v>Del Valle</v>
      </c>
      <c r="F111" s="58" t="str">
        <f t="shared" si="1"/>
        <v>Ty Warren</v>
      </c>
      <c r="G111" s="32">
        <f t="shared" si="2"/>
        <v>1</v>
      </c>
      <c r="H111" s="58">
        <f t="shared" ref="H111:H248" si="7">IF(ISNUMBER(SEARCH("attribute",AI111)),1,0)</f>
        <v>1</v>
      </c>
      <c r="I111" s="58">
        <f t="shared" ref="I111:I248" si="8">IF(ISNUMBER(SEARCH("tag",AJ111)),1,0)</f>
        <v>1</v>
      </c>
      <c r="J111" s="58">
        <f t="shared" ref="J111:J248" si="9">IF(ISNUMBER(SEARCH("false",AK111)),1,0)</f>
        <v>1</v>
      </c>
      <c r="K111" s="59">
        <v>0</v>
      </c>
      <c r="L111" s="59">
        <v>3</v>
      </c>
      <c r="M111" s="58"/>
      <c r="N111" s="58" t="s">
        <v>209</v>
      </c>
      <c r="O111" s="58"/>
      <c r="P111" s="58"/>
      <c r="Q111" s="58"/>
      <c r="R111" s="58"/>
      <c r="S111" s="58"/>
      <c r="T111" s="58"/>
      <c r="U111" s="58"/>
      <c r="V111" s="58"/>
      <c r="W111" s="58"/>
      <c r="X111" s="58"/>
      <c r="Y111" s="58"/>
      <c r="Z111" s="58"/>
      <c r="AA111" s="58"/>
      <c r="AB111" s="58"/>
      <c r="AC111" s="58"/>
      <c r="AD111" s="58"/>
      <c r="AE111" s="58"/>
      <c r="AF111" s="58"/>
      <c r="AG111" s="58"/>
      <c r="AH111" s="58"/>
      <c r="AI111" s="58" t="s">
        <v>809</v>
      </c>
      <c r="AJ111" s="58" t="s">
        <v>810</v>
      </c>
      <c r="AK111" s="60" t="b">
        <v>0</v>
      </c>
      <c r="AL111" s="58"/>
      <c r="AM111" s="58"/>
      <c r="AN111" s="58"/>
      <c r="AO111" s="58"/>
      <c r="AP111" s="58"/>
      <c r="AQ111" s="58"/>
      <c r="AR111" s="58"/>
      <c r="AS111" s="58"/>
      <c r="AT111" s="58"/>
      <c r="AU111" s="58"/>
    </row>
    <row r="112" spans="1:47" ht="13" x14ac:dyDescent="0.15">
      <c r="A112" s="29">
        <v>43740.713223402781</v>
      </c>
      <c r="B112" s="30" t="s">
        <v>141</v>
      </c>
      <c r="C112" s="39" t="s">
        <v>144</v>
      </c>
      <c r="D112" s="30"/>
      <c r="E112" s="30" t="str">
        <f t="shared" si="0"/>
        <v>Del Valle</v>
      </c>
      <c r="F112" s="30" t="str">
        <f t="shared" si="1"/>
        <v>Victor Negrete</v>
      </c>
      <c r="G112" s="32">
        <f t="shared" si="2"/>
        <v>1</v>
      </c>
      <c r="H112" s="58">
        <f t="shared" si="7"/>
        <v>1</v>
      </c>
      <c r="I112" s="58">
        <f t="shared" si="8"/>
        <v>1</v>
      </c>
      <c r="J112" s="58">
        <f t="shared" si="9"/>
        <v>1</v>
      </c>
      <c r="K112" s="59">
        <v>0</v>
      </c>
      <c r="L112" s="59">
        <v>3</v>
      </c>
      <c r="M112" s="30"/>
      <c r="N112" s="30" t="s">
        <v>152</v>
      </c>
      <c r="O112" s="30"/>
      <c r="P112" s="30"/>
      <c r="Q112" s="30"/>
      <c r="R112" s="30"/>
      <c r="S112" s="30"/>
      <c r="T112" s="30"/>
      <c r="U112" s="30"/>
      <c r="V112" s="30"/>
      <c r="W112" s="30"/>
      <c r="X112" s="30"/>
      <c r="Y112" s="30"/>
      <c r="Z112" s="30"/>
      <c r="AA112" s="30"/>
      <c r="AB112" s="30"/>
      <c r="AC112" s="30"/>
      <c r="AD112" s="30"/>
      <c r="AE112" s="30"/>
      <c r="AF112" s="30"/>
      <c r="AG112" s="30"/>
      <c r="AH112" s="30"/>
      <c r="AI112" s="30" t="s">
        <v>809</v>
      </c>
      <c r="AJ112" s="30" t="s">
        <v>810</v>
      </c>
      <c r="AK112" s="61" t="b">
        <v>0</v>
      </c>
      <c r="AL112" s="30"/>
      <c r="AM112" s="30"/>
      <c r="AN112" s="30"/>
      <c r="AO112" s="30"/>
      <c r="AP112" s="30"/>
      <c r="AQ112" s="30"/>
      <c r="AR112" s="30"/>
      <c r="AS112" s="30"/>
      <c r="AT112" s="30"/>
      <c r="AU112" s="30"/>
    </row>
    <row r="113" spans="1:47" ht="13" x14ac:dyDescent="0.15">
      <c r="A113" s="29">
        <v>43740.716926539353</v>
      </c>
      <c r="B113" s="30" t="s">
        <v>141</v>
      </c>
      <c r="C113" s="39" t="s">
        <v>144</v>
      </c>
      <c r="D113" s="30"/>
      <c r="E113" s="30" t="str">
        <f t="shared" si="0"/>
        <v>Del Valle</v>
      </c>
      <c r="F113" s="30" t="str">
        <f t="shared" si="1"/>
        <v>Xochilth Rojo Arroyo</v>
      </c>
      <c r="G113" s="32">
        <f t="shared" si="2"/>
        <v>0.33333333333333331</v>
      </c>
      <c r="H113" s="58">
        <f t="shared" si="7"/>
        <v>1</v>
      </c>
      <c r="I113" s="58">
        <f t="shared" si="8"/>
        <v>0</v>
      </c>
      <c r="J113" s="58">
        <f t="shared" si="9"/>
        <v>0</v>
      </c>
      <c r="K113" s="59">
        <v>0</v>
      </c>
      <c r="L113" s="59">
        <v>3</v>
      </c>
      <c r="M113" s="30"/>
      <c r="N113" s="30" t="s">
        <v>154</v>
      </c>
      <c r="O113" s="30"/>
      <c r="P113" s="30"/>
      <c r="Q113" s="30"/>
      <c r="R113" s="30"/>
      <c r="S113" s="30"/>
      <c r="T113" s="30"/>
      <c r="U113" s="30"/>
      <c r="V113" s="30"/>
      <c r="W113" s="30"/>
      <c r="X113" s="30"/>
      <c r="Y113" s="30"/>
      <c r="Z113" s="30"/>
      <c r="AA113" s="30"/>
      <c r="AB113" s="30"/>
      <c r="AC113" s="30"/>
      <c r="AD113" s="30"/>
      <c r="AE113" s="30"/>
      <c r="AF113" s="30"/>
      <c r="AG113" s="30"/>
      <c r="AH113" s="30"/>
      <c r="AI113" s="30" t="s">
        <v>809</v>
      </c>
      <c r="AJ113" s="30" t="s">
        <v>811</v>
      </c>
      <c r="AK113" s="61" t="b">
        <v>1</v>
      </c>
      <c r="AL113" s="30"/>
      <c r="AM113" s="30"/>
      <c r="AN113" s="30"/>
      <c r="AO113" s="30"/>
      <c r="AP113" s="30"/>
      <c r="AQ113" s="30"/>
      <c r="AR113" s="30"/>
      <c r="AS113" s="30"/>
      <c r="AT113" s="30"/>
      <c r="AU113" s="30"/>
    </row>
    <row r="114" spans="1:47" ht="13" x14ac:dyDescent="0.15">
      <c r="A114" s="29">
        <v>43740.718883333335</v>
      </c>
      <c r="B114" s="30" t="s">
        <v>141</v>
      </c>
      <c r="C114" s="39" t="s">
        <v>144</v>
      </c>
      <c r="D114" s="30"/>
      <c r="E114" s="30" t="str">
        <f t="shared" si="0"/>
        <v>Del Valle</v>
      </c>
      <c r="F114" s="30" t="str">
        <f t="shared" si="1"/>
        <v>Aleksy Rodriguez</v>
      </c>
      <c r="G114" s="32">
        <f t="shared" si="2"/>
        <v>1</v>
      </c>
      <c r="H114" s="58">
        <f t="shared" si="7"/>
        <v>1</v>
      </c>
      <c r="I114" s="58">
        <f t="shared" si="8"/>
        <v>1</v>
      </c>
      <c r="J114" s="58">
        <f t="shared" si="9"/>
        <v>1</v>
      </c>
      <c r="K114" s="59">
        <v>0</v>
      </c>
      <c r="L114" s="59">
        <v>3</v>
      </c>
      <c r="M114" s="30"/>
      <c r="N114" s="30" t="s">
        <v>151</v>
      </c>
      <c r="O114" s="30"/>
      <c r="P114" s="30"/>
      <c r="Q114" s="30"/>
      <c r="R114" s="30"/>
      <c r="S114" s="30"/>
      <c r="T114" s="30"/>
      <c r="U114" s="30"/>
      <c r="V114" s="30"/>
      <c r="W114" s="30"/>
      <c r="X114" s="30"/>
      <c r="Y114" s="30"/>
      <c r="Z114" s="30"/>
      <c r="AA114" s="30"/>
      <c r="AB114" s="30"/>
      <c r="AC114" s="30"/>
      <c r="AD114" s="30"/>
      <c r="AE114" s="30"/>
      <c r="AF114" s="30"/>
      <c r="AG114" s="30"/>
      <c r="AH114" s="30"/>
      <c r="AI114" s="30" t="s">
        <v>809</v>
      </c>
      <c r="AJ114" s="30" t="s">
        <v>810</v>
      </c>
      <c r="AK114" s="61" t="b">
        <v>0</v>
      </c>
      <c r="AL114" s="30"/>
      <c r="AM114" s="30"/>
      <c r="AN114" s="30"/>
      <c r="AO114" s="30"/>
      <c r="AP114" s="30"/>
      <c r="AQ114" s="30"/>
      <c r="AR114" s="30"/>
      <c r="AS114" s="30"/>
      <c r="AT114" s="30"/>
      <c r="AU114" s="30"/>
    </row>
    <row r="115" spans="1:47" ht="13" x14ac:dyDescent="0.15">
      <c r="A115" s="29">
        <v>43740.721186458337</v>
      </c>
      <c r="B115" s="30" t="s">
        <v>141</v>
      </c>
      <c r="C115" s="30" t="s">
        <v>144</v>
      </c>
      <c r="D115" s="30"/>
      <c r="E115" s="30" t="str">
        <f t="shared" si="0"/>
        <v>Del Valle</v>
      </c>
      <c r="F115" s="30" t="str">
        <f t="shared" si="1"/>
        <v>Estrellita Dilbert</v>
      </c>
      <c r="G115" s="32">
        <f t="shared" si="2"/>
        <v>0.33333333333333331</v>
      </c>
      <c r="H115" s="58">
        <f t="shared" si="7"/>
        <v>0</v>
      </c>
      <c r="I115" s="58">
        <f t="shared" si="8"/>
        <v>1</v>
      </c>
      <c r="J115" s="58">
        <f t="shared" si="9"/>
        <v>0</v>
      </c>
      <c r="K115" s="59">
        <v>0</v>
      </c>
      <c r="L115" s="59">
        <v>3</v>
      </c>
      <c r="M115" s="30"/>
      <c r="N115" s="30" t="s">
        <v>146</v>
      </c>
      <c r="O115" s="30"/>
      <c r="P115" s="30"/>
      <c r="Q115" s="30"/>
      <c r="R115" s="30"/>
      <c r="S115" s="30"/>
      <c r="T115" s="30"/>
      <c r="U115" s="30"/>
      <c r="V115" s="30"/>
      <c r="W115" s="30"/>
      <c r="X115" s="30"/>
      <c r="Y115" s="30"/>
      <c r="Z115" s="30"/>
      <c r="AA115" s="30"/>
      <c r="AB115" s="30"/>
      <c r="AC115" s="30"/>
      <c r="AD115" s="30"/>
      <c r="AE115" s="30"/>
      <c r="AF115" s="30"/>
      <c r="AG115" s="30"/>
      <c r="AH115" s="30"/>
      <c r="AI115" s="30" t="s">
        <v>812</v>
      </c>
      <c r="AJ115" s="30" t="s">
        <v>810</v>
      </c>
      <c r="AK115" s="61" t="b">
        <v>1</v>
      </c>
      <c r="AL115" s="30"/>
      <c r="AM115" s="30"/>
      <c r="AN115" s="30"/>
      <c r="AO115" s="30"/>
      <c r="AP115" s="30"/>
      <c r="AQ115" s="30"/>
      <c r="AR115" s="30"/>
      <c r="AS115" s="30"/>
      <c r="AT115" s="30"/>
      <c r="AU115" s="30"/>
    </row>
    <row r="116" spans="1:47" ht="13" x14ac:dyDescent="0.15">
      <c r="A116" s="29">
        <v>43741.703736481482</v>
      </c>
      <c r="B116" s="30" t="s">
        <v>141</v>
      </c>
      <c r="C116" s="39" t="s">
        <v>144</v>
      </c>
      <c r="D116" s="30"/>
      <c r="E116" s="30" t="str">
        <f t="shared" si="0"/>
        <v>Del Valle</v>
      </c>
      <c r="F116" s="30" t="str">
        <f t="shared" si="1"/>
        <v>Adrian Zermeno</v>
      </c>
      <c r="G116" s="32">
        <f t="shared" si="2"/>
        <v>0.66666666666666663</v>
      </c>
      <c r="H116" s="58">
        <f t="shared" si="7"/>
        <v>0</v>
      </c>
      <c r="I116" s="58">
        <f t="shared" si="8"/>
        <v>1</v>
      </c>
      <c r="J116" s="58">
        <f t="shared" si="9"/>
        <v>1</v>
      </c>
      <c r="K116" s="59">
        <v>0</v>
      </c>
      <c r="L116" s="59">
        <v>3</v>
      </c>
      <c r="M116" s="30"/>
      <c r="N116" s="30" t="s">
        <v>296</v>
      </c>
      <c r="O116" s="30"/>
      <c r="P116" s="30"/>
      <c r="Q116" s="30"/>
      <c r="R116" s="30"/>
      <c r="S116" s="30"/>
      <c r="T116" s="30"/>
      <c r="U116" s="30"/>
      <c r="V116" s="30"/>
      <c r="W116" s="30"/>
      <c r="X116" s="30"/>
      <c r="Y116" s="30"/>
      <c r="Z116" s="30"/>
      <c r="AA116" s="30"/>
      <c r="AB116" s="30"/>
      <c r="AC116" s="30"/>
      <c r="AD116" s="30"/>
      <c r="AE116" s="30"/>
      <c r="AF116" s="30"/>
      <c r="AG116" s="30"/>
      <c r="AH116" s="30"/>
      <c r="AI116" s="30" t="s">
        <v>812</v>
      </c>
      <c r="AJ116" s="30" t="s">
        <v>810</v>
      </c>
      <c r="AK116" s="61" t="b">
        <v>0</v>
      </c>
      <c r="AL116" s="30"/>
      <c r="AM116" s="30"/>
      <c r="AN116" s="30"/>
      <c r="AO116" s="30"/>
      <c r="AP116" s="30"/>
      <c r="AQ116" s="30"/>
      <c r="AR116" s="30"/>
      <c r="AS116" s="30"/>
      <c r="AT116" s="30"/>
      <c r="AU116" s="30"/>
    </row>
    <row r="117" spans="1:47" ht="13" x14ac:dyDescent="0.15">
      <c r="A117" s="29">
        <v>43741.712769479171</v>
      </c>
      <c r="B117" s="30" t="s">
        <v>141</v>
      </c>
      <c r="C117" s="30" t="s">
        <v>144</v>
      </c>
      <c r="D117" s="30"/>
      <c r="E117" s="30" t="str">
        <f t="shared" si="0"/>
        <v>Del Valle</v>
      </c>
      <c r="F117" s="30" t="str">
        <f t="shared" si="1"/>
        <v>Lalit Khadka</v>
      </c>
      <c r="G117" s="32">
        <f t="shared" si="2"/>
        <v>1</v>
      </c>
      <c r="H117" s="58">
        <f t="shared" si="7"/>
        <v>1</v>
      </c>
      <c r="I117" s="58">
        <f t="shared" si="8"/>
        <v>1</v>
      </c>
      <c r="J117" s="58">
        <f t="shared" si="9"/>
        <v>1</v>
      </c>
      <c r="K117" s="59">
        <v>0</v>
      </c>
      <c r="L117" s="59">
        <v>3</v>
      </c>
      <c r="M117" s="30"/>
      <c r="N117" s="30" t="s">
        <v>336</v>
      </c>
      <c r="O117" s="30"/>
      <c r="P117" s="30"/>
      <c r="Q117" s="30"/>
      <c r="R117" s="30"/>
      <c r="S117" s="30"/>
      <c r="T117" s="30"/>
      <c r="U117" s="30"/>
      <c r="V117" s="30"/>
      <c r="W117" s="30"/>
      <c r="X117" s="30"/>
      <c r="Y117" s="30"/>
      <c r="Z117" s="30"/>
      <c r="AA117" s="30"/>
      <c r="AB117" s="30"/>
      <c r="AC117" s="30"/>
      <c r="AD117" s="30"/>
      <c r="AE117" s="30"/>
      <c r="AF117" s="30"/>
      <c r="AG117" s="30"/>
      <c r="AH117" s="30"/>
      <c r="AI117" s="30" t="s">
        <v>809</v>
      </c>
      <c r="AJ117" s="30" t="s">
        <v>810</v>
      </c>
      <c r="AK117" s="61" t="b">
        <v>0</v>
      </c>
      <c r="AL117" s="30"/>
      <c r="AM117" s="30"/>
      <c r="AN117" s="30"/>
      <c r="AO117" s="30"/>
      <c r="AP117" s="30"/>
      <c r="AQ117" s="30"/>
      <c r="AR117" s="30"/>
      <c r="AS117" s="30"/>
      <c r="AT117" s="30"/>
      <c r="AU117" s="30"/>
    </row>
    <row r="118" spans="1:47" ht="13" x14ac:dyDescent="0.15">
      <c r="A118" s="29">
        <v>43741.713187546295</v>
      </c>
      <c r="B118" s="30" t="s">
        <v>141</v>
      </c>
      <c r="C118" s="30" t="s">
        <v>144</v>
      </c>
      <c r="D118" s="30"/>
      <c r="E118" s="30" t="str">
        <f t="shared" si="0"/>
        <v>Del Valle</v>
      </c>
      <c r="F118" s="30" t="str">
        <f t="shared" si="1"/>
        <v>Manuel Patino</v>
      </c>
      <c r="G118" s="32">
        <f t="shared" si="2"/>
        <v>0</v>
      </c>
      <c r="H118" s="58">
        <f t="shared" si="7"/>
        <v>0</v>
      </c>
      <c r="I118" s="58">
        <f t="shared" si="8"/>
        <v>0</v>
      </c>
      <c r="J118" s="58">
        <f t="shared" si="9"/>
        <v>0</v>
      </c>
      <c r="K118" s="59">
        <v>0</v>
      </c>
      <c r="L118" s="59">
        <v>3</v>
      </c>
      <c r="M118" s="30"/>
      <c r="N118" s="30" t="s">
        <v>275</v>
      </c>
      <c r="O118" s="30"/>
      <c r="P118" s="30"/>
      <c r="Q118" s="30"/>
      <c r="R118" s="30"/>
      <c r="S118" s="30"/>
      <c r="T118" s="30"/>
      <c r="U118" s="30"/>
      <c r="V118" s="30"/>
      <c r="W118" s="30"/>
      <c r="X118" s="30"/>
      <c r="Y118" s="30"/>
      <c r="Z118" s="30"/>
      <c r="AA118" s="30"/>
      <c r="AB118" s="30"/>
      <c r="AC118" s="30"/>
      <c r="AD118" s="30"/>
      <c r="AE118" s="30"/>
      <c r="AF118" s="30"/>
      <c r="AG118" s="30"/>
      <c r="AH118" s="30"/>
      <c r="AI118" s="30" t="s">
        <v>813</v>
      </c>
      <c r="AJ118" s="30" t="s">
        <v>811</v>
      </c>
      <c r="AK118" s="61" t="b">
        <v>1</v>
      </c>
      <c r="AL118" s="30"/>
      <c r="AM118" s="30"/>
      <c r="AN118" s="30"/>
      <c r="AO118" s="30"/>
      <c r="AP118" s="30"/>
      <c r="AQ118" s="30"/>
      <c r="AR118" s="30"/>
      <c r="AS118" s="30"/>
      <c r="AT118" s="30"/>
      <c r="AU118" s="30"/>
    </row>
    <row r="119" spans="1:47" ht="13" x14ac:dyDescent="0.15">
      <c r="A119" s="29">
        <v>43741.713273819449</v>
      </c>
      <c r="B119" s="30" t="s">
        <v>141</v>
      </c>
      <c r="C119" s="30" t="s">
        <v>144</v>
      </c>
      <c r="D119" s="30"/>
      <c r="E119" s="30" t="str">
        <f t="shared" si="0"/>
        <v>Del Valle</v>
      </c>
      <c r="F119" s="30" t="str">
        <f t="shared" si="1"/>
        <v>Adan Bermejo</v>
      </c>
      <c r="G119" s="32">
        <f t="shared" si="2"/>
        <v>0.33333333333333331</v>
      </c>
      <c r="H119" s="58">
        <f t="shared" si="7"/>
        <v>1</v>
      </c>
      <c r="I119" s="58">
        <f t="shared" si="8"/>
        <v>0</v>
      </c>
      <c r="J119" s="58">
        <f t="shared" si="9"/>
        <v>0</v>
      </c>
      <c r="K119" s="59">
        <v>0</v>
      </c>
      <c r="L119" s="59">
        <v>3</v>
      </c>
      <c r="M119" s="30"/>
      <c r="N119" s="30" t="s">
        <v>637</v>
      </c>
      <c r="O119" s="30"/>
      <c r="P119" s="30"/>
      <c r="Q119" s="30"/>
      <c r="R119" s="30"/>
      <c r="S119" s="30"/>
      <c r="T119" s="30"/>
      <c r="U119" s="30"/>
      <c r="V119" s="30"/>
      <c r="W119" s="30"/>
      <c r="X119" s="30"/>
      <c r="Y119" s="30"/>
      <c r="Z119" s="30"/>
      <c r="AA119" s="30"/>
      <c r="AB119" s="30"/>
      <c r="AC119" s="30"/>
      <c r="AD119" s="30"/>
      <c r="AE119" s="30"/>
      <c r="AF119" s="30"/>
      <c r="AG119" s="30"/>
      <c r="AH119" s="30"/>
      <c r="AI119" s="30" t="s">
        <v>809</v>
      </c>
      <c r="AJ119" s="30" t="s">
        <v>628</v>
      </c>
      <c r="AK119" s="61" t="b">
        <v>1</v>
      </c>
      <c r="AL119" s="30"/>
      <c r="AM119" s="30"/>
      <c r="AN119" s="30"/>
      <c r="AO119" s="30"/>
      <c r="AP119" s="30"/>
      <c r="AQ119" s="30"/>
      <c r="AR119" s="30"/>
      <c r="AS119" s="30"/>
      <c r="AT119" s="30"/>
      <c r="AU119" s="30"/>
    </row>
    <row r="120" spans="1:47" ht="13" x14ac:dyDescent="0.15">
      <c r="A120" s="29">
        <v>43741.714795381944</v>
      </c>
      <c r="B120" s="30" t="s">
        <v>141</v>
      </c>
      <c r="C120" s="30" t="s">
        <v>144</v>
      </c>
      <c r="D120" s="30"/>
      <c r="E120" s="30" t="str">
        <f t="shared" si="0"/>
        <v>Del Valle</v>
      </c>
      <c r="F120" s="30" t="str">
        <f t="shared" si="1"/>
        <v>Pedro Garrido Herrera</v>
      </c>
      <c r="G120" s="32">
        <f t="shared" si="2"/>
        <v>1</v>
      </c>
      <c r="H120" s="58">
        <f t="shared" si="7"/>
        <v>1</v>
      </c>
      <c r="I120" s="58">
        <f t="shared" si="8"/>
        <v>1</v>
      </c>
      <c r="J120" s="58">
        <f t="shared" si="9"/>
        <v>1</v>
      </c>
      <c r="K120" s="59">
        <v>0</v>
      </c>
      <c r="L120" s="59">
        <v>3</v>
      </c>
      <c r="M120" s="30"/>
      <c r="N120" s="30" t="s">
        <v>814</v>
      </c>
      <c r="O120" s="30"/>
      <c r="P120" s="30"/>
      <c r="Q120" s="30"/>
      <c r="R120" s="30"/>
      <c r="S120" s="30"/>
      <c r="T120" s="30"/>
      <c r="U120" s="30"/>
      <c r="V120" s="30"/>
      <c r="W120" s="30"/>
      <c r="X120" s="30"/>
      <c r="Y120" s="30"/>
      <c r="Z120" s="30"/>
      <c r="AA120" s="30"/>
      <c r="AB120" s="30"/>
      <c r="AC120" s="30"/>
      <c r="AD120" s="30"/>
      <c r="AE120" s="30"/>
      <c r="AF120" s="30"/>
      <c r="AG120" s="30"/>
      <c r="AH120" s="30"/>
      <c r="AI120" s="30" t="s">
        <v>809</v>
      </c>
      <c r="AJ120" s="30" t="s">
        <v>810</v>
      </c>
      <c r="AK120" s="61" t="b">
        <v>0</v>
      </c>
      <c r="AL120" s="30"/>
      <c r="AM120" s="30"/>
      <c r="AN120" s="30"/>
      <c r="AO120" s="30"/>
      <c r="AP120" s="30"/>
      <c r="AQ120" s="30"/>
      <c r="AR120" s="30"/>
      <c r="AS120" s="30"/>
      <c r="AT120" s="30"/>
      <c r="AU120" s="30"/>
    </row>
    <row r="121" spans="1:47" ht="13" x14ac:dyDescent="0.15">
      <c r="A121" s="29">
        <v>43741.675904502314</v>
      </c>
      <c r="B121" s="30" t="s">
        <v>141</v>
      </c>
      <c r="C121" s="30" t="s">
        <v>247</v>
      </c>
      <c r="D121" s="30"/>
      <c r="E121" s="30" t="str">
        <f t="shared" si="0"/>
        <v>Harmony</v>
      </c>
      <c r="F121" s="30" t="str">
        <f t="shared" si="1"/>
        <v>Catherine Hyatt</v>
      </c>
      <c r="G121" s="32">
        <f t="shared" si="2"/>
        <v>1</v>
      </c>
      <c r="H121" s="58">
        <f t="shared" si="7"/>
        <v>1</v>
      </c>
      <c r="I121" s="58">
        <f t="shared" si="8"/>
        <v>1</v>
      </c>
      <c r="J121" s="58">
        <f t="shared" si="9"/>
        <v>1</v>
      </c>
      <c r="K121" s="59">
        <v>0</v>
      </c>
      <c r="L121" s="59">
        <v>3</v>
      </c>
      <c r="M121" s="30"/>
      <c r="N121" s="30"/>
      <c r="O121" s="30" t="s">
        <v>257</v>
      </c>
      <c r="P121" s="30"/>
      <c r="Q121" s="30"/>
      <c r="R121" s="30"/>
      <c r="S121" s="30"/>
      <c r="T121" s="30"/>
      <c r="U121" s="30"/>
      <c r="V121" s="30"/>
      <c r="W121" s="30"/>
      <c r="X121" s="30"/>
      <c r="Y121" s="30"/>
      <c r="Z121" s="30"/>
      <c r="AA121" s="30"/>
      <c r="AB121" s="30"/>
      <c r="AC121" s="30"/>
      <c r="AD121" s="30"/>
      <c r="AE121" s="30"/>
      <c r="AF121" s="30"/>
      <c r="AG121" s="30"/>
      <c r="AH121" s="30"/>
      <c r="AI121" s="30" t="s">
        <v>809</v>
      </c>
      <c r="AJ121" s="30" t="s">
        <v>810</v>
      </c>
      <c r="AK121" s="61" t="b">
        <v>0</v>
      </c>
      <c r="AL121" s="30"/>
      <c r="AM121" s="30"/>
      <c r="AN121" s="30"/>
      <c r="AO121" s="30"/>
      <c r="AP121" s="30"/>
      <c r="AQ121" s="30"/>
      <c r="AR121" s="30"/>
      <c r="AS121" s="30"/>
      <c r="AT121" s="30"/>
      <c r="AU121" s="30"/>
    </row>
    <row r="122" spans="1:47" ht="13" x14ac:dyDescent="0.15">
      <c r="A122" s="29">
        <v>43741.676365578707</v>
      </c>
      <c r="B122" s="30" t="s">
        <v>141</v>
      </c>
      <c r="C122" s="30" t="s">
        <v>247</v>
      </c>
      <c r="D122" s="30"/>
      <c r="E122" s="30" t="str">
        <f t="shared" si="0"/>
        <v>Harmony</v>
      </c>
      <c r="F122" s="30" t="str">
        <f t="shared" si="1"/>
        <v>Anas Rahman</v>
      </c>
      <c r="G122" s="32">
        <f t="shared" si="2"/>
        <v>1</v>
      </c>
      <c r="H122" s="58">
        <f t="shared" si="7"/>
        <v>1</v>
      </c>
      <c r="I122" s="58">
        <f t="shared" si="8"/>
        <v>1</v>
      </c>
      <c r="J122" s="58">
        <f t="shared" si="9"/>
        <v>1</v>
      </c>
      <c r="K122" s="59">
        <v>0</v>
      </c>
      <c r="L122" s="59">
        <v>3</v>
      </c>
      <c r="M122" s="30"/>
      <c r="N122" s="30"/>
      <c r="O122" s="30" t="s">
        <v>270</v>
      </c>
      <c r="P122" s="30"/>
      <c r="Q122" s="30"/>
      <c r="R122" s="30"/>
      <c r="S122" s="30"/>
      <c r="T122" s="30"/>
      <c r="U122" s="30"/>
      <c r="V122" s="30"/>
      <c r="W122" s="30"/>
      <c r="X122" s="30"/>
      <c r="Y122" s="30"/>
      <c r="Z122" s="30"/>
      <c r="AA122" s="30"/>
      <c r="AB122" s="30"/>
      <c r="AC122" s="30"/>
      <c r="AD122" s="30"/>
      <c r="AE122" s="30"/>
      <c r="AF122" s="30"/>
      <c r="AG122" s="30"/>
      <c r="AH122" s="30"/>
      <c r="AI122" s="30" t="s">
        <v>809</v>
      </c>
      <c r="AJ122" s="30" t="s">
        <v>810</v>
      </c>
      <c r="AK122" s="61" t="b">
        <v>0</v>
      </c>
      <c r="AL122" s="30"/>
      <c r="AM122" s="30"/>
      <c r="AN122" s="30"/>
      <c r="AO122" s="30"/>
      <c r="AP122" s="30"/>
      <c r="AQ122" s="30"/>
      <c r="AR122" s="30"/>
      <c r="AS122" s="30"/>
      <c r="AT122" s="30"/>
      <c r="AU122" s="30"/>
    </row>
    <row r="123" spans="1:47" ht="13" x14ac:dyDescent="0.15">
      <c r="A123" s="29">
        <v>43741.67725951389</v>
      </c>
      <c r="B123" s="30" t="s">
        <v>141</v>
      </c>
      <c r="C123" s="30" t="s">
        <v>247</v>
      </c>
      <c r="D123" s="30"/>
      <c r="E123" s="30" t="str">
        <f t="shared" si="0"/>
        <v>Harmony</v>
      </c>
      <c r="F123" s="30" t="str">
        <f t="shared" si="1"/>
        <v>Awenetria McHorse</v>
      </c>
      <c r="G123" s="32">
        <f t="shared" si="2"/>
        <v>1</v>
      </c>
      <c r="H123" s="58">
        <f t="shared" si="7"/>
        <v>1</v>
      </c>
      <c r="I123" s="58">
        <f t="shared" si="8"/>
        <v>1</v>
      </c>
      <c r="J123" s="58">
        <f t="shared" si="9"/>
        <v>1</v>
      </c>
      <c r="K123" s="59">
        <v>0</v>
      </c>
      <c r="L123" s="59">
        <v>3</v>
      </c>
      <c r="M123" s="30"/>
      <c r="N123" s="30"/>
      <c r="O123" s="30" t="s">
        <v>254</v>
      </c>
      <c r="P123" s="30"/>
      <c r="Q123" s="30"/>
      <c r="R123" s="30"/>
      <c r="S123" s="30"/>
      <c r="T123" s="30"/>
      <c r="U123" s="30"/>
      <c r="V123" s="30"/>
      <c r="W123" s="30"/>
      <c r="X123" s="30"/>
      <c r="Y123" s="30"/>
      <c r="Z123" s="30"/>
      <c r="AA123" s="30"/>
      <c r="AB123" s="30"/>
      <c r="AC123" s="30"/>
      <c r="AD123" s="30"/>
      <c r="AE123" s="30"/>
      <c r="AF123" s="30"/>
      <c r="AG123" s="30"/>
      <c r="AH123" s="30"/>
      <c r="AI123" s="30" t="s">
        <v>809</v>
      </c>
      <c r="AJ123" s="30" t="s">
        <v>810</v>
      </c>
      <c r="AK123" s="61" t="b">
        <v>0</v>
      </c>
      <c r="AL123" s="30"/>
      <c r="AM123" s="30"/>
      <c r="AN123" s="30"/>
      <c r="AO123" s="30"/>
      <c r="AP123" s="30"/>
      <c r="AQ123" s="30"/>
      <c r="AR123" s="30"/>
      <c r="AS123" s="30"/>
      <c r="AT123" s="30"/>
      <c r="AU123" s="30"/>
    </row>
    <row r="124" spans="1:47" ht="13" x14ac:dyDescent="0.15">
      <c r="A124" s="29">
        <v>43741.677276319446</v>
      </c>
      <c r="B124" s="30" t="s">
        <v>141</v>
      </c>
      <c r="C124" s="30" t="s">
        <v>247</v>
      </c>
      <c r="D124" s="30"/>
      <c r="E124" s="30" t="str">
        <f t="shared" si="0"/>
        <v>Harmony</v>
      </c>
      <c r="F124" s="30" t="str">
        <f t="shared" si="1"/>
        <v>Arriana Gonzalez</v>
      </c>
      <c r="G124" s="32">
        <f t="shared" si="2"/>
        <v>1</v>
      </c>
      <c r="H124" s="58">
        <f t="shared" si="7"/>
        <v>1</v>
      </c>
      <c r="I124" s="58">
        <f t="shared" si="8"/>
        <v>1</v>
      </c>
      <c r="J124" s="58">
        <f t="shared" si="9"/>
        <v>1</v>
      </c>
      <c r="K124" s="59">
        <v>0</v>
      </c>
      <c r="L124" s="59">
        <v>3</v>
      </c>
      <c r="M124" s="30"/>
      <c r="N124" s="30"/>
      <c r="O124" s="30" t="s">
        <v>383</v>
      </c>
      <c r="P124" s="30"/>
      <c r="Q124" s="30"/>
      <c r="R124" s="30"/>
      <c r="S124" s="30"/>
      <c r="T124" s="30"/>
      <c r="U124" s="30"/>
      <c r="V124" s="30"/>
      <c r="W124" s="30"/>
      <c r="X124" s="30"/>
      <c r="Y124" s="30"/>
      <c r="Z124" s="30"/>
      <c r="AA124" s="30"/>
      <c r="AB124" s="30"/>
      <c r="AC124" s="30"/>
      <c r="AD124" s="30"/>
      <c r="AE124" s="30"/>
      <c r="AF124" s="30"/>
      <c r="AG124" s="30"/>
      <c r="AH124" s="30"/>
      <c r="AI124" s="30" t="s">
        <v>809</v>
      </c>
      <c r="AJ124" s="30" t="s">
        <v>810</v>
      </c>
      <c r="AK124" s="61" t="b">
        <v>0</v>
      </c>
      <c r="AL124" s="30"/>
      <c r="AM124" s="30"/>
      <c r="AN124" s="30"/>
      <c r="AO124" s="30"/>
      <c r="AP124" s="30"/>
      <c r="AQ124" s="30"/>
      <c r="AR124" s="30"/>
      <c r="AS124" s="30"/>
      <c r="AT124" s="30"/>
      <c r="AU124" s="30"/>
    </row>
    <row r="125" spans="1:47" ht="13" x14ac:dyDescent="0.15">
      <c r="A125" s="29">
        <v>43741.67747101852</v>
      </c>
      <c r="B125" s="30" t="s">
        <v>141</v>
      </c>
      <c r="C125" s="30" t="s">
        <v>247</v>
      </c>
      <c r="D125" s="30"/>
      <c r="E125" s="30" t="str">
        <f t="shared" si="0"/>
        <v>Harmony</v>
      </c>
      <c r="F125" s="30" t="str">
        <f t="shared" si="1"/>
        <v>Amauri Clark</v>
      </c>
      <c r="G125" s="32">
        <f t="shared" si="2"/>
        <v>1</v>
      </c>
      <c r="H125" s="58">
        <f t="shared" si="7"/>
        <v>1</v>
      </c>
      <c r="I125" s="58">
        <f t="shared" si="8"/>
        <v>1</v>
      </c>
      <c r="J125" s="58">
        <f t="shared" si="9"/>
        <v>1</v>
      </c>
      <c r="K125" s="59">
        <v>0</v>
      </c>
      <c r="L125" s="59">
        <v>3</v>
      </c>
      <c r="M125" s="30"/>
      <c r="N125" s="30"/>
      <c r="O125" s="30" t="s">
        <v>258</v>
      </c>
      <c r="P125" s="30"/>
      <c r="Q125" s="30"/>
      <c r="R125" s="30"/>
      <c r="S125" s="30"/>
      <c r="T125" s="30"/>
      <c r="U125" s="30"/>
      <c r="V125" s="30"/>
      <c r="W125" s="30"/>
      <c r="X125" s="30"/>
      <c r="Y125" s="30"/>
      <c r="Z125" s="30"/>
      <c r="AA125" s="30"/>
      <c r="AB125" s="30"/>
      <c r="AC125" s="30"/>
      <c r="AD125" s="30"/>
      <c r="AE125" s="30"/>
      <c r="AF125" s="30"/>
      <c r="AG125" s="30"/>
      <c r="AH125" s="30"/>
      <c r="AI125" s="30" t="s">
        <v>809</v>
      </c>
      <c r="AJ125" s="30" t="s">
        <v>810</v>
      </c>
      <c r="AK125" s="61" t="b">
        <v>0</v>
      </c>
      <c r="AL125" s="30"/>
      <c r="AM125" s="30"/>
      <c r="AN125" s="30"/>
      <c r="AO125" s="30"/>
      <c r="AP125" s="30"/>
      <c r="AQ125" s="30"/>
      <c r="AR125" s="30"/>
      <c r="AS125" s="30"/>
      <c r="AT125" s="30"/>
      <c r="AU125" s="30"/>
    </row>
    <row r="126" spans="1:47" ht="13" x14ac:dyDescent="0.15">
      <c r="A126" s="29">
        <v>43741.677676331019</v>
      </c>
      <c r="B126" s="30" t="s">
        <v>141</v>
      </c>
      <c r="C126" s="30" t="s">
        <v>247</v>
      </c>
      <c r="D126" s="30"/>
      <c r="E126" s="30" t="str">
        <f t="shared" si="0"/>
        <v>Harmony</v>
      </c>
      <c r="F126" s="30" t="str">
        <f t="shared" si="1"/>
        <v>Vivian Medrano</v>
      </c>
      <c r="G126" s="32">
        <f t="shared" si="2"/>
        <v>1</v>
      </c>
      <c r="H126" s="58">
        <f t="shared" si="7"/>
        <v>1</v>
      </c>
      <c r="I126" s="58">
        <f t="shared" si="8"/>
        <v>1</v>
      </c>
      <c r="J126" s="58">
        <f t="shared" si="9"/>
        <v>1</v>
      </c>
      <c r="K126" s="59">
        <v>0</v>
      </c>
      <c r="L126" s="59">
        <v>3</v>
      </c>
      <c r="M126" s="30"/>
      <c r="N126" s="30"/>
      <c r="O126" s="30" t="s">
        <v>642</v>
      </c>
      <c r="P126" s="30"/>
      <c r="Q126" s="30"/>
      <c r="R126" s="30"/>
      <c r="S126" s="30"/>
      <c r="T126" s="30"/>
      <c r="U126" s="30"/>
      <c r="V126" s="30"/>
      <c r="W126" s="30"/>
      <c r="X126" s="30"/>
      <c r="Y126" s="30"/>
      <c r="Z126" s="30"/>
      <c r="AA126" s="30"/>
      <c r="AB126" s="30"/>
      <c r="AC126" s="30"/>
      <c r="AD126" s="30"/>
      <c r="AE126" s="30"/>
      <c r="AF126" s="30"/>
      <c r="AG126" s="30"/>
      <c r="AH126" s="30"/>
      <c r="AI126" s="30" t="s">
        <v>809</v>
      </c>
      <c r="AJ126" s="30" t="s">
        <v>810</v>
      </c>
      <c r="AK126" s="61" t="b">
        <v>0</v>
      </c>
      <c r="AL126" s="30"/>
      <c r="AM126" s="30"/>
      <c r="AN126" s="30"/>
      <c r="AO126" s="30"/>
      <c r="AP126" s="30"/>
      <c r="AQ126" s="30"/>
      <c r="AR126" s="30"/>
      <c r="AS126" s="30"/>
      <c r="AT126" s="30"/>
      <c r="AU126" s="30"/>
    </row>
    <row r="127" spans="1:47" ht="13" x14ac:dyDescent="0.15">
      <c r="A127" s="29">
        <v>43741.677704456015</v>
      </c>
      <c r="B127" s="30" t="s">
        <v>141</v>
      </c>
      <c r="C127" s="30" t="s">
        <v>247</v>
      </c>
      <c r="D127" s="30"/>
      <c r="E127" s="30" t="str">
        <f t="shared" si="0"/>
        <v>Harmony</v>
      </c>
      <c r="F127" s="30" t="str">
        <f t="shared" si="1"/>
        <v>Doralynn Reyes</v>
      </c>
      <c r="G127" s="32">
        <f t="shared" si="2"/>
        <v>1</v>
      </c>
      <c r="H127" s="58">
        <f t="shared" si="7"/>
        <v>1</v>
      </c>
      <c r="I127" s="58">
        <f t="shared" si="8"/>
        <v>1</v>
      </c>
      <c r="J127" s="58">
        <f t="shared" si="9"/>
        <v>1</v>
      </c>
      <c r="K127" s="59">
        <v>0</v>
      </c>
      <c r="L127" s="59">
        <v>3</v>
      </c>
      <c r="M127" s="30"/>
      <c r="N127" s="30"/>
      <c r="O127" s="30" t="s">
        <v>253</v>
      </c>
      <c r="P127" s="30"/>
      <c r="Q127" s="30"/>
      <c r="R127" s="30"/>
      <c r="S127" s="30"/>
      <c r="T127" s="30"/>
      <c r="U127" s="30"/>
      <c r="V127" s="30"/>
      <c r="W127" s="30"/>
      <c r="X127" s="30"/>
      <c r="Y127" s="30"/>
      <c r="Z127" s="30"/>
      <c r="AA127" s="30"/>
      <c r="AB127" s="30"/>
      <c r="AC127" s="30"/>
      <c r="AD127" s="30"/>
      <c r="AE127" s="30"/>
      <c r="AF127" s="30"/>
      <c r="AG127" s="30"/>
      <c r="AH127" s="30"/>
      <c r="AI127" s="30" t="s">
        <v>809</v>
      </c>
      <c r="AJ127" s="30" t="s">
        <v>810</v>
      </c>
      <c r="AK127" s="61" t="b">
        <v>0</v>
      </c>
      <c r="AL127" s="30"/>
      <c r="AM127" s="30"/>
      <c r="AN127" s="30"/>
      <c r="AO127" s="30"/>
      <c r="AP127" s="30"/>
      <c r="AQ127" s="30"/>
      <c r="AR127" s="30"/>
      <c r="AS127" s="30"/>
      <c r="AT127" s="30"/>
      <c r="AU127" s="30"/>
    </row>
    <row r="128" spans="1:47" ht="13" x14ac:dyDescent="0.15">
      <c r="A128" s="29">
        <v>43741.677910196755</v>
      </c>
      <c r="B128" s="30" t="s">
        <v>141</v>
      </c>
      <c r="C128" s="30" t="s">
        <v>247</v>
      </c>
      <c r="D128" s="30"/>
      <c r="E128" s="30" t="str">
        <f t="shared" si="0"/>
        <v>Harmony</v>
      </c>
      <c r="F128" s="30" t="str">
        <f t="shared" si="1"/>
        <v>Jenibelle Corro</v>
      </c>
      <c r="G128" s="32">
        <f t="shared" si="2"/>
        <v>1</v>
      </c>
      <c r="H128" s="58">
        <f t="shared" si="7"/>
        <v>1</v>
      </c>
      <c r="I128" s="58">
        <f t="shared" si="8"/>
        <v>1</v>
      </c>
      <c r="J128" s="58">
        <f t="shared" si="9"/>
        <v>1</v>
      </c>
      <c r="K128" s="59">
        <v>0</v>
      </c>
      <c r="L128" s="59">
        <v>3</v>
      </c>
      <c r="M128" s="30"/>
      <c r="N128" s="30"/>
      <c r="O128" s="30" t="s">
        <v>265</v>
      </c>
      <c r="P128" s="30"/>
      <c r="Q128" s="30"/>
      <c r="R128" s="30"/>
      <c r="S128" s="30"/>
      <c r="T128" s="30"/>
      <c r="U128" s="30"/>
      <c r="V128" s="30"/>
      <c r="W128" s="30"/>
      <c r="X128" s="30"/>
      <c r="Y128" s="30"/>
      <c r="Z128" s="30"/>
      <c r="AA128" s="30"/>
      <c r="AB128" s="30"/>
      <c r="AC128" s="30"/>
      <c r="AD128" s="30"/>
      <c r="AE128" s="30"/>
      <c r="AF128" s="30"/>
      <c r="AG128" s="30"/>
      <c r="AH128" s="30"/>
      <c r="AI128" s="30" t="s">
        <v>809</v>
      </c>
      <c r="AJ128" s="30" t="s">
        <v>810</v>
      </c>
      <c r="AK128" s="61" t="b">
        <v>0</v>
      </c>
      <c r="AL128" s="30"/>
      <c r="AM128" s="30"/>
      <c r="AN128" s="30"/>
      <c r="AO128" s="30"/>
      <c r="AP128" s="30"/>
      <c r="AQ128" s="30"/>
      <c r="AR128" s="30"/>
      <c r="AS128" s="30"/>
      <c r="AT128" s="30"/>
      <c r="AU128" s="30"/>
    </row>
    <row r="129" spans="1:47" ht="13" x14ac:dyDescent="0.15">
      <c r="A129" s="29">
        <v>43741.703929791664</v>
      </c>
      <c r="B129" s="30" t="s">
        <v>141</v>
      </c>
      <c r="C129" s="30" t="s">
        <v>288</v>
      </c>
      <c r="D129" s="30"/>
      <c r="E129" s="30" t="str">
        <f t="shared" si="0"/>
        <v>Hendrickson</v>
      </c>
      <c r="F129" s="30" t="str">
        <f t="shared" si="1"/>
        <v>Kehali Bekalu</v>
      </c>
      <c r="G129" s="32">
        <f t="shared" si="2"/>
        <v>1</v>
      </c>
      <c r="H129" s="58">
        <f t="shared" si="7"/>
        <v>1</v>
      </c>
      <c r="I129" s="58">
        <f t="shared" si="8"/>
        <v>1</v>
      </c>
      <c r="J129" s="58">
        <f t="shared" si="9"/>
        <v>1</v>
      </c>
      <c r="K129" s="59">
        <v>0</v>
      </c>
      <c r="L129" s="59">
        <v>3</v>
      </c>
      <c r="M129" s="30"/>
      <c r="N129" s="30"/>
      <c r="O129" s="30"/>
      <c r="P129" s="30" t="s">
        <v>305</v>
      </c>
      <c r="Q129" s="30"/>
      <c r="R129" s="30"/>
      <c r="S129" s="30"/>
      <c r="T129" s="30"/>
      <c r="U129" s="30"/>
      <c r="V129" s="30"/>
      <c r="W129" s="30"/>
      <c r="X129" s="30"/>
      <c r="Y129" s="30"/>
      <c r="Z129" s="30"/>
      <c r="AA129" s="30"/>
      <c r="AB129" s="30"/>
      <c r="AC129" s="30"/>
      <c r="AD129" s="30"/>
      <c r="AE129" s="30"/>
      <c r="AF129" s="30"/>
      <c r="AG129" s="30"/>
      <c r="AH129" s="30"/>
      <c r="AI129" s="30" t="s">
        <v>809</v>
      </c>
      <c r="AJ129" s="30" t="s">
        <v>810</v>
      </c>
      <c r="AK129" s="61" t="b">
        <v>0</v>
      </c>
      <c r="AL129" s="30"/>
      <c r="AM129" s="30"/>
      <c r="AN129" s="30"/>
      <c r="AO129" s="30"/>
      <c r="AP129" s="30"/>
      <c r="AQ129" s="30"/>
      <c r="AR129" s="30"/>
      <c r="AS129" s="30"/>
      <c r="AT129" s="30"/>
      <c r="AU129" s="30"/>
    </row>
    <row r="130" spans="1:47" ht="13" x14ac:dyDescent="0.15">
      <c r="A130" s="29">
        <v>43741.709614398147</v>
      </c>
      <c r="B130" s="30" t="s">
        <v>141</v>
      </c>
      <c r="C130" s="30" t="s">
        <v>288</v>
      </c>
      <c r="D130" s="30"/>
      <c r="E130" s="30" t="str">
        <f t="shared" si="0"/>
        <v>Hendrickson</v>
      </c>
      <c r="F130" s="30" t="str">
        <f t="shared" si="1"/>
        <v>Christian Birt</v>
      </c>
      <c r="G130" s="32">
        <f t="shared" si="2"/>
        <v>1</v>
      </c>
      <c r="H130" s="58">
        <f t="shared" si="7"/>
        <v>1</v>
      </c>
      <c r="I130" s="58">
        <f t="shared" si="8"/>
        <v>1</v>
      </c>
      <c r="J130" s="58">
        <f t="shared" si="9"/>
        <v>1</v>
      </c>
      <c r="K130" s="59">
        <v>0</v>
      </c>
      <c r="L130" s="59">
        <v>3</v>
      </c>
      <c r="M130" s="30"/>
      <c r="N130" s="30"/>
      <c r="O130" s="30"/>
      <c r="P130" s="30" t="s">
        <v>291</v>
      </c>
      <c r="Q130" s="30"/>
      <c r="R130" s="30"/>
      <c r="S130" s="30"/>
      <c r="T130" s="30"/>
      <c r="U130" s="30"/>
      <c r="V130" s="30"/>
      <c r="W130" s="30"/>
      <c r="X130" s="30"/>
      <c r="Y130" s="30"/>
      <c r="Z130" s="30"/>
      <c r="AA130" s="30"/>
      <c r="AB130" s="30"/>
      <c r="AC130" s="30"/>
      <c r="AD130" s="30"/>
      <c r="AE130" s="30"/>
      <c r="AF130" s="30"/>
      <c r="AG130" s="30"/>
      <c r="AH130" s="30"/>
      <c r="AI130" s="30" t="s">
        <v>809</v>
      </c>
      <c r="AJ130" s="30" t="s">
        <v>810</v>
      </c>
      <c r="AK130" s="61" t="b">
        <v>0</v>
      </c>
      <c r="AL130" s="30"/>
      <c r="AM130" s="30"/>
      <c r="AN130" s="30"/>
      <c r="AO130" s="30"/>
      <c r="AP130" s="30"/>
      <c r="AQ130" s="30"/>
      <c r="AR130" s="30"/>
      <c r="AS130" s="30"/>
      <c r="AT130" s="30"/>
      <c r="AU130" s="30"/>
    </row>
    <row r="131" spans="1:47" ht="13" x14ac:dyDescent="0.15">
      <c r="A131" s="29">
        <v>43741.713153078701</v>
      </c>
      <c r="B131" s="30" t="s">
        <v>141</v>
      </c>
      <c r="C131" s="30" t="s">
        <v>288</v>
      </c>
      <c r="D131" s="30"/>
      <c r="E131" s="30" t="str">
        <f t="shared" si="0"/>
        <v>Hendrickson</v>
      </c>
      <c r="F131" s="30" t="str">
        <f t="shared" si="1"/>
        <v>Gabriela Trevino</v>
      </c>
      <c r="G131" s="32">
        <f t="shared" si="2"/>
        <v>0.33333333333333331</v>
      </c>
      <c r="H131" s="58">
        <f t="shared" si="7"/>
        <v>1</v>
      </c>
      <c r="I131" s="58">
        <f t="shared" si="8"/>
        <v>0</v>
      </c>
      <c r="J131" s="58">
        <f t="shared" si="9"/>
        <v>0</v>
      </c>
      <c r="K131" s="59">
        <v>0</v>
      </c>
      <c r="L131" s="59">
        <v>3</v>
      </c>
      <c r="M131" s="30"/>
      <c r="N131" s="30"/>
      <c r="O131" s="30"/>
      <c r="P131" s="30" t="s">
        <v>304</v>
      </c>
      <c r="Q131" s="30"/>
      <c r="R131" s="30"/>
      <c r="S131" s="30"/>
      <c r="T131" s="30"/>
      <c r="U131" s="30"/>
      <c r="V131" s="30"/>
      <c r="W131" s="30"/>
      <c r="X131" s="30"/>
      <c r="Y131" s="30"/>
      <c r="Z131" s="39"/>
      <c r="AA131" s="30"/>
      <c r="AB131" s="30"/>
      <c r="AC131" s="30"/>
      <c r="AD131" s="30"/>
      <c r="AE131" s="30"/>
      <c r="AF131" s="30"/>
      <c r="AG131" s="30"/>
      <c r="AH131" s="30"/>
      <c r="AI131" s="30" t="s">
        <v>809</v>
      </c>
      <c r="AJ131" s="30" t="s">
        <v>811</v>
      </c>
      <c r="AK131" s="61" t="b">
        <v>1</v>
      </c>
      <c r="AL131" s="30"/>
      <c r="AM131" s="30"/>
      <c r="AN131" s="30"/>
      <c r="AO131" s="30"/>
      <c r="AP131" s="30"/>
      <c r="AQ131" s="30"/>
      <c r="AR131" s="30"/>
      <c r="AS131" s="30"/>
      <c r="AT131" s="30"/>
      <c r="AU131" s="30"/>
    </row>
    <row r="132" spans="1:47" ht="13" x14ac:dyDescent="0.15">
      <c r="A132" s="29">
        <v>43741.71418667824</v>
      </c>
      <c r="B132" s="30" t="s">
        <v>141</v>
      </c>
      <c r="C132" s="30" t="s">
        <v>288</v>
      </c>
      <c r="D132" s="30"/>
      <c r="E132" s="30" t="str">
        <f t="shared" si="0"/>
        <v>Hendrickson</v>
      </c>
      <c r="F132" s="30" t="str">
        <f t="shared" si="1"/>
        <v>Evan Ragan</v>
      </c>
      <c r="G132" s="32">
        <f t="shared" si="2"/>
        <v>0.66666666666666663</v>
      </c>
      <c r="H132" s="58">
        <f t="shared" si="7"/>
        <v>1</v>
      </c>
      <c r="I132" s="58">
        <f t="shared" si="8"/>
        <v>0</v>
      </c>
      <c r="J132" s="58">
        <f t="shared" si="9"/>
        <v>1</v>
      </c>
      <c r="K132" s="59">
        <v>0</v>
      </c>
      <c r="L132" s="59">
        <v>3</v>
      </c>
      <c r="M132" s="30"/>
      <c r="N132" s="30"/>
      <c r="O132" s="30"/>
      <c r="P132" s="30" t="s">
        <v>652</v>
      </c>
      <c r="Q132" s="30"/>
      <c r="R132" s="30"/>
      <c r="S132" s="30"/>
      <c r="T132" s="30"/>
      <c r="U132" s="30"/>
      <c r="V132" s="30"/>
      <c r="W132" s="30"/>
      <c r="X132" s="30"/>
      <c r="Y132" s="30"/>
      <c r="Z132" s="30"/>
      <c r="AA132" s="30"/>
      <c r="AB132" s="30"/>
      <c r="AC132" s="30"/>
      <c r="AD132" s="30"/>
      <c r="AE132" s="30"/>
      <c r="AF132" s="30"/>
      <c r="AG132" s="30"/>
      <c r="AH132" s="30"/>
      <c r="AI132" s="30" t="s">
        <v>809</v>
      </c>
      <c r="AJ132" s="30" t="s">
        <v>811</v>
      </c>
      <c r="AK132" s="61" t="b">
        <v>0</v>
      </c>
      <c r="AL132" s="30"/>
      <c r="AM132" s="30"/>
      <c r="AN132" s="30"/>
      <c r="AO132" s="30"/>
      <c r="AP132" s="30"/>
      <c r="AQ132" s="30"/>
      <c r="AR132" s="30"/>
      <c r="AS132" s="30"/>
      <c r="AT132" s="30"/>
      <c r="AU132" s="30"/>
    </row>
    <row r="133" spans="1:47" ht="13" x14ac:dyDescent="0.15">
      <c r="A133" s="29">
        <v>43741.715261331017</v>
      </c>
      <c r="B133" s="30" t="s">
        <v>141</v>
      </c>
      <c r="C133" s="30" t="s">
        <v>288</v>
      </c>
      <c r="D133" s="30"/>
      <c r="E133" s="30" t="str">
        <f t="shared" si="0"/>
        <v>Hendrickson</v>
      </c>
      <c r="F133" s="30" t="str">
        <f t="shared" si="1"/>
        <v>Fatima Ali</v>
      </c>
      <c r="G133" s="32">
        <f t="shared" si="2"/>
        <v>1</v>
      </c>
      <c r="H133" s="58">
        <f t="shared" si="7"/>
        <v>1</v>
      </c>
      <c r="I133" s="58">
        <f t="shared" si="8"/>
        <v>1</v>
      </c>
      <c r="J133" s="58">
        <f t="shared" si="9"/>
        <v>1</v>
      </c>
      <c r="K133" s="59">
        <v>0</v>
      </c>
      <c r="L133" s="59">
        <v>3</v>
      </c>
      <c r="M133" s="30"/>
      <c r="N133" s="30"/>
      <c r="O133" s="30"/>
      <c r="P133" s="30" t="s">
        <v>301</v>
      </c>
      <c r="Q133" s="30"/>
      <c r="R133" s="30"/>
      <c r="S133" s="30"/>
      <c r="T133" s="30"/>
      <c r="U133" s="30"/>
      <c r="V133" s="30"/>
      <c r="W133" s="30"/>
      <c r="X133" s="30"/>
      <c r="Y133" s="30"/>
      <c r="Z133" s="30"/>
      <c r="AA133" s="30"/>
      <c r="AB133" s="30"/>
      <c r="AC133" s="30"/>
      <c r="AD133" s="30"/>
      <c r="AE133" s="30"/>
      <c r="AF133" s="30"/>
      <c r="AG133" s="30"/>
      <c r="AH133" s="30"/>
      <c r="AI133" s="30" t="s">
        <v>809</v>
      </c>
      <c r="AJ133" s="30" t="s">
        <v>810</v>
      </c>
      <c r="AK133" s="61" t="b">
        <v>0</v>
      </c>
      <c r="AL133" s="30"/>
      <c r="AM133" s="30"/>
      <c r="AN133" s="30"/>
      <c r="AO133" s="30"/>
      <c r="AP133" s="30"/>
      <c r="AQ133" s="30"/>
      <c r="AR133" s="30"/>
      <c r="AS133" s="30"/>
      <c r="AT133" s="30"/>
      <c r="AU133" s="30"/>
    </row>
    <row r="134" spans="1:47" ht="13" x14ac:dyDescent="0.15">
      <c r="A134" s="29">
        <v>43741.71559133102</v>
      </c>
      <c r="B134" s="30" t="s">
        <v>141</v>
      </c>
      <c r="C134" s="30" t="s">
        <v>288</v>
      </c>
      <c r="D134" s="30"/>
      <c r="E134" s="30" t="str">
        <f t="shared" si="0"/>
        <v>Hendrickson</v>
      </c>
      <c r="F134" s="30" t="str">
        <f t="shared" si="1"/>
        <v>Brooke Wickersham</v>
      </c>
      <c r="G134" s="32">
        <f t="shared" si="2"/>
        <v>1</v>
      </c>
      <c r="H134" s="58">
        <f t="shared" si="7"/>
        <v>1</v>
      </c>
      <c r="I134" s="58">
        <f t="shared" si="8"/>
        <v>1</v>
      </c>
      <c r="J134" s="58">
        <f t="shared" si="9"/>
        <v>1</v>
      </c>
      <c r="K134" s="59">
        <v>0</v>
      </c>
      <c r="L134" s="59">
        <v>3</v>
      </c>
      <c r="M134" s="30"/>
      <c r="N134" s="30"/>
      <c r="O134" s="30"/>
      <c r="P134" s="30" t="s">
        <v>294</v>
      </c>
      <c r="Q134" s="30"/>
      <c r="R134" s="30"/>
      <c r="S134" s="30"/>
      <c r="T134" s="30"/>
      <c r="U134" s="30"/>
      <c r="V134" s="30"/>
      <c r="W134" s="30"/>
      <c r="X134" s="30"/>
      <c r="Y134" s="30"/>
      <c r="Z134" s="30"/>
      <c r="AA134" s="30"/>
      <c r="AB134" s="30"/>
      <c r="AC134" s="30"/>
      <c r="AD134" s="30"/>
      <c r="AE134" s="30"/>
      <c r="AF134" s="30"/>
      <c r="AG134" s="30"/>
      <c r="AH134" s="30"/>
      <c r="AI134" s="30" t="s">
        <v>809</v>
      </c>
      <c r="AJ134" s="30" t="s">
        <v>810</v>
      </c>
      <c r="AK134" s="61" t="b">
        <v>0</v>
      </c>
      <c r="AL134" s="30"/>
      <c r="AM134" s="30"/>
      <c r="AN134" s="30"/>
      <c r="AO134" s="30"/>
      <c r="AP134" s="30"/>
      <c r="AQ134" s="30"/>
      <c r="AR134" s="30"/>
      <c r="AS134" s="30"/>
      <c r="AT134" s="30"/>
      <c r="AU134" s="30"/>
    </row>
    <row r="135" spans="1:47" ht="13" x14ac:dyDescent="0.15">
      <c r="A135" s="29">
        <v>43741.715613101856</v>
      </c>
      <c r="B135" s="30" t="s">
        <v>141</v>
      </c>
      <c r="C135" s="30" t="s">
        <v>288</v>
      </c>
      <c r="D135" s="30"/>
      <c r="E135" s="30" t="str">
        <f t="shared" si="0"/>
        <v>Hendrickson</v>
      </c>
      <c r="F135" s="30" t="str">
        <f t="shared" si="1"/>
        <v>Aubrey Van Zandt</v>
      </c>
      <c r="G135" s="32">
        <f t="shared" si="2"/>
        <v>1</v>
      </c>
      <c r="H135" s="58">
        <f t="shared" si="7"/>
        <v>1</v>
      </c>
      <c r="I135" s="58">
        <f t="shared" si="8"/>
        <v>1</v>
      </c>
      <c r="J135" s="58">
        <f t="shared" si="9"/>
        <v>1</v>
      </c>
      <c r="K135" s="59">
        <v>0</v>
      </c>
      <c r="L135" s="59">
        <v>3</v>
      </c>
      <c r="M135" s="30"/>
      <c r="N135" s="30"/>
      <c r="O135" s="30"/>
      <c r="P135" s="30" t="s">
        <v>302</v>
      </c>
      <c r="Q135" s="30"/>
      <c r="R135" s="30"/>
      <c r="S135" s="30"/>
      <c r="T135" s="30"/>
      <c r="U135" s="30"/>
      <c r="V135" s="30"/>
      <c r="W135" s="30"/>
      <c r="X135" s="30"/>
      <c r="Y135" s="30"/>
      <c r="Z135" s="30"/>
      <c r="AA135" s="30"/>
      <c r="AB135" s="30"/>
      <c r="AC135" s="30"/>
      <c r="AD135" s="30"/>
      <c r="AE135" s="30"/>
      <c r="AF135" s="30"/>
      <c r="AG135" s="30"/>
      <c r="AH135" s="30"/>
      <c r="AI135" s="30" t="s">
        <v>809</v>
      </c>
      <c r="AJ135" s="30" t="s">
        <v>810</v>
      </c>
      <c r="AK135" s="61" t="b">
        <v>0</v>
      </c>
      <c r="AL135" s="30"/>
      <c r="AM135" s="30"/>
      <c r="AN135" s="30"/>
      <c r="AO135" s="30"/>
      <c r="AP135" s="30"/>
      <c r="AQ135" s="30"/>
      <c r="AR135" s="30"/>
      <c r="AS135" s="30"/>
      <c r="AT135" s="30"/>
      <c r="AU135" s="30"/>
    </row>
    <row r="136" spans="1:47" ht="13" x14ac:dyDescent="0.15">
      <c r="A136" s="29">
        <v>43741.71593100694</v>
      </c>
      <c r="B136" s="30" t="s">
        <v>141</v>
      </c>
      <c r="C136" s="30" t="s">
        <v>288</v>
      </c>
      <c r="D136" s="30"/>
      <c r="E136" s="30" t="str">
        <f t="shared" si="0"/>
        <v>Hendrickson</v>
      </c>
      <c r="F136" s="30" t="str">
        <f t="shared" si="1"/>
        <v>Skylar Schlicht</v>
      </c>
      <c r="G136" s="32">
        <f t="shared" si="2"/>
        <v>0.66666666666666663</v>
      </c>
      <c r="H136" s="58">
        <f t="shared" si="7"/>
        <v>1</v>
      </c>
      <c r="I136" s="58">
        <f t="shared" si="8"/>
        <v>1</v>
      </c>
      <c r="J136" s="58">
        <f t="shared" si="9"/>
        <v>0</v>
      </c>
      <c r="K136" s="59">
        <v>0</v>
      </c>
      <c r="L136" s="59">
        <v>3</v>
      </c>
      <c r="M136" s="30"/>
      <c r="N136" s="30"/>
      <c r="O136" s="30"/>
      <c r="P136" s="30" t="s">
        <v>295</v>
      </c>
      <c r="Q136" s="30"/>
      <c r="R136" s="30"/>
      <c r="S136" s="30"/>
      <c r="T136" s="30"/>
      <c r="U136" s="30"/>
      <c r="V136" s="30"/>
      <c r="W136" s="30"/>
      <c r="X136" s="30"/>
      <c r="Y136" s="30"/>
      <c r="Z136" s="30"/>
      <c r="AA136" s="30"/>
      <c r="AB136" s="30"/>
      <c r="AC136" s="30"/>
      <c r="AD136" s="30"/>
      <c r="AE136" s="30"/>
      <c r="AF136" s="30"/>
      <c r="AG136" s="30"/>
      <c r="AH136" s="30"/>
      <c r="AI136" s="30" t="s">
        <v>809</v>
      </c>
      <c r="AJ136" s="30" t="s">
        <v>810</v>
      </c>
      <c r="AK136" s="61" t="b">
        <v>1</v>
      </c>
      <c r="AL136" s="30"/>
      <c r="AM136" s="30"/>
      <c r="AN136" s="30"/>
      <c r="AO136" s="30"/>
      <c r="AP136" s="30"/>
      <c r="AQ136" s="30"/>
      <c r="AR136" s="30"/>
      <c r="AS136" s="30"/>
      <c r="AT136" s="30"/>
      <c r="AU136" s="30"/>
    </row>
    <row r="137" spans="1:47" ht="13" x14ac:dyDescent="0.15">
      <c r="A137" s="29">
        <v>43741.717623425924</v>
      </c>
      <c r="B137" s="30" t="s">
        <v>141</v>
      </c>
      <c r="C137" s="30" t="s">
        <v>288</v>
      </c>
      <c r="D137" s="30"/>
      <c r="E137" s="30" t="str">
        <f t="shared" si="0"/>
        <v>Hendrickson</v>
      </c>
      <c r="F137" s="30" t="str">
        <f t="shared" si="1"/>
        <v>Keysibeth Guerra</v>
      </c>
      <c r="G137" s="32">
        <f t="shared" si="2"/>
        <v>0.66666666666666663</v>
      </c>
      <c r="H137" s="58">
        <f t="shared" si="7"/>
        <v>1</v>
      </c>
      <c r="I137" s="58">
        <f t="shared" si="8"/>
        <v>0</v>
      </c>
      <c r="J137" s="58">
        <f t="shared" si="9"/>
        <v>1</v>
      </c>
      <c r="K137" s="59">
        <v>0</v>
      </c>
      <c r="L137" s="59">
        <v>3</v>
      </c>
      <c r="M137" s="30"/>
      <c r="N137" s="30"/>
      <c r="O137" s="30"/>
      <c r="P137" s="30" t="s">
        <v>298</v>
      </c>
      <c r="Q137" s="30"/>
      <c r="R137" s="30"/>
      <c r="S137" s="30"/>
      <c r="T137" s="30"/>
      <c r="U137" s="30"/>
      <c r="V137" s="30"/>
      <c r="W137" s="30"/>
      <c r="X137" s="30"/>
      <c r="Y137" s="30"/>
      <c r="Z137" s="30"/>
      <c r="AA137" s="30"/>
      <c r="AB137" s="30"/>
      <c r="AC137" s="30"/>
      <c r="AD137" s="30"/>
      <c r="AE137" s="30"/>
      <c r="AF137" s="30"/>
      <c r="AG137" s="30"/>
      <c r="AH137" s="30"/>
      <c r="AI137" s="30" t="s">
        <v>809</v>
      </c>
      <c r="AJ137" s="30" t="s">
        <v>811</v>
      </c>
      <c r="AK137" s="61" t="b">
        <v>0</v>
      </c>
      <c r="AL137" s="30"/>
      <c r="AM137" s="30"/>
      <c r="AN137" s="30"/>
      <c r="AO137" s="30"/>
      <c r="AP137" s="30"/>
      <c r="AQ137" s="30"/>
      <c r="AR137" s="30"/>
      <c r="AS137" s="30"/>
      <c r="AT137" s="30"/>
      <c r="AU137" s="30"/>
    </row>
    <row r="138" spans="1:47" ht="13" x14ac:dyDescent="0.15">
      <c r="A138" s="29">
        <v>43741.717876273149</v>
      </c>
      <c r="B138" s="30" t="s">
        <v>141</v>
      </c>
      <c r="C138" s="30" t="s">
        <v>288</v>
      </c>
      <c r="D138" s="30"/>
      <c r="E138" s="30" t="str">
        <f t="shared" si="0"/>
        <v>Hendrickson</v>
      </c>
      <c r="F138" s="30" t="str">
        <f t="shared" si="1"/>
        <v>Rodrick Williams</v>
      </c>
      <c r="G138" s="32">
        <f t="shared" si="2"/>
        <v>1</v>
      </c>
      <c r="H138" s="58">
        <f t="shared" si="7"/>
        <v>1</v>
      </c>
      <c r="I138" s="58">
        <f t="shared" si="8"/>
        <v>1</v>
      </c>
      <c r="J138" s="58">
        <f t="shared" si="9"/>
        <v>1</v>
      </c>
      <c r="K138" s="59">
        <v>0</v>
      </c>
      <c r="L138" s="59">
        <v>3</v>
      </c>
      <c r="M138" s="30"/>
      <c r="N138" s="30"/>
      <c r="O138" s="30"/>
      <c r="P138" s="30" t="s">
        <v>308</v>
      </c>
      <c r="Q138" s="30"/>
      <c r="R138" s="30"/>
      <c r="S138" s="30"/>
      <c r="T138" s="30"/>
      <c r="U138" s="30"/>
      <c r="V138" s="30"/>
      <c r="W138" s="30"/>
      <c r="X138" s="30"/>
      <c r="Y138" s="30"/>
      <c r="Z138" s="30"/>
      <c r="AA138" s="30"/>
      <c r="AB138" s="30"/>
      <c r="AC138" s="30"/>
      <c r="AD138" s="30"/>
      <c r="AE138" s="30"/>
      <c r="AF138" s="30"/>
      <c r="AG138" s="30"/>
      <c r="AH138" s="30"/>
      <c r="AI138" s="30" t="s">
        <v>809</v>
      </c>
      <c r="AJ138" s="30" t="s">
        <v>810</v>
      </c>
      <c r="AK138" s="61" t="b">
        <v>0</v>
      </c>
      <c r="AL138" s="30"/>
      <c r="AM138" s="30"/>
      <c r="AN138" s="30"/>
      <c r="AO138" s="30"/>
      <c r="AP138" s="30"/>
      <c r="AQ138" s="30"/>
      <c r="AR138" s="30"/>
      <c r="AS138" s="30"/>
      <c r="AT138" s="30"/>
      <c r="AU138" s="30"/>
    </row>
    <row r="139" spans="1:47" ht="13" x14ac:dyDescent="0.15">
      <c r="A139" s="29">
        <v>43741.718026979172</v>
      </c>
      <c r="B139" s="30" t="s">
        <v>141</v>
      </c>
      <c r="C139" s="30" t="s">
        <v>288</v>
      </c>
      <c r="D139" s="30"/>
      <c r="E139" s="30" t="str">
        <f t="shared" si="0"/>
        <v>Hendrickson</v>
      </c>
      <c r="F139" s="30" t="str">
        <f t="shared" si="1"/>
        <v>Daniel Nelson</v>
      </c>
      <c r="G139" s="32">
        <f t="shared" si="2"/>
        <v>0.66666666666666663</v>
      </c>
      <c r="H139" s="58">
        <f t="shared" si="7"/>
        <v>1</v>
      </c>
      <c r="I139" s="58">
        <f t="shared" si="8"/>
        <v>0</v>
      </c>
      <c r="J139" s="58">
        <f t="shared" si="9"/>
        <v>1</v>
      </c>
      <c r="K139" s="59">
        <v>0</v>
      </c>
      <c r="L139" s="59">
        <v>3</v>
      </c>
      <c r="M139" s="30"/>
      <c r="N139" s="30"/>
      <c r="O139" s="30"/>
      <c r="P139" s="30" t="s">
        <v>331</v>
      </c>
      <c r="Q139" s="30"/>
      <c r="R139" s="30"/>
      <c r="S139" s="30"/>
      <c r="T139" s="30"/>
      <c r="U139" s="30"/>
      <c r="V139" s="30"/>
      <c r="W139" s="30"/>
      <c r="X139" s="30"/>
      <c r="Y139" s="30"/>
      <c r="Z139" s="30"/>
      <c r="AA139" s="30"/>
      <c r="AB139" s="30"/>
      <c r="AC139" s="30"/>
      <c r="AD139" s="30"/>
      <c r="AE139" s="30"/>
      <c r="AF139" s="30"/>
      <c r="AG139" s="30"/>
      <c r="AH139" s="30"/>
      <c r="AI139" s="30" t="s">
        <v>809</v>
      </c>
      <c r="AJ139" s="30" t="s">
        <v>800</v>
      </c>
      <c r="AK139" s="61" t="b">
        <v>0</v>
      </c>
      <c r="AL139" s="30"/>
      <c r="AM139" s="30"/>
      <c r="AN139" s="30"/>
      <c r="AO139" s="30"/>
      <c r="AP139" s="30"/>
      <c r="AQ139" s="30"/>
      <c r="AR139" s="30"/>
      <c r="AS139" s="30"/>
      <c r="AT139" s="30"/>
      <c r="AU139" s="30"/>
    </row>
    <row r="140" spans="1:47" ht="13" x14ac:dyDescent="0.15">
      <c r="A140" s="29">
        <v>43741.71812262731</v>
      </c>
      <c r="B140" s="30" t="s">
        <v>141</v>
      </c>
      <c r="C140" s="30" t="s">
        <v>288</v>
      </c>
      <c r="D140" s="30"/>
      <c r="E140" s="30" t="str">
        <f t="shared" si="0"/>
        <v>Hendrickson</v>
      </c>
      <c r="F140" s="30" t="str">
        <f t="shared" si="1"/>
        <v>Anabelle Serrano</v>
      </c>
      <c r="G140" s="32">
        <f t="shared" si="2"/>
        <v>0</v>
      </c>
      <c r="H140" s="58">
        <f t="shared" si="7"/>
        <v>0</v>
      </c>
      <c r="I140" s="58">
        <f t="shared" si="8"/>
        <v>0</v>
      </c>
      <c r="J140" s="58">
        <f t="shared" si="9"/>
        <v>0</v>
      </c>
      <c r="K140" s="59">
        <v>0</v>
      </c>
      <c r="L140" s="59">
        <v>3</v>
      </c>
      <c r="M140" s="30"/>
      <c r="N140" s="30"/>
      <c r="O140" s="30"/>
      <c r="P140" s="30" t="s">
        <v>330</v>
      </c>
      <c r="Q140" s="30"/>
      <c r="R140" s="30"/>
      <c r="S140" s="30"/>
      <c r="T140" s="30"/>
      <c r="U140" s="30"/>
      <c r="V140" s="30"/>
      <c r="W140" s="30"/>
      <c r="X140" s="30"/>
      <c r="Y140" s="30"/>
      <c r="Z140" s="30"/>
      <c r="AA140" s="30"/>
      <c r="AB140" s="30"/>
      <c r="AC140" s="30"/>
      <c r="AD140" s="30"/>
      <c r="AE140" s="30"/>
      <c r="AF140" s="30"/>
      <c r="AG140" s="30"/>
      <c r="AH140" s="30"/>
      <c r="AI140" s="30" t="s">
        <v>813</v>
      </c>
      <c r="AJ140" s="30" t="s">
        <v>811</v>
      </c>
      <c r="AK140" s="61" t="b">
        <v>1</v>
      </c>
      <c r="AL140" s="30"/>
      <c r="AM140" s="30"/>
      <c r="AN140" s="30"/>
      <c r="AO140" s="30"/>
      <c r="AP140" s="30"/>
      <c r="AQ140" s="30"/>
      <c r="AR140" s="30"/>
      <c r="AS140" s="30"/>
      <c r="AT140" s="30"/>
      <c r="AU140" s="30"/>
    </row>
    <row r="141" spans="1:47" ht="13" x14ac:dyDescent="0.15">
      <c r="A141" s="29">
        <v>43741.718139606484</v>
      </c>
      <c r="B141" s="30" t="s">
        <v>141</v>
      </c>
      <c r="C141" s="30" t="s">
        <v>288</v>
      </c>
      <c r="D141" s="30"/>
      <c r="E141" s="30" t="str">
        <f t="shared" si="0"/>
        <v>Hendrickson</v>
      </c>
      <c r="F141" s="30" t="str">
        <f t="shared" si="1"/>
        <v>TyJah Simon</v>
      </c>
      <c r="G141" s="32">
        <f t="shared" si="2"/>
        <v>0</v>
      </c>
      <c r="H141" s="58">
        <f t="shared" si="7"/>
        <v>0</v>
      </c>
      <c r="I141" s="58">
        <f t="shared" si="8"/>
        <v>0</v>
      </c>
      <c r="J141" s="58">
        <f t="shared" si="9"/>
        <v>0</v>
      </c>
      <c r="K141" s="59">
        <v>0</v>
      </c>
      <c r="L141" s="59">
        <v>3</v>
      </c>
      <c r="M141" s="30"/>
      <c r="N141" s="30"/>
      <c r="O141" s="30"/>
      <c r="P141" s="30" t="s">
        <v>289</v>
      </c>
      <c r="Q141" s="30"/>
      <c r="R141" s="30"/>
      <c r="S141" s="30"/>
      <c r="T141" s="30"/>
      <c r="U141" s="30"/>
      <c r="V141" s="30"/>
      <c r="W141" s="30"/>
      <c r="X141" s="30"/>
      <c r="Y141" s="30"/>
      <c r="Z141" s="30"/>
      <c r="AA141" s="30"/>
      <c r="AB141" s="30"/>
      <c r="AC141" s="30"/>
      <c r="AD141" s="30"/>
      <c r="AE141" s="30"/>
      <c r="AF141" s="30"/>
      <c r="AG141" s="30"/>
      <c r="AH141" s="30"/>
      <c r="AI141" s="30" t="s">
        <v>813</v>
      </c>
      <c r="AJ141" s="30" t="s">
        <v>811</v>
      </c>
      <c r="AK141" s="61" t="b">
        <v>1</v>
      </c>
      <c r="AL141" s="30"/>
      <c r="AM141" s="30"/>
      <c r="AN141" s="30"/>
      <c r="AO141" s="30"/>
      <c r="AP141" s="30"/>
      <c r="AQ141" s="30"/>
      <c r="AR141" s="30"/>
      <c r="AS141" s="30"/>
      <c r="AT141" s="30"/>
      <c r="AU141" s="30"/>
    </row>
    <row r="142" spans="1:47" ht="13" x14ac:dyDescent="0.15">
      <c r="A142" s="29">
        <v>43741.719419664354</v>
      </c>
      <c r="B142" s="30" t="s">
        <v>141</v>
      </c>
      <c r="C142" s="30" t="s">
        <v>288</v>
      </c>
      <c r="D142" s="30"/>
      <c r="E142" s="30" t="str">
        <f t="shared" si="0"/>
        <v>Hendrickson</v>
      </c>
      <c r="F142" s="30" t="str">
        <f t="shared" si="1"/>
        <v>Camryn Wade</v>
      </c>
      <c r="G142" s="32">
        <f t="shared" si="2"/>
        <v>0</v>
      </c>
      <c r="H142" s="58">
        <f t="shared" si="7"/>
        <v>0</v>
      </c>
      <c r="I142" s="58">
        <f t="shared" si="8"/>
        <v>0</v>
      </c>
      <c r="J142" s="58">
        <f t="shared" si="9"/>
        <v>0</v>
      </c>
      <c r="K142" s="59">
        <v>0</v>
      </c>
      <c r="L142" s="59">
        <v>3</v>
      </c>
      <c r="M142" s="30"/>
      <c r="N142" s="30"/>
      <c r="O142" s="30"/>
      <c r="P142" s="30" t="s">
        <v>388</v>
      </c>
      <c r="Q142" s="30"/>
      <c r="R142" s="30"/>
      <c r="S142" s="30"/>
      <c r="T142" s="30"/>
      <c r="U142" s="30"/>
      <c r="V142" s="30"/>
      <c r="W142" s="30"/>
      <c r="X142" s="30"/>
      <c r="Y142" s="30"/>
      <c r="Z142" s="30"/>
      <c r="AA142" s="30"/>
      <c r="AB142" s="30"/>
      <c r="AC142" s="30"/>
      <c r="AD142" s="30"/>
      <c r="AE142" s="30"/>
      <c r="AF142" s="30"/>
      <c r="AG142" s="30"/>
      <c r="AH142" s="30"/>
      <c r="AI142" s="30" t="s">
        <v>813</v>
      </c>
      <c r="AJ142" s="30" t="s">
        <v>628</v>
      </c>
      <c r="AK142" s="61" t="b">
        <v>1</v>
      </c>
      <c r="AL142" s="30"/>
      <c r="AM142" s="30"/>
      <c r="AN142" s="30"/>
      <c r="AO142" s="30"/>
      <c r="AP142" s="30"/>
      <c r="AQ142" s="30"/>
      <c r="AR142" s="30"/>
      <c r="AS142" s="30"/>
      <c r="AT142" s="30"/>
      <c r="AU142" s="30"/>
    </row>
    <row r="143" spans="1:47" ht="13" x14ac:dyDescent="0.15">
      <c r="A143" s="29">
        <v>43741.720510497689</v>
      </c>
      <c r="B143" s="30" t="s">
        <v>141</v>
      </c>
      <c r="C143" s="30" t="s">
        <v>288</v>
      </c>
      <c r="D143" s="30"/>
      <c r="E143" s="30" t="str">
        <f t="shared" si="0"/>
        <v>Hendrickson</v>
      </c>
      <c r="F143" s="30" t="str">
        <f t="shared" si="1"/>
        <v>Keysibeth Guerra</v>
      </c>
      <c r="G143" s="32">
        <f t="shared" si="2"/>
        <v>1</v>
      </c>
      <c r="H143" s="58">
        <f t="shared" si="7"/>
        <v>1</v>
      </c>
      <c r="I143" s="58">
        <f t="shared" si="8"/>
        <v>1</v>
      </c>
      <c r="J143" s="58">
        <f t="shared" si="9"/>
        <v>1</v>
      </c>
      <c r="K143" s="59">
        <v>0</v>
      </c>
      <c r="L143" s="59">
        <v>3</v>
      </c>
      <c r="M143" s="30"/>
      <c r="N143" s="30"/>
      <c r="O143" s="30"/>
      <c r="P143" s="30" t="s">
        <v>298</v>
      </c>
      <c r="Q143" s="30"/>
      <c r="R143" s="30"/>
      <c r="S143" s="30"/>
      <c r="T143" s="30"/>
      <c r="U143" s="30"/>
      <c r="V143" s="30"/>
      <c r="W143" s="30"/>
      <c r="X143" s="30"/>
      <c r="Y143" s="30"/>
      <c r="Z143" s="30"/>
      <c r="AA143" s="30"/>
      <c r="AB143" s="30"/>
      <c r="AC143" s="30"/>
      <c r="AD143" s="30"/>
      <c r="AE143" s="30"/>
      <c r="AF143" s="30"/>
      <c r="AG143" s="30"/>
      <c r="AH143" s="30"/>
      <c r="AI143" s="30" t="s">
        <v>809</v>
      </c>
      <c r="AJ143" s="30" t="s">
        <v>810</v>
      </c>
      <c r="AK143" s="61" t="b">
        <v>0</v>
      </c>
      <c r="AL143" s="30"/>
      <c r="AM143" s="30"/>
      <c r="AN143" s="30"/>
      <c r="AO143" s="30"/>
      <c r="AP143" s="30"/>
      <c r="AQ143" s="30"/>
      <c r="AR143" s="30"/>
      <c r="AS143" s="30"/>
      <c r="AT143" s="30"/>
      <c r="AU143" s="30"/>
    </row>
    <row r="144" spans="1:47" ht="13" x14ac:dyDescent="0.15">
      <c r="A144" s="29">
        <v>43741.720923622684</v>
      </c>
      <c r="B144" s="30" t="s">
        <v>141</v>
      </c>
      <c r="C144" s="30" t="s">
        <v>288</v>
      </c>
      <c r="D144" s="30"/>
      <c r="E144" s="30" t="str">
        <f t="shared" si="0"/>
        <v>Hendrickson</v>
      </c>
      <c r="F144" s="30" t="str">
        <f t="shared" si="1"/>
        <v>Jayden Banks</v>
      </c>
      <c r="G144" s="32">
        <f t="shared" si="2"/>
        <v>1</v>
      </c>
      <c r="H144" s="58">
        <f t="shared" si="7"/>
        <v>1</v>
      </c>
      <c r="I144" s="58">
        <f t="shared" si="8"/>
        <v>1</v>
      </c>
      <c r="J144" s="58">
        <f t="shared" si="9"/>
        <v>1</v>
      </c>
      <c r="K144" s="59">
        <v>0</v>
      </c>
      <c r="L144" s="59">
        <v>3</v>
      </c>
      <c r="M144" s="30"/>
      <c r="N144" s="30"/>
      <c r="O144" s="30"/>
      <c r="P144" s="30" t="s">
        <v>303</v>
      </c>
      <c r="Q144" s="30"/>
      <c r="R144" s="30"/>
      <c r="S144" s="30"/>
      <c r="T144" s="30"/>
      <c r="U144" s="30"/>
      <c r="V144" s="30"/>
      <c r="W144" s="30"/>
      <c r="X144" s="30"/>
      <c r="Y144" s="30"/>
      <c r="Z144" s="30"/>
      <c r="AA144" s="30"/>
      <c r="AB144" s="30"/>
      <c r="AC144" s="30"/>
      <c r="AD144" s="30"/>
      <c r="AE144" s="30"/>
      <c r="AF144" s="30"/>
      <c r="AG144" s="30"/>
      <c r="AH144" s="30"/>
      <c r="AI144" s="30" t="s">
        <v>809</v>
      </c>
      <c r="AJ144" s="30" t="s">
        <v>810</v>
      </c>
      <c r="AK144" s="61" t="b">
        <v>0</v>
      </c>
      <c r="AL144" s="30"/>
      <c r="AM144" s="30"/>
      <c r="AN144" s="30"/>
      <c r="AO144" s="30"/>
      <c r="AP144" s="30"/>
      <c r="AQ144" s="30"/>
      <c r="AR144" s="30"/>
      <c r="AS144" s="30"/>
      <c r="AT144" s="30"/>
      <c r="AU144" s="30"/>
    </row>
    <row r="145" spans="1:47" ht="13" x14ac:dyDescent="0.15">
      <c r="A145" s="29">
        <v>43741.721655706016</v>
      </c>
      <c r="B145" s="30" t="s">
        <v>141</v>
      </c>
      <c r="C145" s="30" t="s">
        <v>288</v>
      </c>
      <c r="D145" s="30"/>
      <c r="E145" s="30" t="str">
        <f t="shared" si="0"/>
        <v>Hendrickson</v>
      </c>
      <c r="F145" s="30" t="str">
        <f t="shared" si="1"/>
        <v>Madison Arrington</v>
      </c>
      <c r="G145" s="32">
        <f t="shared" si="2"/>
        <v>0.33333333333333331</v>
      </c>
      <c r="H145" s="58">
        <f t="shared" si="7"/>
        <v>1</v>
      </c>
      <c r="I145" s="58">
        <f t="shared" si="8"/>
        <v>0</v>
      </c>
      <c r="J145" s="58">
        <f t="shared" si="9"/>
        <v>0</v>
      </c>
      <c r="K145" s="59">
        <v>0</v>
      </c>
      <c r="L145" s="59">
        <v>3</v>
      </c>
      <c r="M145" s="30"/>
      <c r="N145" s="30"/>
      <c r="O145" s="30"/>
      <c r="P145" s="30" t="s">
        <v>395</v>
      </c>
      <c r="Q145" s="30"/>
      <c r="R145" s="30"/>
      <c r="S145" s="30"/>
      <c r="T145" s="30"/>
      <c r="U145" s="30"/>
      <c r="V145" s="30"/>
      <c r="W145" s="30"/>
      <c r="X145" s="30"/>
      <c r="Y145" s="30"/>
      <c r="Z145" s="30"/>
      <c r="AA145" s="30"/>
      <c r="AB145" s="30"/>
      <c r="AC145" s="30"/>
      <c r="AD145" s="30"/>
      <c r="AE145" s="30"/>
      <c r="AF145" s="30"/>
      <c r="AG145" s="30"/>
      <c r="AH145" s="30"/>
      <c r="AI145" s="30" t="s">
        <v>809</v>
      </c>
      <c r="AJ145" s="30" t="s">
        <v>811</v>
      </c>
      <c r="AK145" s="61" t="b">
        <v>1</v>
      </c>
      <c r="AL145" s="30"/>
      <c r="AM145" s="30"/>
      <c r="AN145" s="30"/>
      <c r="AO145" s="30"/>
      <c r="AP145" s="30"/>
      <c r="AQ145" s="30"/>
      <c r="AR145" s="30"/>
      <c r="AS145" s="30"/>
      <c r="AT145" s="30"/>
      <c r="AU145" s="30"/>
    </row>
    <row r="146" spans="1:47" ht="13" x14ac:dyDescent="0.15">
      <c r="A146" s="29">
        <v>43741.721799606486</v>
      </c>
      <c r="B146" s="30" t="s">
        <v>141</v>
      </c>
      <c r="C146" s="30" t="s">
        <v>288</v>
      </c>
      <c r="D146" s="30"/>
      <c r="E146" s="30" t="str">
        <f t="shared" si="0"/>
        <v>Hendrickson</v>
      </c>
      <c r="F146" s="30" t="str">
        <f t="shared" si="1"/>
        <v>Fanta Kante</v>
      </c>
      <c r="G146" s="32">
        <f t="shared" si="2"/>
        <v>1</v>
      </c>
      <c r="H146" s="58">
        <f t="shared" si="7"/>
        <v>1</v>
      </c>
      <c r="I146" s="58">
        <f t="shared" si="8"/>
        <v>1</v>
      </c>
      <c r="J146" s="58">
        <f t="shared" si="9"/>
        <v>1</v>
      </c>
      <c r="K146" s="59">
        <v>0</v>
      </c>
      <c r="L146" s="59">
        <v>3</v>
      </c>
      <c r="M146" s="30"/>
      <c r="N146" s="30"/>
      <c r="O146" s="30"/>
      <c r="P146" s="30" t="s">
        <v>322</v>
      </c>
      <c r="Q146" s="30"/>
      <c r="R146" s="30"/>
      <c r="S146" s="30"/>
      <c r="T146" s="30"/>
      <c r="U146" s="30"/>
      <c r="V146" s="30"/>
      <c r="W146" s="30"/>
      <c r="X146" s="30"/>
      <c r="Y146" s="30"/>
      <c r="Z146" s="30"/>
      <c r="AA146" s="30"/>
      <c r="AB146" s="30"/>
      <c r="AC146" s="30"/>
      <c r="AD146" s="30"/>
      <c r="AE146" s="30"/>
      <c r="AF146" s="30"/>
      <c r="AG146" s="30"/>
      <c r="AH146" s="30"/>
      <c r="AI146" s="30" t="s">
        <v>809</v>
      </c>
      <c r="AJ146" s="30" t="s">
        <v>810</v>
      </c>
      <c r="AK146" s="61" t="b">
        <v>0</v>
      </c>
      <c r="AL146" s="30"/>
      <c r="AM146" s="30"/>
      <c r="AN146" s="30"/>
      <c r="AO146" s="30"/>
      <c r="AP146" s="30"/>
      <c r="AQ146" s="30"/>
      <c r="AR146" s="30"/>
      <c r="AS146" s="30"/>
      <c r="AT146" s="30"/>
      <c r="AU146" s="30"/>
    </row>
    <row r="147" spans="1:47" ht="13" x14ac:dyDescent="0.15">
      <c r="A147" s="29">
        <v>43740.739032349535</v>
      </c>
      <c r="B147" s="30" t="s">
        <v>141</v>
      </c>
      <c r="C147" s="34" t="s">
        <v>210</v>
      </c>
      <c r="D147" s="30"/>
      <c r="E147" s="30" t="str">
        <f t="shared" si="0"/>
        <v>Manor Early College High School</v>
      </c>
      <c r="F147" s="30" t="str">
        <f t="shared" si="1"/>
        <v>Ashley Krang</v>
      </c>
      <c r="G147" s="32">
        <f t="shared" si="2"/>
        <v>1</v>
      </c>
      <c r="H147" s="58">
        <f t="shared" si="7"/>
        <v>1</v>
      </c>
      <c r="I147" s="58">
        <f t="shared" si="8"/>
        <v>1</v>
      </c>
      <c r="J147" s="58">
        <f t="shared" si="9"/>
        <v>1</v>
      </c>
      <c r="K147" s="59">
        <v>0</v>
      </c>
      <c r="L147" s="59">
        <v>3</v>
      </c>
      <c r="M147" s="30"/>
      <c r="N147" s="30"/>
      <c r="O147" s="30"/>
      <c r="P147" s="30"/>
      <c r="Q147" s="30" t="s">
        <v>224</v>
      </c>
      <c r="R147" s="30"/>
      <c r="S147" s="30"/>
      <c r="T147" s="30"/>
      <c r="U147" s="30"/>
      <c r="V147" s="30"/>
      <c r="W147" s="30"/>
      <c r="X147" s="30"/>
      <c r="Y147" s="30"/>
      <c r="Z147" s="30"/>
      <c r="AA147" s="30"/>
      <c r="AB147" s="30"/>
      <c r="AC147" s="30"/>
      <c r="AD147" s="30"/>
      <c r="AE147" s="30"/>
      <c r="AF147" s="30"/>
      <c r="AG147" s="30"/>
      <c r="AH147" s="30"/>
      <c r="AI147" s="30" t="s">
        <v>809</v>
      </c>
      <c r="AJ147" s="30" t="s">
        <v>810</v>
      </c>
      <c r="AK147" s="61" t="b">
        <v>0</v>
      </c>
      <c r="AL147" s="30"/>
      <c r="AM147" s="30"/>
      <c r="AN147" s="30"/>
      <c r="AO147" s="30"/>
      <c r="AP147" s="30"/>
      <c r="AQ147" s="30"/>
      <c r="AR147" s="30"/>
      <c r="AS147" s="30"/>
      <c r="AT147" s="30"/>
      <c r="AU147" s="30"/>
    </row>
    <row r="148" spans="1:47" ht="13" x14ac:dyDescent="0.15">
      <c r="A148" s="29">
        <v>43740.743910798614</v>
      </c>
      <c r="B148" s="30" t="s">
        <v>141</v>
      </c>
      <c r="C148" s="34" t="s">
        <v>210</v>
      </c>
      <c r="D148" s="30"/>
      <c r="E148" s="30" t="str">
        <f t="shared" si="0"/>
        <v>Manor Early College High School</v>
      </c>
      <c r="F148" s="30" t="str">
        <f t="shared" si="1"/>
        <v>Isiah Martinez</v>
      </c>
      <c r="G148" s="32">
        <f t="shared" si="2"/>
        <v>1</v>
      </c>
      <c r="H148" s="58">
        <f t="shared" si="7"/>
        <v>1</v>
      </c>
      <c r="I148" s="58">
        <f t="shared" si="8"/>
        <v>1</v>
      </c>
      <c r="J148" s="58">
        <f t="shared" si="9"/>
        <v>1</v>
      </c>
      <c r="K148" s="59">
        <v>0</v>
      </c>
      <c r="L148" s="59">
        <v>3</v>
      </c>
      <c r="M148" s="30"/>
      <c r="N148" s="30"/>
      <c r="O148" s="30"/>
      <c r="P148" s="30"/>
      <c r="Q148" s="30" t="s">
        <v>245</v>
      </c>
      <c r="R148" s="30"/>
      <c r="S148" s="30"/>
      <c r="T148" s="30"/>
      <c r="U148" s="30"/>
      <c r="V148" s="30"/>
      <c r="W148" s="30"/>
      <c r="X148" s="30"/>
      <c r="Y148" s="30"/>
      <c r="Z148" s="30"/>
      <c r="AA148" s="30"/>
      <c r="AB148" s="30"/>
      <c r="AC148" s="30"/>
      <c r="AD148" s="30"/>
      <c r="AE148" s="30"/>
      <c r="AF148" s="30"/>
      <c r="AG148" s="30"/>
      <c r="AH148" s="30"/>
      <c r="AI148" s="30" t="s">
        <v>809</v>
      </c>
      <c r="AJ148" s="30" t="s">
        <v>810</v>
      </c>
      <c r="AK148" s="61" t="b">
        <v>0</v>
      </c>
      <c r="AL148" s="30"/>
      <c r="AM148" s="30"/>
      <c r="AN148" s="30"/>
      <c r="AO148" s="30"/>
      <c r="AP148" s="30"/>
      <c r="AQ148" s="30"/>
      <c r="AR148" s="30"/>
      <c r="AS148" s="30"/>
      <c r="AT148" s="30"/>
      <c r="AU148" s="30"/>
    </row>
    <row r="149" spans="1:47" ht="13" x14ac:dyDescent="0.15">
      <c r="A149" s="29">
        <v>43740.743923136572</v>
      </c>
      <c r="B149" s="30" t="s">
        <v>141</v>
      </c>
      <c r="C149" s="34" t="s">
        <v>210</v>
      </c>
      <c r="D149" s="30"/>
      <c r="E149" s="30" t="str">
        <f t="shared" si="0"/>
        <v>Manor Early College High School</v>
      </c>
      <c r="F149" s="30" t="str">
        <f t="shared" si="1"/>
        <v>Maddox Dimmitt</v>
      </c>
      <c r="G149" s="32">
        <f t="shared" si="2"/>
        <v>0.66666666666666663</v>
      </c>
      <c r="H149" s="58">
        <f t="shared" si="7"/>
        <v>1</v>
      </c>
      <c r="I149" s="58">
        <f t="shared" si="8"/>
        <v>0</v>
      </c>
      <c r="J149" s="58">
        <f t="shared" si="9"/>
        <v>1</v>
      </c>
      <c r="K149" s="59">
        <v>0</v>
      </c>
      <c r="L149" s="59">
        <v>3</v>
      </c>
      <c r="M149" s="30"/>
      <c r="N149" s="30"/>
      <c r="O149" s="30"/>
      <c r="P149" s="30"/>
      <c r="Q149" s="30" t="s">
        <v>225</v>
      </c>
      <c r="R149" s="30"/>
      <c r="S149" s="30"/>
      <c r="T149" s="30"/>
      <c r="U149" s="30"/>
      <c r="V149" s="30"/>
      <c r="W149" s="30"/>
      <c r="X149" s="30"/>
      <c r="Y149" s="30"/>
      <c r="Z149" s="30"/>
      <c r="AA149" s="30"/>
      <c r="AB149" s="30"/>
      <c r="AC149" s="30"/>
      <c r="AD149" s="30"/>
      <c r="AE149" s="30"/>
      <c r="AF149" s="30"/>
      <c r="AG149" s="30"/>
      <c r="AH149" s="30"/>
      <c r="AI149" s="30" t="s">
        <v>809</v>
      </c>
      <c r="AJ149" s="30" t="s">
        <v>811</v>
      </c>
      <c r="AK149" s="61" t="b">
        <v>0</v>
      </c>
      <c r="AL149" s="30"/>
      <c r="AM149" s="30"/>
      <c r="AN149" s="30"/>
      <c r="AO149" s="30"/>
      <c r="AP149" s="30"/>
      <c r="AQ149" s="30"/>
      <c r="AR149" s="30"/>
      <c r="AS149" s="30"/>
      <c r="AT149" s="30"/>
      <c r="AU149" s="30"/>
    </row>
    <row r="150" spans="1:47" ht="13" x14ac:dyDescent="0.15">
      <c r="A150" s="29">
        <v>43740.744042557868</v>
      </c>
      <c r="B150" s="30" t="s">
        <v>141</v>
      </c>
      <c r="C150" s="34" t="s">
        <v>210</v>
      </c>
      <c r="D150" s="30"/>
      <c r="E150" s="30" t="str">
        <f t="shared" si="0"/>
        <v>Manor Early College High School</v>
      </c>
      <c r="F150" s="30" t="str">
        <f t="shared" si="1"/>
        <v>Jeffrey Inthasane</v>
      </c>
      <c r="G150" s="32">
        <f t="shared" si="2"/>
        <v>0.66666666666666663</v>
      </c>
      <c r="H150" s="58">
        <f t="shared" si="7"/>
        <v>1</v>
      </c>
      <c r="I150" s="58">
        <f t="shared" si="8"/>
        <v>0</v>
      </c>
      <c r="J150" s="58">
        <f t="shared" si="9"/>
        <v>1</v>
      </c>
      <c r="K150" s="59">
        <v>0</v>
      </c>
      <c r="L150" s="59">
        <v>3</v>
      </c>
      <c r="M150" s="30"/>
      <c r="N150" s="30"/>
      <c r="O150" s="30"/>
      <c r="P150" s="30"/>
      <c r="Q150" s="30" t="s">
        <v>223</v>
      </c>
      <c r="R150" s="30"/>
      <c r="S150" s="30"/>
      <c r="T150" s="30"/>
      <c r="U150" s="30"/>
      <c r="V150" s="30"/>
      <c r="W150" s="30"/>
      <c r="X150" s="30"/>
      <c r="Y150" s="30"/>
      <c r="Z150" s="30"/>
      <c r="AA150" s="30"/>
      <c r="AB150" s="30"/>
      <c r="AC150" s="30"/>
      <c r="AD150" s="30"/>
      <c r="AE150" s="30"/>
      <c r="AF150" s="30"/>
      <c r="AG150" s="30"/>
      <c r="AH150" s="30"/>
      <c r="AI150" s="30" t="s">
        <v>809</v>
      </c>
      <c r="AJ150" s="30" t="s">
        <v>811</v>
      </c>
      <c r="AK150" s="61" t="b">
        <v>0</v>
      </c>
      <c r="AL150" s="30"/>
      <c r="AM150" s="30"/>
      <c r="AN150" s="30"/>
      <c r="AO150" s="30"/>
      <c r="AP150" s="30"/>
      <c r="AQ150" s="30"/>
      <c r="AR150" s="30"/>
      <c r="AS150" s="30"/>
      <c r="AT150" s="30"/>
      <c r="AU150" s="30"/>
    </row>
    <row r="151" spans="1:47" ht="13" x14ac:dyDescent="0.15">
      <c r="A151" s="29">
        <v>43740.744369270833</v>
      </c>
      <c r="B151" s="30" t="s">
        <v>141</v>
      </c>
      <c r="C151" s="34" t="s">
        <v>210</v>
      </c>
      <c r="D151" s="30"/>
      <c r="E151" s="30" t="str">
        <f t="shared" si="0"/>
        <v>Manor Early College High School</v>
      </c>
      <c r="F151" s="30" t="str">
        <f t="shared" si="1"/>
        <v>Esait Jaimes</v>
      </c>
      <c r="G151" s="32">
        <f t="shared" si="2"/>
        <v>0.66666666666666663</v>
      </c>
      <c r="H151" s="58">
        <f t="shared" si="7"/>
        <v>1</v>
      </c>
      <c r="I151" s="58">
        <f t="shared" si="8"/>
        <v>0</v>
      </c>
      <c r="J151" s="58">
        <f t="shared" si="9"/>
        <v>1</v>
      </c>
      <c r="K151" s="59">
        <v>0</v>
      </c>
      <c r="L151" s="59">
        <v>3</v>
      </c>
      <c r="M151" s="30"/>
      <c r="N151" s="30"/>
      <c r="O151" s="30"/>
      <c r="P151" s="30"/>
      <c r="Q151" s="30" t="s">
        <v>233</v>
      </c>
      <c r="R151" s="30"/>
      <c r="S151" s="30"/>
      <c r="T151" s="30"/>
      <c r="U151" s="30"/>
      <c r="V151" s="30"/>
      <c r="W151" s="30"/>
      <c r="X151" s="30"/>
      <c r="Y151" s="30"/>
      <c r="Z151" s="30"/>
      <c r="AA151" s="30"/>
      <c r="AB151" s="30"/>
      <c r="AC151" s="30"/>
      <c r="AD151" s="30"/>
      <c r="AE151" s="30"/>
      <c r="AF151" s="30"/>
      <c r="AG151" s="30"/>
      <c r="AH151" s="30"/>
      <c r="AI151" s="30" t="s">
        <v>809</v>
      </c>
      <c r="AJ151" s="30" t="s">
        <v>628</v>
      </c>
      <c r="AK151" s="61" t="b">
        <v>0</v>
      </c>
      <c r="AL151" s="30"/>
      <c r="AM151" s="30"/>
      <c r="AN151" s="30"/>
      <c r="AO151" s="30"/>
      <c r="AP151" s="30"/>
      <c r="AQ151" s="30"/>
      <c r="AR151" s="30"/>
      <c r="AS151" s="30"/>
      <c r="AT151" s="30"/>
      <c r="AU151" s="30"/>
    </row>
    <row r="152" spans="1:47" ht="13" x14ac:dyDescent="0.15">
      <c r="A152" s="29">
        <v>43740.744418032409</v>
      </c>
      <c r="B152" s="30" t="s">
        <v>141</v>
      </c>
      <c r="C152" s="34" t="s">
        <v>210</v>
      </c>
      <c r="D152" s="30"/>
      <c r="E152" s="30" t="str">
        <f t="shared" si="0"/>
        <v>Manor Early College High School</v>
      </c>
      <c r="F152" s="30" t="str">
        <f t="shared" si="1"/>
        <v>Michael Castillo</v>
      </c>
      <c r="G152" s="32">
        <f t="shared" si="2"/>
        <v>1</v>
      </c>
      <c r="H152" s="58">
        <f t="shared" si="7"/>
        <v>1</v>
      </c>
      <c r="I152" s="58">
        <f t="shared" si="8"/>
        <v>1</v>
      </c>
      <c r="J152" s="58">
        <f t="shared" si="9"/>
        <v>1</v>
      </c>
      <c r="K152" s="59">
        <v>0</v>
      </c>
      <c r="L152" s="59">
        <v>3</v>
      </c>
      <c r="M152" s="30"/>
      <c r="N152" s="30"/>
      <c r="O152" s="30"/>
      <c r="P152" s="30"/>
      <c r="Q152" s="30" t="s">
        <v>242</v>
      </c>
      <c r="R152" s="30"/>
      <c r="S152" s="30"/>
      <c r="T152" s="30"/>
      <c r="U152" s="30"/>
      <c r="V152" s="30"/>
      <c r="W152" s="30"/>
      <c r="X152" s="39"/>
      <c r="Y152" s="30"/>
      <c r="Z152" s="30"/>
      <c r="AA152" s="30"/>
      <c r="AB152" s="30"/>
      <c r="AC152" s="30"/>
      <c r="AD152" s="30"/>
      <c r="AE152" s="30"/>
      <c r="AF152" s="30"/>
      <c r="AG152" s="30"/>
      <c r="AH152" s="30"/>
      <c r="AI152" s="30" t="s">
        <v>809</v>
      </c>
      <c r="AJ152" s="30" t="s">
        <v>810</v>
      </c>
      <c r="AK152" s="61" t="b">
        <v>0</v>
      </c>
      <c r="AL152" s="30"/>
      <c r="AM152" s="30"/>
      <c r="AN152" s="30"/>
      <c r="AO152" s="30"/>
      <c r="AP152" s="30"/>
      <c r="AQ152" s="30"/>
      <c r="AR152" s="30"/>
      <c r="AS152" s="30"/>
      <c r="AT152" s="30"/>
      <c r="AU152" s="30"/>
    </row>
    <row r="153" spans="1:47" ht="13" x14ac:dyDescent="0.15">
      <c r="A153" s="29">
        <v>43740.744499374996</v>
      </c>
      <c r="B153" s="30" t="s">
        <v>141</v>
      </c>
      <c r="C153" s="34" t="s">
        <v>210</v>
      </c>
      <c r="D153" s="30"/>
      <c r="E153" s="30" t="str">
        <f t="shared" si="0"/>
        <v>Manor Early College High School</v>
      </c>
      <c r="F153" s="30" t="str">
        <f t="shared" si="1"/>
        <v>Ellie Chan</v>
      </c>
      <c r="G153" s="32">
        <f t="shared" si="2"/>
        <v>0.66666666666666663</v>
      </c>
      <c r="H153" s="58">
        <f t="shared" si="7"/>
        <v>1</v>
      </c>
      <c r="I153" s="58">
        <f t="shared" si="8"/>
        <v>1</v>
      </c>
      <c r="J153" s="58">
        <f t="shared" si="9"/>
        <v>0</v>
      </c>
      <c r="K153" s="59">
        <v>0</v>
      </c>
      <c r="L153" s="59">
        <v>3</v>
      </c>
      <c r="M153" s="30"/>
      <c r="N153" s="30"/>
      <c r="O153" s="30"/>
      <c r="P153" s="30"/>
      <c r="Q153" s="30" t="s">
        <v>214</v>
      </c>
      <c r="R153" s="30"/>
      <c r="S153" s="30"/>
      <c r="T153" s="30"/>
      <c r="U153" s="30"/>
      <c r="V153" s="30"/>
      <c r="W153" s="30"/>
      <c r="X153" s="30"/>
      <c r="Y153" s="30"/>
      <c r="Z153" s="30"/>
      <c r="AA153" s="30"/>
      <c r="AB153" s="30"/>
      <c r="AC153" s="30"/>
      <c r="AD153" s="30"/>
      <c r="AE153" s="30"/>
      <c r="AF153" s="30"/>
      <c r="AG153" s="30"/>
      <c r="AH153" s="30"/>
      <c r="AI153" s="30" t="s">
        <v>809</v>
      </c>
      <c r="AJ153" s="30" t="s">
        <v>810</v>
      </c>
      <c r="AK153" s="61" t="b">
        <v>1</v>
      </c>
      <c r="AL153" s="30"/>
      <c r="AM153" s="30"/>
      <c r="AN153" s="30"/>
      <c r="AO153" s="30"/>
      <c r="AP153" s="30"/>
      <c r="AQ153" s="30"/>
      <c r="AR153" s="30"/>
      <c r="AS153" s="30"/>
      <c r="AT153" s="30"/>
      <c r="AU153" s="30"/>
    </row>
    <row r="154" spans="1:47" ht="13" x14ac:dyDescent="0.15">
      <c r="A154" s="29">
        <v>43740.744614062496</v>
      </c>
      <c r="B154" s="30" t="s">
        <v>141</v>
      </c>
      <c r="C154" s="34" t="s">
        <v>210</v>
      </c>
      <c r="D154" s="30"/>
      <c r="E154" s="30" t="str">
        <f t="shared" si="0"/>
        <v>Manor Early College High School</v>
      </c>
      <c r="F154" s="30" t="str">
        <f t="shared" si="1"/>
        <v>Leondre Russell</v>
      </c>
      <c r="G154" s="32">
        <f t="shared" si="2"/>
        <v>1</v>
      </c>
      <c r="H154" s="58">
        <f t="shared" si="7"/>
        <v>1</v>
      </c>
      <c r="I154" s="58">
        <f t="shared" si="8"/>
        <v>1</v>
      </c>
      <c r="J154" s="58">
        <f t="shared" si="9"/>
        <v>1</v>
      </c>
      <c r="K154" s="59">
        <v>0</v>
      </c>
      <c r="L154" s="59">
        <v>3</v>
      </c>
      <c r="M154" s="30"/>
      <c r="N154" s="30"/>
      <c r="O154" s="30"/>
      <c r="P154" s="30"/>
      <c r="Q154" s="30" t="s">
        <v>236</v>
      </c>
      <c r="R154" s="30"/>
      <c r="S154" s="30"/>
      <c r="T154" s="30"/>
      <c r="U154" s="30"/>
      <c r="V154" s="30"/>
      <c r="W154" s="30"/>
      <c r="X154" s="30"/>
      <c r="Y154" s="30"/>
      <c r="Z154" s="30"/>
      <c r="AA154" s="30"/>
      <c r="AB154" s="30"/>
      <c r="AC154" s="30"/>
      <c r="AD154" s="30"/>
      <c r="AE154" s="30"/>
      <c r="AF154" s="30"/>
      <c r="AG154" s="30"/>
      <c r="AH154" s="30"/>
      <c r="AI154" s="30" t="s">
        <v>809</v>
      </c>
      <c r="AJ154" s="30" t="s">
        <v>810</v>
      </c>
      <c r="AK154" s="61" t="b">
        <v>0</v>
      </c>
      <c r="AL154" s="30"/>
      <c r="AM154" s="30"/>
      <c r="AN154" s="30"/>
      <c r="AO154" s="30"/>
      <c r="AP154" s="30"/>
      <c r="AQ154" s="30"/>
      <c r="AR154" s="30"/>
      <c r="AS154" s="30"/>
      <c r="AT154" s="30"/>
      <c r="AU154" s="30"/>
    </row>
    <row r="155" spans="1:47" ht="13" x14ac:dyDescent="0.15">
      <c r="A155" s="29">
        <v>43740.744771180558</v>
      </c>
      <c r="B155" s="30" t="s">
        <v>141</v>
      </c>
      <c r="C155" s="34" t="s">
        <v>210</v>
      </c>
      <c r="D155" s="30"/>
      <c r="E155" s="30" t="str">
        <f t="shared" si="0"/>
        <v>Manor Early College High School</v>
      </c>
      <c r="F155" s="30" t="str">
        <f t="shared" si="1"/>
        <v>Alexis Reyes</v>
      </c>
      <c r="G155" s="32">
        <f t="shared" si="2"/>
        <v>0.66666666666666663</v>
      </c>
      <c r="H155" s="58">
        <f t="shared" si="7"/>
        <v>0</v>
      </c>
      <c r="I155" s="58">
        <f t="shared" si="8"/>
        <v>1</v>
      </c>
      <c r="J155" s="58">
        <f t="shared" si="9"/>
        <v>1</v>
      </c>
      <c r="K155" s="59">
        <v>0</v>
      </c>
      <c r="L155" s="59">
        <v>3</v>
      </c>
      <c r="M155" s="30"/>
      <c r="N155" s="30"/>
      <c r="O155" s="30"/>
      <c r="P155" s="30"/>
      <c r="Q155" s="30" t="s">
        <v>359</v>
      </c>
      <c r="R155" s="30"/>
      <c r="S155" s="30"/>
      <c r="T155" s="30"/>
      <c r="U155" s="30"/>
      <c r="V155" s="30"/>
      <c r="W155" s="30"/>
      <c r="X155" s="30"/>
      <c r="Y155" s="30"/>
      <c r="Z155" s="30"/>
      <c r="AA155" s="30"/>
      <c r="AB155" s="30"/>
      <c r="AC155" s="30"/>
      <c r="AD155" s="30"/>
      <c r="AE155" s="30"/>
      <c r="AF155" s="30"/>
      <c r="AG155" s="30"/>
      <c r="AH155" s="30"/>
      <c r="AI155" s="30" t="s">
        <v>813</v>
      </c>
      <c r="AJ155" s="30" t="s">
        <v>810</v>
      </c>
      <c r="AK155" s="61" t="b">
        <v>0</v>
      </c>
      <c r="AL155" s="30"/>
      <c r="AM155" s="30"/>
      <c r="AN155" s="30"/>
      <c r="AO155" s="30"/>
      <c r="AP155" s="30"/>
      <c r="AQ155" s="30"/>
      <c r="AR155" s="30"/>
      <c r="AS155" s="30"/>
      <c r="AT155" s="30"/>
      <c r="AU155" s="30"/>
    </row>
    <row r="156" spans="1:47" ht="13" x14ac:dyDescent="0.15">
      <c r="A156" s="29">
        <v>43740.744845428242</v>
      </c>
      <c r="B156" s="30" t="s">
        <v>141</v>
      </c>
      <c r="C156" s="34" t="s">
        <v>210</v>
      </c>
      <c r="D156" s="30"/>
      <c r="E156" s="30" t="str">
        <f t="shared" si="0"/>
        <v>Manor Early College High School</v>
      </c>
      <c r="F156" s="30" t="str">
        <f t="shared" si="1"/>
        <v>Jonny Beard</v>
      </c>
      <c r="G156" s="32">
        <f t="shared" si="2"/>
        <v>0.66666666666666663</v>
      </c>
      <c r="H156" s="58">
        <f t="shared" si="7"/>
        <v>1</v>
      </c>
      <c r="I156" s="58">
        <f t="shared" si="8"/>
        <v>1</v>
      </c>
      <c r="J156" s="58">
        <f t="shared" si="9"/>
        <v>0</v>
      </c>
      <c r="K156" s="59">
        <v>0</v>
      </c>
      <c r="L156" s="59">
        <v>3</v>
      </c>
      <c r="M156" s="30"/>
      <c r="N156" s="30"/>
      <c r="O156" s="30"/>
      <c r="P156" s="30"/>
      <c r="Q156" s="30" t="s">
        <v>381</v>
      </c>
      <c r="R156" s="30"/>
      <c r="S156" s="30"/>
      <c r="T156" s="30"/>
      <c r="U156" s="30"/>
      <c r="V156" s="30"/>
      <c r="W156" s="30"/>
      <c r="X156" s="30"/>
      <c r="Y156" s="30"/>
      <c r="Z156" s="30"/>
      <c r="AA156" s="30"/>
      <c r="AB156" s="30"/>
      <c r="AC156" s="30"/>
      <c r="AD156" s="30"/>
      <c r="AE156" s="30"/>
      <c r="AF156" s="30"/>
      <c r="AG156" s="30"/>
      <c r="AH156" s="30"/>
      <c r="AI156" s="30" t="s">
        <v>809</v>
      </c>
      <c r="AJ156" s="30" t="s">
        <v>810</v>
      </c>
      <c r="AK156" s="61" t="b">
        <v>1</v>
      </c>
      <c r="AL156" s="30"/>
      <c r="AM156" s="30"/>
      <c r="AN156" s="30"/>
      <c r="AO156" s="30"/>
      <c r="AP156" s="30"/>
      <c r="AQ156" s="30"/>
      <c r="AR156" s="30"/>
      <c r="AS156" s="30"/>
      <c r="AT156" s="30"/>
      <c r="AU156" s="30"/>
    </row>
    <row r="157" spans="1:47" ht="13" x14ac:dyDescent="0.15">
      <c r="A157" s="29">
        <v>43740.745115648147</v>
      </c>
      <c r="B157" s="30" t="s">
        <v>141</v>
      </c>
      <c r="C157" s="34" t="s">
        <v>210</v>
      </c>
      <c r="D157" s="30"/>
      <c r="E157" s="30" t="str">
        <f t="shared" si="0"/>
        <v>Manor Early College High School</v>
      </c>
      <c r="F157" s="30" t="str">
        <f t="shared" si="1"/>
        <v>Anarosa Villatoro Reyes</v>
      </c>
      <c r="G157" s="32">
        <f t="shared" si="2"/>
        <v>1</v>
      </c>
      <c r="H157" s="58">
        <f t="shared" si="7"/>
        <v>1</v>
      </c>
      <c r="I157" s="58">
        <f t="shared" si="8"/>
        <v>1</v>
      </c>
      <c r="J157" s="58">
        <f t="shared" si="9"/>
        <v>1</v>
      </c>
      <c r="K157" s="59">
        <v>0</v>
      </c>
      <c r="L157" s="59">
        <v>3</v>
      </c>
      <c r="M157" s="30"/>
      <c r="N157" s="30"/>
      <c r="O157" s="30"/>
      <c r="P157" s="30"/>
      <c r="Q157" s="30" t="s">
        <v>232</v>
      </c>
      <c r="R157" s="30"/>
      <c r="S157" s="30"/>
      <c r="T157" s="30"/>
      <c r="U157" s="30"/>
      <c r="V157" s="30"/>
      <c r="W157" s="30"/>
      <c r="X157" s="30"/>
      <c r="Y157" s="30"/>
      <c r="Z157" s="30"/>
      <c r="AA157" s="30"/>
      <c r="AB157" s="30"/>
      <c r="AC157" s="30"/>
      <c r="AD157" s="30"/>
      <c r="AE157" s="30"/>
      <c r="AF157" s="30"/>
      <c r="AG157" s="30"/>
      <c r="AH157" s="30"/>
      <c r="AI157" s="30" t="s">
        <v>809</v>
      </c>
      <c r="AJ157" s="30" t="s">
        <v>810</v>
      </c>
      <c r="AK157" s="61" t="b">
        <v>0</v>
      </c>
      <c r="AL157" s="30"/>
      <c r="AM157" s="30"/>
      <c r="AN157" s="30"/>
      <c r="AO157" s="30"/>
      <c r="AP157" s="30"/>
      <c r="AQ157" s="30"/>
      <c r="AR157" s="30"/>
      <c r="AS157" s="30"/>
      <c r="AT157" s="30"/>
      <c r="AU157" s="30"/>
    </row>
    <row r="158" spans="1:47" ht="13" x14ac:dyDescent="0.15">
      <c r="A158" s="29">
        <v>43740.745146111112</v>
      </c>
      <c r="B158" s="30" t="s">
        <v>141</v>
      </c>
      <c r="C158" s="34" t="s">
        <v>210</v>
      </c>
      <c r="D158" s="30"/>
      <c r="E158" s="30" t="str">
        <f t="shared" si="0"/>
        <v>Manor Early College High School</v>
      </c>
      <c r="F158" s="30" t="str">
        <f t="shared" si="1"/>
        <v>Ja'Mya Rogers</v>
      </c>
      <c r="G158" s="32">
        <f t="shared" si="2"/>
        <v>1</v>
      </c>
      <c r="H158" s="58">
        <f t="shared" si="7"/>
        <v>1</v>
      </c>
      <c r="I158" s="58">
        <f t="shared" si="8"/>
        <v>1</v>
      </c>
      <c r="J158" s="58">
        <f t="shared" si="9"/>
        <v>1</v>
      </c>
      <c r="K158" s="59">
        <v>0</v>
      </c>
      <c r="L158" s="59">
        <v>3</v>
      </c>
      <c r="M158" s="30"/>
      <c r="N158" s="30"/>
      <c r="O158" s="30"/>
      <c r="P158" s="30"/>
      <c r="Q158" s="30" t="s">
        <v>228</v>
      </c>
      <c r="R158" s="30"/>
      <c r="S158" s="30"/>
      <c r="T158" s="30"/>
      <c r="U158" s="30"/>
      <c r="V158" s="30"/>
      <c r="W158" s="30"/>
      <c r="X158" s="30"/>
      <c r="Y158" s="30"/>
      <c r="Z158" s="30"/>
      <c r="AA158" s="30"/>
      <c r="AB158" s="30"/>
      <c r="AC158" s="30"/>
      <c r="AD158" s="30"/>
      <c r="AE158" s="30"/>
      <c r="AF158" s="30"/>
      <c r="AG158" s="30"/>
      <c r="AH158" s="30"/>
      <c r="AI158" s="30" t="s">
        <v>809</v>
      </c>
      <c r="AJ158" s="30" t="s">
        <v>810</v>
      </c>
      <c r="AK158" s="61" t="b">
        <v>0</v>
      </c>
      <c r="AL158" s="30"/>
      <c r="AM158" s="30"/>
      <c r="AN158" s="30"/>
      <c r="AO158" s="30"/>
      <c r="AP158" s="30"/>
      <c r="AQ158" s="30"/>
      <c r="AR158" s="30"/>
      <c r="AS158" s="30"/>
      <c r="AT158" s="30"/>
      <c r="AU158" s="30"/>
    </row>
    <row r="159" spans="1:47" ht="13" x14ac:dyDescent="0.15">
      <c r="A159" s="29">
        <v>43740.745165706016</v>
      </c>
      <c r="B159" s="30" t="s">
        <v>141</v>
      </c>
      <c r="C159" s="34" t="s">
        <v>210</v>
      </c>
      <c r="D159" s="30"/>
      <c r="E159" s="30" t="str">
        <f t="shared" si="0"/>
        <v>Manor Early College High School</v>
      </c>
      <c r="F159" s="30" t="str">
        <f t="shared" si="1"/>
        <v>Natalie Jones</v>
      </c>
      <c r="G159" s="32">
        <f t="shared" si="2"/>
        <v>1</v>
      </c>
      <c r="H159" s="58">
        <f t="shared" si="7"/>
        <v>1</v>
      </c>
      <c r="I159" s="58">
        <f t="shared" si="8"/>
        <v>1</v>
      </c>
      <c r="J159" s="58">
        <f t="shared" si="9"/>
        <v>1</v>
      </c>
      <c r="K159" s="59">
        <v>0</v>
      </c>
      <c r="L159" s="59">
        <v>3</v>
      </c>
      <c r="M159" s="30"/>
      <c r="N159" s="30"/>
      <c r="O159" s="30"/>
      <c r="P159" s="30"/>
      <c r="Q159" s="30" t="s">
        <v>218</v>
      </c>
      <c r="R159" s="30"/>
      <c r="S159" s="30"/>
      <c r="T159" s="30"/>
      <c r="U159" s="30"/>
      <c r="V159" s="30"/>
      <c r="W159" s="30"/>
      <c r="X159" s="30"/>
      <c r="Y159" s="30"/>
      <c r="Z159" s="30"/>
      <c r="AA159" s="30"/>
      <c r="AB159" s="30"/>
      <c r="AC159" s="30"/>
      <c r="AD159" s="30"/>
      <c r="AE159" s="30"/>
      <c r="AF159" s="30"/>
      <c r="AG159" s="30"/>
      <c r="AH159" s="30"/>
      <c r="AI159" s="30" t="s">
        <v>809</v>
      </c>
      <c r="AJ159" s="30" t="s">
        <v>810</v>
      </c>
      <c r="AK159" s="61" t="b">
        <v>0</v>
      </c>
      <c r="AL159" s="30"/>
      <c r="AM159" s="30"/>
      <c r="AN159" s="30"/>
      <c r="AO159" s="30"/>
      <c r="AP159" s="30"/>
      <c r="AQ159" s="30"/>
      <c r="AR159" s="30"/>
      <c r="AS159" s="30"/>
      <c r="AT159" s="30"/>
      <c r="AU159" s="30"/>
    </row>
    <row r="160" spans="1:47" ht="13" x14ac:dyDescent="0.15">
      <c r="A160" s="29">
        <v>43740.745340335649</v>
      </c>
      <c r="B160" s="30" t="s">
        <v>141</v>
      </c>
      <c r="C160" s="34" t="s">
        <v>210</v>
      </c>
      <c r="D160" s="30"/>
      <c r="E160" s="30" t="str">
        <f t="shared" si="0"/>
        <v>Manor Early College High School</v>
      </c>
      <c r="F160" s="30" t="str">
        <f t="shared" si="1"/>
        <v>Timothy Villegas</v>
      </c>
      <c r="G160" s="32">
        <f t="shared" si="2"/>
        <v>1</v>
      </c>
      <c r="H160" s="58">
        <f t="shared" si="7"/>
        <v>1</v>
      </c>
      <c r="I160" s="58">
        <f t="shared" si="8"/>
        <v>1</v>
      </c>
      <c r="J160" s="58">
        <f t="shared" si="9"/>
        <v>1</v>
      </c>
      <c r="K160" s="59">
        <v>0</v>
      </c>
      <c r="L160" s="59">
        <v>3</v>
      </c>
      <c r="M160" s="30"/>
      <c r="N160" s="30"/>
      <c r="O160" s="30"/>
      <c r="P160" s="30"/>
      <c r="Q160" s="30" t="s">
        <v>216</v>
      </c>
      <c r="R160" s="30"/>
      <c r="S160" s="30"/>
      <c r="T160" s="30"/>
      <c r="U160" s="30"/>
      <c r="V160" s="30"/>
      <c r="W160" s="30"/>
      <c r="X160" s="30"/>
      <c r="Y160" s="30"/>
      <c r="Z160" s="30"/>
      <c r="AA160" s="30"/>
      <c r="AB160" s="30"/>
      <c r="AC160" s="30"/>
      <c r="AD160" s="30"/>
      <c r="AE160" s="30"/>
      <c r="AF160" s="30"/>
      <c r="AG160" s="30"/>
      <c r="AH160" s="30"/>
      <c r="AI160" s="30" t="s">
        <v>809</v>
      </c>
      <c r="AJ160" s="30" t="s">
        <v>810</v>
      </c>
      <c r="AK160" s="61" t="b">
        <v>0</v>
      </c>
      <c r="AL160" s="30"/>
      <c r="AM160" s="30"/>
      <c r="AN160" s="30"/>
      <c r="AO160" s="30"/>
      <c r="AP160" s="30"/>
      <c r="AQ160" s="30"/>
      <c r="AR160" s="30"/>
      <c r="AS160" s="30"/>
      <c r="AT160" s="30"/>
      <c r="AU160" s="30"/>
    </row>
    <row r="161" spans="1:47" ht="13" x14ac:dyDescent="0.15">
      <c r="A161" s="29">
        <v>43740.745377233798</v>
      </c>
      <c r="B161" s="30" t="s">
        <v>141</v>
      </c>
      <c r="C161" s="34" t="s">
        <v>210</v>
      </c>
      <c r="D161" s="30"/>
      <c r="E161" s="30" t="str">
        <f t="shared" si="0"/>
        <v>Manor Early College High School</v>
      </c>
      <c r="F161" s="30" t="str">
        <f t="shared" si="1"/>
        <v>Maria Aldape</v>
      </c>
      <c r="G161" s="32">
        <f t="shared" si="2"/>
        <v>1</v>
      </c>
      <c r="H161" s="58">
        <f t="shared" si="7"/>
        <v>1</v>
      </c>
      <c r="I161" s="58">
        <f t="shared" si="8"/>
        <v>1</v>
      </c>
      <c r="J161" s="58">
        <f t="shared" si="9"/>
        <v>1</v>
      </c>
      <c r="K161" s="59">
        <v>0</v>
      </c>
      <c r="L161" s="59">
        <v>3</v>
      </c>
      <c r="M161" s="30"/>
      <c r="N161" s="30"/>
      <c r="O161" s="30"/>
      <c r="P161" s="30"/>
      <c r="Q161" s="30" t="s">
        <v>227</v>
      </c>
      <c r="R161" s="30"/>
      <c r="S161" s="30"/>
      <c r="T161" s="30"/>
      <c r="U161" s="30"/>
      <c r="V161" s="30"/>
      <c r="W161" s="30"/>
      <c r="X161" s="30"/>
      <c r="Y161" s="30"/>
      <c r="Z161" s="30"/>
      <c r="AA161" s="30"/>
      <c r="AB161" s="30"/>
      <c r="AC161" s="30"/>
      <c r="AD161" s="30"/>
      <c r="AE161" s="30"/>
      <c r="AF161" s="30"/>
      <c r="AG161" s="30"/>
      <c r="AH161" s="30"/>
      <c r="AI161" s="30" t="s">
        <v>809</v>
      </c>
      <c r="AJ161" s="30" t="s">
        <v>810</v>
      </c>
      <c r="AK161" s="61" t="b">
        <v>0</v>
      </c>
      <c r="AL161" s="30"/>
      <c r="AM161" s="30"/>
      <c r="AN161" s="30"/>
      <c r="AO161" s="30"/>
      <c r="AP161" s="30"/>
      <c r="AQ161" s="30"/>
      <c r="AR161" s="30"/>
      <c r="AS161" s="30"/>
      <c r="AT161" s="30"/>
      <c r="AU161" s="30"/>
    </row>
    <row r="162" spans="1:47" ht="13" x14ac:dyDescent="0.15">
      <c r="A162" s="29">
        <v>43740.745658657412</v>
      </c>
      <c r="B162" s="30" t="s">
        <v>141</v>
      </c>
      <c r="C162" s="34" t="s">
        <v>210</v>
      </c>
      <c r="D162" s="30"/>
      <c r="E162" s="30" t="str">
        <f t="shared" si="0"/>
        <v>Manor Early College High School</v>
      </c>
      <c r="F162" s="30" t="str">
        <f t="shared" si="1"/>
        <v>Jay Rodriguez</v>
      </c>
      <c r="G162" s="32">
        <f t="shared" si="2"/>
        <v>1</v>
      </c>
      <c r="H162" s="58">
        <f t="shared" si="7"/>
        <v>1</v>
      </c>
      <c r="I162" s="58">
        <f t="shared" si="8"/>
        <v>1</v>
      </c>
      <c r="J162" s="58">
        <f t="shared" si="9"/>
        <v>1</v>
      </c>
      <c r="K162" s="59">
        <v>0</v>
      </c>
      <c r="L162" s="59">
        <v>3</v>
      </c>
      <c r="M162" s="30"/>
      <c r="N162" s="30"/>
      <c r="O162" s="30"/>
      <c r="P162" s="30"/>
      <c r="Q162" s="30" t="s">
        <v>237</v>
      </c>
      <c r="R162" s="30"/>
      <c r="S162" s="30"/>
      <c r="T162" s="30"/>
      <c r="U162" s="30"/>
      <c r="V162" s="30"/>
      <c r="W162" s="30"/>
      <c r="X162" s="30"/>
      <c r="Y162" s="30"/>
      <c r="Z162" s="30"/>
      <c r="AA162" s="30"/>
      <c r="AB162" s="30"/>
      <c r="AC162" s="30"/>
      <c r="AD162" s="30"/>
      <c r="AE162" s="30"/>
      <c r="AF162" s="30"/>
      <c r="AG162" s="30"/>
      <c r="AH162" s="30"/>
      <c r="AI162" s="30" t="s">
        <v>809</v>
      </c>
      <c r="AJ162" s="30" t="s">
        <v>810</v>
      </c>
      <c r="AK162" s="61" t="b">
        <v>0</v>
      </c>
      <c r="AL162" s="30"/>
      <c r="AM162" s="30"/>
      <c r="AN162" s="30"/>
      <c r="AO162" s="30"/>
      <c r="AP162" s="30"/>
      <c r="AQ162" s="30"/>
      <c r="AR162" s="30"/>
      <c r="AS162" s="30"/>
      <c r="AT162" s="30"/>
      <c r="AU162" s="30"/>
    </row>
    <row r="163" spans="1:47" ht="13" x14ac:dyDescent="0.15">
      <c r="A163" s="29">
        <v>43740.745697928243</v>
      </c>
      <c r="B163" s="30" t="s">
        <v>141</v>
      </c>
      <c r="C163" s="34" t="s">
        <v>210</v>
      </c>
      <c r="D163" s="30"/>
      <c r="E163" s="30" t="str">
        <f t="shared" si="0"/>
        <v>Manor Early College High School</v>
      </c>
      <c r="F163" s="30" t="str">
        <f t="shared" si="1"/>
        <v>Nilmarie Gonzalez-Ugarte</v>
      </c>
      <c r="G163" s="32">
        <f t="shared" si="2"/>
        <v>1</v>
      </c>
      <c r="H163" s="58">
        <f t="shared" si="7"/>
        <v>1</v>
      </c>
      <c r="I163" s="58">
        <f t="shared" si="8"/>
        <v>1</v>
      </c>
      <c r="J163" s="58">
        <f t="shared" si="9"/>
        <v>1</v>
      </c>
      <c r="K163" s="59">
        <v>0</v>
      </c>
      <c r="L163" s="59">
        <v>3</v>
      </c>
      <c r="M163" s="30"/>
      <c r="N163" s="30"/>
      <c r="O163" s="30"/>
      <c r="P163" s="30"/>
      <c r="Q163" s="34" t="s">
        <v>230</v>
      </c>
      <c r="R163" s="30"/>
      <c r="S163" s="30"/>
      <c r="T163" s="30"/>
      <c r="U163" s="30"/>
      <c r="V163" s="30"/>
      <c r="W163" s="30"/>
      <c r="X163" s="30"/>
      <c r="Y163" s="30"/>
      <c r="Z163" s="30"/>
      <c r="AA163" s="30"/>
      <c r="AB163" s="30"/>
      <c r="AC163" s="30"/>
      <c r="AD163" s="30"/>
      <c r="AE163" s="30"/>
      <c r="AF163" s="30"/>
      <c r="AG163" s="30"/>
      <c r="AH163" s="30"/>
      <c r="AI163" s="30" t="s">
        <v>809</v>
      </c>
      <c r="AJ163" s="30" t="s">
        <v>810</v>
      </c>
      <c r="AK163" s="61" t="b">
        <v>0</v>
      </c>
      <c r="AL163" s="30"/>
      <c r="AM163" s="30"/>
      <c r="AN163" s="30"/>
      <c r="AO163" s="30"/>
      <c r="AP163" s="30"/>
      <c r="AQ163" s="30"/>
      <c r="AR163" s="30"/>
      <c r="AS163" s="30"/>
      <c r="AT163" s="30"/>
      <c r="AU163" s="30"/>
    </row>
    <row r="164" spans="1:47" ht="13" x14ac:dyDescent="0.15">
      <c r="A164" s="29">
        <v>43740.745730810188</v>
      </c>
      <c r="B164" s="30" t="s">
        <v>141</v>
      </c>
      <c r="C164" s="34" t="s">
        <v>210</v>
      </c>
      <c r="D164" s="30"/>
      <c r="E164" s="30" t="str">
        <f t="shared" si="0"/>
        <v>Manor Early College High School</v>
      </c>
      <c r="F164" s="30" t="str">
        <f t="shared" si="1"/>
        <v>Paw Wah</v>
      </c>
      <c r="G164" s="32">
        <f t="shared" si="2"/>
        <v>1</v>
      </c>
      <c r="H164" s="58">
        <f t="shared" si="7"/>
        <v>1</v>
      </c>
      <c r="I164" s="58">
        <f t="shared" si="8"/>
        <v>1</v>
      </c>
      <c r="J164" s="58">
        <f t="shared" si="9"/>
        <v>1</v>
      </c>
      <c r="K164" s="59">
        <v>0</v>
      </c>
      <c r="L164" s="59">
        <v>3</v>
      </c>
      <c r="M164" s="30"/>
      <c r="N164" s="30"/>
      <c r="O164" s="30"/>
      <c r="P164" s="30"/>
      <c r="Q164" s="30" t="s">
        <v>226</v>
      </c>
      <c r="R164" s="30"/>
      <c r="S164" s="30"/>
      <c r="T164" s="30"/>
      <c r="U164" s="30"/>
      <c r="V164" s="30"/>
      <c r="W164" s="30"/>
      <c r="X164" s="30"/>
      <c r="Y164" s="30"/>
      <c r="Z164" s="30"/>
      <c r="AA164" s="30"/>
      <c r="AB164" s="30"/>
      <c r="AC164" s="30"/>
      <c r="AD164" s="30"/>
      <c r="AE164" s="30"/>
      <c r="AF164" s="30"/>
      <c r="AG164" s="30"/>
      <c r="AH164" s="30"/>
      <c r="AI164" s="30" t="s">
        <v>809</v>
      </c>
      <c r="AJ164" s="30" t="s">
        <v>810</v>
      </c>
      <c r="AK164" s="61" t="b">
        <v>0</v>
      </c>
      <c r="AL164" s="30"/>
      <c r="AM164" s="30"/>
      <c r="AN164" s="30"/>
      <c r="AO164" s="30"/>
      <c r="AP164" s="30"/>
      <c r="AQ164" s="30"/>
      <c r="AR164" s="30"/>
      <c r="AS164" s="30"/>
      <c r="AT164" s="30"/>
      <c r="AU164" s="30"/>
    </row>
    <row r="165" spans="1:47" ht="13" x14ac:dyDescent="0.15">
      <c r="A165" s="29">
        <v>43740.74593070602</v>
      </c>
      <c r="B165" s="30" t="s">
        <v>141</v>
      </c>
      <c r="C165" s="34" t="s">
        <v>210</v>
      </c>
      <c r="D165" s="30"/>
      <c r="E165" s="30" t="str">
        <f t="shared" si="0"/>
        <v>Manor Early College High School</v>
      </c>
      <c r="F165" s="30" t="str">
        <f t="shared" si="1"/>
        <v>Lilyana Chaney</v>
      </c>
      <c r="G165" s="32">
        <f t="shared" si="2"/>
        <v>1</v>
      </c>
      <c r="H165" s="58">
        <f t="shared" si="7"/>
        <v>1</v>
      </c>
      <c r="I165" s="58">
        <f t="shared" si="8"/>
        <v>1</v>
      </c>
      <c r="J165" s="58">
        <f t="shared" si="9"/>
        <v>1</v>
      </c>
      <c r="K165" s="59">
        <v>0</v>
      </c>
      <c r="L165" s="59">
        <v>3</v>
      </c>
      <c r="M165" s="30"/>
      <c r="N165" s="30"/>
      <c r="O165" s="30"/>
      <c r="P165" s="30"/>
      <c r="Q165" s="30" t="s">
        <v>217</v>
      </c>
      <c r="R165" s="30"/>
      <c r="S165" s="30"/>
      <c r="T165" s="30"/>
      <c r="U165" s="30"/>
      <c r="V165" s="30"/>
      <c r="W165" s="30"/>
      <c r="X165" s="30"/>
      <c r="Y165" s="30"/>
      <c r="Z165" s="30"/>
      <c r="AA165" s="30"/>
      <c r="AB165" s="30"/>
      <c r="AC165" s="30"/>
      <c r="AD165" s="30"/>
      <c r="AE165" s="30"/>
      <c r="AF165" s="30"/>
      <c r="AG165" s="30"/>
      <c r="AH165" s="30"/>
      <c r="AI165" s="30" t="s">
        <v>809</v>
      </c>
      <c r="AJ165" s="30" t="s">
        <v>810</v>
      </c>
      <c r="AK165" s="61" t="b">
        <v>0</v>
      </c>
      <c r="AL165" s="30"/>
      <c r="AM165" s="30"/>
      <c r="AN165" s="30"/>
      <c r="AO165" s="30"/>
      <c r="AP165" s="30"/>
      <c r="AQ165" s="30"/>
      <c r="AR165" s="30"/>
      <c r="AS165" s="30"/>
      <c r="AT165" s="30"/>
      <c r="AU165" s="30"/>
    </row>
    <row r="166" spans="1:47" ht="13" x14ac:dyDescent="0.15">
      <c r="A166" s="29">
        <v>43740.745997048609</v>
      </c>
      <c r="B166" s="30" t="s">
        <v>141</v>
      </c>
      <c r="C166" s="34" t="s">
        <v>210</v>
      </c>
      <c r="D166" s="30"/>
      <c r="E166" s="30" t="str">
        <f t="shared" si="0"/>
        <v>Manor Early College High School</v>
      </c>
      <c r="F166" s="30" t="str">
        <f t="shared" si="1"/>
        <v>Bella Ball</v>
      </c>
      <c r="G166" s="32">
        <f t="shared" si="2"/>
        <v>1</v>
      </c>
      <c r="H166" s="58">
        <f t="shared" si="7"/>
        <v>1</v>
      </c>
      <c r="I166" s="58">
        <f t="shared" si="8"/>
        <v>1</v>
      </c>
      <c r="J166" s="58">
        <f t="shared" si="9"/>
        <v>1</v>
      </c>
      <c r="K166" s="59">
        <v>0</v>
      </c>
      <c r="L166" s="59">
        <v>3</v>
      </c>
      <c r="M166" s="30"/>
      <c r="N166" s="30"/>
      <c r="O166" s="30"/>
      <c r="P166" s="30"/>
      <c r="Q166" s="30" t="s">
        <v>240</v>
      </c>
      <c r="R166" s="30"/>
      <c r="S166" s="30"/>
      <c r="T166" s="30"/>
      <c r="U166" s="30"/>
      <c r="V166" s="30"/>
      <c r="W166" s="30"/>
      <c r="X166" s="30"/>
      <c r="Y166" s="30"/>
      <c r="Z166" s="30"/>
      <c r="AA166" s="30"/>
      <c r="AB166" s="30"/>
      <c r="AC166" s="30"/>
      <c r="AD166" s="30"/>
      <c r="AE166" s="30"/>
      <c r="AF166" s="30"/>
      <c r="AG166" s="30"/>
      <c r="AH166" s="30"/>
      <c r="AI166" s="30" t="s">
        <v>809</v>
      </c>
      <c r="AJ166" s="30" t="s">
        <v>810</v>
      </c>
      <c r="AK166" s="61" t="b">
        <v>0</v>
      </c>
      <c r="AL166" s="30"/>
      <c r="AM166" s="30"/>
      <c r="AN166" s="30"/>
      <c r="AO166" s="30"/>
      <c r="AP166" s="30"/>
      <c r="AQ166" s="30"/>
      <c r="AR166" s="30"/>
      <c r="AS166" s="30"/>
      <c r="AT166" s="30"/>
      <c r="AU166" s="30"/>
    </row>
    <row r="167" spans="1:47" ht="13" x14ac:dyDescent="0.15">
      <c r="A167" s="29">
        <v>43740.746240162036</v>
      </c>
      <c r="B167" s="30" t="s">
        <v>141</v>
      </c>
      <c r="C167" s="34" t="s">
        <v>210</v>
      </c>
      <c r="D167" s="30"/>
      <c r="E167" s="30" t="str">
        <f t="shared" si="0"/>
        <v>Manor Early College High School</v>
      </c>
      <c r="F167" s="30" t="str">
        <f t="shared" si="1"/>
        <v>Shiron Hamlin Jr.</v>
      </c>
      <c r="G167" s="32">
        <f t="shared" si="2"/>
        <v>0.66666666666666663</v>
      </c>
      <c r="H167" s="58">
        <f t="shared" si="7"/>
        <v>1</v>
      </c>
      <c r="I167" s="58">
        <f t="shared" si="8"/>
        <v>1</v>
      </c>
      <c r="J167" s="58">
        <f t="shared" si="9"/>
        <v>0</v>
      </c>
      <c r="K167" s="59">
        <v>0</v>
      </c>
      <c r="L167" s="59">
        <v>3</v>
      </c>
      <c r="M167" s="30"/>
      <c r="N167" s="30"/>
      <c r="O167" s="30"/>
      <c r="P167" s="30"/>
      <c r="Q167" s="30" t="s">
        <v>211</v>
      </c>
      <c r="R167" s="30"/>
      <c r="S167" s="30"/>
      <c r="T167" s="30"/>
      <c r="U167" s="30"/>
      <c r="V167" s="30"/>
      <c r="W167" s="30"/>
      <c r="X167" s="30"/>
      <c r="Y167" s="30"/>
      <c r="Z167" s="30"/>
      <c r="AA167" s="30"/>
      <c r="AB167" s="30"/>
      <c r="AC167" s="30"/>
      <c r="AD167" s="30"/>
      <c r="AE167" s="30"/>
      <c r="AF167" s="30"/>
      <c r="AG167" s="30"/>
      <c r="AH167" s="30"/>
      <c r="AI167" s="30" t="s">
        <v>809</v>
      </c>
      <c r="AJ167" s="30" t="s">
        <v>810</v>
      </c>
      <c r="AK167" s="61" t="b">
        <v>1</v>
      </c>
      <c r="AL167" s="30"/>
      <c r="AM167" s="30"/>
      <c r="AN167" s="30"/>
      <c r="AO167" s="30"/>
      <c r="AP167" s="30"/>
      <c r="AQ167" s="30"/>
      <c r="AR167" s="30"/>
      <c r="AS167" s="30"/>
      <c r="AT167" s="30"/>
      <c r="AU167" s="30"/>
    </row>
    <row r="168" spans="1:47" ht="13" x14ac:dyDescent="0.15">
      <c r="A168" s="29">
        <v>43740.746337511577</v>
      </c>
      <c r="B168" s="30" t="s">
        <v>141</v>
      </c>
      <c r="C168" s="34" t="s">
        <v>210</v>
      </c>
      <c r="D168" s="30"/>
      <c r="E168" s="30" t="str">
        <f t="shared" si="0"/>
        <v>Manor Early College High School</v>
      </c>
      <c r="F168" s="30" t="str">
        <f t="shared" si="1"/>
        <v>Laura Arzola</v>
      </c>
      <c r="G168" s="32">
        <f t="shared" si="2"/>
        <v>0.66666666666666663</v>
      </c>
      <c r="H168" s="58">
        <f t="shared" si="7"/>
        <v>1</v>
      </c>
      <c r="I168" s="58">
        <f t="shared" si="8"/>
        <v>0</v>
      </c>
      <c r="J168" s="58">
        <f t="shared" si="9"/>
        <v>1</v>
      </c>
      <c r="K168" s="59">
        <v>0</v>
      </c>
      <c r="L168" s="59">
        <v>3</v>
      </c>
      <c r="M168" s="30"/>
      <c r="N168" s="30"/>
      <c r="O168" s="30"/>
      <c r="P168" s="30"/>
      <c r="Q168" s="30" t="s">
        <v>379</v>
      </c>
      <c r="R168" s="30"/>
      <c r="S168" s="30"/>
      <c r="T168" s="30"/>
      <c r="U168" s="30"/>
      <c r="V168" s="30"/>
      <c r="W168" s="30"/>
      <c r="X168" s="30"/>
      <c r="Y168" s="30"/>
      <c r="Z168" s="30"/>
      <c r="AA168" s="30"/>
      <c r="AB168" s="30"/>
      <c r="AC168" s="30"/>
      <c r="AD168" s="30"/>
      <c r="AE168" s="30"/>
      <c r="AF168" s="30"/>
      <c r="AG168" s="30"/>
      <c r="AH168" s="30"/>
      <c r="AI168" s="30" t="s">
        <v>809</v>
      </c>
      <c r="AJ168" s="30" t="s">
        <v>800</v>
      </c>
      <c r="AK168" s="61" t="b">
        <v>0</v>
      </c>
      <c r="AL168" s="30"/>
      <c r="AM168" s="30"/>
      <c r="AN168" s="30"/>
      <c r="AO168" s="30"/>
      <c r="AP168" s="30"/>
      <c r="AQ168" s="30"/>
      <c r="AR168" s="30"/>
      <c r="AS168" s="30"/>
      <c r="AT168" s="30"/>
      <c r="AU168" s="30"/>
    </row>
    <row r="169" spans="1:47" ht="13" x14ac:dyDescent="0.15">
      <c r="A169" s="29">
        <v>43740.746425844904</v>
      </c>
      <c r="B169" s="30" t="s">
        <v>141</v>
      </c>
      <c r="C169" s="34" t="s">
        <v>210</v>
      </c>
      <c r="D169" s="30"/>
      <c r="E169" s="30" t="str">
        <f t="shared" si="0"/>
        <v>Manor Early College High School</v>
      </c>
      <c r="F169" s="30" t="str">
        <f t="shared" si="1"/>
        <v>Diego Garcia</v>
      </c>
      <c r="G169" s="32">
        <f t="shared" si="2"/>
        <v>1</v>
      </c>
      <c r="H169" s="58">
        <f t="shared" si="7"/>
        <v>1</v>
      </c>
      <c r="I169" s="58">
        <f t="shared" si="8"/>
        <v>1</v>
      </c>
      <c r="J169" s="58">
        <f t="shared" si="9"/>
        <v>1</v>
      </c>
      <c r="K169" s="59">
        <v>0</v>
      </c>
      <c r="L169" s="59">
        <v>3</v>
      </c>
      <c r="M169" s="30"/>
      <c r="N169" s="30"/>
      <c r="O169" s="30"/>
      <c r="P169" s="30"/>
      <c r="Q169" s="30" t="s">
        <v>241</v>
      </c>
      <c r="R169" s="30"/>
      <c r="S169" s="30"/>
      <c r="T169" s="30"/>
      <c r="U169" s="30"/>
      <c r="V169" s="30"/>
      <c r="W169" s="30"/>
      <c r="X169" s="30"/>
      <c r="Y169" s="30"/>
      <c r="Z169" s="30"/>
      <c r="AA169" s="30"/>
      <c r="AB169" s="30"/>
      <c r="AC169" s="30"/>
      <c r="AD169" s="30"/>
      <c r="AE169" s="30"/>
      <c r="AF169" s="30"/>
      <c r="AG169" s="30"/>
      <c r="AH169" s="30"/>
      <c r="AI169" s="30" t="s">
        <v>809</v>
      </c>
      <c r="AJ169" s="30" t="s">
        <v>810</v>
      </c>
      <c r="AK169" s="61" t="b">
        <v>0</v>
      </c>
      <c r="AL169" s="30"/>
      <c r="AM169" s="30"/>
      <c r="AN169" s="30"/>
      <c r="AO169" s="30"/>
      <c r="AP169" s="30"/>
      <c r="AQ169" s="30"/>
      <c r="AR169" s="30"/>
      <c r="AS169" s="30"/>
      <c r="AT169" s="30"/>
      <c r="AU169" s="30"/>
    </row>
    <row r="170" spans="1:47" ht="13" x14ac:dyDescent="0.15">
      <c r="A170" s="29">
        <v>43740.747953425926</v>
      </c>
      <c r="B170" s="30" t="s">
        <v>141</v>
      </c>
      <c r="C170" s="34" t="s">
        <v>210</v>
      </c>
      <c r="D170" s="30"/>
      <c r="E170" s="30" t="str">
        <f t="shared" si="0"/>
        <v>Manor Early College High School</v>
      </c>
      <c r="F170" s="30" t="str">
        <f t="shared" si="1"/>
        <v>Yael Sanchez</v>
      </c>
      <c r="G170" s="32">
        <f t="shared" si="2"/>
        <v>1</v>
      </c>
      <c r="H170" s="58">
        <f t="shared" si="7"/>
        <v>1</v>
      </c>
      <c r="I170" s="58">
        <f t="shared" si="8"/>
        <v>1</v>
      </c>
      <c r="J170" s="58">
        <f t="shared" si="9"/>
        <v>1</v>
      </c>
      <c r="K170" s="59">
        <v>0</v>
      </c>
      <c r="L170" s="59">
        <v>3</v>
      </c>
      <c r="M170" s="30"/>
      <c r="N170" s="30"/>
      <c r="O170" s="30"/>
      <c r="P170" s="30"/>
      <c r="Q170" s="30" t="s">
        <v>229</v>
      </c>
      <c r="R170" s="30"/>
      <c r="S170" s="30"/>
      <c r="T170" s="30"/>
      <c r="U170" s="30"/>
      <c r="V170" s="30"/>
      <c r="W170" s="30"/>
      <c r="X170" s="30"/>
      <c r="Y170" s="30"/>
      <c r="Z170" s="30"/>
      <c r="AA170" s="30"/>
      <c r="AB170" s="30"/>
      <c r="AC170" s="30"/>
      <c r="AD170" s="30"/>
      <c r="AE170" s="30"/>
      <c r="AF170" s="30"/>
      <c r="AG170" s="30"/>
      <c r="AH170" s="30"/>
      <c r="AI170" s="30" t="s">
        <v>809</v>
      </c>
      <c r="AJ170" s="30" t="s">
        <v>810</v>
      </c>
      <c r="AK170" s="61" t="b">
        <v>0</v>
      </c>
      <c r="AL170" s="30"/>
      <c r="AM170" s="30"/>
      <c r="AN170" s="30"/>
      <c r="AO170" s="30"/>
      <c r="AP170" s="30"/>
      <c r="AQ170" s="30"/>
      <c r="AR170" s="30"/>
      <c r="AS170" s="30"/>
      <c r="AT170" s="30"/>
      <c r="AU170" s="30"/>
    </row>
    <row r="171" spans="1:47" ht="13" x14ac:dyDescent="0.15">
      <c r="A171" s="29">
        <v>43740.748950104171</v>
      </c>
      <c r="B171" s="30" t="s">
        <v>141</v>
      </c>
      <c r="C171" s="34" t="s">
        <v>210</v>
      </c>
      <c r="D171" s="30"/>
      <c r="E171" s="30" t="str">
        <f t="shared" si="0"/>
        <v>Manor Early College High School</v>
      </c>
      <c r="F171" s="30" t="str">
        <f t="shared" si="1"/>
        <v>Jeremiah Anderson</v>
      </c>
      <c r="G171" s="32">
        <f t="shared" si="2"/>
        <v>0.66666666666666663</v>
      </c>
      <c r="H171" s="58">
        <f t="shared" si="7"/>
        <v>1</v>
      </c>
      <c r="I171" s="58">
        <f t="shared" si="8"/>
        <v>1</v>
      </c>
      <c r="J171" s="58">
        <f t="shared" si="9"/>
        <v>0</v>
      </c>
      <c r="K171" s="59">
        <v>0</v>
      </c>
      <c r="L171" s="59">
        <v>3</v>
      </c>
      <c r="M171" s="30"/>
      <c r="N171" s="30"/>
      <c r="O171" s="30"/>
      <c r="P171" s="30"/>
      <c r="Q171" s="30" t="s">
        <v>239</v>
      </c>
      <c r="R171" s="30"/>
      <c r="S171" s="30"/>
      <c r="T171" s="30"/>
      <c r="U171" s="30"/>
      <c r="V171" s="30"/>
      <c r="W171" s="30"/>
      <c r="X171" s="30"/>
      <c r="Y171" s="30"/>
      <c r="Z171" s="30"/>
      <c r="AA171" s="30"/>
      <c r="AB171" s="30"/>
      <c r="AC171" s="30"/>
      <c r="AD171" s="30"/>
      <c r="AE171" s="30"/>
      <c r="AF171" s="30"/>
      <c r="AG171" s="30"/>
      <c r="AH171" s="30"/>
      <c r="AI171" s="30" t="s">
        <v>809</v>
      </c>
      <c r="AJ171" s="30" t="s">
        <v>810</v>
      </c>
      <c r="AK171" s="61" t="b">
        <v>1</v>
      </c>
      <c r="AL171" s="30"/>
      <c r="AM171" s="30"/>
      <c r="AN171" s="30"/>
      <c r="AO171" s="30"/>
      <c r="AP171" s="30"/>
      <c r="AQ171" s="30"/>
      <c r="AR171" s="30"/>
      <c r="AS171" s="30"/>
      <c r="AT171" s="30"/>
      <c r="AU171" s="30"/>
    </row>
    <row r="172" spans="1:47" ht="13" x14ac:dyDescent="0.15">
      <c r="A172" s="29">
        <v>43740.746337430552</v>
      </c>
      <c r="B172" s="30" t="s">
        <v>141</v>
      </c>
      <c r="C172" s="30" t="s">
        <v>234</v>
      </c>
      <c r="D172" s="30"/>
      <c r="E172" s="30" t="str">
        <f t="shared" si="0"/>
        <v>Manor High School</v>
      </c>
      <c r="F172" s="30" t="str">
        <f t="shared" si="1"/>
        <v>Ricardo Luna</v>
      </c>
      <c r="G172" s="32">
        <f t="shared" si="2"/>
        <v>0.66666666666666663</v>
      </c>
      <c r="H172" s="58">
        <f t="shared" si="7"/>
        <v>1</v>
      </c>
      <c r="I172" s="58">
        <f t="shared" si="8"/>
        <v>1</v>
      </c>
      <c r="J172" s="58">
        <f t="shared" si="9"/>
        <v>0</v>
      </c>
      <c r="K172" s="59">
        <v>0</v>
      </c>
      <c r="L172" s="59">
        <v>3</v>
      </c>
      <c r="M172" s="30"/>
      <c r="N172" s="30"/>
      <c r="O172" s="30"/>
      <c r="P172" s="30"/>
      <c r="Q172" s="30"/>
      <c r="R172" s="30" t="s">
        <v>382</v>
      </c>
      <c r="S172" s="30"/>
      <c r="T172" s="30"/>
      <c r="U172" s="30"/>
      <c r="V172" s="30"/>
      <c r="W172" s="30"/>
      <c r="X172" s="30"/>
      <c r="Y172" s="30"/>
      <c r="Z172" s="30"/>
      <c r="AA172" s="30"/>
      <c r="AB172" s="30"/>
      <c r="AC172" s="30"/>
      <c r="AD172" s="30"/>
      <c r="AE172" s="30"/>
      <c r="AF172" s="30"/>
      <c r="AG172" s="30"/>
      <c r="AH172" s="30"/>
      <c r="AI172" s="30" t="s">
        <v>809</v>
      </c>
      <c r="AJ172" s="30" t="s">
        <v>810</v>
      </c>
      <c r="AK172" s="61" t="b">
        <v>1</v>
      </c>
      <c r="AL172" s="30"/>
      <c r="AM172" s="30"/>
      <c r="AN172" s="30"/>
      <c r="AO172" s="30"/>
      <c r="AP172" s="30"/>
      <c r="AQ172" s="30"/>
      <c r="AR172" s="30"/>
      <c r="AS172" s="30"/>
      <c r="AT172" s="30"/>
      <c r="AU172" s="30"/>
    </row>
    <row r="173" spans="1:47" ht="13" x14ac:dyDescent="0.15">
      <c r="A173" s="29">
        <v>43740.748430821761</v>
      </c>
      <c r="B173" s="30" t="s">
        <v>141</v>
      </c>
      <c r="C173" s="30" t="s">
        <v>234</v>
      </c>
      <c r="D173" s="30"/>
      <c r="E173" s="30" t="str">
        <f t="shared" si="0"/>
        <v>Manor High School</v>
      </c>
      <c r="F173" s="30" t="str">
        <f t="shared" si="1"/>
        <v>Salemata Diallo</v>
      </c>
      <c r="G173" s="32">
        <f t="shared" si="2"/>
        <v>1</v>
      </c>
      <c r="H173" s="58">
        <f t="shared" si="7"/>
        <v>1</v>
      </c>
      <c r="I173" s="58">
        <f t="shared" si="8"/>
        <v>1</v>
      </c>
      <c r="J173" s="58">
        <f t="shared" si="9"/>
        <v>1</v>
      </c>
      <c r="K173" s="59">
        <v>0</v>
      </c>
      <c r="L173" s="59">
        <v>3</v>
      </c>
      <c r="M173" s="30"/>
      <c r="N173" s="30"/>
      <c r="O173" s="30"/>
      <c r="P173" s="30"/>
      <c r="Q173" s="30"/>
      <c r="R173" s="30" t="s">
        <v>235</v>
      </c>
      <c r="S173" s="30"/>
      <c r="T173" s="30"/>
      <c r="U173" s="30"/>
      <c r="V173" s="30"/>
      <c r="W173" s="30"/>
      <c r="X173" s="30"/>
      <c r="Y173" s="30"/>
      <c r="Z173" s="30"/>
      <c r="AA173" s="30"/>
      <c r="AB173" s="30"/>
      <c r="AC173" s="30"/>
      <c r="AD173" s="30"/>
      <c r="AE173" s="30"/>
      <c r="AF173" s="30"/>
      <c r="AG173" s="30"/>
      <c r="AH173" s="30"/>
      <c r="AI173" s="30" t="s">
        <v>809</v>
      </c>
      <c r="AJ173" s="30" t="s">
        <v>810</v>
      </c>
      <c r="AK173" s="61" t="b">
        <v>0</v>
      </c>
      <c r="AL173" s="30"/>
      <c r="AM173" s="30"/>
      <c r="AN173" s="30"/>
      <c r="AO173" s="30"/>
      <c r="AP173" s="30"/>
      <c r="AQ173" s="30"/>
      <c r="AR173" s="30"/>
      <c r="AS173" s="30"/>
      <c r="AT173" s="30"/>
      <c r="AU173" s="30"/>
    </row>
    <row r="174" spans="1:47" ht="13" x14ac:dyDescent="0.15">
      <c r="A174" s="29">
        <v>43741.695328321759</v>
      </c>
      <c r="B174" s="30" t="s">
        <v>141</v>
      </c>
      <c r="C174" s="30" t="s">
        <v>272</v>
      </c>
      <c r="D174" s="30"/>
      <c r="E174" s="30" t="str">
        <f t="shared" si="0"/>
        <v>Manor New Tech</v>
      </c>
      <c r="F174" s="30" t="str">
        <f t="shared" si="1"/>
        <v>Jaime Bautista</v>
      </c>
      <c r="G174" s="32">
        <f t="shared" si="2"/>
        <v>0</v>
      </c>
      <c r="H174" s="58">
        <f t="shared" si="7"/>
        <v>0</v>
      </c>
      <c r="I174" s="58">
        <f t="shared" si="8"/>
        <v>0</v>
      </c>
      <c r="J174" s="58">
        <f t="shared" si="9"/>
        <v>0</v>
      </c>
      <c r="K174" s="59">
        <v>0</v>
      </c>
      <c r="L174" s="59">
        <v>3</v>
      </c>
      <c r="M174" s="30"/>
      <c r="N174" s="30"/>
      <c r="O174" s="30"/>
      <c r="P174" s="30"/>
      <c r="Q174" s="30"/>
      <c r="R174" s="30"/>
      <c r="S174" s="30" t="s">
        <v>292</v>
      </c>
      <c r="T174" s="30"/>
      <c r="U174" s="30"/>
      <c r="V174" s="30"/>
      <c r="W174" s="30"/>
      <c r="X174" s="30"/>
      <c r="Y174" s="30"/>
      <c r="Z174" s="30"/>
      <c r="AA174" s="30"/>
      <c r="AB174" s="30"/>
      <c r="AC174" s="30"/>
      <c r="AD174" s="30"/>
      <c r="AE174" s="30"/>
      <c r="AF174" s="30"/>
      <c r="AG174" s="30"/>
      <c r="AH174" s="30"/>
      <c r="AI174" s="30" t="s">
        <v>813</v>
      </c>
      <c r="AJ174" s="30" t="s">
        <v>628</v>
      </c>
      <c r="AK174" s="61" t="b">
        <v>1</v>
      </c>
      <c r="AL174" s="30"/>
      <c r="AM174" s="30"/>
      <c r="AN174" s="30"/>
      <c r="AO174" s="30"/>
      <c r="AP174" s="30"/>
      <c r="AQ174" s="30"/>
      <c r="AR174" s="30"/>
      <c r="AS174" s="30"/>
      <c r="AT174" s="30"/>
      <c r="AU174" s="30"/>
    </row>
    <row r="175" spans="1:47" ht="13" x14ac:dyDescent="0.15">
      <c r="A175" s="29">
        <v>43741.696183877313</v>
      </c>
      <c r="B175" s="30" t="s">
        <v>141</v>
      </c>
      <c r="C175" s="30" t="s">
        <v>272</v>
      </c>
      <c r="D175" s="30"/>
      <c r="E175" s="30" t="str">
        <f t="shared" si="0"/>
        <v>Manor New Tech</v>
      </c>
      <c r="F175" s="30" t="str">
        <f t="shared" si="1"/>
        <v>Aileen Rodriguez</v>
      </c>
      <c r="G175" s="32">
        <f t="shared" si="2"/>
        <v>0.66666666666666663</v>
      </c>
      <c r="H175" s="58">
        <f t="shared" si="7"/>
        <v>1</v>
      </c>
      <c r="I175" s="58">
        <f t="shared" si="8"/>
        <v>1</v>
      </c>
      <c r="J175" s="58">
        <f t="shared" si="9"/>
        <v>0</v>
      </c>
      <c r="K175" s="59">
        <v>0</v>
      </c>
      <c r="L175" s="59">
        <v>3</v>
      </c>
      <c r="M175" s="30"/>
      <c r="N175" s="30"/>
      <c r="O175" s="30"/>
      <c r="P175" s="30"/>
      <c r="Q175" s="30"/>
      <c r="R175" s="30"/>
      <c r="S175" s="30" t="s">
        <v>278</v>
      </c>
      <c r="T175" s="30"/>
      <c r="U175" s="30"/>
      <c r="V175" s="30"/>
      <c r="W175" s="30"/>
      <c r="X175" s="30"/>
      <c r="Y175" s="30"/>
      <c r="Z175" s="30"/>
      <c r="AA175" s="30"/>
      <c r="AB175" s="30"/>
      <c r="AC175" s="30"/>
      <c r="AD175" s="30"/>
      <c r="AE175" s="30"/>
      <c r="AF175" s="30"/>
      <c r="AG175" s="30"/>
      <c r="AH175" s="30"/>
      <c r="AI175" s="30" t="s">
        <v>809</v>
      </c>
      <c r="AJ175" s="30" t="s">
        <v>810</v>
      </c>
      <c r="AK175" s="61" t="b">
        <v>1</v>
      </c>
      <c r="AL175" s="30"/>
      <c r="AM175" s="30"/>
      <c r="AN175" s="30"/>
      <c r="AO175" s="30"/>
      <c r="AP175" s="30"/>
      <c r="AQ175" s="30"/>
      <c r="AR175" s="30"/>
      <c r="AS175" s="30"/>
      <c r="AT175" s="30"/>
      <c r="AU175" s="30"/>
    </row>
    <row r="176" spans="1:47" ht="13" x14ac:dyDescent="0.15">
      <c r="A176" s="29">
        <v>43741.704420138893</v>
      </c>
      <c r="B176" s="30" t="s">
        <v>141</v>
      </c>
      <c r="C176" s="30" t="s">
        <v>272</v>
      </c>
      <c r="D176" s="30"/>
      <c r="E176" s="30" t="str">
        <f t="shared" si="0"/>
        <v>Manor New Tech</v>
      </c>
      <c r="F176" s="30" t="str">
        <f t="shared" si="1"/>
        <v>Jenny Khun</v>
      </c>
      <c r="G176" s="32">
        <f t="shared" si="2"/>
        <v>0.66666666666666663</v>
      </c>
      <c r="H176" s="58">
        <f t="shared" si="7"/>
        <v>1</v>
      </c>
      <c r="I176" s="58">
        <f t="shared" si="8"/>
        <v>1</v>
      </c>
      <c r="J176" s="58">
        <f t="shared" si="9"/>
        <v>0</v>
      </c>
      <c r="K176" s="59">
        <v>0</v>
      </c>
      <c r="L176" s="59">
        <v>3</v>
      </c>
      <c r="M176" s="30"/>
      <c r="N176" s="30"/>
      <c r="O176" s="30"/>
      <c r="P176" s="30"/>
      <c r="Q176" s="30"/>
      <c r="R176" s="30"/>
      <c r="S176" s="30" t="s">
        <v>284</v>
      </c>
      <c r="T176" s="30"/>
      <c r="U176" s="30"/>
      <c r="V176" s="30"/>
      <c r="W176" s="30"/>
      <c r="X176" s="30"/>
      <c r="Y176" s="30"/>
      <c r="Z176" s="30"/>
      <c r="AA176" s="30"/>
      <c r="AB176" s="30"/>
      <c r="AC176" s="30"/>
      <c r="AD176" s="30"/>
      <c r="AE176" s="30"/>
      <c r="AF176" s="30"/>
      <c r="AG176" s="30"/>
      <c r="AH176" s="30"/>
      <c r="AI176" s="30" t="s">
        <v>809</v>
      </c>
      <c r="AJ176" s="30" t="s">
        <v>810</v>
      </c>
      <c r="AK176" s="61" t="b">
        <v>1</v>
      </c>
      <c r="AL176" s="30"/>
      <c r="AM176" s="30"/>
      <c r="AN176" s="30"/>
      <c r="AO176" s="30"/>
      <c r="AP176" s="30"/>
      <c r="AQ176" s="30"/>
      <c r="AR176" s="30"/>
      <c r="AS176" s="30"/>
      <c r="AT176" s="30"/>
      <c r="AU176" s="30"/>
    </row>
    <row r="177" spans="1:47" ht="13" x14ac:dyDescent="0.15">
      <c r="A177" s="29">
        <v>43741.705270451392</v>
      </c>
      <c r="B177" s="30" t="s">
        <v>141</v>
      </c>
      <c r="C177" s="30" t="s">
        <v>272</v>
      </c>
      <c r="D177" s="30"/>
      <c r="E177" s="30" t="str">
        <f t="shared" si="0"/>
        <v>Manor New Tech</v>
      </c>
      <c r="F177" s="30" t="str">
        <f t="shared" si="1"/>
        <v>Matthew Campos</v>
      </c>
      <c r="G177" s="32">
        <f t="shared" si="2"/>
        <v>0.33333333333333331</v>
      </c>
      <c r="H177" s="58">
        <f t="shared" si="7"/>
        <v>1</v>
      </c>
      <c r="I177" s="58">
        <f t="shared" si="8"/>
        <v>0</v>
      </c>
      <c r="J177" s="58">
        <f t="shared" si="9"/>
        <v>0</v>
      </c>
      <c r="K177" s="59">
        <v>0</v>
      </c>
      <c r="L177" s="59">
        <v>3</v>
      </c>
      <c r="M177" s="30"/>
      <c r="N177" s="30"/>
      <c r="O177" s="30"/>
      <c r="P177" s="30"/>
      <c r="Q177" s="30"/>
      <c r="R177" s="30"/>
      <c r="S177" s="30" t="s">
        <v>281</v>
      </c>
      <c r="T177" s="30"/>
      <c r="U177" s="30"/>
      <c r="V177" s="30"/>
      <c r="W177" s="30"/>
      <c r="X177" s="30"/>
      <c r="Y177" s="30"/>
      <c r="Z177" s="30"/>
      <c r="AA177" s="30"/>
      <c r="AB177" s="30"/>
      <c r="AC177" s="30"/>
      <c r="AD177" s="30"/>
      <c r="AE177" s="30"/>
      <c r="AF177" s="30"/>
      <c r="AG177" s="30"/>
      <c r="AH177" s="30"/>
      <c r="AI177" s="30" t="s">
        <v>809</v>
      </c>
      <c r="AJ177" s="30" t="s">
        <v>628</v>
      </c>
      <c r="AK177" s="61" t="b">
        <v>1</v>
      </c>
      <c r="AL177" s="30"/>
      <c r="AM177" s="30"/>
      <c r="AN177" s="30"/>
      <c r="AO177" s="30"/>
      <c r="AP177" s="30"/>
      <c r="AQ177" s="30"/>
      <c r="AR177" s="30"/>
      <c r="AS177" s="30"/>
      <c r="AT177" s="30"/>
      <c r="AU177" s="30"/>
    </row>
    <row r="178" spans="1:47" ht="13" x14ac:dyDescent="0.15">
      <c r="A178" s="29">
        <v>43741.705293344909</v>
      </c>
      <c r="B178" s="30" t="s">
        <v>141</v>
      </c>
      <c r="C178" s="30" t="s">
        <v>272</v>
      </c>
      <c r="D178" s="30"/>
      <c r="E178" s="30" t="str">
        <f t="shared" si="0"/>
        <v>Manor New Tech</v>
      </c>
      <c r="F178" s="30" t="str">
        <f t="shared" si="1"/>
        <v>Caden Densmore</v>
      </c>
      <c r="G178" s="32">
        <f t="shared" si="2"/>
        <v>0.33333333333333331</v>
      </c>
      <c r="H178" s="58">
        <f t="shared" si="7"/>
        <v>1</v>
      </c>
      <c r="I178" s="58">
        <f t="shared" si="8"/>
        <v>0</v>
      </c>
      <c r="J178" s="58">
        <f t="shared" si="9"/>
        <v>0</v>
      </c>
      <c r="K178" s="59">
        <v>0</v>
      </c>
      <c r="L178" s="59">
        <v>3</v>
      </c>
      <c r="M178" s="30"/>
      <c r="N178" s="30"/>
      <c r="O178" s="30"/>
      <c r="P178" s="30"/>
      <c r="Q178" s="30"/>
      <c r="R178" s="30"/>
      <c r="S178" s="30" t="s">
        <v>274</v>
      </c>
      <c r="T178" s="30"/>
      <c r="U178" s="30"/>
      <c r="V178" s="30"/>
      <c r="W178" s="30"/>
      <c r="X178" s="30"/>
      <c r="Y178" s="30"/>
      <c r="Z178" s="30"/>
      <c r="AA178" s="30"/>
      <c r="AB178" s="30"/>
      <c r="AC178" s="30"/>
      <c r="AD178" s="30"/>
      <c r="AE178" s="30"/>
      <c r="AF178" s="30"/>
      <c r="AG178" s="30"/>
      <c r="AH178" s="30"/>
      <c r="AI178" s="30" t="s">
        <v>809</v>
      </c>
      <c r="AJ178" s="30" t="s">
        <v>628</v>
      </c>
      <c r="AK178" s="61" t="b">
        <v>1</v>
      </c>
      <c r="AL178" s="30"/>
      <c r="AM178" s="30"/>
      <c r="AN178" s="30"/>
      <c r="AO178" s="30"/>
      <c r="AP178" s="30"/>
      <c r="AQ178" s="30"/>
      <c r="AR178" s="30"/>
      <c r="AS178" s="30"/>
      <c r="AT178" s="30"/>
      <c r="AU178" s="30"/>
    </row>
    <row r="179" spans="1:47" ht="13" x14ac:dyDescent="0.15">
      <c r="A179" s="29">
        <v>43741.705500462966</v>
      </c>
      <c r="B179" s="30" t="s">
        <v>141</v>
      </c>
      <c r="C179" s="30" t="s">
        <v>272</v>
      </c>
      <c r="D179" s="30"/>
      <c r="E179" s="30" t="str">
        <f t="shared" si="0"/>
        <v>Manor New Tech</v>
      </c>
      <c r="F179" s="30" t="str">
        <f t="shared" si="1"/>
        <v>Lidia Guitierrez</v>
      </c>
      <c r="G179" s="32">
        <f t="shared" si="2"/>
        <v>0.33333333333333331</v>
      </c>
      <c r="H179" s="58">
        <f t="shared" si="7"/>
        <v>1</v>
      </c>
      <c r="I179" s="58">
        <f t="shared" si="8"/>
        <v>0</v>
      </c>
      <c r="J179" s="58">
        <f t="shared" si="9"/>
        <v>0</v>
      </c>
      <c r="K179" s="59">
        <v>0</v>
      </c>
      <c r="L179" s="59">
        <v>3</v>
      </c>
      <c r="M179" s="30"/>
      <c r="N179" s="30"/>
      <c r="O179" s="30"/>
      <c r="P179" s="30"/>
      <c r="Q179" s="30"/>
      <c r="R179" s="30"/>
      <c r="S179" s="30" t="s">
        <v>273</v>
      </c>
      <c r="T179" s="30"/>
      <c r="U179" s="30"/>
      <c r="V179" s="30"/>
      <c r="W179" s="30"/>
      <c r="X179" s="30"/>
      <c r="Y179" s="30"/>
      <c r="Z179" s="30"/>
      <c r="AA179" s="30"/>
      <c r="AB179" s="30"/>
      <c r="AC179" s="30"/>
      <c r="AD179" s="30"/>
      <c r="AE179" s="30"/>
      <c r="AF179" s="30"/>
      <c r="AG179" s="30"/>
      <c r="AH179" s="30"/>
      <c r="AI179" s="30" t="s">
        <v>809</v>
      </c>
      <c r="AJ179" s="30" t="s">
        <v>628</v>
      </c>
      <c r="AK179" s="61" t="b">
        <v>1</v>
      </c>
      <c r="AL179" s="30"/>
      <c r="AM179" s="30"/>
      <c r="AN179" s="30"/>
      <c r="AO179" s="30"/>
      <c r="AP179" s="30"/>
      <c r="AQ179" s="30"/>
      <c r="AR179" s="30"/>
      <c r="AS179" s="30"/>
      <c r="AT179" s="30"/>
      <c r="AU179" s="30"/>
    </row>
    <row r="180" spans="1:47" ht="13" x14ac:dyDescent="0.15">
      <c r="A180" s="29">
        <v>43741.705612881946</v>
      </c>
      <c r="B180" s="30" t="s">
        <v>141</v>
      </c>
      <c r="C180" s="30" t="s">
        <v>272</v>
      </c>
      <c r="D180" s="30"/>
      <c r="E180" s="30" t="str">
        <f t="shared" si="0"/>
        <v>Manor New Tech</v>
      </c>
      <c r="F180" s="30" t="str">
        <f t="shared" si="1"/>
        <v>Darren Hyson</v>
      </c>
      <c r="G180" s="32">
        <f t="shared" si="2"/>
        <v>0.33333333333333331</v>
      </c>
      <c r="H180" s="58">
        <f t="shared" si="7"/>
        <v>0</v>
      </c>
      <c r="I180" s="58">
        <f t="shared" si="8"/>
        <v>0</v>
      </c>
      <c r="J180" s="58">
        <f t="shared" si="9"/>
        <v>1</v>
      </c>
      <c r="K180" s="59">
        <v>0</v>
      </c>
      <c r="L180" s="59">
        <v>3</v>
      </c>
      <c r="M180" s="30"/>
      <c r="N180" s="30"/>
      <c r="O180" s="30"/>
      <c r="P180" s="30"/>
      <c r="Q180" s="30"/>
      <c r="R180" s="30"/>
      <c r="S180" s="30" t="s">
        <v>394</v>
      </c>
      <c r="T180" s="30"/>
      <c r="U180" s="30"/>
      <c r="V180" s="30"/>
      <c r="W180" s="30"/>
      <c r="X180" s="30"/>
      <c r="Y180" s="30"/>
      <c r="Z180" s="30"/>
      <c r="AA180" s="30"/>
      <c r="AB180" s="30"/>
      <c r="AC180" s="30"/>
      <c r="AD180" s="30"/>
      <c r="AE180" s="30"/>
      <c r="AF180" s="30"/>
      <c r="AG180" s="30"/>
      <c r="AH180" s="30"/>
      <c r="AI180" s="30" t="s">
        <v>812</v>
      </c>
      <c r="AJ180" s="30" t="s">
        <v>800</v>
      </c>
      <c r="AK180" s="61" t="b">
        <v>0</v>
      </c>
      <c r="AL180" s="30"/>
      <c r="AM180" s="30"/>
      <c r="AN180" s="30"/>
      <c r="AO180" s="30"/>
      <c r="AP180" s="30"/>
      <c r="AQ180" s="30"/>
      <c r="AR180" s="30"/>
      <c r="AS180" s="30"/>
      <c r="AT180" s="30"/>
      <c r="AU180" s="30"/>
    </row>
    <row r="181" spans="1:47" ht="13" x14ac:dyDescent="0.15">
      <c r="A181" s="29">
        <v>43741.737402384257</v>
      </c>
      <c r="B181" s="30" t="s">
        <v>141</v>
      </c>
      <c r="C181" s="34" t="s">
        <v>332</v>
      </c>
      <c r="D181" s="30"/>
      <c r="E181" s="30" t="str">
        <f t="shared" si="0"/>
        <v>Manor Senior High School</v>
      </c>
      <c r="F181" s="30" t="str">
        <f t="shared" si="1"/>
        <v>Luis Serrano</v>
      </c>
      <c r="G181" s="32">
        <f t="shared" si="2"/>
        <v>0.66666666666666663</v>
      </c>
      <c r="H181" s="58">
        <f t="shared" si="7"/>
        <v>1</v>
      </c>
      <c r="I181" s="58">
        <f t="shared" si="8"/>
        <v>0</v>
      </c>
      <c r="J181" s="58">
        <f t="shared" si="9"/>
        <v>1</v>
      </c>
      <c r="K181" s="59">
        <v>0</v>
      </c>
      <c r="L181" s="59">
        <v>3</v>
      </c>
      <c r="M181" s="30"/>
      <c r="N181" s="30"/>
      <c r="O181" s="30"/>
      <c r="P181" s="30"/>
      <c r="Q181" s="30"/>
      <c r="R181" s="30"/>
      <c r="S181" s="30"/>
      <c r="T181" s="30" t="s">
        <v>397</v>
      </c>
      <c r="U181" s="30"/>
      <c r="V181" s="30"/>
      <c r="W181" s="30"/>
      <c r="X181" s="30"/>
      <c r="Y181" s="30"/>
      <c r="Z181" s="30"/>
      <c r="AA181" s="30"/>
      <c r="AB181" s="30"/>
      <c r="AC181" s="30"/>
      <c r="AD181" s="30"/>
      <c r="AE181" s="30"/>
      <c r="AF181" s="30"/>
      <c r="AG181" s="30"/>
      <c r="AH181" s="30"/>
      <c r="AI181" s="30" t="s">
        <v>809</v>
      </c>
      <c r="AJ181" s="30" t="s">
        <v>628</v>
      </c>
      <c r="AK181" s="61" t="b">
        <v>0</v>
      </c>
      <c r="AL181" s="30"/>
      <c r="AM181" s="30"/>
      <c r="AN181" s="30"/>
      <c r="AO181" s="30"/>
      <c r="AP181" s="30"/>
      <c r="AQ181" s="30"/>
      <c r="AR181" s="30"/>
      <c r="AS181" s="30"/>
      <c r="AT181" s="30"/>
      <c r="AU181" s="30"/>
    </row>
    <row r="182" spans="1:47" ht="13" x14ac:dyDescent="0.15">
      <c r="A182" s="29">
        <v>43740.710672430556</v>
      </c>
      <c r="B182" s="30" t="s">
        <v>141</v>
      </c>
      <c r="C182" s="30" t="s">
        <v>149</v>
      </c>
      <c r="D182" s="30"/>
      <c r="E182" s="30" t="str">
        <f t="shared" si="0"/>
        <v>Pflugerville</v>
      </c>
      <c r="F182" s="30" t="str">
        <f t="shared" si="1"/>
        <v>Aileen Garcia</v>
      </c>
      <c r="G182" s="32">
        <f t="shared" si="2"/>
        <v>0.66666666666666663</v>
      </c>
      <c r="H182" s="58">
        <f t="shared" si="7"/>
        <v>1</v>
      </c>
      <c r="I182" s="58">
        <f t="shared" si="8"/>
        <v>0</v>
      </c>
      <c r="J182" s="58">
        <f t="shared" si="9"/>
        <v>1</v>
      </c>
      <c r="K182" s="59">
        <v>0</v>
      </c>
      <c r="L182" s="59">
        <v>3</v>
      </c>
      <c r="M182" s="30"/>
      <c r="N182" s="30"/>
      <c r="O182" s="30"/>
      <c r="P182" s="30"/>
      <c r="Q182" s="30"/>
      <c r="R182" s="30"/>
      <c r="S182" s="30"/>
      <c r="T182" s="30"/>
      <c r="U182" s="30" t="s">
        <v>179</v>
      </c>
      <c r="V182" s="30"/>
      <c r="W182" s="30"/>
      <c r="X182" s="30"/>
      <c r="Y182" s="30"/>
      <c r="Z182" s="30"/>
      <c r="AA182" s="30"/>
      <c r="AB182" s="30"/>
      <c r="AC182" s="30"/>
      <c r="AD182" s="30"/>
      <c r="AE182" s="30"/>
      <c r="AF182" s="30"/>
      <c r="AG182" s="30"/>
      <c r="AH182" s="30"/>
      <c r="AI182" s="30" t="s">
        <v>809</v>
      </c>
      <c r="AJ182" s="30" t="s">
        <v>811</v>
      </c>
      <c r="AK182" s="61" t="b">
        <v>0</v>
      </c>
      <c r="AL182" s="30"/>
      <c r="AM182" s="30"/>
      <c r="AN182" s="30"/>
      <c r="AO182" s="30"/>
      <c r="AP182" s="30"/>
      <c r="AQ182" s="30"/>
      <c r="AR182" s="30"/>
      <c r="AS182" s="30"/>
      <c r="AT182" s="30"/>
      <c r="AU182" s="30"/>
    </row>
    <row r="183" spans="1:47" ht="13" x14ac:dyDescent="0.15">
      <c r="A183" s="29">
        <v>43740.717536875003</v>
      </c>
      <c r="B183" s="30" t="s">
        <v>141</v>
      </c>
      <c r="C183" s="30" t="s">
        <v>149</v>
      </c>
      <c r="D183" s="30"/>
      <c r="E183" s="30" t="str">
        <f t="shared" si="0"/>
        <v>Pflugerville</v>
      </c>
      <c r="F183" s="30" t="str">
        <f t="shared" si="1"/>
        <v>Keira Tran</v>
      </c>
      <c r="G183" s="32">
        <f t="shared" si="2"/>
        <v>1</v>
      </c>
      <c r="H183" s="58">
        <f t="shared" si="7"/>
        <v>1</v>
      </c>
      <c r="I183" s="58">
        <f t="shared" si="8"/>
        <v>1</v>
      </c>
      <c r="J183" s="58">
        <f t="shared" si="9"/>
        <v>1</v>
      </c>
      <c r="K183" s="59">
        <v>0</v>
      </c>
      <c r="L183" s="59">
        <v>3</v>
      </c>
      <c r="M183" s="30"/>
      <c r="N183" s="30"/>
      <c r="O183" s="30"/>
      <c r="P183" s="30"/>
      <c r="Q183" s="30"/>
      <c r="R183" s="30"/>
      <c r="S183" s="30"/>
      <c r="T183" s="30"/>
      <c r="U183" s="30" t="s">
        <v>157</v>
      </c>
      <c r="V183" s="30"/>
      <c r="W183" s="30"/>
      <c r="X183" s="30"/>
      <c r="Y183" s="30"/>
      <c r="Z183" s="30"/>
      <c r="AA183" s="30"/>
      <c r="AB183" s="30"/>
      <c r="AC183" s="30"/>
      <c r="AD183" s="30"/>
      <c r="AE183" s="30"/>
      <c r="AF183" s="30"/>
      <c r="AG183" s="30"/>
      <c r="AH183" s="30"/>
      <c r="AI183" s="30" t="s">
        <v>809</v>
      </c>
      <c r="AJ183" s="30" t="s">
        <v>810</v>
      </c>
      <c r="AK183" s="61" t="b">
        <v>0</v>
      </c>
      <c r="AL183" s="30"/>
      <c r="AM183" s="30"/>
      <c r="AN183" s="30"/>
      <c r="AO183" s="30"/>
      <c r="AP183" s="30"/>
      <c r="AQ183" s="30"/>
      <c r="AR183" s="30"/>
      <c r="AS183" s="30"/>
      <c r="AT183" s="30"/>
      <c r="AU183" s="30"/>
    </row>
    <row r="184" spans="1:47" ht="13" x14ac:dyDescent="0.15">
      <c r="A184" s="29">
        <v>43740.723630891203</v>
      </c>
      <c r="B184" s="30" t="s">
        <v>141</v>
      </c>
      <c r="C184" s="30" t="s">
        <v>149</v>
      </c>
      <c r="D184" s="30"/>
      <c r="E184" s="30" t="str">
        <f t="shared" si="0"/>
        <v>Pflugerville</v>
      </c>
      <c r="F184" s="30" t="str">
        <f t="shared" si="1"/>
        <v>Paisley Tramp</v>
      </c>
      <c r="G184" s="32">
        <f t="shared" si="2"/>
        <v>1</v>
      </c>
      <c r="H184" s="58">
        <f t="shared" si="7"/>
        <v>1</v>
      </c>
      <c r="I184" s="58">
        <f t="shared" si="8"/>
        <v>1</v>
      </c>
      <c r="J184" s="58">
        <f t="shared" si="9"/>
        <v>1</v>
      </c>
      <c r="K184" s="59">
        <v>0</v>
      </c>
      <c r="L184" s="59">
        <v>3</v>
      </c>
      <c r="M184" s="30"/>
      <c r="N184" s="30"/>
      <c r="O184" s="30"/>
      <c r="P184" s="30"/>
      <c r="Q184" s="30"/>
      <c r="R184" s="30"/>
      <c r="S184" s="30"/>
      <c r="T184" s="30"/>
      <c r="U184" s="30" t="s">
        <v>160</v>
      </c>
      <c r="V184" s="30"/>
      <c r="W184" s="30"/>
      <c r="X184" s="30"/>
      <c r="Y184" s="30"/>
      <c r="Z184" s="30"/>
      <c r="AA184" s="30"/>
      <c r="AB184" s="30"/>
      <c r="AC184" s="30"/>
      <c r="AD184" s="30"/>
      <c r="AE184" s="30"/>
      <c r="AF184" s="30"/>
      <c r="AG184" s="30"/>
      <c r="AH184" s="30"/>
      <c r="AI184" s="30" t="s">
        <v>809</v>
      </c>
      <c r="AJ184" s="30" t="s">
        <v>810</v>
      </c>
      <c r="AK184" s="61" t="b">
        <v>0</v>
      </c>
      <c r="AL184" s="30"/>
      <c r="AM184" s="30"/>
      <c r="AN184" s="30"/>
      <c r="AO184" s="30"/>
      <c r="AP184" s="30"/>
      <c r="AQ184" s="30"/>
      <c r="AR184" s="30"/>
      <c r="AS184" s="30"/>
      <c r="AT184" s="30"/>
      <c r="AU184" s="30"/>
    </row>
    <row r="185" spans="1:47" ht="13" x14ac:dyDescent="0.15">
      <c r="A185" s="29">
        <v>43740.724332407408</v>
      </c>
      <c r="B185" s="30" t="s">
        <v>141</v>
      </c>
      <c r="C185" s="30" t="s">
        <v>149</v>
      </c>
      <c r="D185" s="30"/>
      <c r="E185" s="30" t="str">
        <f t="shared" si="0"/>
        <v>Pflugerville</v>
      </c>
      <c r="F185" s="30" t="str">
        <f t="shared" si="1"/>
        <v>Kyndal Hampton</v>
      </c>
      <c r="G185" s="32">
        <f t="shared" si="2"/>
        <v>0.33333333333333331</v>
      </c>
      <c r="H185" s="58">
        <f t="shared" si="7"/>
        <v>1</v>
      </c>
      <c r="I185" s="58">
        <f t="shared" si="8"/>
        <v>0</v>
      </c>
      <c r="J185" s="58">
        <f t="shared" si="9"/>
        <v>0</v>
      </c>
      <c r="K185" s="59">
        <v>0</v>
      </c>
      <c r="L185" s="59">
        <v>3</v>
      </c>
      <c r="M185" s="30"/>
      <c r="N185" s="30"/>
      <c r="O185" s="30"/>
      <c r="P185" s="30"/>
      <c r="Q185" s="30"/>
      <c r="R185" s="30"/>
      <c r="S185" s="30"/>
      <c r="T185" s="30"/>
      <c r="U185" s="30" t="s">
        <v>153</v>
      </c>
      <c r="V185" s="30"/>
      <c r="W185" s="30"/>
      <c r="X185" s="30"/>
      <c r="Y185" s="30"/>
      <c r="Z185" s="30"/>
      <c r="AA185" s="30"/>
      <c r="AB185" s="30"/>
      <c r="AC185" s="30"/>
      <c r="AD185" s="30"/>
      <c r="AE185" s="30"/>
      <c r="AF185" s="30"/>
      <c r="AG185" s="30"/>
      <c r="AH185" s="30"/>
      <c r="AI185" s="30" t="s">
        <v>809</v>
      </c>
      <c r="AJ185" s="30" t="s">
        <v>811</v>
      </c>
      <c r="AK185" s="61" t="b">
        <v>1</v>
      </c>
      <c r="AL185" s="30"/>
      <c r="AM185" s="30"/>
      <c r="AN185" s="30"/>
      <c r="AO185" s="30"/>
      <c r="AP185" s="30"/>
      <c r="AQ185" s="30"/>
      <c r="AR185" s="30"/>
      <c r="AS185" s="30"/>
      <c r="AT185" s="30"/>
      <c r="AU185" s="30"/>
    </row>
    <row r="186" spans="1:47" ht="13" x14ac:dyDescent="0.15">
      <c r="A186" s="29">
        <v>43740.724544004624</v>
      </c>
      <c r="B186" s="30" t="s">
        <v>141</v>
      </c>
      <c r="C186" s="30" t="s">
        <v>149</v>
      </c>
      <c r="D186" s="30"/>
      <c r="E186" s="30" t="str">
        <f t="shared" si="0"/>
        <v>Pflugerville</v>
      </c>
      <c r="F186" s="30" t="str">
        <f t="shared" si="1"/>
        <v>Desiree Flores</v>
      </c>
      <c r="G186" s="32">
        <f t="shared" si="2"/>
        <v>1</v>
      </c>
      <c r="H186" s="58">
        <f t="shared" si="7"/>
        <v>1</v>
      </c>
      <c r="I186" s="58">
        <f t="shared" si="8"/>
        <v>1</v>
      </c>
      <c r="J186" s="58">
        <f t="shared" si="9"/>
        <v>1</v>
      </c>
      <c r="K186" s="59">
        <v>0</v>
      </c>
      <c r="L186" s="59">
        <v>3</v>
      </c>
      <c r="M186" s="30"/>
      <c r="N186" s="30"/>
      <c r="O186" s="30"/>
      <c r="P186" s="30"/>
      <c r="Q186" s="30"/>
      <c r="R186" s="30"/>
      <c r="S186" s="30"/>
      <c r="T186" s="30"/>
      <c r="U186" s="30" t="s">
        <v>191</v>
      </c>
      <c r="V186" s="30"/>
      <c r="W186" s="30"/>
      <c r="X186" s="30"/>
      <c r="Y186" s="30"/>
      <c r="Z186" s="30"/>
      <c r="AA186" s="30"/>
      <c r="AB186" s="30"/>
      <c r="AC186" s="30"/>
      <c r="AD186" s="30"/>
      <c r="AE186" s="30"/>
      <c r="AF186" s="30"/>
      <c r="AG186" s="30"/>
      <c r="AH186" s="30"/>
      <c r="AI186" s="30" t="s">
        <v>809</v>
      </c>
      <c r="AJ186" s="30" t="s">
        <v>810</v>
      </c>
      <c r="AK186" s="61" t="b">
        <v>0</v>
      </c>
      <c r="AL186" s="30"/>
      <c r="AM186" s="30"/>
      <c r="AN186" s="30"/>
      <c r="AO186" s="30"/>
      <c r="AP186" s="30"/>
      <c r="AQ186" s="30"/>
      <c r="AR186" s="30"/>
      <c r="AS186" s="30"/>
      <c r="AT186" s="30"/>
      <c r="AU186" s="30"/>
    </row>
    <row r="187" spans="1:47" ht="13" x14ac:dyDescent="0.15">
      <c r="A187" s="29">
        <v>43740.724549328705</v>
      </c>
      <c r="B187" s="30" t="s">
        <v>141</v>
      </c>
      <c r="C187" s="30" t="s">
        <v>149</v>
      </c>
      <c r="D187" s="30"/>
      <c r="E187" s="30" t="str">
        <f t="shared" si="0"/>
        <v>Pflugerville</v>
      </c>
      <c r="F187" s="30" t="str">
        <f t="shared" si="1"/>
        <v>Layla Guerra</v>
      </c>
      <c r="G187" s="32">
        <f t="shared" si="2"/>
        <v>1</v>
      </c>
      <c r="H187" s="58">
        <f t="shared" si="7"/>
        <v>1</v>
      </c>
      <c r="I187" s="58">
        <f t="shared" si="8"/>
        <v>1</v>
      </c>
      <c r="J187" s="58">
        <f t="shared" si="9"/>
        <v>1</v>
      </c>
      <c r="K187" s="59">
        <v>0</v>
      </c>
      <c r="L187" s="59">
        <v>3</v>
      </c>
      <c r="M187" s="30"/>
      <c r="N187" s="30"/>
      <c r="O187" s="30"/>
      <c r="P187" s="30"/>
      <c r="Q187" s="30"/>
      <c r="R187" s="30"/>
      <c r="S187" s="30"/>
      <c r="T187" s="30"/>
      <c r="U187" s="30" t="s">
        <v>365</v>
      </c>
      <c r="V187" s="30"/>
      <c r="W187" s="30"/>
      <c r="X187" s="30"/>
      <c r="Y187" s="30"/>
      <c r="Z187" s="30"/>
      <c r="AA187" s="30"/>
      <c r="AB187" s="30"/>
      <c r="AC187" s="30"/>
      <c r="AD187" s="30"/>
      <c r="AE187" s="30"/>
      <c r="AF187" s="30"/>
      <c r="AG187" s="30"/>
      <c r="AH187" s="30"/>
      <c r="AI187" s="30" t="s">
        <v>809</v>
      </c>
      <c r="AJ187" s="30" t="s">
        <v>810</v>
      </c>
      <c r="AK187" s="61" t="b">
        <v>0</v>
      </c>
      <c r="AL187" s="30"/>
      <c r="AM187" s="30"/>
      <c r="AN187" s="30"/>
      <c r="AO187" s="30"/>
      <c r="AP187" s="30"/>
      <c r="AQ187" s="30"/>
      <c r="AR187" s="30"/>
      <c r="AS187" s="30"/>
      <c r="AT187" s="30"/>
      <c r="AU187" s="30"/>
    </row>
    <row r="188" spans="1:47" ht="13" x14ac:dyDescent="0.15">
      <c r="A188" s="29">
        <v>43740.725377349532</v>
      </c>
      <c r="B188" s="30" t="s">
        <v>141</v>
      </c>
      <c r="C188" s="30" t="s">
        <v>149</v>
      </c>
      <c r="D188" s="30"/>
      <c r="E188" s="30" t="str">
        <f t="shared" si="0"/>
        <v>Pflugerville</v>
      </c>
      <c r="F188" s="30" t="str">
        <f t="shared" si="1"/>
        <v>Marley McMillan</v>
      </c>
      <c r="G188" s="32">
        <f t="shared" si="2"/>
        <v>1</v>
      </c>
      <c r="H188" s="58">
        <f t="shared" si="7"/>
        <v>1</v>
      </c>
      <c r="I188" s="58">
        <f t="shared" si="8"/>
        <v>1</v>
      </c>
      <c r="J188" s="58">
        <f t="shared" si="9"/>
        <v>1</v>
      </c>
      <c r="K188" s="59">
        <v>0</v>
      </c>
      <c r="L188" s="59">
        <v>3</v>
      </c>
      <c r="M188" s="30"/>
      <c r="N188" s="30"/>
      <c r="O188" s="30"/>
      <c r="P188" s="30"/>
      <c r="Q188" s="30"/>
      <c r="R188" s="30"/>
      <c r="S188" s="30"/>
      <c r="T188" s="30"/>
      <c r="U188" s="30" t="s">
        <v>172</v>
      </c>
      <c r="V188" s="30"/>
      <c r="W188" s="30"/>
      <c r="X188" s="30"/>
      <c r="Y188" s="30"/>
      <c r="Z188" s="30"/>
      <c r="AA188" s="30"/>
      <c r="AB188" s="30"/>
      <c r="AC188" s="30"/>
      <c r="AD188" s="30"/>
      <c r="AE188" s="30"/>
      <c r="AF188" s="30"/>
      <c r="AG188" s="30"/>
      <c r="AH188" s="30"/>
      <c r="AI188" s="30" t="s">
        <v>809</v>
      </c>
      <c r="AJ188" s="30" t="s">
        <v>810</v>
      </c>
      <c r="AK188" s="61" t="b">
        <v>0</v>
      </c>
      <c r="AL188" s="30"/>
      <c r="AM188" s="30"/>
      <c r="AN188" s="30"/>
      <c r="AO188" s="30"/>
      <c r="AP188" s="30"/>
      <c r="AQ188" s="30"/>
      <c r="AR188" s="30"/>
      <c r="AS188" s="30"/>
      <c r="AT188" s="30"/>
      <c r="AU188" s="30"/>
    </row>
    <row r="189" spans="1:47" ht="13" x14ac:dyDescent="0.15">
      <c r="A189" s="29">
        <v>43740.72554353009</v>
      </c>
      <c r="B189" s="30" t="s">
        <v>141</v>
      </c>
      <c r="C189" s="30" t="s">
        <v>149</v>
      </c>
      <c r="D189" s="30"/>
      <c r="E189" s="30" t="str">
        <f t="shared" si="0"/>
        <v>Pflugerville</v>
      </c>
      <c r="F189" s="30" t="str">
        <f t="shared" si="1"/>
        <v>Lilah Mills</v>
      </c>
      <c r="G189" s="32">
        <f t="shared" si="2"/>
        <v>1</v>
      </c>
      <c r="H189" s="58">
        <f t="shared" si="7"/>
        <v>1</v>
      </c>
      <c r="I189" s="58">
        <f t="shared" si="8"/>
        <v>1</v>
      </c>
      <c r="J189" s="58">
        <f t="shared" si="9"/>
        <v>1</v>
      </c>
      <c r="K189" s="59">
        <v>0</v>
      </c>
      <c r="L189" s="59">
        <v>3</v>
      </c>
      <c r="M189" s="30"/>
      <c r="N189" s="30"/>
      <c r="O189" s="30"/>
      <c r="P189" s="30"/>
      <c r="Q189" s="30"/>
      <c r="R189" s="30"/>
      <c r="S189" s="30"/>
      <c r="T189" s="30"/>
      <c r="U189" s="30" t="s">
        <v>366</v>
      </c>
      <c r="V189" s="30"/>
      <c r="W189" s="30"/>
      <c r="X189" s="30"/>
      <c r="Y189" s="30"/>
      <c r="Z189" s="30"/>
      <c r="AA189" s="30"/>
      <c r="AB189" s="30"/>
      <c r="AC189" s="30"/>
      <c r="AD189" s="30"/>
      <c r="AE189" s="30"/>
      <c r="AF189" s="30"/>
      <c r="AG189" s="30"/>
      <c r="AH189" s="30"/>
      <c r="AI189" s="30" t="s">
        <v>809</v>
      </c>
      <c r="AJ189" s="30" t="s">
        <v>810</v>
      </c>
      <c r="AK189" s="61" t="b">
        <v>0</v>
      </c>
      <c r="AL189" s="30"/>
      <c r="AM189" s="30"/>
      <c r="AN189" s="30"/>
      <c r="AO189" s="30"/>
      <c r="AP189" s="30"/>
      <c r="AQ189" s="30"/>
      <c r="AR189" s="30"/>
      <c r="AS189" s="30"/>
      <c r="AT189" s="30"/>
      <c r="AU189" s="30"/>
    </row>
    <row r="190" spans="1:47" ht="13" x14ac:dyDescent="0.15">
      <c r="A190" s="29">
        <v>43740.725652384259</v>
      </c>
      <c r="B190" s="30" t="s">
        <v>141</v>
      </c>
      <c r="C190" s="30" t="s">
        <v>149</v>
      </c>
      <c r="D190" s="30"/>
      <c r="E190" s="30" t="str">
        <f t="shared" si="0"/>
        <v>Pflugerville</v>
      </c>
      <c r="F190" s="30" t="str">
        <f t="shared" si="1"/>
        <v>Dajuan Jules</v>
      </c>
      <c r="G190" s="32">
        <f t="shared" si="2"/>
        <v>1</v>
      </c>
      <c r="H190" s="58">
        <f t="shared" si="7"/>
        <v>1</v>
      </c>
      <c r="I190" s="58">
        <f t="shared" si="8"/>
        <v>1</v>
      </c>
      <c r="J190" s="58">
        <f t="shared" si="9"/>
        <v>1</v>
      </c>
      <c r="K190" s="59">
        <v>0</v>
      </c>
      <c r="L190" s="59">
        <v>3</v>
      </c>
      <c r="M190" s="30"/>
      <c r="N190" s="30"/>
      <c r="O190" s="30"/>
      <c r="P190" s="30"/>
      <c r="Q190" s="30"/>
      <c r="R190" s="30"/>
      <c r="S190" s="30"/>
      <c r="T190" s="30"/>
      <c r="U190" s="30" t="s">
        <v>166</v>
      </c>
      <c r="V190" s="30"/>
      <c r="W190" s="30"/>
      <c r="X190" s="30"/>
      <c r="Y190" s="30"/>
      <c r="Z190" s="30"/>
      <c r="AA190" s="30"/>
      <c r="AB190" s="30"/>
      <c r="AC190" s="30"/>
      <c r="AD190" s="30"/>
      <c r="AE190" s="30"/>
      <c r="AF190" s="30"/>
      <c r="AG190" s="30"/>
      <c r="AH190" s="30"/>
      <c r="AI190" s="30" t="s">
        <v>809</v>
      </c>
      <c r="AJ190" s="30" t="s">
        <v>810</v>
      </c>
      <c r="AK190" s="61" t="b">
        <v>0</v>
      </c>
      <c r="AL190" s="30"/>
      <c r="AM190" s="30"/>
      <c r="AN190" s="30"/>
      <c r="AO190" s="30"/>
      <c r="AP190" s="30"/>
      <c r="AQ190" s="30"/>
      <c r="AR190" s="30"/>
      <c r="AS190" s="30"/>
      <c r="AT190" s="30"/>
      <c r="AU190" s="30"/>
    </row>
    <row r="191" spans="1:47" ht="13" x14ac:dyDescent="0.15">
      <c r="A191" s="29">
        <v>43740.725681701384</v>
      </c>
      <c r="B191" s="30" t="s">
        <v>141</v>
      </c>
      <c r="C191" s="30" t="s">
        <v>149</v>
      </c>
      <c r="D191" s="30"/>
      <c r="E191" s="30" t="str">
        <f t="shared" si="0"/>
        <v>Pflugerville</v>
      </c>
      <c r="F191" s="30" t="str">
        <f t="shared" si="1"/>
        <v>Adrianna Bowie</v>
      </c>
      <c r="G191" s="32">
        <f t="shared" si="2"/>
        <v>0.66666666666666663</v>
      </c>
      <c r="H191" s="58">
        <f t="shared" si="7"/>
        <v>1</v>
      </c>
      <c r="I191" s="58">
        <f t="shared" si="8"/>
        <v>1</v>
      </c>
      <c r="J191" s="58">
        <f t="shared" si="9"/>
        <v>0</v>
      </c>
      <c r="K191" s="59">
        <v>0</v>
      </c>
      <c r="L191" s="59">
        <v>3</v>
      </c>
      <c r="M191" s="30"/>
      <c r="N191" s="30"/>
      <c r="O191" s="30"/>
      <c r="P191" s="30"/>
      <c r="Q191" s="30"/>
      <c r="R191" s="30"/>
      <c r="S191" s="30"/>
      <c r="T191" s="30"/>
      <c r="U191" s="30" t="s">
        <v>167</v>
      </c>
      <c r="V191" s="30"/>
      <c r="W191" s="30"/>
      <c r="X191" s="30"/>
      <c r="Y191" s="30"/>
      <c r="Z191" s="30"/>
      <c r="AA191" s="30"/>
      <c r="AB191" s="30"/>
      <c r="AC191" s="30"/>
      <c r="AD191" s="30"/>
      <c r="AE191" s="30"/>
      <c r="AF191" s="30"/>
      <c r="AG191" s="30"/>
      <c r="AH191" s="30"/>
      <c r="AI191" s="30" t="s">
        <v>809</v>
      </c>
      <c r="AJ191" s="30" t="s">
        <v>810</v>
      </c>
      <c r="AK191" s="61" t="b">
        <v>1</v>
      </c>
      <c r="AL191" s="30"/>
      <c r="AM191" s="30"/>
      <c r="AN191" s="30"/>
      <c r="AO191" s="30"/>
      <c r="AP191" s="30"/>
      <c r="AQ191" s="30"/>
      <c r="AR191" s="30"/>
      <c r="AS191" s="30"/>
      <c r="AT191" s="30"/>
      <c r="AU191" s="30"/>
    </row>
    <row r="192" spans="1:47" ht="13" x14ac:dyDescent="0.15">
      <c r="A192" s="29">
        <v>43740.72586100694</v>
      </c>
      <c r="B192" s="30" t="s">
        <v>141</v>
      </c>
      <c r="C192" s="30" t="s">
        <v>149</v>
      </c>
      <c r="D192" s="30"/>
      <c r="E192" s="30" t="str">
        <f t="shared" si="0"/>
        <v>Pflugerville</v>
      </c>
      <c r="F192" s="30" t="str">
        <f t="shared" si="1"/>
        <v>Isaac Carrizales</v>
      </c>
      <c r="G192" s="32">
        <f t="shared" si="2"/>
        <v>0.66666666666666663</v>
      </c>
      <c r="H192" s="58">
        <f t="shared" si="7"/>
        <v>1</v>
      </c>
      <c r="I192" s="58">
        <f t="shared" si="8"/>
        <v>0</v>
      </c>
      <c r="J192" s="58">
        <f t="shared" si="9"/>
        <v>1</v>
      </c>
      <c r="K192" s="59">
        <v>0</v>
      </c>
      <c r="L192" s="59">
        <v>3</v>
      </c>
      <c r="M192" s="30"/>
      <c r="N192" s="30"/>
      <c r="O192" s="30"/>
      <c r="P192" s="30"/>
      <c r="Q192" s="30"/>
      <c r="R192" s="30"/>
      <c r="S192" s="30"/>
      <c r="T192" s="30"/>
      <c r="U192" s="30" t="s">
        <v>360</v>
      </c>
      <c r="V192" s="30"/>
      <c r="W192" s="30"/>
      <c r="X192" s="30"/>
      <c r="Y192" s="30"/>
      <c r="Z192" s="30"/>
      <c r="AA192" s="30"/>
      <c r="AB192" s="30"/>
      <c r="AC192" s="30"/>
      <c r="AD192" s="30"/>
      <c r="AE192" s="30"/>
      <c r="AF192" s="30"/>
      <c r="AG192" s="30"/>
      <c r="AH192" s="30"/>
      <c r="AI192" s="30" t="s">
        <v>809</v>
      </c>
      <c r="AJ192" s="30" t="s">
        <v>628</v>
      </c>
      <c r="AK192" s="61" t="b">
        <v>0</v>
      </c>
      <c r="AL192" s="30"/>
      <c r="AM192" s="30"/>
      <c r="AN192" s="30"/>
      <c r="AO192" s="30"/>
      <c r="AP192" s="30"/>
      <c r="AQ192" s="30"/>
      <c r="AR192" s="30"/>
      <c r="AS192" s="30"/>
      <c r="AT192" s="30"/>
      <c r="AU192" s="30"/>
    </row>
    <row r="193" spans="1:47" ht="13" x14ac:dyDescent="0.15">
      <c r="A193" s="29">
        <v>43740.725891608796</v>
      </c>
      <c r="B193" s="30" t="s">
        <v>141</v>
      </c>
      <c r="C193" s="30" t="s">
        <v>149</v>
      </c>
      <c r="D193" s="30"/>
      <c r="E193" s="30" t="str">
        <f t="shared" si="0"/>
        <v>Pflugerville</v>
      </c>
      <c r="F193" s="30" t="str">
        <f t="shared" si="1"/>
        <v>Irving Vergara</v>
      </c>
      <c r="G193" s="32">
        <f t="shared" si="2"/>
        <v>0.66666666666666663</v>
      </c>
      <c r="H193" s="58">
        <f t="shared" si="7"/>
        <v>1</v>
      </c>
      <c r="I193" s="58">
        <f t="shared" si="8"/>
        <v>0</v>
      </c>
      <c r="J193" s="58">
        <f t="shared" si="9"/>
        <v>1</v>
      </c>
      <c r="K193" s="59">
        <v>0</v>
      </c>
      <c r="L193" s="59">
        <v>3</v>
      </c>
      <c r="M193" s="30"/>
      <c r="N193" s="30"/>
      <c r="O193" s="30"/>
      <c r="P193" s="30"/>
      <c r="Q193" s="30"/>
      <c r="R193" s="30"/>
      <c r="S193" s="30"/>
      <c r="T193" s="30"/>
      <c r="U193" s="30" t="s">
        <v>163</v>
      </c>
      <c r="V193" s="30"/>
      <c r="W193" s="30"/>
      <c r="X193" s="30"/>
      <c r="Y193" s="30"/>
      <c r="Z193" s="30"/>
      <c r="AA193" s="30"/>
      <c r="AB193" s="30"/>
      <c r="AC193" s="30"/>
      <c r="AD193" s="30"/>
      <c r="AE193" s="30"/>
      <c r="AF193" s="30"/>
      <c r="AG193" s="30"/>
      <c r="AH193" s="30"/>
      <c r="AI193" s="30" t="s">
        <v>809</v>
      </c>
      <c r="AJ193" s="30" t="s">
        <v>628</v>
      </c>
      <c r="AK193" s="61" t="b">
        <v>0</v>
      </c>
      <c r="AL193" s="30"/>
      <c r="AM193" s="30"/>
      <c r="AN193" s="30"/>
      <c r="AO193" s="30"/>
      <c r="AP193" s="30"/>
      <c r="AQ193" s="30"/>
      <c r="AR193" s="30"/>
      <c r="AS193" s="30"/>
      <c r="AT193" s="30"/>
      <c r="AU193" s="30"/>
    </row>
    <row r="194" spans="1:47" ht="13" x14ac:dyDescent="0.15">
      <c r="A194" s="29">
        <v>43740.726159027778</v>
      </c>
      <c r="B194" s="30" t="s">
        <v>141</v>
      </c>
      <c r="C194" s="30" t="s">
        <v>149</v>
      </c>
      <c r="D194" s="30"/>
      <c r="E194" s="30" t="str">
        <f t="shared" si="0"/>
        <v>Pflugerville</v>
      </c>
      <c r="F194" s="30" t="str">
        <f t="shared" si="1"/>
        <v>Wyatt Price</v>
      </c>
      <c r="G194" s="32">
        <f t="shared" si="2"/>
        <v>0.66666666666666663</v>
      </c>
      <c r="H194" s="58">
        <f t="shared" si="7"/>
        <v>0</v>
      </c>
      <c r="I194" s="58">
        <f t="shared" si="8"/>
        <v>1</v>
      </c>
      <c r="J194" s="58">
        <f t="shared" si="9"/>
        <v>1</v>
      </c>
      <c r="K194" s="59">
        <v>0</v>
      </c>
      <c r="L194" s="59">
        <v>3</v>
      </c>
      <c r="M194" s="30"/>
      <c r="N194" s="30"/>
      <c r="O194" s="30"/>
      <c r="P194" s="30"/>
      <c r="Q194" s="30"/>
      <c r="R194" s="30"/>
      <c r="S194" s="30"/>
      <c r="T194" s="30"/>
      <c r="U194" s="30" t="s">
        <v>362</v>
      </c>
      <c r="V194" s="30"/>
      <c r="W194" s="30"/>
      <c r="X194" s="30"/>
      <c r="Y194" s="30"/>
      <c r="Z194" s="30"/>
      <c r="AA194" s="30"/>
      <c r="AB194" s="30"/>
      <c r="AC194" s="30"/>
      <c r="AD194" s="30"/>
      <c r="AE194" s="30"/>
      <c r="AF194" s="30"/>
      <c r="AG194" s="30"/>
      <c r="AH194" s="30"/>
      <c r="AI194" s="30" t="s">
        <v>812</v>
      </c>
      <c r="AJ194" s="30" t="s">
        <v>810</v>
      </c>
      <c r="AK194" s="61" t="b">
        <v>0</v>
      </c>
      <c r="AL194" s="30"/>
      <c r="AM194" s="30"/>
      <c r="AN194" s="30"/>
      <c r="AO194" s="30"/>
      <c r="AP194" s="30"/>
      <c r="AQ194" s="30"/>
      <c r="AR194" s="30"/>
      <c r="AS194" s="30"/>
      <c r="AT194" s="30"/>
      <c r="AU194" s="30"/>
    </row>
    <row r="195" spans="1:47" ht="13" x14ac:dyDescent="0.15">
      <c r="A195" s="29">
        <v>43740.726324409727</v>
      </c>
      <c r="B195" s="30" t="s">
        <v>141</v>
      </c>
      <c r="C195" s="30" t="s">
        <v>149</v>
      </c>
      <c r="D195" s="30"/>
      <c r="E195" s="30" t="str">
        <f t="shared" si="0"/>
        <v>Pflugerville</v>
      </c>
      <c r="F195" s="30" t="str">
        <f t="shared" si="1"/>
        <v>Nieya Crenshaw</v>
      </c>
      <c r="G195" s="32">
        <f t="shared" si="2"/>
        <v>0.66666666666666663</v>
      </c>
      <c r="H195" s="58">
        <f t="shared" si="7"/>
        <v>0</v>
      </c>
      <c r="I195" s="58">
        <f t="shared" si="8"/>
        <v>1</v>
      </c>
      <c r="J195" s="58">
        <f t="shared" si="9"/>
        <v>1</v>
      </c>
      <c r="K195" s="59">
        <v>0</v>
      </c>
      <c r="L195" s="59">
        <v>3</v>
      </c>
      <c r="M195" s="30"/>
      <c r="N195" s="30"/>
      <c r="O195" s="30"/>
      <c r="P195" s="30"/>
      <c r="Q195" s="30"/>
      <c r="R195" s="30"/>
      <c r="S195" s="30"/>
      <c r="T195" s="30"/>
      <c r="U195" s="30" t="s">
        <v>361</v>
      </c>
      <c r="V195" s="30"/>
      <c r="W195" s="30"/>
      <c r="X195" s="30"/>
      <c r="Y195" s="30"/>
      <c r="Z195" s="30"/>
      <c r="AA195" s="30"/>
      <c r="AB195" s="30"/>
      <c r="AC195" s="30"/>
      <c r="AD195" s="30"/>
      <c r="AE195" s="30"/>
      <c r="AF195" s="30"/>
      <c r="AG195" s="30"/>
      <c r="AH195" s="30"/>
      <c r="AI195" s="30" t="s">
        <v>812</v>
      </c>
      <c r="AJ195" s="30" t="s">
        <v>810</v>
      </c>
      <c r="AK195" s="61" t="b">
        <v>0</v>
      </c>
      <c r="AL195" s="30"/>
      <c r="AM195" s="30"/>
      <c r="AN195" s="30"/>
      <c r="AO195" s="30"/>
      <c r="AP195" s="30"/>
      <c r="AQ195" s="30"/>
      <c r="AR195" s="30"/>
      <c r="AS195" s="30"/>
      <c r="AT195" s="30"/>
      <c r="AU195" s="30"/>
    </row>
    <row r="196" spans="1:47" ht="13" x14ac:dyDescent="0.15">
      <c r="A196" s="29">
        <v>43740.727320208331</v>
      </c>
      <c r="B196" s="30" t="s">
        <v>141</v>
      </c>
      <c r="C196" s="30" t="s">
        <v>149</v>
      </c>
      <c r="D196" s="30"/>
      <c r="E196" s="30" t="str">
        <f t="shared" si="0"/>
        <v>Pflugerville</v>
      </c>
      <c r="F196" s="30" t="str">
        <f t="shared" si="1"/>
        <v>Romanus Ike</v>
      </c>
      <c r="G196" s="32">
        <f t="shared" si="2"/>
        <v>0.66666666666666663</v>
      </c>
      <c r="H196" s="58">
        <f t="shared" si="7"/>
        <v>1</v>
      </c>
      <c r="I196" s="58">
        <f t="shared" si="8"/>
        <v>0</v>
      </c>
      <c r="J196" s="58">
        <f t="shared" si="9"/>
        <v>1</v>
      </c>
      <c r="K196" s="59">
        <v>0</v>
      </c>
      <c r="L196" s="59">
        <v>3</v>
      </c>
      <c r="M196" s="30"/>
      <c r="N196" s="30"/>
      <c r="O196" s="30"/>
      <c r="P196" s="30"/>
      <c r="Q196" s="30"/>
      <c r="R196" s="30"/>
      <c r="S196" s="30"/>
      <c r="T196" s="30"/>
      <c r="U196" s="30" t="s">
        <v>177</v>
      </c>
      <c r="V196" s="30"/>
      <c r="W196" s="30"/>
      <c r="X196" s="30"/>
      <c r="Y196" s="30"/>
      <c r="Z196" s="30"/>
      <c r="AA196" s="30"/>
      <c r="AB196" s="30"/>
      <c r="AC196" s="30"/>
      <c r="AD196" s="30"/>
      <c r="AE196" s="30"/>
      <c r="AF196" s="30"/>
      <c r="AG196" s="30"/>
      <c r="AH196" s="30"/>
      <c r="AI196" s="30" t="s">
        <v>809</v>
      </c>
      <c r="AJ196" s="30" t="s">
        <v>811</v>
      </c>
      <c r="AK196" s="61" t="b">
        <v>0</v>
      </c>
      <c r="AL196" s="30"/>
      <c r="AM196" s="30"/>
      <c r="AN196" s="30"/>
      <c r="AO196" s="30"/>
      <c r="AP196" s="30"/>
      <c r="AQ196" s="30"/>
      <c r="AR196" s="30"/>
      <c r="AS196" s="30"/>
      <c r="AT196" s="30"/>
      <c r="AU196" s="30"/>
    </row>
    <row r="197" spans="1:47" ht="13" x14ac:dyDescent="0.15">
      <c r="A197" s="29">
        <v>43740.727607175926</v>
      </c>
      <c r="B197" s="30" t="s">
        <v>141</v>
      </c>
      <c r="C197" s="30" t="s">
        <v>149</v>
      </c>
      <c r="D197" s="30"/>
      <c r="E197" s="30" t="str">
        <f t="shared" si="0"/>
        <v>Pflugerville</v>
      </c>
      <c r="F197" s="30" t="str">
        <f t="shared" si="1"/>
        <v>Daniela Fuentes</v>
      </c>
      <c r="G197" s="32">
        <f t="shared" si="2"/>
        <v>1</v>
      </c>
      <c r="H197" s="58">
        <f t="shared" si="7"/>
        <v>1</v>
      </c>
      <c r="I197" s="58">
        <f t="shared" si="8"/>
        <v>1</v>
      </c>
      <c r="J197" s="58">
        <f t="shared" si="9"/>
        <v>1</v>
      </c>
      <c r="K197" s="59">
        <v>0</v>
      </c>
      <c r="L197" s="59">
        <v>3</v>
      </c>
      <c r="M197" s="30"/>
      <c r="N197" s="30"/>
      <c r="O197" s="30"/>
      <c r="P197" s="30"/>
      <c r="Q197" s="30"/>
      <c r="R197" s="30"/>
      <c r="S197" s="30"/>
      <c r="T197" s="30"/>
      <c r="U197" s="30" t="s">
        <v>155</v>
      </c>
      <c r="V197" s="30"/>
      <c r="W197" s="30"/>
      <c r="X197" s="30"/>
      <c r="Y197" s="30"/>
      <c r="Z197" s="30"/>
      <c r="AA197" s="30"/>
      <c r="AB197" s="30"/>
      <c r="AC197" s="30"/>
      <c r="AD197" s="30"/>
      <c r="AE197" s="30"/>
      <c r="AF197" s="30"/>
      <c r="AG197" s="30"/>
      <c r="AH197" s="30"/>
      <c r="AI197" s="30" t="s">
        <v>809</v>
      </c>
      <c r="AJ197" s="30" t="s">
        <v>810</v>
      </c>
      <c r="AK197" s="61" t="b">
        <v>0</v>
      </c>
      <c r="AL197" s="30"/>
      <c r="AM197" s="30"/>
      <c r="AN197" s="30"/>
      <c r="AO197" s="30"/>
      <c r="AP197" s="30"/>
      <c r="AQ197" s="30"/>
      <c r="AR197" s="30"/>
      <c r="AS197" s="30"/>
      <c r="AT197" s="30"/>
      <c r="AU197" s="30"/>
    </row>
    <row r="198" spans="1:47" ht="13" x14ac:dyDescent="0.15">
      <c r="A198" s="29">
        <v>43740.7277540625</v>
      </c>
      <c r="B198" s="30" t="s">
        <v>141</v>
      </c>
      <c r="C198" s="30" t="s">
        <v>149</v>
      </c>
      <c r="D198" s="30"/>
      <c r="E198" s="30" t="str">
        <f t="shared" si="0"/>
        <v>Pflugerville</v>
      </c>
      <c r="F198" s="30" t="str">
        <f t="shared" si="1"/>
        <v>Lupita Avila Ramirez</v>
      </c>
      <c r="G198" s="32">
        <f t="shared" si="2"/>
        <v>0.66666666666666663</v>
      </c>
      <c r="H198" s="58">
        <f t="shared" si="7"/>
        <v>1</v>
      </c>
      <c r="I198" s="58">
        <f t="shared" si="8"/>
        <v>1</v>
      </c>
      <c r="J198" s="58">
        <f t="shared" si="9"/>
        <v>0</v>
      </c>
      <c r="K198" s="59">
        <v>0</v>
      </c>
      <c r="L198" s="59">
        <v>3</v>
      </c>
      <c r="M198" s="30"/>
      <c r="N198" s="30"/>
      <c r="O198" s="30"/>
      <c r="P198" s="30"/>
      <c r="Q198" s="30"/>
      <c r="R198" s="30"/>
      <c r="S198" s="30"/>
      <c r="T198" s="30"/>
      <c r="U198" s="30" t="s">
        <v>158</v>
      </c>
      <c r="V198" s="30"/>
      <c r="W198" s="30"/>
      <c r="X198" s="30"/>
      <c r="Y198" s="30"/>
      <c r="Z198" s="30"/>
      <c r="AA198" s="30"/>
      <c r="AB198" s="30"/>
      <c r="AC198" s="30"/>
      <c r="AD198" s="30"/>
      <c r="AE198" s="30"/>
      <c r="AF198" s="30"/>
      <c r="AG198" s="30"/>
      <c r="AH198" s="30"/>
      <c r="AI198" s="30" t="s">
        <v>809</v>
      </c>
      <c r="AJ198" s="30" t="s">
        <v>810</v>
      </c>
      <c r="AK198" s="61" t="b">
        <v>1</v>
      </c>
      <c r="AL198" s="30"/>
      <c r="AM198" s="30"/>
      <c r="AN198" s="30"/>
      <c r="AO198" s="30"/>
      <c r="AP198" s="30"/>
      <c r="AQ198" s="30"/>
      <c r="AR198" s="30"/>
      <c r="AS198" s="30"/>
      <c r="AT198" s="30"/>
      <c r="AU198" s="30"/>
    </row>
    <row r="199" spans="1:47" ht="13" x14ac:dyDescent="0.15">
      <c r="A199" s="29">
        <v>43740.708108680556</v>
      </c>
      <c r="B199" s="30" t="s">
        <v>141</v>
      </c>
      <c r="C199" s="30" t="s">
        <v>142</v>
      </c>
      <c r="D199" s="30"/>
      <c r="E199" s="30" t="str">
        <f t="shared" si="0"/>
        <v>Stony Point</v>
      </c>
      <c r="F199" s="30" t="str">
        <f t="shared" si="1"/>
        <v>Agnieszka Jesionowska</v>
      </c>
      <c r="G199" s="32">
        <f t="shared" si="2"/>
        <v>0.66666666666666663</v>
      </c>
      <c r="H199" s="58">
        <f t="shared" si="7"/>
        <v>1</v>
      </c>
      <c r="I199" s="58">
        <f t="shared" si="8"/>
        <v>0</v>
      </c>
      <c r="J199" s="58">
        <f t="shared" si="9"/>
        <v>1</v>
      </c>
      <c r="K199" s="59">
        <v>0</v>
      </c>
      <c r="L199" s="59">
        <v>3</v>
      </c>
      <c r="M199" s="30"/>
      <c r="N199" s="30"/>
      <c r="O199" s="30"/>
      <c r="P199" s="30"/>
      <c r="Q199" s="30"/>
      <c r="R199" s="30"/>
      <c r="S199" s="30"/>
      <c r="T199" s="30"/>
      <c r="U199" s="30"/>
      <c r="V199" s="30" t="s">
        <v>184</v>
      </c>
      <c r="W199" s="30"/>
      <c r="X199" s="30"/>
      <c r="Y199" s="30"/>
      <c r="Z199" s="30"/>
      <c r="AA199" s="30"/>
      <c r="AB199" s="30"/>
      <c r="AC199" s="30"/>
      <c r="AD199" s="30"/>
      <c r="AE199" s="30"/>
      <c r="AF199" s="30"/>
      <c r="AG199" s="30"/>
      <c r="AH199" s="30"/>
      <c r="AI199" s="30" t="s">
        <v>809</v>
      </c>
      <c r="AJ199" s="30" t="s">
        <v>811</v>
      </c>
      <c r="AK199" s="61" t="b">
        <v>0</v>
      </c>
      <c r="AL199" s="30"/>
      <c r="AM199" s="30"/>
      <c r="AN199" s="30"/>
      <c r="AO199" s="30"/>
      <c r="AP199" s="30"/>
      <c r="AQ199" s="30"/>
      <c r="AR199" s="30"/>
      <c r="AS199" s="30"/>
      <c r="AT199" s="30"/>
      <c r="AU199" s="30"/>
    </row>
    <row r="200" spans="1:47" ht="13" x14ac:dyDescent="0.15">
      <c r="A200" s="29">
        <v>43740.712129027779</v>
      </c>
      <c r="B200" s="30" t="s">
        <v>141</v>
      </c>
      <c r="C200" s="30" t="s">
        <v>142</v>
      </c>
      <c r="D200" s="30"/>
      <c r="E200" s="30" t="str">
        <f t="shared" si="0"/>
        <v>Stony Point</v>
      </c>
      <c r="F200" s="30" t="str">
        <f t="shared" si="1"/>
        <v>Chieh-Yu (Joy) Chen</v>
      </c>
      <c r="G200" s="32">
        <f t="shared" si="2"/>
        <v>0.66666666666666663</v>
      </c>
      <c r="H200" s="58">
        <f t="shared" si="7"/>
        <v>1</v>
      </c>
      <c r="I200" s="58">
        <f t="shared" si="8"/>
        <v>1</v>
      </c>
      <c r="J200" s="58">
        <f t="shared" si="9"/>
        <v>0</v>
      </c>
      <c r="K200" s="59">
        <v>0</v>
      </c>
      <c r="L200" s="59">
        <v>3</v>
      </c>
      <c r="M200" s="30"/>
      <c r="N200" s="30"/>
      <c r="O200" s="30"/>
      <c r="P200" s="30"/>
      <c r="Q200" s="30"/>
      <c r="R200" s="30"/>
      <c r="S200" s="30"/>
      <c r="T200" s="30"/>
      <c r="U200" s="30"/>
      <c r="V200" s="30" t="s">
        <v>161</v>
      </c>
      <c r="W200" s="30"/>
      <c r="X200" s="30"/>
      <c r="Y200" s="30"/>
      <c r="Z200" s="30"/>
      <c r="AA200" s="30"/>
      <c r="AB200" s="30"/>
      <c r="AC200" s="30"/>
      <c r="AD200" s="30"/>
      <c r="AE200" s="30"/>
      <c r="AF200" s="30"/>
      <c r="AG200" s="30"/>
      <c r="AH200" s="30"/>
      <c r="AI200" s="30" t="s">
        <v>809</v>
      </c>
      <c r="AJ200" s="30" t="s">
        <v>810</v>
      </c>
      <c r="AK200" s="61" t="b">
        <v>1</v>
      </c>
      <c r="AL200" s="30"/>
      <c r="AM200" s="30"/>
      <c r="AN200" s="30"/>
      <c r="AO200" s="30"/>
      <c r="AP200" s="30"/>
      <c r="AQ200" s="30"/>
      <c r="AR200" s="30"/>
      <c r="AS200" s="30"/>
      <c r="AT200" s="30"/>
      <c r="AU200" s="30"/>
    </row>
    <row r="201" spans="1:47" ht="13" x14ac:dyDescent="0.15">
      <c r="A201" s="29">
        <v>43740.719104745367</v>
      </c>
      <c r="B201" s="30" t="s">
        <v>141</v>
      </c>
      <c r="C201" s="30" t="s">
        <v>142</v>
      </c>
      <c r="D201" s="30"/>
      <c r="E201" s="30" t="str">
        <f t="shared" si="0"/>
        <v>Stony Point</v>
      </c>
      <c r="F201" s="30" t="str">
        <f t="shared" si="1"/>
        <v>Kyle Chambless</v>
      </c>
      <c r="G201" s="32">
        <f t="shared" si="2"/>
        <v>1</v>
      </c>
      <c r="H201" s="58">
        <f t="shared" si="7"/>
        <v>1</v>
      </c>
      <c r="I201" s="58">
        <f t="shared" si="8"/>
        <v>1</v>
      </c>
      <c r="J201" s="58">
        <f t="shared" si="9"/>
        <v>1</v>
      </c>
      <c r="K201" s="59">
        <v>0</v>
      </c>
      <c r="L201" s="59">
        <v>3</v>
      </c>
      <c r="M201" s="30"/>
      <c r="N201" s="30"/>
      <c r="O201" s="30"/>
      <c r="P201" s="30"/>
      <c r="Q201" s="30"/>
      <c r="R201" s="30"/>
      <c r="S201" s="30"/>
      <c r="T201" s="30"/>
      <c r="U201" s="30"/>
      <c r="V201" s="30" t="s">
        <v>181</v>
      </c>
      <c r="W201" s="30"/>
      <c r="X201" s="30"/>
      <c r="Y201" s="30"/>
      <c r="Z201" s="30"/>
      <c r="AA201" s="30"/>
      <c r="AB201" s="30"/>
      <c r="AC201" s="30"/>
      <c r="AD201" s="30"/>
      <c r="AE201" s="30"/>
      <c r="AF201" s="30"/>
      <c r="AG201" s="30"/>
      <c r="AH201" s="30"/>
      <c r="AI201" s="30" t="s">
        <v>809</v>
      </c>
      <c r="AJ201" s="30" t="s">
        <v>810</v>
      </c>
      <c r="AK201" s="61" t="b">
        <v>0</v>
      </c>
      <c r="AL201" s="30"/>
      <c r="AM201" s="30"/>
      <c r="AN201" s="30"/>
      <c r="AO201" s="30"/>
      <c r="AP201" s="30"/>
      <c r="AQ201" s="30"/>
      <c r="AR201" s="30"/>
      <c r="AS201" s="30"/>
      <c r="AT201" s="30"/>
      <c r="AU201" s="30"/>
    </row>
    <row r="202" spans="1:47" ht="13" x14ac:dyDescent="0.15">
      <c r="A202" s="29">
        <v>43740.725215694445</v>
      </c>
      <c r="B202" s="30" t="s">
        <v>141</v>
      </c>
      <c r="C202" s="30" t="s">
        <v>142</v>
      </c>
      <c r="D202" s="30"/>
      <c r="E202" s="30" t="str">
        <f t="shared" si="0"/>
        <v>Stony Point</v>
      </c>
      <c r="F202" s="30" t="str">
        <f t="shared" si="1"/>
        <v>Aliana Sanchez</v>
      </c>
      <c r="G202" s="32">
        <f t="shared" si="2"/>
        <v>0.66666666666666663</v>
      </c>
      <c r="H202" s="58">
        <f t="shared" si="7"/>
        <v>1</v>
      </c>
      <c r="I202" s="58">
        <f t="shared" si="8"/>
        <v>0</v>
      </c>
      <c r="J202" s="58">
        <f t="shared" si="9"/>
        <v>1</v>
      </c>
      <c r="K202" s="59">
        <v>0</v>
      </c>
      <c r="L202" s="59">
        <v>3</v>
      </c>
      <c r="M202" s="30"/>
      <c r="N202" s="30"/>
      <c r="O202" s="30"/>
      <c r="P202" s="30"/>
      <c r="Q202" s="30"/>
      <c r="R202" s="30"/>
      <c r="S202" s="30"/>
      <c r="T202" s="30"/>
      <c r="U202" s="30"/>
      <c r="V202" s="30" t="s">
        <v>183</v>
      </c>
      <c r="W202" s="30"/>
      <c r="X202" s="30"/>
      <c r="Y202" s="30"/>
      <c r="Z202" s="30"/>
      <c r="AA202" s="30"/>
      <c r="AB202" s="30"/>
      <c r="AC202" s="30"/>
      <c r="AD202" s="30"/>
      <c r="AE202" s="30"/>
      <c r="AF202" s="30"/>
      <c r="AG202" s="30"/>
      <c r="AH202" s="30"/>
      <c r="AI202" s="30" t="s">
        <v>809</v>
      </c>
      <c r="AJ202" s="30" t="s">
        <v>811</v>
      </c>
      <c r="AK202" s="61" t="b">
        <v>0</v>
      </c>
      <c r="AL202" s="30"/>
      <c r="AM202" s="30"/>
      <c r="AN202" s="30"/>
      <c r="AO202" s="30"/>
      <c r="AP202" s="30"/>
      <c r="AQ202" s="30"/>
      <c r="AR202" s="30"/>
      <c r="AS202" s="30"/>
      <c r="AT202" s="30"/>
      <c r="AU202" s="30"/>
    </row>
    <row r="203" spans="1:47" ht="13" x14ac:dyDescent="0.15">
      <c r="A203" s="29">
        <v>43740.72593212963</v>
      </c>
      <c r="B203" s="30" t="s">
        <v>141</v>
      </c>
      <c r="C203" s="30" t="s">
        <v>142</v>
      </c>
      <c r="D203" s="30"/>
      <c r="E203" s="30" t="str">
        <f t="shared" si="0"/>
        <v>Stony Point</v>
      </c>
      <c r="F203" s="30" t="str">
        <f t="shared" si="1"/>
        <v>Karla Jackson</v>
      </c>
      <c r="G203" s="32">
        <f t="shared" si="2"/>
        <v>0.33333333333333331</v>
      </c>
      <c r="H203" s="58">
        <f t="shared" si="7"/>
        <v>1</v>
      </c>
      <c r="I203" s="58">
        <f t="shared" si="8"/>
        <v>0</v>
      </c>
      <c r="J203" s="58">
        <f t="shared" si="9"/>
        <v>0</v>
      </c>
      <c r="K203" s="59">
        <v>0</v>
      </c>
      <c r="L203" s="59">
        <v>3</v>
      </c>
      <c r="M203" s="30"/>
      <c r="N203" s="30"/>
      <c r="O203" s="30"/>
      <c r="P203" s="30"/>
      <c r="Q203" s="30"/>
      <c r="R203" s="30"/>
      <c r="S203" s="30"/>
      <c r="T203" s="30"/>
      <c r="U203" s="30"/>
      <c r="V203" s="30" t="s">
        <v>178</v>
      </c>
      <c r="W203" s="30"/>
      <c r="X203" s="30"/>
      <c r="Y203" s="30"/>
      <c r="Z203" s="30"/>
      <c r="AA203" s="30"/>
      <c r="AB203" s="30"/>
      <c r="AC203" s="30"/>
      <c r="AD203" s="30"/>
      <c r="AE203" s="30"/>
      <c r="AF203" s="30"/>
      <c r="AG203" s="30"/>
      <c r="AH203" s="30"/>
      <c r="AI203" s="30" t="s">
        <v>809</v>
      </c>
      <c r="AJ203" s="30" t="s">
        <v>811</v>
      </c>
      <c r="AK203" s="61" t="b">
        <v>1</v>
      </c>
      <c r="AL203" s="30"/>
      <c r="AM203" s="30"/>
      <c r="AN203" s="30"/>
      <c r="AO203" s="30"/>
      <c r="AP203" s="30"/>
      <c r="AQ203" s="30"/>
      <c r="AR203" s="30"/>
      <c r="AS203" s="30"/>
      <c r="AT203" s="30"/>
      <c r="AU203" s="30"/>
    </row>
    <row r="204" spans="1:47" ht="13" x14ac:dyDescent="0.15">
      <c r="A204" s="29">
        <v>43740.72604076389</v>
      </c>
      <c r="B204" s="30" t="s">
        <v>141</v>
      </c>
      <c r="C204" s="30" t="s">
        <v>142</v>
      </c>
      <c r="D204" s="30"/>
      <c r="E204" s="30" t="str">
        <f t="shared" si="0"/>
        <v>Stony Point</v>
      </c>
      <c r="F204" s="30" t="str">
        <f t="shared" si="1"/>
        <v>Giancarlo Fernandez</v>
      </c>
      <c r="G204" s="32">
        <f t="shared" si="2"/>
        <v>0.66666666666666663</v>
      </c>
      <c r="H204" s="58">
        <f t="shared" si="7"/>
        <v>1</v>
      </c>
      <c r="I204" s="58">
        <f t="shared" si="8"/>
        <v>0</v>
      </c>
      <c r="J204" s="58">
        <f t="shared" si="9"/>
        <v>1</v>
      </c>
      <c r="K204" s="59">
        <v>0</v>
      </c>
      <c r="L204" s="59">
        <v>3</v>
      </c>
      <c r="M204" s="30"/>
      <c r="N204" s="30"/>
      <c r="O204" s="30"/>
      <c r="P204" s="30"/>
      <c r="Q204" s="30"/>
      <c r="R204" s="30"/>
      <c r="S204" s="30"/>
      <c r="T204" s="30"/>
      <c r="U204" s="30"/>
      <c r="V204" s="30" t="s">
        <v>369</v>
      </c>
      <c r="W204" s="30"/>
      <c r="X204" s="30"/>
      <c r="Y204" s="30"/>
      <c r="Z204" s="30"/>
      <c r="AA204" s="30"/>
      <c r="AB204" s="30"/>
      <c r="AC204" s="30"/>
      <c r="AD204" s="30"/>
      <c r="AE204" s="30"/>
      <c r="AF204" s="30"/>
      <c r="AG204" s="30"/>
      <c r="AH204" s="30"/>
      <c r="AI204" s="30" t="s">
        <v>809</v>
      </c>
      <c r="AJ204" s="30" t="s">
        <v>811</v>
      </c>
      <c r="AK204" s="61" t="b">
        <v>0</v>
      </c>
      <c r="AL204" s="30"/>
      <c r="AM204" s="30"/>
      <c r="AN204" s="30"/>
      <c r="AO204" s="30"/>
      <c r="AP204" s="30"/>
      <c r="AQ204" s="30"/>
      <c r="AR204" s="30"/>
      <c r="AS204" s="30"/>
      <c r="AT204" s="30"/>
      <c r="AU204" s="30"/>
    </row>
    <row r="205" spans="1:47" ht="13" x14ac:dyDescent="0.15">
      <c r="A205" s="29">
        <v>43740.72623818287</v>
      </c>
      <c r="B205" s="30" t="s">
        <v>141</v>
      </c>
      <c r="C205" s="30" t="s">
        <v>142</v>
      </c>
      <c r="D205" s="30"/>
      <c r="E205" s="30" t="str">
        <f t="shared" si="0"/>
        <v>Stony Point</v>
      </c>
      <c r="F205" s="30" t="str">
        <f t="shared" si="1"/>
        <v>Jameson Shook</v>
      </c>
      <c r="G205" s="32">
        <f t="shared" si="2"/>
        <v>1</v>
      </c>
      <c r="H205" s="58">
        <f t="shared" si="7"/>
        <v>1</v>
      </c>
      <c r="I205" s="58">
        <f t="shared" si="8"/>
        <v>1</v>
      </c>
      <c r="J205" s="58">
        <f t="shared" si="9"/>
        <v>1</v>
      </c>
      <c r="K205" s="59">
        <v>0</v>
      </c>
      <c r="L205" s="59">
        <v>3</v>
      </c>
      <c r="M205" s="30"/>
      <c r="N205" s="30"/>
      <c r="O205" s="30"/>
      <c r="P205" s="30"/>
      <c r="Q205" s="30"/>
      <c r="R205" s="30"/>
      <c r="S205" s="30"/>
      <c r="T205" s="30"/>
      <c r="U205" s="30"/>
      <c r="V205" s="30" t="s">
        <v>170</v>
      </c>
      <c r="W205" s="30"/>
      <c r="X205" s="30"/>
      <c r="Y205" s="30"/>
      <c r="Z205" s="30"/>
      <c r="AA205" s="30"/>
      <c r="AB205" s="30"/>
      <c r="AC205" s="30"/>
      <c r="AD205" s="30"/>
      <c r="AE205" s="30"/>
      <c r="AF205" s="30"/>
      <c r="AG205" s="30"/>
      <c r="AH205" s="30"/>
      <c r="AI205" s="30" t="s">
        <v>809</v>
      </c>
      <c r="AJ205" s="30" t="s">
        <v>810</v>
      </c>
      <c r="AK205" s="61" t="b">
        <v>0</v>
      </c>
      <c r="AL205" s="30"/>
      <c r="AM205" s="30"/>
      <c r="AN205" s="30"/>
      <c r="AO205" s="30"/>
      <c r="AP205" s="30"/>
      <c r="AQ205" s="30"/>
      <c r="AR205" s="30"/>
      <c r="AS205" s="30"/>
      <c r="AT205" s="30"/>
      <c r="AU205" s="30"/>
    </row>
    <row r="206" spans="1:47" ht="13" x14ac:dyDescent="0.15">
      <c r="A206" s="29">
        <v>43740.727304340282</v>
      </c>
      <c r="B206" s="30" t="s">
        <v>141</v>
      </c>
      <c r="C206" s="30" t="s">
        <v>142</v>
      </c>
      <c r="D206" s="30"/>
      <c r="E206" s="30" t="str">
        <f t="shared" si="0"/>
        <v>Stony Point</v>
      </c>
      <c r="F206" s="30" t="str">
        <f t="shared" si="1"/>
        <v>Jaden Desmond</v>
      </c>
      <c r="G206" s="32">
        <f t="shared" si="2"/>
        <v>1</v>
      </c>
      <c r="H206" s="58">
        <f t="shared" si="7"/>
        <v>1</v>
      </c>
      <c r="I206" s="58">
        <f t="shared" si="8"/>
        <v>1</v>
      </c>
      <c r="J206" s="58">
        <f t="shared" si="9"/>
        <v>1</v>
      </c>
      <c r="K206" s="59">
        <v>0</v>
      </c>
      <c r="L206" s="59">
        <v>3</v>
      </c>
      <c r="M206" s="30"/>
      <c r="N206" s="30"/>
      <c r="O206" s="30"/>
      <c r="P206" s="30"/>
      <c r="Q206" s="30"/>
      <c r="R206" s="30"/>
      <c r="S206" s="30"/>
      <c r="T206" s="30"/>
      <c r="U206" s="30"/>
      <c r="V206" s="30" t="s">
        <v>164</v>
      </c>
      <c r="W206" s="30"/>
      <c r="X206" s="30"/>
      <c r="Y206" s="30"/>
      <c r="Z206" s="30"/>
      <c r="AA206" s="30"/>
      <c r="AB206" s="30"/>
      <c r="AC206" s="30"/>
      <c r="AD206" s="30"/>
      <c r="AE206" s="30"/>
      <c r="AF206" s="30"/>
      <c r="AG206" s="30"/>
      <c r="AH206" s="30"/>
      <c r="AI206" s="30" t="s">
        <v>809</v>
      </c>
      <c r="AJ206" s="30" t="s">
        <v>810</v>
      </c>
      <c r="AK206" s="61" t="b">
        <v>0</v>
      </c>
      <c r="AL206" s="30"/>
      <c r="AM206" s="30"/>
      <c r="AN206" s="30"/>
      <c r="AO206" s="30"/>
      <c r="AP206" s="30"/>
      <c r="AQ206" s="30"/>
      <c r="AR206" s="30"/>
      <c r="AS206" s="30"/>
      <c r="AT206" s="30"/>
      <c r="AU206" s="30"/>
    </row>
    <row r="207" spans="1:47" ht="13" x14ac:dyDescent="0.15">
      <c r="A207" s="29">
        <v>43740.727426805555</v>
      </c>
      <c r="B207" s="30" t="s">
        <v>141</v>
      </c>
      <c r="C207" s="30" t="s">
        <v>142</v>
      </c>
      <c r="D207" s="30"/>
      <c r="E207" s="30" t="str">
        <f t="shared" si="0"/>
        <v>Stony Point</v>
      </c>
      <c r="F207" s="30" t="str">
        <f t="shared" si="1"/>
        <v>Thomas Gonzalez</v>
      </c>
      <c r="G207" s="32">
        <f t="shared" si="2"/>
        <v>0.66666666666666663</v>
      </c>
      <c r="H207" s="58">
        <f t="shared" si="7"/>
        <v>1</v>
      </c>
      <c r="I207" s="58">
        <f t="shared" si="8"/>
        <v>0</v>
      </c>
      <c r="J207" s="58">
        <f t="shared" si="9"/>
        <v>1</v>
      </c>
      <c r="K207" s="59">
        <v>0</v>
      </c>
      <c r="L207" s="59">
        <v>3</v>
      </c>
      <c r="M207" s="30"/>
      <c r="N207" s="30"/>
      <c r="O207" s="30"/>
      <c r="P207" s="30"/>
      <c r="Q207" s="30"/>
      <c r="R207" s="30"/>
      <c r="S207" s="30"/>
      <c r="T207" s="30"/>
      <c r="U207" s="30"/>
      <c r="V207" s="30" t="s">
        <v>169</v>
      </c>
      <c r="W207" s="30"/>
      <c r="X207" s="30"/>
      <c r="Y207" s="30"/>
      <c r="Z207" s="30"/>
      <c r="AA207" s="30"/>
      <c r="AB207" s="30"/>
      <c r="AC207" s="30"/>
      <c r="AD207" s="30"/>
      <c r="AE207" s="30"/>
      <c r="AF207" s="30"/>
      <c r="AG207" s="30"/>
      <c r="AH207" s="30"/>
      <c r="AI207" s="30" t="s">
        <v>809</v>
      </c>
      <c r="AJ207" s="30" t="s">
        <v>811</v>
      </c>
      <c r="AK207" s="61" t="b">
        <v>0</v>
      </c>
      <c r="AL207" s="30"/>
      <c r="AM207" s="30"/>
      <c r="AN207" s="30"/>
      <c r="AO207" s="30"/>
      <c r="AP207" s="30"/>
      <c r="AQ207" s="30"/>
      <c r="AR207" s="30"/>
      <c r="AS207" s="30"/>
      <c r="AT207" s="30"/>
      <c r="AU207" s="30"/>
    </row>
    <row r="208" spans="1:47" ht="13" x14ac:dyDescent="0.15">
      <c r="A208" s="29">
        <v>43740.727752488427</v>
      </c>
      <c r="B208" s="30" t="s">
        <v>141</v>
      </c>
      <c r="C208" s="30" t="s">
        <v>142</v>
      </c>
      <c r="D208" s="30"/>
      <c r="E208" s="30" t="str">
        <f t="shared" si="0"/>
        <v>Stony Point</v>
      </c>
      <c r="F208" s="30" t="str">
        <f t="shared" si="1"/>
        <v>Kacylia Castro</v>
      </c>
      <c r="G208" s="32">
        <f t="shared" si="2"/>
        <v>0.33333333333333331</v>
      </c>
      <c r="H208" s="58">
        <f t="shared" si="7"/>
        <v>1</v>
      </c>
      <c r="I208" s="58">
        <f t="shared" si="8"/>
        <v>0</v>
      </c>
      <c r="J208" s="58">
        <f t="shared" si="9"/>
        <v>0</v>
      </c>
      <c r="K208" s="59">
        <v>0</v>
      </c>
      <c r="L208" s="59">
        <v>3</v>
      </c>
      <c r="M208" s="30"/>
      <c r="N208" s="30"/>
      <c r="O208" s="30"/>
      <c r="P208" s="30"/>
      <c r="Q208" s="30"/>
      <c r="R208" s="30"/>
      <c r="S208" s="30"/>
      <c r="T208" s="30"/>
      <c r="U208" s="30"/>
      <c r="V208" s="30" t="s">
        <v>176</v>
      </c>
      <c r="W208" s="30"/>
      <c r="X208" s="30"/>
      <c r="Y208" s="30"/>
      <c r="Z208" s="30"/>
      <c r="AA208" s="30"/>
      <c r="AB208" s="30"/>
      <c r="AC208" s="30"/>
      <c r="AD208" s="30"/>
      <c r="AE208" s="30"/>
      <c r="AF208" s="30"/>
      <c r="AG208" s="30"/>
      <c r="AH208" s="30"/>
      <c r="AI208" s="30" t="s">
        <v>809</v>
      </c>
      <c r="AJ208" s="30" t="s">
        <v>811</v>
      </c>
      <c r="AK208" s="61" t="b">
        <v>1</v>
      </c>
      <c r="AL208" s="30"/>
      <c r="AM208" s="30"/>
      <c r="AN208" s="30"/>
      <c r="AO208" s="30"/>
      <c r="AP208" s="30"/>
      <c r="AQ208" s="30"/>
      <c r="AR208" s="30"/>
      <c r="AS208" s="30"/>
      <c r="AT208" s="30"/>
      <c r="AU208" s="30"/>
    </row>
    <row r="209" spans="1:47" ht="13" x14ac:dyDescent="0.15">
      <c r="A209" s="29">
        <v>43740.727858043982</v>
      </c>
      <c r="B209" s="30" t="s">
        <v>141</v>
      </c>
      <c r="C209" s="30" t="s">
        <v>142</v>
      </c>
      <c r="D209" s="30"/>
      <c r="E209" s="30" t="str">
        <f t="shared" si="0"/>
        <v>Stony Point</v>
      </c>
      <c r="F209" s="30" t="str">
        <f t="shared" si="1"/>
        <v>Keilan Shaw</v>
      </c>
      <c r="G209" s="32">
        <f t="shared" si="2"/>
        <v>1</v>
      </c>
      <c r="H209" s="58">
        <f t="shared" si="7"/>
        <v>1</v>
      </c>
      <c r="I209" s="58">
        <f t="shared" si="8"/>
        <v>1</v>
      </c>
      <c r="J209" s="58">
        <f t="shared" si="9"/>
        <v>1</v>
      </c>
      <c r="K209" s="59">
        <v>0</v>
      </c>
      <c r="L209" s="59">
        <v>3</v>
      </c>
      <c r="M209" s="30"/>
      <c r="N209" s="30"/>
      <c r="O209" s="30"/>
      <c r="P209" s="30"/>
      <c r="Q209" s="30"/>
      <c r="R209" s="30"/>
      <c r="S209" s="30"/>
      <c r="T209" s="30"/>
      <c r="U209" s="30"/>
      <c r="V209" s="30" t="s">
        <v>165</v>
      </c>
      <c r="W209" s="30"/>
      <c r="X209" s="30"/>
      <c r="Y209" s="30"/>
      <c r="Z209" s="30"/>
      <c r="AA209" s="30"/>
      <c r="AB209" s="30"/>
      <c r="AC209" s="30"/>
      <c r="AD209" s="30"/>
      <c r="AE209" s="30"/>
      <c r="AF209" s="30"/>
      <c r="AG209" s="30"/>
      <c r="AH209" s="30"/>
      <c r="AI209" s="30" t="s">
        <v>809</v>
      </c>
      <c r="AJ209" s="30" t="s">
        <v>810</v>
      </c>
      <c r="AK209" s="61" t="b">
        <v>0</v>
      </c>
      <c r="AL209" s="30"/>
      <c r="AM209" s="30"/>
      <c r="AN209" s="30"/>
      <c r="AO209" s="30"/>
      <c r="AP209" s="30"/>
      <c r="AQ209" s="30"/>
      <c r="AR209" s="30"/>
      <c r="AS209" s="30"/>
      <c r="AT209" s="30"/>
      <c r="AU209" s="30"/>
    </row>
    <row r="210" spans="1:47" ht="13" x14ac:dyDescent="0.15">
      <c r="A210" s="29">
        <v>43740.727876145829</v>
      </c>
      <c r="B210" s="30" t="s">
        <v>141</v>
      </c>
      <c r="C210" s="30" t="s">
        <v>142</v>
      </c>
      <c r="D210" s="30"/>
      <c r="E210" s="30" t="str">
        <f t="shared" si="0"/>
        <v>Stony Point</v>
      </c>
      <c r="F210" s="30" t="str">
        <f t="shared" si="1"/>
        <v>Kevin McMillan</v>
      </c>
      <c r="G210" s="32">
        <f t="shared" si="2"/>
        <v>0.66666666666666663</v>
      </c>
      <c r="H210" s="58">
        <f t="shared" si="7"/>
        <v>1</v>
      </c>
      <c r="I210" s="58">
        <f t="shared" si="8"/>
        <v>1</v>
      </c>
      <c r="J210" s="58">
        <f t="shared" si="9"/>
        <v>0</v>
      </c>
      <c r="K210" s="59">
        <v>0</v>
      </c>
      <c r="L210" s="59">
        <v>3</v>
      </c>
      <c r="M210" s="30"/>
      <c r="N210" s="30"/>
      <c r="O210" s="30"/>
      <c r="P210" s="30"/>
      <c r="Q210" s="30"/>
      <c r="R210" s="30"/>
      <c r="S210" s="30"/>
      <c r="T210" s="30"/>
      <c r="U210" s="30"/>
      <c r="V210" s="30" t="s">
        <v>171</v>
      </c>
      <c r="W210" s="30"/>
      <c r="X210" s="30"/>
      <c r="Y210" s="30"/>
      <c r="Z210" s="30"/>
      <c r="AA210" s="30"/>
      <c r="AB210" s="30"/>
      <c r="AC210" s="30"/>
      <c r="AD210" s="30"/>
      <c r="AE210" s="30"/>
      <c r="AF210" s="30"/>
      <c r="AG210" s="30"/>
      <c r="AH210" s="30"/>
      <c r="AI210" s="30" t="s">
        <v>809</v>
      </c>
      <c r="AJ210" s="30" t="s">
        <v>810</v>
      </c>
      <c r="AK210" s="61" t="b">
        <v>1</v>
      </c>
      <c r="AL210" s="30"/>
      <c r="AM210" s="30"/>
      <c r="AN210" s="30"/>
      <c r="AO210" s="30"/>
      <c r="AP210" s="30"/>
      <c r="AQ210" s="30"/>
      <c r="AR210" s="30"/>
      <c r="AS210" s="30"/>
      <c r="AT210" s="30"/>
      <c r="AU210" s="30"/>
    </row>
    <row r="211" spans="1:47" ht="13" x14ac:dyDescent="0.15">
      <c r="A211" s="29">
        <v>43740.728033553241</v>
      </c>
      <c r="B211" s="30" t="s">
        <v>141</v>
      </c>
      <c r="C211" s="30" t="s">
        <v>142</v>
      </c>
      <c r="D211" s="30"/>
      <c r="E211" s="30" t="str">
        <f t="shared" si="0"/>
        <v>Stony Point</v>
      </c>
      <c r="F211" s="30" t="str">
        <f t="shared" si="1"/>
        <v>Mark Gallegos</v>
      </c>
      <c r="G211" s="32">
        <f t="shared" si="2"/>
        <v>1</v>
      </c>
      <c r="H211" s="58">
        <f t="shared" si="7"/>
        <v>1</v>
      </c>
      <c r="I211" s="58">
        <f t="shared" si="8"/>
        <v>1</v>
      </c>
      <c r="J211" s="58">
        <f t="shared" si="9"/>
        <v>1</v>
      </c>
      <c r="K211" s="59">
        <v>0</v>
      </c>
      <c r="L211" s="59">
        <v>3</v>
      </c>
      <c r="M211" s="30"/>
      <c r="N211" s="30"/>
      <c r="O211" s="30"/>
      <c r="P211" s="30"/>
      <c r="Q211" s="30"/>
      <c r="R211" s="30"/>
      <c r="S211" s="30"/>
      <c r="T211" s="30"/>
      <c r="U211" s="30"/>
      <c r="V211" s="30" t="s">
        <v>371</v>
      </c>
      <c r="W211" s="30"/>
      <c r="X211" s="30"/>
      <c r="Y211" s="30"/>
      <c r="Z211" s="30"/>
      <c r="AA211" s="30"/>
      <c r="AB211" s="30"/>
      <c r="AC211" s="30"/>
      <c r="AD211" s="30"/>
      <c r="AE211" s="30"/>
      <c r="AF211" s="30"/>
      <c r="AG211" s="30"/>
      <c r="AH211" s="30"/>
      <c r="AI211" s="30" t="s">
        <v>809</v>
      </c>
      <c r="AJ211" s="30" t="s">
        <v>810</v>
      </c>
      <c r="AK211" s="61" t="b">
        <v>0</v>
      </c>
      <c r="AL211" s="30"/>
      <c r="AM211" s="30"/>
      <c r="AN211" s="30"/>
      <c r="AO211" s="30"/>
      <c r="AP211" s="30"/>
      <c r="AQ211" s="30"/>
      <c r="AR211" s="30"/>
      <c r="AS211" s="30"/>
      <c r="AT211" s="30"/>
      <c r="AU211" s="30"/>
    </row>
    <row r="212" spans="1:47" ht="13" x14ac:dyDescent="0.15">
      <c r="A212" s="29">
        <v>43740.736947106481</v>
      </c>
      <c r="B212" s="30" t="s">
        <v>141</v>
      </c>
      <c r="C212" s="30" t="s">
        <v>142</v>
      </c>
      <c r="D212" s="30"/>
      <c r="E212" s="30" t="str">
        <f t="shared" si="0"/>
        <v>Stony Point</v>
      </c>
      <c r="F212" s="30" t="str">
        <f t="shared" si="1"/>
        <v>Karla Jackson</v>
      </c>
      <c r="G212" s="32">
        <f t="shared" si="2"/>
        <v>0.33333333333333331</v>
      </c>
      <c r="H212" s="58">
        <f t="shared" si="7"/>
        <v>1</v>
      </c>
      <c r="I212" s="58">
        <f t="shared" si="8"/>
        <v>0</v>
      </c>
      <c r="J212" s="58">
        <f t="shared" si="9"/>
        <v>0</v>
      </c>
      <c r="K212" s="59">
        <v>0</v>
      </c>
      <c r="L212" s="59">
        <v>3</v>
      </c>
      <c r="M212" s="30"/>
      <c r="N212" s="30"/>
      <c r="O212" s="30"/>
      <c r="P212" s="30"/>
      <c r="Q212" s="30"/>
      <c r="R212" s="30"/>
      <c r="S212" s="30"/>
      <c r="T212" s="30"/>
      <c r="U212" s="30"/>
      <c r="V212" s="30" t="s">
        <v>178</v>
      </c>
      <c r="W212" s="30"/>
      <c r="X212" s="30"/>
      <c r="Y212" s="30"/>
      <c r="Z212" s="30"/>
      <c r="AA212" s="30"/>
      <c r="AB212" s="30"/>
      <c r="AC212" s="30"/>
      <c r="AD212" s="30"/>
      <c r="AE212" s="30"/>
      <c r="AF212" s="30"/>
      <c r="AG212" s="30"/>
      <c r="AH212" s="30"/>
      <c r="AI212" s="30" t="s">
        <v>809</v>
      </c>
      <c r="AJ212" s="30" t="s">
        <v>811</v>
      </c>
      <c r="AK212" s="61" t="b">
        <v>1</v>
      </c>
      <c r="AL212" s="30"/>
      <c r="AM212" s="30"/>
      <c r="AN212" s="30"/>
      <c r="AO212" s="30"/>
      <c r="AP212" s="30"/>
      <c r="AQ212" s="30"/>
      <c r="AR212" s="30"/>
      <c r="AS212" s="30"/>
      <c r="AT212" s="30"/>
      <c r="AU212" s="30"/>
    </row>
    <row r="213" spans="1:47" ht="13" x14ac:dyDescent="0.15">
      <c r="A213" s="29">
        <v>43740.725496423613</v>
      </c>
      <c r="B213" s="30" t="s">
        <v>141</v>
      </c>
      <c r="C213" s="30" t="s">
        <v>168</v>
      </c>
      <c r="D213" s="30"/>
      <c r="E213" s="30" t="str">
        <f t="shared" si="0"/>
        <v>Weiss</v>
      </c>
      <c r="F213" s="30" t="str">
        <f t="shared" si="1"/>
        <v>Abigail Berry</v>
      </c>
      <c r="G213" s="32">
        <f t="shared" si="2"/>
        <v>1</v>
      </c>
      <c r="H213" s="58">
        <f t="shared" si="7"/>
        <v>1</v>
      </c>
      <c r="I213" s="58">
        <f t="shared" si="8"/>
        <v>1</v>
      </c>
      <c r="J213" s="58">
        <f t="shared" si="9"/>
        <v>1</v>
      </c>
      <c r="K213" s="59">
        <v>0</v>
      </c>
      <c r="L213" s="59">
        <v>3</v>
      </c>
      <c r="M213" s="30"/>
      <c r="N213" s="30"/>
      <c r="O213" s="30"/>
      <c r="P213" s="30"/>
      <c r="Q213" s="30"/>
      <c r="R213" s="30"/>
      <c r="S213" s="30"/>
      <c r="T213" s="30"/>
      <c r="U213" s="30"/>
      <c r="V213" s="30"/>
      <c r="W213" s="30" t="s">
        <v>192</v>
      </c>
      <c r="X213" s="30"/>
      <c r="Y213" s="30"/>
      <c r="Z213" s="30"/>
      <c r="AA213" s="30"/>
      <c r="AB213" s="30"/>
      <c r="AC213" s="30"/>
      <c r="AD213" s="30"/>
      <c r="AE213" s="30"/>
      <c r="AF213" s="30"/>
      <c r="AG213" s="30"/>
      <c r="AH213" s="30"/>
      <c r="AI213" s="30" t="s">
        <v>809</v>
      </c>
      <c r="AJ213" s="30" t="s">
        <v>810</v>
      </c>
      <c r="AK213" s="61" t="b">
        <v>0</v>
      </c>
      <c r="AL213" s="30"/>
      <c r="AM213" s="30"/>
      <c r="AN213" s="30"/>
      <c r="AO213" s="30"/>
      <c r="AP213" s="30"/>
      <c r="AQ213" s="30"/>
      <c r="AR213" s="30"/>
      <c r="AS213" s="30"/>
      <c r="AT213" s="30"/>
      <c r="AU213" s="30"/>
    </row>
    <row r="214" spans="1:47" ht="13" x14ac:dyDescent="0.15">
      <c r="A214" s="29">
        <v>43740.725725856479</v>
      </c>
      <c r="B214" s="30" t="s">
        <v>141</v>
      </c>
      <c r="C214" s="30" t="s">
        <v>168</v>
      </c>
      <c r="D214" s="30"/>
      <c r="E214" s="30" t="str">
        <f t="shared" si="0"/>
        <v>Weiss</v>
      </c>
      <c r="F214" s="30" t="str">
        <f t="shared" si="1"/>
        <v>Lynnette DeCuire</v>
      </c>
      <c r="G214" s="32">
        <f t="shared" si="2"/>
        <v>0.33333333333333331</v>
      </c>
      <c r="H214" s="58">
        <f t="shared" si="7"/>
        <v>1</v>
      </c>
      <c r="I214" s="58">
        <f t="shared" si="8"/>
        <v>0</v>
      </c>
      <c r="J214" s="58">
        <f t="shared" si="9"/>
        <v>0</v>
      </c>
      <c r="K214" s="59">
        <v>0</v>
      </c>
      <c r="L214" s="59">
        <v>3</v>
      </c>
      <c r="M214" s="30"/>
      <c r="N214" s="30"/>
      <c r="O214" s="30"/>
      <c r="P214" s="30"/>
      <c r="Q214" s="30"/>
      <c r="R214" s="30"/>
      <c r="S214" s="30"/>
      <c r="T214" s="30"/>
      <c r="U214" s="30"/>
      <c r="V214" s="30"/>
      <c r="W214" s="30" t="s">
        <v>199</v>
      </c>
      <c r="X214" s="30"/>
      <c r="Y214" s="30"/>
      <c r="Z214" s="30"/>
      <c r="AA214" s="30"/>
      <c r="AB214" s="30"/>
      <c r="AC214" s="30"/>
      <c r="AD214" s="30"/>
      <c r="AE214" s="30"/>
      <c r="AF214" s="30"/>
      <c r="AG214" s="30"/>
      <c r="AH214" s="30"/>
      <c r="AI214" s="30" t="s">
        <v>809</v>
      </c>
      <c r="AJ214" s="30" t="s">
        <v>811</v>
      </c>
      <c r="AK214" s="61" t="b">
        <v>1</v>
      </c>
      <c r="AL214" s="30"/>
      <c r="AM214" s="30"/>
      <c r="AN214" s="30"/>
      <c r="AO214" s="30"/>
      <c r="AP214" s="30"/>
      <c r="AQ214" s="30"/>
      <c r="AR214" s="30"/>
      <c r="AS214" s="30"/>
      <c r="AT214" s="30"/>
      <c r="AU214" s="30"/>
    </row>
    <row r="215" spans="1:47" ht="13" x14ac:dyDescent="0.15">
      <c r="A215" s="29">
        <v>43740.726325983793</v>
      </c>
      <c r="B215" s="30" t="s">
        <v>141</v>
      </c>
      <c r="C215" s="30" t="s">
        <v>168</v>
      </c>
      <c r="D215" s="30"/>
      <c r="E215" s="30" t="str">
        <f t="shared" si="0"/>
        <v>Weiss</v>
      </c>
      <c r="F215" s="30" t="str">
        <f t="shared" si="1"/>
        <v>Alexia Perez</v>
      </c>
      <c r="G215" s="32">
        <f t="shared" si="2"/>
        <v>0.33333333333333331</v>
      </c>
      <c r="H215" s="58">
        <f t="shared" si="7"/>
        <v>0</v>
      </c>
      <c r="I215" s="58">
        <f t="shared" si="8"/>
        <v>1</v>
      </c>
      <c r="J215" s="58">
        <f t="shared" si="9"/>
        <v>0</v>
      </c>
      <c r="K215" s="59">
        <v>0</v>
      </c>
      <c r="L215" s="59">
        <v>3</v>
      </c>
      <c r="M215" s="30"/>
      <c r="N215" s="30"/>
      <c r="O215" s="30"/>
      <c r="P215" s="30"/>
      <c r="Q215" s="30"/>
      <c r="R215" s="30"/>
      <c r="S215" s="30"/>
      <c r="T215" s="30"/>
      <c r="U215" s="30"/>
      <c r="V215" s="30"/>
      <c r="W215" s="30" t="s">
        <v>368</v>
      </c>
      <c r="X215" s="30"/>
      <c r="Y215" s="30"/>
      <c r="Z215" s="30"/>
      <c r="AA215" s="30"/>
      <c r="AB215" s="30"/>
      <c r="AC215" s="30"/>
      <c r="AD215" s="30"/>
      <c r="AE215" s="30"/>
      <c r="AF215" s="30"/>
      <c r="AG215" s="30"/>
      <c r="AH215" s="30"/>
      <c r="AI215" s="30" t="s">
        <v>812</v>
      </c>
      <c r="AJ215" s="30" t="s">
        <v>810</v>
      </c>
      <c r="AK215" s="61" t="b">
        <v>1</v>
      </c>
      <c r="AL215" s="30"/>
      <c r="AM215" s="30"/>
      <c r="AN215" s="30"/>
      <c r="AO215" s="30"/>
      <c r="AP215" s="30"/>
      <c r="AQ215" s="30"/>
      <c r="AR215" s="30"/>
      <c r="AS215" s="30"/>
      <c r="AT215" s="30"/>
      <c r="AU215" s="30"/>
    </row>
    <row r="216" spans="1:47" ht="13" x14ac:dyDescent="0.15">
      <c r="A216" s="29">
        <v>43740.726598703703</v>
      </c>
      <c r="B216" s="30" t="s">
        <v>141</v>
      </c>
      <c r="C216" s="30" t="s">
        <v>168</v>
      </c>
      <c r="D216" s="30"/>
      <c r="E216" s="30" t="str">
        <f t="shared" si="0"/>
        <v>Weiss</v>
      </c>
      <c r="F216" s="30" t="str">
        <f t="shared" si="1"/>
        <v>Nauni Yadav</v>
      </c>
      <c r="G216" s="32">
        <f t="shared" si="2"/>
        <v>0</v>
      </c>
      <c r="H216" s="58">
        <f t="shared" si="7"/>
        <v>0</v>
      </c>
      <c r="I216" s="58">
        <f t="shared" si="8"/>
        <v>0</v>
      </c>
      <c r="J216" s="58">
        <f t="shared" si="9"/>
        <v>0</v>
      </c>
      <c r="K216" s="59">
        <v>0</v>
      </c>
      <c r="L216" s="59">
        <v>3</v>
      </c>
      <c r="M216" s="30"/>
      <c r="N216" s="30"/>
      <c r="O216" s="30"/>
      <c r="P216" s="30"/>
      <c r="Q216" s="30"/>
      <c r="R216" s="30"/>
      <c r="S216" s="30"/>
      <c r="T216" s="30"/>
      <c r="U216" s="30"/>
      <c r="V216" s="30"/>
      <c r="W216" s="30" t="s">
        <v>380</v>
      </c>
      <c r="X216" s="30"/>
      <c r="Y216" s="30"/>
      <c r="Z216" s="30"/>
      <c r="AA216" s="30"/>
      <c r="AB216" s="30"/>
      <c r="AC216" s="30"/>
      <c r="AD216" s="30"/>
      <c r="AE216" s="30"/>
      <c r="AF216" s="30"/>
      <c r="AG216" s="30"/>
      <c r="AH216" s="30"/>
      <c r="AI216" s="30" t="s">
        <v>812</v>
      </c>
      <c r="AJ216" s="30" t="s">
        <v>811</v>
      </c>
      <c r="AK216" s="61" t="b">
        <v>1</v>
      </c>
      <c r="AL216" s="30"/>
      <c r="AM216" s="30"/>
      <c r="AN216" s="30"/>
      <c r="AO216" s="30"/>
      <c r="AP216" s="30"/>
      <c r="AQ216" s="30"/>
      <c r="AR216" s="30"/>
      <c r="AS216" s="30"/>
      <c r="AT216" s="30"/>
      <c r="AU216" s="30"/>
    </row>
    <row r="217" spans="1:47" ht="13" x14ac:dyDescent="0.15">
      <c r="A217" s="29">
        <v>43740.726662789355</v>
      </c>
      <c r="B217" s="30" t="s">
        <v>141</v>
      </c>
      <c r="C217" s="30" t="s">
        <v>168</v>
      </c>
      <c r="D217" s="30"/>
      <c r="E217" s="30" t="str">
        <f t="shared" si="0"/>
        <v>Weiss</v>
      </c>
      <c r="F217" s="30" t="str">
        <f t="shared" si="1"/>
        <v>Jason Polk</v>
      </c>
      <c r="G217" s="32">
        <f t="shared" si="2"/>
        <v>1</v>
      </c>
      <c r="H217" s="58">
        <f t="shared" si="7"/>
        <v>1</v>
      </c>
      <c r="I217" s="58">
        <f t="shared" si="8"/>
        <v>1</v>
      </c>
      <c r="J217" s="58">
        <f t="shared" si="9"/>
        <v>1</v>
      </c>
      <c r="K217" s="59">
        <v>0</v>
      </c>
      <c r="L217" s="59">
        <v>3</v>
      </c>
      <c r="M217" s="30"/>
      <c r="N217" s="30"/>
      <c r="O217" s="30"/>
      <c r="P217" s="30"/>
      <c r="Q217" s="30"/>
      <c r="R217" s="30"/>
      <c r="S217" s="30"/>
      <c r="T217" s="30"/>
      <c r="U217" s="30"/>
      <c r="V217" s="30"/>
      <c r="W217" s="30" t="s">
        <v>370</v>
      </c>
      <c r="X217" s="30"/>
      <c r="Y217" s="30"/>
      <c r="Z217" s="30"/>
      <c r="AA217" s="30"/>
      <c r="AB217" s="30"/>
      <c r="AC217" s="30"/>
      <c r="AD217" s="30"/>
      <c r="AE217" s="30"/>
      <c r="AF217" s="30"/>
      <c r="AG217" s="30"/>
      <c r="AH217" s="30"/>
      <c r="AI217" s="30" t="s">
        <v>809</v>
      </c>
      <c r="AJ217" s="30" t="s">
        <v>810</v>
      </c>
      <c r="AK217" s="61" t="b">
        <v>0</v>
      </c>
      <c r="AL217" s="30"/>
      <c r="AM217" s="30"/>
      <c r="AN217" s="30"/>
      <c r="AO217" s="30"/>
      <c r="AP217" s="30"/>
      <c r="AQ217" s="30"/>
      <c r="AR217" s="30"/>
      <c r="AS217" s="30"/>
      <c r="AT217" s="30"/>
      <c r="AU217" s="30"/>
    </row>
    <row r="218" spans="1:47" ht="13" x14ac:dyDescent="0.15">
      <c r="A218" s="29">
        <v>43740.726792673609</v>
      </c>
      <c r="B218" s="30" t="s">
        <v>141</v>
      </c>
      <c r="C218" s="30" t="s">
        <v>168</v>
      </c>
      <c r="D218" s="30"/>
      <c r="E218" s="30" t="str">
        <f t="shared" si="0"/>
        <v>Weiss</v>
      </c>
      <c r="F218" s="30" t="str">
        <f t="shared" si="1"/>
        <v>Luz Sanchez</v>
      </c>
      <c r="G218" s="32">
        <f t="shared" si="2"/>
        <v>0.66666666666666663</v>
      </c>
      <c r="H218" s="58">
        <f t="shared" si="7"/>
        <v>1</v>
      </c>
      <c r="I218" s="58">
        <f t="shared" si="8"/>
        <v>1</v>
      </c>
      <c r="J218" s="58">
        <f t="shared" si="9"/>
        <v>0</v>
      </c>
      <c r="K218" s="59">
        <v>0</v>
      </c>
      <c r="L218" s="59">
        <v>3</v>
      </c>
      <c r="M218" s="30"/>
      <c r="N218" s="30"/>
      <c r="O218" s="30"/>
      <c r="P218" s="30"/>
      <c r="Q218" s="30"/>
      <c r="R218" s="30"/>
      <c r="S218" s="30"/>
      <c r="T218" s="30"/>
      <c r="U218" s="30"/>
      <c r="V218" s="30"/>
      <c r="W218" s="30" t="s">
        <v>367</v>
      </c>
      <c r="X218" s="30"/>
      <c r="Y218" s="30"/>
      <c r="Z218" s="30"/>
      <c r="AA218" s="30"/>
      <c r="AB218" s="30"/>
      <c r="AC218" s="30"/>
      <c r="AD218" s="30"/>
      <c r="AE218" s="30"/>
      <c r="AF218" s="30"/>
      <c r="AG218" s="30"/>
      <c r="AH218" s="30"/>
      <c r="AI218" s="30" t="s">
        <v>809</v>
      </c>
      <c r="AJ218" s="30" t="s">
        <v>810</v>
      </c>
      <c r="AK218" s="61" t="b">
        <v>1</v>
      </c>
      <c r="AL218" s="30"/>
      <c r="AM218" s="30"/>
      <c r="AN218" s="30"/>
      <c r="AO218" s="30"/>
      <c r="AP218" s="30"/>
      <c r="AQ218" s="30"/>
      <c r="AR218" s="30"/>
      <c r="AS218" s="30"/>
      <c r="AT218" s="30"/>
      <c r="AU218" s="30"/>
    </row>
    <row r="219" spans="1:47" ht="13" x14ac:dyDescent="0.15">
      <c r="A219" s="29">
        <v>43740.727248807874</v>
      </c>
      <c r="B219" s="30" t="s">
        <v>141</v>
      </c>
      <c r="C219" s="30" t="s">
        <v>168</v>
      </c>
      <c r="D219" s="30"/>
      <c r="E219" s="30" t="str">
        <f t="shared" si="0"/>
        <v>Weiss</v>
      </c>
      <c r="F219" s="30" t="str">
        <f t="shared" si="1"/>
        <v>Isaac Ahonle</v>
      </c>
      <c r="G219" s="32">
        <f t="shared" si="2"/>
        <v>1</v>
      </c>
      <c r="H219" s="58">
        <f t="shared" si="7"/>
        <v>1</v>
      </c>
      <c r="I219" s="58">
        <f t="shared" si="8"/>
        <v>1</v>
      </c>
      <c r="J219" s="58">
        <f t="shared" si="9"/>
        <v>1</v>
      </c>
      <c r="K219" s="59">
        <v>0</v>
      </c>
      <c r="L219" s="59">
        <v>3</v>
      </c>
      <c r="M219" s="30"/>
      <c r="N219" s="30"/>
      <c r="O219" s="30"/>
      <c r="P219" s="30"/>
      <c r="Q219" s="30"/>
      <c r="R219" s="30"/>
      <c r="S219" s="30"/>
      <c r="T219" s="30"/>
      <c r="U219" s="30"/>
      <c r="V219" s="30"/>
      <c r="W219" s="30" t="s">
        <v>189</v>
      </c>
      <c r="X219" s="30"/>
      <c r="Y219" s="30"/>
      <c r="Z219" s="30"/>
      <c r="AA219" s="30"/>
      <c r="AB219" s="30"/>
      <c r="AC219" s="30"/>
      <c r="AD219" s="30"/>
      <c r="AE219" s="30"/>
      <c r="AF219" s="30"/>
      <c r="AG219" s="30"/>
      <c r="AH219" s="30"/>
      <c r="AI219" s="30" t="s">
        <v>809</v>
      </c>
      <c r="AJ219" s="30" t="s">
        <v>810</v>
      </c>
      <c r="AK219" s="61" t="b">
        <v>0</v>
      </c>
      <c r="AL219" s="30"/>
      <c r="AM219" s="30"/>
      <c r="AN219" s="30"/>
      <c r="AO219" s="30"/>
      <c r="AP219" s="30"/>
      <c r="AQ219" s="30"/>
      <c r="AR219" s="30"/>
      <c r="AS219" s="30"/>
      <c r="AT219" s="30"/>
      <c r="AU219" s="30"/>
    </row>
    <row r="220" spans="1:47" ht="13" x14ac:dyDescent="0.15">
      <c r="A220" s="29">
        <v>43740.727904317129</v>
      </c>
      <c r="B220" s="30" t="s">
        <v>141</v>
      </c>
      <c r="C220" s="39" t="s">
        <v>168</v>
      </c>
      <c r="D220" s="30"/>
      <c r="E220" s="30" t="str">
        <f t="shared" si="0"/>
        <v>Weiss</v>
      </c>
      <c r="F220" s="30" t="str">
        <f t="shared" si="1"/>
        <v>Favour Toghanro</v>
      </c>
      <c r="G220" s="32">
        <f t="shared" si="2"/>
        <v>0.33333333333333331</v>
      </c>
      <c r="H220" s="58">
        <f t="shared" si="7"/>
        <v>1</v>
      </c>
      <c r="I220" s="58">
        <f t="shared" si="8"/>
        <v>0</v>
      </c>
      <c r="J220" s="58">
        <f t="shared" si="9"/>
        <v>0</v>
      </c>
      <c r="K220" s="59">
        <v>0</v>
      </c>
      <c r="L220" s="59">
        <v>3</v>
      </c>
      <c r="M220" s="30"/>
      <c r="N220" s="30"/>
      <c r="O220" s="30"/>
      <c r="P220" s="30"/>
      <c r="Q220" s="30"/>
      <c r="R220" s="30"/>
      <c r="S220" s="30"/>
      <c r="T220" s="30"/>
      <c r="U220" s="30"/>
      <c r="V220" s="30"/>
      <c r="W220" s="30" t="s">
        <v>198</v>
      </c>
      <c r="X220" s="30"/>
      <c r="Y220" s="30"/>
      <c r="Z220" s="30"/>
      <c r="AA220" s="30"/>
      <c r="AB220" s="30"/>
      <c r="AC220" s="30"/>
      <c r="AD220" s="30"/>
      <c r="AE220" s="30"/>
      <c r="AF220" s="30"/>
      <c r="AG220" s="30"/>
      <c r="AH220" s="30"/>
      <c r="AI220" s="30" t="s">
        <v>809</v>
      </c>
      <c r="AJ220" s="30" t="s">
        <v>811</v>
      </c>
      <c r="AK220" s="61" t="b">
        <v>1</v>
      </c>
      <c r="AL220" s="30"/>
      <c r="AM220" s="30"/>
      <c r="AN220" s="30"/>
      <c r="AO220" s="30"/>
      <c r="AP220" s="30"/>
      <c r="AQ220" s="30"/>
      <c r="AR220" s="30"/>
      <c r="AS220" s="30"/>
      <c r="AT220" s="30"/>
      <c r="AU220" s="30"/>
    </row>
    <row r="221" spans="1:47" ht="13" x14ac:dyDescent="0.15">
      <c r="A221" s="29">
        <v>43740.72876356481</v>
      </c>
      <c r="B221" s="30" t="s">
        <v>141</v>
      </c>
      <c r="C221" s="30" t="s">
        <v>168</v>
      </c>
      <c r="D221" s="30"/>
      <c r="E221" s="30" t="str">
        <f t="shared" si="0"/>
        <v>Weiss</v>
      </c>
      <c r="F221" s="30" t="str">
        <f t="shared" si="1"/>
        <v>Myzel Oyaro</v>
      </c>
      <c r="G221" s="32">
        <f t="shared" si="2"/>
        <v>0.66666666666666663</v>
      </c>
      <c r="H221" s="58">
        <f t="shared" si="7"/>
        <v>1</v>
      </c>
      <c r="I221" s="58">
        <f t="shared" si="8"/>
        <v>0</v>
      </c>
      <c r="J221" s="58">
        <f t="shared" si="9"/>
        <v>1</v>
      </c>
      <c r="K221" s="59">
        <v>0</v>
      </c>
      <c r="L221" s="59">
        <v>3</v>
      </c>
      <c r="M221" s="30"/>
      <c r="N221" s="30"/>
      <c r="O221" s="30"/>
      <c r="P221" s="30"/>
      <c r="Q221" s="30"/>
      <c r="R221" s="30"/>
      <c r="S221" s="30"/>
      <c r="T221" s="30"/>
      <c r="U221" s="30"/>
      <c r="V221" s="30"/>
      <c r="W221" s="30" t="s">
        <v>363</v>
      </c>
      <c r="X221" s="30"/>
      <c r="Y221" s="30"/>
      <c r="Z221" s="30"/>
      <c r="AA221" s="30"/>
      <c r="AB221" s="30"/>
      <c r="AC221" s="30"/>
      <c r="AD221" s="30"/>
      <c r="AE221" s="30"/>
      <c r="AF221" s="30"/>
      <c r="AG221" s="30"/>
      <c r="AH221" s="30"/>
      <c r="AI221" s="30" t="s">
        <v>809</v>
      </c>
      <c r="AJ221" s="30" t="s">
        <v>811</v>
      </c>
      <c r="AK221" s="61" t="b">
        <v>0</v>
      </c>
      <c r="AL221" s="30"/>
      <c r="AM221" s="30"/>
      <c r="AN221" s="30"/>
      <c r="AO221" s="30"/>
      <c r="AP221" s="30"/>
      <c r="AQ221" s="30"/>
      <c r="AR221" s="30"/>
      <c r="AS221" s="30"/>
      <c r="AT221" s="30"/>
      <c r="AU221" s="30"/>
    </row>
    <row r="222" spans="1:47" ht="13" x14ac:dyDescent="0.15">
      <c r="A222" s="29">
        <v>43745.71162199074</v>
      </c>
      <c r="B222" s="30" t="s">
        <v>141</v>
      </c>
      <c r="C222" s="30" t="s">
        <v>194</v>
      </c>
      <c r="D222" s="30"/>
      <c r="E222" s="30" t="str">
        <f t="shared" si="0"/>
        <v>Akins</v>
      </c>
      <c r="F222" s="30" t="str">
        <f t="shared" si="1"/>
        <v>Joel Medina</v>
      </c>
      <c r="G222" s="32">
        <f t="shared" si="2"/>
        <v>0.66666666666666663</v>
      </c>
      <c r="H222" s="58">
        <f t="shared" si="7"/>
        <v>0</v>
      </c>
      <c r="I222" s="58">
        <f t="shared" si="8"/>
        <v>1</v>
      </c>
      <c r="J222" s="58">
        <f t="shared" si="9"/>
        <v>1</v>
      </c>
      <c r="K222" s="59">
        <v>0</v>
      </c>
      <c r="L222" s="59">
        <v>3</v>
      </c>
      <c r="M222" s="30" t="s">
        <v>815</v>
      </c>
      <c r="N222" s="30"/>
      <c r="O222" s="30"/>
      <c r="P222" s="30"/>
      <c r="Q222" s="30"/>
      <c r="R222" s="30"/>
      <c r="S222" s="30"/>
      <c r="T222" s="30"/>
      <c r="U222" s="30"/>
      <c r="V222" s="30"/>
      <c r="W222" s="30"/>
      <c r="X222" s="30"/>
      <c r="Y222" s="30"/>
      <c r="Z222" s="30"/>
      <c r="AA222" s="30"/>
      <c r="AB222" s="30"/>
      <c r="AC222" s="30"/>
      <c r="AD222" s="30"/>
      <c r="AE222" s="30"/>
      <c r="AF222" s="30"/>
      <c r="AG222" s="30"/>
      <c r="AH222" s="30"/>
      <c r="AI222" s="30" t="s">
        <v>812</v>
      </c>
      <c r="AJ222" s="30" t="s">
        <v>810</v>
      </c>
      <c r="AK222" s="61" t="b">
        <v>0</v>
      </c>
      <c r="AL222" s="30"/>
      <c r="AM222" s="30"/>
      <c r="AN222" s="30"/>
      <c r="AO222" s="30"/>
      <c r="AP222" s="30"/>
      <c r="AQ222" s="30"/>
      <c r="AR222" s="30"/>
      <c r="AS222" s="30"/>
      <c r="AT222" s="30"/>
      <c r="AU222" s="30"/>
    </row>
    <row r="223" spans="1:47" ht="13" x14ac:dyDescent="0.15">
      <c r="A223" s="29">
        <v>43745.717808275462</v>
      </c>
      <c r="B223" s="30" t="s">
        <v>141</v>
      </c>
      <c r="C223" s="30" t="s">
        <v>194</v>
      </c>
      <c r="D223" s="30"/>
      <c r="E223" s="30" t="str">
        <f t="shared" si="0"/>
        <v>Akins</v>
      </c>
      <c r="F223" s="30" t="str">
        <f t="shared" si="1"/>
        <v>Owen Cardenas</v>
      </c>
      <c r="G223" s="32">
        <f t="shared" si="2"/>
        <v>0.66666666666666663</v>
      </c>
      <c r="H223" s="58">
        <f t="shared" si="7"/>
        <v>1</v>
      </c>
      <c r="I223" s="58">
        <f t="shared" si="8"/>
        <v>0</v>
      </c>
      <c r="J223" s="58">
        <f t="shared" si="9"/>
        <v>1</v>
      </c>
      <c r="K223" s="59">
        <v>0</v>
      </c>
      <c r="L223" s="59">
        <v>3</v>
      </c>
      <c r="M223" s="30" t="s">
        <v>602</v>
      </c>
      <c r="N223" s="30"/>
      <c r="O223" s="30"/>
      <c r="P223" s="30"/>
      <c r="Q223" s="30"/>
      <c r="R223" s="30"/>
      <c r="S223" s="30"/>
      <c r="T223" s="30"/>
      <c r="U223" s="30"/>
      <c r="V223" s="30"/>
      <c r="W223" s="30"/>
      <c r="X223" s="30"/>
      <c r="Y223" s="30"/>
      <c r="Z223" s="30"/>
      <c r="AA223" s="30"/>
      <c r="AB223" s="30"/>
      <c r="AC223" s="30"/>
      <c r="AD223" s="30"/>
      <c r="AE223" s="30"/>
      <c r="AF223" s="30"/>
      <c r="AG223" s="30"/>
      <c r="AH223" s="30"/>
      <c r="AI223" s="30" t="s">
        <v>809</v>
      </c>
      <c r="AJ223" s="30" t="s">
        <v>616</v>
      </c>
      <c r="AK223" s="61" t="b">
        <v>0</v>
      </c>
      <c r="AL223" s="30"/>
      <c r="AM223" s="30"/>
      <c r="AN223" s="30"/>
      <c r="AO223" s="30"/>
      <c r="AP223" s="30"/>
      <c r="AQ223" s="30"/>
      <c r="AR223" s="30"/>
      <c r="AS223" s="30"/>
      <c r="AT223" s="30"/>
      <c r="AU223" s="30"/>
    </row>
    <row r="224" spans="1:47" ht="13" x14ac:dyDescent="0.15">
      <c r="A224" s="29">
        <v>43745.727841527776</v>
      </c>
      <c r="B224" s="30" t="s">
        <v>141</v>
      </c>
      <c r="C224" s="30" t="s">
        <v>194</v>
      </c>
      <c r="D224" s="30"/>
      <c r="E224" s="30" t="str">
        <f t="shared" si="0"/>
        <v>Akins</v>
      </c>
      <c r="F224" s="30" t="str">
        <f t="shared" si="1"/>
        <v>Nicholas Cibrone</v>
      </c>
      <c r="G224" s="32">
        <f t="shared" si="2"/>
        <v>1</v>
      </c>
      <c r="H224" s="58">
        <f t="shared" si="7"/>
        <v>1</v>
      </c>
      <c r="I224" s="58">
        <f t="shared" si="8"/>
        <v>1</v>
      </c>
      <c r="J224" s="58">
        <f t="shared" si="9"/>
        <v>1</v>
      </c>
      <c r="K224" s="59">
        <v>0</v>
      </c>
      <c r="L224" s="59">
        <v>3</v>
      </c>
      <c r="M224" s="30" t="s">
        <v>200</v>
      </c>
      <c r="N224" s="30"/>
      <c r="O224" s="30"/>
      <c r="P224" s="30"/>
      <c r="Q224" s="30"/>
      <c r="R224" s="30"/>
      <c r="S224" s="30"/>
      <c r="T224" s="30"/>
      <c r="U224" s="30"/>
      <c r="V224" s="30"/>
      <c r="W224" s="30"/>
      <c r="X224" s="30"/>
      <c r="Y224" s="30"/>
      <c r="Z224" s="30"/>
      <c r="AA224" s="30"/>
      <c r="AB224" s="30"/>
      <c r="AC224" s="30"/>
      <c r="AD224" s="30"/>
      <c r="AE224" s="30"/>
      <c r="AF224" s="30"/>
      <c r="AG224" s="30"/>
      <c r="AH224" s="30"/>
      <c r="AI224" s="30" t="s">
        <v>809</v>
      </c>
      <c r="AJ224" s="30" t="s">
        <v>810</v>
      </c>
      <c r="AK224" s="61" t="b">
        <v>0</v>
      </c>
      <c r="AL224" s="30"/>
      <c r="AM224" s="30"/>
      <c r="AN224" s="30"/>
      <c r="AO224" s="30"/>
      <c r="AP224" s="30"/>
      <c r="AQ224" s="30"/>
      <c r="AR224" s="30"/>
      <c r="AS224" s="30"/>
      <c r="AT224" s="30"/>
      <c r="AU224" s="30"/>
    </row>
    <row r="225" spans="1:47" ht="13" x14ac:dyDescent="0.15">
      <c r="A225" s="29">
        <v>43745.727900115744</v>
      </c>
      <c r="B225" s="30" t="s">
        <v>141</v>
      </c>
      <c r="C225" s="30" t="s">
        <v>194</v>
      </c>
      <c r="D225" s="30"/>
      <c r="E225" s="30" t="str">
        <f t="shared" si="0"/>
        <v>Akins</v>
      </c>
      <c r="F225" s="30" t="str">
        <f t="shared" si="1"/>
        <v>Joel Medina</v>
      </c>
      <c r="G225" s="32">
        <f t="shared" si="2"/>
        <v>1</v>
      </c>
      <c r="H225" s="58">
        <f t="shared" si="7"/>
        <v>1</v>
      </c>
      <c r="I225" s="58">
        <f t="shared" si="8"/>
        <v>1</v>
      </c>
      <c r="J225" s="58">
        <f t="shared" si="9"/>
        <v>1</v>
      </c>
      <c r="K225" s="59">
        <v>0</v>
      </c>
      <c r="L225" s="59">
        <v>3</v>
      </c>
      <c r="M225" s="30" t="s">
        <v>815</v>
      </c>
      <c r="N225" s="30"/>
      <c r="O225" s="30"/>
      <c r="P225" s="30"/>
      <c r="Q225" s="30"/>
      <c r="R225" s="30"/>
      <c r="S225" s="30"/>
      <c r="T225" s="30"/>
      <c r="U225" s="30"/>
      <c r="V225" s="30"/>
      <c r="W225" s="30"/>
      <c r="X225" s="30"/>
      <c r="Y225" s="30"/>
      <c r="Z225" s="30"/>
      <c r="AA225" s="30"/>
      <c r="AB225" s="30"/>
      <c r="AC225" s="30"/>
      <c r="AD225" s="30"/>
      <c r="AE225" s="30"/>
      <c r="AF225" s="30"/>
      <c r="AG225" s="30"/>
      <c r="AH225" s="30"/>
      <c r="AI225" s="30" t="s">
        <v>809</v>
      </c>
      <c r="AJ225" s="30" t="s">
        <v>810</v>
      </c>
      <c r="AK225" s="61" t="b">
        <v>0</v>
      </c>
      <c r="AL225" s="30"/>
      <c r="AM225" s="30"/>
      <c r="AN225" s="30"/>
      <c r="AO225" s="30"/>
      <c r="AP225" s="30"/>
      <c r="AQ225" s="30"/>
      <c r="AR225" s="30"/>
      <c r="AS225" s="30"/>
      <c r="AT225" s="30"/>
      <c r="AU225" s="30"/>
    </row>
    <row r="226" spans="1:47" ht="13" x14ac:dyDescent="0.15">
      <c r="A226" s="29">
        <v>43745.728423194443</v>
      </c>
      <c r="B226" s="30" t="s">
        <v>141</v>
      </c>
      <c r="C226" s="30" t="s">
        <v>194</v>
      </c>
      <c r="D226" s="30"/>
      <c r="E226" s="30" t="str">
        <f t="shared" si="0"/>
        <v>Akins</v>
      </c>
      <c r="F226" s="30" t="str">
        <f t="shared" si="1"/>
        <v>Francisco Ojeda</v>
      </c>
      <c r="G226" s="32">
        <f t="shared" si="2"/>
        <v>0.66666666666666663</v>
      </c>
      <c r="H226" s="58">
        <f t="shared" si="7"/>
        <v>0</v>
      </c>
      <c r="I226" s="58">
        <f t="shared" si="8"/>
        <v>1</v>
      </c>
      <c r="J226" s="58">
        <f t="shared" si="9"/>
        <v>1</v>
      </c>
      <c r="K226" s="59">
        <v>0</v>
      </c>
      <c r="L226" s="59">
        <v>3</v>
      </c>
      <c r="M226" s="30" t="s">
        <v>201</v>
      </c>
      <c r="N226" s="30"/>
      <c r="O226" s="30"/>
      <c r="P226" s="30"/>
      <c r="Q226" s="30"/>
      <c r="R226" s="30"/>
      <c r="S226" s="30"/>
      <c r="T226" s="30"/>
      <c r="U226" s="30"/>
      <c r="V226" s="30"/>
      <c r="W226" s="30"/>
      <c r="X226" s="30"/>
      <c r="Y226" s="30"/>
      <c r="Z226" s="30"/>
      <c r="AA226" s="30"/>
      <c r="AB226" s="30"/>
      <c r="AC226" s="30"/>
      <c r="AD226" s="30"/>
      <c r="AE226" s="30"/>
      <c r="AF226" s="30"/>
      <c r="AG226" s="30"/>
      <c r="AH226" s="30"/>
      <c r="AI226" s="30" t="s">
        <v>812</v>
      </c>
      <c r="AJ226" s="30" t="s">
        <v>810</v>
      </c>
      <c r="AK226" s="61" t="b">
        <v>0</v>
      </c>
      <c r="AL226" s="30"/>
      <c r="AM226" s="30"/>
      <c r="AN226" s="30"/>
      <c r="AO226" s="30"/>
      <c r="AP226" s="30"/>
      <c r="AQ226" s="30"/>
      <c r="AR226" s="30"/>
      <c r="AS226" s="30"/>
      <c r="AT226" s="30"/>
      <c r="AU226" s="30"/>
    </row>
    <row r="227" spans="1:47" ht="13" x14ac:dyDescent="0.15">
      <c r="A227" s="29">
        <v>43745.72878049768</v>
      </c>
      <c r="B227" s="30" t="s">
        <v>141</v>
      </c>
      <c r="C227" s="30" t="s">
        <v>194</v>
      </c>
      <c r="D227" s="30"/>
      <c r="E227" s="30" t="str">
        <f t="shared" si="0"/>
        <v>Akins</v>
      </c>
      <c r="F227" s="30" t="str">
        <f t="shared" si="1"/>
        <v>Kennia Toledo</v>
      </c>
      <c r="G227" s="32">
        <f t="shared" si="2"/>
        <v>1</v>
      </c>
      <c r="H227" s="58">
        <f t="shared" si="7"/>
        <v>1</v>
      </c>
      <c r="I227" s="58">
        <f t="shared" si="8"/>
        <v>1</v>
      </c>
      <c r="J227" s="58">
        <f t="shared" si="9"/>
        <v>1</v>
      </c>
      <c r="K227" s="59">
        <v>0</v>
      </c>
      <c r="L227" s="59">
        <v>3</v>
      </c>
      <c r="M227" s="30" t="s">
        <v>374</v>
      </c>
      <c r="N227" s="30"/>
      <c r="O227" s="30"/>
      <c r="P227" s="30"/>
      <c r="Q227" s="30"/>
      <c r="R227" s="30"/>
      <c r="S227" s="30"/>
      <c r="T227" s="30"/>
      <c r="U227" s="30"/>
      <c r="V227" s="30"/>
      <c r="W227" s="30"/>
      <c r="X227" s="30"/>
      <c r="Y227" s="30"/>
      <c r="Z227" s="30"/>
      <c r="AA227" s="30"/>
      <c r="AB227" s="30"/>
      <c r="AC227" s="30"/>
      <c r="AD227" s="30"/>
      <c r="AE227" s="30"/>
      <c r="AF227" s="30"/>
      <c r="AG227" s="30"/>
      <c r="AH227" s="30"/>
      <c r="AI227" s="30" t="s">
        <v>809</v>
      </c>
      <c r="AJ227" s="30" t="s">
        <v>810</v>
      </c>
      <c r="AK227" s="61" t="b">
        <v>0</v>
      </c>
      <c r="AL227" s="30"/>
      <c r="AM227" s="30"/>
      <c r="AN227" s="30"/>
      <c r="AO227" s="30"/>
      <c r="AP227" s="30"/>
      <c r="AQ227" s="30"/>
      <c r="AR227" s="30"/>
      <c r="AS227" s="30"/>
      <c r="AT227" s="30"/>
      <c r="AU227" s="30"/>
    </row>
    <row r="228" spans="1:47" ht="13" x14ac:dyDescent="0.15">
      <c r="A228" s="29">
        <v>43745.729411215274</v>
      </c>
      <c r="B228" s="30" t="s">
        <v>141</v>
      </c>
      <c r="C228" s="30" t="s">
        <v>194</v>
      </c>
      <c r="D228" s="30"/>
      <c r="E228" s="30" t="str">
        <f t="shared" si="0"/>
        <v>Akins</v>
      </c>
      <c r="F228" s="30" t="str">
        <f t="shared" si="1"/>
        <v>Sean Koonce</v>
      </c>
      <c r="G228" s="32">
        <f t="shared" si="2"/>
        <v>0.33333333333333331</v>
      </c>
      <c r="H228" s="58">
        <f t="shared" si="7"/>
        <v>1</v>
      </c>
      <c r="I228" s="58">
        <f t="shared" si="8"/>
        <v>0</v>
      </c>
      <c r="J228" s="58">
        <f t="shared" si="9"/>
        <v>0</v>
      </c>
      <c r="K228" s="59">
        <v>0</v>
      </c>
      <c r="L228" s="59">
        <v>3</v>
      </c>
      <c r="M228" s="30" t="s">
        <v>203</v>
      </c>
      <c r="N228" s="30"/>
      <c r="O228" s="30"/>
      <c r="P228" s="30"/>
      <c r="Q228" s="30"/>
      <c r="R228" s="30"/>
      <c r="S228" s="30"/>
      <c r="T228" s="30"/>
      <c r="U228" s="30"/>
      <c r="V228" s="30"/>
      <c r="W228" s="30"/>
      <c r="X228" s="30"/>
      <c r="Y228" s="30"/>
      <c r="Z228" s="30"/>
      <c r="AA228" s="30"/>
      <c r="AB228" s="30"/>
      <c r="AC228" s="30"/>
      <c r="AD228" s="30"/>
      <c r="AE228" s="30"/>
      <c r="AF228" s="30"/>
      <c r="AG228" s="30"/>
      <c r="AH228" s="30"/>
      <c r="AI228" s="30" t="s">
        <v>809</v>
      </c>
      <c r="AJ228" s="30" t="s">
        <v>811</v>
      </c>
      <c r="AK228" s="61" t="b">
        <v>1</v>
      </c>
      <c r="AL228" s="30"/>
      <c r="AM228" s="30"/>
      <c r="AN228" s="30"/>
      <c r="AO228" s="30"/>
      <c r="AP228" s="30"/>
      <c r="AQ228" s="30"/>
      <c r="AR228" s="30"/>
      <c r="AS228" s="30"/>
      <c r="AT228" s="30"/>
      <c r="AU228" s="30"/>
    </row>
    <row r="229" spans="1:47" ht="13" x14ac:dyDescent="0.15">
      <c r="A229" s="29">
        <v>43745.729461319439</v>
      </c>
      <c r="B229" s="30" t="s">
        <v>141</v>
      </c>
      <c r="C229" s="30" t="s">
        <v>194</v>
      </c>
      <c r="D229" s="30"/>
      <c r="E229" s="30" t="str">
        <f t="shared" si="0"/>
        <v>Akins</v>
      </c>
      <c r="F229" s="30" t="str">
        <f t="shared" si="1"/>
        <v>Yazmin Tambunga</v>
      </c>
      <c r="G229" s="32">
        <f t="shared" si="2"/>
        <v>0</v>
      </c>
      <c r="H229" s="58">
        <f t="shared" si="7"/>
        <v>0</v>
      </c>
      <c r="I229" s="58">
        <f t="shared" si="8"/>
        <v>0</v>
      </c>
      <c r="J229" s="58">
        <f t="shared" si="9"/>
        <v>0</v>
      </c>
      <c r="K229" s="59">
        <v>0</v>
      </c>
      <c r="L229" s="59">
        <v>3</v>
      </c>
      <c r="M229" s="30" t="s">
        <v>206</v>
      </c>
      <c r="N229" s="30"/>
      <c r="O229" s="30"/>
      <c r="P229" s="30"/>
      <c r="Q229" s="30"/>
      <c r="R229" s="30"/>
      <c r="S229" s="30"/>
      <c r="T229" s="30"/>
      <c r="U229" s="30"/>
      <c r="V229" s="30"/>
      <c r="W229" s="30"/>
      <c r="X229" s="30"/>
      <c r="Y229" s="30"/>
      <c r="Z229" s="30"/>
      <c r="AA229" s="30"/>
      <c r="AB229" s="30"/>
      <c r="AC229" s="30"/>
      <c r="AD229" s="30"/>
      <c r="AE229" s="30"/>
      <c r="AF229" s="30"/>
      <c r="AG229" s="30"/>
      <c r="AH229" s="30"/>
      <c r="AI229" s="30" t="s">
        <v>813</v>
      </c>
      <c r="AJ229" s="30" t="s">
        <v>811</v>
      </c>
      <c r="AK229" s="61" t="b">
        <v>1</v>
      </c>
      <c r="AL229" s="30"/>
      <c r="AM229" s="30"/>
      <c r="AN229" s="30"/>
      <c r="AO229" s="30"/>
      <c r="AP229" s="30"/>
      <c r="AQ229" s="30"/>
      <c r="AR229" s="30"/>
      <c r="AS229" s="30"/>
      <c r="AT229" s="30"/>
      <c r="AU229" s="30"/>
    </row>
    <row r="230" spans="1:47" ht="13" x14ac:dyDescent="0.15">
      <c r="A230" s="29">
        <v>43745.729811886573</v>
      </c>
      <c r="B230" s="30" t="s">
        <v>141</v>
      </c>
      <c r="C230" s="30" t="s">
        <v>194</v>
      </c>
      <c r="D230" s="30"/>
      <c r="E230" s="30" t="str">
        <f t="shared" si="0"/>
        <v>Akins</v>
      </c>
      <c r="F230" s="30" t="str">
        <f t="shared" si="1"/>
        <v>William Hale</v>
      </c>
      <c r="G230" s="32">
        <f t="shared" si="2"/>
        <v>0.66666666666666663</v>
      </c>
      <c r="H230" s="58">
        <f t="shared" si="7"/>
        <v>1</v>
      </c>
      <c r="I230" s="58">
        <f t="shared" si="8"/>
        <v>0</v>
      </c>
      <c r="J230" s="58">
        <f t="shared" si="9"/>
        <v>1</v>
      </c>
      <c r="K230" s="59">
        <v>0</v>
      </c>
      <c r="L230" s="59">
        <v>3</v>
      </c>
      <c r="M230" s="30" t="s">
        <v>205</v>
      </c>
      <c r="N230" s="30"/>
      <c r="O230" s="30"/>
      <c r="P230" s="30"/>
      <c r="Q230" s="30"/>
      <c r="R230" s="30"/>
      <c r="S230" s="30"/>
      <c r="T230" s="30"/>
      <c r="U230" s="30"/>
      <c r="V230" s="30"/>
      <c r="W230" s="30"/>
      <c r="X230" s="30"/>
      <c r="Y230" s="30"/>
      <c r="Z230" s="30"/>
      <c r="AA230" s="30"/>
      <c r="AB230" s="30"/>
      <c r="AC230" s="30"/>
      <c r="AD230" s="30"/>
      <c r="AE230" s="30"/>
      <c r="AF230" s="30"/>
      <c r="AG230" s="30"/>
      <c r="AH230" s="30"/>
      <c r="AI230" s="30" t="s">
        <v>809</v>
      </c>
      <c r="AJ230" s="30" t="s">
        <v>811</v>
      </c>
      <c r="AK230" s="61" t="b">
        <v>0</v>
      </c>
      <c r="AL230" s="30"/>
      <c r="AM230" s="30"/>
      <c r="AN230" s="30"/>
      <c r="AO230" s="30"/>
      <c r="AP230" s="30"/>
      <c r="AQ230" s="30"/>
      <c r="AR230" s="30"/>
      <c r="AS230" s="30"/>
      <c r="AT230" s="30"/>
      <c r="AU230" s="30"/>
    </row>
    <row r="231" spans="1:47" ht="13" x14ac:dyDescent="0.15">
      <c r="A231" s="29">
        <v>43745.729871400465</v>
      </c>
      <c r="B231" s="30" t="s">
        <v>141</v>
      </c>
      <c r="C231" s="30" t="s">
        <v>194</v>
      </c>
      <c r="D231" s="30"/>
      <c r="E231" s="30" t="str">
        <f t="shared" si="0"/>
        <v>Akins</v>
      </c>
      <c r="F231" s="30" t="str">
        <f t="shared" si="1"/>
        <v>Kimberly Lujan</v>
      </c>
      <c r="G231" s="32">
        <f t="shared" si="2"/>
        <v>1</v>
      </c>
      <c r="H231" s="58">
        <f t="shared" si="7"/>
        <v>1</v>
      </c>
      <c r="I231" s="58">
        <f t="shared" si="8"/>
        <v>1</v>
      </c>
      <c r="J231" s="58">
        <f t="shared" si="9"/>
        <v>1</v>
      </c>
      <c r="K231" s="59">
        <v>0</v>
      </c>
      <c r="L231" s="59">
        <v>3</v>
      </c>
      <c r="M231" s="30" t="s">
        <v>377</v>
      </c>
      <c r="N231" s="30"/>
      <c r="O231" s="30"/>
      <c r="P231" s="30"/>
      <c r="Q231" s="30"/>
      <c r="R231" s="30"/>
      <c r="S231" s="30"/>
      <c r="T231" s="30"/>
      <c r="U231" s="30"/>
      <c r="V231" s="30"/>
      <c r="W231" s="30"/>
      <c r="X231" s="30"/>
      <c r="Y231" s="30"/>
      <c r="Z231" s="30"/>
      <c r="AA231" s="30"/>
      <c r="AB231" s="30"/>
      <c r="AC231" s="30"/>
      <c r="AD231" s="30"/>
      <c r="AE231" s="30"/>
      <c r="AF231" s="30"/>
      <c r="AG231" s="30"/>
      <c r="AH231" s="30"/>
      <c r="AI231" s="30" t="s">
        <v>809</v>
      </c>
      <c r="AJ231" s="30" t="s">
        <v>810</v>
      </c>
      <c r="AK231" s="61" t="b">
        <v>0</v>
      </c>
      <c r="AL231" s="30"/>
      <c r="AM231" s="30"/>
      <c r="AN231" s="30"/>
      <c r="AO231" s="30"/>
      <c r="AP231" s="30"/>
      <c r="AQ231" s="30"/>
      <c r="AR231" s="30"/>
      <c r="AS231" s="30"/>
      <c r="AT231" s="30"/>
      <c r="AU231" s="30"/>
    </row>
    <row r="232" spans="1:47" ht="13" x14ac:dyDescent="0.15">
      <c r="A232" s="29">
        <v>43745.730352962964</v>
      </c>
      <c r="B232" s="30" t="s">
        <v>141</v>
      </c>
      <c r="C232" s="30" t="s">
        <v>194</v>
      </c>
      <c r="D232" s="30"/>
      <c r="E232" s="30" t="str">
        <f t="shared" si="0"/>
        <v>Akins</v>
      </c>
      <c r="F232" s="30" t="str">
        <f t="shared" si="1"/>
        <v>Nyla Lassiter</v>
      </c>
      <c r="G232" s="32">
        <f t="shared" si="2"/>
        <v>0.66666666666666663</v>
      </c>
      <c r="H232" s="58">
        <f t="shared" si="7"/>
        <v>1</v>
      </c>
      <c r="I232" s="58">
        <f t="shared" si="8"/>
        <v>0</v>
      </c>
      <c r="J232" s="58">
        <f t="shared" si="9"/>
        <v>1</v>
      </c>
      <c r="K232" s="59">
        <v>0</v>
      </c>
      <c r="L232" s="59">
        <v>3</v>
      </c>
      <c r="M232" s="30" t="s">
        <v>207</v>
      </c>
      <c r="N232" s="30"/>
      <c r="O232" s="30"/>
      <c r="P232" s="30"/>
      <c r="Q232" s="30"/>
      <c r="R232" s="30"/>
      <c r="S232" s="30"/>
      <c r="T232" s="30"/>
      <c r="U232" s="30"/>
      <c r="V232" s="30"/>
      <c r="W232" s="30"/>
      <c r="X232" s="30"/>
      <c r="Y232" s="30"/>
      <c r="Z232" s="30"/>
      <c r="AA232" s="30"/>
      <c r="AB232" s="30"/>
      <c r="AC232" s="30"/>
      <c r="AD232" s="30"/>
      <c r="AE232" s="30"/>
      <c r="AF232" s="30"/>
      <c r="AG232" s="30"/>
      <c r="AH232" s="30"/>
      <c r="AI232" s="30" t="s">
        <v>809</v>
      </c>
      <c r="AJ232" s="30" t="s">
        <v>628</v>
      </c>
      <c r="AK232" s="61" t="b">
        <v>0</v>
      </c>
      <c r="AL232" s="30"/>
      <c r="AM232" s="30"/>
      <c r="AN232" s="30"/>
      <c r="AO232" s="30"/>
      <c r="AP232" s="30"/>
      <c r="AQ232" s="30"/>
      <c r="AR232" s="30"/>
      <c r="AS232" s="30"/>
      <c r="AT232" s="30"/>
      <c r="AU232" s="30"/>
    </row>
    <row r="233" spans="1:47" ht="13" x14ac:dyDescent="0.15">
      <c r="A233" s="29">
        <v>43745.730708229166</v>
      </c>
      <c r="B233" s="30" t="s">
        <v>141</v>
      </c>
      <c r="C233" s="30" t="s">
        <v>194</v>
      </c>
      <c r="D233" s="30"/>
      <c r="E233" s="30" t="str">
        <f t="shared" si="0"/>
        <v>Akins</v>
      </c>
      <c r="F233" s="30" t="str">
        <f t="shared" si="1"/>
        <v>Jayden Bryant</v>
      </c>
      <c r="G233" s="32">
        <f t="shared" si="2"/>
        <v>0.33333333333333331</v>
      </c>
      <c r="H233" s="58">
        <f t="shared" si="7"/>
        <v>1</v>
      </c>
      <c r="I233" s="58">
        <f t="shared" si="8"/>
        <v>0</v>
      </c>
      <c r="J233" s="58">
        <f t="shared" si="9"/>
        <v>0</v>
      </c>
      <c r="K233" s="59">
        <v>0</v>
      </c>
      <c r="L233" s="59">
        <v>3</v>
      </c>
      <c r="M233" s="30" t="s">
        <v>406</v>
      </c>
      <c r="N233" s="30"/>
      <c r="O233" s="30"/>
      <c r="P233" s="30"/>
      <c r="Q233" s="30"/>
      <c r="R233" s="30"/>
      <c r="S233" s="30"/>
      <c r="T233" s="30"/>
      <c r="U233" s="30"/>
      <c r="V233" s="30"/>
      <c r="W233" s="30"/>
      <c r="X233" s="30"/>
      <c r="Y233" s="30"/>
      <c r="Z233" s="30"/>
      <c r="AA233" s="30"/>
      <c r="AB233" s="30"/>
      <c r="AC233" s="30"/>
      <c r="AD233" s="30"/>
      <c r="AE233" s="30"/>
      <c r="AF233" s="30"/>
      <c r="AG233" s="30"/>
      <c r="AH233" s="30"/>
      <c r="AI233" s="30" t="s">
        <v>809</v>
      </c>
      <c r="AJ233" s="30" t="s">
        <v>628</v>
      </c>
      <c r="AK233" s="61" t="b">
        <v>1</v>
      </c>
      <c r="AL233" s="30"/>
      <c r="AM233" s="30"/>
      <c r="AN233" s="30"/>
      <c r="AO233" s="30"/>
      <c r="AP233" s="30"/>
      <c r="AQ233" s="30"/>
      <c r="AR233" s="30"/>
      <c r="AS233" s="30"/>
      <c r="AT233" s="30"/>
      <c r="AU233" s="30"/>
    </row>
    <row r="234" spans="1:47" ht="13" x14ac:dyDescent="0.15">
      <c r="A234" s="29">
        <v>43745.731096006944</v>
      </c>
      <c r="B234" s="30" t="s">
        <v>141</v>
      </c>
      <c r="C234" s="30" t="s">
        <v>194</v>
      </c>
      <c r="D234" s="30"/>
      <c r="E234" s="30" t="str">
        <f t="shared" si="0"/>
        <v>Akins</v>
      </c>
      <c r="F234" s="30" t="str">
        <f t="shared" si="1"/>
        <v>Emma San Miguel</v>
      </c>
      <c r="G234" s="32">
        <f t="shared" si="2"/>
        <v>0.66666666666666663</v>
      </c>
      <c r="H234" s="58">
        <f t="shared" si="7"/>
        <v>0</v>
      </c>
      <c r="I234" s="58">
        <f t="shared" si="8"/>
        <v>1</v>
      </c>
      <c r="J234" s="58">
        <f t="shared" si="9"/>
        <v>1</v>
      </c>
      <c r="K234" s="59">
        <v>0</v>
      </c>
      <c r="L234" s="59">
        <v>3</v>
      </c>
      <c r="M234" s="30" t="s">
        <v>378</v>
      </c>
      <c r="N234" s="30"/>
      <c r="O234" s="30"/>
      <c r="P234" s="30"/>
      <c r="Q234" s="30"/>
      <c r="R234" s="30"/>
      <c r="S234" s="30"/>
      <c r="T234" s="30"/>
      <c r="U234" s="30"/>
      <c r="V234" s="30"/>
      <c r="W234" s="30"/>
      <c r="X234" s="30"/>
      <c r="Y234" s="30"/>
      <c r="Z234" s="30"/>
      <c r="AA234" s="30"/>
      <c r="AB234" s="30"/>
      <c r="AC234" s="30"/>
      <c r="AD234" s="30"/>
      <c r="AE234" s="30"/>
      <c r="AF234" s="30"/>
      <c r="AG234" s="30"/>
      <c r="AH234" s="30"/>
      <c r="AI234" s="30" t="s">
        <v>812</v>
      </c>
      <c r="AJ234" s="30" t="s">
        <v>810</v>
      </c>
      <c r="AK234" s="61" t="b">
        <v>0</v>
      </c>
      <c r="AL234" s="30"/>
      <c r="AM234" s="30"/>
      <c r="AN234" s="30"/>
      <c r="AO234" s="30"/>
      <c r="AP234" s="30"/>
      <c r="AQ234" s="30"/>
      <c r="AR234" s="30"/>
      <c r="AS234" s="30"/>
      <c r="AT234" s="30"/>
      <c r="AU234" s="30"/>
    </row>
    <row r="235" spans="1:47" ht="13" x14ac:dyDescent="0.15">
      <c r="A235" s="29">
        <v>43745.731585891204</v>
      </c>
      <c r="B235" s="30" t="s">
        <v>141</v>
      </c>
      <c r="C235" s="30" t="s">
        <v>194</v>
      </c>
      <c r="D235" s="30"/>
      <c r="E235" s="30" t="str">
        <f t="shared" si="0"/>
        <v>Akins</v>
      </c>
      <c r="F235" s="30" t="str">
        <f t="shared" si="1"/>
        <v>Fabiana Holod</v>
      </c>
      <c r="G235" s="32">
        <f t="shared" si="2"/>
        <v>1</v>
      </c>
      <c r="H235" s="58">
        <f t="shared" si="7"/>
        <v>1</v>
      </c>
      <c r="I235" s="58">
        <f t="shared" si="8"/>
        <v>1</v>
      </c>
      <c r="J235" s="58">
        <f t="shared" si="9"/>
        <v>1</v>
      </c>
      <c r="K235" s="59">
        <v>0</v>
      </c>
      <c r="L235" s="59">
        <v>3</v>
      </c>
      <c r="M235" s="30" t="s">
        <v>373</v>
      </c>
      <c r="N235" s="30"/>
      <c r="O235" s="30"/>
      <c r="P235" s="30"/>
      <c r="Q235" s="30"/>
      <c r="R235" s="30"/>
      <c r="S235" s="30"/>
      <c r="T235" s="30"/>
      <c r="U235" s="30"/>
      <c r="V235" s="30"/>
      <c r="W235" s="30"/>
      <c r="X235" s="30"/>
      <c r="Y235" s="30"/>
      <c r="Z235" s="30"/>
      <c r="AA235" s="30"/>
      <c r="AB235" s="30"/>
      <c r="AC235" s="30"/>
      <c r="AD235" s="30"/>
      <c r="AE235" s="30"/>
      <c r="AF235" s="30"/>
      <c r="AG235" s="30"/>
      <c r="AH235" s="30"/>
      <c r="AI235" s="30" t="s">
        <v>809</v>
      </c>
      <c r="AJ235" s="30" t="s">
        <v>810</v>
      </c>
      <c r="AK235" s="61" t="b">
        <v>0</v>
      </c>
      <c r="AL235" s="30"/>
      <c r="AM235" s="30"/>
      <c r="AN235" s="30"/>
      <c r="AO235" s="30"/>
      <c r="AP235" s="30"/>
      <c r="AQ235" s="30"/>
      <c r="AR235" s="30"/>
      <c r="AS235" s="30"/>
      <c r="AT235" s="30"/>
      <c r="AU235" s="30"/>
    </row>
    <row r="236" spans="1:47" ht="13" x14ac:dyDescent="0.15">
      <c r="A236" s="29">
        <v>43745.731611122683</v>
      </c>
      <c r="B236" s="30" t="s">
        <v>141</v>
      </c>
      <c r="C236" s="30" t="s">
        <v>194</v>
      </c>
      <c r="D236" s="30"/>
      <c r="E236" s="30" t="str">
        <f t="shared" si="0"/>
        <v>Akins</v>
      </c>
      <c r="F236" s="30" t="str">
        <f t="shared" si="1"/>
        <v>Nallely Alonso</v>
      </c>
      <c r="G236" s="32">
        <f t="shared" si="2"/>
        <v>1</v>
      </c>
      <c r="H236" s="58">
        <f t="shared" si="7"/>
        <v>1</v>
      </c>
      <c r="I236" s="58">
        <f t="shared" si="8"/>
        <v>1</v>
      </c>
      <c r="J236" s="58">
        <f t="shared" si="9"/>
        <v>1</v>
      </c>
      <c r="K236" s="59">
        <v>0</v>
      </c>
      <c r="L236" s="59">
        <v>3</v>
      </c>
      <c r="M236" s="30" t="s">
        <v>407</v>
      </c>
      <c r="N236" s="30"/>
      <c r="O236" s="30"/>
      <c r="P236" s="30"/>
      <c r="Q236" s="30"/>
      <c r="R236" s="30"/>
      <c r="S236" s="30"/>
      <c r="T236" s="30"/>
      <c r="U236" s="30"/>
      <c r="V236" s="30"/>
      <c r="W236" s="30"/>
      <c r="X236" s="30"/>
      <c r="Y236" s="30"/>
      <c r="Z236" s="30"/>
      <c r="AA236" s="30"/>
      <c r="AB236" s="30"/>
      <c r="AC236" s="30"/>
      <c r="AD236" s="30"/>
      <c r="AE236" s="30"/>
      <c r="AF236" s="30"/>
      <c r="AG236" s="30"/>
      <c r="AH236" s="30"/>
      <c r="AI236" s="30" t="s">
        <v>809</v>
      </c>
      <c r="AJ236" s="30" t="s">
        <v>810</v>
      </c>
      <c r="AK236" s="61" t="b">
        <v>0</v>
      </c>
      <c r="AL236" s="30"/>
      <c r="AM236" s="30"/>
      <c r="AN236" s="30"/>
      <c r="AO236" s="30"/>
      <c r="AP236" s="30"/>
      <c r="AQ236" s="30"/>
      <c r="AR236" s="30"/>
      <c r="AS236" s="30"/>
      <c r="AT236" s="30"/>
      <c r="AU236" s="30"/>
    </row>
    <row r="237" spans="1:47" ht="13" x14ac:dyDescent="0.15">
      <c r="A237" s="29">
        <v>43745.731732060187</v>
      </c>
      <c r="B237" s="30" t="s">
        <v>141</v>
      </c>
      <c r="C237" s="30" t="s">
        <v>194</v>
      </c>
      <c r="D237" s="30"/>
      <c r="E237" s="30" t="str">
        <f t="shared" si="0"/>
        <v>Akins</v>
      </c>
      <c r="F237" s="30" t="str">
        <f t="shared" si="1"/>
        <v>Maria Contreras</v>
      </c>
      <c r="G237" s="32">
        <f t="shared" si="2"/>
        <v>0.66666666666666663</v>
      </c>
      <c r="H237" s="58">
        <f t="shared" si="7"/>
        <v>1</v>
      </c>
      <c r="I237" s="58">
        <f t="shared" si="8"/>
        <v>0</v>
      </c>
      <c r="J237" s="58">
        <f t="shared" si="9"/>
        <v>1</v>
      </c>
      <c r="K237" s="59">
        <v>0</v>
      </c>
      <c r="L237" s="59">
        <v>3</v>
      </c>
      <c r="M237" s="30" t="s">
        <v>208</v>
      </c>
      <c r="N237" s="30"/>
      <c r="O237" s="30"/>
      <c r="P237" s="30"/>
      <c r="Q237" s="30"/>
      <c r="R237" s="30"/>
      <c r="S237" s="30"/>
      <c r="T237" s="30"/>
      <c r="U237" s="30"/>
      <c r="V237" s="30"/>
      <c r="W237" s="30"/>
      <c r="X237" s="30"/>
      <c r="Y237" s="30"/>
      <c r="Z237" s="30"/>
      <c r="AA237" s="30"/>
      <c r="AB237" s="30"/>
      <c r="AC237" s="30"/>
      <c r="AD237" s="30"/>
      <c r="AE237" s="30"/>
      <c r="AF237" s="30"/>
      <c r="AG237" s="30"/>
      <c r="AH237" s="30"/>
      <c r="AI237" s="30" t="s">
        <v>809</v>
      </c>
      <c r="AJ237" s="30" t="s">
        <v>811</v>
      </c>
      <c r="AK237" s="61" t="b">
        <v>0</v>
      </c>
      <c r="AL237" s="30"/>
      <c r="AM237" s="30"/>
      <c r="AN237" s="30"/>
      <c r="AO237" s="30"/>
      <c r="AP237" s="30"/>
      <c r="AQ237" s="30"/>
      <c r="AR237" s="30"/>
      <c r="AS237" s="30"/>
      <c r="AT237" s="30"/>
      <c r="AU237" s="30"/>
    </row>
    <row r="238" spans="1:47" ht="13" x14ac:dyDescent="0.15">
      <c r="A238" s="29">
        <v>43745.73697672454</v>
      </c>
      <c r="B238" s="30" t="s">
        <v>141</v>
      </c>
      <c r="C238" s="30" t="s">
        <v>194</v>
      </c>
      <c r="D238" s="30"/>
      <c r="E238" s="30" t="str">
        <f t="shared" si="0"/>
        <v>Akins</v>
      </c>
      <c r="F238" s="30" t="str">
        <f t="shared" si="1"/>
        <v>Ashlyn King</v>
      </c>
      <c r="G238" s="32">
        <f t="shared" si="2"/>
        <v>1</v>
      </c>
      <c r="H238" s="58">
        <f t="shared" si="7"/>
        <v>1</v>
      </c>
      <c r="I238" s="58">
        <f t="shared" si="8"/>
        <v>1</v>
      </c>
      <c r="J238" s="58">
        <f t="shared" si="9"/>
        <v>1</v>
      </c>
      <c r="K238" s="59">
        <v>0</v>
      </c>
      <c r="L238" s="59">
        <v>3</v>
      </c>
      <c r="M238" s="30" t="s">
        <v>195</v>
      </c>
      <c r="N238" s="30"/>
      <c r="O238" s="30"/>
      <c r="P238" s="30"/>
      <c r="Q238" s="30"/>
      <c r="R238" s="30"/>
      <c r="S238" s="30"/>
      <c r="T238" s="30"/>
      <c r="U238" s="30"/>
      <c r="V238" s="30"/>
      <c r="W238" s="30"/>
      <c r="X238" s="30"/>
      <c r="Y238" s="30"/>
      <c r="Z238" s="30"/>
      <c r="AA238" s="30"/>
      <c r="AB238" s="30"/>
      <c r="AC238" s="30"/>
      <c r="AD238" s="30"/>
      <c r="AE238" s="30"/>
      <c r="AF238" s="30"/>
      <c r="AG238" s="30"/>
      <c r="AH238" s="30"/>
      <c r="AI238" s="30" t="s">
        <v>809</v>
      </c>
      <c r="AJ238" s="30" t="s">
        <v>810</v>
      </c>
      <c r="AK238" s="61" t="b">
        <v>0</v>
      </c>
      <c r="AL238" s="30"/>
      <c r="AM238" s="30"/>
      <c r="AN238" s="30"/>
      <c r="AO238" s="30"/>
      <c r="AP238" s="30"/>
      <c r="AQ238" s="30"/>
      <c r="AR238" s="30"/>
      <c r="AS238" s="30"/>
      <c r="AT238" s="30"/>
      <c r="AU238" s="30"/>
    </row>
    <row r="239" spans="1:47" ht="13" x14ac:dyDescent="0.15">
      <c r="A239" s="29">
        <v>43746.722626655093</v>
      </c>
      <c r="B239" s="30" t="s">
        <v>141</v>
      </c>
      <c r="C239" s="30" t="s">
        <v>288</v>
      </c>
      <c r="D239" s="30"/>
      <c r="E239" s="30" t="str">
        <f t="shared" si="0"/>
        <v>Hendrickson</v>
      </c>
      <c r="F239" s="30" t="str">
        <f t="shared" si="1"/>
        <v>TyJah Simon</v>
      </c>
      <c r="G239" s="32">
        <f t="shared" si="2"/>
        <v>0.33333333333333331</v>
      </c>
      <c r="H239" s="58">
        <f t="shared" si="7"/>
        <v>1</v>
      </c>
      <c r="I239" s="58">
        <f t="shared" si="8"/>
        <v>0</v>
      </c>
      <c r="J239" s="58">
        <f t="shared" si="9"/>
        <v>0</v>
      </c>
      <c r="K239" s="59">
        <v>0</v>
      </c>
      <c r="L239" s="59">
        <v>3</v>
      </c>
      <c r="M239" s="30"/>
      <c r="N239" s="30"/>
      <c r="O239" s="30"/>
      <c r="P239" s="30" t="s">
        <v>289</v>
      </c>
      <c r="Q239" s="30"/>
      <c r="R239" s="30"/>
      <c r="S239" s="30"/>
      <c r="T239" s="30"/>
      <c r="U239" s="30"/>
      <c r="V239" s="30"/>
      <c r="W239" s="30"/>
      <c r="X239" s="30"/>
      <c r="Y239" s="30"/>
      <c r="Z239" s="30"/>
      <c r="AA239" s="30"/>
      <c r="AB239" s="30"/>
      <c r="AC239" s="30"/>
      <c r="AD239" s="30"/>
      <c r="AE239" s="30"/>
      <c r="AF239" s="30"/>
      <c r="AG239" s="30"/>
      <c r="AH239" s="30"/>
      <c r="AI239" s="30" t="s">
        <v>809</v>
      </c>
      <c r="AJ239" s="30" t="s">
        <v>811</v>
      </c>
      <c r="AK239" s="61" t="b">
        <v>1</v>
      </c>
      <c r="AL239" s="30"/>
      <c r="AM239" s="30"/>
      <c r="AN239" s="30"/>
      <c r="AO239" s="30"/>
      <c r="AP239" s="30"/>
      <c r="AQ239" s="30"/>
      <c r="AR239" s="30"/>
      <c r="AS239" s="30"/>
      <c r="AT239" s="30"/>
      <c r="AU239" s="30"/>
    </row>
    <row r="240" spans="1:47" ht="13" x14ac:dyDescent="0.15">
      <c r="A240" s="29">
        <v>43746.733122893522</v>
      </c>
      <c r="B240" s="30" t="s">
        <v>141</v>
      </c>
      <c r="C240" s="34" t="s">
        <v>332</v>
      </c>
      <c r="D240" s="30"/>
      <c r="E240" s="30" t="str">
        <f t="shared" si="0"/>
        <v>Manor Senior High School</v>
      </c>
      <c r="F240" s="30" t="str">
        <f t="shared" si="1"/>
        <v>Celeste Robertson</v>
      </c>
      <c r="G240" s="32">
        <f t="shared" si="2"/>
        <v>0.66666666666666663</v>
      </c>
      <c r="H240" s="58">
        <f t="shared" si="7"/>
        <v>1</v>
      </c>
      <c r="I240" s="58">
        <f t="shared" si="8"/>
        <v>0</v>
      </c>
      <c r="J240" s="58">
        <f t="shared" si="9"/>
        <v>1</v>
      </c>
      <c r="K240" s="59">
        <v>0</v>
      </c>
      <c r="L240" s="59">
        <v>3</v>
      </c>
      <c r="M240" s="30"/>
      <c r="N240" s="30"/>
      <c r="O240" s="30"/>
      <c r="P240" s="30"/>
      <c r="Q240" s="30"/>
      <c r="R240" s="30"/>
      <c r="S240" s="30"/>
      <c r="T240" s="30" t="s">
        <v>348</v>
      </c>
      <c r="U240" s="30"/>
      <c r="V240" s="30"/>
      <c r="W240" s="30"/>
      <c r="X240" s="30"/>
      <c r="Y240" s="30"/>
      <c r="Z240" s="30"/>
      <c r="AA240" s="30"/>
      <c r="AB240" s="30"/>
      <c r="AC240" s="30"/>
      <c r="AD240" s="30"/>
      <c r="AE240" s="30"/>
      <c r="AF240" s="30"/>
      <c r="AG240" s="30"/>
      <c r="AH240" s="30"/>
      <c r="AI240" s="30" t="s">
        <v>809</v>
      </c>
      <c r="AJ240" s="30" t="s">
        <v>811</v>
      </c>
      <c r="AK240" s="61" t="b">
        <v>0</v>
      </c>
      <c r="AL240" s="30"/>
      <c r="AM240" s="30"/>
      <c r="AN240" s="30"/>
      <c r="AO240" s="30"/>
      <c r="AP240" s="30"/>
      <c r="AQ240" s="30"/>
      <c r="AR240" s="30"/>
      <c r="AS240" s="30"/>
      <c r="AT240" s="30"/>
      <c r="AU240" s="30"/>
    </row>
    <row r="241" spans="1:47" ht="13" x14ac:dyDescent="0.15">
      <c r="A241" s="29">
        <v>43746.739501666671</v>
      </c>
      <c r="B241" s="30" t="s">
        <v>141</v>
      </c>
      <c r="C241" s="62" t="s">
        <v>332</v>
      </c>
      <c r="D241" s="30"/>
      <c r="E241" s="30" t="str">
        <f t="shared" si="0"/>
        <v>Manor Senior High School</v>
      </c>
      <c r="F241" s="30" t="str">
        <f t="shared" si="1"/>
        <v>Alaya Wright</v>
      </c>
      <c r="G241" s="32">
        <f t="shared" si="2"/>
        <v>0.66666666666666663</v>
      </c>
      <c r="H241" s="58">
        <f t="shared" si="7"/>
        <v>1</v>
      </c>
      <c r="I241" s="58">
        <f t="shared" si="8"/>
        <v>1</v>
      </c>
      <c r="J241" s="58">
        <f t="shared" si="9"/>
        <v>0</v>
      </c>
      <c r="K241" s="59">
        <v>0</v>
      </c>
      <c r="L241" s="59">
        <v>3</v>
      </c>
      <c r="M241" s="30"/>
      <c r="N241" s="30"/>
      <c r="O241" s="30"/>
      <c r="P241" s="30"/>
      <c r="Q241" s="30"/>
      <c r="R241" s="30"/>
      <c r="S241" s="30"/>
      <c r="T241" s="30" t="s">
        <v>396</v>
      </c>
      <c r="U241" s="30"/>
      <c r="V241" s="30"/>
      <c r="W241" s="30"/>
      <c r="X241" s="30"/>
      <c r="Y241" s="30"/>
      <c r="Z241" s="30"/>
      <c r="AA241" s="30"/>
      <c r="AB241" s="30"/>
      <c r="AC241" s="30"/>
      <c r="AD241" s="30"/>
      <c r="AE241" s="30"/>
      <c r="AF241" s="30"/>
      <c r="AG241" s="30"/>
      <c r="AH241" s="30"/>
      <c r="AI241" s="30" t="s">
        <v>809</v>
      </c>
      <c r="AJ241" s="30" t="s">
        <v>810</v>
      </c>
      <c r="AK241" s="61" t="b">
        <v>1</v>
      </c>
      <c r="AL241" s="30"/>
      <c r="AM241" s="30"/>
      <c r="AN241" s="30"/>
      <c r="AO241" s="30"/>
      <c r="AP241" s="30"/>
      <c r="AQ241" s="30"/>
      <c r="AR241" s="30"/>
      <c r="AS241" s="30"/>
      <c r="AT241" s="30"/>
      <c r="AU241" s="30"/>
    </row>
    <row r="242" spans="1:47" ht="13" x14ac:dyDescent="0.15">
      <c r="A242" s="29">
        <v>43746.741626226853</v>
      </c>
      <c r="B242" s="30" t="s">
        <v>141</v>
      </c>
      <c r="C242" s="62" t="s">
        <v>332</v>
      </c>
      <c r="D242" s="30"/>
      <c r="E242" s="30" t="str">
        <f t="shared" si="0"/>
        <v>Manor Senior High School</v>
      </c>
      <c r="F242" s="30" t="str">
        <f t="shared" si="1"/>
        <v>Alissa Ortiz Gonzalez</v>
      </c>
      <c r="G242" s="32">
        <f t="shared" si="2"/>
        <v>1</v>
      </c>
      <c r="H242" s="58">
        <f t="shared" si="7"/>
        <v>1</v>
      </c>
      <c r="I242" s="58">
        <f t="shared" si="8"/>
        <v>1</v>
      </c>
      <c r="J242" s="58">
        <f t="shared" si="9"/>
        <v>1</v>
      </c>
      <c r="K242" s="59">
        <v>0</v>
      </c>
      <c r="L242" s="59">
        <v>3</v>
      </c>
      <c r="M242" s="30"/>
      <c r="N242" s="30"/>
      <c r="O242" s="30"/>
      <c r="P242" s="30"/>
      <c r="Q242" s="30"/>
      <c r="R242" s="30"/>
      <c r="S242" s="30"/>
      <c r="T242" s="30" t="s">
        <v>335</v>
      </c>
      <c r="U242" s="30"/>
      <c r="V242" s="30"/>
      <c r="W242" s="30"/>
      <c r="X242" s="30"/>
      <c r="Y242" s="30"/>
      <c r="Z242" s="30"/>
      <c r="AA242" s="30"/>
      <c r="AB242" s="30"/>
      <c r="AC242" s="30"/>
      <c r="AD242" s="30"/>
      <c r="AE242" s="30"/>
      <c r="AF242" s="30"/>
      <c r="AG242" s="30"/>
      <c r="AH242" s="30"/>
      <c r="AI242" s="30" t="s">
        <v>809</v>
      </c>
      <c r="AJ242" s="30" t="s">
        <v>810</v>
      </c>
      <c r="AK242" s="61" t="b">
        <v>0</v>
      </c>
      <c r="AL242" s="30"/>
      <c r="AM242" s="30"/>
      <c r="AN242" s="30"/>
      <c r="AO242" s="30"/>
      <c r="AP242" s="30"/>
      <c r="AQ242" s="30"/>
      <c r="AR242" s="30"/>
      <c r="AS242" s="30"/>
      <c r="AT242" s="30"/>
      <c r="AU242" s="30"/>
    </row>
    <row r="243" spans="1:47" ht="13" x14ac:dyDescent="0.15">
      <c r="A243" s="29">
        <v>43746.743636331019</v>
      </c>
      <c r="B243" s="30" t="s">
        <v>141</v>
      </c>
      <c r="C243" s="62" t="s">
        <v>332</v>
      </c>
      <c r="D243" s="30"/>
      <c r="E243" s="30" t="str">
        <f t="shared" si="0"/>
        <v>Manor Senior High School</v>
      </c>
      <c r="F243" s="30" t="str">
        <f t="shared" si="1"/>
        <v>Kaleb Ramirez</v>
      </c>
      <c r="G243" s="32">
        <f t="shared" si="2"/>
        <v>1</v>
      </c>
      <c r="H243" s="58">
        <f t="shared" si="7"/>
        <v>1</v>
      </c>
      <c r="I243" s="58">
        <f t="shared" si="8"/>
        <v>1</v>
      </c>
      <c r="J243" s="58">
        <f t="shared" si="9"/>
        <v>1</v>
      </c>
      <c r="K243" s="59">
        <v>0</v>
      </c>
      <c r="L243" s="59">
        <v>3</v>
      </c>
      <c r="M243" s="30"/>
      <c r="N243" s="30"/>
      <c r="O243" s="30"/>
      <c r="P243" s="30"/>
      <c r="Q243" s="30"/>
      <c r="R243" s="30"/>
      <c r="S243" s="30"/>
      <c r="T243" s="30" t="s">
        <v>349</v>
      </c>
      <c r="U243" s="30"/>
      <c r="V243" s="30"/>
      <c r="W243" s="30"/>
      <c r="X243" s="30"/>
      <c r="Y243" s="30"/>
      <c r="Z243" s="30"/>
      <c r="AA243" s="30"/>
      <c r="AB243" s="30"/>
      <c r="AC243" s="30"/>
      <c r="AD243" s="30"/>
      <c r="AE243" s="30"/>
      <c r="AF243" s="30"/>
      <c r="AG243" s="30"/>
      <c r="AH243" s="30"/>
      <c r="AI243" s="30" t="s">
        <v>809</v>
      </c>
      <c r="AJ243" s="30" t="s">
        <v>810</v>
      </c>
      <c r="AK243" s="61" t="b">
        <v>0</v>
      </c>
      <c r="AL243" s="30"/>
      <c r="AM243" s="30"/>
      <c r="AN243" s="30"/>
      <c r="AO243" s="30"/>
      <c r="AP243" s="30"/>
      <c r="AQ243" s="30"/>
      <c r="AR243" s="30"/>
      <c r="AS243" s="30"/>
      <c r="AT243" s="30"/>
      <c r="AU243" s="30"/>
    </row>
    <row r="244" spans="1:47" ht="13" x14ac:dyDescent="0.15">
      <c r="A244" s="29">
        <v>43746.743637083331</v>
      </c>
      <c r="B244" s="30" t="s">
        <v>141</v>
      </c>
      <c r="C244" s="62" t="s">
        <v>332</v>
      </c>
      <c r="D244" s="30"/>
      <c r="E244" s="30" t="str">
        <f t="shared" si="0"/>
        <v>Manor Senior High School</v>
      </c>
      <c r="F244" s="30" t="str">
        <f t="shared" si="1"/>
        <v>Alyssa Smith</v>
      </c>
      <c r="G244" s="32">
        <f t="shared" si="2"/>
        <v>0.66666666666666663</v>
      </c>
      <c r="H244" s="58">
        <f t="shared" si="7"/>
        <v>1</v>
      </c>
      <c r="I244" s="58">
        <f t="shared" si="8"/>
        <v>0</v>
      </c>
      <c r="J244" s="58">
        <f t="shared" si="9"/>
        <v>1</v>
      </c>
      <c r="K244" s="59">
        <v>0</v>
      </c>
      <c r="L244" s="59">
        <v>3</v>
      </c>
      <c r="M244" s="30"/>
      <c r="N244" s="30"/>
      <c r="O244" s="30"/>
      <c r="P244" s="30"/>
      <c r="Q244" s="30"/>
      <c r="R244" s="30"/>
      <c r="S244" s="30"/>
      <c r="T244" s="30" t="s">
        <v>346</v>
      </c>
      <c r="U244" s="30"/>
      <c r="V244" s="30"/>
      <c r="W244" s="30"/>
      <c r="X244" s="30"/>
      <c r="Y244" s="30"/>
      <c r="Z244" s="30"/>
      <c r="AA244" s="30"/>
      <c r="AB244" s="30"/>
      <c r="AC244" s="30"/>
      <c r="AD244" s="30"/>
      <c r="AE244" s="30"/>
      <c r="AF244" s="30"/>
      <c r="AG244" s="30"/>
      <c r="AH244" s="30"/>
      <c r="AI244" s="30" t="s">
        <v>809</v>
      </c>
      <c r="AJ244" s="30" t="s">
        <v>811</v>
      </c>
      <c r="AK244" s="61" t="b">
        <v>0</v>
      </c>
      <c r="AL244" s="30"/>
      <c r="AM244" s="30"/>
      <c r="AN244" s="30"/>
      <c r="AO244" s="30"/>
      <c r="AP244" s="30"/>
      <c r="AQ244" s="30"/>
      <c r="AR244" s="30"/>
      <c r="AS244" s="30"/>
      <c r="AT244" s="30"/>
      <c r="AU244" s="30"/>
    </row>
    <row r="245" spans="1:47" ht="13" x14ac:dyDescent="0.15">
      <c r="A245" s="29">
        <v>43746.743836249996</v>
      </c>
      <c r="B245" s="30" t="s">
        <v>141</v>
      </c>
      <c r="C245" s="62" t="s">
        <v>332</v>
      </c>
      <c r="D245" s="30"/>
      <c r="E245" s="30" t="str">
        <f t="shared" si="0"/>
        <v>Manor Senior High School</v>
      </c>
      <c r="F245" s="30" t="str">
        <f t="shared" si="1"/>
        <v>Talia Figueroa</v>
      </c>
      <c r="G245" s="32">
        <f t="shared" si="2"/>
        <v>0.66666666666666663</v>
      </c>
      <c r="H245" s="58">
        <f t="shared" si="7"/>
        <v>0</v>
      </c>
      <c r="I245" s="58">
        <f t="shared" si="8"/>
        <v>1</v>
      </c>
      <c r="J245" s="58">
        <f t="shared" si="9"/>
        <v>1</v>
      </c>
      <c r="K245" s="59">
        <v>0</v>
      </c>
      <c r="L245" s="59">
        <v>3</v>
      </c>
      <c r="M245" s="30"/>
      <c r="N245" s="30"/>
      <c r="O245" s="30"/>
      <c r="P245" s="30"/>
      <c r="Q245" s="30"/>
      <c r="R245" s="30"/>
      <c r="S245" s="30"/>
      <c r="T245" s="30" t="s">
        <v>344</v>
      </c>
      <c r="U245" s="30"/>
      <c r="V245" s="30"/>
      <c r="W245" s="30"/>
      <c r="X245" s="30"/>
      <c r="Y245" s="30"/>
      <c r="Z245" s="30"/>
      <c r="AA245" s="30"/>
      <c r="AB245" s="30"/>
      <c r="AC245" s="30"/>
      <c r="AD245" s="30"/>
      <c r="AE245" s="30"/>
      <c r="AF245" s="30"/>
      <c r="AG245" s="30"/>
      <c r="AH245" s="30"/>
      <c r="AI245" s="30" t="s">
        <v>812</v>
      </c>
      <c r="AJ245" s="30" t="s">
        <v>810</v>
      </c>
      <c r="AK245" s="61" t="b">
        <v>0</v>
      </c>
      <c r="AL245" s="30"/>
      <c r="AM245" s="30"/>
      <c r="AN245" s="30"/>
      <c r="AO245" s="30"/>
      <c r="AP245" s="30"/>
      <c r="AQ245" s="30"/>
      <c r="AR245" s="30"/>
      <c r="AS245" s="30"/>
      <c r="AT245" s="30"/>
      <c r="AU245" s="30"/>
    </row>
    <row r="246" spans="1:47" ht="13" x14ac:dyDescent="0.15">
      <c r="A246" s="29">
        <v>43746.74403858796</v>
      </c>
      <c r="B246" s="30" t="s">
        <v>141</v>
      </c>
      <c r="C246" s="62" t="s">
        <v>332</v>
      </c>
      <c r="D246" s="30"/>
      <c r="E246" s="30" t="str">
        <f t="shared" si="0"/>
        <v>Manor Senior High School</v>
      </c>
      <c r="F246" s="30" t="str">
        <f t="shared" si="1"/>
        <v>Merlin Hernandez</v>
      </c>
      <c r="G246" s="32">
        <f t="shared" si="2"/>
        <v>1</v>
      </c>
      <c r="H246" s="58">
        <f t="shared" si="7"/>
        <v>1</v>
      </c>
      <c r="I246" s="58">
        <f t="shared" si="8"/>
        <v>1</v>
      </c>
      <c r="J246" s="58">
        <f t="shared" si="9"/>
        <v>1</v>
      </c>
      <c r="K246" s="59">
        <v>0</v>
      </c>
      <c r="L246" s="59">
        <v>3</v>
      </c>
      <c r="M246" s="30"/>
      <c r="N246" s="30"/>
      <c r="O246" s="30"/>
      <c r="P246" s="30"/>
      <c r="Q246" s="30"/>
      <c r="R246" s="30"/>
      <c r="S246" s="30"/>
      <c r="T246" s="30" t="s">
        <v>333</v>
      </c>
      <c r="U246" s="30"/>
      <c r="V246" s="30"/>
      <c r="W246" s="30"/>
      <c r="X246" s="30"/>
      <c r="Y246" s="30"/>
      <c r="Z246" s="30"/>
      <c r="AA246" s="30"/>
      <c r="AB246" s="30"/>
      <c r="AC246" s="30"/>
      <c r="AD246" s="30"/>
      <c r="AE246" s="30"/>
      <c r="AF246" s="30"/>
      <c r="AG246" s="30"/>
      <c r="AH246" s="30"/>
      <c r="AI246" s="30" t="s">
        <v>809</v>
      </c>
      <c r="AJ246" s="30" t="s">
        <v>810</v>
      </c>
      <c r="AK246" s="61" t="b">
        <v>0</v>
      </c>
      <c r="AL246" s="30"/>
      <c r="AM246" s="30"/>
      <c r="AN246" s="30"/>
      <c r="AO246" s="30"/>
      <c r="AP246" s="30"/>
      <c r="AQ246" s="30"/>
      <c r="AR246" s="30"/>
      <c r="AS246" s="30"/>
      <c r="AT246" s="30"/>
      <c r="AU246" s="30"/>
    </row>
    <row r="247" spans="1:47" ht="13" x14ac:dyDescent="0.15">
      <c r="A247" s="29">
        <v>43746.744309803238</v>
      </c>
      <c r="B247" s="30" t="s">
        <v>141</v>
      </c>
      <c r="C247" s="62" t="s">
        <v>332</v>
      </c>
      <c r="D247" s="30"/>
      <c r="E247" s="30" t="str">
        <f t="shared" si="0"/>
        <v>Manor Senior High School</v>
      </c>
      <c r="F247" s="30" t="str">
        <f t="shared" si="1"/>
        <v>Lorenza McNeil</v>
      </c>
      <c r="G247" s="32">
        <f t="shared" si="2"/>
        <v>0.66666666666666663</v>
      </c>
      <c r="H247" s="58">
        <f t="shared" si="7"/>
        <v>0</v>
      </c>
      <c r="I247" s="58">
        <f t="shared" si="8"/>
        <v>1</v>
      </c>
      <c r="J247" s="58">
        <f t="shared" si="9"/>
        <v>1</v>
      </c>
      <c r="K247" s="59">
        <v>0</v>
      </c>
      <c r="L247" s="59">
        <v>3</v>
      </c>
      <c r="M247" s="30"/>
      <c r="N247" s="30"/>
      <c r="O247" s="30"/>
      <c r="P247" s="30"/>
      <c r="Q247" s="30"/>
      <c r="R247" s="30"/>
      <c r="S247" s="30"/>
      <c r="T247" s="30" t="s">
        <v>351</v>
      </c>
      <c r="U247" s="30"/>
      <c r="V247" s="30"/>
      <c r="W247" s="30"/>
      <c r="X247" s="30"/>
      <c r="Y247" s="30"/>
      <c r="Z247" s="30"/>
      <c r="AA247" s="30"/>
      <c r="AB247" s="30"/>
      <c r="AC247" s="30"/>
      <c r="AD247" s="30"/>
      <c r="AE247" s="30"/>
      <c r="AF247" s="30"/>
      <c r="AG247" s="30"/>
      <c r="AH247" s="30"/>
      <c r="AI247" s="30" t="s">
        <v>813</v>
      </c>
      <c r="AJ247" s="30" t="s">
        <v>810</v>
      </c>
      <c r="AK247" s="61" t="b">
        <v>0</v>
      </c>
      <c r="AL247" s="30"/>
      <c r="AM247" s="30"/>
      <c r="AN247" s="30"/>
      <c r="AO247" s="30"/>
      <c r="AP247" s="30"/>
      <c r="AQ247" s="30"/>
      <c r="AR247" s="30"/>
      <c r="AS247" s="30"/>
      <c r="AT247" s="30"/>
      <c r="AU247" s="30"/>
    </row>
    <row r="248" spans="1:47" ht="13" x14ac:dyDescent="0.15">
      <c r="A248" s="29">
        <v>43747.71682966435</v>
      </c>
      <c r="B248" s="30" t="s">
        <v>141</v>
      </c>
      <c r="C248" s="39" t="s">
        <v>144</v>
      </c>
      <c r="D248" s="30"/>
      <c r="E248" s="30" t="str">
        <f t="shared" si="0"/>
        <v>Del Valle</v>
      </c>
      <c r="F248" s="30" t="str">
        <f t="shared" si="1"/>
        <v>Kevin Crayton</v>
      </c>
      <c r="G248" s="32">
        <f t="shared" si="2"/>
        <v>0.33333333333333331</v>
      </c>
      <c r="H248" s="58">
        <f t="shared" si="7"/>
        <v>1</v>
      </c>
      <c r="I248" s="58">
        <f t="shared" si="8"/>
        <v>0</v>
      </c>
      <c r="J248" s="58">
        <f t="shared" si="9"/>
        <v>0</v>
      </c>
      <c r="K248" s="59">
        <v>0</v>
      </c>
      <c r="L248" s="59">
        <v>3</v>
      </c>
      <c r="M248" s="30"/>
      <c r="N248" s="30" t="s">
        <v>816</v>
      </c>
      <c r="O248" s="30"/>
      <c r="P248" s="30"/>
      <c r="Q248" s="30"/>
      <c r="R248" s="30"/>
      <c r="S248" s="30"/>
      <c r="T248" s="30"/>
      <c r="U248" s="30"/>
      <c r="V248" s="30"/>
      <c r="W248" s="30"/>
      <c r="X248" s="30"/>
      <c r="Y248" s="30"/>
      <c r="Z248" s="30"/>
      <c r="AA248" s="30"/>
      <c r="AB248" s="30"/>
      <c r="AC248" s="30"/>
      <c r="AD248" s="30"/>
      <c r="AE248" s="30"/>
      <c r="AF248" s="30"/>
      <c r="AG248" s="30"/>
      <c r="AH248" s="30"/>
      <c r="AI248" s="30" t="s">
        <v>809</v>
      </c>
      <c r="AJ248" s="30" t="s">
        <v>811</v>
      </c>
      <c r="AK248" s="61" t="b">
        <v>1</v>
      </c>
      <c r="AL248" s="30"/>
      <c r="AM248" s="30"/>
      <c r="AN248" s="30"/>
      <c r="AO248" s="30"/>
      <c r="AP248" s="30"/>
      <c r="AQ248" s="30"/>
      <c r="AR248" s="30"/>
      <c r="AS248" s="30"/>
      <c r="AT248" s="30"/>
      <c r="AU248" s="30"/>
    </row>
    <row r="249" spans="1:47" ht="13" x14ac:dyDescent="0.15">
      <c r="A249" s="30"/>
      <c r="B249" s="30"/>
      <c r="C249" s="30"/>
      <c r="D249" s="30"/>
      <c r="E249" s="30" t="str">
        <f t="shared" si="0"/>
        <v/>
      </c>
      <c r="F249" s="30" t="str">
        <f t="shared" si="1"/>
        <v/>
      </c>
      <c r="G249" s="32"/>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row>
    <row r="250" spans="1:47" ht="13" x14ac:dyDescent="0.15">
      <c r="A250" s="30"/>
      <c r="B250" s="30"/>
      <c r="C250" s="30"/>
      <c r="D250" s="30"/>
      <c r="E250" s="30"/>
      <c r="F250" s="30" t="str">
        <f t="shared" si="1"/>
        <v/>
      </c>
      <c r="G250" s="32"/>
      <c r="H250" s="30"/>
      <c r="I250" s="30"/>
      <c r="J250" s="30"/>
      <c r="K250" s="36"/>
      <c r="L250" s="36"/>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row>
    <row r="251" spans="1:47" ht="13" x14ac:dyDescent="0.15">
      <c r="A251" s="30"/>
      <c r="B251" s="30"/>
      <c r="C251" s="30"/>
      <c r="D251" s="30"/>
      <c r="E251" s="30"/>
      <c r="F251" s="30" t="str">
        <f t="shared" si="1"/>
        <v/>
      </c>
      <c r="G251" s="32"/>
      <c r="H251" s="30"/>
      <c r="I251" s="30"/>
      <c r="J251" s="30"/>
      <c r="K251" s="36"/>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row>
    <row r="252" spans="1:47" ht="13" x14ac:dyDescent="0.15">
      <c r="A252" s="30"/>
      <c r="B252" s="30"/>
      <c r="C252" s="30"/>
      <c r="D252" s="30"/>
      <c r="E252" s="30"/>
      <c r="F252" s="30"/>
      <c r="G252" s="32"/>
      <c r="H252" s="30"/>
      <c r="I252" s="30"/>
      <c r="J252" s="30"/>
      <c r="K252" s="36"/>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row>
    <row r="253" spans="1:47" ht="13" x14ac:dyDescent="0.15">
      <c r="A253" s="30"/>
      <c r="B253" s="30"/>
      <c r="C253" s="30"/>
      <c r="D253" s="30"/>
      <c r="E253" s="30"/>
      <c r="F253" s="30"/>
      <c r="G253" s="32"/>
      <c r="H253" s="30"/>
      <c r="I253" s="30"/>
      <c r="J253" s="30"/>
      <c r="K253" s="36"/>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row>
    <row r="254" spans="1:47" ht="13" x14ac:dyDescent="0.15">
      <c r="A254" s="30"/>
      <c r="B254" s="30"/>
      <c r="C254" s="30"/>
      <c r="D254" s="30"/>
      <c r="E254" s="30"/>
      <c r="F254" s="30"/>
      <c r="G254" s="32"/>
      <c r="H254" s="30"/>
      <c r="I254" s="30"/>
      <c r="J254" s="30"/>
      <c r="K254" s="36"/>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row>
    <row r="255" spans="1:47" ht="13" x14ac:dyDescent="0.15">
      <c r="A255" s="30"/>
      <c r="B255" s="30"/>
      <c r="C255" s="30"/>
      <c r="D255" s="30"/>
      <c r="E255" s="30"/>
      <c r="F255" s="30"/>
      <c r="G255" s="32"/>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row>
    <row r="256" spans="1:47" ht="13" x14ac:dyDescent="0.15">
      <c r="A256" s="30"/>
      <c r="B256" s="30"/>
      <c r="C256" s="30"/>
      <c r="D256" s="30"/>
      <c r="E256" s="30"/>
      <c r="F256" s="30"/>
      <c r="G256" s="32"/>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row>
    <row r="257" spans="1:47" ht="13" x14ac:dyDescent="0.15">
      <c r="A257" s="30"/>
      <c r="B257" s="30"/>
      <c r="C257" s="30"/>
      <c r="D257" s="30"/>
      <c r="E257" s="30"/>
      <c r="F257" s="30"/>
      <c r="G257" s="32"/>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row>
    <row r="258" spans="1:47" ht="13" x14ac:dyDescent="0.15">
      <c r="A258" s="30"/>
      <c r="B258" s="30"/>
      <c r="C258" s="30"/>
      <c r="D258" s="30"/>
      <c r="E258" s="30"/>
      <c r="F258" s="30"/>
      <c r="G258" s="32"/>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row>
    <row r="259" spans="1:47" ht="13" x14ac:dyDescent="0.15">
      <c r="A259" s="30"/>
      <c r="B259" s="30"/>
      <c r="C259" s="30"/>
      <c r="D259" s="30"/>
      <c r="E259" s="30"/>
      <c r="F259" s="30"/>
      <c r="G259" s="32"/>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row>
    <row r="260" spans="1:47" ht="13" x14ac:dyDescent="0.15">
      <c r="A260" s="30"/>
      <c r="B260" s="30"/>
      <c r="C260" s="30"/>
      <c r="D260" s="30"/>
      <c r="E260" s="30"/>
      <c r="F260" s="30"/>
      <c r="G260" s="32"/>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row>
    <row r="261" spans="1:47" ht="13" x14ac:dyDescent="0.15">
      <c r="A261" s="30"/>
      <c r="B261" s="30"/>
      <c r="C261" s="30"/>
      <c r="D261" s="30"/>
      <c r="E261" s="30"/>
      <c r="F261" s="30"/>
      <c r="G261" s="32"/>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row>
    <row r="262" spans="1:47" ht="13" x14ac:dyDescent="0.15">
      <c r="A262" s="30"/>
      <c r="B262" s="30"/>
      <c r="C262" s="30"/>
      <c r="D262" s="30"/>
      <c r="E262" s="30"/>
      <c r="F262" s="30"/>
      <c r="G262" s="32"/>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row>
    <row r="263" spans="1:47" ht="13" x14ac:dyDescent="0.15">
      <c r="A263" s="30"/>
      <c r="B263" s="30"/>
      <c r="C263" s="30"/>
      <c r="D263" s="30"/>
      <c r="E263" s="30"/>
      <c r="F263" s="30"/>
      <c r="G263" s="32"/>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row>
    <row r="264" spans="1:47" ht="13" x14ac:dyDescent="0.15">
      <c r="A264" s="30"/>
      <c r="B264" s="30"/>
      <c r="C264" s="30"/>
      <c r="D264" s="30"/>
      <c r="E264" s="30"/>
      <c r="F264" s="30"/>
      <c r="G264" s="32"/>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row>
    <row r="265" spans="1:47" ht="13" x14ac:dyDescent="0.15">
      <c r="A265" s="30"/>
      <c r="B265" s="30"/>
      <c r="C265" s="30"/>
      <c r="D265" s="30"/>
      <c r="E265" s="30"/>
      <c r="F265" s="30"/>
      <c r="G265" s="32"/>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row>
    <row r="266" spans="1:47" ht="13" x14ac:dyDescent="0.15">
      <c r="A266" s="30"/>
      <c r="B266" s="30"/>
      <c r="C266" s="30"/>
      <c r="D266" s="30"/>
      <c r="E266" s="30"/>
      <c r="F266" s="30"/>
      <c r="G266" s="32"/>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row>
    <row r="267" spans="1:47" ht="13" x14ac:dyDescent="0.15">
      <c r="A267" s="30"/>
      <c r="B267" s="30"/>
      <c r="C267" s="30"/>
      <c r="D267" s="30"/>
      <c r="E267" s="30"/>
      <c r="F267" s="30"/>
      <c r="G267" s="32"/>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row>
    <row r="268" spans="1:47" ht="13" x14ac:dyDescent="0.15">
      <c r="A268" s="30"/>
      <c r="B268" s="30"/>
      <c r="C268" s="30"/>
      <c r="D268" s="30"/>
      <c r="E268" s="30"/>
      <c r="F268" s="30"/>
      <c r="G268" s="32"/>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row>
    <row r="269" spans="1:47" ht="13" x14ac:dyDescent="0.15">
      <c r="A269" s="30"/>
      <c r="B269" s="30"/>
      <c r="C269" s="30"/>
      <c r="D269" s="30"/>
      <c r="E269" s="30"/>
      <c r="F269" s="30"/>
      <c r="G269" s="32"/>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row>
    <row r="270" spans="1:47" ht="13" x14ac:dyDescent="0.15">
      <c r="A270" s="30"/>
      <c r="B270" s="30"/>
      <c r="C270" s="30"/>
      <c r="D270" s="30"/>
      <c r="E270" s="30"/>
      <c r="F270" s="30"/>
      <c r="G270" s="32"/>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row>
    <row r="271" spans="1:47" ht="13" x14ac:dyDescent="0.15">
      <c r="A271" s="30"/>
      <c r="B271" s="30"/>
      <c r="C271" s="30"/>
      <c r="D271" s="30"/>
      <c r="E271" s="30"/>
      <c r="F271" s="30"/>
      <c r="G271" s="32"/>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row>
    <row r="272" spans="1:47" ht="13" x14ac:dyDescent="0.15">
      <c r="A272" s="30"/>
      <c r="B272" s="30"/>
      <c r="C272" s="30"/>
      <c r="D272" s="30"/>
      <c r="E272" s="30"/>
      <c r="F272" s="30"/>
      <c r="G272" s="32"/>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row>
    <row r="273" spans="1:47" ht="13" x14ac:dyDescent="0.15">
      <c r="A273" s="30"/>
      <c r="B273" s="30"/>
      <c r="C273" s="30"/>
      <c r="D273" s="30"/>
      <c r="E273" s="30"/>
      <c r="F273" s="30"/>
      <c r="G273" s="32"/>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row>
    <row r="274" spans="1:47" ht="13" x14ac:dyDescent="0.15">
      <c r="A274" s="30"/>
      <c r="B274" s="30"/>
      <c r="C274" s="30"/>
      <c r="D274" s="30"/>
      <c r="E274" s="30"/>
      <c r="F274" s="30"/>
      <c r="G274" s="32"/>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row>
    <row r="275" spans="1:47" ht="13" x14ac:dyDescent="0.15">
      <c r="A275" s="30"/>
      <c r="B275" s="30"/>
      <c r="C275" s="30"/>
      <c r="D275" s="30"/>
      <c r="E275" s="30"/>
      <c r="F275" s="30"/>
      <c r="G275" s="32"/>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row>
    <row r="276" spans="1:47" ht="13" x14ac:dyDescent="0.15">
      <c r="A276" s="30"/>
      <c r="B276" s="30"/>
      <c r="C276" s="30"/>
      <c r="D276" s="30"/>
      <c r="E276" s="30"/>
      <c r="F276" s="30"/>
      <c r="G276" s="32"/>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row>
    <row r="277" spans="1:47" ht="13" x14ac:dyDescent="0.15">
      <c r="A277" s="30"/>
      <c r="B277" s="30"/>
      <c r="C277" s="30"/>
      <c r="D277" s="30"/>
      <c r="E277" s="30"/>
      <c r="F277" s="30"/>
      <c r="G277" s="32"/>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row>
    <row r="278" spans="1:47" ht="13" x14ac:dyDescent="0.15">
      <c r="A278" s="30"/>
      <c r="B278" s="30"/>
      <c r="C278" s="30"/>
      <c r="D278" s="30"/>
      <c r="E278" s="30"/>
      <c r="F278" s="30"/>
      <c r="G278" s="32"/>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row>
    <row r="279" spans="1:47" ht="13" x14ac:dyDescent="0.15">
      <c r="A279" s="30"/>
      <c r="B279" s="30"/>
      <c r="C279" s="30"/>
      <c r="D279" s="30"/>
      <c r="E279" s="30"/>
      <c r="F279" s="30"/>
      <c r="G279" s="32"/>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row>
    <row r="280" spans="1:47" ht="13" x14ac:dyDescent="0.15">
      <c r="A280" s="30"/>
      <c r="B280" s="30"/>
      <c r="C280" s="30"/>
      <c r="D280" s="30"/>
      <c r="E280" s="30"/>
      <c r="F280" s="30"/>
      <c r="G280" s="32"/>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row>
    <row r="281" spans="1:47" ht="13" x14ac:dyDescent="0.15">
      <c r="A281" s="30"/>
      <c r="B281" s="30"/>
      <c r="C281" s="30"/>
      <c r="D281" s="30"/>
      <c r="E281" s="30"/>
      <c r="F281" s="30"/>
      <c r="G281" s="32"/>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row>
    <row r="282" spans="1:47" ht="13" x14ac:dyDescent="0.15">
      <c r="A282" s="30"/>
      <c r="B282" s="30"/>
      <c r="C282" s="30"/>
      <c r="D282" s="30"/>
      <c r="E282" s="30"/>
      <c r="F282" s="30"/>
      <c r="G282" s="32"/>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row>
    <row r="283" spans="1:47" ht="13" x14ac:dyDescent="0.15">
      <c r="A283" s="30"/>
      <c r="B283" s="30"/>
      <c r="C283" s="30"/>
      <c r="D283" s="30"/>
      <c r="E283" s="30"/>
      <c r="F283" s="30"/>
      <c r="G283" s="32"/>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row>
    <row r="284" spans="1:47" ht="13" x14ac:dyDescent="0.15">
      <c r="A284" s="30"/>
      <c r="B284" s="30"/>
      <c r="C284" s="30"/>
      <c r="D284" s="30"/>
      <c r="E284" s="30"/>
      <c r="F284" s="30"/>
      <c r="G284" s="32"/>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row>
    <row r="285" spans="1:47" ht="13" x14ac:dyDescent="0.15">
      <c r="A285" s="30"/>
      <c r="B285" s="30"/>
      <c r="C285" s="30"/>
      <c r="D285" s="30"/>
      <c r="E285" s="30"/>
      <c r="F285" s="30"/>
      <c r="G285" s="32"/>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row>
    <row r="286" spans="1:47" ht="13" x14ac:dyDescent="0.15">
      <c r="A286" s="30"/>
      <c r="B286" s="30"/>
      <c r="C286" s="30"/>
      <c r="D286" s="30"/>
      <c r="E286" s="30"/>
      <c r="F286" s="30"/>
      <c r="G286" s="32"/>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row>
    <row r="287" spans="1:47" ht="13" x14ac:dyDescent="0.15">
      <c r="A287" s="30"/>
      <c r="B287" s="30"/>
      <c r="C287" s="30"/>
      <c r="D287" s="30"/>
      <c r="E287" s="30"/>
      <c r="F287" s="30"/>
      <c r="G287" s="32"/>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row>
    <row r="288" spans="1:47" ht="13" x14ac:dyDescent="0.15">
      <c r="A288" s="30"/>
      <c r="B288" s="30"/>
      <c r="C288" s="30"/>
      <c r="D288" s="30"/>
      <c r="E288" s="30"/>
      <c r="F288" s="30"/>
      <c r="G288" s="32"/>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row>
    <row r="289" spans="1:47" ht="13" x14ac:dyDescent="0.15">
      <c r="A289" s="30"/>
      <c r="B289" s="30"/>
      <c r="C289" s="30"/>
      <c r="D289" s="30"/>
      <c r="E289" s="30"/>
      <c r="F289" s="30"/>
      <c r="G289" s="32"/>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row>
    <row r="290" spans="1:47" ht="13" x14ac:dyDescent="0.15">
      <c r="A290" s="30"/>
      <c r="B290" s="30"/>
      <c r="C290" s="30"/>
      <c r="D290" s="30"/>
      <c r="E290" s="30"/>
      <c r="F290" s="30"/>
      <c r="G290" s="32"/>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row>
    <row r="291" spans="1:47" ht="13" x14ac:dyDescent="0.15">
      <c r="A291" s="30"/>
      <c r="B291" s="30"/>
      <c r="C291" s="30"/>
      <c r="D291" s="30"/>
      <c r="E291" s="30"/>
      <c r="F291" s="30"/>
      <c r="G291" s="32"/>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row>
    <row r="292" spans="1:47" ht="13" x14ac:dyDescent="0.15">
      <c r="A292" s="30"/>
      <c r="B292" s="30"/>
      <c r="C292" s="30"/>
      <c r="D292" s="30"/>
      <c r="E292" s="30"/>
      <c r="F292" s="30"/>
      <c r="G292" s="32"/>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row>
    <row r="293" spans="1:47" ht="13" x14ac:dyDescent="0.15">
      <c r="A293" s="30"/>
      <c r="B293" s="30"/>
      <c r="C293" s="30"/>
      <c r="D293" s="30"/>
      <c r="E293" s="30"/>
      <c r="F293" s="30"/>
      <c r="G293" s="32"/>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row>
    <row r="294" spans="1:47" ht="13" x14ac:dyDescent="0.15">
      <c r="A294" s="30"/>
      <c r="B294" s="30"/>
      <c r="C294" s="30"/>
      <c r="D294" s="30"/>
      <c r="E294" s="30"/>
      <c r="F294" s="30"/>
      <c r="G294" s="32"/>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row>
    <row r="295" spans="1:47" ht="13" x14ac:dyDescent="0.15">
      <c r="A295" s="30"/>
      <c r="B295" s="30"/>
      <c r="C295" s="30"/>
      <c r="D295" s="30"/>
      <c r="E295" s="30"/>
      <c r="F295" s="30"/>
      <c r="G295" s="32"/>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row>
    <row r="296" spans="1:47" ht="13" x14ac:dyDescent="0.15">
      <c r="A296" s="30"/>
      <c r="B296" s="30"/>
      <c r="C296" s="30"/>
      <c r="D296" s="30"/>
      <c r="E296" s="30"/>
      <c r="F296" s="30"/>
      <c r="G296" s="32"/>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row>
    <row r="297" spans="1:47" ht="13" x14ac:dyDescent="0.15">
      <c r="A297" s="30"/>
      <c r="B297" s="30"/>
      <c r="C297" s="30"/>
      <c r="D297" s="30"/>
      <c r="E297" s="30"/>
      <c r="F297" s="30"/>
      <c r="G297" s="32"/>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row>
    <row r="298" spans="1:47" ht="13" x14ac:dyDescent="0.15">
      <c r="A298" s="30"/>
      <c r="B298" s="30"/>
      <c r="C298" s="30"/>
      <c r="D298" s="30"/>
      <c r="E298" s="30"/>
      <c r="F298" s="30"/>
      <c r="G298" s="32"/>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row>
    <row r="299" spans="1:47" ht="13" x14ac:dyDescent="0.15">
      <c r="A299" s="30"/>
      <c r="B299" s="30"/>
      <c r="C299" s="30"/>
      <c r="D299" s="30"/>
      <c r="E299" s="30"/>
      <c r="F299" s="30"/>
      <c r="G299" s="32"/>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row>
    <row r="300" spans="1:47" ht="13" x14ac:dyDescent="0.15">
      <c r="A300" s="30"/>
      <c r="B300" s="30"/>
      <c r="C300" s="30"/>
      <c r="D300" s="30"/>
      <c r="E300" s="30"/>
      <c r="F300" s="30"/>
      <c r="G300" s="32"/>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row>
    <row r="301" spans="1:47" ht="13" x14ac:dyDescent="0.15">
      <c r="A301" s="30"/>
      <c r="B301" s="30"/>
      <c r="C301" s="30"/>
      <c r="D301" s="30"/>
      <c r="E301" s="30"/>
      <c r="F301" s="30"/>
      <c r="G301" s="32"/>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row>
    <row r="302" spans="1:47" ht="13" x14ac:dyDescent="0.15">
      <c r="A302" s="30"/>
      <c r="B302" s="30"/>
      <c r="C302" s="30"/>
      <c r="D302" s="30"/>
      <c r="E302" s="30"/>
      <c r="F302" s="30"/>
      <c r="G302" s="32"/>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row>
    <row r="303" spans="1:47" ht="13" x14ac:dyDescent="0.15">
      <c r="A303" s="30"/>
      <c r="B303" s="30"/>
      <c r="C303" s="30"/>
      <c r="D303" s="30"/>
      <c r="E303" s="30"/>
      <c r="F303" s="30"/>
      <c r="G303" s="32"/>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row>
    <row r="304" spans="1:47" ht="13" x14ac:dyDescent="0.15">
      <c r="A304" s="30"/>
      <c r="B304" s="30"/>
      <c r="C304" s="30"/>
      <c r="D304" s="30"/>
      <c r="E304" s="30"/>
      <c r="F304" s="30"/>
      <c r="G304" s="32"/>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row>
    <row r="305" spans="1:47" ht="13" x14ac:dyDescent="0.15">
      <c r="A305" s="30"/>
      <c r="B305" s="30"/>
      <c r="C305" s="30"/>
      <c r="D305" s="30"/>
      <c r="E305" s="30"/>
      <c r="F305" s="30"/>
      <c r="G305" s="32"/>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row>
    <row r="306" spans="1:47" ht="13" x14ac:dyDescent="0.15">
      <c r="A306" s="30"/>
      <c r="B306" s="30"/>
      <c r="C306" s="30"/>
      <c r="D306" s="30"/>
      <c r="E306" s="30"/>
      <c r="F306" s="30"/>
      <c r="G306" s="32"/>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row>
    <row r="307" spans="1:47" ht="13" x14ac:dyDescent="0.15">
      <c r="A307" s="30"/>
      <c r="B307" s="30"/>
      <c r="C307" s="30"/>
      <c r="D307" s="30"/>
      <c r="E307" s="30"/>
      <c r="F307" s="30"/>
      <c r="G307" s="32"/>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row>
    <row r="308" spans="1:47" ht="13" x14ac:dyDescent="0.15">
      <c r="A308" s="30"/>
      <c r="B308" s="30"/>
      <c r="C308" s="30"/>
      <c r="D308" s="30"/>
      <c r="E308" s="30"/>
      <c r="F308" s="30"/>
      <c r="G308" s="32"/>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row>
    <row r="309" spans="1:47" ht="13" x14ac:dyDescent="0.15">
      <c r="A309" s="30"/>
      <c r="B309" s="30"/>
      <c r="C309" s="30"/>
      <c r="D309" s="30"/>
      <c r="E309" s="30"/>
      <c r="F309" s="30"/>
      <c r="G309" s="32"/>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row>
    <row r="310" spans="1:47" ht="13" x14ac:dyDescent="0.15">
      <c r="A310" s="30"/>
      <c r="B310" s="30"/>
      <c r="C310" s="30"/>
      <c r="D310" s="30"/>
      <c r="E310" s="30"/>
      <c r="F310" s="30"/>
      <c r="G310" s="32"/>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row>
    <row r="311" spans="1:47" ht="13" x14ac:dyDescent="0.15">
      <c r="A311" s="30"/>
      <c r="B311" s="30"/>
      <c r="C311" s="30"/>
      <c r="D311" s="30"/>
      <c r="E311" s="30"/>
      <c r="F311" s="30"/>
      <c r="G311" s="32"/>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row>
    <row r="312" spans="1:47" ht="13" x14ac:dyDescent="0.15">
      <c r="A312" s="30"/>
      <c r="B312" s="30"/>
      <c r="C312" s="30"/>
      <c r="D312" s="30"/>
      <c r="E312" s="30"/>
      <c r="F312" s="30"/>
      <c r="G312" s="32"/>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row>
    <row r="313" spans="1:47" ht="13" x14ac:dyDescent="0.15">
      <c r="A313" s="30"/>
      <c r="B313" s="30"/>
      <c r="C313" s="30"/>
      <c r="D313" s="30"/>
      <c r="E313" s="30"/>
      <c r="F313" s="30"/>
      <c r="G313" s="32"/>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row>
    <row r="314" spans="1:47" ht="13" x14ac:dyDescent="0.15">
      <c r="A314" s="30"/>
      <c r="B314" s="30"/>
      <c r="C314" s="30"/>
      <c r="D314" s="30"/>
      <c r="E314" s="30"/>
      <c r="F314" s="30"/>
      <c r="G314" s="32"/>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row>
    <row r="315" spans="1:47" ht="13" x14ac:dyDescent="0.15">
      <c r="A315" s="30"/>
      <c r="B315" s="30"/>
      <c r="C315" s="30"/>
      <c r="D315" s="30"/>
      <c r="E315" s="30"/>
      <c r="F315" s="30"/>
      <c r="G315" s="32"/>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row>
    <row r="316" spans="1:47" ht="13" x14ac:dyDescent="0.15">
      <c r="A316" s="30"/>
      <c r="B316" s="30"/>
      <c r="C316" s="30"/>
      <c r="D316" s="30"/>
      <c r="E316" s="30"/>
      <c r="F316" s="30"/>
      <c r="G316" s="32"/>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row>
    <row r="317" spans="1:47" ht="13" x14ac:dyDescent="0.15">
      <c r="A317" s="30"/>
      <c r="B317" s="30"/>
      <c r="C317" s="30"/>
      <c r="D317" s="30"/>
      <c r="E317" s="30"/>
      <c r="F317" s="30"/>
      <c r="G317" s="32"/>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row>
    <row r="318" spans="1:47" ht="13" x14ac:dyDescent="0.15">
      <c r="A318" s="30"/>
      <c r="B318" s="30"/>
      <c r="C318" s="30"/>
      <c r="D318" s="30"/>
      <c r="E318" s="30"/>
      <c r="F318" s="30"/>
      <c r="G318" s="32"/>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row>
    <row r="319" spans="1:47" ht="13" x14ac:dyDescent="0.15">
      <c r="A319" s="30"/>
      <c r="B319" s="30"/>
      <c r="C319" s="30"/>
      <c r="D319" s="30"/>
      <c r="E319" s="30"/>
      <c r="F319" s="30"/>
      <c r="G319" s="32"/>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row>
    <row r="320" spans="1:47" ht="13" x14ac:dyDescent="0.15">
      <c r="A320" s="30"/>
      <c r="B320" s="30"/>
      <c r="C320" s="30"/>
      <c r="D320" s="30"/>
      <c r="E320" s="30"/>
      <c r="F320" s="30"/>
      <c r="G320" s="32"/>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row>
    <row r="321" spans="1:47" ht="13" x14ac:dyDescent="0.15">
      <c r="A321" s="30"/>
      <c r="B321" s="30"/>
      <c r="C321" s="30"/>
      <c r="D321" s="30"/>
      <c r="E321" s="30"/>
      <c r="F321" s="30"/>
      <c r="G321" s="32"/>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row>
    <row r="322" spans="1:47" ht="13" x14ac:dyDescent="0.15">
      <c r="G322" s="7"/>
    </row>
    <row r="323" spans="1:47" ht="13" x14ac:dyDescent="0.15">
      <c r="G323" s="7"/>
    </row>
    <row r="324" spans="1:47" ht="13" x14ac:dyDescent="0.15">
      <c r="G324" s="7"/>
    </row>
    <row r="325" spans="1:47" ht="13" x14ac:dyDescent="0.15">
      <c r="G325" s="7"/>
    </row>
    <row r="326" spans="1:47" ht="13" x14ac:dyDescent="0.15">
      <c r="G326" s="7"/>
    </row>
    <row r="327" spans="1:47" ht="13" x14ac:dyDescent="0.15">
      <c r="G327" s="7"/>
    </row>
    <row r="328" spans="1:47" ht="13" x14ac:dyDescent="0.15">
      <c r="G328" s="7"/>
    </row>
    <row r="329" spans="1:47" ht="13" x14ac:dyDescent="0.15">
      <c r="G329" s="7"/>
    </row>
    <row r="330" spans="1:47" ht="13" x14ac:dyDescent="0.15">
      <c r="G330" s="7"/>
    </row>
    <row r="331" spans="1:47" ht="13" x14ac:dyDescent="0.15">
      <c r="G331" s="7"/>
    </row>
    <row r="332" spans="1:47" ht="13" x14ac:dyDescent="0.15">
      <c r="G332" s="7"/>
    </row>
    <row r="333" spans="1:47" ht="13" x14ac:dyDescent="0.15">
      <c r="G333" s="7"/>
    </row>
    <row r="334" spans="1:47" ht="13" x14ac:dyDescent="0.15">
      <c r="G334" s="7"/>
    </row>
    <row r="335" spans="1:47" ht="13" x14ac:dyDescent="0.15">
      <c r="G335" s="7"/>
    </row>
    <row r="336" spans="1:47" ht="13" x14ac:dyDescent="0.15">
      <c r="G336" s="7"/>
    </row>
    <row r="337" spans="7:7" ht="13" x14ac:dyDescent="0.15">
      <c r="G337" s="7"/>
    </row>
    <row r="338" spans="7:7" ht="13" x14ac:dyDescent="0.15">
      <c r="G338" s="7"/>
    </row>
    <row r="339" spans="7:7" ht="13" x14ac:dyDescent="0.15">
      <c r="G339" s="7"/>
    </row>
    <row r="340" spans="7:7" ht="13" x14ac:dyDescent="0.15">
      <c r="G340" s="7"/>
    </row>
    <row r="341" spans="7:7" ht="13" x14ac:dyDescent="0.15">
      <c r="G341" s="7"/>
    </row>
    <row r="342" spans="7:7" ht="13" x14ac:dyDescent="0.15">
      <c r="G342" s="7"/>
    </row>
    <row r="343" spans="7:7" ht="13" x14ac:dyDescent="0.15">
      <c r="G343" s="7"/>
    </row>
    <row r="344" spans="7:7" ht="13" x14ac:dyDescent="0.15">
      <c r="G344" s="7"/>
    </row>
    <row r="345" spans="7:7" ht="13" x14ac:dyDescent="0.15">
      <c r="G345" s="7"/>
    </row>
    <row r="346" spans="7:7" ht="13" x14ac:dyDescent="0.15">
      <c r="G346" s="7"/>
    </row>
    <row r="347" spans="7:7" ht="13" x14ac:dyDescent="0.15">
      <c r="G347" s="7"/>
    </row>
    <row r="348" spans="7:7" ht="13" x14ac:dyDescent="0.15">
      <c r="G348" s="7"/>
    </row>
    <row r="349" spans="7:7" ht="13" x14ac:dyDescent="0.15">
      <c r="G349" s="7"/>
    </row>
    <row r="350" spans="7:7" ht="13" x14ac:dyDescent="0.15">
      <c r="G350" s="7"/>
    </row>
    <row r="351" spans="7:7" ht="13" x14ac:dyDescent="0.15">
      <c r="G351" s="7"/>
    </row>
    <row r="352" spans="7:7" ht="13" x14ac:dyDescent="0.15">
      <c r="G352" s="7"/>
    </row>
    <row r="353" spans="7:7" ht="13" x14ac:dyDescent="0.15">
      <c r="G353" s="7"/>
    </row>
    <row r="354" spans="7:7" ht="13" x14ac:dyDescent="0.15">
      <c r="G354" s="7"/>
    </row>
    <row r="355" spans="7:7" ht="13" x14ac:dyDescent="0.15">
      <c r="G355" s="7"/>
    </row>
    <row r="356" spans="7:7" ht="13" x14ac:dyDescent="0.15">
      <c r="G356" s="7"/>
    </row>
    <row r="357" spans="7:7" ht="13" x14ac:dyDescent="0.15">
      <c r="G357" s="7"/>
    </row>
    <row r="358" spans="7:7" ht="13" x14ac:dyDescent="0.15">
      <c r="G358" s="7"/>
    </row>
    <row r="359" spans="7:7" ht="13" x14ac:dyDescent="0.15">
      <c r="G359" s="7"/>
    </row>
    <row r="360" spans="7:7" ht="13" x14ac:dyDescent="0.15">
      <c r="G360" s="7"/>
    </row>
    <row r="361" spans="7:7" ht="13" x14ac:dyDescent="0.15">
      <c r="G361" s="7"/>
    </row>
    <row r="362" spans="7:7" ht="13" x14ac:dyDescent="0.15">
      <c r="G362" s="7"/>
    </row>
    <row r="363" spans="7:7" ht="13" x14ac:dyDescent="0.15">
      <c r="G363" s="7"/>
    </row>
    <row r="364" spans="7:7" ht="13" x14ac:dyDescent="0.15">
      <c r="G364" s="7"/>
    </row>
    <row r="365" spans="7:7" ht="13" x14ac:dyDescent="0.15">
      <c r="G365" s="7"/>
    </row>
    <row r="366" spans="7:7" ht="13" x14ac:dyDescent="0.15">
      <c r="G366" s="7"/>
    </row>
    <row r="367" spans="7:7" ht="13" x14ac:dyDescent="0.15">
      <c r="G367" s="7"/>
    </row>
    <row r="368" spans="7:7" ht="13" x14ac:dyDescent="0.15">
      <c r="G368" s="7"/>
    </row>
    <row r="369" spans="7:7" ht="13" x14ac:dyDescent="0.15">
      <c r="G369" s="7"/>
    </row>
    <row r="370" spans="7:7" ht="13" x14ac:dyDescent="0.15">
      <c r="G370" s="7"/>
    </row>
    <row r="371" spans="7:7" ht="13" x14ac:dyDescent="0.15">
      <c r="G371" s="7"/>
    </row>
    <row r="372" spans="7:7" ht="13" x14ac:dyDescent="0.15">
      <c r="G372" s="7"/>
    </row>
    <row r="373" spans="7:7" ht="13" x14ac:dyDescent="0.15">
      <c r="G373" s="7"/>
    </row>
    <row r="374" spans="7:7" ht="13" x14ac:dyDescent="0.15">
      <c r="G374" s="7"/>
    </row>
    <row r="375" spans="7:7" ht="13" x14ac:dyDescent="0.15">
      <c r="G375" s="7"/>
    </row>
    <row r="376" spans="7:7" ht="13" x14ac:dyDescent="0.15">
      <c r="G376" s="7"/>
    </row>
    <row r="377" spans="7:7" ht="13" x14ac:dyDescent="0.15">
      <c r="G377" s="7"/>
    </row>
    <row r="378" spans="7:7" ht="13" x14ac:dyDescent="0.15">
      <c r="G378" s="7"/>
    </row>
    <row r="379" spans="7:7" ht="13" x14ac:dyDescent="0.15">
      <c r="G379" s="7"/>
    </row>
    <row r="380" spans="7:7" ht="13" x14ac:dyDescent="0.15">
      <c r="G380" s="7"/>
    </row>
    <row r="381" spans="7:7" ht="13" x14ac:dyDescent="0.15">
      <c r="G381" s="7"/>
    </row>
    <row r="382" spans="7:7" ht="13" x14ac:dyDescent="0.15">
      <c r="G382" s="7"/>
    </row>
    <row r="383" spans="7:7" ht="13" x14ac:dyDescent="0.15">
      <c r="G383" s="7"/>
    </row>
    <row r="384" spans="7:7" ht="13" x14ac:dyDescent="0.15">
      <c r="G384" s="7"/>
    </row>
    <row r="385" spans="7:7" ht="13" x14ac:dyDescent="0.15">
      <c r="G385" s="7"/>
    </row>
    <row r="386" spans="7:7" ht="13" x14ac:dyDescent="0.15">
      <c r="G386" s="7"/>
    </row>
    <row r="387" spans="7:7" ht="13" x14ac:dyDescent="0.15">
      <c r="G387" s="7"/>
    </row>
    <row r="388" spans="7:7" ht="13" x14ac:dyDescent="0.15">
      <c r="G388" s="7"/>
    </row>
    <row r="389" spans="7:7" ht="13" x14ac:dyDescent="0.15">
      <c r="G389" s="7"/>
    </row>
    <row r="390" spans="7:7" ht="13" x14ac:dyDescent="0.15">
      <c r="G390" s="7"/>
    </row>
    <row r="391" spans="7:7" ht="13" x14ac:dyDescent="0.15">
      <c r="G391" s="7"/>
    </row>
    <row r="392" spans="7:7" ht="13" x14ac:dyDescent="0.15">
      <c r="G392" s="7"/>
    </row>
    <row r="393" spans="7:7" ht="13" x14ac:dyDescent="0.15">
      <c r="G393" s="7"/>
    </row>
    <row r="394" spans="7:7" ht="13" x14ac:dyDescent="0.15">
      <c r="G394" s="7"/>
    </row>
    <row r="395" spans="7:7" ht="13" x14ac:dyDescent="0.15">
      <c r="G395" s="7"/>
    </row>
    <row r="396" spans="7:7" ht="13" x14ac:dyDescent="0.15">
      <c r="G396" s="7"/>
    </row>
    <row r="397" spans="7:7" ht="13" x14ac:dyDescent="0.15">
      <c r="G397" s="7"/>
    </row>
    <row r="398" spans="7:7" ht="13" x14ac:dyDescent="0.15">
      <c r="G398" s="7"/>
    </row>
    <row r="399" spans="7:7" ht="13" x14ac:dyDescent="0.15">
      <c r="G399" s="7"/>
    </row>
    <row r="400" spans="7:7" ht="13" x14ac:dyDescent="0.15">
      <c r="G400" s="7"/>
    </row>
    <row r="401" spans="7:7" ht="13" x14ac:dyDescent="0.15">
      <c r="G401" s="7"/>
    </row>
    <row r="402" spans="7:7" ht="13" x14ac:dyDescent="0.15">
      <c r="G402" s="7"/>
    </row>
    <row r="403" spans="7:7" ht="13" x14ac:dyDescent="0.15">
      <c r="G403" s="7"/>
    </row>
    <row r="404" spans="7:7" ht="13" x14ac:dyDescent="0.15">
      <c r="G404" s="7"/>
    </row>
    <row r="405" spans="7:7" ht="13" x14ac:dyDescent="0.15">
      <c r="G405" s="7"/>
    </row>
    <row r="406" spans="7:7" ht="13" x14ac:dyDescent="0.15">
      <c r="G406" s="7"/>
    </row>
    <row r="407" spans="7:7" ht="13" x14ac:dyDescent="0.15">
      <c r="G407" s="7"/>
    </row>
    <row r="408" spans="7:7" ht="13" x14ac:dyDescent="0.15">
      <c r="G408" s="7"/>
    </row>
    <row r="409" spans="7:7" ht="13" x14ac:dyDescent="0.15">
      <c r="G409" s="7"/>
    </row>
    <row r="410" spans="7:7" ht="13" x14ac:dyDescent="0.15">
      <c r="G410" s="7"/>
    </row>
    <row r="411" spans="7:7" ht="13" x14ac:dyDescent="0.15">
      <c r="G411" s="7"/>
    </row>
    <row r="412" spans="7:7" ht="13" x14ac:dyDescent="0.15">
      <c r="G412" s="7"/>
    </row>
    <row r="413" spans="7:7" ht="13" x14ac:dyDescent="0.15">
      <c r="G413" s="7"/>
    </row>
    <row r="414" spans="7:7" ht="13" x14ac:dyDescent="0.15">
      <c r="G414" s="7"/>
    </row>
    <row r="415" spans="7:7" ht="13" x14ac:dyDescent="0.15">
      <c r="G415" s="7"/>
    </row>
    <row r="416" spans="7:7" ht="13" x14ac:dyDescent="0.15">
      <c r="G416" s="7"/>
    </row>
    <row r="417" spans="7:7" ht="13" x14ac:dyDescent="0.15">
      <c r="G417" s="7"/>
    </row>
    <row r="418" spans="7:7" ht="13" x14ac:dyDescent="0.15">
      <c r="G418" s="7"/>
    </row>
    <row r="419" spans="7:7" ht="13" x14ac:dyDescent="0.15">
      <c r="G419" s="7"/>
    </row>
    <row r="420" spans="7:7" ht="13" x14ac:dyDescent="0.15">
      <c r="G420" s="7"/>
    </row>
    <row r="421" spans="7:7" ht="13" x14ac:dyDescent="0.15">
      <c r="G421" s="7"/>
    </row>
    <row r="422" spans="7:7" ht="13" x14ac:dyDescent="0.15">
      <c r="G422" s="7"/>
    </row>
    <row r="423" spans="7:7" ht="13" x14ac:dyDescent="0.15">
      <c r="G423" s="7"/>
    </row>
    <row r="424" spans="7:7" ht="13" x14ac:dyDescent="0.15">
      <c r="G424" s="7"/>
    </row>
    <row r="425" spans="7:7" ht="13" x14ac:dyDescent="0.15">
      <c r="G425" s="7"/>
    </row>
    <row r="426" spans="7:7" ht="13" x14ac:dyDescent="0.15">
      <c r="G426" s="7"/>
    </row>
    <row r="427" spans="7:7" ht="13" x14ac:dyDescent="0.15">
      <c r="G427" s="7"/>
    </row>
    <row r="428" spans="7:7" ht="13" x14ac:dyDescent="0.15">
      <c r="G428" s="7"/>
    </row>
    <row r="429" spans="7:7" ht="13" x14ac:dyDescent="0.15">
      <c r="G429" s="7"/>
    </row>
    <row r="430" spans="7:7" ht="13" x14ac:dyDescent="0.15">
      <c r="G430" s="7"/>
    </row>
    <row r="431" spans="7:7" ht="13" x14ac:dyDescent="0.15">
      <c r="G431" s="7"/>
    </row>
    <row r="432" spans="7:7" ht="13" x14ac:dyDescent="0.15">
      <c r="G432" s="7"/>
    </row>
    <row r="433" spans="7:7" ht="13" x14ac:dyDescent="0.15">
      <c r="G433" s="7"/>
    </row>
    <row r="434" spans="7:7" ht="13" x14ac:dyDescent="0.15">
      <c r="G434" s="7"/>
    </row>
    <row r="435" spans="7:7" ht="13" x14ac:dyDescent="0.15">
      <c r="G435" s="7"/>
    </row>
    <row r="436" spans="7:7" ht="13" x14ac:dyDescent="0.15">
      <c r="G436" s="7"/>
    </row>
    <row r="437" spans="7:7" ht="13" x14ac:dyDescent="0.15">
      <c r="G437" s="7"/>
    </row>
    <row r="438" spans="7:7" ht="13" x14ac:dyDescent="0.15">
      <c r="G438" s="7"/>
    </row>
    <row r="439" spans="7:7" ht="13" x14ac:dyDescent="0.15">
      <c r="G439" s="7"/>
    </row>
    <row r="440" spans="7:7" ht="13" x14ac:dyDescent="0.15">
      <c r="G440" s="7"/>
    </row>
    <row r="441" spans="7:7" ht="13" x14ac:dyDescent="0.15">
      <c r="G441" s="7"/>
    </row>
    <row r="442" spans="7:7" ht="13" x14ac:dyDescent="0.15">
      <c r="G442" s="7"/>
    </row>
    <row r="443" spans="7:7" ht="13" x14ac:dyDescent="0.15">
      <c r="G443" s="7"/>
    </row>
    <row r="444" spans="7:7" ht="13" x14ac:dyDescent="0.15">
      <c r="G444" s="7"/>
    </row>
    <row r="445" spans="7:7" ht="13" x14ac:dyDescent="0.15">
      <c r="G445" s="7"/>
    </row>
    <row r="446" spans="7:7" ht="13" x14ac:dyDescent="0.15">
      <c r="G446" s="7"/>
    </row>
    <row r="447" spans="7:7" ht="13" x14ac:dyDescent="0.15">
      <c r="G447" s="7"/>
    </row>
    <row r="448" spans="7:7" ht="13" x14ac:dyDescent="0.15">
      <c r="G448" s="7"/>
    </row>
    <row r="449" spans="7:7" ht="13" x14ac:dyDescent="0.15">
      <c r="G449" s="7"/>
    </row>
    <row r="450" spans="7:7" ht="13" x14ac:dyDescent="0.15">
      <c r="G450" s="7"/>
    </row>
    <row r="451" spans="7:7" ht="13" x14ac:dyDescent="0.15">
      <c r="G451" s="7"/>
    </row>
    <row r="452" spans="7:7" ht="13" x14ac:dyDescent="0.15">
      <c r="G452" s="7"/>
    </row>
    <row r="453" spans="7:7" ht="13" x14ac:dyDescent="0.15">
      <c r="G453" s="7"/>
    </row>
    <row r="454" spans="7:7" ht="13" x14ac:dyDescent="0.15">
      <c r="G454" s="7"/>
    </row>
    <row r="455" spans="7:7" ht="13" x14ac:dyDescent="0.15">
      <c r="G455" s="7"/>
    </row>
    <row r="456" spans="7:7" ht="13" x14ac:dyDescent="0.15">
      <c r="G456" s="7"/>
    </row>
    <row r="457" spans="7:7" ht="13" x14ac:dyDescent="0.15">
      <c r="G457" s="7"/>
    </row>
    <row r="458" spans="7:7" ht="13" x14ac:dyDescent="0.15">
      <c r="G458" s="7"/>
    </row>
    <row r="459" spans="7:7" ht="13" x14ac:dyDescent="0.15">
      <c r="G459" s="7"/>
    </row>
    <row r="460" spans="7:7" ht="13" x14ac:dyDescent="0.15">
      <c r="G460" s="7"/>
    </row>
    <row r="461" spans="7:7" ht="13" x14ac:dyDescent="0.15">
      <c r="G461" s="7"/>
    </row>
    <row r="462" spans="7:7" ht="13" x14ac:dyDescent="0.15">
      <c r="G462" s="7"/>
    </row>
    <row r="463" spans="7:7" ht="13" x14ac:dyDescent="0.15">
      <c r="G463" s="7"/>
    </row>
    <row r="464" spans="7:7" ht="13" x14ac:dyDescent="0.15">
      <c r="G464" s="7"/>
    </row>
    <row r="465" spans="7:7" ht="13" x14ac:dyDescent="0.15">
      <c r="G465" s="7"/>
    </row>
    <row r="466" spans="7:7" ht="13" x14ac:dyDescent="0.15">
      <c r="G466" s="7"/>
    </row>
    <row r="467" spans="7:7" ht="13" x14ac:dyDescent="0.15">
      <c r="G467" s="7"/>
    </row>
    <row r="468" spans="7:7" ht="13" x14ac:dyDescent="0.15">
      <c r="G468" s="7"/>
    </row>
    <row r="469" spans="7:7" ht="13" x14ac:dyDescent="0.15">
      <c r="G469" s="7"/>
    </row>
    <row r="470" spans="7:7" ht="13" x14ac:dyDescent="0.15">
      <c r="G470" s="7"/>
    </row>
    <row r="471" spans="7:7" ht="13" x14ac:dyDescent="0.15">
      <c r="G471" s="7"/>
    </row>
    <row r="472" spans="7:7" ht="13" x14ac:dyDescent="0.15">
      <c r="G472" s="7"/>
    </row>
    <row r="473" spans="7:7" ht="13" x14ac:dyDescent="0.15">
      <c r="G473" s="7"/>
    </row>
    <row r="474" spans="7:7" ht="13" x14ac:dyDescent="0.15">
      <c r="G474" s="7"/>
    </row>
    <row r="475" spans="7:7" ht="13" x14ac:dyDescent="0.15">
      <c r="G475" s="7"/>
    </row>
    <row r="476" spans="7:7" ht="13" x14ac:dyDescent="0.15">
      <c r="G476" s="7"/>
    </row>
    <row r="477" spans="7:7" ht="13" x14ac:dyDescent="0.15">
      <c r="G477" s="7"/>
    </row>
    <row r="478" spans="7:7" ht="13" x14ac:dyDescent="0.15">
      <c r="G478" s="7"/>
    </row>
    <row r="479" spans="7:7" ht="13" x14ac:dyDescent="0.15">
      <c r="G479" s="7"/>
    </row>
    <row r="480" spans="7:7" ht="13" x14ac:dyDescent="0.15">
      <c r="G480" s="7"/>
    </row>
    <row r="481" spans="7:7" ht="13" x14ac:dyDescent="0.15">
      <c r="G481" s="7"/>
    </row>
    <row r="482" spans="7:7" ht="13" x14ac:dyDescent="0.15">
      <c r="G482" s="7"/>
    </row>
    <row r="483" spans="7:7" ht="13" x14ac:dyDescent="0.15">
      <c r="G483" s="7"/>
    </row>
    <row r="484" spans="7:7" ht="13" x14ac:dyDescent="0.15">
      <c r="G484" s="7"/>
    </row>
    <row r="485" spans="7:7" ht="13" x14ac:dyDescent="0.15">
      <c r="G485" s="7"/>
    </row>
    <row r="486" spans="7:7" ht="13" x14ac:dyDescent="0.15">
      <c r="G486" s="7"/>
    </row>
    <row r="487" spans="7:7" ht="13" x14ac:dyDescent="0.15">
      <c r="G487" s="7"/>
    </row>
    <row r="488" spans="7:7" ht="13" x14ac:dyDescent="0.15">
      <c r="G488" s="7"/>
    </row>
    <row r="489" spans="7:7" ht="13" x14ac:dyDescent="0.15">
      <c r="G489" s="7"/>
    </row>
    <row r="490" spans="7:7" ht="13" x14ac:dyDescent="0.15">
      <c r="G490" s="7"/>
    </row>
    <row r="491" spans="7:7" ht="13" x14ac:dyDescent="0.15">
      <c r="G491" s="7"/>
    </row>
    <row r="492" spans="7:7" ht="13" x14ac:dyDescent="0.15">
      <c r="G492" s="7"/>
    </row>
    <row r="493" spans="7:7" ht="13" x14ac:dyDescent="0.15">
      <c r="G493" s="7"/>
    </row>
    <row r="494" spans="7:7" ht="13" x14ac:dyDescent="0.15">
      <c r="G494" s="7"/>
    </row>
    <row r="495" spans="7:7" ht="13" x14ac:dyDescent="0.15">
      <c r="G495" s="7"/>
    </row>
    <row r="496" spans="7:7" ht="13" x14ac:dyDescent="0.15">
      <c r="G496" s="7"/>
    </row>
    <row r="497" spans="7:7" ht="13" x14ac:dyDescent="0.15">
      <c r="G497" s="7"/>
    </row>
    <row r="498" spans="7:7" ht="13" x14ac:dyDescent="0.15">
      <c r="G498" s="7"/>
    </row>
    <row r="499" spans="7:7" ht="13" x14ac:dyDescent="0.15">
      <c r="G499" s="7"/>
    </row>
    <row r="500" spans="7:7" ht="13" x14ac:dyDescent="0.15">
      <c r="G500" s="7"/>
    </row>
    <row r="501" spans="7:7" ht="13" x14ac:dyDescent="0.15">
      <c r="G501" s="7"/>
    </row>
    <row r="502" spans="7:7" ht="13" x14ac:dyDescent="0.15">
      <c r="G502" s="7"/>
    </row>
    <row r="503" spans="7:7" ht="13" x14ac:dyDescent="0.15">
      <c r="G503" s="7"/>
    </row>
    <row r="504" spans="7:7" ht="13" x14ac:dyDescent="0.15">
      <c r="G504" s="7"/>
    </row>
    <row r="505" spans="7:7" ht="13" x14ac:dyDescent="0.15">
      <c r="G505" s="7"/>
    </row>
    <row r="506" spans="7:7" ht="13" x14ac:dyDescent="0.15">
      <c r="G506" s="7"/>
    </row>
    <row r="507" spans="7:7" ht="13" x14ac:dyDescent="0.15">
      <c r="G507" s="7"/>
    </row>
    <row r="508" spans="7:7" ht="13" x14ac:dyDescent="0.15">
      <c r="G508" s="7"/>
    </row>
    <row r="509" spans="7:7" ht="13" x14ac:dyDescent="0.15">
      <c r="G509" s="7"/>
    </row>
    <row r="510" spans="7:7" ht="13" x14ac:dyDescent="0.15">
      <c r="G510" s="7"/>
    </row>
    <row r="511" spans="7:7" ht="13" x14ac:dyDescent="0.15">
      <c r="G511" s="7"/>
    </row>
    <row r="512" spans="7:7" ht="13" x14ac:dyDescent="0.15">
      <c r="G512" s="7"/>
    </row>
    <row r="513" spans="7:7" ht="13" x14ac:dyDescent="0.15">
      <c r="G513" s="7"/>
    </row>
    <row r="514" spans="7:7" ht="13" x14ac:dyDescent="0.15">
      <c r="G514" s="7"/>
    </row>
    <row r="515" spans="7:7" ht="13" x14ac:dyDescent="0.15">
      <c r="G515" s="7"/>
    </row>
    <row r="516" spans="7:7" ht="13" x14ac:dyDescent="0.15">
      <c r="G516" s="7"/>
    </row>
    <row r="517" spans="7:7" ht="13" x14ac:dyDescent="0.15">
      <c r="G517" s="7"/>
    </row>
    <row r="518" spans="7:7" ht="13" x14ac:dyDescent="0.15">
      <c r="G518" s="7"/>
    </row>
    <row r="519" spans="7:7" ht="13" x14ac:dyDescent="0.15">
      <c r="G519" s="7"/>
    </row>
    <row r="520" spans="7:7" ht="13" x14ac:dyDescent="0.15">
      <c r="G520" s="7"/>
    </row>
    <row r="521" spans="7:7" ht="13" x14ac:dyDescent="0.15">
      <c r="G521" s="7"/>
    </row>
    <row r="522" spans="7:7" ht="13" x14ac:dyDescent="0.15">
      <c r="G522" s="7"/>
    </row>
    <row r="523" spans="7:7" ht="13" x14ac:dyDescent="0.15">
      <c r="G523" s="7"/>
    </row>
    <row r="524" spans="7:7" ht="13" x14ac:dyDescent="0.15">
      <c r="G524" s="7"/>
    </row>
    <row r="525" spans="7:7" ht="13" x14ac:dyDescent="0.15">
      <c r="G525" s="7"/>
    </row>
    <row r="526" spans="7:7" ht="13" x14ac:dyDescent="0.15">
      <c r="G526" s="7"/>
    </row>
    <row r="527" spans="7:7" ht="13" x14ac:dyDescent="0.15">
      <c r="G527" s="7"/>
    </row>
    <row r="528" spans="7:7" ht="13" x14ac:dyDescent="0.15">
      <c r="G528" s="7"/>
    </row>
    <row r="529" spans="7:7" ht="13" x14ac:dyDescent="0.15">
      <c r="G529" s="7"/>
    </row>
    <row r="530" spans="7:7" ht="13" x14ac:dyDescent="0.15">
      <c r="G530" s="7"/>
    </row>
    <row r="531" spans="7:7" ht="13" x14ac:dyDescent="0.15">
      <c r="G531" s="7"/>
    </row>
    <row r="532" spans="7:7" ht="13" x14ac:dyDescent="0.15">
      <c r="G532" s="7"/>
    </row>
    <row r="533" spans="7:7" ht="13" x14ac:dyDescent="0.15">
      <c r="G533" s="7"/>
    </row>
    <row r="534" spans="7:7" ht="13" x14ac:dyDescent="0.15">
      <c r="G534" s="7"/>
    </row>
    <row r="535" spans="7:7" ht="13" x14ac:dyDescent="0.15">
      <c r="G535" s="7"/>
    </row>
    <row r="536" spans="7:7" ht="13" x14ac:dyDescent="0.15">
      <c r="G536" s="7"/>
    </row>
    <row r="537" spans="7:7" ht="13" x14ac:dyDescent="0.15">
      <c r="G537" s="7"/>
    </row>
    <row r="538" spans="7:7" ht="13" x14ac:dyDescent="0.15">
      <c r="G538" s="7"/>
    </row>
    <row r="539" spans="7:7" ht="13" x14ac:dyDescent="0.15">
      <c r="G539" s="7"/>
    </row>
    <row r="540" spans="7:7" ht="13" x14ac:dyDescent="0.15">
      <c r="G540" s="7"/>
    </row>
    <row r="541" spans="7:7" ht="13" x14ac:dyDescent="0.15">
      <c r="G541" s="7"/>
    </row>
    <row r="542" spans="7:7" ht="13" x14ac:dyDescent="0.15">
      <c r="G542" s="7"/>
    </row>
    <row r="543" spans="7:7" ht="13" x14ac:dyDescent="0.15">
      <c r="G543" s="7"/>
    </row>
    <row r="544" spans="7:7" ht="13" x14ac:dyDescent="0.15">
      <c r="G544" s="7"/>
    </row>
    <row r="545" spans="7:7" ht="13" x14ac:dyDescent="0.15">
      <c r="G545" s="7"/>
    </row>
    <row r="546" spans="7:7" ht="13" x14ac:dyDescent="0.15">
      <c r="G546" s="7"/>
    </row>
    <row r="547" spans="7:7" ht="13" x14ac:dyDescent="0.15">
      <c r="G547" s="7"/>
    </row>
    <row r="548" spans="7:7" ht="13" x14ac:dyDescent="0.15">
      <c r="G548" s="7"/>
    </row>
    <row r="549" spans="7:7" ht="13" x14ac:dyDescent="0.15">
      <c r="G549" s="7"/>
    </row>
    <row r="550" spans="7:7" ht="13" x14ac:dyDescent="0.15">
      <c r="G550" s="7"/>
    </row>
    <row r="551" spans="7:7" ht="13" x14ac:dyDescent="0.15">
      <c r="G551" s="7"/>
    </row>
    <row r="552" spans="7:7" ht="13" x14ac:dyDescent="0.15">
      <c r="G552" s="7"/>
    </row>
    <row r="553" spans="7:7" ht="13" x14ac:dyDescent="0.15">
      <c r="G553" s="7"/>
    </row>
    <row r="554" spans="7:7" ht="13" x14ac:dyDescent="0.15">
      <c r="G554" s="7"/>
    </row>
    <row r="555" spans="7:7" ht="13" x14ac:dyDescent="0.15">
      <c r="G555" s="7"/>
    </row>
    <row r="556" spans="7:7" ht="13" x14ac:dyDescent="0.15">
      <c r="G556" s="7"/>
    </row>
    <row r="557" spans="7:7" ht="13" x14ac:dyDescent="0.15">
      <c r="G557" s="7"/>
    </row>
    <row r="558" spans="7:7" ht="13" x14ac:dyDescent="0.15">
      <c r="G558" s="7"/>
    </row>
    <row r="559" spans="7:7" ht="13" x14ac:dyDescent="0.15">
      <c r="G559" s="7"/>
    </row>
    <row r="560" spans="7:7" ht="13" x14ac:dyDescent="0.15">
      <c r="G560" s="7"/>
    </row>
    <row r="561" spans="7:7" ht="13" x14ac:dyDescent="0.15">
      <c r="G561" s="7"/>
    </row>
    <row r="562" spans="7:7" ht="13" x14ac:dyDescent="0.15">
      <c r="G562" s="7"/>
    </row>
    <row r="563" spans="7:7" ht="13" x14ac:dyDescent="0.15">
      <c r="G563" s="7"/>
    </row>
    <row r="564" spans="7:7" ht="13" x14ac:dyDescent="0.15">
      <c r="G564" s="7"/>
    </row>
    <row r="565" spans="7:7" ht="13" x14ac:dyDescent="0.15">
      <c r="G565" s="7"/>
    </row>
    <row r="566" spans="7:7" ht="13" x14ac:dyDescent="0.15">
      <c r="G566" s="7"/>
    </row>
    <row r="567" spans="7:7" ht="13" x14ac:dyDescent="0.15">
      <c r="G567" s="7"/>
    </row>
    <row r="568" spans="7:7" ht="13" x14ac:dyDescent="0.15">
      <c r="G568" s="7"/>
    </row>
    <row r="569" spans="7:7" ht="13" x14ac:dyDescent="0.15">
      <c r="G569" s="7"/>
    </row>
    <row r="570" spans="7:7" ht="13" x14ac:dyDescent="0.15">
      <c r="G570" s="7"/>
    </row>
    <row r="571" spans="7:7" ht="13" x14ac:dyDescent="0.15">
      <c r="G571" s="7"/>
    </row>
    <row r="572" spans="7:7" ht="13" x14ac:dyDescent="0.15">
      <c r="G572" s="7"/>
    </row>
    <row r="573" spans="7:7" ht="13" x14ac:dyDescent="0.15">
      <c r="G573" s="7"/>
    </row>
    <row r="574" spans="7:7" ht="13" x14ac:dyDescent="0.15">
      <c r="G574" s="7"/>
    </row>
    <row r="575" spans="7:7" ht="13" x14ac:dyDescent="0.15">
      <c r="G575" s="7"/>
    </row>
    <row r="576" spans="7:7" ht="13" x14ac:dyDescent="0.15">
      <c r="G576" s="7"/>
    </row>
    <row r="577" spans="7:7" ht="13" x14ac:dyDescent="0.15">
      <c r="G577" s="7"/>
    </row>
    <row r="578" spans="7:7" ht="13" x14ac:dyDescent="0.15">
      <c r="G578" s="7"/>
    </row>
    <row r="579" spans="7:7" ht="13" x14ac:dyDescent="0.15">
      <c r="G579" s="7"/>
    </row>
    <row r="580" spans="7:7" ht="13" x14ac:dyDescent="0.15">
      <c r="G580" s="7"/>
    </row>
    <row r="581" spans="7:7" ht="13" x14ac:dyDescent="0.15">
      <c r="G581" s="7"/>
    </row>
    <row r="582" spans="7:7" ht="13" x14ac:dyDescent="0.15">
      <c r="G582" s="7"/>
    </row>
    <row r="583" spans="7:7" ht="13" x14ac:dyDescent="0.15">
      <c r="G583" s="7"/>
    </row>
    <row r="584" spans="7:7" ht="13" x14ac:dyDescent="0.15">
      <c r="G584" s="7"/>
    </row>
    <row r="585" spans="7:7" ht="13" x14ac:dyDescent="0.15">
      <c r="G585" s="7"/>
    </row>
    <row r="586" spans="7:7" ht="13" x14ac:dyDescent="0.15">
      <c r="G586" s="7"/>
    </row>
    <row r="587" spans="7:7" ht="13" x14ac:dyDescent="0.15">
      <c r="G587" s="7"/>
    </row>
    <row r="588" spans="7:7" ht="13" x14ac:dyDescent="0.15">
      <c r="G588" s="7"/>
    </row>
    <row r="589" spans="7:7" ht="13" x14ac:dyDescent="0.15">
      <c r="G589" s="7"/>
    </row>
    <row r="590" spans="7:7" ht="13" x14ac:dyDescent="0.15">
      <c r="G590" s="7"/>
    </row>
    <row r="591" spans="7:7" ht="13" x14ac:dyDescent="0.15">
      <c r="G591" s="7"/>
    </row>
    <row r="592" spans="7:7" ht="13" x14ac:dyDescent="0.15">
      <c r="G592" s="7"/>
    </row>
    <row r="593" spans="7:7" ht="13" x14ac:dyDescent="0.15">
      <c r="G593" s="7"/>
    </row>
    <row r="594" spans="7:7" ht="13" x14ac:dyDescent="0.15">
      <c r="G594" s="7"/>
    </row>
    <row r="595" spans="7:7" ht="13" x14ac:dyDescent="0.15">
      <c r="G595" s="7"/>
    </row>
    <row r="596" spans="7:7" ht="13" x14ac:dyDescent="0.15">
      <c r="G596" s="7"/>
    </row>
    <row r="597" spans="7:7" ht="13" x14ac:dyDescent="0.15">
      <c r="G597" s="7"/>
    </row>
    <row r="598" spans="7:7" ht="13" x14ac:dyDescent="0.15">
      <c r="G598" s="7"/>
    </row>
    <row r="599" spans="7:7" ht="13" x14ac:dyDescent="0.15">
      <c r="G599" s="7"/>
    </row>
    <row r="600" spans="7:7" ht="13" x14ac:dyDescent="0.15">
      <c r="G600" s="7"/>
    </row>
    <row r="601" spans="7:7" ht="13" x14ac:dyDescent="0.15">
      <c r="G601" s="7"/>
    </row>
    <row r="602" spans="7:7" ht="13" x14ac:dyDescent="0.15">
      <c r="G602" s="7"/>
    </row>
    <row r="603" spans="7:7" ht="13" x14ac:dyDescent="0.15">
      <c r="G603" s="7"/>
    </row>
    <row r="604" spans="7:7" ht="13" x14ac:dyDescent="0.15">
      <c r="G604" s="7"/>
    </row>
    <row r="605" spans="7:7" ht="13" x14ac:dyDescent="0.15">
      <c r="G605" s="7"/>
    </row>
    <row r="606" spans="7:7" ht="13" x14ac:dyDescent="0.15">
      <c r="G606" s="7"/>
    </row>
    <row r="607" spans="7:7" ht="13" x14ac:dyDescent="0.15">
      <c r="G607" s="7"/>
    </row>
    <row r="608" spans="7:7" ht="13" x14ac:dyDescent="0.15">
      <c r="G608" s="7"/>
    </row>
    <row r="609" spans="7:7" ht="13" x14ac:dyDescent="0.15">
      <c r="G609" s="7"/>
    </row>
    <row r="610" spans="7:7" ht="13" x14ac:dyDescent="0.15">
      <c r="G610" s="7"/>
    </row>
    <row r="611" spans="7:7" ht="13" x14ac:dyDescent="0.15">
      <c r="G611" s="7"/>
    </row>
    <row r="612" spans="7:7" ht="13" x14ac:dyDescent="0.15">
      <c r="G612" s="7"/>
    </row>
    <row r="613" spans="7:7" ht="13" x14ac:dyDescent="0.15">
      <c r="G613" s="7"/>
    </row>
    <row r="614" spans="7:7" ht="13" x14ac:dyDescent="0.15">
      <c r="G614" s="7"/>
    </row>
    <row r="615" spans="7:7" ht="13" x14ac:dyDescent="0.15">
      <c r="G615" s="7"/>
    </row>
    <row r="616" spans="7:7" ht="13" x14ac:dyDescent="0.15">
      <c r="G616" s="7"/>
    </row>
    <row r="617" spans="7:7" ht="13" x14ac:dyDescent="0.15">
      <c r="G617" s="7"/>
    </row>
    <row r="618" spans="7:7" ht="13" x14ac:dyDescent="0.15">
      <c r="G618" s="7"/>
    </row>
    <row r="619" spans="7:7" ht="13" x14ac:dyDescent="0.15">
      <c r="G619" s="7"/>
    </row>
    <row r="620" spans="7:7" ht="13" x14ac:dyDescent="0.15">
      <c r="G620" s="7"/>
    </row>
    <row r="621" spans="7:7" ht="13" x14ac:dyDescent="0.15">
      <c r="G621" s="7"/>
    </row>
    <row r="622" spans="7:7" ht="13" x14ac:dyDescent="0.15">
      <c r="G622" s="7"/>
    </row>
    <row r="623" spans="7:7" ht="13" x14ac:dyDescent="0.15">
      <c r="G623" s="7"/>
    </row>
    <row r="624" spans="7:7" ht="13" x14ac:dyDescent="0.15">
      <c r="G624" s="7"/>
    </row>
    <row r="625" spans="7:7" ht="13" x14ac:dyDescent="0.15">
      <c r="G625" s="7"/>
    </row>
    <row r="626" spans="7:7" ht="13" x14ac:dyDescent="0.15">
      <c r="G626" s="7"/>
    </row>
    <row r="627" spans="7:7" ht="13" x14ac:dyDescent="0.15">
      <c r="G627" s="7"/>
    </row>
    <row r="628" spans="7:7" ht="13" x14ac:dyDescent="0.15">
      <c r="G628" s="7"/>
    </row>
    <row r="629" spans="7:7" ht="13" x14ac:dyDescent="0.15">
      <c r="G629" s="7"/>
    </row>
    <row r="630" spans="7:7" ht="13" x14ac:dyDescent="0.15">
      <c r="G630" s="7"/>
    </row>
    <row r="631" spans="7:7" ht="13" x14ac:dyDescent="0.15">
      <c r="G631" s="7"/>
    </row>
    <row r="632" spans="7:7" ht="13" x14ac:dyDescent="0.15">
      <c r="G632" s="7"/>
    </row>
    <row r="633" spans="7:7" ht="13" x14ac:dyDescent="0.15">
      <c r="G633" s="7"/>
    </row>
    <row r="634" spans="7:7" ht="13" x14ac:dyDescent="0.15">
      <c r="G634" s="7"/>
    </row>
    <row r="635" spans="7:7" ht="13" x14ac:dyDescent="0.15">
      <c r="G635" s="7"/>
    </row>
    <row r="636" spans="7:7" ht="13" x14ac:dyDescent="0.15">
      <c r="G636" s="7"/>
    </row>
    <row r="637" spans="7:7" ht="13" x14ac:dyDescent="0.15">
      <c r="G637" s="7"/>
    </row>
    <row r="638" spans="7:7" ht="13" x14ac:dyDescent="0.15">
      <c r="G638" s="7"/>
    </row>
    <row r="639" spans="7:7" ht="13" x14ac:dyDescent="0.15">
      <c r="G639" s="7"/>
    </row>
    <row r="640" spans="7:7" ht="13" x14ac:dyDescent="0.15">
      <c r="G640" s="7"/>
    </row>
    <row r="641" spans="7:7" ht="13" x14ac:dyDescent="0.15">
      <c r="G641" s="7"/>
    </row>
    <row r="642" spans="7:7" ht="13" x14ac:dyDescent="0.15">
      <c r="G642" s="7"/>
    </row>
    <row r="643" spans="7:7" ht="13" x14ac:dyDescent="0.15">
      <c r="G643" s="7"/>
    </row>
    <row r="644" spans="7:7" ht="13" x14ac:dyDescent="0.15">
      <c r="G644" s="7"/>
    </row>
    <row r="645" spans="7:7" ht="13" x14ac:dyDescent="0.15">
      <c r="G645" s="7"/>
    </row>
    <row r="646" spans="7:7" ht="13" x14ac:dyDescent="0.15">
      <c r="G646" s="7"/>
    </row>
    <row r="647" spans="7:7" ht="13" x14ac:dyDescent="0.15">
      <c r="G647" s="7"/>
    </row>
    <row r="648" spans="7:7" ht="13" x14ac:dyDescent="0.15">
      <c r="G648" s="7"/>
    </row>
    <row r="649" spans="7:7" ht="13" x14ac:dyDescent="0.15">
      <c r="G649" s="7"/>
    </row>
    <row r="650" spans="7:7" ht="13" x14ac:dyDescent="0.15">
      <c r="G650" s="7"/>
    </row>
    <row r="651" spans="7:7" ht="13" x14ac:dyDescent="0.15">
      <c r="G651" s="7"/>
    </row>
    <row r="652" spans="7:7" ht="13" x14ac:dyDescent="0.15">
      <c r="G652" s="7"/>
    </row>
    <row r="653" spans="7:7" ht="13" x14ac:dyDescent="0.15">
      <c r="G653" s="7"/>
    </row>
    <row r="654" spans="7:7" ht="13" x14ac:dyDescent="0.15">
      <c r="G654" s="7"/>
    </row>
    <row r="655" spans="7:7" ht="13" x14ac:dyDescent="0.15">
      <c r="G655" s="7"/>
    </row>
    <row r="656" spans="7:7" ht="13" x14ac:dyDescent="0.15">
      <c r="G656" s="7"/>
    </row>
    <row r="657" spans="7:7" ht="13" x14ac:dyDescent="0.15">
      <c r="G657" s="7"/>
    </row>
    <row r="658" spans="7:7" ht="13" x14ac:dyDescent="0.15">
      <c r="G658" s="7"/>
    </row>
    <row r="659" spans="7:7" ht="13" x14ac:dyDescent="0.15">
      <c r="G659" s="7"/>
    </row>
    <row r="660" spans="7:7" ht="13" x14ac:dyDescent="0.15">
      <c r="G660" s="7"/>
    </row>
    <row r="661" spans="7:7" ht="13" x14ac:dyDescent="0.15">
      <c r="G661" s="7"/>
    </row>
    <row r="662" spans="7:7" ht="13" x14ac:dyDescent="0.15">
      <c r="G662" s="7"/>
    </row>
    <row r="663" spans="7:7" ht="13" x14ac:dyDescent="0.15">
      <c r="G663" s="7"/>
    </row>
    <row r="664" spans="7:7" ht="13" x14ac:dyDescent="0.15">
      <c r="G664" s="7"/>
    </row>
    <row r="665" spans="7:7" ht="13" x14ac:dyDescent="0.15">
      <c r="G665" s="7"/>
    </row>
    <row r="666" spans="7:7" ht="13" x14ac:dyDescent="0.15">
      <c r="G666" s="7"/>
    </row>
    <row r="667" spans="7:7" ht="13" x14ac:dyDescent="0.15">
      <c r="G667" s="7"/>
    </row>
    <row r="668" spans="7:7" ht="13" x14ac:dyDescent="0.15">
      <c r="G668" s="7"/>
    </row>
    <row r="669" spans="7:7" ht="13" x14ac:dyDescent="0.15">
      <c r="G669" s="7"/>
    </row>
    <row r="670" spans="7:7" ht="13" x14ac:dyDescent="0.15">
      <c r="G670" s="7"/>
    </row>
    <row r="671" spans="7:7" ht="13" x14ac:dyDescent="0.15">
      <c r="G671" s="7"/>
    </row>
    <row r="672" spans="7:7" ht="13" x14ac:dyDescent="0.15">
      <c r="G672" s="7"/>
    </row>
    <row r="673" spans="7:7" ht="13" x14ac:dyDescent="0.15">
      <c r="G673" s="7"/>
    </row>
    <row r="674" spans="7:7" ht="13" x14ac:dyDescent="0.15">
      <c r="G674" s="7"/>
    </row>
    <row r="675" spans="7:7" ht="13" x14ac:dyDescent="0.15">
      <c r="G675" s="7"/>
    </row>
    <row r="676" spans="7:7" ht="13" x14ac:dyDescent="0.15">
      <c r="G676" s="7"/>
    </row>
    <row r="677" spans="7:7" ht="13" x14ac:dyDescent="0.15">
      <c r="G677" s="7"/>
    </row>
    <row r="678" spans="7:7" ht="13" x14ac:dyDescent="0.15">
      <c r="G678" s="7"/>
    </row>
    <row r="679" spans="7:7" ht="13" x14ac:dyDescent="0.15">
      <c r="G679" s="7"/>
    </row>
    <row r="680" spans="7:7" ht="13" x14ac:dyDescent="0.15">
      <c r="G680" s="7"/>
    </row>
    <row r="681" spans="7:7" ht="13" x14ac:dyDescent="0.15">
      <c r="G681" s="7"/>
    </row>
    <row r="682" spans="7:7" ht="13" x14ac:dyDescent="0.15">
      <c r="G682" s="7"/>
    </row>
    <row r="683" spans="7:7" ht="13" x14ac:dyDescent="0.15">
      <c r="G683" s="7"/>
    </row>
    <row r="684" spans="7:7" ht="13" x14ac:dyDescent="0.15">
      <c r="G684" s="7"/>
    </row>
    <row r="685" spans="7:7" ht="13" x14ac:dyDescent="0.15">
      <c r="G685" s="7"/>
    </row>
    <row r="686" spans="7:7" ht="13" x14ac:dyDescent="0.15">
      <c r="G686" s="7"/>
    </row>
    <row r="687" spans="7:7" ht="13" x14ac:dyDescent="0.15">
      <c r="G687" s="7"/>
    </row>
    <row r="688" spans="7:7" ht="13" x14ac:dyDescent="0.15">
      <c r="G688" s="7"/>
    </row>
    <row r="689" spans="7:7" ht="13" x14ac:dyDescent="0.15">
      <c r="G689" s="7"/>
    </row>
    <row r="690" spans="7:7" ht="13" x14ac:dyDescent="0.15">
      <c r="G690" s="7"/>
    </row>
    <row r="691" spans="7:7" ht="13" x14ac:dyDescent="0.15">
      <c r="G691" s="7"/>
    </row>
    <row r="692" spans="7:7" ht="13" x14ac:dyDescent="0.15">
      <c r="G692" s="7"/>
    </row>
    <row r="693" spans="7:7" ht="13" x14ac:dyDescent="0.15">
      <c r="G693" s="7"/>
    </row>
    <row r="694" spans="7:7" ht="13" x14ac:dyDescent="0.15">
      <c r="G694" s="7"/>
    </row>
    <row r="695" spans="7:7" ht="13" x14ac:dyDescent="0.15">
      <c r="G695" s="7"/>
    </row>
    <row r="696" spans="7:7" ht="13" x14ac:dyDescent="0.15">
      <c r="G696" s="7"/>
    </row>
    <row r="697" spans="7:7" ht="13" x14ac:dyDescent="0.15">
      <c r="G697" s="7"/>
    </row>
    <row r="698" spans="7:7" ht="13" x14ac:dyDescent="0.15">
      <c r="G698" s="7"/>
    </row>
    <row r="699" spans="7:7" ht="13" x14ac:dyDescent="0.15">
      <c r="G699" s="7"/>
    </row>
    <row r="700" spans="7:7" ht="13" x14ac:dyDescent="0.15">
      <c r="G700" s="7"/>
    </row>
    <row r="701" spans="7:7" ht="13" x14ac:dyDescent="0.15">
      <c r="G701" s="7"/>
    </row>
    <row r="702" spans="7:7" ht="13" x14ac:dyDescent="0.15">
      <c r="G702" s="7"/>
    </row>
    <row r="703" spans="7:7" ht="13" x14ac:dyDescent="0.15">
      <c r="G703" s="7"/>
    </row>
    <row r="704" spans="7:7" ht="13" x14ac:dyDescent="0.15">
      <c r="G704" s="7"/>
    </row>
    <row r="705" spans="7:7" ht="13" x14ac:dyDescent="0.15">
      <c r="G705" s="7"/>
    </row>
    <row r="706" spans="7:7" ht="13" x14ac:dyDescent="0.15">
      <c r="G706" s="7"/>
    </row>
    <row r="707" spans="7:7" ht="13" x14ac:dyDescent="0.15">
      <c r="G707" s="7"/>
    </row>
    <row r="708" spans="7:7" ht="13" x14ac:dyDescent="0.15">
      <c r="G708" s="7"/>
    </row>
    <row r="709" spans="7:7" ht="13" x14ac:dyDescent="0.15">
      <c r="G709" s="7"/>
    </row>
    <row r="710" spans="7:7" ht="13" x14ac:dyDescent="0.15">
      <c r="G710" s="7"/>
    </row>
    <row r="711" spans="7:7" ht="13" x14ac:dyDescent="0.15">
      <c r="G711" s="7"/>
    </row>
    <row r="712" spans="7:7" ht="13" x14ac:dyDescent="0.15">
      <c r="G712" s="7"/>
    </row>
    <row r="713" spans="7:7" ht="13" x14ac:dyDescent="0.15">
      <c r="G713" s="7"/>
    </row>
    <row r="714" spans="7:7" ht="13" x14ac:dyDescent="0.15">
      <c r="G714" s="7"/>
    </row>
    <row r="715" spans="7:7" ht="13" x14ac:dyDescent="0.15">
      <c r="G715" s="7"/>
    </row>
    <row r="716" spans="7:7" ht="13" x14ac:dyDescent="0.15">
      <c r="G716" s="7"/>
    </row>
    <row r="717" spans="7:7" ht="13" x14ac:dyDescent="0.15">
      <c r="G717" s="7"/>
    </row>
    <row r="718" spans="7:7" ht="13" x14ac:dyDescent="0.15">
      <c r="G718" s="7"/>
    </row>
    <row r="719" spans="7:7" ht="13" x14ac:dyDescent="0.15">
      <c r="G719" s="7"/>
    </row>
    <row r="720" spans="7:7" ht="13" x14ac:dyDescent="0.15">
      <c r="G720" s="7"/>
    </row>
    <row r="721" spans="7:7" ht="13" x14ac:dyDescent="0.15">
      <c r="G721" s="7"/>
    </row>
    <row r="722" spans="7:7" ht="13" x14ac:dyDescent="0.15">
      <c r="G722" s="7"/>
    </row>
    <row r="723" spans="7:7" ht="13" x14ac:dyDescent="0.15">
      <c r="G723" s="7"/>
    </row>
    <row r="724" spans="7:7" ht="13" x14ac:dyDescent="0.15">
      <c r="G724" s="7"/>
    </row>
    <row r="725" spans="7:7" ht="13" x14ac:dyDescent="0.15">
      <c r="G725" s="7"/>
    </row>
    <row r="726" spans="7:7" ht="13" x14ac:dyDescent="0.15">
      <c r="G726" s="7"/>
    </row>
    <row r="727" spans="7:7" ht="13" x14ac:dyDescent="0.15">
      <c r="G727" s="7"/>
    </row>
    <row r="728" spans="7:7" ht="13" x14ac:dyDescent="0.15">
      <c r="G728" s="7"/>
    </row>
    <row r="729" spans="7:7" ht="13" x14ac:dyDescent="0.15">
      <c r="G729" s="7"/>
    </row>
    <row r="730" spans="7:7" ht="13" x14ac:dyDescent="0.15">
      <c r="G730" s="7"/>
    </row>
    <row r="731" spans="7:7" ht="13" x14ac:dyDescent="0.15">
      <c r="G731" s="7"/>
    </row>
    <row r="732" spans="7:7" ht="13" x14ac:dyDescent="0.15">
      <c r="G732" s="7"/>
    </row>
    <row r="733" spans="7:7" ht="13" x14ac:dyDescent="0.15">
      <c r="G733" s="7"/>
    </row>
    <row r="734" spans="7:7" ht="13" x14ac:dyDescent="0.15">
      <c r="G734" s="7"/>
    </row>
    <row r="735" spans="7:7" ht="13" x14ac:dyDescent="0.15">
      <c r="G735" s="7"/>
    </row>
    <row r="736" spans="7:7" ht="13" x14ac:dyDescent="0.15">
      <c r="G736" s="7"/>
    </row>
    <row r="737" spans="7:7" ht="13" x14ac:dyDescent="0.15">
      <c r="G737" s="7"/>
    </row>
    <row r="738" spans="7:7" ht="13" x14ac:dyDescent="0.15">
      <c r="G738" s="7"/>
    </row>
    <row r="739" spans="7:7" ht="13" x14ac:dyDescent="0.15">
      <c r="G739" s="7"/>
    </row>
    <row r="740" spans="7:7" ht="13" x14ac:dyDescent="0.15">
      <c r="G740" s="7"/>
    </row>
    <row r="741" spans="7:7" ht="13" x14ac:dyDescent="0.15">
      <c r="G741" s="7"/>
    </row>
    <row r="742" spans="7:7" ht="13" x14ac:dyDescent="0.15">
      <c r="G742" s="7"/>
    </row>
    <row r="743" spans="7:7" ht="13" x14ac:dyDescent="0.15">
      <c r="G743" s="7"/>
    </row>
    <row r="744" spans="7:7" ht="13" x14ac:dyDescent="0.15">
      <c r="G744" s="7"/>
    </row>
    <row r="745" spans="7:7" ht="13" x14ac:dyDescent="0.15">
      <c r="G745" s="7"/>
    </row>
    <row r="746" spans="7:7" ht="13" x14ac:dyDescent="0.15">
      <c r="G746" s="7"/>
    </row>
    <row r="747" spans="7:7" ht="13" x14ac:dyDescent="0.15">
      <c r="G747" s="7"/>
    </row>
    <row r="748" spans="7:7" ht="13" x14ac:dyDescent="0.15">
      <c r="G748" s="7"/>
    </row>
    <row r="749" spans="7:7" ht="13" x14ac:dyDescent="0.15">
      <c r="G749" s="7"/>
    </row>
    <row r="750" spans="7:7" ht="13" x14ac:dyDescent="0.15">
      <c r="G750" s="7"/>
    </row>
    <row r="751" spans="7:7" ht="13" x14ac:dyDescent="0.15">
      <c r="G751" s="7"/>
    </row>
    <row r="752" spans="7:7" ht="13" x14ac:dyDescent="0.15">
      <c r="G752" s="7"/>
    </row>
    <row r="753" spans="7:7" ht="13" x14ac:dyDescent="0.15">
      <c r="G753" s="7"/>
    </row>
    <row r="754" spans="7:7" ht="13" x14ac:dyDescent="0.15">
      <c r="G754" s="7"/>
    </row>
    <row r="755" spans="7:7" ht="13" x14ac:dyDescent="0.15">
      <c r="G755" s="7"/>
    </row>
    <row r="756" spans="7:7" ht="13" x14ac:dyDescent="0.15">
      <c r="G756" s="7"/>
    </row>
    <row r="757" spans="7:7" ht="13" x14ac:dyDescent="0.15">
      <c r="G757" s="7"/>
    </row>
    <row r="758" spans="7:7" ht="13" x14ac:dyDescent="0.15">
      <c r="G758" s="7"/>
    </row>
    <row r="759" spans="7:7" ht="13" x14ac:dyDescent="0.15">
      <c r="G759" s="7"/>
    </row>
    <row r="760" spans="7:7" ht="13" x14ac:dyDescent="0.15">
      <c r="G760" s="7"/>
    </row>
    <row r="761" spans="7:7" ht="13" x14ac:dyDescent="0.15">
      <c r="G761" s="7"/>
    </row>
    <row r="762" spans="7:7" ht="13" x14ac:dyDescent="0.15">
      <c r="G762" s="7"/>
    </row>
    <row r="763" spans="7:7" ht="13" x14ac:dyDescent="0.15">
      <c r="G763" s="7"/>
    </row>
    <row r="764" spans="7:7" ht="13" x14ac:dyDescent="0.15">
      <c r="G764" s="7"/>
    </row>
    <row r="765" spans="7:7" ht="13" x14ac:dyDescent="0.15">
      <c r="G765" s="7"/>
    </row>
    <row r="766" spans="7:7" ht="13" x14ac:dyDescent="0.15">
      <c r="G766" s="7"/>
    </row>
    <row r="767" spans="7:7" ht="13" x14ac:dyDescent="0.15">
      <c r="G767" s="7"/>
    </row>
    <row r="768" spans="7:7" ht="13" x14ac:dyDescent="0.15">
      <c r="G768" s="7"/>
    </row>
    <row r="769" spans="7:7" ht="13" x14ac:dyDescent="0.15">
      <c r="G769" s="7"/>
    </row>
    <row r="770" spans="7:7" ht="13" x14ac:dyDescent="0.15">
      <c r="G770" s="7"/>
    </row>
    <row r="771" spans="7:7" ht="13" x14ac:dyDescent="0.15">
      <c r="G771" s="7"/>
    </row>
    <row r="772" spans="7:7" ht="13" x14ac:dyDescent="0.15">
      <c r="G772" s="7"/>
    </row>
    <row r="773" spans="7:7" ht="13" x14ac:dyDescent="0.15">
      <c r="G773" s="7"/>
    </row>
    <row r="774" spans="7:7" ht="13" x14ac:dyDescent="0.15">
      <c r="G774" s="7"/>
    </row>
    <row r="775" spans="7:7" ht="13" x14ac:dyDescent="0.15">
      <c r="G775" s="7"/>
    </row>
    <row r="776" spans="7:7" ht="13" x14ac:dyDescent="0.15">
      <c r="G776" s="7"/>
    </row>
    <row r="777" spans="7:7" ht="13" x14ac:dyDescent="0.15">
      <c r="G777" s="7"/>
    </row>
    <row r="778" spans="7:7" ht="13" x14ac:dyDescent="0.15">
      <c r="G778" s="7"/>
    </row>
    <row r="779" spans="7:7" ht="13" x14ac:dyDescent="0.15">
      <c r="G779" s="7"/>
    </row>
    <row r="780" spans="7:7" ht="13" x14ac:dyDescent="0.15">
      <c r="G780" s="7"/>
    </row>
    <row r="781" spans="7:7" ht="13" x14ac:dyDescent="0.15">
      <c r="G781" s="7"/>
    </row>
    <row r="782" spans="7:7" ht="13" x14ac:dyDescent="0.15">
      <c r="G782" s="7"/>
    </row>
    <row r="783" spans="7:7" ht="13" x14ac:dyDescent="0.15">
      <c r="G783" s="7"/>
    </row>
    <row r="784" spans="7:7" ht="13" x14ac:dyDescent="0.15">
      <c r="G784" s="7"/>
    </row>
    <row r="785" spans="7:7" ht="13" x14ac:dyDescent="0.15">
      <c r="G785" s="7"/>
    </row>
    <row r="786" spans="7:7" ht="13" x14ac:dyDescent="0.15">
      <c r="G786" s="7"/>
    </row>
    <row r="787" spans="7:7" ht="13" x14ac:dyDescent="0.15">
      <c r="G787" s="7"/>
    </row>
    <row r="788" spans="7:7" ht="13" x14ac:dyDescent="0.15">
      <c r="G788" s="7"/>
    </row>
    <row r="789" spans="7:7" ht="13" x14ac:dyDescent="0.15">
      <c r="G789" s="7"/>
    </row>
    <row r="790" spans="7:7" ht="13" x14ac:dyDescent="0.15">
      <c r="G790" s="7"/>
    </row>
    <row r="791" spans="7:7" ht="13" x14ac:dyDescent="0.15">
      <c r="G791" s="7"/>
    </row>
    <row r="792" spans="7:7" ht="13" x14ac:dyDescent="0.15">
      <c r="G792" s="7"/>
    </row>
    <row r="793" spans="7:7" ht="13" x14ac:dyDescent="0.15">
      <c r="G793" s="7"/>
    </row>
    <row r="794" spans="7:7" ht="13" x14ac:dyDescent="0.15">
      <c r="G794" s="7"/>
    </row>
    <row r="795" spans="7:7" ht="13" x14ac:dyDescent="0.15">
      <c r="G795" s="7"/>
    </row>
    <row r="796" spans="7:7" ht="13" x14ac:dyDescent="0.15">
      <c r="G796" s="7"/>
    </row>
    <row r="797" spans="7:7" ht="13" x14ac:dyDescent="0.15">
      <c r="G797" s="7"/>
    </row>
    <row r="798" spans="7:7" ht="13" x14ac:dyDescent="0.15">
      <c r="G798" s="7"/>
    </row>
    <row r="799" spans="7:7" ht="13" x14ac:dyDescent="0.15">
      <c r="G799" s="7"/>
    </row>
    <row r="800" spans="7:7" ht="13" x14ac:dyDescent="0.15">
      <c r="G800" s="7"/>
    </row>
    <row r="801" spans="7:7" ht="13" x14ac:dyDescent="0.15">
      <c r="G801" s="7"/>
    </row>
    <row r="802" spans="7:7" ht="13" x14ac:dyDescent="0.15">
      <c r="G802" s="7"/>
    </row>
    <row r="803" spans="7:7" ht="13" x14ac:dyDescent="0.15">
      <c r="G803" s="7"/>
    </row>
    <row r="804" spans="7:7" ht="13" x14ac:dyDescent="0.15">
      <c r="G804" s="7"/>
    </row>
    <row r="805" spans="7:7" ht="13" x14ac:dyDescent="0.15">
      <c r="G805" s="7"/>
    </row>
    <row r="806" spans="7:7" ht="13" x14ac:dyDescent="0.15">
      <c r="G806" s="7"/>
    </row>
    <row r="807" spans="7:7" ht="13" x14ac:dyDescent="0.15">
      <c r="G807" s="7"/>
    </row>
    <row r="808" spans="7:7" ht="13" x14ac:dyDescent="0.15">
      <c r="G808" s="7"/>
    </row>
    <row r="809" spans="7:7" ht="13" x14ac:dyDescent="0.15">
      <c r="G809" s="7"/>
    </row>
    <row r="810" spans="7:7" ht="13" x14ac:dyDescent="0.15">
      <c r="G810" s="7"/>
    </row>
    <row r="811" spans="7:7" ht="13" x14ac:dyDescent="0.15">
      <c r="G811" s="7"/>
    </row>
    <row r="812" spans="7:7" ht="13" x14ac:dyDescent="0.15">
      <c r="G812" s="7"/>
    </row>
    <row r="813" spans="7:7" ht="13" x14ac:dyDescent="0.15">
      <c r="G813" s="7"/>
    </row>
    <row r="814" spans="7:7" ht="13" x14ac:dyDescent="0.15">
      <c r="G814" s="7"/>
    </row>
    <row r="815" spans="7:7" ht="13" x14ac:dyDescent="0.15">
      <c r="G815" s="7"/>
    </row>
    <row r="816" spans="7:7" ht="13" x14ac:dyDescent="0.15">
      <c r="G816" s="7"/>
    </row>
    <row r="817" spans="7:7" ht="13" x14ac:dyDescent="0.15">
      <c r="G817" s="7"/>
    </row>
    <row r="818" spans="7:7" ht="13" x14ac:dyDescent="0.15">
      <c r="G818" s="7"/>
    </row>
    <row r="819" spans="7:7" ht="13" x14ac:dyDescent="0.15">
      <c r="G819" s="7"/>
    </row>
    <row r="820" spans="7:7" ht="13" x14ac:dyDescent="0.15">
      <c r="G820" s="7"/>
    </row>
    <row r="821" spans="7:7" ht="13" x14ac:dyDescent="0.15">
      <c r="G821" s="7"/>
    </row>
    <row r="822" spans="7:7" ht="13" x14ac:dyDescent="0.15">
      <c r="G822" s="7"/>
    </row>
    <row r="823" spans="7:7" ht="13" x14ac:dyDescent="0.15">
      <c r="G823" s="7"/>
    </row>
    <row r="824" spans="7:7" ht="13" x14ac:dyDescent="0.15">
      <c r="G824" s="7"/>
    </row>
    <row r="825" spans="7:7" ht="13" x14ac:dyDescent="0.15">
      <c r="G825" s="7"/>
    </row>
    <row r="826" spans="7:7" ht="13" x14ac:dyDescent="0.15">
      <c r="G826" s="7"/>
    </row>
    <row r="827" spans="7:7" ht="13" x14ac:dyDescent="0.15">
      <c r="G827" s="7"/>
    </row>
    <row r="828" spans="7:7" ht="13" x14ac:dyDescent="0.15">
      <c r="G828" s="7"/>
    </row>
    <row r="829" spans="7:7" ht="13" x14ac:dyDescent="0.15">
      <c r="G829" s="7"/>
    </row>
    <row r="830" spans="7:7" ht="13" x14ac:dyDescent="0.15">
      <c r="G830" s="7"/>
    </row>
    <row r="831" spans="7:7" ht="13" x14ac:dyDescent="0.15">
      <c r="G831" s="7"/>
    </row>
    <row r="832" spans="7:7" ht="13" x14ac:dyDescent="0.15">
      <c r="G832" s="7"/>
    </row>
    <row r="833" spans="7:7" ht="13" x14ac:dyDescent="0.15">
      <c r="G833" s="7"/>
    </row>
    <row r="834" spans="7:7" ht="13" x14ac:dyDescent="0.15">
      <c r="G834" s="7"/>
    </row>
    <row r="835" spans="7:7" ht="13" x14ac:dyDescent="0.15">
      <c r="G835" s="7"/>
    </row>
    <row r="836" spans="7:7" ht="13" x14ac:dyDescent="0.15">
      <c r="G836" s="7"/>
    </row>
    <row r="837" spans="7:7" ht="13" x14ac:dyDescent="0.15">
      <c r="G837" s="7"/>
    </row>
    <row r="838" spans="7:7" ht="13" x14ac:dyDescent="0.15">
      <c r="G838" s="7"/>
    </row>
    <row r="839" spans="7:7" ht="13" x14ac:dyDescent="0.15">
      <c r="G839" s="7"/>
    </row>
    <row r="840" spans="7:7" ht="13" x14ac:dyDescent="0.15">
      <c r="G840" s="7"/>
    </row>
    <row r="841" spans="7:7" ht="13" x14ac:dyDescent="0.15">
      <c r="G841" s="7"/>
    </row>
    <row r="842" spans="7:7" ht="13" x14ac:dyDescent="0.15">
      <c r="G842" s="7"/>
    </row>
    <row r="843" spans="7:7" ht="13" x14ac:dyDescent="0.15">
      <c r="G843" s="7"/>
    </row>
    <row r="844" spans="7:7" ht="13" x14ac:dyDescent="0.15">
      <c r="G844" s="7"/>
    </row>
    <row r="845" spans="7:7" ht="13" x14ac:dyDescent="0.15">
      <c r="G845" s="7"/>
    </row>
    <row r="846" spans="7:7" ht="13" x14ac:dyDescent="0.15">
      <c r="G846" s="7"/>
    </row>
    <row r="847" spans="7:7" ht="13" x14ac:dyDescent="0.15">
      <c r="G847" s="7"/>
    </row>
    <row r="848" spans="7:7" ht="13" x14ac:dyDescent="0.15">
      <c r="G848" s="7"/>
    </row>
    <row r="849" spans="7:7" ht="13" x14ac:dyDescent="0.15">
      <c r="G849" s="7"/>
    </row>
    <row r="850" spans="7:7" ht="13" x14ac:dyDescent="0.15">
      <c r="G850" s="7"/>
    </row>
    <row r="851" spans="7:7" ht="13" x14ac:dyDescent="0.15">
      <c r="G851" s="7"/>
    </row>
    <row r="852" spans="7:7" ht="13" x14ac:dyDescent="0.15">
      <c r="G852" s="7"/>
    </row>
    <row r="853" spans="7:7" ht="13" x14ac:dyDescent="0.15">
      <c r="G853" s="7"/>
    </row>
    <row r="854" spans="7:7" ht="13" x14ac:dyDescent="0.15">
      <c r="G854" s="7"/>
    </row>
    <row r="855" spans="7:7" ht="13" x14ac:dyDescent="0.15">
      <c r="G855" s="7"/>
    </row>
    <row r="856" spans="7:7" ht="13" x14ac:dyDescent="0.15">
      <c r="G856" s="7"/>
    </row>
    <row r="857" spans="7:7" ht="13" x14ac:dyDescent="0.15">
      <c r="G857" s="7"/>
    </row>
    <row r="858" spans="7:7" ht="13" x14ac:dyDescent="0.15">
      <c r="G858" s="7"/>
    </row>
    <row r="859" spans="7:7" ht="13" x14ac:dyDescent="0.15">
      <c r="G859" s="7"/>
    </row>
    <row r="860" spans="7:7" ht="13" x14ac:dyDescent="0.15">
      <c r="G860" s="7"/>
    </row>
    <row r="861" spans="7:7" ht="13" x14ac:dyDescent="0.15">
      <c r="G861" s="7"/>
    </row>
    <row r="862" spans="7:7" ht="13" x14ac:dyDescent="0.15">
      <c r="G862" s="7"/>
    </row>
    <row r="863" spans="7:7" ht="13" x14ac:dyDescent="0.15">
      <c r="G863" s="7"/>
    </row>
    <row r="864" spans="7:7" ht="13" x14ac:dyDescent="0.15">
      <c r="G864" s="7"/>
    </row>
    <row r="865" spans="7:7" ht="13" x14ac:dyDescent="0.15">
      <c r="G865" s="7"/>
    </row>
    <row r="866" spans="7:7" ht="13" x14ac:dyDescent="0.15">
      <c r="G866" s="7"/>
    </row>
    <row r="867" spans="7:7" ht="13" x14ac:dyDescent="0.15">
      <c r="G867" s="7"/>
    </row>
    <row r="868" spans="7:7" ht="13" x14ac:dyDescent="0.15">
      <c r="G868" s="7"/>
    </row>
    <row r="869" spans="7:7" ht="13" x14ac:dyDescent="0.15">
      <c r="G869" s="7"/>
    </row>
    <row r="870" spans="7:7" ht="13" x14ac:dyDescent="0.15">
      <c r="G870" s="7"/>
    </row>
    <row r="871" spans="7:7" ht="13" x14ac:dyDescent="0.15">
      <c r="G871" s="7"/>
    </row>
    <row r="872" spans="7:7" ht="13" x14ac:dyDescent="0.15">
      <c r="G872" s="7"/>
    </row>
    <row r="873" spans="7:7" ht="13" x14ac:dyDescent="0.15">
      <c r="G873" s="7"/>
    </row>
    <row r="874" spans="7:7" ht="13" x14ac:dyDescent="0.15">
      <c r="G874" s="7"/>
    </row>
    <row r="875" spans="7:7" ht="13" x14ac:dyDescent="0.15">
      <c r="G875" s="7"/>
    </row>
    <row r="876" spans="7:7" ht="13" x14ac:dyDescent="0.15">
      <c r="G876" s="7"/>
    </row>
    <row r="877" spans="7:7" ht="13" x14ac:dyDescent="0.15">
      <c r="G877" s="7"/>
    </row>
    <row r="878" spans="7:7" ht="13" x14ac:dyDescent="0.15">
      <c r="G878" s="7"/>
    </row>
    <row r="879" spans="7:7" ht="13" x14ac:dyDescent="0.15">
      <c r="G879" s="7"/>
    </row>
    <row r="880" spans="7:7" ht="13" x14ac:dyDescent="0.15">
      <c r="G880" s="7"/>
    </row>
    <row r="881" spans="7:7" ht="13" x14ac:dyDescent="0.15">
      <c r="G881" s="7"/>
    </row>
    <row r="882" spans="7:7" ht="13" x14ac:dyDescent="0.15">
      <c r="G882" s="7"/>
    </row>
    <row r="883" spans="7:7" ht="13" x14ac:dyDescent="0.15">
      <c r="G883" s="7"/>
    </row>
    <row r="884" spans="7:7" ht="13" x14ac:dyDescent="0.15">
      <c r="G884" s="7"/>
    </row>
    <row r="885" spans="7:7" ht="13" x14ac:dyDescent="0.15">
      <c r="G885" s="7"/>
    </row>
    <row r="886" spans="7:7" ht="13" x14ac:dyDescent="0.15">
      <c r="G886" s="7"/>
    </row>
    <row r="887" spans="7:7" ht="13" x14ac:dyDescent="0.15">
      <c r="G887" s="7"/>
    </row>
    <row r="888" spans="7:7" ht="13" x14ac:dyDescent="0.15">
      <c r="G888" s="7"/>
    </row>
    <row r="889" spans="7:7" ht="13" x14ac:dyDescent="0.15">
      <c r="G889" s="7"/>
    </row>
    <row r="890" spans="7:7" ht="13" x14ac:dyDescent="0.15">
      <c r="G890" s="7"/>
    </row>
    <row r="891" spans="7:7" ht="13" x14ac:dyDescent="0.15">
      <c r="G891" s="7"/>
    </row>
    <row r="892" spans="7:7" ht="13" x14ac:dyDescent="0.15">
      <c r="G892" s="7"/>
    </row>
    <row r="893" spans="7:7" ht="13" x14ac:dyDescent="0.15">
      <c r="G893" s="7"/>
    </row>
    <row r="894" spans="7:7" ht="13" x14ac:dyDescent="0.15">
      <c r="G894" s="7"/>
    </row>
    <row r="895" spans="7:7" ht="13" x14ac:dyDescent="0.15">
      <c r="G895" s="7"/>
    </row>
    <row r="896" spans="7:7" ht="13" x14ac:dyDescent="0.15">
      <c r="G896" s="7"/>
    </row>
    <row r="897" spans="7:7" ht="13" x14ac:dyDescent="0.15">
      <c r="G897" s="7"/>
    </row>
    <row r="898" spans="7:7" ht="13" x14ac:dyDescent="0.15">
      <c r="G898" s="7"/>
    </row>
    <row r="899" spans="7:7" ht="13" x14ac:dyDescent="0.15">
      <c r="G899" s="7"/>
    </row>
    <row r="900" spans="7:7" ht="13" x14ac:dyDescent="0.15">
      <c r="G900" s="7"/>
    </row>
    <row r="901" spans="7:7" ht="13" x14ac:dyDescent="0.15">
      <c r="G901" s="7"/>
    </row>
    <row r="902" spans="7:7" ht="13" x14ac:dyDescent="0.15">
      <c r="G902" s="7"/>
    </row>
    <row r="903" spans="7:7" ht="13" x14ac:dyDescent="0.15">
      <c r="G903" s="7"/>
    </row>
    <row r="904" spans="7:7" ht="13" x14ac:dyDescent="0.15">
      <c r="G904" s="7"/>
    </row>
    <row r="905" spans="7:7" ht="13" x14ac:dyDescent="0.15">
      <c r="G905" s="7"/>
    </row>
    <row r="906" spans="7:7" ht="13" x14ac:dyDescent="0.15">
      <c r="G906" s="7"/>
    </row>
    <row r="907" spans="7:7" ht="13" x14ac:dyDescent="0.15">
      <c r="G907" s="7"/>
    </row>
    <row r="908" spans="7:7" ht="13" x14ac:dyDescent="0.15">
      <c r="G908" s="7"/>
    </row>
    <row r="909" spans="7:7" ht="13" x14ac:dyDescent="0.15">
      <c r="G909" s="7"/>
    </row>
    <row r="910" spans="7:7" ht="13" x14ac:dyDescent="0.15">
      <c r="G910" s="7"/>
    </row>
    <row r="911" spans="7:7" ht="13" x14ac:dyDescent="0.15">
      <c r="G911" s="7"/>
    </row>
    <row r="912" spans="7:7" ht="13" x14ac:dyDescent="0.15">
      <c r="G912" s="7"/>
    </row>
    <row r="913" spans="7:7" ht="13" x14ac:dyDescent="0.15">
      <c r="G913" s="7"/>
    </row>
    <row r="914" spans="7:7" ht="13" x14ac:dyDescent="0.15">
      <c r="G914" s="7"/>
    </row>
    <row r="915" spans="7:7" ht="13" x14ac:dyDescent="0.15">
      <c r="G915" s="7"/>
    </row>
    <row r="916" spans="7:7" ht="13" x14ac:dyDescent="0.15">
      <c r="G916" s="7"/>
    </row>
    <row r="917" spans="7:7" ht="13" x14ac:dyDescent="0.15">
      <c r="G917" s="7"/>
    </row>
    <row r="918" spans="7:7" ht="13" x14ac:dyDescent="0.15">
      <c r="G918" s="7"/>
    </row>
    <row r="919" spans="7:7" ht="13" x14ac:dyDescent="0.15">
      <c r="G919" s="7"/>
    </row>
    <row r="920" spans="7:7" ht="13" x14ac:dyDescent="0.15">
      <c r="G920" s="7"/>
    </row>
    <row r="921" spans="7:7" ht="13" x14ac:dyDescent="0.15">
      <c r="G921" s="7"/>
    </row>
    <row r="922" spans="7:7" ht="13" x14ac:dyDescent="0.15">
      <c r="G922" s="7"/>
    </row>
    <row r="923" spans="7:7" ht="13" x14ac:dyDescent="0.15">
      <c r="G923" s="7"/>
    </row>
    <row r="924" spans="7:7" ht="13" x14ac:dyDescent="0.15">
      <c r="G924" s="7"/>
    </row>
    <row r="925" spans="7:7" ht="13" x14ac:dyDescent="0.15">
      <c r="G925" s="7"/>
    </row>
    <row r="926" spans="7:7" ht="13" x14ac:dyDescent="0.15">
      <c r="G926" s="7"/>
    </row>
    <row r="927" spans="7:7" ht="13" x14ac:dyDescent="0.15">
      <c r="G927" s="7"/>
    </row>
    <row r="928" spans="7:7" ht="13" x14ac:dyDescent="0.15">
      <c r="G928" s="7"/>
    </row>
    <row r="929" spans="7:7" ht="13" x14ac:dyDescent="0.15">
      <c r="G929" s="7"/>
    </row>
    <row r="930" spans="7:7" ht="13" x14ac:dyDescent="0.15">
      <c r="G930" s="7"/>
    </row>
    <row r="931" spans="7:7" ht="13" x14ac:dyDescent="0.15">
      <c r="G931" s="7"/>
    </row>
    <row r="932" spans="7:7" ht="13" x14ac:dyDescent="0.15">
      <c r="G932" s="7"/>
    </row>
    <row r="933" spans="7:7" ht="13" x14ac:dyDescent="0.15">
      <c r="G933" s="7"/>
    </row>
    <row r="934" spans="7:7" ht="13" x14ac:dyDescent="0.15">
      <c r="G934" s="7"/>
    </row>
    <row r="935" spans="7:7" ht="13" x14ac:dyDescent="0.15">
      <c r="G935" s="7"/>
    </row>
    <row r="936" spans="7:7" ht="13" x14ac:dyDescent="0.15">
      <c r="G936" s="7"/>
    </row>
    <row r="937" spans="7:7" ht="13" x14ac:dyDescent="0.15">
      <c r="G937" s="7"/>
    </row>
    <row r="938" spans="7:7" ht="13" x14ac:dyDescent="0.15">
      <c r="G938" s="7"/>
    </row>
    <row r="939" spans="7:7" ht="13" x14ac:dyDescent="0.15">
      <c r="G939" s="7"/>
    </row>
    <row r="940" spans="7:7" ht="13" x14ac:dyDescent="0.15">
      <c r="G940" s="7"/>
    </row>
    <row r="941" spans="7:7" ht="13" x14ac:dyDescent="0.15">
      <c r="G941" s="7"/>
    </row>
    <row r="942" spans="7:7" ht="13" x14ac:dyDescent="0.15">
      <c r="G942" s="7"/>
    </row>
    <row r="943" spans="7:7" ht="13" x14ac:dyDescent="0.15">
      <c r="G943" s="7"/>
    </row>
    <row r="944" spans="7:7" ht="13" x14ac:dyDescent="0.15">
      <c r="G944" s="7"/>
    </row>
    <row r="945" spans="7:7" ht="13" x14ac:dyDescent="0.15">
      <c r="G945" s="7"/>
    </row>
    <row r="946" spans="7:7" ht="13" x14ac:dyDescent="0.15">
      <c r="G946" s="7"/>
    </row>
    <row r="947" spans="7:7" ht="13" x14ac:dyDescent="0.15">
      <c r="G947" s="7"/>
    </row>
    <row r="948" spans="7:7" ht="13" x14ac:dyDescent="0.15">
      <c r="G948" s="7"/>
    </row>
    <row r="949" spans="7:7" ht="13" x14ac:dyDescent="0.15">
      <c r="G949" s="7"/>
    </row>
    <row r="950" spans="7:7" ht="13" x14ac:dyDescent="0.15">
      <c r="G950" s="7"/>
    </row>
    <row r="951" spans="7:7" ht="13" x14ac:dyDescent="0.15">
      <c r="G951" s="7"/>
    </row>
    <row r="952" spans="7:7" ht="13" x14ac:dyDescent="0.15">
      <c r="G952" s="7"/>
    </row>
    <row r="953" spans="7:7" ht="13" x14ac:dyDescent="0.15">
      <c r="G953" s="7"/>
    </row>
    <row r="954" spans="7:7" ht="13" x14ac:dyDescent="0.15">
      <c r="G954" s="7"/>
    </row>
    <row r="955" spans="7:7" ht="13" x14ac:dyDescent="0.15">
      <c r="G955" s="7"/>
    </row>
    <row r="956" spans="7:7" ht="13" x14ac:dyDescent="0.15">
      <c r="G956" s="7"/>
    </row>
    <row r="957" spans="7:7" ht="13" x14ac:dyDescent="0.15">
      <c r="G957" s="7"/>
    </row>
    <row r="958" spans="7:7" ht="13" x14ac:dyDescent="0.15">
      <c r="G958" s="7"/>
    </row>
    <row r="959" spans="7:7" ht="13" x14ac:dyDescent="0.15">
      <c r="G959" s="7"/>
    </row>
    <row r="960" spans="7:7" ht="13" x14ac:dyDescent="0.15">
      <c r="G960" s="7"/>
    </row>
    <row r="961" spans="7:7" ht="13" x14ac:dyDescent="0.15">
      <c r="G961" s="7"/>
    </row>
    <row r="962" spans="7:7" ht="13" x14ac:dyDescent="0.15">
      <c r="G962" s="7"/>
    </row>
    <row r="963" spans="7:7" ht="13" x14ac:dyDescent="0.15">
      <c r="G963" s="7"/>
    </row>
    <row r="964" spans="7:7" ht="13" x14ac:dyDescent="0.15">
      <c r="G964" s="7"/>
    </row>
    <row r="965" spans="7:7" ht="13" x14ac:dyDescent="0.15">
      <c r="G965" s="7"/>
    </row>
    <row r="966" spans="7:7" ht="13" x14ac:dyDescent="0.15">
      <c r="G966" s="7"/>
    </row>
    <row r="967" spans="7:7" ht="13" x14ac:dyDescent="0.15">
      <c r="G967" s="7"/>
    </row>
    <row r="968" spans="7:7" ht="13" x14ac:dyDescent="0.15">
      <c r="G968" s="7"/>
    </row>
    <row r="969" spans="7:7" ht="13" x14ac:dyDescent="0.15">
      <c r="G969" s="7"/>
    </row>
    <row r="970" spans="7:7" ht="13" x14ac:dyDescent="0.15">
      <c r="G970" s="7"/>
    </row>
    <row r="971" spans="7:7" ht="13" x14ac:dyDescent="0.15">
      <c r="G971" s="7"/>
    </row>
    <row r="972" spans="7:7" ht="13" x14ac:dyDescent="0.15">
      <c r="G972" s="7"/>
    </row>
    <row r="973" spans="7:7" ht="13" x14ac:dyDescent="0.15">
      <c r="G973" s="7"/>
    </row>
    <row r="974" spans="7:7" ht="13" x14ac:dyDescent="0.15">
      <c r="G974" s="7"/>
    </row>
    <row r="975" spans="7:7" ht="13" x14ac:dyDescent="0.15">
      <c r="G975" s="7"/>
    </row>
    <row r="976" spans="7:7" ht="13" x14ac:dyDescent="0.15">
      <c r="G976" s="7"/>
    </row>
    <row r="977" spans="7:7" ht="13" x14ac:dyDescent="0.15">
      <c r="G977" s="7"/>
    </row>
    <row r="978" spans="7:7" ht="13" x14ac:dyDescent="0.15">
      <c r="G978" s="7"/>
    </row>
    <row r="979" spans="7:7" ht="13" x14ac:dyDescent="0.15">
      <c r="G979" s="7"/>
    </row>
    <row r="980" spans="7:7" ht="13" x14ac:dyDescent="0.15">
      <c r="G980" s="7"/>
    </row>
    <row r="981" spans="7:7" ht="13" x14ac:dyDescent="0.15">
      <c r="G981" s="7"/>
    </row>
    <row r="982" spans="7:7" ht="13" x14ac:dyDescent="0.15">
      <c r="G982" s="7"/>
    </row>
    <row r="983" spans="7:7" ht="13" x14ac:dyDescent="0.15">
      <c r="G983" s="7"/>
    </row>
    <row r="984" spans="7:7" ht="13" x14ac:dyDescent="0.15">
      <c r="G984" s="7"/>
    </row>
    <row r="985" spans="7:7" ht="13" x14ac:dyDescent="0.15">
      <c r="G985" s="7"/>
    </row>
    <row r="986" spans="7:7" ht="13" x14ac:dyDescent="0.15">
      <c r="G986" s="7"/>
    </row>
    <row r="987" spans="7:7" ht="13" x14ac:dyDescent="0.15">
      <c r="G987" s="7"/>
    </row>
    <row r="988" spans="7:7" ht="13" x14ac:dyDescent="0.15">
      <c r="G988" s="7"/>
    </row>
    <row r="989" spans="7:7" ht="13" x14ac:dyDescent="0.15">
      <c r="G989" s="7"/>
    </row>
    <row r="990" spans="7:7" ht="13" x14ac:dyDescent="0.15">
      <c r="G990" s="7"/>
    </row>
    <row r="991" spans="7:7" ht="13" x14ac:dyDescent="0.15">
      <c r="G991" s="7"/>
    </row>
    <row r="992" spans="7:7" ht="13" x14ac:dyDescent="0.15">
      <c r="G992" s="7"/>
    </row>
    <row r="993" spans="7:7" ht="13" x14ac:dyDescent="0.15">
      <c r="G993" s="7"/>
    </row>
    <row r="994" spans="7:7" ht="13" x14ac:dyDescent="0.15">
      <c r="G994" s="7"/>
    </row>
    <row r="995" spans="7:7" ht="13" x14ac:dyDescent="0.15">
      <c r="G995" s="7"/>
    </row>
    <row r="996" spans="7:7" ht="13" x14ac:dyDescent="0.15">
      <c r="G996" s="7"/>
    </row>
    <row r="997" spans="7:7" ht="13" x14ac:dyDescent="0.15">
      <c r="G997" s="7"/>
    </row>
    <row r="998" spans="7:7" ht="13" x14ac:dyDescent="0.15">
      <c r="G998" s="7"/>
    </row>
    <row r="999" spans="7:7" ht="13" x14ac:dyDescent="0.15">
      <c r="G999" s="7"/>
    </row>
    <row r="1000" spans="7:7" ht="13" x14ac:dyDescent="0.15">
      <c r="G1000" s="7"/>
    </row>
  </sheetData>
  <autoFilter ref="A1:AU1000"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T36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1.5" customWidth="1"/>
    <col min="4" max="5" width="21.5" hidden="1" customWidth="1"/>
    <col min="6" max="7" width="21.5" customWidth="1"/>
    <col min="8" max="29" width="21.5" hidden="1" customWidth="1"/>
    <col min="30" max="46" width="21.5" customWidth="1"/>
  </cols>
  <sheetData>
    <row r="1" spans="1:46" ht="13" x14ac:dyDescent="0.15">
      <c r="A1" s="63" t="s">
        <v>137</v>
      </c>
      <c r="B1" s="63" t="s">
        <v>127</v>
      </c>
      <c r="C1" s="9" t="s">
        <v>126</v>
      </c>
      <c r="D1" s="63" t="s">
        <v>126</v>
      </c>
      <c r="E1" s="63" t="s">
        <v>138</v>
      </c>
      <c r="F1" s="9" t="s">
        <v>0</v>
      </c>
      <c r="G1" s="64" t="s">
        <v>448</v>
      </c>
      <c r="H1" s="63" t="s">
        <v>139</v>
      </c>
      <c r="I1" s="63" t="s">
        <v>140</v>
      </c>
      <c r="J1" s="63" t="s">
        <v>139</v>
      </c>
      <c r="K1" s="63" t="s">
        <v>140</v>
      </c>
      <c r="L1" s="63" t="s">
        <v>140</v>
      </c>
      <c r="M1" s="63" t="s">
        <v>139</v>
      </c>
      <c r="N1" s="63" t="s">
        <v>140</v>
      </c>
      <c r="O1" s="63" t="s">
        <v>139</v>
      </c>
      <c r="P1" s="63" t="s">
        <v>140</v>
      </c>
      <c r="Q1" s="63" t="s">
        <v>139</v>
      </c>
      <c r="R1" s="63" t="s">
        <v>139</v>
      </c>
      <c r="S1" s="63" t="s">
        <v>139</v>
      </c>
      <c r="T1" s="63" t="s">
        <v>140</v>
      </c>
      <c r="U1" s="63" t="s">
        <v>139</v>
      </c>
      <c r="V1" s="63" t="s">
        <v>140</v>
      </c>
      <c r="W1" s="63" t="s">
        <v>140</v>
      </c>
      <c r="X1" s="63" t="s">
        <v>140</v>
      </c>
      <c r="Y1" s="63" t="s">
        <v>140</v>
      </c>
      <c r="Z1" s="63" t="s">
        <v>140</v>
      </c>
      <c r="AA1" s="63" t="s">
        <v>139</v>
      </c>
      <c r="AB1" s="63" t="s">
        <v>140</v>
      </c>
      <c r="AC1" s="63" t="s">
        <v>140</v>
      </c>
      <c r="AD1" s="9" t="s">
        <v>449</v>
      </c>
      <c r="AE1" s="9" t="s">
        <v>450</v>
      </c>
      <c r="AF1" s="9" t="s">
        <v>451</v>
      </c>
      <c r="AG1" s="9" t="s">
        <v>452</v>
      </c>
      <c r="AH1" s="63" t="s">
        <v>817</v>
      </c>
      <c r="AI1" s="63" t="s">
        <v>818</v>
      </c>
      <c r="AJ1" s="63" t="s">
        <v>819</v>
      </c>
      <c r="AK1" s="63" t="s">
        <v>820</v>
      </c>
      <c r="AL1" s="63" t="s">
        <v>821</v>
      </c>
      <c r="AM1" s="63" t="s">
        <v>822</v>
      </c>
      <c r="AN1" s="63" t="s">
        <v>823</v>
      </c>
      <c r="AO1" s="63"/>
      <c r="AP1" s="63"/>
      <c r="AQ1" s="63"/>
      <c r="AR1" s="63"/>
      <c r="AS1" s="63"/>
      <c r="AT1" s="63"/>
    </row>
    <row r="2" spans="1:46" ht="14" x14ac:dyDescent="0.15">
      <c r="A2" s="15">
        <v>43745.699210115738</v>
      </c>
      <c r="B2" s="6" t="s">
        <v>9</v>
      </c>
      <c r="C2" s="4" t="str">
        <f t="shared" ref="C2:C268" si="0">D2&amp;E2</f>
        <v>Pflugerville</v>
      </c>
      <c r="E2" s="6" t="s">
        <v>149</v>
      </c>
      <c r="F2" s="4" t="str">
        <f t="shared" ref="F2:F321" si="1">H2&amp;I2&amp;J2&amp;K2&amp;L2&amp;M2&amp;N2&amp;O2&amp;P2&amp;Q2&amp;R2&amp;S2&amp;T2&amp;U2&amp;V2&amp;W2&amp;X2&amp;Y2&amp;Z2&amp;AA2&amp;AB2&amp;AC2</f>
        <v>Diego Becerra</v>
      </c>
      <c r="G2" s="65">
        <f t="shared" ref="G2:G117" si="2">(AE2+AF2+AD2)/3</f>
        <v>0.66666666666666663</v>
      </c>
      <c r="AA2" s="6" t="s">
        <v>74</v>
      </c>
      <c r="AD2" s="4">
        <f t="shared" ref="AD2:AD117" si="3">IF(ISNUMBER(SEARCH("+",AL2)),1,0)</f>
        <v>1</v>
      </c>
      <c r="AE2" s="4">
        <f t="shared" ref="AE2:AE117" si="4">IF(ISNUMBER(SEARCH("Check it out!",AM2)),1,0)</f>
        <v>0</v>
      </c>
      <c r="AF2" s="4">
        <f t="shared" ref="AF2:AF117" si="5">IF(ISNUMBER(SEARCH("xor",AN2)),1,0)</f>
        <v>1</v>
      </c>
      <c r="AG2" s="6">
        <v>0</v>
      </c>
      <c r="AL2" s="6" t="s">
        <v>670</v>
      </c>
      <c r="AM2" s="6" t="s">
        <v>824</v>
      </c>
      <c r="AN2" s="6" t="s">
        <v>825</v>
      </c>
    </row>
    <row r="3" spans="1:46" ht="14" x14ac:dyDescent="0.15">
      <c r="A3" s="15">
        <v>43745.706110289349</v>
      </c>
      <c r="B3" s="6" t="s">
        <v>9</v>
      </c>
      <c r="C3" s="4" t="str">
        <f t="shared" si="0"/>
        <v>Stony Point</v>
      </c>
      <c r="E3" s="6" t="s">
        <v>142</v>
      </c>
      <c r="F3" s="4" t="str">
        <f t="shared" si="1"/>
        <v>Sara LaFollette</v>
      </c>
      <c r="G3" s="65">
        <f t="shared" si="2"/>
        <v>0.33333333333333331</v>
      </c>
      <c r="AB3" s="6" t="s">
        <v>197</v>
      </c>
      <c r="AD3" s="4">
        <f t="shared" si="3"/>
        <v>0</v>
      </c>
      <c r="AE3" s="4">
        <f t="shared" si="4"/>
        <v>0</v>
      </c>
      <c r="AF3" s="4">
        <f t="shared" si="5"/>
        <v>1</v>
      </c>
      <c r="AG3" s="6">
        <v>0</v>
      </c>
      <c r="AL3" s="6" t="s">
        <v>594</v>
      </c>
      <c r="AM3" s="6" t="s">
        <v>824</v>
      </c>
      <c r="AN3" s="6" t="s">
        <v>825</v>
      </c>
    </row>
    <row r="4" spans="1:46" ht="14" x14ac:dyDescent="0.15">
      <c r="A4" s="15">
        <v>43745.706496817133</v>
      </c>
      <c r="B4" s="6" t="s">
        <v>9</v>
      </c>
      <c r="C4" s="4" t="str">
        <f t="shared" si="0"/>
        <v>Stony Point</v>
      </c>
      <c r="E4" s="6" t="s">
        <v>142</v>
      </c>
      <c r="F4" s="4" t="str">
        <f t="shared" si="1"/>
        <v>Anne-Marie Prosper</v>
      </c>
      <c r="G4" s="65">
        <f t="shared" si="2"/>
        <v>1</v>
      </c>
      <c r="AB4" s="6" t="s">
        <v>188</v>
      </c>
      <c r="AD4" s="4">
        <f t="shared" si="3"/>
        <v>1</v>
      </c>
      <c r="AE4" s="4">
        <f t="shared" si="4"/>
        <v>1</v>
      </c>
      <c r="AF4" s="4">
        <f t="shared" si="5"/>
        <v>1</v>
      </c>
      <c r="AG4" s="6">
        <v>0</v>
      </c>
      <c r="AL4" s="6" t="s">
        <v>670</v>
      </c>
      <c r="AM4" s="6" t="s">
        <v>826</v>
      </c>
      <c r="AN4" s="6" t="s">
        <v>825</v>
      </c>
    </row>
    <row r="5" spans="1:46" ht="14" x14ac:dyDescent="0.15">
      <c r="A5" s="15">
        <v>43745.706498680556</v>
      </c>
      <c r="B5" s="6" t="s">
        <v>9</v>
      </c>
      <c r="C5" s="4" t="str">
        <f t="shared" si="0"/>
        <v>Stony Point</v>
      </c>
      <c r="E5" s="6" t="s">
        <v>142</v>
      </c>
      <c r="F5" s="4" t="str">
        <f t="shared" si="1"/>
        <v>Alicia Navarro</v>
      </c>
      <c r="G5" s="65">
        <f t="shared" si="2"/>
        <v>0.66666666666666663</v>
      </c>
      <c r="AB5" s="6" t="s">
        <v>186</v>
      </c>
      <c r="AD5" s="4">
        <f t="shared" si="3"/>
        <v>1</v>
      </c>
      <c r="AE5" s="4">
        <f t="shared" si="4"/>
        <v>0</v>
      </c>
      <c r="AF5" s="4">
        <f t="shared" si="5"/>
        <v>1</v>
      </c>
      <c r="AG5" s="6">
        <v>0</v>
      </c>
      <c r="AL5" s="6" t="s">
        <v>670</v>
      </c>
      <c r="AM5" s="6" t="s">
        <v>824</v>
      </c>
      <c r="AN5" s="6" t="s">
        <v>825</v>
      </c>
    </row>
    <row r="6" spans="1:46" ht="14" x14ac:dyDescent="0.15">
      <c r="A6" s="15">
        <v>43745.70658539352</v>
      </c>
      <c r="B6" s="6" t="s">
        <v>9</v>
      </c>
      <c r="C6" s="4" t="str">
        <f t="shared" si="0"/>
        <v>Stony Point</v>
      </c>
      <c r="E6" s="6" t="s">
        <v>142</v>
      </c>
      <c r="F6" s="4" t="str">
        <f t="shared" si="1"/>
        <v>Chieh-An Chen</v>
      </c>
      <c r="G6" s="65">
        <f t="shared" si="2"/>
        <v>1</v>
      </c>
      <c r="AB6" s="6" t="s">
        <v>187</v>
      </c>
      <c r="AD6" s="4">
        <f t="shared" si="3"/>
        <v>1</v>
      </c>
      <c r="AE6" s="4">
        <f t="shared" si="4"/>
        <v>1</v>
      </c>
      <c r="AF6" s="4">
        <f t="shared" si="5"/>
        <v>1</v>
      </c>
      <c r="AG6" s="6">
        <v>0</v>
      </c>
      <c r="AL6" s="6" t="s">
        <v>670</v>
      </c>
      <c r="AM6" s="6" t="s">
        <v>826</v>
      </c>
      <c r="AN6" s="6" t="s">
        <v>825</v>
      </c>
    </row>
    <row r="7" spans="1:46" ht="14" x14ac:dyDescent="0.15">
      <c r="A7" s="15">
        <v>43745.706930243061</v>
      </c>
      <c r="B7" s="6" t="s">
        <v>9</v>
      </c>
      <c r="C7" s="4" t="str">
        <f t="shared" si="0"/>
        <v>Del Valle</v>
      </c>
      <c r="E7" s="6" t="s">
        <v>144</v>
      </c>
      <c r="F7" s="4" t="str">
        <f t="shared" si="1"/>
        <v>Dylan Thompson</v>
      </c>
      <c r="G7" s="65">
        <f t="shared" si="2"/>
        <v>0.66666666666666663</v>
      </c>
      <c r="T7" s="6" t="s">
        <v>156</v>
      </c>
      <c r="AD7" s="4">
        <f t="shared" si="3"/>
        <v>1</v>
      </c>
      <c r="AE7" s="4">
        <f t="shared" si="4"/>
        <v>0</v>
      </c>
      <c r="AF7" s="4">
        <f t="shared" si="5"/>
        <v>1</v>
      </c>
      <c r="AG7" s="6">
        <v>0</v>
      </c>
      <c r="AL7" s="6" t="s">
        <v>670</v>
      </c>
      <c r="AM7" s="6" t="s">
        <v>824</v>
      </c>
      <c r="AN7" s="6" t="s">
        <v>825</v>
      </c>
    </row>
    <row r="8" spans="1:46" ht="14" x14ac:dyDescent="0.15">
      <c r="A8" s="15">
        <v>43745.706941562501</v>
      </c>
      <c r="B8" s="6" t="s">
        <v>9</v>
      </c>
      <c r="C8" s="4" t="str">
        <f t="shared" si="0"/>
        <v>Del Valle</v>
      </c>
      <c r="E8" s="6" t="s">
        <v>144</v>
      </c>
      <c r="F8" s="4" t="str">
        <f t="shared" si="1"/>
        <v>Natalie Ellis</v>
      </c>
      <c r="G8" s="65">
        <f t="shared" si="2"/>
        <v>0.66666666666666663</v>
      </c>
      <c r="T8" s="6" t="s">
        <v>827</v>
      </c>
      <c r="AD8" s="4">
        <f t="shared" si="3"/>
        <v>1</v>
      </c>
      <c r="AE8" s="4">
        <f t="shared" si="4"/>
        <v>0</v>
      </c>
      <c r="AF8" s="4">
        <f t="shared" si="5"/>
        <v>1</v>
      </c>
      <c r="AG8" s="6">
        <v>0</v>
      </c>
      <c r="AL8" s="6" t="s">
        <v>670</v>
      </c>
      <c r="AM8" s="6" t="s">
        <v>824</v>
      </c>
      <c r="AN8" s="6" t="s">
        <v>825</v>
      </c>
    </row>
    <row r="9" spans="1:46" ht="14" x14ac:dyDescent="0.15">
      <c r="A9" s="15">
        <v>43745.707048263888</v>
      </c>
      <c r="B9" s="6" t="s">
        <v>9</v>
      </c>
      <c r="C9" s="4" t="str">
        <f t="shared" si="0"/>
        <v>Stony Point</v>
      </c>
      <c r="E9" s="6" t="s">
        <v>142</v>
      </c>
      <c r="F9" s="4" t="str">
        <f t="shared" si="1"/>
        <v>Aidan Lengua</v>
      </c>
      <c r="G9" s="65">
        <f t="shared" si="2"/>
        <v>0.66666666666666663</v>
      </c>
      <c r="AB9" s="6" t="s">
        <v>204</v>
      </c>
      <c r="AD9" s="4">
        <f t="shared" si="3"/>
        <v>1</v>
      </c>
      <c r="AE9" s="4">
        <f t="shared" si="4"/>
        <v>0</v>
      </c>
      <c r="AF9" s="4">
        <f t="shared" si="5"/>
        <v>1</v>
      </c>
      <c r="AG9" s="6">
        <v>0</v>
      </c>
      <c r="AL9" s="6" t="s">
        <v>670</v>
      </c>
      <c r="AM9" s="6" t="s">
        <v>824</v>
      </c>
      <c r="AN9" s="6" t="s">
        <v>825</v>
      </c>
    </row>
    <row r="10" spans="1:46" ht="14" x14ac:dyDescent="0.15">
      <c r="A10" s="15">
        <v>43745.707228425927</v>
      </c>
      <c r="B10" s="6" t="s">
        <v>9</v>
      </c>
      <c r="C10" s="4" t="str">
        <f t="shared" si="0"/>
        <v>Del Valle</v>
      </c>
      <c r="E10" s="6" t="s">
        <v>144</v>
      </c>
      <c r="F10" s="4" t="str">
        <f t="shared" si="1"/>
        <v>Bryan Lopez</v>
      </c>
      <c r="G10" s="65">
        <f t="shared" si="2"/>
        <v>0.33333333333333331</v>
      </c>
      <c r="T10" s="6" t="s">
        <v>501</v>
      </c>
      <c r="AD10" s="4">
        <f t="shared" si="3"/>
        <v>0</v>
      </c>
      <c r="AE10" s="4">
        <f t="shared" si="4"/>
        <v>0</v>
      </c>
      <c r="AF10" s="4">
        <f t="shared" si="5"/>
        <v>1</v>
      </c>
      <c r="AG10" s="6">
        <v>0</v>
      </c>
      <c r="AL10" s="66" t="s">
        <v>828</v>
      </c>
      <c r="AM10" s="6" t="s">
        <v>824</v>
      </c>
      <c r="AN10" s="6" t="s">
        <v>825</v>
      </c>
    </row>
    <row r="11" spans="1:46" ht="14" x14ac:dyDescent="0.15">
      <c r="A11" s="15">
        <v>43745.70750517361</v>
      </c>
      <c r="B11" s="6" t="s">
        <v>9</v>
      </c>
      <c r="C11" s="4" t="str">
        <f t="shared" si="0"/>
        <v>Del Valle</v>
      </c>
      <c r="E11" s="6" t="s">
        <v>144</v>
      </c>
      <c r="F11" s="4" t="str">
        <f t="shared" si="1"/>
        <v>Lucia Hernandez</v>
      </c>
      <c r="G11" s="65">
        <f t="shared" si="2"/>
        <v>0.66666666666666663</v>
      </c>
      <c r="T11" s="6" t="s">
        <v>196</v>
      </c>
      <c r="AD11" s="4">
        <f t="shared" si="3"/>
        <v>1</v>
      </c>
      <c r="AE11" s="4">
        <f t="shared" si="4"/>
        <v>0</v>
      </c>
      <c r="AF11" s="4">
        <f t="shared" si="5"/>
        <v>1</v>
      </c>
      <c r="AG11" s="6">
        <v>0</v>
      </c>
      <c r="AL11" s="6" t="s">
        <v>670</v>
      </c>
      <c r="AM11" s="6" t="s">
        <v>824</v>
      </c>
      <c r="AN11" s="6" t="s">
        <v>825</v>
      </c>
    </row>
    <row r="12" spans="1:46" ht="14" x14ac:dyDescent="0.15">
      <c r="A12" s="15">
        <v>43745.707548113423</v>
      </c>
      <c r="B12" s="6" t="s">
        <v>9</v>
      </c>
      <c r="C12" s="4" t="str">
        <f t="shared" si="0"/>
        <v>Del Valle</v>
      </c>
      <c r="E12" s="6" t="s">
        <v>144</v>
      </c>
      <c r="F12" s="4" t="str">
        <f t="shared" si="1"/>
        <v>Nicole Monroy</v>
      </c>
      <c r="G12" s="65">
        <f t="shared" si="2"/>
        <v>0.66666666666666663</v>
      </c>
      <c r="T12" s="6" t="s">
        <v>162</v>
      </c>
      <c r="AD12" s="4">
        <f t="shared" si="3"/>
        <v>1</v>
      </c>
      <c r="AE12" s="4">
        <f t="shared" si="4"/>
        <v>0</v>
      </c>
      <c r="AF12" s="4">
        <f t="shared" si="5"/>
        <v>1</v>
      </c>
      <c r="AG12" s="6">
        <v>0</v>
      </c>
      <c r="AL12" s="6" t="s">
        <v>670</v>
      </c>
      <c r="AM12" s="6" t="s">
        <v>824</v>
      </c>
      <c r="AN12" s="6" t="s">
        <v>825</v>
      </c>
    </row>
    <row r="13" spans="1:46" ht="14" x14ac:dyDescent="0.15">
      <c r="A13" s="15">
        <v>43745.707573854168</v>
      </c>
      <c r="B13" s="6" t="s">
        <v>9</v>
      </c>
      <c r="C13" s="4" t="str">
        <f t="shared" si="0"/>
        <v>Del Valle</v>
      </c>
      <c r="E13" s="6" t="s">
        <v>144</v>
      </c>
      <c r="F13" s="4" t="str">
        <f t="shared" si="1"/>
        <v>Quavon Jones</v>
      </c>
      <c r="G13" s="65">
        <f t="shared" si="2"/>
        <v>0.66666666666666663</v>
      </c>
      <c r="T13" s="6" t="s">
        <v>357</v>
      </c>
      <c r="AD13" s="4">
        <f t="shared" si="3"/>
        <v>1</v>
      </c>
      <c r="AE13" s="4">
        <f t="shared" si="4"/>
        <v>0</v>
      </c>
      <c r="AF13" s="4">
        <f t="shared" si="5"/>
        <v>1</v>
      </c>
      <c r="AG13" s="6">
        <v>0</v>
      </c>
      <c r="AL13" s="6" t="s">
        <v>670</v>
      </c>
      <c r="AM13" s="6" t="s">
        <v>824</v>
      </c>
      <c r="AN13" s="6" t="s">
        <v>825</v>
      </c>
    </row>
    <row r="14" spans="1:46" ht="14" x14ac:dyDescent="0.15">
      <c r="A14" s="15">
        <v>43745.707765462968</v>
      </c>
      <c r="B14" s="6" t="s">
        <v>9</v>
      </c>
      <c r="C14" s="4" t="str">
        <f t="shared" si="0"/>
        <v>Del Valle</v>
      </c>
      <c r="E14" s="6" t="s">
        <v>144</v>
      </c>
      <c r="F14" s="4" t="str">
        <f t="shared" si="1"/>
        <v>Amanda Escalante</v>
      </c>
      <c r="G14" s="65">
        <f t="shared" si="2"/>
        <v>0.66666666666666663</v>
      </c>
      <c r="T14" s="6" t="s">
        <v>400</v>
      </c>
      <c r="AD14" s="4">
        <f t="shared" si="3"/>
        <v>1</v>
      </c>
      <c r="AE14" s="4">
        <f t="shared" si="4"/>
        <v>0</v>
      </c>
      <c r="AF14" s="4">
        <f t="shared" si="5"/>
        <v>1</v>
      </c>
      <c r="AG14" s="6">
        <v>0</v>
      </c>
      <c r="AL14" s="6" t="s">
        <v>670</v>
      </c>
      <c r="AM14" s="6" t="s">
        <v>824</v>
      </c>
      <c r="AN14" s="6" t="s">
        <v>825</v>
      </c>
    </row>
    <row r="15" spans="1:46" ht="14" x14ac:dyDescent="0.15">
      <c r="A15" s="15">
        <v>43745.707772372683</v>
      </c>
      <c r="B15" s="6" t="s">
        <v>9</v>
      </c>
      <c r="C15" s="4" t="str">
        <f t="shared" si="0"/>
        <v>Stony Point</v>
      </c>
      <c r="E15" s="6" t="s">
        <v>142</v>
      </c>
      <c r="F15" s="4" t="str">
        <f t="shared" si="1"/>
        <v>Natnael Mussa</v>
      </c>
      <c r="G15" s="65">
        <f t="shared" si="2"/>
        <v>1</v>
      </c>
      <c r="AB15" s="6" t="s">
        <v>422</v>
      </c>
      <c r="AD15" s="4">
        <f t="shared" si="3"/>
        <v>1</v>
      </c>
      <c r="AE15" s="4">
        <f t="shared" si="4"/>
        <v>1</v>
      </c>
      <c r="AF15" s="4">
        <f t="shared" si="5"/>
        <v>1</v>
      </c>
      <c r="AG15" s="6">
        <v>0</v>
      </c>
      <c r="AL15" s="6" t="s">
        <v>670</v>
      </c>
      <c r="AM15" s="6" t="s">
        <v>826</v>
      </c>
      <c r="AN15" s="6" t="s">
        <v>825</v>
      </c>
    </row>
    <row r="16" spans="1:46" ht="14" x14ac:dyDescent="0.15">
      <c r="A16" s="15">
        <v>43745.707840682866</v>
      </c>
      <c r="B16" s="6" t="s">
        <v>9</v>
      </c>
      <c r="C16" s="4" t="str">
        <f t="shared" si="0"/>
        <v>Stony Point</v>
      </c>
      <c r="E16" s="6" t="s">
        <v>142</v>
      </c>
      <c r="F16" s="4" t="str">
        <f t="shared" si="1"/>
        <v>Ifeanyichukwu Chukwurah</v>
      </c>
      <c r="G16" s="65">
        <f t="shared" si="2"/>
        <v>1</v>
      </c>
      <c r="AB16" s="6" t="s">
        <v>404</v>
      </c>
      <c r="AD16" s="4">
        <f t="shared" si="3"/>
        <v>1</v>
      </c>
      <c r="AE16" s="4">
        <f t="shared" si="4"/>
        <v>1</v>
      </c>
      <c r="AF16" s="4">
        <f t="shared" si="5"/>
        <v>1</v>
      </c>
      <c r="AG16" s="6">
        <v>0</v>
      </c>
      <c r="AL16" s="6" t="s">
        <v>670</v>
      </c>
      <c r="AM16" s="6" t="s">
        <v>826</v>
      </c>
      <c r="AN16" s="6" t="s">
        <v>825</v>
      </c>
    </row>
    <row r="17" spans="1:40" ht="14" x14ac:dyDescent="0.15">
      <c r="A17" s="15">
        <v>43745.70793290509</v>
      </c>
      <c r="B17" s="6" t="s">
        <v>9</v>
      </c>
      <c r="C17" s="4" t="str">
        <f t="shared" si="0"/>
        <v>Del Valle</v>
      </c>
      <c r="E17" s="6" t="s">
        <v>144</v>
      </c>
      <c r="F17" s="4" t="str">
        <f t="shared" si="1"/>
        <v>Destiny Rodriguez</v>
      </c>
      <c r="G17" s="65">
        <f t="shared" si="2"/>
        <v>0.66666666666666663</v>
      </c>
      <c r="T17" s="6" t="s">
        <v>829</v>
      </c>
      <c r="AD17" s="4">
        <f t="shared" si="3"/>
        <v>1</v>
      </c>
      <c r="AE17" s="4">
        <f t="shared" si="4"/>
        <v>0</v>
      </c>
      <c r="AF17" s="4">
        <f t="shared" si="5"/>
        <v>1</v>
      </c>
      <c r="AG17" s="6">
        <v>0</v>
      </c>
      <c r="AL17" s="6" t="s">
        <v>670</v>
      </c>
      <c r="AM17" s="6" t="s">
        <v>824</v>
      </c>
      <c r="AN17" s="6" t="s">
        <v>825</v>
      </c>
    </row>
    <row r="18" spans="1:40" ht="14" x14ac:dyDescent="0.15">
      <c r="A18" s="15">
        <v>43745.70795462963</v>
      </c>
      <c r="B18" s="6" t="s">
        <v>9</v>
      </c>
      <c r="C18" s="4" t="str">
        <f t="shared" si="0"/>
        <v>Stony Point</v>
      </c>
      <c r="E18" s="6" t="s">
        <v>142</v>
      </c>
      <c r="F18" s="4" t="str">
        <f t="shared" si="1"/>
        <v>Jheason Williams</v>
      </c>
      <c r="G18" s="65">
        <f t="shared" si="2"/>
        <v>1</v>
      </c>
      <c r="AB18" s="6" t="s">
        <v>364</v>
      </c>
      <c r="AD18" s="4">
        <f t="shared" si="3"/>
        <v>1</v>
      </c>
      <c r="AE18" s="4">
        <f t="shared" si="4"/>
        <v>1</v>
      </c>
      <c r="AF18" s="4">
        <f t="shared" si="5"/>
        <v>1</v>
      </c>
      <c r="AG18" s="6">
        <v>0</v>
      </c>
      <c r="AL18" s="6" t="s">
        <v>670</v>
      </c>
      <c r="AM18" s="6" t="s">
        <v>826</v>
      </c>
      <c r="AN18" s="6" t="s">
        <v>825</v>
      </c>
    </row>
    <row r="19" spans="1:40" ht="14" x14ac:dyDescent="0.15">
      <c r="A19" s="15">
        <v>43745.708233969912</v>
      </c>
      <c r="B19" s="6" t="s">
        <v>9</v>
      </c>
      <c r="C19" s="4" t="str">
        <f t="shared" si="0"/>
        <v>Del Valle</v>
      </c>
      <c r="E19" s="6" t="s">
        <v>144</v>
      </c>
      <c r="F19" s="4" t="str">
        <f t="shared" si="1"/>
        <v>Justice Warren</v>
      </c>
      <c r="G19" s="65">
        <f t="shared" si="2"/>
        <v>1</v>
      </c>
      <c r="T19" s="6" t="s">
        <v>148</v>
      </c>
      <c r="AD19" s="4">
        <f t="shared" si="3"/>
        <v>1</v>
      </c>
      <c r="AE19" s="4">
        <f t="shared" si="4"/>
        <v>1</v>
      </c>
      <c r="AF19" s="4">
        <f t="shared" si="5"/>
        <v>1</v>
      </c>
      <c r="AG19" s="6">
        <v>0</v>
      </c>
      <c r="AL19" s="6" t="s">
        <v>670</v>
      </c>
      <c r="AM19" s="6" t="s">
        <v>826</v>
      </c>
      <c r="AN19" s="6" t="s">
        <v>825</v>
      </c>
    </row>
    <row r="20" spans="1:40" ht="14" x14ac:dyDescent="0.15">
      <c r="A20" s="15">
        <v>43745.708928726854</v>
      </c>
      <c r="B20" s="6" t="s">
        <v>9</v>
      </c>
      <c r="C20" s="4" t="str">
        <f t="shared" si="0"/>
        <v>Del Valle</v>
      </c>
      <c r="E20" s="6" t="s">
        <v>144</v>
      </c>
      <c r="F20" s="4" t="str">
        <f t="shared" si="1"/>
        <v>Henry Dominguez</v>
      </c>
      <c r="G20" s="65">
        <f t="shared" si="2"/>
        <v>0</v>
      </c>
      <c r="T20" s="6" t="s">
        <v>222</v>
      </c>
      <c r="AD20" s="4">
        <f t="shared" si="3"/>
        <v>0</v>
      </c>
      <c r="AE20" s="4">
        <f t="shared" si="4"/>
        <v>0</v>
      </c>
      <c r="AF20" s="4">
        <f t="shared" si="5"/>
        <v>0</v>
      </c>
      <c r="AG20" s="6">
        <v>0</v>
      </c>
      <c r="AL20" s="6" t="s">
        <v>594</v>
      </c>
      <c r="AM20" s="6" t="s">
        <v>824</v>
      </c>
      <c r="AN20" s="6" t="s">
        <v>830</v>
      </c>
    </row>
    <row r="21" spans="1:40" ht="14" x14ac:dyDescent="0.15">
      <c r="A21" s="15">
        <v>43745.708971481479</v>
      </c>
      <c r="B21" s="6" t="s">
        <v>9</v>
      </c>
      <c r="C21" s="4" t="str">
        <f t="shared" si="0"/>
        <v>Stony Point</v>
      </c>
      <c r="E21" s="6" t="s">
        <v>142</v>
      </c>
      <c r="F21" s="4" t="str">
        <f t="shared" si="1"/>
        <v>Ashely Briscoe</v>
      </c>
      <c r="G21" s="65">
        <f t="shared" si="2"/>
        <v>1</v>
      </c>
      <c r="AB21" s="6" t="s">
        <v>182</v>
      </c>
      <c r="AD21" s="4">
        <f t="shared" si="3"/>
        <v>1</v>
      </c>
      <c r="AE21" s="4">
        <f t="shared" si="4"/>
        <v>1</v>
      </c>
      <c r="AF21" s="4">
        <f t="shared" si="5"/>
        <v>1</v>
      </c>
      <c r="AG21" s="6">
        <v>0</v>
      </c>
      <c r="AL21" s="6" t="s">
        <v>670</v>
      </c>
      <c r="AM21" s="6" t="s">
        <v>826</v>
      </c>
      <c r="AN21" s="6" t="s">
        <v>825</v>
      </c>
    </row>
    <row r="22" spans="1:40" ht="14" x14ac:dyDescent="0.15">
      <c r="A22" s="15">
        <v>43745.709098958338</v>
      </c>
      <c r="B22" s="6" t="s">
        <v>9</v>
      </c>
      <c r="C22" s="4" t="str">
        <f t="shared" si="0"/>
        <v>Stony Point</v>
      </c>
      <c r="E22" s="6" t="s">
        <v>142</v>
      </c>
      <c r="F22" s="4" t="str">
        <f t="shared" si="1"/>
        <v>Robert Ebem</v>
      </c>
      <c r="G22" s="65">
        <f t="shared" si="2"/>
        <v>1</v>
      </c>
      <c r="AB22" s="6" t="s">
        <v>185</v>
      </c>
      <c r="AD22" s="4">
        <f t="shared" si="3"/>
        <v>1</v>
      </c>
      <c r="AE22" s="4">
        <f t="shared" si="4"/>
        <v>1</v>
      </c>
      <c r="AF22" s="4">
        <f t="shared" si="5"/>
        <v>1</v>
      </c>
      <c r="AG22" s="6">
        <v>0</v>
      </c>
      <c r="AL22" s="6" t="s">
        <v>670</v>
      </c>
      <c r="AM22" s="6" t="s">
        <v>826</v>
      </c>
      <c r="AN22" s="6" t="s">
        <v>825</v>
      </c>
    </row>
    <row r="23" spans="1:40" ht="14" x14ac:dyDescent="0.15">
      <c r="A23" s="15">
        <v>43745.709365243056</v>
      </c>
      <c r="B23" s="6" t="s">
        <v>9</v>
      </c>
      <c r="C23" s="4" t="str">
        <f t="shared" si="0"/>
        <v>Del Valle</v>
      </c>
      <c r="E23" s="6" t="s">
        <v>144</v>
      </c>
      <c r="F23" s="4" t="str">
        <f t="shared" si="1"/>
        <v>Julian Garza</v>
      </c>
      <c r="G23" s="65">
        <f t="shared" si="2"/>
        <v>1</v>
      </c>
      <c r="T23" s="6" t="s">
        <v>147</v>
      </c>
      <c r="AD23" s="4">
        <f t="shared" si="3"/>
        <v>1</v>
      </c>
      <c r="AE23" s="4">
        <f t="shared" si="4"/>
        <v>1</v>
      </c>
      <c r="AF23" s="4">
        <f t="shared" si="5"/>
        <v>1</v>
      </c>
      <c r="AG23" s="6">
        <v>0</v>
      </c>
      <c r="AL23" s="6" t="s">
        <v>670</v>
      </c>
      <c r="AM23" s="6" t="s">
        <v>826</v>
      </c>
      <c r="AN23" s="6" t="s">
        <v>825</v>
      </c>
    </row>
    <row r="24" spans="1:40" ht="14" x14ac:dyDescent="0.15">
      <c r="A24" s="15">
        <v>43745.709384016205</v>
      </c>
      <c r="B24" s="6" t="s">
        <v>9</v>
      </c>
      <c r="C24" s="4" t="str">
        <f t="shared" si="0"/>
        <v>Del Valle</v>
      </c>
      <c r="E24" s="6" t="s">
        <v>144</v>
      </c>
      <c r="F24" s="4" t="str">
        <f t="shared" si="1"/>
        <v>Esperanza Hernandez</v>
      </c>
      <c r="G24" s="65">
        <f t="shared" si="2"/>
        <v>0.66666666666666663</v>
      </c>
      <c r="T24" s="6" t="s">
        <v>173</v>
      </c>
      <c r="AD24" s="4">
        <f t="shared" si="3"/>
        <v>1</v>
      </c>
      <c r="AE24" s="4">
        <f t="shared" si="4"/>
        <v>0</v>
      </c>
      <c r="AF24" s="4">
        <f t="shared" si="5"/>
        <v>1</v>
      </c>
      <c r="AG24" s="6">
        <v>0</v>
      </c>
      <c r="AL24" s="6" t="s">
        <v>670</v>
      </c>
      <c r="AM24" s="6" t="s">
        <v>824</v>
      </c>
      <c r="AN24" s="6" t="s">
        <v>825</v>
      </c>
    </row>
    <row r="25" spans="1:40" ht="14" x14ac:dyDescent="0.15">
      <c r="A25" s="15">
        <v>43745.709430300922</v>
      </c>
      <c r="B25" s="6" t="s">
        <v>9</v>
      </c>
      <c r="C25" s="4" t="str">
        <f t="shared" si="0"/>
        <v>Del Valle</v>
      </c>
      <c r="E25" s="6" t="s">
        <v>144</v>
      </c>
      <c r="F25" s="4" t="str">
        <f t="shared" si="1"/>
        <v>Juan Salas</v>
      </c>
      <c r="G25" s="65">
        <f t="shared" si="2"/>
        <v>1</v>
      </c>
      <c r="T25" s="6" t="s">
        <v>159</v>
      </c>
      <c r="AD25" s="4">
        <f t="shared" si="3"/>
        <v>1</v>
      </c>
      <c r="AE25" s="4">
        <f t="shared" si="4"/>
        <v>1</v>
      </c>
      <c r="AF25" s="4">
        <f t="shared" si="5"/>
        <v>1</v>
      </c>
      <c r="AG25" s="6">
        <v>0</v>
      </c>
      <c r="AL25" s="6" t="s">
        <v>670</v>
      </c>
      <c r="AM25" s="6" t="s">
        <v>826</v>
      </c>
      <c r="AN25" s="6" t="s">
        <v>825</v>
      </c>
    </row>
    <row r="26" spans="1:40" ht="14" x14ac:dyDescent="0.15">
      <c r="A26" s="15">
        <v>43745.7108062037</v>
      </c>
      <c r="B26" s="6" t="s">
        <v>9</v>
      </c>
      <c r="C26" s="4" t="str">
        <f t="shared" si="0"/>
        <v>Stony Point</v>
      </c>
      <c r="E26" s="6" t="s">
        <v>142</v>
      </c>
      <c r="F26" s="4" t="str">
        <f t="shared" si="1"/>
        <v>Delilah Villegas</v>
      </c>
      <c r="G26" s="65">
        <f t="shared" si="2"/>
        <v>0.66666666666666663</v>
      </c>
      <c r="AB26" s="6" t="s">
        <v>193</v>
      </c>
      <c r="AD26" s="4">
        <f t="shared" si="3"/>
        <v>1</v>
      </c>
      <c r="AE26" s="4">
        <f t="shared" si="4"/>
        <v>0</v>
      </c>
      <c r="AF26" s="4">
        <f t="shared" si="5"/>
        <v>1</v>
      </c>
      <c r="AG26" s="6">
        <v>0</v>
      </c>
      <c r="AL26" s="6" t="s">
        <v>670</v>
      </c>
      <c r="AM26" s="6" t="s">
        <v>824</v>
      </c>
      <c r="AN26" s="6" t="s">
        <v>825</v>
      </c>
    </row>
    <row r="27" spans="1:40" ht="14" x14ac:dyDescent="0.15">
      <c r="A27" s="15">
        <v>43745.712774733795</v>
      </c>
      <c r="B27" s="6" t="s">
        <v>9</v>
      </c>
      <c r="C27" s="4" t="str">
        <f t="shared" si="0"/>
        <v>Pflugerville</v>
      </c>
      <c r="E27" s="6" t="s">
        <v>149</v>
      </c>
      <c r="F27" s="4" t="str">
        <f t="shared" si="1"/>
        <v>Audrey Le</v>
      </c>
      <c r="G27" s="65">
        <f t="shared" si="2"/>
        <v>0.66666666666666663</v>
      </c>
      <c r="AA27" s="6" t="s">
        <v>68</v>
      </c>
      <c r="AD27" s="4">
        <f t="shared" si="3"/>
        <v>1</v>
      </c>
      <c r="AE27" s="4">
        <f t="shared" si="4"/>
        <v>0</v>
      </c>
      <c r="AF27" s="4">
        <f t="shared" si="5"/>
        <v>1</v>
      </c>
      <c r="AG27" s="6">
        <v>0</v>
      </c>
      <c r="AL27" s="6" t="s">
        <v>670</v>
      </c>
      <c r="AM27" s="6" t="s">
        <v>824</v>
      </c>
      <c r="AN27" s="6" t="s">
        <v>825</v>
      </c>
    </row>
    <row r="28" spans="1:40" ht="14" x14ac:dyDescent="0.15">
      <c r="A28" s="15">
        <v>43745.713191527779</v>
      </c>
      <c r="B28" s="6" t="s">
        <v>9</v>
      </c>
      <c r="C28" s="4" t="str">
        <f t="shared" si="0"/>
        <v>Pflugerville</v>
      </c>
      <c r="E28" s="6" t="s">
        <v>149</v>
      </c>
      <c r="F28" s="4" t="str">
        <f t="shared" si="1"/>
        <v>Alyssa Domingue</v>
      </c>
      <c r="G28" s="65">
        <f t="shared" si="2"/>
        <v>1</v>
      </c>
      <c r="AA28" s="6" t="s">
        <v>64</v>
      </c>
      <c r="AD28" s="4">
        <f t="shared" si="3"/>
        <v>1</v>
      </c>
      <c r="AE28" s="4">
        <f t="shared" si="4"/>
        <v>1</v>
      </c>
      <c r="AF28" s="4">
        <f t="shared" si="5"/>
        <v>1</v>
      </c>
      <c r="AG28" s="6">
        <v>0</v>
      </c>
      <c r="AL28" s="6" t="s">
        <v>670</v>
      </c>
      <c r="AM28" s="6" t="s">
        <v>826</v>
      </c>
      <c r="AN28" s="6" t="s">
        <v>825</v>
      </c>
    </row>
    <row r="29" spans="1:40" ht="14" x14ac:dyDescent="0.15">
      <c r="A29" s="15">
        <v>43745.713281261575</v>
      </c>
      <c r="B29" s="6" t="s">
        <v>9</v>
      </c>
      <c r="C29" s="4" t="str">
        <f t="shared" si="0"/>
        <v>Pflugerville</v>
      </c>
      <c r="E29" s="6" t="s">
        <v>149</v>
      </c>
      <c r="F29" s="4" t="str">
        <f t="shared" si="1"/>
        <v>Lambert Ike</v>
      </c>
      <c r="G29" s="65">
        <f t="shared" si="2"/>
        <v>1</v>
      </c>
      <c r="AA29" s="6" t="s">
        <v>86</v>
      </c>
      <c r="AD29" s="4">
        <f t="shared" si="3"/>
        <v>1</v>
      </c>
      <c r="AE29" s="4">
        <f t="shared" si="4"/>
        <v>1</v>
      </c>
      <c r="AF29" s="4">
        <f t="shared" si="5"/>
        <v>1</v>
      </c>
      <c r="AG29" s="6">
        <v>0</v>
      </c>
      <c r="AL29" s="6" t="s">
        <v>670</v>
      </c>
      <c r="AM29" s="6" t="s">
        <v>826</v>
      </c>
      <c r="AN29" s="6" t="s">
        <v>825</v>
      </c>
    </row>
    <row r="30" spans="1:40" ht="14" x14ac:dyDescent="0.15">
      <c r="A30" s="15">
        <v>43745.713303761571</v>
      </c>
      <c r="B30" s="6" t="s">
        <v>9</v>
      </c>
      <c r="C30" s="4" t="str">
        <f t="shared" si="0"/>
        <v>Pflugerville</v>
      </c>
      <c r="E30" s="6" t="s">
        <v>149</v>
      </c>
      <c r="F30" s="4" t="str">
        <f t="shared" si="1"/>
        <v>Lily Reddington</v>
      </c>
      <c r="G30" s="65">
        <f t="shared" si="2"/>
        <v>0.66666666666666663</v>
      </c>
      <c r="AA30" s="6" t="s">
        <v>88</v>
      </c>
      <c r="AD30" s="4">
        <f t="shared" si="3"/>
        <v>1</v>
      </c>
      <c r="AE30" s="4">
        <f t="shared" si="4"/>
        <v>0</v>
      </c>
      <c r="AF30" s="4">
        <f t="shared" si="5"/>
        <v>1</v>
      </c>
      <c r="AG30" s="6">
        <v>0</v>
      </c>
      <c r="AL30" s="6" t="s">
        <v>670</v>
      </c>
      <c r="AM30" s="6" t="s">
        <v>824</v>
      </c>
      <c r="AN30" s="6" t="s">
        <v>825</v>
      </c>
    </row>
    <row r="31" spans="1:40" ht="14" x14ac:dyDescent="0.15">
      <c r="A31" s="15">
        <v>43745.713608182872</v>
      </c>
      <c r="B31" s="6" t="s">
        <v>9</v>
      </c>
      <c r="C31" s="4" t="str">
        <f t="shared" si="0"/>
        <v>Pflugerville</v>
      </c>
      <c r="E31" s="6" t="s">
        <v>149</v>
      </c>
      <c r="F31" s="4" t="str">
        <f t="shared" si="1"/>
        <v>Isabel Suarez</v>
      </c>
      <c r="G31" s="65">
        <f t="shared" si="2"/>
        <v>1</v>
      </c>
      <c r="AA31" s="6" t="s">
        <v>78</v>
      </c>
      <c r="AD31" s="4">
        <f t="shared" si="3"/>
        <v>1</v>
      </c>
      <c r="AE31" s="4">
        <f t="shared" si="4"/>
        <v>1</v>
      </c>
      <c r="AF31" s="4">
        <f t="shared" si="5"/>
        <v>1</v>
      </c>
      <c r="AG31" s="6">
        <v>0</v>
      </c>
      <c r="AL31" s="6" t="s">
        <v>670</v>
      </c>
      <c r="AM31" s="6" t="s">
        <v>826</v>
      </c>
      <c r="AN31" s="6" t="s">
        <v>825</v>
      </c>
    </row>
    <row r="32" spans="1:40" ht="14" x14ac:dyDescent="0.15">
      <c r="A32" s="15">
        <v>43745.715542812497</v>
      </c>
      <c r="B32" s="6" t="s">
        <v>9</v>
      </c>
      <c r="C32" s="4" t="str">
        <f t="shared" si="0"/>
        <v>Pflugerville</v>
      </c>
      <c r="E32" s="6" t="s">
        <v>149</v>
      </c>
      <c r="F32" s="4" t="str">
        <f t="shared" si="1"/>
        <v>Damari Myers</v>
      </c>
      <c r="G32" s="65">
        <f t="shared" si="2"/>
        <v>1</v>
      </c>
      <c r="AA32" s="6" t="s">
        <v>72</v>
      </c>
      <c r="AD32" s="4">
        <f t="shared" si="3"/>
        <v>1</v>
      </c>
      <c r="AE32" s="4">
        <f t="shared" si="4"/>
        <v>1</v>
      </c>
      <c r="AF32" s="4">
        <f t="shared" si="5"/>
        <v>1</v>
      </c>
      <c r="AG32" s="6">
        <v>0</v>
      </c>
      <c r="AL32" s="6" t="s">
        <v>670</v>
      </c>
      <c r="AM32" s="6" t="s">
        <v>826</v>
      </c>
      <c r="AN32" s="6" t="s">
        <v>825</v>
      </c>
    </row>
    <row r="33" spans="1:40" ht="14" x14ac:dyDescent="0.15">
      <c r="A33" s="15">
        <v>43745.715607222221</v>
      </c>
      <c r="B33" s="6" t="s">
        <v>9</v>
      </c>
      <c r="C33" s="4" t="str">
        <f t="shared" si="0"/>
        <v>Pflugerville</v>
      </c>
      <c r="E33" s="6" t="s">
        <v>149</v>
      </c>
      <c r="F33" s="4" t="str">
        <f t="shared" si="1"/>
        <v>Jose Gonzalez Macedo</v>
      </c>
      <c r="G33" s="65">
        <f t="shared" si="2"/>
        <v>0.66666666666666663</v>
      </c>
      <c r="AA33" s="6" t="s">
        <v>82</v>
      </c>
      <c r="AD33" s="4">
        <f t="shared" si="3"/>
        <v>1</v>
      </c>
      <c r="AE33" s="4">
        <f t="shared" si="4"/>
        <v>0</v>
      </c>
      <c r="AF33" s="4">
        <f t="shared" si="5"/>
        <v>1</v>
      </c>
      <c r="AG33" s="6">
        <v>0</v>
      </c>
      <c r="AL33" s="6" t="s">
        <v>670</v>
      </c>
      <c r="AM33" s="6" t="s">
        <v>824</v>
      </c>
      <c r="AN33" s="6" t="s">
        <v>825</v>
      </c>
    </row>
    <row r="34" spans="1:40" ht="14" x14ac:dyDescent="0.15">
      <c r="A34" s="15">
        <v>43745.715802754625</v>
      </c>
      <c r="B34" s="6" t="s">
        <v>9</v>
      </c>
      <c r="C34" s="4" t="str">
        <f t="shared" si="0"/>
        <v>Pflugerville</v>
      </c>
      <c r="E34" s="6" t="s">
        <v>149</v>
      </c>
      <c r="F34" s="4" t="str">
        <f t="shared" si="1"/>
        <v>Lambert Ike</v>
      </c>
      <c r="G34" s="65">
        <f t="shared" si="2"/>
        <v>1</v>
      </c>
      <c r="AA34" s="6" t="s">
        <v>86</v>
      </c>
      <c r="AD34" s="4">
        <f t="shared" si="3"/>
        <v>1</v>
      </c>
      <c r="AE34" s="4">
        <f t="shared" si="4"/>
        <v>1</v>
      </c>
      <c r="AF34" s="4">
        <f t="shared" si="5"/>
        <v>1</v>
      </c>
      <c r="AG34" s="6">
        <v>0</v>
      </c>
      <c r="AL34" s="6" t="s">
        <v>670</v>
      </c>
      <c r="AM34" s="6" t="s">
        <v>826</v>
      </c>
      <c r="AN34" s="6" t="s">
        <v>825</v>
      </c>
    </row>
    <row r="35" spans="1:40" ht="14" x14ac:dyDescent="0.15">
      <c r="A35" s="15">
        <v>43745.715843564816</v>
      </c>
      <c r="B35" s="6" t="s">
        <v>9</v>
      </c>
      <c r="C35" s="4" t="str">
        <f t="shared" si="0"/>
        <v>Pflugerville</v>
      </c>
      <c r="E35" s="6" t="s">
        <v>149</v>
      </c>
      <c r="F35" s="4" t="str">
        <f t="shared" si="1"/>
        <v>Tam Nguyen</v>
      </c>
      <c r="G35" s="65">
        <f t="shared" si="2"/>
        <v>0.66666666666666663</v>
      </c>
      <c r="AA35" s="6" t="s">
        <v>96</v>
      </c>
      <c r="AD35" s="4">
        <f t="shared" si="3"/>
        <v>1</v>
      </c>
      <c r="AE35" s="4">
        <f t="shared" si="4"/>
        <v>0</v>
      </c>
      <c r="AF35" s="4">
        <f t="shared" si="5"/>
        <v>1</v>
      </c>
      <c r="AG35" s="6">
        <v>0</v>
      </c>
      <c r="AL35" s="6" t="s">
        <v>670</v>
      </c>
      <c r="AM35" s="6" t="s">
        <v>824</v>
      </c>
      <c r="AN35" s="6" t="s">
        <v>825</v>
      </c>
    </row>
    <row r="36" spans="1:40" ht="14" x14ac:dyDescent="0.15">
      <c r="A36" s="15">
        <v>43745.716206157405</v>
      </c>
      <c r="B36" s="6" t="s">
        <v>9</v>
      </c>
      <c r="C36" s="4" t="str">
        <f t="shared" si="0"/>
        <v>Pflugerville</v>
      </c>
      <c r="E36" s="6" t="s">
        <v>149</v>
      </c>
      <c r="F36" s="4" t="str">
        <f t="shared" si="1"/>
        <v>Arsama Sebesibe</v>
      </c>
      <c r="G36" s="65">
        <f t="shared" si="2"/>
        <v>0.66666666666666663</v>
      </c>
      <c r="AA36" s="6" t="s">
        <v>66</v>
      </c>
      <c r="AD36" s="4">
        <f t="shared" si="3"/>
        <v>1</v>
      </c>
      <c r="AE36" s="4">
        <f t="shared" si="4"/>
        <v>0</v>
      </c>
      <c r="AF36" s="4">
        <f t="shared" si="5"/>
        <v>1</v>
      </c>
      <c r="AG36" s="6">
        <v>0</v>
      </c>
      <c r="AL36" s="6" t="s">
        <v>670</v>
      </c>
      <c r="AM36" s="6" t="s">
        <v>824</v>
      </c>
      <c r="AN36" s="6" t="s">
        <v>825</v>
      </c>
    </row>
    <row r="37" spans="1:40" ht="14" x14ac:dyDescent="0.15">
      <c r="A37" s="15">
        <v>43745.716279710643</v>
      </c>
      <c r="B37" s="6" t="s">
        <v>9</v>
      </c>
      <c r="C37" s="4" t="str">
        <f t="shared" si="0"/>
        <v>Pflugerville</v>
      </c>
      <c r="E37" s="6" t="s">
        <v>149</v>
      </c>
      <c r="F37" s="4" t="str">
        <f t="shared" si="1"/>
        <v>Subah Shabnam</v>
      </c>
      <c r="G37" s="65">
        <f t="shared" si="2"/>
        <v>0.66666666666666663</v>
      </c>
      <c r="AA37" s="6" t="s">
        <v>94</v>
      </c>
      <c r="AD37" s="4">
        <f t="shared" si="3"/>
        <v>1</v>
      </c>
      <c r="AE37" s="4">
        <f t="shared" si="4"/>
        <v>0</v>
      </c>
      <c r="AF37" s="4">
        <f t="shared" si="5"/>
        <v>1</v>
      </c>
      <c r="AG37" s="6">
        <v>0</v>
      </c>
      <c r="AL37" s="6" t="s">
        <v>670</v>
      </c>
      <c r="AM37" s="6" t="s">
        <v>824</v>
      </c>
      <c r="AN37" s="6" t="s">
        <v>825</v>
      </c>
    </row>
    <row r="38" spans="1:40" ht="14" x14ac:dyDescent="0.15">
      <c r="A38" s="15">
        <v>43745.716741006945</v>
      </c>
      <c r="B38" s="6" t="s">
        <v>9</v>
      </c>
      <c r="C38" s="4" t="str">
        <f t="shared" si="0"/>
        <v>Pflugerville</v>
      </c>
      <c r="E38" s="6" t="s">
        <v>149</v>
      </c>
      <c r="F38" s="4" t="str">
        <f t="shared" si="1"/>
        <v>Cristian Hernandez</v>
      </c>
      <c r="G38" s="65">
        <f t="shared" si="2"/>
        <v>0.33333333333333331</v>
      </c>
      <c r="AA38" s="6" t="s">
        <v>70</v>
      </c>
      <c r="AD38" s="4">
        <f t="shared" si="3"/>
        <v>0</v>
      </c>
      <c r="AE38" s="4">
        <f t="shared" si="4"/>
        <v>0</v>
      </c>
      <c r="AF38" s="4">
        <f t="shared" si="5"/>
        <v>1</v>
      </c>
      <c r="AG38" s="6">
        <v>0</v>
      </c>
      <c r="AL38" s="66" t="s">
        <v>828</v>
      </c>
      <c r="AM38" s="6" t="s">
        <v>824</v>
      </c>
      <c r="AN38" s="6" t="s">
        <v>825</v>
      </c>
    </row>
    <row r="39" spans="1:40" ht="14" x14ac:dyDescent="0.15">
      <c r="A39" s="15">
        <v>43745.717133888887</v>
      </c>
      <c r="B39" s="6" t="s">
        <v>9</v>
      </c>
      <c r="C39" s="4" t="str">
        <f t="shared" si="0"/>
        <v>Pflugerville</v>
      </c>
      <c r="E39" s="6" t="s">
        <v>149</v>
      </c>
      <c r="F39" s="4" t="str">
        <f t="shared" si="1"/>
        <v>Roberto Salinas</v>
      </c>
      <c r="G39" s="65">
        <f t="shared" si="2"/>
        <v>1</v>
      </c>
      <c r="AA39" s="6" t="s">
        <v>90</v>
      </c>
      <c r="AD39" s="4">
        <f t="shared" si="3"/>
        <v>1</v>
      </c>
      <c r="AE39" s="4">
        <f t="shared" si="4"/>
        <v>1</v>
      </c>
      <c r="AF39" s="4">
        <f t="shared" si="5"/>
        <v>1</v>
      </c>
      <c r="AG39" s="6">
        <v>0</v>
      </c>
      <c r="AL39" s="6" t="s">
        <v>670</v>
      </c>
      <c r="AM39" s="6" t="s">
        <v>826</v>
      </c>
      <c r="AN39" s="6" t="s">
        <v>825</v>
      </c>
    </row>
    <row r="40" spans="1:40" ht="14" x14ac:dyDescent="0.15">
      <c r="A40" s="15">
        <v>43747.880909143518</v>
      </c>
      <c r="B40" s="6" t="s">
        <v>9</v>
      </c>
      <c r="C40" s="4" t="str">
        <f t="shared" si="0"/>
        <v>Akins</v>
      </c>
      <c r="E40" s="6" t="s">
        <v>194</v>
      </c>
      <c r="F40" s="4" t="str">
        <f t="shared" si="1"/>
        <v>Edison Cheah</v>
      </c>
      <c r="G40" s="65">
        <f t="shared" si="2"/>
        <v>0.66666666666666663</v>
      </c>
      <c r="S40" s="6" t="s">
        <v>324</v>
      </c>
      <c r="AD40" s="4">
        <f t="shared" si="3"/>
        <v>1</v>
      </c>
      <c r="AE40" s="4">
        <f t="shared" si="4"/>
        <v>0</v>
      </c>
      <c r="AF40" s="4">
        <f t="shared" si="5"/>
        <v>1</v>
      </c>
      <c r="AG40" s="6">
        <v>0</v>
      </c>
      <c r="AL40" s="6" t="s">
        <v>670</v>
      </c>
      <c r="AM40" s="6" t="s">
        <v>824</v>
      </c>
      <c r="AN40" s="6" t="s">
        <v>825</v>
      </c>
    </row>
    <row r="41" spans="1:40" ht="14" x14ac:dyDescent="0.15">
      <c r="A41" s="15">
        <v>43753.673572511572</v>
      </c>
      <c r="B41" s="6" t="s">
        <v>9</v>
      </c>
      <c r="C41" s="4" t="str">
        <f t="shared" si="0"/>
        <v>Harmony</v>
      </c>
      <c r="E41" s="6" t="s">
        <v>247</v>
      </c>
      <c r="F41" s="4" t="str">
        <f t="shared" si="1"/>
        <v>Elianai Reyes</v>
      </c>
      <c r="G41" s="65">
        <f t="shared" si="2"/>
        <v>0.66666666666666663</v>
      </c>
      <c r="U41" s="6" t="s">
        <v>267</v>
      </c>
      <c r="AD41" s="4">
        <f t="shared" si="3"/>
        <v>1</v>
      </c>
      <c r="AE41" s="4">
        <f t="shared" si="4"/>
        <v>0</v>
      </c>
      <c r="AF41" s="4">
        <f t="shared" si="5"/>
        <v>1</v>
      </c>
      <c r="AG41" s="6">
        <v>0</v>
      </c>
      <c r="AL41" s="6" t="s">
        <v>670</v>
      </c>
      <c r="AM41" s="6" t="s">
        <v>824</v>
      </c>
      <c r="AN41" s="6" t="s">
        <v>825</v>
      </c>
    </row>
    <row r="42" spans="1:40" ht="14" x14ac:dyDescent="0.15">
      <c r="A42" s="15">
        <v>43753.674327418979</v>
      </c>
      <c r="B42" s="6" t="s">
        <v>9</v>
      </c>
      <c r="C42" s="4" t="str">
        <f t="shared" si="0"/>
        <v>Harmony</v>
      </c>
      <c r="E42" s="6" t="s">
        <v>247</v>
      </c>
      <c r="F42" s="4" t="str">
        <f t="shared" si="1"/>
        <v>Sheldon Ballard</v>
      </c>
      <c r="G42" s="65">
        <f t="shared" si="2"/>
        <v>1</v>
      </c>
      <c r="U42" s="6" t="s">
        <v>251</v>
      </c>
      <c r="AD42" s="4">
        <f t="shared" si="3"/>
        <v>1</v>
      </c>
      <c r="AE42" s="4">
        <f t="shared" si="4"/>
        <v>1</v>
      </c>
      <c r="AF42" s="4">
        <f t="shared" si="5"/>
        <v>1</v>
      </c>
      <c r="AG42" s="6">
        <v>0</v>
      </c>
      <c r="AL42" s="6" t="s">
        <v>670</v>
      </c>
      <c r="AM42" s="6" t="s">
        <v>826</v>
      </c>
      <c r="AN42" s="6" t="s">
        <v>825</v>
      </c>
    </row>
    <row r="43" spans="1:40" ht="14" x14ac:dyDescent="0.15">
      <c r="A43" s="15">
        <v>43753.67441796296</v>
      </c>
      <c r="B43" s="6" t="s">
        <v>9</v>
      </c>
      <c r="C43" s="4" t="str">
        <f t="shared" si="0"/>
        <v>Harmony</v>
      </c>
      <c r="E43" s="6" t="s">
        <v>247</v>
      </c>
      <c r="F43" s="4" t="str">
        <f t="shared" si="1"/>
        <v>Mia Williams</v>
      </c>
      <c r="G43" s="65">
        <f t="shared" si="2"/>
        <v>0.66666666666666663</v>
      </c>
      <c r="U43" s="6" t="s">
        <v>266</v>
      </c>
      <c r="AD43" s="4">
        <f t="shared" si="3"/>
        <v>1</v>
      </c>
      <c r="AE43" s="4">
        <f t="shared" si="4"/>
        <v>0</v>
      </c>
      <c r="AF43" s="4">
        <f t="shared" si="5"/>
        <v>1</v>
      </c>
      <c r="AG43" s="6">
        <v>0</v>
      </c>
      <c r="AL43" s="6" t="s">
        <v>670</v>
      </c>
      <c r="AM43" s="6" t="s">
        <v>824</v>
      </c>
      <c r="AN43" s="6" t="s">
        <v>825</v>
      </c>
    </row>
    <row r="44" spans="1:40" ht="14" x14ac:dyDescent="0.15">
      <c r="A44" s="15">
        <v>43753.674565416666</v>
      </c>
      <c r="B44" s="6" t="s">
        <v>9</v>
      </c>
      <c r="C44" s="4" t="str">
        <f t="shared" si="0"/>
        <v>Harmony</v>
      </c>
      <c r="E44" s="6" t="s">
        <v>247</v>
      </c>
      <c r="F44" s="4" t="str">
        <f t="shared" si="1"/>
        <v>Cedric Vu</v>
      </c>
      <c r="G44" s="65">
        <f t="shared" si="2"/>
        <v>1</v>
      </c>
      <c r="U44" s="6" t="s">
        <v>355</v>
      </c>
      <c r="AD44" s="4">
        <f t="shared" si="3"/>
        <v>1</v>
      </c>
      <c r="AE44" s="4">
        <f t="shared" si="4"/>
        <v>1</v>
      </c>
      <c r="AF44" s="4">
        <f t="shared" si="5"/>
        <v>1</v>
      </c>
      <c r="AG44" s="6">
        <v>0</v>
      </c>
      <c r="AL44" s="6" t="s">
        <v>670</v>
      </c>
      <c r="AM44" s="6" t="s">
        <v>826</v>
      </c>
      <c r="AN44" s="6" t="s">
        <v>825</v>
      </c>
    </row>
    <row r="45" spans="1:40" ht="14" x14ac:dyDescent="0.15">
      <c r="A45" s="15">
        <v>43753.674641319449</v>
      </c>
      <c r="B45" s="6" t="s">
        <v>9</v>
      </c>
      <c r="C45" s="4" t="str">
        <f t="shared" si="0"/>
        <v>Harmony</v>
      </c>
      <c r="E45" s="6" t="s">
        <v>247</v>
      </c>
      <c r="F45" s="4" t="str">
        <f t="shared" si="1"/>
        <v>Sergio Sanchez</v>
      </c>
      <c r="G45" s="65">
        <f t="shared" si="2"/>
        <v>1</v>
      </c>
      <c r="U45" s="6" t="s">
        <v>261</v>
      </c>
      <c r="AD45" s="4">
        <f t="shared" si="3"/>
        <v>1</v>
      </c>
      <c r="AE45" s="4">
        <f t="shared" si="4"/>
        <v>1</v>
      </c>
      <c r="AF45" s="4">
        <f t="shared" si="5"/>
        <v>1</v>
      </c>
      <c r="AG45" s="6">
        <v>0</v>
      </c>
      <c r="AL45" s="6" t="s">
        <v>670</v>
      </c>
      <c r="AM45" s="6" t="s">
        <v>826</v>
      </c>
      <c r="AN45" s="6" t="s">
        <v>825</v>
      </c>
    </row>
    <row r="46" spans="1:40" ht="14" x14ac:dyDescent="0.15">
      <c r="A46" s="15">
        <v>43753.674670393521</v>
      </c>
      <c r="B46" s="6" t="s">
        <v>9</v>
      </c>
      <c r="C46" s="4" t="str">
        <f t="shared" si="0"/>
        <v>Harmony</v>
      </c>
      <c r="E46" s="6" t="s">
        <v>247</v>
      </c>
      <c r="F46" s="4" t="str">
        <f t="shared" si="1"/>
        <v>Jair Cedillo</v>
      </c>
      <c r="G46" s="65">
        <f t="shared" si="2"/>
        <v>1</v>
      </c>
      <c r="U46" s="6" t="s">
        <v>260</v>
      </c>
      <c r="AD46" s="4">
        <f t="shared" si="3"/>
        <v>1</v>
      </c>
      <c r="AE46" s="4">
        <f t="shared" si="4"/>
        <v>1</v>
      </c>
      <c r="AF46" s="4">
        <f t="shared" si="5"/>
        <v>1</v>
      </c>
      <c r="AG46" s="6">
        <v>0</v>
      </c>
      <c r="AL46" s="6" t="s">
        <v>670</v>
      </c>
      <c r="AM46" s="6" t="s">
        <v>826</v>
      </c>
      <c r="AN46" s="6" t="s">
        <v>825</v>
      </c>
    </row>
    <row r="47" spans="1:40" ht="14" x14ac:dyDescent="0.15">
      <c r="A47" s="15">
        <v>43753.67478666667</v>
      </c>
      <c r="B47" s="6" t="s">
        <v>9</v>
      </c>
      <c r="C47" s="4" t="str">
        <f t="shared" si="0"/>
        <v>Harmony</v>
      </c>
      <c r="E47" s="6" t="s">
        <v>247</v>
      </c>
      <c r="F47" s="4" t="str">
        <f t="shared" si="1"/>
        <v>Ethan Do</v>
      </c>
      <c r="G47" s="65">
        <f t="shared" si="2"/>
        <v>0.66666666666666663</v>
      </c>
      <c r="U47" s="6" t="s">
        <v>256</v>
      </c>
      <c r="AD47" s="4">
        <f t="shared" si="3"/>
        <v>1</v>
      </c>
      <c r="AE47" s="4">
        <f t="shared" si="4"/>
        <v>0</v>
      </c>
      <c r="AF47" s="4">
        <f t="shared" si="5"/>
        <v>1</v>
      </c>
      <c r="AG47" s="6">
        <v>0</v>
      </c>
      <c r="AL47" s="6" t="s">
        <v>670</v>
      </c>
      <c r="AM47" s="6" t="s">
        <v>824</v>
      </c>
      <c r="AN47" s="6" t="s">
        <v>825</v>
      </c>
    </row>
    <row r="48" spans="1:40" ht="14" x14ac:dyDescent="0.15">
      <c r="A48" s="15">
        <v>43753.674897488425</v>
      </c>
      <c r="B48" s="6" t="s">
        <v>9</v>
      </c>
      <c r="C48" s="4" t="str">
        <f t="shared" si="0"/>
        <v>Harmony</v>
      </c>
      <c r="E48" s="6" t="s">
        <v>247</v>
      </c>
      <c r="F48" s="4" t="str">
        <f t="shared" si="1"/>
        <v>McKalex Alexander</v>
      </c>
      <c r="G48" s="65">
        <f t="shared" si="2"/>
        <v>0.66666666666666663</v>
      </c>
      <c r="U48" s="6" t="s">
        <v>264</v>
      </c>
      <c r="AD48" s="4">
        <f t="shared" si="3"/>
        <v>1</v>
      </c>
      <c r="AE48" s="4">
        <f t="shared" si="4"/>
        <v>0</v>
      </c>
      <c r="AF48" s="4">
        <f t="shared" si="5"/>
        <v>1</v>
      </c>
      <c r="AG48" s="6">
        <v>0</v>
      </c>
      <c r="AL48" s="6" t="s">
        <v>670</v>
      </c>
      <c r="AM48" s="6" t="s">
        <v>824</v>
      </c>
      <c r="AN48" s="6" t="s">
        <v>825</v>
      </c>
    </row>
    <row r="49" spans="1:40" ht="14" x14ac:dyDescent="0.15">
      <c r="A49" s="15">
        <v>43753.674902962965</v>
      </c>
      <c r="B49" s="6" t="s">
        <v>9</v>
      </c>
      <c r="C49" s="4" t="str">
        <f t="shared" si="0"/>
        <v>Harmony</v>
      </c>
      <c r="E49" s="6" t="s">
        <v>247</v>
      </c>
      <c r="F49" s="4" t="str">
        <f t="shared" si="1"/>
        <v>Romeo Ramirez</v>
      </c>
      <c r="G49" s="65">
        <f t="shared" si="2"/>
        <v>0.66666666666666663</v>
      </c>
      <c r="U49" s="6" t="s">
        <v>384</v>
      </c>
      <c r="AD49" s="4">
        <f t="shared" si="3"/>
        <v>1</v>
      </c>
      <c r="AE49" s="4">
        <f t="shared" si="4"/>
        <v>0</v>
      </c>
      <c r="AF49" s="4">
        <f t="shared" si="5"/>
        <v>1</v>
      </c>
      <c r="AG49" s="6">
        <v>0</v>
      </c>
      <c r="AL49" s="6" t="s">
        <v>670</v>
      </c>
      <c r="AM49" s="6" t="s">
        <v>824</v>
      </c>
      <c r="AN49" s="6" t="s">
        <v>825</v>
      </c>
    </row>
    <row r="50" spans="1:40" ht="14" x14ac:dyDescent="0.15">
      <c r="A50" s="15">
        <v>43753.675142037042</v>
      </c>
      <c r="B50" s="6" t="s">
        <v>9</v>
      </c>
      <c r="C50" s="4" t="str">
        <f t="shared" si="0"/>
        <v>Harmony</v>
      </c>
      <c r="E50" s="6" t="s">
        <v>247</v>
      </c>
      <c r="F50" s="4" t="str">
        <f t="shared" si="1"/>
        <v>Samantha Ross</v>
      </c>
      <c r="G50" s="65">
        <f t="shared" si="2"/>
        <v>1</v>
      </c>
      <c r="U50" s="6" t="s">
        <v>249</v>
      </c>
      <c r="AD50" s="4">
        <f t="shared" si="3"/>
        <v>1</v>
      </c>
      <c r="AE50" s="4">
        <f t="shared" si="4"/>
        <v>1</v>
      </c>
      <c r="AF50" s="4">
        <f t="shared" si="5"/>
        <v>1</v>
      </c>
      <c r="AG50" s="6">
        <v>0</v>
      </c>
      <c r="AL50" s="6" t="s">
        <v>670</v>
      </c>
      <c r="AM50" s="6" t="s">
        <v>826</v>
      </c>
      <c r="AN50" s="6" t="s">
        <v>825</v>
      </c>
    </row>
    <row r="51" spans="1:40" ht="14" x14ac:dyDescent="0.15">
      <c r="A51" s="15">
        <v>43753.675155787038</v>
      </c>
      <c r="B51" s="6" t="s">
        <v>9</v>
      </c>
      <c r="C51" s="4" t="str">
        <f t="shared" si="0"/>
        <v>Harmony</v>
      </c>
      <c r="E51" s="6" t="s">
        <v>247</v>
      </c>
      <c r="F51" s="4" t="str">
        <f t="shared" si="1"/>
        <v>Lucian Winkelmann Swaim</v>
      </c>
      <c r="G51" s="65">
        <f t="shared" si="2"/>
        <v>1</v>
      </c>
      <c r="U51" s="6" t="s">
        <v>248</v>
      </c>
      <c r="AD51" s="4">
        <f t="shared" si="3"/>
        <v>1</v>
      </c>
      <c r="AE51" s="4">
        <f t="shared" si="4"/>
        <v>1</v>
      </c>
      <c r="AF51" s="4">
        <f t="shared" si="5"/>
        <v>1</v>
      </c>
      <c r="AG51" s="6">
        <v>0</v>
      </c>
      <c r="AL51" s="6" t="s">
        <v>670</v>
      </c>
      <c r="AM51" s="6" t="s">
        <v>826</v>
      </c>
      <c r="AN51" s="6" t="s">
        <v>825</v>
      </c>
    </row>
    <row r="52" spans="1:40" ht="14" x14ac:dyDescent="0.15">
      <c r="A52" s="15">
        <v>43753.675235821764</v>
      </c>
      <c r="B52" s="6" t="s">
        <v>9</v>
      </c>
      <c r="C52" s="4" t="str">
        <f t="shared" si="0"/>
        <v>Harmony</v>
      </c>
      <c r="E52" s="6" t="s">
        <v>247</v>
      </c>
      <c r="F52" s="4" t="str">
        <f t="shared" si="1"/>
        <v>Jeshua Rios Meza</v>
      </c>
      <c r="G52" s="65">
        <f t="shared" si="2"/>
        <v>0.66666666666666663</v>
      </c>
      <c r="U52" s="6" t="s">
        <v>354</v>
      </c>
      <c r="AD52" s="4">
        <f t="shared" si="3"/>
        <v>1</v>
      </c>
      <c r="AE52" s="4">
        <f t="shared" si="4"/>
        <v>0</v>
      </c>
      <c r="AF52" s="4">
        <f t="shared" si="5"/>
        <v>1</v>
      </c>
      <c r="AG52" s="6">
        <v>0</v>
      </c>
      <c r="AL52" s="6" t="s">
        <v>670</v>
      </c>
      <c r="AM52" s="6" t="s">
        <v>824</v>
      </c>
      <c r="AN52" s="6" t="s">
        <v>825</v>
      </c>
    </row>
    <row r="53" spans="1:40" ht="14" x14ac:dyDescent="0.15">
      <c r="A53" s="15">
        <v>43753.675443437503</v>
      </c>
      <c r="B53" s="6" t="s">
        <v>9</v>
      </c>
      <c r="C53" s="4" t="str">
        <f t="shared" si="0"/>
        <v>Harmony</v>
      </c>
      <c r="E53" s="6" t="s">
        <v>247</v>
      </c>
      <c r="F53" s="4" t="str">
        <f t="shared" si="1"/>
        <v>Emin Koroglu</v>
      </c>
      <c r="G53" s="65">
        <f t="shared" si="2"/>
        <v>1</v>
      </c>
      <c r="U53" s="6" t="s">
        <v>259</v>
      </c>
      <c r="AD53" s="4">
        <f t="shared" si="3"/>
        <v>1</v>
      </c>
      <c r="AE53" s="4">
        <f t="shared" si="4"/>
        <v>1</v>
      </c>
      <c r="AF53" s="4">
        <f t="shared" si="5"/>
        <v>1</v>
      </c>
      <c r="AG53" s="6">
        <v>0</v>
      </c>
      <c r="AL53" s="6" t="s">
        <v>670</v>
      </c>
      <c r="AM53" s="6" t="s">
        <v>826</v>
      </c>
      <c r="AN53" s="6" t="s">
        <v>825</v>
      </c>
    </row>
    <row r="54" spans="1:40" ht="14" x14ac:dyDescent="0.15">
      <c r="A54" s="15">
        <v>43753.6754659375</v>
      </c>
      <c r="B54" s="6" t="s">
        <v>9</v>
      </c>
      <c r="C54" s="4" t="str">
        <f t="shared" si="0"/>
        <v>Harmony</v>
      </c>
      <c r="E54" s="6" t="s">
        <v>247</v>
      </c>
      <c r="F54" s="4" t="str">
        <f t="shared" si="1"/>
        <v>Rameez Khawaja</v>
      </c>
      <c r="G54" s="65">
        <f t="shared" si="2"/>
        <v>0.66666666666666663</v>
      </c>
      <c r="U54" s="6" t="s">
        <v>255</v>
      </c>
      <c r="AD54" s="4">
        <f t="shared" si="3"/>
        <v>1</v>
      </c>
      <c r="AE54" s="4">
        <f t="shared" si="4"/>
        <v>0</v>
      </c>
      <c r="AF54" s="4">
        <f t="shared" si="5"/>
        <v>1</v>
      </c>
      <c r="AG54" s="6">
        <v>0</v>
      </c>
      <c r="AL54" s="6" t="s">
        <v>670</v>
      </c>
      <c r="AM54" s="6" t="s">
        <v>824</v>
      </c>
      <c r="AN54" s="6" t="s">
        <v>825</v>
      </c>
    </row>
    <row r="55" spans="1:40" ht="14" x14ac:dyDescent="0.15">
      <c r="A55" s="15">
        <v>43753.689609849534</v>
      </c>
      <c r="B55" s="6" t="s">
        <v>9</v>
      </c>
      <c r="C55" s="4" t="str">
        <f t="shared" si="0"/>
        <v>Hendrickson</v>
      </c>
      <c r="E55" s="6" t="s">
        <v>288</v>
      </c>
      <c r="F55" s="4" t="str">
        <f t="shared" si="1"/>
        <v>Omar Islam</v>
      </c>
      <c r="G55" s="65">
        <f t="shared" si="2"/>
        <v>1</v>
      </c>
      <c r="V55" s="6" t="s">
        <v>51</v>
      </c>
      <c r="AD55" s="4">
        <f t="shared" si="3"/>
        <v>1</v>
      </c>
      <c r="AE55" s="4">
        <f t="shared" si="4"/>
        <v>1</v>
      </c>
      <c r="AF55" s="4">
        <f t="shared" si="5"/>
        <v>1</v>
      </c>
      <c r="AG55" s="6">
        <v>0</v>
      </c>
      <c r="AL55" s="6" t="s">
        <v>670</v>
      </c>
      <c r="AM55" s="6" t="s">
        <v>826</v>
      </c>
      <c r="AN55" s="6" t="s">
        <v>825</v>
      </c>
    </row>
    <row r="56" spans="1:40" ht="14" x14ac:dyDescent="0.15">
      <c r="A56" s="15">
        <v>43753.693517858796</v>
      </c>
      <c r="B56" s="6" t="s">
        <v>9</v>
      </c>
      <c r="C56" s="4" t="str">
        <f t="shared" si="0"/>
        <v>Hendrickson</v>
      </c>
      <c r="E56" s="6" t="s">
        <v>288</v>
      </c>
      <c r="F56" s="4" t="str">
        <f t="shared" si="1"/>
        <v>Trayton Selissen</v>
      </c>
      <c r="G56" s="65">
        <f t="shared" si="2"/>
        <v>1</v>
      </c>
      <c r="V56" s="6" t="s">
        <v>59</v>
      </c>
      <c r="AD56" s="4">
        <f t="shared" si="3"/>
        <v>1</v>
      </c>
      <c r="AE56" s="4">
        <f t="shared" si="4"/>
        <v>1</v>
      </c>
      <c r="AF56" s="4">
        <f t="shared" si="5"/>
        <v>1</v>
      </c>
      <c r="AG56" s="6">
        <v>0</v>
      </c>
      <c r="AL56" s="6" t="s">
        <v>670</v>
      </c>
      <c r="AM56" s="6" t="s">
        <v>826</v>
      </c>
      <c r="AN56" s="6" t="s">
        <v>825</v>
      </c>
    </row>
    <row r="57" spans="1:40" ht="14" x14ac:dyDescent="0.15">
      <c r="A57" s="15">
        <v>43753.702519189814</v>
      </c>
      <c r="B57" s="6" t="s">
        <v>9</v>
      </c>
      <c r="C57" s="4" t="str">
        <f t="shared" si="0"/>
        <v>Hendrickson</v>
      </c>
      <c r="E57" s="6" t="s">
        <v>288</v>
      </c>
      <c r="F57" s="4" t="str">
        <f t="shared" si="1"/>
        <v>Bryan Pham</v>
      </c>
      <c r="G57" s="65">
        <f t="shared" si="2"/>
        <v>1</v>
      </c>
      <c r="V57" s="6" t="s">
        <v>18</v>
      </c>
      <c r="AD57" s="4">
        <f t="shared" si="3"/>
        <v>1</v>
      </c>
      <c r="AE57" s="4">
        <f t="shared" si="4"/>
        <v>1</v>
      </c>
      <c r="AF57" s="4">
        <f t="shared" si="5"/>
        <v>1</v>
      </c>
      <c r="AG57" s="6">
        <v>0</v>
      </c>
      <c r="AL57" s="6" t="s">
        <v>670</v>
      </c>
      <c r="AM57" s="6" t="s">
        <v>826</v>
      </c>
      <c r="AN57" s="6" t="s">
        <v>825</v>
      </c>
    </row>
    <row r="58" spans="1:40" ht="14" x14ac:dyDescent="0.15">
      <c r="A58" s="15">
        <v>43753.70254471065</v>
      </c>
      <c r="B58" s="6" t="s">
        <v>9</v>
      </c>
      <c r="C58" s="4" t="str">
        <f t="shared" si="0"/>
        <v>Hendrickson</v>
      </c>
      <c r="E58" s="6" t="s">
        <v>288</v>
      </c>
      <c r="F58" s="4" t="str">
        <f t="shared" si="1"/>
        <v>Eliyas Salad</v>
      </c>
      <c r="G58" s="65">
        <f t="shared" si="2"/>
        <v>0</v>
      </c>
      <c r="V58" s="6" t="s">
        <v>20</v>
      </c>
      <c r="AD58" s="4">
        <f t="shared" si="3"/>
        <v>0</v>
      </c>
      <c r="AE58" s="4">
        <f t="shared" si="4"/>
        <v>0</v>
      </c>
      <c r="AF58" s="4">
        <f t="shared" si="5"/>
        <v>0</v>
      </c>
      <c r="AG58" s="6">
        <v>0</v>
      </c>
      <c r="AL58" s="6" t="s">
        <v>594</v>
      </c>
      <c r="AM58" s="6" t="s">
        <v>824</v>
      </c>
      <c r="AN58" s="6" t="s">
        <v>831</v>
      </c>
    </row>
    <row r="59" spans="1:40" ht="14" x14ac:dyDescent="0.15">
      <c r="A59" s="15">
        <v>43753.702610219909</v>
      </c>
      <c r="B59" s="6" t="s">
        <v>9</v>
      </c>
      <c r="C59" s="4" t="str">
        <f t="shared" si="0"/>
        <v>Hendrickson</v>
      </c>
      <c r="E59" s="6" t="s">
        <v>288</v>
      </c>
      <c r="F59" s="4" t="str">
        <f t="shared" si="1"/>
        <v>Isabella Gangle</v>
      </c>
      <c r="G59" s="65">
        <f t="shared" si="2"/>
        <v>1</v>
      </c>
      <c r="V59" s="6" t="s">
        <v>27</v>
      </c>
      <c r="AD59" s="4">
        <f t="shared" si="3"/>
        <v>1</v>
      </c>
      <c r="AE59" s="4">
        <f t="shared" si="4"/>
        <v>1</v>
      </c>
      <c r="AF59" s="4">
        <f t="shared" si="5"/>
        <v>1</v>
      </c>
      <c r="AG59" s="6">
        <v>0</v>
      </c>
      <c r="AL59" s="6" t="s">
        <v>670</v>
      </c>
      <c r="AM59" s="6" t="s">
        <v>826</v>
      </c>
      <c r="AN59" s="6" t="s">
        <v>825</v>
      </c>
    </row>
    <row r="60" spans="1:40" ht="14" x14ac:dyDescent="0.15">
      <c r="A60" s="15">
        <v>43753.702892060188</v>
      </c>
      <c r="B60" s="6" t="s">
        <v>9</v>
      </c>
      <c r="C60" s="4" t="str">
        <f t="shared" si="0"/>
        <v>Hendrickson</v>
      </c>
      <c r="E60" s="6" t="s">
        <v>288</v>
      </c>
      <c r="F60" s="4" t="str">
        <f t="shared" si="1"/>
        <v>Eliyas Salad</v>
      </c>
      <c r="G60" s="65">
        <f t="shared" si="2"/>
        <v>0.33333333333333331</v>
      </c>
      <c r="V60" s="6" t="s">
        <v>20</v>
      </c>
      <c r="AD60" s="4">
        <f t="shared" si="3"/>
        <v>0</v>
      </c>
      <c r="AE60" s="4">
        <f t="shared" si="4"/>
        <v>0</v>
      </c>
      <c r="AF60" s="4">
        <f t="shared" si="5"/>
        <v>1</v>
      </c>
      <c r="AG60" s="6">
        <v>0</v>
      </c>
      <c r="AL60" s="6" t="s">
        <v>594</v>
      </c>
      <c r="AM60" s="6" t="s">
        <v>824</v>
      </c>
      <c r="AN60" s="6" t="s">
        <v>825</v>
      </c>
    </row>
    <row r="61" spans="1:40" ht="14" x14ac:dyDescent="0.15">
      <c r="A61" s="15">
        <v>43753.703135960648</v>
      </c>
      <c r="B61" s="6" t="s">
        <v>9</v>
      </c>
      <c r="C61" s="4" t="str">
        <f t="shared" si="0"/>
        <v>Hendrickson</v>
      </c>
      <c r="E61" s="6" t="s">
        <v>288</v>
      </c>
      <c r="F61" s="4" t="str">
        <f t="shared" si="1"/>
        <v>Nanda Prasad</v>
      </c>
      <c r="G61" s="65">
        <f t="shared" si="2"/>
        <v>1</v>
      </c>
      <c r="V61" s="6" t="s">
        <v>49</v>
      </c>
      <c r="AD61" s="4">
        <f t="shared" si="3"/>
        <v>1</v>
      </c>
      <c r="AE61" s="4">
        <f t="shared" si="4"/>
        <v>1</v>
      </c>
      <c r="AF61" s="4">
        <f t="shared" si="5"/>
        <v>1</v>
      </c>
      <c r="AG61" s="6">
        <v>0</v>
      </c>
      <c r="AL61" s="6" t="s">
        <v>670</v>
      </c>
      <c r="AM61" s="6" t="s">
        <v>826</v>
      </c>
      <c r="AN61" s="6" t="s">
        <v>825</v>
      </c>
    </row>
    <row r="62" spans="1:40" ht="14" x14ac:dyDescent="0.15">
      <c r="A62" s="15">
        <v>43753.703135717587</v>
      </c>
      <c r="B62" s="6" t="s">
        <v>9</v>
      </c>
      <c r="C62" s="4" t="str">
        <f t="shared" si="0"/>
        <v>Hendrickson</v>
      </c>
      <c r="E62" s="6" t="s">
        <v>288</v>
      </c>
      <c r="F62" s="4" t="str">
        <f t="shared" si="1"/>
        <v>Eliyas Salad</v>
      </c>
      <c r="G62" s="65">
        <f t="shared" si="2"/>
        <v>1</v>
      </c>
      <c r="V62" s="6" t="s">
        <v>20</v>
      </c>
      <c r="AD62" s="4">
        <f t="shared" si="3"/>
        <v>1</v>
      </c>
      <c r="AE62" s="4">
        <f t="shared" si="4"/>
        <v>1</v>
      </c>
      <c r="AF62" s="4">
        <f t="shared" si="5"/>
        <v>1</v>
      </c>
      <c r="AG62" s="6">
        <v>0</v>
      </c>
      <c r="AL62" s="6" t="s">
        <v>670</v>
      </c>
      <c r="AM62" s="6" t="s">
        <v>826</v>
      </c>
      <c r="AN62" s="6" t="s">
        <v>825</v>
      </c>
    </row>
    <row r="63" spans="1:40" ht="14" x14ac:dyDescent="0.15">
      <c r="A63" s="15">
        <v>43753.703539675931</v>
      </c>
      <c r="B63" s="6" t="s">
        <v>9</v>
      </c>
      <c r="C63" s="4" t="str">
        <f t="shared" si="0"/>
        <v>Hendrickson</v>
      </c>
      <c r="E63" s="6" t="s">
        <v>288</v>
      </c>
      <c r="F63" s="4" t="str">
        <f t="shared" si="1"/>
        <v>Kayleigh Roberts</v>
      </c>
      <c r="G63" s="65">
        <f t="shared" si="2"/>
        <v>1</v>
      </c>
      <c r="V63" s="6" t="s">
        <v>35</v>
      </c>
      <c r="AD63" s="4">
        <f t="shared" si="3"/>
        <v>1</v>
      </c>
      <c r="AE63" s="4">
        <f t="shared" si="4"/>
        <v>1</v>
      </c>
      <c r="AF63" s="4">
        <f t="shared" si="5"/>
        <v>1</v>
      </c>
      <c r="AG63" s="6">
        <v>0</v>
      </c>
      <c r="AL63" s="6" t="s">
        <v>670</v>
      </c>
      <c r="AM63" s="6" t="s">
        <v>826</v>
      </c>
      <c r="AN63" s="6" t="s">
        <v>825</v>
      </c>
    </row>
    <row r="64" spans="1:40" ht="14" x14ac:dyDescent="0.15">
      <c r="A64" s="15">
        <v>43753.703541342591</v>
      </c>
      <c r="B64" s="6" t="s">
        <v>9</v>
      </c>
      <c r="C64" s="4" t="str">
        <f t="shared" si="0"/>
        <v>Hendrickson</v>
      </c>
      <c r="E64" s="6" t="s">
        <v>288</v>
      </c>
      <c r="F64" s="4" t="str">
        <f t="shared" si="1"/>
        <v>Oneza Vhora</v>
      </c>
      <c r="G64" s="65">
        <f t="shared" si="2"/>
        <v>1</v>
      </c>
      <c r="V64" s="6" t="s">
        <v>53</v>
      </c>
      <c r="AD64" s="4">
        <f t="shared" si="3"/>
        <v>1</v>
      </c>
      <c r="AE64" s="4">
        <f t="shared" si="4"/>
        <v>1</v>
      </c>
      <c r="AF64" s="4">
        <f t="shared" si="5"/>
        <v>1</v>
      </c>
      <c r="AG64" s="6">
        <v>0</v>
      </c>
      <c r="AL64" s="6" t="s">
        <v>670</v>
      </c>
      <c r="AM64" s="6" t="s">
        <v>826</v>
      </c>
      <c r="AN64" s="6" t="s">
        <v>825</v>
      </c>
    </row>
    <row r="65" spans="1:40" ht="14" x14ac:dyDescent="0.15">
      <c r="A65" s="15">
        <v>43753.704012858798</v>
      </c>
      <c r="B65" s="6" t="s">
        <v>9</v>
      </c>
      <c r="C65" s="4" t="str">
        <f t="shared" si="0"/>
        <v>Akins</v>
      </c>
      <c r="E65" s="6" t="s">
        <v>194</v>
      </c>
      <c r="F65" s="4" t="str">
        <f t="shared" si="1"/>
        <v>Antonio Robert Tafoya Bermudez</v>
      </c>
      <c r="G65" s="65">
        <f t="shared" si="2"/>
        <v>0.66666666666666663</v>
      </c>
      <c r="S65" s="6" t="s">
        <v>326</v>
      </c>
      <c r="AD65" s="4">
        <f t="shared" si="3"/>
        <v>1</v>
      </c>
      <c r="AE65" s="4">
        <f t="shared" si="4"/>
        <v>1</v>
      </c>
      <c r="AF65" s="4">
        <f t="shared" si="5"/>
        <v>0</v>
      </c>
      <c r="AG65" s="6">
        <v>0</v>
      </c>
      <c r="AL65" s="6" t="s">
        <v>670</v>
      </c>
      <c r="AM65" s="6" t="s">
        <v>826</v>
      </c>
      <c r="AN65" s="6" t="s">
        <v>830</v>
      </c>
    </row>
    <row r="66" spans="1:40" ht="14" x14ac:dyDescent="0.15">
      <c r="A66" s="15">
        <v>43753.704418078705</v>
      </c>
      <c r="B66" s="6" t="s">
        <v>9</v>
      </c>
      <c r="C66" s="4" t="str">
        <f t="shared" si="0"/>
        <v>Hendrickson</v>
      </c>
      <c r="E66" s="6" t="s">
        <v>288</v>
      </c>
      <c r="F66" s="4" t="str">
        <f t="shared" si="1"/>
        <v>Moustapha Toure</v>
      </c>
      <c r="G66" s="65">
        <f t="shared" si="2"/>
        <v>1</v>
      </c>
      <c r="V66" s="6" t="s">
        <v>45</v>
      </c>
      <c r="AD66" s="4">
        <f t="shared" si="3"/>
        <v>1</v>
      </c>
      <c r="AE66" s="4">
        <f t="shared" si="4"/>
        <v>1</v>
      </c>
      <c r="AF66" s="4">
        <f t="shared" si="5"/>
        <v>1</v>
      </c>
      <c r="AG66" s="6">
        <v>0</v>
      </c>
      <c r="AL66" s="6" t="s">
        <v>670</v>
      </c>
      <c r="AM66" s="6" t="s">
        <v>826</v>
      </c>
      <c r="AN66" s="6" t="s">
        <v>825</v>
      </c>
    </row>
    <row r="67" spans="1:40" ht="14" x14ac:dyDescent="0.15">
      <c r="A67" s="15">
        <v>43753.705010810183</v>
      </c>
      <c r="B67" s="6" t="s">
        <v>9</v>
      </c>
      <c r="C67" s="4" t="str">
        <f t="shared" si="0"/>
        <v>Hendrickson</v>
      </c>
      <c r="E67" s="6" t="s">
        <v>288</v>
      </c>
      <c r="F67" s="4" t="str">
        <f t="shared" si="1"/>
        <v>Jaykumar Patel</v>
      </c>
      <c r="G67" s="65">
        <f t="shared" si="2"/>
        <v>1</v>
      </c>
      <c r="V67" s="6" t="s">
        <v>31</v>
      </c>
      <c r="AD67" s="4">
        <f t="shared" si="3"/>
        <v>1</v>
      </c>
      <c r="AE67" s="4">
        <f t="shared" si="4"/>
        <v>1</v>
      </c>
      <c r="AF67" s="4">
        <f t="shared" si="5"/>
        <v>1</v>
      </c>
      <c r="AG67" s="6">
        <v>0</v>
      </c>
      <c r="AL67" s="6" t="s">
        <v>670</v>
      </c>
      <c r="AM67" s="6" t="s">
        <v>826</v>
      </c>
      <c r="AN67" s="6" t="s">
        <v>825</v>
      </c>
    </row>
    <row r="68" spans="1:40" ht="14" x14ac:dyDescent="0.15">
      <c r="A68" s="15">
        <v>43753.705265833334</v>
      </c>
      <c r="B68" s="6" t="s">
        <v>9</v>
      </c>
      <c r="C68" s="4" t="str">
        <f t="shared" si="0"/>
        <v>Hendrickson</v>
      </c>
      <c r="E68" s="6" t="s">
        <v>288</v>
      </c>
      <c r="F68" s="4" t="str">
        <f t="shared" si="1"/>
        <v>Benjamin Pham</v>
      </c>
      <c r="G68" s="65">
        <f t="shared" si="2"/>
        <v>1</v>
      </c>
      <c r="V68" s="6" t="s">
        <v>14</v>
      </c>
      <c r="AD68" s="4">
        <f t="shared" si="3"/>
        <v>1</v>
      </c>
      <c r="AE68" s="4">
        <f t="shared" si="4"/>
        <v>1</v>
      </c>
      <c r="AF68" s="4">
        <f t="shared" si="5"/>
        <v>1</v>
      </c>
      <c r="AG68" s="6">
        <v>0</v>
      </c>
      <c r="AL68" s="6" t="s">
        <v>670</v>
      </c>
      <c r="AM68" s="6" t="s">
        <v>826</v>
      </c>
      <c r="AN68" s="6" t="s">
        <v>825</v>
      </c>
    </row>
    <row r="69" spans="1:40" ht="14" x14ac:dyDescent="0.15">
      <c r="A69" s="15">
        <v>43753.705266759258</v>
      </c>
      <c r="B69" s="6" t="s">
        <v>9</v>
      </c>
      <c r="C69" s="4" t="str">
        <f t="shared" si="0"/>
        <v>Hendrickson</v>
      </c>
      <c r="E69" s="6" t="s">
        <v>288</v>
      </c>
      <c r="F69" s="4" t="str">
        <f t="shared" si="1"/>
        <v>Janvi Patel</v>
      </c>
      <c r="G69" s="65">
        <f t="shared" si="2"/>
        <v>1</v>
      </c>
      <c r="V69" s="6" t="s">
        <v>29</v>
      </c>
      <c r="AD69" s="4">
        <f t="shared" si="3"/>
        <v>1</v>
      </c>
      <c r="AE69" s="4">
        <f t="shared" si="4"/>
        <v>1</v>
      </c>
      <c r="AF69" s="4">
        <f t="shared" si="5"/>
        <v>1</v>
      </c>
      <c r="AG69" s="6">
        <v>0</v>
      </c>
      <c r="AL69" s="6" t="s">
        <v>670</v>
      </c>
      <c r="AM69" s="6" t="s">
        <v>826</v>
      </c>
      <c r="AN69" s="6" t="s">
        <v>825</v>
      </c>
    </row>
    <row r="70" spans="1:40" ht="14" x14ac:dyDescent="0.15">
      <c r="A70" s="15">
        <v>43753.706260162042</v>
      </c>
      <c r="B70" s="6" t="s">
        <v>9</v>
      </c>
      <c r="C70" s="4" t="str">
        <f t="shared" si="0"/>
        <v>Hendrickson</v>
      </c>
      <c r="E70" s="6" t="s">
        <v>288</v>
      </c>
      <c r="F70" s="4" t="str">
        <f t="shared" si="1"/>
        <v>Abbas Abidi</v>
      </c>
      <c r="G70" s="65">
        <f t="shared" si="2"/>
        <v>1</v>
      </c>
      <c r="V70" s="6" t="s">
        <v>6</v>
      </c>
      <c r="AD70" s="4">
        <f t="shared" si="3"/>
        <v>1</v>
      </c>
      <c r="AE70" s="4">
        <f t="shared" si="4"/>
        <v>1</v>
      </c>
      <c r="AF70" s="4">
        <f t="shared" si="5"/>
        <v>1</v>
      </c>
      <c r="AG70" s="6">
        <v>0</v>
      </c>
      <c r="AL70" s="6" t="s">
        <v>670</v>
      </c>
      <c r="AM70" s="6" t="s">
        <v>826</v>
      </c>
      <c r="AN70" s="6" t="s">
        <v>825</v>
      </c>
    </row>
    <row r="71" spans="1:40" ht="14" x14ac:dyDescent="0.15">
      <c r="A71" s="15">
        <v>43753.706325335646</v>
      </c>
      <c r="B71" s="6" t="s">
        <v>9</v>
      </c>
      <c r="C71" s="4" t="str">
        <f t="shared" si="0"/>
        <v>Hendrickson</v>
      </c>
      <c r="E71" s="6" t="s">
        <v>288</v>
      </c>
      <c r="F71" s="4" t="str">
        <f t="shared" si="1"/>
        <v>Avn Josh Manigsaca</v>
      </c>
      <c r="G71" s="65">
        <f t="shared" si="2"/>
        <v>1</v>
      </c>
      <c r="V71" s="6" t="s">
        <v>12</v>
      </c>
      <c r="AD71" s="4">
        <f t="shared" si="3"/>
        <v>1</v>
      </c>
      <c r="AE71" s="4">
        <f t="shared" si="4"/>
        <v>1</v>
      </c>
      <c r="AF71" s="4">
        <f t="shared" si="5"/>
        <v>1</v>
      </c>
      <c r="AG71" s="6">
        <v>0</v>
      </c>
      <c r="AL71" s="6" t="s">
        <v>670</v>
      </c>
      <c r="AM71" s="6" t="s">
        <v>826</v>
      </c>
      <c r="AN71" s="6" t="s">
        <v>825</v>
      </c>
    </row>
    <row r="72" spans="1:40" ht="14" x14ac:dyDescent="0.15">
      <c r="A72" s="15">
        <v>43753.707052777776</v>
      </c>
      <c r="B72" s="6" t="s">
        <v>9</v>
      </c>
      <c r="C72" s="4" t="str">
        <f t="shared" si="0"/>
        <v>Hendrickson</v>
      </c>
      <c r="E72" s="6" t="s">
        <v>288</v>
      </c>
      <c r="F72" s="4" t="str">
        <f t="shared" si="1"/>
        <v>Meagan Lavalle</v>
      </c>
      <c r="G72" s="65">
        <f t="shared" si="2"/>
        <v>1</v>
      </c>
      <c r="V72" s="6" t="s">
        <v>41</v>
      </c>
      <c r="AD72" s="4">
        <f t="shared" si="3"/>
        <v>1</v>
      </c>
      <c r="AE72" s="4">
        <f t="shared" si="4"/>
        <v>1</v>
      </c>
      <c r="AF72" s="4">
        <f t="shared" si="5"/>
        <v>1</v>
      </c>
      <c r="AG72" s="6">
        <v>0</v>
      </c>
      <c r="AL72" s="6" t="s">
        <v>670</v>
      </c>
      <c r="AM72" s="6" t="s">
        <v>826</v>
      </c>
      <c r="AN72" s="6" t="s">
        <v>825</v>
      </c>
    </row>
    <row r="73" spans="1:40" ht="14" x14ac:dyDescent="0.15">
      <c r="A73" s="15">
        <v>43753.707582800926</v>
      </c>
      <c r="B73" s="6" t="s">
        <v>9</v>
      </c>
      <c r="C73" s="4" t="str">
        <f t="shared" si="0"/>
        <v>Hendrickson</v>
      </c>
      <c r="E73" s="6" t="s">
        <v>288</v>
      </c>
      <c r="F73" s="4" t="str">
        <f t="shared" si="1"/>
        <v>Raafeh Ahmed</v>
      </c>
      <c r="G73" s="65">
        <f t="shared" si="2"/>
        <v>1</v>
      </c>
      <c r="V73" s="6" t="s">
        <v>57</v>
      </c>
      <c r="AD73" s="4">
        <f t="shared" si="3"/>
        <v>1</v>
      </c>
      <c r="AE73" s="4">
        <f t="shared" si="4"/>
        <v>1</v>
      </c>
      <c r="AF73" s="4">
        <f t="shared" si="5"/>
        <v>1</v>
      </c>
      <c r="AG73" s="6">
        <v>0</v>
      </c>
      <c r="AL73" s="6" t="s">
        <v>670</v>
      </c>
      <c r="AM73" s="6" t="s">
        <v>826</v>
      </c>
      <c r="AN73" s="6" t="s">
        <v>825</v>
      </c>
    </row>
    <row r="74" spans="1:40" ht="14" x14ac:dyDescent="0.15">
      <c r="A74" s="15">
        <v>43753.70759012732</v>
      </c>
      <c r="B74" s="6" t="s">
        <v>9</v>
      </c>
      <c r="C74" s="4" t="str">
        <f t="shared" si="0"/>
        <v>Hendrickson</v>
      </c>
      <c r="E74" s="6" t="s">
        <v>288</v>
      </c>
      <c r="F74" s="4" t="str">
        <f t="shared" si="1"/>
        <v>Monae Thompson</v>
      </c>
      <c r="G74" s="65">
        <f t="shared" si="2"/>
        <v>1</v>
      </c>
      <c r="V74" s="6" t="s">
        <v>43</v>
      </c>
      <c r="AD74" s="4">
        <f t="shared" si="3"/>
        <v>1</v>
      </c>
      <c r="AE74" s="4">
        <f t="shared" si="4"/>
        <v>1</v>
      </c>
      <c r="AF74" s="4">
        <f t="shared" si="5"/>
        <v>1</v>
      </c>
      <c r="AG74" s="6">
        <v>0</v>
      </c>
      <c r="AL74" s="6" t="s">
        <v>670</v>
      </c>
      <c r="AM74" s="6" t="s">
        <v>826</v>
      </c>
      <c r="AN74" s="6" t="s">
        <v>825</v>
      </c>
    </row>
    <row r="75" spans="1:40" ht="14" x14ac:dyDescent="0.15">
      <c r="A75" s="15">
        <v>43753.707826307873</v>
      </c>
      <c r="B75" s="6" t="s">
        <v>9</v>
      </c>
      <c r="C75" s="4" t="str">
        <f t="shared" si="0"/>
        <v>Hendrickson</v>
      </c>
      <c r="E75" s="6" t="s">
        <v>288</v>
      </c>
      <c r="F75" s="4" t="str">
        <f t="shared" si="1"/>
        <v>Pranit Arya</v>
      </c>
      <c r="G75" s="65">
        <f t="shared" si="2"/>
        <v>0.66666666666666663</v>
      </c>
      <c r="V75" s="6" t="s">
        <v>55</v>
      </c>
      <c r="AD75" s="4">
        <f t="shared" si="3"/>
        <v>1</v>
      </c>
      <c r="AE75" s="4">
        <f t="shared" si="4"/>
        <v>0</v>
      </c>
      <c r="AF75" s="4">
        <f t="shared" si="5"/>
        <v>1</v>
      </c>
      <c r="AG75" s="6">
        <v>0</v>
      </c>
      <c r="AL75" s="6" t="s">
        <v>670</v>
      </c>
      <c r="AM75" s="6" t="s">
        <v>824</v>
      </c>
      <c r="AN75" s="6" t="s">
        <v>825</v>
      </c>
    </row>
    <row r="76" spans="1:40" ht="14" x14ac:dyDescent="0.15">
      <c r="A76" s="15">
        <v>43753.708278136575</v>
      </c>
      <c r="B76" s="6" t="s">
        <v>9</v>
      </c>
      <c r="C76" s="4" t="str">
        <f t="shared" si="0"/>
        <v>Hendrickson</v>
      </c>
      <c r="E76" s="6" t="s">
        <v>288</v>
      </c>
      <c r="F76" s="4" t="str">
        <f t="shared" si="1"/>
        <v>Matthew Hernandez</v>
      </c>
      <c r="G76" s="65">
        <f t="shared" si="2"/>
        <v>1</v>
      </c>
      <c r="V76" s="6" t="s">
        <v>39</v>
      </c>
      <c r="AD76" s="4">
        <f t="shared" si="3"/>
        <v>1</v>
      </c>
      <c r="AE76" s="4">
        <f t="shared" si="4"/>
        <v>1</v>
      </c>
      <c r="AF76" s="4">
        <f t="shared" si="5"/>
        <v>1</v>
      </c>
      <c r="AG76" s="6">
        <v>0</v>
      </c>
      <c r="AL76" s="6" t="s">
        <v>670</v>
      </c>
      <c r="AM76" s="6" t="s">
        <v>826</v>
      </c>
      <c r="AN76" s="6" t="s">
        <v>825</v>
      </c>
    </row>
    <row r="77" spans="1:40" ht="14" x14ac:dyDescent="0.15">
      <c r="A77" s="15">
        <v>43753.708428541664</v>
      </c>
      <c r="B77" s="6" t="s">
        <v>9</v>
      </c>
      <c r="C77" s="4" t="str">
        <f t="shared" si="0"/>
        <v>Hendrickson</v>
      </c>
      <c r="E77" s="6" t="s">
        <v>288</v>
      </c>
      <c r="F77" s="4" t="str">
        <f t="shared" si="1"/>
        <v>Favour Ajie</v>
      </c>
      <c r="G77" s="65">
        <f t="shared" si="2"/>
        <v>1</v>
      </c>
      <c r="V77" s="6" t="s">
        <v>22</v>
      </c>
      <c r="AD77" s="4">
        <f t="shared" si="3"/>
        <v>1</v>
      </c>
      <c r="AE77" s="4">
        <f t="shared" si="4"/>
        <v>1</v>
      </c>
      <c r="AF77" s="4">
        <f t="shared" si="5"/>
        <v>1</v>
      </c>
      <c r="AG77" s="6">
        <v>0</v>
      </c>
      <c r="AL77" s="6" t="s">
        <v>670</v>
      </c>
      <c r="AM77" s="6" t="s">
        <v>826</v>
      </c>
      <c r="AN77" s="6" t="s">
        <v>825</v>
      </c>
    </row>
    <row r="78" spans="1:40" ht="14" x14ac:dyDescent="0.15">
      <c r="A78" s="15">
        <v>43753.709903402778</v>
      </c>
      <c r="B78" s="6" t="s">
        <v>9</v>
      </c>
      <c r="C78" s="4" t="str">
        <f t="shared" si="0"/>
        <v>Del Valle</v>
      </c>
      <c r="E78" s="6" t="s">
        <v>144</v>
      </c>
      <c r="F78" s="4" t="str">
        <f t="shared" si="1"/>
        <v>Rand Lindsey</v>
      </c>
      <c r="G78" s="65">
        <f t="shared" si="2"/>
        <v>1</v>
      </c>
      <c r="T78" s="6" t="s">
        <v>306</v>
      </c>
      <c r="AD78" s="4">
        <f t="shared" si="3"/>
        <v>1</v>
      </c>
      <c r="AE78" s="4">
        <f t="shared" si="4"/>
        <v>1</v>
      </c>
      <c r="AF78" s="4">
        <f t="shared" si="5"/>
        <v>1</v>
      </c>
      <c r="AG78" s="6">
        <v>0</v>
      </c>
      <c r="AL78" s="6" t="s">
        <v>670</v>
      </c>
      <c r="AM78" s="6" t="s">
        <v>826</v>
      </c>
      <c r="AN78" s="6" t="s">
        <v>825</v>
      </c>
    </row>
    <row r="79" spans="1:40" ht="14" x14ac:dyDescent="0.15">
      <c r="A79" s="15">
        <v>43753.711197662036</v>
      </c>
      <c r="B79" s="6" t="s">
        <v>9</v>
      </c>
      <c r="C79" s="4" t="str">
        <f t="shared" si="0"/>
        <v>Del Valle</v>
      </c>
      <c r="E79" s="6" t="s">
        <v>144</v>
      </c>
      <c r="F79" s="4" t="str">
        <f t="shared" si="1"/>
        <v>Edgar Velasco</v>
      </c>
      <c r="G79" s="65">
        <f t="shared" si="2"/>
        <v>0</v>
      </c>
      <c r="T79" s="6" t="s">
        <v>300</v>
      </c>
      <c r="AD79" s="4">
        <f t="shared" si="3"/>
        <v>0</v>
      </c>
      <c r="AE79" s="4">
        <f t="shared" si="4"/>
        <v>0</v>
      </c>
      <c r="AF79" s="4">
        <f t="shared" si="5"/>
        <v>0</v>
      </c>
      <c r="AG79" s="6">
        <v>0</v>
      </c>
      <c r="AL79" s="66" t="s">
        <v>828</v>
      </c>
      <c r="AM79" s="6" t="s">
        <v>824</v>
      </c>
      <c r="AN79" s="6" t="s">
        <v>830</v>
      </c>
    </row>
    <row r="80" spans="1:40" ht="14" x14ac:dyDescent="0.15">
      <c r="A80" s="15">
        <v>43753.717520196762</v>
      </c>
      <c r="B80" s="6" t="s">
        <v>9</v>
      </c>
      <c r="C80" s="4" t="str">
        <f t="shared" si="0"/>
        <v>Del Valle</v>
      </c>
      <c r="E80" s="6" t="s">
        <v>144</v>
      </c>
      <c r="F80" s="4" t="str">
        <f t="shared" si="1"/>
        <v>Rocio Montero</v>
      </c>
      <c r="G80" s="65">
        <f t="shared" si="2"/>
        <v>1</v>
      </c>
      <c r="T80" s="6" t="s">
        <v>286</v>
      </c>
      <c r="AD80" s="4">
        <f t="shared" si="3"/>
        <v>1</v>
      </c>
      <c r="AE80" s="4">
        <f t="shared" si="4"/>
        <v>1</v>
      </c>
      <c r="AF80" s="4">
        <f t="shared" si="5"/>
        <v>1</v>
      </c>
      <c r="AG80" s="6">
        <v>0</v>
      </c>
      <c r="AL80" s="6" t="s">
        <v>670</v>
      </c>
      <c r="AM80" s="6" t="s">
        <v>826</v>
      </c>
      <c r="AN80" s="6" t="s">
        <v>825</v>
      </c>
    </row>
    <row r="81" spans="1:40" ht="14" x14ac:dyDescent="0.15">
      <c r="A81" s="15">
        <v>43753.720800555559</v>
      </c>
      <c r="B81" s="6" t="s">
        <v>9</v>
      </c>
      <c r="C81" s="4" t="str">
        <f t="shared" si="0"/>
        <v>Del Valle</v>
      </c>
      <c r="E81" s="6" t="s">
        <v>144</v>
      </c>
      <c r="F81" s="4" t="str">
        <f t="shared" si="1"/>
        <v>Shien Naranjo</v>
      </c>
      <c r="G81" s="65">
        <f t="shared" si="2"/>
        <v>0.33333333333333331</v>
      </c>
      <c r="T81" s="6" t="s">
        <v>417</v>
      </c>
      <c r="AD81" s="4">
        <f t="shared" si="3"/>
        <v>0</v>
      </c>
      <c r="AE81" s="4">
        <f t="shared" si="4"/>
        <v>0</v>
      </c>
      <c r="AF81" s="4">
        <f t="shared" si="5"/>
        <v>1</v>
      </c>
      <c r="AG81" s="6">
        <v>0</v>
      </c>
      <c r="AL81" s="6" t="s">
        <v>594</v>
      </c>
      <c r="AM81" s="6" t="s">
        <v>824</v>
      </c>
      <c r="AN81" s="6" t="s">
        <v>825</v>
      </c>
    </row>
    <row r="82" spans="1:40" ht="14" x14ac:dyDescent="0.15">
      <c r="A82" s="15">
        <v>43753.720837152781</v>
      </c>
      <c r="B82" s="6" t="s">
        <v>9</v>
      </c>
      <c r="C82" s="4" t="str">
        <f t="shared" si="0"/>
        <v>Del Valle</v>
      </c>
      <c r="E82" s="6" t="s">
        <v>144</v>
      </c>
      <c r="F82" s="4" t="str">
        <f t="shared" si="1"/>
        <v>Yaritza Kenyon</v>
      </c>
      <c r="G82" s="65">
        <f t="shared" si="2"/>
        <v>0.66666666666666663</v>
      </c>
      <c r="T82" s="6" t="s">
        <v>391</v>
      </c>
      <c r="AD82" s="4">
        <f t="shared" si="3"/>
        <v>1</v>
      </c>
      <c r="AE82" s="4">
        <f t="shared" si="4"/>
        <v>0</v>
      </c>
      <c r="AF82" s="4">
        <f t="shared" si="5"/>
        <v>1</v>
      </c>
      <c r="AG82" s="6">
        <v>0</v>
      </c>
      <c r="AL82" s="6" t="s">
        <v>670</v>
      </c>
      <c r="AM82" s="6" t="s">
        <v>824</v>
      </c>
      <c r="AN82" s="6" t="s">
        <v>825</v>
      </c>
    </row>
    <row r="83" spans="1:40" ht="14" x14ac:dyDescent="0.15">
      <c r="A83" s="15">
        <v>43753.721587048611</v>
      </c>
      <c r="B83" s="6" t="s">
        <v>9</v>
      </c>
      <c r="C83" s="4" t="str">
        <f t="shared" si="0"/>
        <v>Del Valle</v>
      </c>
      <c r="E83" s="6" t="s">
        <v>144</v>
      </c>
      <c r="F83" s="4" t="str">
        <f t="shared" si="1"/>
        <v>Brian Richardson</v>
      </c>
      <c r="G83" s="65">
        <f t="shared" si="2"/>
        <v>1</v>
      </c>
      <c r="T83" s="6" t="s">
        <v>299</v>
      </c>
      <c r="AD83" s="4">
        <f t="shared" si="3"/>
        <v>1</v>
      </c>
      <c r="AE83" s="4">
        <f t="shared" si="4"/>
        <v>1</v>
      </c>
      <c r="AF83" s="4">
        <f t="shared" si="5"/>
        <v>1</v>
      </c>
      <c r="AG83" s="6">
        <v>0</v>
      </c>
      <c r="AL83" s="6" t="s">
        <v>670</v>
      </c>
      <c r="AM83" s="6" t="s">
        <v>826</v>
      </c>
      <c r="AN83" s="6" t="s">
        <v>825</v>
      </c>
    </row>
    <row r="84" spans="1:40" ht="14" x14ac:dyDescent="0.15">
      <c r="A84" s="15">
        <v>43753.726404641202</v>
      </c>
      <c r="B84" s="6" t="s">
        <v>9</v>
      </c>
      <c r="C84" s="4" t="str">
        <f t="shared" si="0"/>
        <v>Akins</v>
      </c>
      <c r="E84" s="6" t="s">
        <v>194</v>
      </c>
      <c r="F84" s="4" t="str">
        <f t="shared" si="1"/>
        <v>Jebeca Smith</v>
      </c>
      <c r="G84" s="65">
        <f t="shared" si="2"/>
        <v>0.66666666666666663</v>
      </c>
      <c r="S84" s="6" t="s">
        <v>328</v>
      </c>
      <c r="AD84" s="4">
        <f t="shared" si="3"/>
        <v>1</v>
      </c>
      <c r="AE84" s="4">
        <f t="shared" si="4"/>
        <v>0</v>
      </c>
      <c r="AF84" s="4">
        <f t="shared" si="5"/>
        <v>1</v>
      </c>
      <c r="AG84" s="6">
        <v>0</v>
      </c>
      <c r="AL84" s="6" t="s">
        <v>670</v>
      </c>
      <c r="AM84" s="6" t="s">
        <v>824</v>
      </c>
      <c r="AN84" s="6" t="s">
        <v>825</v>
      </c>
    </row>
    <row r="85" spans="1:40" ht="14" x14ac:dyDescent="0.15">
      <c r="A85" s="15">
        <v>43753.726720532402</v>
      </c>
      <c r="B85" s="6" t="s">
        <v>9</v>
      </c>
      <c r="C85" s="4" t="str">
        <f t="shared" si="0"/>
        <v>Akins</v>
      </c>
      <c r="E85" s="6" t="s">
        <v>194</v>
      </c>
      <c r="F85" s="4" t="str">
        <f t="shared" si="1"/>
        <v>Jake Reed</v>
      </c>
      <c r="G85" s="65">
        <f t="shared" si="2"/>
        <v>1</v>
      </c>
      <c r="S85" s="6" t="s">
        <v>310</v>
      </c>
      <c r="AD85" s="4">
        <f t="shared" si="3"/>
        <v>1</v>
      </c>
      <c r="AE85" s="4">
        <f t="shared" si="4"/>
        <v>1</v>
      </c>
      <c r="AF85" s="4">
        <f t="shared" si="5"/>
        <v>1</v>
      </c>
      <c r="AG85" s="6">
        <v>0</v>
      </c>
      <c r="AL85" s="6" t="s">
        <v>670</v>
      </c>
      <c r="AM85" s="6" t="s">
        <v>826</v>
      </c>
      <c r="AN85" s="6" t="s">
        <v>825</v>
      </c>
    </row>
    <row r="86" spans="1:40" ht="14" x14ac:dyDescent="0.15">
      <c r="A86" s="15">
        <v>43753.726735659722</v>
      </c>
      <c r="B86" s="6" t="s">
        <v>9</v>
      </c>
      <c r="C86" s="4" t="str">
        <f t="shared" si="0"/>
        <v>Akins</v>
      </c>
      <c r="E86" s="6" t="s">
        <v>194</v>
      </c>
      <c r="F86" s="4" t="str">
        <f t="shared" si="1"/>
        <v>Antonio Robert Tafoya Bermudez</v>
      </c>
      <c r="G86" s="65">
        <f t="shared" si="2"/>
        <v>1</v>
      </c>
      <c r="S86" s="6" t="s">
        <v>326</v>
      </c>
      <c r="AD86" s="4">
        <f t="shared" si="3"/>
        <v>1</v>
      </c>
      <c r="AE86" s="4">
        <f t="shared" si="4"/>
        <v>1</v>
      </c>
      <c r="AF86" s="4">
        <f t="shared" si="5"/>
        <v>1</v>
      </c>
      <c r="AG86" s="6">
        <v>0</v>
      </c>
      <c r="AL86" s="6" t="s">
        <v>670</v>
      </c>
      <c r="AM86" s="6" t="s">
        <v>826</v>
      </c>
      <c r="AN86" s="6" t="s">
        <v>825</v>
      </c>
    </row>
    <row r="87" spans="1:40" ht="18" customHeight="1" x14ac:dyDescent="0.15">
      <c r="A87" s="15">
        <v>43753.726749120367</v>
      </c>
      <c r="B87" s="6" t="s">
        <v>9</v>
      </c>
      <c r="C87" s="4" t="str">
        <f t="shared" si="0"/>
        <v>Akins</v>
      </c>
      <c r="E87" s="6" t="s">
        <v>194</v>
      </c>
      <c r="F87" s="4" t="str">
        <f t="shared" si="1"/>
        <v>Alex San Miguel</v>
      </c>
      <c r="G87" s="65">
        <f t="shared" si="2"/>
        <v>1</v>
      </c>
      <c r="S87" s="6" t="s">
        <v>309</v>
      </c>
      <c r="AD87" s="4">
        <f t="shared" si="3"/>
        <v>1</v>
      </c>
      <c r="AE87" s="4">
        <f t="shared" si="4"/>
        <v>1</v>
      </c>
      <c r="AF87" s="4">
        <f t="shared" si="5"/>
        <v>1</v>
      </c>
      <c r="AG87" s="6">
        <v>0</v>
      </c>
      <c r="AL87" s="6" t="s">
        <v>670</v>
      </c>
      <c r="AM87" s="6" t="s">
        <v>826</v>
      </c>
      <c r="AN87" s="6" t="s">
        <v>825</v>
      </c>
    </row>
    <row r="88" spans="1:40" ht="14" x14ac:dyDescent="0.15">
      <c r="A88" s="15">
        <v>43753.728782361111</v>
      </c>
      <c r="B88" s="6" t="s">
        <v>9</v>
      </c>
      <c r="C88" s="4" t="str">
        <f t="shared" si="0"/>
        <v>Akins</v>
      </c>
      <c r="E88" s="6" t="s">
        <v>194</v>
      </c>
      <c r="F88" s="4" t="str">
        <f t="shared" si="1"/>
        <v>Joseline Diaz</v>
      </c>
      <c r="G88" s="65">
        <f t="shared" si="2"/>
        <v>1</v>
      </c>
      <c r="S88" s="6" t="s">
        <v>321</v>
      </c>
      <c r="AD88" s="4">
        <f t="shared" si="3"/>
        <v>1</v>
      </c>
      <c r="AE88" s="4">
        <f t="shared" si="4"/>
        <v>1</v>
      </c>
      <c r="AF88" s="4">
        <f t="shared" si="5"/>
        <v>1</v>
      </c>
      <c r="AG88" s="6">
        <v>0</v>
      </c>
      <c r="AL88" s="6" t="s">
        <v>670</v>
      </c>
      <c r="AM88" s="6" t="s">
        <v>826</v>
      </c>
      <c r="AN88" s="6" t="s">
        <v>825</v>
      </c>
    </row>
    <row r="89" spans="1:40" ht="14" x14ac:dyDescent="0.15">
      <c r="A89" s="15">
        <v>43753.729015787037</v>
      </c>
      <c r="B89" s="6" t="s">
        <v>9</v>
      </c>
      <c r="C89" s="4" t="str">
        <f t="shared" si="0"/>
        <v>Akins</v>
      </c>
      <c r="E89" s="6" t="s">
        <v>194</v>
      </c>
      <c r="F89" s="4" t="str">
        <f t="shared" si="1"/>
        <v>Diego Lopez</v>
      </c>
      <c r="G89" s="65">
        <f t="shared" si="2"/>
        <v>1</v>
      </c>
      <c r="S89" s="6" t="s">
        <v>325</v>
      </c>
      <c r="AD89" s="4">
        <f t="shared" si="3"/>
        <v>1</v>
      </c>
      <c r="AE89" s="4">
        <f t="shared" si="4"/>
        <v>1</v>
      </c>
      <c r="AF89" s="4">
        <f t="shared" si="5"/>
        <v>1</v>
      </c>
      <c r="AG89" s="6">
        <v>0</v>
      </c>
      <c r="AL89" s="6" t="s">
        <v>670</v>
      </c>
      <c r="AM89" s="6" t="s">
        <v>826</v>
      </c>
      <c r="AN89" s="6" t="s">
        <v>825</v>
      </c>
    </row>
    <row r="90" spans="1:40" ht="14" x14ac:dyDescent="0.15">
      <c r="A90" s="15">
        <v>43753.729495520834</v>
      </c>
      <c r="B90" s="6" t="s">
        <v>9</v>
      </c>
      <c r="C90" s="4" t="str">
        <f t="shared" si="0"/>
        <v>Akins</v>
      </c>
      <c r="E90" s="6" t="s">
        <v>194</v>
      </c>
      <c r="F90" s="4" t="str">
        <f t="shared" si="1"/>
        <v>Andres Ramirez</v>
      </c>
      <c r="G90" s="65">
        <f t="shared" si="2"/>
        <v>1</v>
      </c>
      <c r="S90" s="6" t="s">
        <v>327</v>
      </c>
      <c r="AD90" s="4">
        <f t="shared" si="3"/>
        <v>1</v>
      </c>
      <c r="AE90" s="4">
        <f t="shared" si="4"/>
        <v>1</v>
      </c>
      <c r="AF90" s="4">
        <f t="shared" si="5"/>
        <v>1</v>
      </c>
      <c r="AG90" s="6">
        <v>0</v>
      </c>
      <c r="AL90" s="6" t="s">
        <v>670</v>
      </c>
      <c r="AM90" s="6" t="s">
        <v>826</v>
      </c>
      <c r="AN90" s="6" t="s">
        <v>825</v>
      </c>
    </row>
    <row r="91" spans="1:40" ht="14" x14ac:dyDescent="0.15">
      <c r="A91" s="15">
        <v>43753.729605729168</v>
      </c>
      <c r="B91" s="6" t="s">
        <v>9</v>
      </c>
      <c r="C91" s="4" t="str">
        <f t="shared" si="0"/>
        <v>Akins</v>
      </c>
      <c r="E91" s="6" t="s">
        <v>194</v>
      </c>
      <c r="F91" s="4" t="str">
        <f t="shared" si="1"/>
        <v>Audrey Thomas</v>
      </c>
      <c r="G91" s="65">
        <f t="shared" si="2"/>
        <v>1</v>
      </c>
      <c r="S91" s="6" t="s">
        <v>317</v>
      </c>
      <c r="AD91" s="4">
        <f t="shared" si="3"/>
        <v>1</v>
      </c>
      <c r="AE91" s="4">
        <f t="shared" si="4"/>
        <v>1</v>
      </c>
      <c r="AF91" s="4">
        <f t="shared" si="5"/>
        <v>1</v>
      </c>
      <c r="AG91" s="6">
        <v>0</v>
      </c>
      <c r="AL91" s="6" t="s">
        <v>670</v>
      </c>
      <c r="AM91" s="6" t="s">
        <v>826</v>
      </c>
      <c r="AN91" s="6" t="s">
        <v>825</v>
      </c>
    </row>
    <row r="92" spans="1:40" ht="14" x14ac:dyDescent="0.15">
      <c r="A92" s="15">
        <v>43753.729983344907</v>
      </c>
      <c r="B92" s="6" t="s">
        <v>9</v>
      </c>
      <c r="C92" s="4" t="str">
        <f t="shared" si="0"/>
        <v>Akins</v>
      </c>
      <c r="E92" s="6" t="s">
        <v>194</v>
      </c>
      <c r="F92" s="4" t="str">
        <f t="shared" si="1"/>
        <v>Edison Cheah</v>
      </c>
      <c r="G92" s="65">
        <f t="shared" si="2"/>
        <v>0.66666666666666663</v>
      </c>
      <c r="S92" s="6" t="s">
        <v>324</v>
      </c>
      <c r="AD92" s="4">
        <f t="shared" si="3"/>
        <v>1</v>
      </c>
      <c r="AE92" s="4">
        <f t="shared" si="4"/>
        <v>0</v>
      </c>
      <c r="AF92" s="4">
        <f t="shared" si="5"/>
        <v>1</v>
      </c>
      <c r="AG92" s="6">
        <v>0</v>
      </c>
      <c r="AL92" s="6" t="s">
        <v>670</v>
      </c>
      <c r="AM92" s="6" t="s">
        <v>824</v>
      </c>
      <c r="AN92" s="6" t="s">
        <v>825</v>
      </c>
    </row>
    <row r="93" spans="1:40" ht="14" x14ac:dyDescent="0.15">
      <c r="A93" s="15">
        <v>43753.730169479168</v>
      </c>
      <c r="B93" s="6" t="s">
        <v>9</v>
      </c>
      <c r="C93" s="4" t="str">
        <f t="shared" si="0"/>
        <v>Akins</v>
      </c>
      <c r="E93" s="6" t="s">
        <v>194</v>
      </c>
      <c r="F93" s="4" t="str">
        <f t="shared" si="1"/>
        <v>Edan Tapia-Lugo</v>
      </c>
      <c r="G93" s="65">
        <f t="shared" si="2"/>
        <v>1</v>
      </c>
      <c r="S93" s="6" t="s">
        <v>323</v>
      </c>
      <c r="AD93" s="4">
        <f t="shared" si="3"/>
        <v>1</v>
      </c>
      <c r="AE93" s="4">
        <f t="shared" si="4"/>
        <v>1</v>
      </c>
      <c r="AF93" s="4">
        <f t="shared" si="5"/>
        <v>1</v>
      </c>
      <c r="AG93" s="6">
        <v>0</v>
      </c>
      <c r="AL93" s="6" t="s">
        <v>670</v>
      </c>
      <c r="AM93" s="6" t="s">
        <v>826</v>
      </c>
      <c r="AN93" s="6" t="s">
        <v>825</v>
      </c>
    </row>
    <row r="94" spans="1:40" ht="14" x14ac:dyDescent="0.15">
      <c r="A94" s="15">
        <v>43753.730591874999</v>
      </c>
      <c r="B94" s="6" t="s">
        <v>9</v>
      </c>
      <c r="C94" s="4" t="str">
        <f t="shared" si="0"/>
        <v>Akins</v>
      </c>
      <c r="E94" s="6" t="s">
        <v>194</v>
      </c>
      <c r="F94" s="4" t="str">
        <f t="shared" si="1"/>
        <v>Adriana Reyes</v>
      </c>
      <c r="G94" s="65">
        <f t="shared" si="2"/>
        <v>1</v>
      </c>
      <c r="S94" s="6" t="s">
        <v>318</v>
      </c>
      <c r="AD94" s="4">
        <f t="shared" si="3"/>
        <v>1</v>
      </c>
      <c r="AE94" s="4">
        <f t="shared" si="4"/>
        <v>1</v>
      </c>
      <c r="AF94" s="4">
        <f t="shared" si="5"/>
        <v>1</v>
      </c>
      <c r="AG94" s="6">
        <v>0</v>
      </c>
      <c r="AL94" s="6" t="s">
        <v>670</v>
      </c>
      <c r="AM94" s="6" t="s">
        <v>826</v>
      </c>
      <c r="AN94" s="6" t="s">
        <v>825</v>
      </c>
    </row>
    <row r="95" spans="1:40" ht="14" x14ac:dyDescent="0.15">
      <c r="A95" s="15">
        <v>43753.730665451389</v>
      </c>
      <c r="B95" s="6" t="s">
        <v>9</v>
      </c>
      <c r="C95" s="4" t="str">
        <f t="shared" si="0"/>
        <v>Akins</v>
      </c>
      <c r="E95" s="6" t="s">
        <v>194</v>
      </c>
      <c r="F95" s="4" t="str">
        <f t="shared" si="1"/>
        <v>Miguel Ornelas</v>
      </c>
      <c r="G95" s="65">
        <f t="shared" si="2"/>
        <v>0.66666666666666663</v>
      </c>
      <c r="S95" s="6" t="s">
        <v>315</v>
      </c>
      <c r="AD95" s="4">
        <f t="shared" si="3"/>
        <v>1</v>
      </c>
      <c r="AE95" s="4">
        <f t="shared" si="4"/>
        <v>0</v>
      </c>
      <c r="AF95" s="4">
        <f t="shared" si="5"/>
        <v>1</v>
      </c>
      <c r="AG95" s="6">
        <v>0</v>
      </c>
      <c r="AL95" s="6" t="s">
        <v>670</v>
      </c>
      <c r="AM95" s="6" t="s">
        <v>824</v>
      </c>
      <c r="AN95" s="6" t="s">
        <v>825</v>
      </c>
    </row>
    <row r="96" spans="1:40" ht="14" x14ac:dyDescent="0.15">
      <c r="A96" s="15">
        <v>43753.730755185185</v>
      </c>
      <c r="B96" s="6" t="s">
        <v>9</v>
      </c>
      <c r="C96" s="4" t="str">
        <f t="shared" si="0"/>
        <v>Akins</v>
      </c>
      <c r="E96" s="6" t="s">
        <v>194</v>
      </c>
      <c r="F96" s="4" t="str">
        <f t="shared" si="1"/>
        <v>Daniel Tonche</v>
      </c>
      <c r="G96" s="65">
        <f t="shared" si="2"/>
        <v>0.66666666666666663</v>
      </c>
      <c r="S96" s="6" t="s">
        <v>311</v>
      </c>
      <c r="AD96" s="4">
        <f t="shared" si="3"/>
        <v>1</v>
      </c>
      <c r="AE96" s="4">
        <f t="shared" si="4"/>
        <v>0</v>
      </c>
      <c r="AF96" s="4">
        <f t="shared" si="5"/>
        <v>1</v>
      </c>
      <c r="AG96" s="6">
        <v>0</v>
      </c>
      <c r="AL96" s="6" t="s">
        <v>670</v>
      </c>
      <c r="AM96" s="6" t="s">
        <v>824</v>
      </c>
      <c r="AN96" s="6" t="s">
        <v>825</v>
      </c>
    </row>
    <row r="97" spans="1:40" ht="14" x14ac:dyDescent="0.15">
      <c r="A97" s="15">
        <v>43760.704507187504</v>
      </c>
      <c r="B97" s="6" t="s">
        <v>9</v>
      </c>
      <c r="C97" s="4" t="str">
        <f t="shared" si="0"/>
        <v>Manor New Tech</v>
      </c>
      <c r="E97" s="6" t="s">
        <v>272</v>
      </c>
      <c r="F97" s="4" t="str">
        <f t="shared" si="1"/>
        <v>Carolina Barboza</v>
      </c>
      <c r="G97" s="65">
        <f t="shared" si="2"/>
        <v>1</v>
      </c>
      <c r="X97" s="6" t="s">
        <v>277</v>
      </c>
      <c r="AD97" s="4">
        <f t="shared" si="3"/>
        <v>1</v>
      </c>
      <c r="AE97" s="4">
        <f t="shared" si="4"/>
        <v>1</v>
      </c>
      <c r="AF97" s="4">
        <f t="shared" si="5"/>
        <v>1</v>
      </c>
      <c r="AG97" s="6">
        <v>0</v>
      </c>
      <c r="AL97" s="6" t="s">
        <v>670</v>
      </c>
      <c r="AM97" s="6" t="s">
        <v>826</v>
      </c>
      <c r="AN97" s="6" t="s">
        <v>825</v>
      </c>
    </row>
    <row r="98" spans="1:40" ht="14" x14ac:dyDescent="0.15">
      <c r="A98" s="15">
        <v>43760.706032812501</v>
      </c>
      <c r="B98" s="6" t="s">
        <v>9</v>
      </c>
      <c r="C98" s="4" t="str">
        <f t="shared" si="0"/>
        <v>Manor New Tech</v>
      </c>
      <c r="E98" s="6" t="s">
        <v>272</v>
      </c>
      <c r="F98" s="4" t="str">
        <f t="shared" si="1"/>
        <v>Alexandra Loy</v>
      </c>
      <c r="G98" s="65">
        <f t="shared" si="2"/>
        <v>1</v>
      </c>
      <c r="X98" s="6" t="s">
        <v>276</v>
      </c>
      <c r="AD98" s="4">
        <f t="shared" si="3"/>
        <v>1</v>
      </c>
      <c r="AE98" s="4">
        <f t="shared" si="4"/>
        <v>1</v>
      </c>
      <c r="AF98" s="4">
        <f t="shared" si="5"/>
        <v>1</v>
      </c>
      <c r="AG98" s="6">
        <v>0</v>
      </c>
      <c r="AL98" s="6" t="s">
        <v>670</v>
      </c>
      <c r="AM98" s="6" t="s">
        <v>826</v>
      </c>
      <c r="AN98" s="6" t="s">
        <v>825</v>
      </c>
    </row>
    <row r="99" spans="1:40" ht="14" x14ac:dyDescent="0.15">
      <c r="A99" s="15">
        <v>43760.708841956017</v>
      </c>
      <c r="B99" s="6" t="s">
        <v>9</v>
      </c>
      <c r="C99" s="4" t="str">
        <f t="shared" si="0"/>
        <v>Manor New Tech</v>
      </c>
      <c r="E99" s="6" t="s">
        <v>272</v>
      </c>
      <c r="F99" s="4" t="str">
        <f t="shared" si="1"/>
        <v>Levi Ledesma-Olivo</v>
      </c>
      <c r="G99" s="65">
        <f t="shared" si="2"/>
        <v>0.66666666666666663</v>
      </c>
      <c r="X99" s="6" t="s">
        <v>283</v>
      </c>
      <c r="AD99" s="4">
        <f t="shared" si="3"/>
        <v>1</v>
      </c>
      <c r="AE99" s="4">
        <f t="shared" si="4"/>
        <v>0</v>
      </c>
      <c r="AF99" s="4">
        <f t="shared" si="5"/>
        <v>1</v>
      </c>
      <c r="AG99" s="6">
        <v>0</v>
      </c>
      <c r="AL99" s="6" t="s">
        <v>670</v>
      </c>
      <c r="AM99" s="6" t="s">
        <v>824</v>
      </c>
      <c r="AN99" s="6" t="s">
        <v>825</v>
      </c>
    </row>
    <row r="100" spans="1:40" ht="14" x14ac:dyDescent="0.15">
      <c r="A100" s="15">
        <v>43760.709800104167</v>
      </c>
      <c r="B100" s="6" t="s">
        <v>9</v>
      </c>
      <c r="C100" s="4" t="str">
        <f t="shared" si="0"/>
        <v>Manor New Tech</v>
      </c>
      <c r="E100" s="6" t="s">
        <v>272</v>
      </c>
      <c r="F100" s="4" t="str">
        <f t="shared" si="1"/>
        <v>Carlos Hoover</v>
      </c>
      <c r="G100" s="65">
        <f t="shared" si="2"/>
        <v>1</v>
      </c>
      <c r="X100" s="6" t="s">
        <v>386</v>
      </c>
      <c r="AD100" s="4">
        <f t="shared" si="3"/>
        <v>1</v>
      </c>
      <c r="AE100" s="4">
        <f t="shared" si="4"/>
        <v>1</v>
      </c>
      <c r="AF100" s="4">
        <f t="shared" si="5"/>
        <v>1</v>
      </c>
      <c r="AG100" s="6">
        <v>0</v>
      </c>
      <c r="AL100" s="6" t="s">
        <v>670</v>
      </c>
      <c r="AM100" s="6" t="s">
        <v>826</v>
      </c>
      <c r="AN100" s="6" t="s">
        <v>825</v>
      </c>
    </row>
    <row r="101" spans="1:40" ht="14" x14ac:dyDescent="0.15">
      <c r="A101" s="15">
        <v>43760.710166793986</v>
      </c>
      <c r="B101" s="6" t="s">
        <v>9</v>
      </c>
      <c r="C101" s="4" t="str">
        <f t="shared" si="0"/>
        <v>Manor New Tech</v>
      </c>
      <c r="E101" s="6" t="s">
        <v>272</v>
      </c>
      <c r="F101" s="4" t="str">
        <f t="shared" si="1"/>
        <v>Ryan Sexton</v>
      </c>
      <c r="G101" s="65">
        <f t="shared" si="2"/>
        <v>1</v>
      </c>
      <c r="X101" s="6" t="s">
        <v>282</v>
      </c>
      <c r="AD101" s="4">
        <f t="shared" si="3"/>
        <v>1</v>
      </c>
      <c r="AE101" s="4">
        <f t="shared" si="4"/>
        <v>1</v>
      </c>
      <c r="AF101" s="4">
        <f t="shared" si="5"/>
        <v>1</v>
      </c>
      <c r="AG101" s="6">
        <v>0</v>
      </c>
      <c r="AL101" s="6" t="s">
        <v>670</v>
      </c>
      <c r="AM101" s="6" t="s">
        <v>826</v>
      </c>
      <c r="AN101" s="6" t="s">
        <v>825</v>
      </c>
    </row>
    <row r="102" spans="1:40" ht="14" x14ac:dyDescent="0.15">
      <c r="A102" s="15">
        <v>43761.68843357639</v>
      </c>
      <c r="B102" s="6" t="s">
        <v>9</v>
      </c>
      <c r="C102" s="4" t="str">
        <f t="shared" si="0"/>
        <v>Weiss</v>
      </c>
      <c r="E102" s="6" t="s">
        <v>168</v>
      </c>
      <c r="F102" s="4" t="str">
        <f t="shared" si="1"/>
        <v>Leia Kelly</v>
      </c>
      <c r="G102" s="65">
        <f t="shared" si="2"/>
        <v>0.66666666666666663</v>
      </c>
      <c r="AC102" s="6" t="s">
        <v>118</v>
      </c>
      <c r="AD102" s="4">
        <f t="shared" si="3"/>
        <v>1</v>
      </c>
      <c r="AE102" s="4">
        <f t="shared" si="4"/>
        <v>0</v>
      </c>
      <c r="AF102" s="4">
        <f t="shared" si="5"/>
        <v>1</v>
      </c>
      <c r="AG102" s="6">
        <v>0</v>
      </c>
      <c r="AL102" s="6" t="s">
        <v>670</v>
      </c>
      <c r="AM102" s="6" t="s">
        <v>824</v>
      </c>
      <c r="AN102" s="6" t="s">
        <v>825</v>
      </c>
    </row>
    <row r="103" spans="1:40" ht="14" x14ac:dyDescent="0.15">
      <c r="A103" s="15">
        <v>43761.690776053241</v>
      </c>
      <c r="B103" s="6" t="s">
        <v>9</v>
      </c>
      <c r="C103" s="4" t="str">
        <f t="shared" si="0"/>
        <v>Weiss</v>
      </c>
      <c r="E103" s="6" t="s">
        <v>168</v>
      </c>
      <c r="F103" s="4" t="str">
        <f t="shared" si="1"/>
        <v>Angelyna Le</v>
      </c>
      <c r="G103" s="65">
        <f t="shared" si="2"/>
        <v>1</v>
      </c>
      <c r="AC103" s="6" t="s">
        <v>104</v>
      </c>
      <c r="AD103" s="4">
        <f t="shared" si="3"/>
        <v>1</v>
      </c>
      <c r="AE103" s="4">
        <f t="shared" si="4"/>
        <v>1</v>
      </c>
      <c r="AF103" s="4">
        <f t="shared" si="5"/>
        <v>1</v>
      </c>
      <c r="AG103" s="6">
        <v>0</v>
      </c>
      <c r="AL103" s="6" t="s">
        <v>670</v>
      </c>
      <c r="AM103" s="6" t="s">
        <v>826</v>
      </c>
      <c r="AN103" s="6" t="s">
        <v>825</v>
      </c>
    </row>
    <row r="104" spans="1:40" ht="14" x14ac:dyDescent="0.15">
      <c r="A104" s="15">
        <v>43761.690795891205</v>
      </c>
      <c r="B104" s="6" t="s">
        <v>9</v>
      </c>
      <c r="C104" s="4" t="str">
        <f t="shared" si="0"/>
        <v>Weiss</v>
      </c>
      <c r="E104" s="6" t="s">
        <v>168</v>
      </c>
      <c r="F104" s="4" t="str">
        <f t="shared" si="1"/>
        <v>Rashi Yadav</v>
      </c>
      <c r="G104" s="65">
        <f t="shared" si="2"/>
        <v>1</v>
      </c>
      <c r="AC104" s="6" t="s">
        <v>120</v>
      </c>
      <c r="AD104" s="4">
        <f t="shared" si="3"/>
        <v>1</v>
      </c>
      <c r="AE104" s="4">
        <f t="shared" si="4"/>
        <v>1</v>
      </c>
      <c r="AF104" s="4">
        <f t="shared" si="5"/>
        <v>1</v>
      </c>
      <c r="AG104" s="6">
        <v>0</v>
      </c>
      <c r="AL104" s="6" t="s">
        <v>670</v>
      </c>
      <c r="AM104" s="6" t="s">
        <v>826</v>
      </c>
      <c r="AN104" s="6" t="s">
        <v>825</v>
      </c>
    </row>
    <row r="105" spans="1:40" ht="14" x14ac:dyDescent="0.15">
      <c r="A105" s="15">
        <v>43761.690883171294</v>
      </c>
      <c r="B105" s="6" t="s">
        <v>9</v>
      </c>
      <c r="C105" s="4" t="str">
        <f t="shared" si="0"/>
        <v>Weiss</v>
      </c>
      <c r="E105" s="6" t="s">
        <v>168</v>
      </c>
      <c r="F105" s="4" t="str">
        <f t="shared" si="1"/>
        <v>Daena Daus</v>
      </c>
      <c r="G105" s="65">
        <f t="shared" si="2"/>
        <v>1</v>
      </c>
      <c r="AC105" s="6" t="s">
        <v>112</v>
      </c>
      <c r="AD105" s="4">
        <f t="shared" si="3"/>
        <v>1</v>
      </c>
      <c r="AE105" s="4">
        <f t="shared" si="4"/>
        <v>1</v>
      </c>
      <c r="AF105" s="4">
        <f t="shared" si="5"/>
        <v>1</v>
      </c>
      <c r="AG105" s="6">
        <v>0</v>
      </c>
      <c r="AL105" s="6" t="s">
        <v>670</v>
      </c>
      <c r="AM105" s="6" t="s">
        <v>826</v>
      </c>
      <c r="AN105" s="6" t="s">
        <v>825</v>
      </c>
    </row>
    <row r="106" spans="1:40" ht="14" x14ac:dyDescent="0.15">
      <c r="A106" s="15">
        <v>43761.691746516204</v>
      </c>
      <c r="B106" s="6" t="s">
        <v>9</v>
      </c>
      <c r="C106" s="4" t="str">
        <f t="shared" si="0"/>
        <v>Weiss</v>
      </c>
      <c r="E106" s="6" t="s">
        <v>168</v>
      </c>
      <c r="F106" s="4" t="str">
        <f t="shared" si="1"/>
        <v>Ayesha Faheem</v>
      </c>
      <c r="G106" s="65">
        <f t="shared" si="2"/>
        <v>0.66666666666666663</v>
      </c>
      <c r="AC106" s="6" t="s">
        <v>106</v>
      </c>
      <c r="AD106" s="4">
        <f t="shared" si="3"/>
        <v>1</v>
      </c>
      <c r="AE106" s="4">
        <f t="shared" si="4"/>
        <v>0</v>
      </c>
      <c r="AF106" s="4">
        <f t="shared" si="5"/>
        <v>1</v>
      </c>
      <c r="AG106" s="6">
        <v>0</v>
      </c>
      <c r="AL106" s="6" t="s">
        <v>670</v>
      </c>
      <c r="AM106" s="6" t="s">
        <v>824</v>
      </c>
      <c r="AN106" s="6" t="s">
        <v>825</v>
      </c>
    </row>
    <row r="107" spans="1:40" ht="14" x14ac:dyDescent="0.15">
      <c r="A107" s="15">
        <v>43761.692456273144</v>
      </c>
      <c r="B107" s="6" t="s">
        <v>9</v>
      </c>
      <c r="C107" s="4" t="str">
        <f t="shared" si="0"/>
        <v>Weiss</v>
      </c>
      <c r="E107" s="6" t="s">
        <v>168</v>
      </c>
      <c r="F107" s="4" t="str">
        <f t="shared" si="1"/>
        <v>Emmanuel Ahonle</v>
      </c>
      <c r="G107" s="65">
        <f t="shared" si="2"/>
        <v>1</v>
      </c>
      <c r="AC107" s="6" t="s">
        <v>114</v>
      </c>
      <c r="AD107" s="4">
        <f t="shared" si="3"/>
        <v>1</v>
      </c>
      <c r="AE107" s="4">
        <f t="shared" si="4"/>
        <v>1</v>
      </c>
      <c r="AF107" s="4">
        <f t="shared" si="5"/>
        <v>1</v>
      </c>
      <c r="AG107" s="6">
        <v>0</v>
      </c>
      <c r="AL107" s="6" t="s">
        <v>670</v>
      </c>
      <c r="AM107" s="6" t="s">
        <v>826</v>
      </c>
      <c r="AN107" s="6" t="s">
        <v>825</v>
      </c>
    </row>
    <row r="108" spans="1:40" ht="14" x14ac:dyDescent="0.15">
      <c r="A108" s="15">
        <v>43761.692523969905</v>
      </c>
      <c r="B108" s="6" t="s">
        <v>9</v>
      </c>
      <c r="C108" s="4" t="str">
        <f t="shared" si="0"/>
        <v>Weiss</v>
      </c>
      <c r="E108" s="6" t="s">
        <v>168</v>
      </c>
      <c r="F108" s="4" t="str">
        <f t="shared" si="1"/>
        <v>Caleb Ulangca</v>
      </c>
      <c r="G108" s="65">
        <f t="shared" si="2"/>
        <v>1</v>
      </c>
      <c r="AC108" s="6" t="s">
        <v>108</v>
      </c>
      <c r="AD108" s="4">
        <f t="shared" si="3"/>
        <v>1</v>
      </c>
      <c r="AE108" s="4">
        <f t="shared" si="4"/>
        <v>1</v>
      </c>
      <c r="AF108" s="4">
        <f t="shared" si="5"/>
        <v>1</v>
      </c>
      <c r="AG108" s="6">
        <v>0</v>
      </c>
      <c r="AL108" s="6" t="s">
        <v>670</v>
      </c>
      <c r="AM108" s="6" t="s">
        <v>826</v>
      </c>
      <c r="AN108" s="6" t="s">
        <v>825</v>
      </c>
    </row>
    <row r="109" spans="1:40" ht="14" x14ac:dyDescent="0.15">
      <c r="A109" s="15">
        <v>43761.692735092598</v>
      </c>
      <c r="B109" s="6" t="s">
        <v>9</v>
      </c>
      <c r="C109" s="4" t="str">
        <f t="shared" si="0"/>
        <v>Weiss</v>
      </c>
      <c r="E109" s="6" t="s">
        <v>168</v>
      </c>
      <c r="F109" s="4" t="str">
        <f t="shared" si="1"/>
        <v>Chase Robbins</v>
      </c>
      <c r="G109" s="65">
        <f t="shared" si="2"/>
        <v>1</v>
      </c>
      <c r="AC109" s="6" t="s">
        <v>110</v>
      </c>
      <c r="AD109" s="4">
        <f t="shared" si="3"/>
        <v>1</v>
      </c>
      <c r="AE109" s="4">
        <f t="shared" si="4"/>
        <v>1</v>
      </c>
      <c r="AF109" s="4">
        <f t="shared" si="5"/>
        <v>1</v>
      </c>
      <c r="AG109" s="6">
        <v>0</v>
      </c>
      <c r="AL109" s="6" t="s">
        <v>670</v>
      </c>
      <c r="AM109" s="6" t="s">
        <v>826</v>
      </c>
      <c r="AN109" s="6" t="s">
        <v>825</v>
      </c>
    </row>
    <row r="110" spans="1:40" ht="14" x14ac:dyDescent="0.15">
      <c r="A110" s="15">
        <v>43761.692983912042</v>
      </c>
      <c r="B110" s="6" t="s">
        <v>9</v>
      </c>
      <c r="C110" s="4" t="str">
        <f t="shared" si="0"/>
        <v>Weiss</v>
      </c>
      <c r="E110" s="6" t="s">
        <v>168</v>
      </c>
      <c r="F110" s="4" t="str">
        <f t="shared" si="1"/>
        <v>Alan Garcia</v>
      </c>
      <c r="G110" s="65">
        <f t="shared" si="2"/>
        <v>0.33333333333333331</v>
      </c>
      <c r="AC110" s="6" t="s">
        <v>102</v>
      </c>
      <c r="AD110" s="4">
        <f t="shared" si="3"/>
        <v>1</v>
      </c>
      <c r="AE110" s="4">
        <f t="shared" si="4"/>
        <v>0</v>
      </c>
      <c r="AF110" s="4">
        <f t="shared" si="5"/>
        <v>0</v>
      </c>
      <c r="AG110" s="6">
        <v>0</v>
      </c>
      <c r="AL110" s="6" t="s">
        <v>670</v>
      </c>
      <c r="AM110" s="6" t="s">
        <v>824</v>
      </c>
      <c r="AN110" s="6" t="s">
        <v>831</v>
      </c>
    </row>
    <row r="111" spans="1:40" ht="14" x14ac:dyDescent="0.15">
      <c r="A111" s="15">
        <v>43761.694863229168</v>
      </c>
      <c r="B111" s="6" t="s">
        <v>9</v>
      </c>
      <c r="C111" s="4" t="str">
        <f t="shared" si="0"/>
        <v>Weiss</v>
      </c>
      <c r="E111" s="6" t="s">
        <v>168</v>
      </c>
      <c r="F111" s="4" t="str">
        <f t="shared" si="1"/>
        <v>Abigail Toghanro</v>
      </c>
      <c r="G111" s="65">
        <f t="shared" si="2"/>
        <v>1</v>
      </c>
      <c r="AC111" s="6" t="s">
        <v>100</v>
      </c>
      <c r="AD111" s="4">
        <f t="shared" si="3"/>
        <v>1</v>
      </c>
      <c r="AE111" s="4">
        <f t="shared" si="4"/>
        <v>1</v>
      </c>
      <c r="AF111" s="4">
        <f t="shared" si="5"/>
        <v>1</v>
      </c>
      <c r="AG111" s="6">
        <v>0</v>
      </c>
      <c r="AL111" s="6" t="s">
        <v>670</v>
      </c>
      <c r="AM111" s="6" t="s">
        <v>826</v>
      </c>
      <c r="AN111" s="6" t="s">
        <v>825</v>
      </c>
    </row>
    <row r="112" spans="1:40" ht="14" x14ac:dyDescent="0.15">
      <c r="A112" s="15">
        <v>43761.709502465281</v>
      </c>
      <c r="B112" s="6" t="s">
        <v>9</v>
      </c>
      <c r="C112" s="4" t="str">
        <f t="shared" si="0"/>
        <v>Weiss</v>
      </c>
      <c r="E112" s="6" t="s">
        <v>168</v>
      </c>
      <c r="F112" s="4" t="str">
        <f t="shared" si="1"/>
        <v>Sadie Langholtz</v>
      </c>
      <c r="G112" s="65">
        <f t="shared" si="2"/>
        <v>1</v>
      </c>
      <c r="AC112" s="6" t="s">
        <v>122</v>
      </c>
      <c r="AD112" s="4">
        <f t="shared" si="3"/>
        <v>1</v>
      </c>
      <c r="AE112" s="4">
        <f t="shared" si="4"/>
        <v>1</v>
      </c>
      <c r="AF112" s="4">
        <f t="shared" si="5"/>
        <v>1</v>
      </c>
      <c r="AG112" s="6">
        <v>0</v>
      </c>
      <c r="AL112" s="6" t="s">
        <v>670</v>
      </c>
      <c r="AM112" s="6" t="s">
        <v>826</v>
      </c>
      <c r="AN112" s="6" t="s">
        <v>825</v>
      </c>
    </row>
    <row r="113" spans="1:40" ht="14" x14ac:dyDescent="0.15">
      <c r="A113" s="15">
        <v>43762.738361724536</v>
      </c>
      <c r="B113" s="6" t="s">
        <v>9</v>
      </c>
      <c r="C113" s="4" t="str">
        <f t="shared" si="0"/>
        <v>Manor Senior High School</v>
      </c>
      <c r="E113" s="6" t="s">
        <v>332</v>
      </c>
      <c r="F113" s="4" t="str">
        <f t="shared" si="1"/>
        <v>Pradeep Tamang</v>
      </c>
      <c r="G113" s="65">
        <f t="shared" si="2"/>
        <v>1</v>
      </c>
      <c r="Z113" s="6" t="s">
        <v>337</v>
      </c>
      <c r="AD113" s="4">
        <f t="shared" si="3"/>
        <v>1</v>
      </c>
      <c r="AE113" s="4">
        <f t="shared" si="4"/>
        <v>1</v>
      </c>
      <c r="AF113" s="4">
        <f t="shared" si="5"/>
        <v>1</v>
      </c>
      <c r="AG113" s="6">
        <v>0</v>
      </c>
      <c r="AL113" s="6" t="s">
        <v>670</v>
      </c>
      <c r="AM113" s="6" t="s">
        <v>826</v>
      </c>
      <c r="AN113" s="6" t="s">
        <v>825</v>
      </c>
    </row>
    <row r="114" spans="1:40" ht="14" x14ac:dyDescent="0.15">
      <c r="A114" s="15">
        <v>43762.740022442129</v>
      </c>
      <c r="B114" s="6" t="s">
        <v>9</v>
      </c>
      <c r="C114" s="4" t="str">
        <f t="shared" si="0"/>
        <v>Manor Senior High School</v>
      </c>
      <c r="E114" s="6" t="s">
        <v>332</v>
      </c>
      <c r="F114" s="4" t="str">
        <f t="shared" si="1"/>
        <v>Jeremiah Cole</v>
      </c>
      <c r="G114" s="65">
        <f t="shared" si="2"/>
        <v>0.66666666666666663</v>
      </c>
      <c r="Z114" s="6" t="s">
        <v>398</v>
      </c>
      <c r="AD114" s="4">
        <f t="shared" si="3"/>
        <v>1</v>
      </c>
      <c r="AE114" s="4">
        <f t="shared" si="4"/>
        <v>0</v>
      </c>
      <c r="AF114" s="4">
        <f t="shared" si="5"/>
        <v>1</v>
      </c>
      <c r="AG114" s="6">
        <v>0</v>
      </c>
      <c r="AL114" s="6" t="s">
        <v>670</v>
      </c>
      <c r="AM114" s="6" t="s">
        <v>824</v>
      </c>
      <c r="AN114" s="6" t="s">
        <v>825</v>
      </c>
    </row>
    <row r="115" spans="1:40" ht="14" x14ac:dyDescent="0.15">
      <c r="A115" s="15">
        <v>43762.741456655094</v>
      </c>
      <c r="B115" s="6" t="s">
        <v>9</v>
      </c>
      <c r="C115" s="4" t="str">
        <f t="shared" si="0"/>
        <v>Manor Early College High School</v>
      </c>
      <c r="E115" s="6" t="s">
        <v>210</v>
      </c>
      <c r="F115" s="4" t="str">
        <f t="shared" si="1"/>
        <v>Thomas Armendariz</v>
      </c>
      <c r="G115" s="65">
        <f t="shared" si="2"/>
        <v>1</v>
      </c>
      <c r="W115" s="6" t="s">
        <v>341</v>
      </c>
      <c r="AD115" s="4">
        <f t="shared" si="3"/>
        <v>1</v>
      </c>
      <c r="AE115" s="4">
        <f t="shared" si="4"/>
        <v>1</v>
      </c>
      <c r="AF115" s="4">
        <f t="shared" si="5"/>
        <v>1</v>
      </c>
      <c r="AG115" s="6">
        <v>0</v>
      </c>
      <c r="AL115" s="6" t="s">
        <v>670</v>
      </c>
      <c r="AM115" s="6" t="s">
        <v>826</v>
      </c>
      <c r="AN115" s="6" t="s">
        <v>825</v>
      </c>
    </row>
    <row r="116" spans="1:40" ht="14" x14ac:dyDescent="0.15">
      <c r="A116" s="15">
        <v>43762.741664803238</v>
      </c>
      <c r="B116" s="6" t="s">
        <v>9</v>
      </c>
      <c r="C116" s="4" t="str">
        <f t="shared" si="0"/>
        <v>Manor Early College High School</v>
      </c>
      <c r="E116" s="6" t="s">
        <v>210</v>
      </c>
      <c r="F116" s="4" t="str">
        <f t="shared" si="1"/>
        <v>Harith Harizal</v>
      </c>
      <c r="G116" s="65">
        <f t="shared" si="2"/>
        <v>1</v>
      </c>
      <c r="W116" s="6" t="s">
        <v>410</v>
      </c>
      <c r="AD116" s="4">
        <f t="shared" si="3"/>
        <v>1</v>
      </c>
      <c r="AE116" s="4">
        <f t="shared" si="4"/>
        <v>1</v>
      </c>
      <c r="AF116" s="4">
        <f t="shared" si="5"/>
        <v>1</v>
      </c>
      <c r="AG116" s="6">
        <v>0</v>
      </c>
      <c r="AL116" s="6" t="s">
        <v>670</v>
      </c>
      <c r="AM116" s="6" t="s">
        <v>826</v>
      </c>
      <c r="AN116" s="6" t="s">
        <v>825</v>
      </c>
    </row>
    <row r="117" spans="1:40" ht="14" x14ac:dyDescent="0.15">
      <c r="A117" s="15">
        <v>43767.747459085644</v>
      </c>
      <c r="B117" s="6" t="s">
        <v>9</v>
      </c>
      <c r="C117" s="4" t="str">
        <f t="shared" si="0"/>
        <v>Manor Early College High School</v>
      </c>
      <c r="E117" s="6" t="s">
        <v>210</v>
      </c>
      <c r="F117" s="4" t="str">
        <f t="shared" si="1"/>
        <v>Kaiya Bello-Munn</v>
      </c>
      <c r="G117" s="65">
        <f t="shared" si="2"/>
        <v>1</v>
      </c>
      <c r="W117" s="6" t="s">
        <v>347</v>
      </c>
      <c r="AD117" s="4">
        <f t="shared" si="3"/>
        <v>1</v>
      </c>
      <c r="AE117" s="4">
        <f t="shared" si="4"/>
        <v>1</v>
      </c>
      <c r="AF117" s="4">
        <f t="shared" si="5"/>
        <v>1</v>
      </c>
      <c r="AG117" s="6">
        <v>0</v>
      </c>
      <c r="AL117" s="6" t="s">
        <v>670</v>
      </c>
      <c r="AM117" s="6" t="s">
        <v>826</v>
      </c>
      <c r="AN117" s="6" t="s">
        <v>825</v>
      </c>
    </row>
    <row r="118" spans="1:40" ht="14" x14ac:dyDescent="0.15">
      <c r="A118" s="67">
        <v>43745.713758622689</v>
      </c>
      <c r="B118" s="68" t="s">
        <v>141</v>
      </c>
      <c r="C118" s="69" t="str">
        <f t="shared" si="0"/>
        <v>Del Valle</v>
      </c>
      <c r="D118" s="68" t="s">
        <v>144</v>
      </c>
      <c r="E118" s="69"/>
      <c r="F118" s="69" t="str">
        <f t="shared" si="1"/>
        <v>Manuel Patino</v>
      </c>
      <c r="G118" s="65">
        <f t="shared" ref="G118:G264" si="6">(AE118+AF118+AG118)/3</f>
        <v>0.88886666666666658</v>
      </c>
      <c r="I118" s="6" t="s">
        <v>275</v>
      </c>
      <c r="AD118" s="70">
        <f t="shared" ref="AD118:AD264" si="7">IF(ISNUMBER(SEARCH("popcode",AH118)),1,0)</f>
        <v>0</v>
      </c>
      <c r="AE118" s="4">
        <f t="shared" ref="AE118:AE264" si="8">IF(ISNUMBER(SEARCH("property",AI118)),0.3333,0)+IF(ISNUMBER(SEARCH("value",AI118)),0.3333,0)+IF(ISNUMBER(SEARCH("selector",AI118)),0.3333,0)</f>
        <v>0.66659999999999997</v>
      </c>
      <c r="AF118" s="4">
        <f t="shared" ref="AF118:AF264" si="9">IF(ISNUMBER(SEARCH("CSS",AJ118)),1,0)</f>
        <v>1</v>
      </c>
      <c r="AG118" s="4">
        <f t="shared" ref="AG118:AG264" si="10">IF(ISNUMBER(SEARCH("Red, because #a is a more specific selector",AK118)),1,0)</f>
        <v>1</v>
      </c>
      <c r="AI118" s="6" t="s">
        <v>832</v>
      </c>
      <c r="AJ118" s="6" t="s">
        <v>833</v>
      </c>
      <c r="AK118" s="6" t="s">
        <v>834</v>
      </c>
    </row>
    <row r="119" spans="1:40" ht="14" x14ac:dyDescent="0.15">
      <c r="A119" s="67">
        <v>43745.714396157404</v>
      </c>
      <c r="B119" s="68" t="s">
        <v>141</v>
      </c>
      <c r="C119" s="69" t="str">
        <f t="shared" si="0"/>
        <v>Del Valle</v>
      </c>
      <c r="D119" s="68" t="s">
        <v>144</v>
      </c>
      <c r="E119" s="69"/>
      <c r="F119" s="69" t="str">
        <f t="shared" si="1"/>
        <v>Adrian Zermeno</v>
      </c>
      <c r="G119" s="65">
        <f t="shared" si="6"/>
        <v>0.99996666666666678</v>
      </c>
      <c r="I119" s="6" t="s">
        <v>296</v>
      </c>
      <c r="AD119" s="70">
        <f t="shared" si="7"/>
        <v>0</v>
      </c>
      <c r="AE119" s="4">
        <f t="shared" si="8"/>
        <v>0.99990000000000001</v>
      </c>
      <c r="AF119" s="4">
        <f t="shared" si="9"/>
        <v>1</v>
      </c>
      <c r="AG119" s="4">
        <f t="shared" si="10"/>
        <v>1</v>
      </c>
      <c r="AI119" s="6" t="s">
        <v>835</v>
      </c>
      <c r="AJ119" s="6" t="s">
        <v>833</v>
      </c>
      <c r="AK119" s="6" t="s">
        <v>834</v>
      </c>
    </row>
    <row r="120" spans="1:40" ht="14" x14ac:dyDescent="0.15">
      <c r="A120" s="67">
        <v>43745.716534560182</v>
      </c>
      <c r="B120" s="68" t="s">
        <v>141</v>
      </c>
      <c r="C120" s="69" t="str">
        <f t="shared" si="0"/>
        <v>Stony Point</v>
      </c>
      <c r="D120" s="68" t="s">
        <v>142</v>
      </c>
      <c r="E120" s="69"/>
      <c r="F120" s="69" t="str">
        <f t="shared" si="1"/>
        <v>Chieh-Yu (Joy) Chen</v>
      </c>
      <c r="G120" s="65">
        <f t="shared" si="6"/>
        <v>0.99996666666666678</v>
      </c>
      <c r="Q120" s="6" t="s">
        <v>161</v>
      </c>
      <c r="AD120" s="70">
        <f t="shared" si="7"/>
        <v>0</v>
      </c>
      <c r="AE120" s="4">
        <f t="shared" si="8"/>
        <v>0.99990000000000001</v>
      </c>
      <c r="AF120" s="4">
        <f t="shared" si="9"/>
        <v>1</v>
      </c>
      <c r="AG120" s="4">
        <f t="shared" si="10"/>
        <v>1</v>
      </c>
      <c r="AI120" s="6" t="s">
        <v>836</v>
      </c>
      <c r="AJ120" s="6" t="s">
        <v>833</v>
      </c>
      <c r="AK120" s="6" t="s">
        <v>834</v>
      </c>
    </row>
    <row r="121" spans="1:40" ht="14" x14ac:dyDescent="0.15">
      <c r="A121" s="67">
        <v>43745.719803703701</v>
      </c>
      <c r="B121" s="68" t="s">
        <v>141</v>
      </c>
      <c r="C121" s="69" t="str">
        <f t="shared" si="0"/>
        <v>Del Valle</v>
      </c>
      <c r="D121" s="68" t="s">
        <v>144</v>
      </c>
      <c r="E121" s="69"/>
      <c r="F121" s="69" t="str">
        <f t="shared" si="1"/>
        <v>Pedro Garrido Herrera</v>
      </c>
      <c r="G121" s="65">
        <f t="shared" si="6"/>
        <v>0.55553333333333332</v>
      </c>
      <c r="I121" s="6" t="s">
        <v>814</v>
      </c>
      <c r="AD121" s="70">
        <f t="shared" si="7"/>
        <v>0</v>
      </c>
      <c r="AE121" s="4">
        <f t="shared" si="8"/>
        <v>0.66659999999999997</v>
      </c>
      <c r="AF121" s="4">
        <f t="shared" si="9"/>
        <v>1</v>
      </c>
      <c r="AG121" s="4">
        <f t="shared" si="10"/>
        <v>0</v>
      </c>
      <c r="AI121" s="6" t="s">
        <v>837</v>
      </c>
      <c r="AJ121" s="6" t="s">
        <v>833</v>
      </c>
      <c r="AK121" s="6" t="s">
        <v>838</v>
      </c>
    </row>
    <row r="122" spans="1:40" ht="14" x14ac:dyDescent="0.15">
      <c r="A122" s="67">
        <v>43745.720152060181</v>
      </c>
      <c r="B122" s="68" t="s">
        <v>141</v>
      </c>
      <c r="C122" s="69" t="str">
        <f t="shared" si="0"/>
        <v>Del Valle</v>
      </c>
      <c r="D122" s="68" t="s">
        <v>144</v>
      </c>
      <c r="E122" s="69"/>
      <c r="F122" s="69" t="str">
        <f t="shared" si="1"/>
        <v>Lalit Khadka</v>
      </c>
      <c r="G122" s="65">
        <f t="shared" si="6"/>
        <v>0.33333333333333331</v>
      </c>
      <c r="I122" s="6" t="s">
        <v>336</v>
      </c>
      <c r="AD122" s="70">
        <f t="shared" si="7"/>
        <v>1</v>
      </c>
      <c r="AE122" s="4">
        <f t="shared" si="8"/>
        <v>0</v>
      </c>
      <c r="AF122" s="4">
        <f t="shared" si="9"/>
        <v>1</v>
      </c>
      <c r="AG122" s="4">
        <f t="shared" si="10"/>
        <v>0</v>
      </c>
      <c r="AH122" s="71" t="s">
        <v>839</v>
      </c>
      <c r="AI122" s="6" t="s">
        <v>840</v>
      </c>
      <c r="AJ122" s="6" t="s">
        <v>833</v>
      </c>
      <c r="AK122" s="6" t="s">
        <v>841</v>
      </c>
    </row>
    <row r="123" spans="1:40" ht="14" x14ac:dyDescent="0.15">
      <c r="A123" s="67">
        <v>43745.721260219907</v>
      </c>
      <c r="B123" s="68" t="s">
        <v>141</v>
      </c>
      <c r="C123" s="69" t="str">
        <f t="shared" si="0"/>
        <v>Del Valle</v>
      </c>
      <c r="D123" s="68" t="s">
        <v>144</v>
      </c>
      <c r="E123" s="69"/>
      <c r="F123" s="69" t="str">
        <f t="shared" si="1"/>
        <v>Victor Negrete</v>
      </c>
      <c r="G123" s="65">
        <f t="shared" si="6"/>
        <v>0.88886666666666658</v>
      </c>
      <c r="I123" s="6" t="s">
        <v>152</v>
      </c>
      <c r="AD123" s="70">
        <f t="shared" si="7"/>
        <v>1</v>
      </c>
      <c r="AE123" s="4">
        <f t="shared" si="8"/>
        <v>0.66659999999999997</v>
      </c>
      <c r="AF123" s="4">
        <f t="shared" si="9"/>
        <v>1</v>
      </c>
      <c r="AG123" s="4">
        <f t="shared" si="10"/>
        <v>1</v>
      </c>
      <c r="AH123" s="71" t="s">
        <v>842</v>
      </c>
      <c r="AI123" s="6" t="s">
        <v>843</v>
      </c>
      <c r="AJ123" s="6" t="s">
        <v>833</v>
      </c>
      <c r="AK123" s="6" t="s">
        <v>834</v>
      </c>
    </row>
    <row r="124" spans="1:40" ht="14" x14ac:dyDescent="0.15">
      <c r="A124" s="67">
        <v>43745.721266064815</v>
      </c>
      <c r="B124" s="68" t="s">
        <v>141</v>
      </c>
      <c r="C124" s="69" t="str">
        <f t="shared" si="0"/>
        <v>Weiss</v>
      </c>
      <c r="D124" s="68" t="s">
        <v>168</v>
      </c>
      <c r="E124" s="69"/>
      <c r="F124" s="69" t="str">
        <f t="shared" si="1"/>
        <v>Regina DeCuire</v>
      </c>
      <c r="G124" s="65">
        <f t="shared" si="6"/>
        <v>0.77776666666666661</v>
      </c>
      <c r="R124" s="6" t="s">
        <v>202</v>
      </c>
      <c r="AD124" s="70">
        <f t="shared" si="7"/>
        <v>0</v>
      </c>
      <c r="AE124" s="4">
        <f t="shared" si="8"/>
        <v>0.33329999999999999</v>
      </c>
      <c r="AF124" s="4">
        <f t="shared" si="9"/>
        <v>1</v>
      </c>
      <c r="AG124" s="4">
        <f t="shared" si="10"/>
        <v>1</v>
      </c>
      <c r="AI124" s="6" t="s">
        <v>844</v>
      </c>
      <c r="AJ124" s="6" t="s">
        <v>833</v>
      </c>
      <c r="AK124" s="6" t="s">
        <v>834</v>
      </c>
    </row>
    <row r="125" spans="1:40" ht="14" x14ac:dyDescent="0.15">
      <c r="A125" s="67">
        <v>43745.72161685185</v>
      </c>
      <c r="B125" s="68" t="s">
        <v>141</v>
      </c>
      <c r="C125" s="69" t="str">
        <f t="shared" si="0"/>
        <v>Pflugerville</v>
      </c>
      <c r="D125" s="68" t="s">
        <v>149</v>
      </c>
      <c r="E125" s="69"/>
      <c r="F125" s="69" t="str">
        <f t="shared" si="1"/>
        <v>Aileen Garcia</v>
      </c>
      <c r="G125" s="65">
        <f t="shared" si="6"/>
        <v>0.88886666666666658</v>
      </c>
      <c r="P125" s="6" t="s">
        <v>179</v>
      </c>
      <c r="AD125" s="70">
        <f t="shared" si="7"/>
        <v>0</v>
      </c>
      <c r="AE125" s="4">
        <f t="shared" si="8"/>
        <v>0.66659999999999997</v>
      </c>
      <c r="AF125" s="4">
        <f t="shared" si="9"/>
        <v>1</v>
      </c>
      <c r="AG125" s="4">
        <f t="shared" si="10"/>
        <v>1</v>
      </c>
      <c r="AI125" s="6" t="s">
        <v>845</v>
      </c>
      <c r="AJ125" s="6" t="s">
        <v>833</v>
      </c>
      <c r="AK125" s="6" t="s">
        <v>834</v>
      </c>
    </row>
    <row r="126" spans="1:40" ht="14" x14ac:dyDescent="0.15">
      <c r="A126" s="67">
        <v>43745.721942708333</v>
      </c>
      <c r="B126" s="68" t="s">
        <v>141</v>
      </c>
      <c r="C126" s="69" t="str">
        <f t="shared" si="0"/>
        <v>Del Valle</v>
      </c>
      <c r="D126" s="68" t="s">
        <v>144</v>
      </c>
      <c r="E126" s="69"/>
      <c r="F126" s="69" t="str">
        <f t="shared" si="1"/>
        <v>Estrellita Dilbert</v>
      </c>
      <c r="G126" s="65">
        <f t="shared" si="6"/>
        <v>0.6666333333333333</v>
      </c>
      <c r="I126" s="6" t="s">
        <v>146</v>
      </c>
      <c r="AD126" s="70">
        <f t="shared" si="7"/>
        <v>0</v>
      </c>
      <c r="AE126" s="4">
        <f t="shared" si="8"/>
        <v>0.99990000000000001</v>
      </c>
      <c r="AF126" s="4">
        <f t="shared" si="9"/>
        <v>1</v>
      </c>
      <c r="AG126" s="4">
        <f t="shared" si="10"/>
        <v>0</v>
      </c>
      <c r="AH126" s="6" t="s">
        <v>846</v>
      </c>
      <c r="AI126" s="6" t="s">
        <v>836</v>
      </c>
      <c r="AJ126" s="6" t="s">
        <v>833</v>
      </c>
      <c r="AK126" s="6" t="s">
        <v>841</v>
      </c>
    </row>
    <row r="127" spans="1:40" ht="14" x14ac:dyDescent="0.15">
      <c r="A127" s="67">
        <v>43745.722878368055</v>
      </c>
      <c r="B127" s="68" t="s">
        <v>141</v>
      </c>
      <c r="C127" s="69" t="str">
        <f t="shared" si="0"/>
        <v>Del Valle</v>
      </c>
      <c r="D127" s="68" t="s">
        <v>144</v>
      </c>
      <c r="E127" s="69"/>
      <c r="F127" s="69" t="str">
        <f t="shared" si="1"/>
        <v>Ty Warren</v>
      </c>
      <c r="G127" s="65">
        <f t="shared" si="6"/>
        <v>0.88886666666666658</v>
      </c>
      <c r="I127" s="6" t="s">
        <v>209</v>
      </c>
      <c r="AD127" s="70">
        <f t="shared" si="7"/>
        <v>1</v>
      </c>
      <c r="AE127" s="4">
        <f t="shared" si="8"/>
        <v>0.66659999999999997</v>
      </c>
      <c r="AF127" s="4">
        <f t="shared" si="9"/>
        <v>1</v>
      </c>
      <c r="AG127" s="4">
        <f t="shared" si="10"/>
        <v>1</v>
      </c>
      <c r="AH127" s="71" t="s">
        <v>847</v>
      </c>
      <c r="AI127" s="6" t="s">
        <v>843</v>
      </c>
      <c r="AJ127" s="6" t="s">
        <v>833</v>
      </c>
      <c r="AK127" s="6" t="s">
        <v>834</v>
      </c>
    </row>
    <row r="128" spans="1:40" ht="14" x14ac:dyDescent="0.15">
      <c r="A128" s="67">
        <v>43745.723494016202</v>
      </c>
      <c r="B128" s="68" t="s">
        <v>141</v>
      </c>
      <c r="C128" s="69" t="str">
        <f t="shared" si="0"/>
        <v>Del Valle</v>
      </c>
      <c r="D128" s="68" t="s">
        <v>144</v>
      </c>
      <c r="E128" s="69"/>
      <c r="F128" s="69" t="str">
        <f t="shared" si="1"/>
        <v>Clarissa Leija</v>
      </c>
      <c r="G128" s="65">
        <f t="shared" si="6"/>
        <v>0.88886666666666658</v>
      </c>
      <c r="I128" s="6" t="s">
        <v>287</v>
      </c>
      <c r="AD128" s="70">
        <f t="shared" si="7"/>
        <v>1</v>
      </c>
      <c r="AE128" s="4">
        <f t="shared" si="8"/>
        <v>0.66659999999999997</v>
      </c>
      <c r="AF128" s="4">
        <f t="shared" si="9"/>
        <v>1</v>
      </c>
      <c r="AG128" s="4">
        <f t="shared" si="10"/>
        <v>1</v>
      </c>
      <c r="AH128" s="71" t="s">
        <v>848</v>
      </c>
      <c r="AI128" s="6" t="s">
        <v>845</v>
      </c>
      <c r="AJ128" s="6" t="s">
        <v>833</v>
      </c>
      <c r="AK128" s="6" t="s">
        <v>834</v>
      </c>
    </row>
    <row r="129" spans="1:37" ht="14" x14ac:dyDescent="0.15">
      <c r="A129" s="67">
        <v>43745.723944432873</v>
      </c>
      <c r="B129" s="68" t="s">
        <v>141</v>
      </c>
      <c r="C129" s="69" t="str">
        <f t="shared" si="0"/>
        <v>Del Valle</v>
      </c>
      <c r="D129" s="68" t="s">
        <v>144</v>
      </c>
      <c r="E129" s="69"/>
      <c r="F129" s="69" t="str">
        <f t="shared" si="1"/>
        <v>Emily Lopez Campos</v>
      </c>
      <c r="G129" s="65">
        <f t="shared" si="6"/>
        <v>0.88886666666666658</v>
      </c>
      <c r="I129" s="6" t="s">
        <v>285</v>
      </c>
      <c r="AD129" s="70">
        <f t="shared" si="7"/>
        <v>1</v>
      </c>
      <c r="AE129" s="4">
        <f t="shared" si="8"/>
        <v>0.66659999999999997</v>
      </c>
      <c r="AF129" s="4">
        <f t="shared" si="9"/>
        <v>1</v>
      </c>
      <c r="AG129" s="4">
        <f t="shared" si="10"/>
        <v>1</v>
      </c>
      <c r="AH129" s="71" t="s">
        <v>849</v>
      </c>
      <c r="AI129" s="6" t="s">
        <v>845</v>
      </c>
      <c r="AJ129" s="6" t="s">
        <v>833</v>
      </c>
      <c r="AK129" s="6" t="s">
        <v>834</v>
      </c>
    </row>
    <row r="130" spans="1:37" ht="14" x14ac:dyDescent="0.15">
      <c r="A130" s="67">
        <v>43745.723946481477</v>
      </c>
      <c r="B130" s="68" t="s">
        <v>141</v>
      </c>
      <c r="C130" s="69" t="str">
        <f t="shared" si="0"/>
        <v>Del Valle</v>
      </c>
      <c r="D130" s="68" t="s">
        <v>144</v>
      </c>
      <c r="E130" s="69"/>
      <c r="F130" s="69" t="str">
        <f t="shared" si="1"/>
        <v>Diana Lopez</v>
      </c>
      <c r="G130" s="65">
        <f t="shared" si="6"/>
        <v>0.11109999999999999</v>
      </c>
      <c r="I130" s="6" t="s">
        <v>850</v>
      </c>
      <c r="AD130" s="70">
        <f t="shared" si="7"/>
        <v>1</v>
      </c>
      <c r="AE130" s="4">
        <f t="shared" si="8"/>
        <v>0.33329999999999999</v>
      </c>
      <c r="AF130" s="4">
        <f t="shared" si="9"/>
        <v>0</v>
      </c>
      <c r="AG130" s="4">
        <f t="shared" si="10"/>
        <v>0</v>
      </c>
      <c r="AH130" s="71" t="s">
        <v>851</v>
      </c>
      <c r="AI130" s="6" t="s">
        <v>844</v>
      </c>
      <c r="AJ130" s="6" t="s">
        <v>852</v>
      </c>
      <c r="AK130" s="6" t="s">
        <v>841</v>
      </c>
    </row>
    <row r="131" spans="1:37" ht="14" x14ac:dyDescent="0.15">
      <c r="A131" s="67">
        <v>43745.724548113431</v>
      </c>
      <c r="B131" s="68" t="s">
        <v>141</v>
      </c>
      <c r="C131" s="69" t="str">
        <f t="shared" si="0"/>
        <v>Del Valle</v>
      </c>
      <c r="D131" s="68" t="s">
        <v>144</v>
      </c>
      <c r="E131" s="69"/>
      <c r="F131" s="69" t="str">
        <f t="shared" si="1"/>
        <v>Florence Nyiraneza</v>
      </c>
      <c r="G131" s="65">
        <f t="shared" si="6"/>
        <v>0.33333333333333331</v>
      </c>
      <c r="I131" s="6" t="s">
        <v>150</v>
      </c>
      <c r="AD131" s="70">
        <f t="shared" si="7"/>
        <v>0</v>
      </c>
      <c r="AE131" s="4">
        <f t="shared" si="8"/>
        <v>0</v>
      </c>
      <c r="AF131" s="4">
        <f t="shared" si="9"/>
        <v>0</v>
      </c>
      <c r="AG131" s="4">
        <f t="shared" si="10"/>
        <v>1</v>
      </c>
      <c r="AI131" s="6" t="s">
        <v>840</v>
      </c>
      <c r="AJ131" s="6" t="s">
        <v>852</v>
      </c>
      <c r="AK131" s="6" t="s">
        <v>834</v>
      </c>
    </row>
    <row r="132" spans="1:37" ht="14" x14ac:dyDescent="0.15">
      <c r="A132" s="67">
        <v>43745.726202094906</v>
      </c>
      <c r="B132" s="68" t="s">
        <v>141</v>
      </c>
      <c r="C132" s="69" t="str">
        <f t="shared" si="0"/>
        <v>Del Valle</v>
      </c>
      <c r="D132" s="68" t="s">
        <v>144</v>
      </c>
      <c r="E132" s="69"/>
      <c r="F132" s="69" t="str">
        <f t="shared" si="1"/>
        <v>Johana Lopez</v>
      </c>
      <c r="G132" s="65">
        <f t="shared" si="6"/>
        <v>0.44443333333333329</v>
      </c>
      <c r="I132" s="6" t="s">
        <v>853</v>
      </c>
      <c r="AD132" s="70">
        <f t="shared" si="7"/>
        <v>1</v>
      </c>
      <c r="AE132" s="4">
        <f t="shared" si="8"/>
        <v>0.33329999999999999</v>
      </c>
      <c r="AF132" s="4">
        <f t="shared" si="9"/>
        <v>0</v>
      </c>
      <c r="AG132" s="4">
        <f t="shared" si="10"/>
        <v>1</v>
      </c>
      <c r="AH132" s="71" t="s">
        <v>854</v>
      </c>
      <c r="AI132" s="6" t="s">
        <v>844</v>
      </c>
      <c r="AJ132" s="6" t="s">
        <v>852</v>
      </c>
      <c r="AK132" s="6" t="s">
        <v>834</v>
      </c>
    </row>
    <row r="133" spans="1:37" ht="14" x14ac:dyDescent="0.15">
      <c r="A133" s="67">
        <v>43745.726562222218</v>
      </c>
      <c r="B133" s="68" t="s">
        <v>141</v>
      </c>
      <c r="C133" s="69" t="str">
        <f t="shared" si="0"/>
        <v>Pflugerville</v>
      </c>
      <c r="D133" s="68" t="s">
        <v>149</v>
      </c>
      <c r="E133" s="69"/>
      <c r="F133" s="69" t="str">
        <f t="shared" si="1"/>
        <v>Keira Tran</v>
      </c>
      <c r="G133" s="65">
        <f t="shared" si="6"/>
        <v>0.55553333333333332</v>
      </c>
      <c r="P133" s="6" t="s">
        <v>157</v>
      </c>
      <c r="AD133" s="70">
        <f t="shared" si="7"/>
        <v>1</v>
      </c>
      <c r="AE133" s="4">
        <f t="shared" si="8"/>
        <v>0.66659999999999997</v>
      </c>
      <c r="AF133" s="4">
        <f t="shared" si="9"/>
        <v>0</v>
      </c>
      <c r="AG133" s="4">
        <f t="shared" si="10"/>
        <v>1</v>
      </c>
      <c r="AH133" s="71" t="s">
        <v>855</v>
      </c>
      <c r="AI133" s="6" t="s">
        <v>843</v>
      </c>
      <c r="AJ133" s="6" t="s">
        <v>852</v>
      </c>
      <c r="AK133" s="6" t="s">
        <v>834</v>
      </c>
    </row>
    <row r="134" spans="1:37" ht="14" x14ac:dyDescent="0.15">
      <c r="A134" s="67">
        <v>43745.726663692127</v>
      </c>
      <c r="B134" s="68" t="s">
        <v>141</v>
      </c>
      <c r="C134" s="69" t="str">
        <f t="shared" si="0"/>
        <v>Stony Point</v>
      </c>
      <c r="D134" s="68" t="s">
        <v>142</v>
      </c>
      <c r="E134" s="69"/>
      <c r="F134" s="69" t="str">
        <f t="shared" si="1"/>
        <v>Thomas Gonzalez</v>
      </c>
      <c r="G134" s="65">
        <f t="shared" si="6"/>
        <v>0.99996666666666678</v>
      </c>
      <c r="Q134" s="6" t="s">
        <v>169</v>
      </c>
      <c r="AD134" s="70">
        <f t="shared" si="7"/>
        <v>0</v>
      </c>
      <c r="AE134" s="4">
        <f t="shared" si="8"/>
        <v>0.99990000000000001</v>
      </c>
      <c r="AF134" s="4">
        <f t="shared" si="9"/>
        <v>1</v>
      </c>
      <c r="AG134" s="4">
        <f t="shared" si="10"/>
        <v>1</v>
      </c>
      <c r="AH134" s="6" t="s">
        <v>856</v>
      </c>
      <c r="AI134" s="6" t="s">
        <v>836</v>
      </c>
      <c r="AJ134" s="6" t="s">
        <v>833</v>
      </c>
      <c r="AK134" s="6" t="s">
        <v>834</v>
      </c>
    </row>
    <row r="135" spans="1:37" ht="14" x14ac:dyDescent="0.15">
      <c r="A135" s="67">
        <v>43745.727015706019</v>
      </c>
      <c r="B135" s="68" t="s">
        <v>141</v>
      </c>
      <c r="C135" s="69" t="str">
        <f t="shared" si="0"/>
        <v>Pflugerville</v>
      </c>
      <c r="D135" s="68" t="s">
        <v>149</v>
      </c>
      <c r="E135" s="69"/>
      <c r="F135" s="69" t="str">
        <f t="shared" si="1"/>
        <v>Kyndal Hampton</v>
      </c>
      <c r="G135" s="65">
        <f t="shared" si="6"/>
        <v>0.88886666666666658</v>
      </c>
      <c r="P135" s="6" t="s">
        <v>153</v>
      </c>
      <c r="AD135" s="70">
        <f t="shared" si="7"/>
        <v>1</v>
      </c>
      <c r="AE135" s="4">
        <f t="shared" si="8"/>
        <v>0.66659999999999997</v>
      </c>
      <c r="AF135" s="4">
        <f t="shared" si="9"/>
        <v>1</v>
      </c>
      <c r="AG135" s="4">
        <f t="shared" si="10"/>
        <v>1</v>
      </c>
      <c r="AH135" s="71" t="s">
        <v>857</v>
      </c>
      <c r="AI135" s="6" t="s">
        <v>858</v>
      </c>
      <c r="AJ135" s="6" t="s">
        <v>833</v>
      </c>
      <c r="AK135" s="6" t="s">
        <v>834</v>
      </c>
    </row>
    <row r="136" spans="1:37" ht="14" x14ac:dyDescent="0.15">
      <c r="A136" s="67">
        <v>43745.727079212964</v>
      </c>
      <c r="B136" s="68" t="s">
        <v>141</v>
      </c>
      <c r="C136" s="69" t="str">
        <f t="shared" si="0"/>
        <v>Pflugerville</v>
      </c>
      <c r="D136" s="68" t="s">
        <v>149</v>
      </c>
      <c r="E136" s="69"/>
      <c r="F136" s="69" t="str">
        <f t="shared" si="1"/>
        <v>Micayla Pace</v>
      </c>
      <c r="G136" s="65">
        <f t="shared" si="6"/>
        <v>0.44443333333333329</v>
      </c>
      <c r="P136" s="6" t="s">
        <v>372</v>
      </c>
      <c r="AD136" s="70">
        <f t="shared" si="7"/>
        <v>0</v>
      </c>
      <c r="AE136" s="4">
        <f t="shared" si="8"/>
        <v>0.33329999999999999</v>
      </c>
      <c r="AF136" s="4">
        <f t="shared" si="9"/>
        <v>1</v>
      </c>
      <c r="AG136" s="4">
        <f t="shared" si="10"/>
        <v>0</v>
      </c>
      <c r="AI136" s="6" t="s">
        <v>859</v>
      </c>
      <c r="AJ136" s="6" t="s">
        <v>833</v>
      </c>
      <c r="AK136" s="6" t="s">
        <v>841</v>
      </c>
    </row>
    <row r="137" spans="1:37" ht="14" x14ac:dyDescent="0.15">
      <c r="A137" s="67">
        <v>43745.727587002315</v>
      </c>
      <c r="B137" s="68" t="s">
        <v>141</v>
      </c>
      <c r="C137" s="69" t="str">
        <f t="shared" si="0"/>
        <v>Stony Point</v>
      </c>
      <c r="D137" s="68" t="s">
        <v>142</v>
      </c>
      <c r="E137" s="69"/>
      <c r="F137" s="69" t="str">
        <f t="shared" si="1"/>
        <v>Chieh-Yu (Joy) Chen</v>
      </c>
      <c r="G137" s="65">
        <f t="shared" si="6"/>
        <v>0.99996666666666678</v>
      </c>
      <c r="Q137" s="6" t="s">
        <v>161</v>
      </c>
      <c r="AD137" s="70">
        <f t="shared" si="7"/>
        <v>1</v>
      </c>
      <c r="AE137" s="4">
        <f t="shared" si="8"/>
        <v>0.99990000000000001</v>
      </c>
      <c r="AF137" s="4">
        <f t="shared" si="9"/>
        <v>1</v>
      </c>
      <c r="AG137" s="4">
        <f t="shared" si="10"/>
        <v>1</v>
      </c>
      <c r="AH137" s="71" t="s">
        <v>860</v>
      </c>
      <c r="AI137" s="6" t="s">
        <v>836</v>
      </c>
      <c r="AJ137" s="6" t="s">
        <v>833</v>
      </c>
      <c r="AK137" s="6" t="s">
        <v>834</v>
      </c>
    </row>
    <row r="138" spans="1:37" ht="14" x14ac:dyDescent="0.15">
      <c r="A138" s="67">
        <v>43745.727706203703</v>
      </c>
      <c r="B138" s="68" t="s">
        <v>141</v>
      </c>
      <c r="C138" s="69" t="str">
        <f t="shared" si="0"/>
        <v>Stony Point</v>
      </c>
      <c r="D138" s="68" t="s">
        <v>142</v>
      </c>
      <c r="E138" s="69"/>
      <c r="F138" s="69" t="str">
        <f t="shared" si="1"/>
        <v>Agnieszka Jesionowska</v>
      </c>
      <c r="G138" s="65">
        <f t="shared" si="6"/>
        <v>0.99996666666666678</v>
      </c>
      <c r="Q138" s="6" t="s">
        <v>184</v>
      </c>
      <c r="AD138" s="70">
        <f t="shared" si="7"/>
        <v>1</v>
      </c>
      <c r="AE138" s="4">
        <f t="shared" si="8"/>
        <v>0.99990000000000001</v>
      </c>
      <c r="AF138" s="4">
        <f t="shared" si="9"/>
        <v>1</v>
      </c>
      <c r="AG138" s="4">
        <f t="shared" si="10"/>
        <v>1</v>
      </c>
      <c r="AH138" s="71" t="s">
        <v>861</v>
      </c>
      <c r="AI138" s="6" t="s">
        <v>836</v>
      </c>
      <c r="AJ138" s="6" t="s">
        <v>833</v>
      </c>
      <c r="AK138" s="6" t="s">
        <v>834</v>
      </c>
    </row>
    <row r="139" spans="1:37" ht="14" x14ac:dyDescent="0.15">
      <c r="A139" s="67">
        <v>43745.728283009259</v>
      </c>
      <c r="B139" s="68" t="s">
        <v>141</v>
      </c>
      <c r="C139" s="69" t="str">
        <f t="shared" si="0"/>
        <v>Stony Point</v>
      </c>
      <c r="D139" s="68" t="s">
        <v>142</v>
      </c>
      <c r="E139" s="69"/>
      <c r="F139" s="69" t="str">
        <f t="shared" si="1"/>
        <v>Kyle Chambless</v>
      </c>
      <c r="G139" s="65">
        <f t="shared" si="6"/>
        <v>0.88886666666666658</v>
      </c>
      <c r="Q139" s="6" t="s">
        <v>181</v>
      </c>
      <c r="AD139" s="70">
        <f t="shared" si="7"/>
        <v>0</v>
      </c>
      <c r="AE139" s="4">
        <f t="shared" si="8"/>
        <v>0.66659999999999997</v>
      </c>
      <c r="AF139" s="4">
        <f t="shared" si="9"/>
        <v>1</v>
      </c>
      <c r="AG139" s="4">
        <f t="shared" si="10"/>
        <v>1</v>
      </c>
      <c r="AH139" s="6" t="s">
        <v>862</v>
      </c>
      <c r="AI139" s="6" t="s">
        <v>845</v>
      </c>
      <c r="AJ139" s="6" t="s">
        <v>833</v>
      </c>
      <c r="AK139" s="6" t="s">
        <v>834</v>
      </c>
    </row>
    <row r="140" spans="1:37" ht="14" x14ac:dyDescent="0.15">
      <c r="A140" s="67">
        <v>43745.728425868059</v>
      </c>
      <c r="B140" s="68" t="s">
        <v>141</v>
      </c>
      <c r="C140" s="69" t="str">
        <f t="shared" si="0"/>
        <v>Stony Point</v>
      </c>
      <c r="D140" s="68" t="s">
        <v>142</v>
      </c>
      <c r="E140" s="69"/>
      <c r="F140" s="69" t="str">
        <f t="shared" si="1"/>
        <v>Mark Gallegos</v>
      </c>
      <c r="G140" s="65">
        <f t="shared" si="6"/>
        <v>0.99996666666666678</v>
      </c>
      <c r="Q140" s="6" t="s">
        <v>371</v>
      </c>
      <c r="AD140" s="70">
        <f t="shared" si="7"/>
        <v>0</v>
      </c>
      <c r="AE140" s="4">
        <f t="shared" si="8"/>
        <v>0.99990000000000001</v>
      </c>
      <c r="AF140" s="4">
        <f t="shared" si="9"/>
        <v>1</v>
      </c>
      <c r="AG140" s="4">
        <f t="shared" si="10"/>
        <v>1</v>
      </c>
      <c r="AI140" s="6" t="s">
        <v>836</v>
      </c>
      <c r="AJ140" s="6" t="s">
        <v>833</v>
      </c>
      <c r="AK140" s="6" t="s">
        <v>834</v>
      </c>
    </row>
    <row r="141" spans="1:37" ht="14" x14ac:dyDescent="0.15">
      <c r="A141" s="67">
        <v>43745.728437812504</v>
      </c>
      <c r="B141" s="68" t="s">
        <v>141</v>
      </c>
      <c r="C141" s="69" t="str">
        <f t="shared" si="0"/>
        <v>Pflugerville</v>
      </c>
      <c r="D141" s="68" t="s">
        <v>149</v>
      </c>
      <c r="E141" s="69"/>
      <c r="F141" s="69" t="str">
        <f t="shared" si="1"/>
        <v>Bethany Wong</v>
      </c>
      <c r="G141" s="65">
        <f t="shared" si="6"/>
        <v>0.99996666666666678</v>
      </c>
      <c r="P141" s="6" t="s">
        <v>401</v>
      </c>
      <c r="AD141" s="70">
        <f t="shared" si="7"/>
        <v>1</v>
      </c>
      <c r="AE141" s="4">
        <f t="shared" si="8"/>
        <v>0.99990000000000001</v>
      </c>
      <c r="AF141" s="4">
        <f t="shared" si="9"/>
        <v>1</v>
      </c>
      <c r="AG141" s="4">
        <f t="shared" si="10"/>
        <v>1</v>
      </c>
      <c r="AH141" s="71" t="s">
        <v>863</v>
      </c>
      <c r="AI141" s="6" t="s">
        <v>864</v>
      </c>
      <c r="AJ141" s="6" t="s">
        <v>833</v>
      </c>
      <c r="AK141" s="6" t="s">
        <v>834</v>
      </c>
    </row>
    <row r="142" spans="1:37" ht="14" x14ac:dyDescent="0.15">
      <c r="A142" s="67">
        <v>43745.728514050927</v>
      </c>
      <c r="B142" s="68" t="s">
        <v>141</v>
      </c>
      <c r="C142" s="69" t="str">
        <f t="shared" si="0"/>
        <v>Pflugerville</v>
      </c>
      <c r="D142" s="68" t="s">
        <v>149</v>
      </c>
      <c r="E142" s="69"/>
      <c r="F142" s="69" t="str">
        <f t="shared" si="1"/>
        <v>Trinity Williams</v>
      </c>
      <c r="G142" s="65">
        <f t="shared" si="6"/>
        <v>0.99996666666666678</v>
      </c>
      <c r="P142" s="6" t="s">
        <v>402</v>
      </c>
      <c r="AD142" s="70">
        <f t="shared" si="7"/>
        <v>1</v>
      </c>
      <c r="AE142" s="4">
        <f t="shared" si="8"/>
        <v>0.99990000000000001</v>
      </c>
      <c r="AF142" s="4">
        <f t="shared" si="9"/>
        <v>1</v>
      </c>
      <c r="AG142" s="4">
        <f t="shared" si="10"/>
        <v>1</v>
      </c>
      <c r="AH142" s="71" t="s">
        <v>865</v>
      </c>
      <c r="AI142" s="6" t="s">
        <v>864</v>
      </c>
      <c r="AJ142" s="6" t="s">
        <v>833</v>
      </c>
      <c r="AK142" s="6" t="s">
        <v>834</v>
      </c>
    </row>
    <row r="143" spans="1:37" ht="14" x14ac:dyDescent="0.15">
      <c r="A143" s="67">
        <v>43745.728684467591</v>
      </c>
      <c r="B143" s="68" t="s">
        <v>141</v>
      </c>
      <c r="C143" s="69" t="str">
        <f t="shared" si="0"/>
        <v>Stony Point</v>
      </c>
      <c r="D143" s="68" t="s">
        <v>142</v>
      </c>
      <c r="E143" s="69"/>
      <c r="F143" s="69" t="str">
        <f t="shared" si="1"/>
        <v>Jameson Shook</v>
      </c>
      <c r="G143" s="65">
        <f t="shared" si="6"/>
        <v>0.99996666666666678</v>
      </c>
      <c r="Q143" s="6" t="s">
        <v>170</v>
      </c>
      <c r="AD143" s="70">
        <f t="shared" si="7"/>
        <v>1</v>
      </c>
      <c r="AE143" s="4">
        <f t="shared" si="8"/>
        <v>0.99990000000000001</v>
      </c>
      <c r="AF143" s="4">
        <f t="shared" si="9"/>
        <v>1</v>
      </c>
      <c r="AG143" s="4">
        <f t="shared" si="10"/>
        <v>1</v>
      </c>
      <c r="AH143" s="71" t="s">
        <v>866</v>
      </c>
      <c r="AI143" s="6" t="s">
        <v>836</v>
      </c>
      <c r="AJ143" s="6" t="s">
        <v>833</v>
      </c>
      <c r="AK143" s="6" t="s">
        <v>834</v>
      </c>
    </row>
    <row r="144" spans="1:37" ht="14" x14ac:dyDescent="0.15">
      <c r="A144" s="67">
        <v>43745.728831319444</v>
      </c>
      <c r="B144" s="68" t="s">
        <v>141</v>
      </c>
      <c r="C144" s="69" t="str">
        <f t="shared" si="0"/>
        <v>Stony Point</v>
      </c>
      <c r="D144" s="68" t="s">
        <v>142</v>
      </c>
      <c r="E144" s="69"/>
      <c r="F144" s="69" t="str">
        <f t="shared" si="1"/>
        <v>Jaden Desmond</v>
      </c>
      <c r="G144" s="65">
        <f t="shared" si="6"/>
        <v>0.99996666666666678</v>
      </c>
      <c r="Q144" s="6" t="s">
        <v>164</v>
      </c>
      <c r="AD144" s="70">
        <f t="shared" si="7"/>
        <v>1</v>
      </c>
      <c r="AE144" s="4">
        <f t="shared" si="8"/>
        <v>0.99990000000000001</v>
      </c>
      <c r="AF144" s="4">
        <f t="shared" si="9"/>
        <v>1</v>
      </c>
      <c r="AG144" s="4">
        <f t="shared" si="10"/>
        <v>1</v>
      </c>
      <c r="AH144" s="71" t="s">
        <v>867</v>
      </c>
      <c r="AI144" s="6" t="s">
        <v>836</v>
      </c>
      <c r="AJ144" s="6" t="s">
        <v>833</v>
      </c>
      <c r="AK144" s="6" t="s">
        <v>834</v>
      </c>
    </row>
    <row r="145" spans="1:37" ht="14" x14ac:dyDescent="0.15">
      <c r="A145" s="67">
        <v>43745.728942928239</v>
      </c>
      <c r="B145" s="68" t="s">
        <v>141</v>
      </c>
      <c r="C145" s="69" t="str">
        <f t="shared" si="0"/>
        <v>Del Valle</v>
      </c>
      <c r="D145" s="68" t="s">
        <v>144</v>
      </c>
      <c r="E145" s="69"/>
      <c r="F145" s="69" t="str">
        <f t="shared" si="1"/>
        <v>Aleksy Rodriguez</v>
      </c>
      <c r="G145" s="65">
        <f t="shared" si="6"/>
        <v>0.77776666666666661</v>
      </c>
      <c r="I145" s="6" t="s">
        <v>151</v>
      </c>
      <c r="AD145" s="70">
        <f t="shared" si="7"/>
        <v>1</v>
      </c>
      <c r="AE145" s="4">
        <f t="shared" si="8"/>
        <v>0.33329999999999999</v>
      </c>
      <c r="AF145" s="4">
        <f t="shared" si="9"/>
        <v>1</v>
      </c>
      <c r="AG145" s="4">
        <f t="shared" si="10"/>
        <v>1</v>
      </c>
      <c r="AH145" s="71" t="s">
        <v>868</v>
      </c>
      <c r="AI145" s="6" t="s">
        <v>844</v>
      </c>
      <c r="AJ145" s="6" t="s">
        <v>833</v>
      </c>
      <c r="AK145" s="6" t="s">
        <v>834</v>
      </c>
    </row>
    <row r="146" spans="1:37" ht="14" x14ac:dyDescent="0.15">
      <c r="A146" s="67">
        <v>43745.729047592591</v>
      </c>
      <c r="B146" s="68" t="s">
        <v>141</v>
      </c>
      <c r="C146" s="69" t="str">
        <f t="shared" si="0"/>
        <v>Stony Point</v>
      </c>
      <c r="D146" s="68" t="s">
        <v>142</v>
      </c>
      <c r="E146" s="69"/>
      <c r="F146" s="69" t="str">
        <f t="shared" si="1"/>
        <v>Kathleen Robot</v>
      </c>
      <c r="G146" s="65">
        <f t="shared" si="6"/>
        <v>0.55553333333333332</v>
      </c>
      <c r="Q146" s="6" t="s">
        <v>405</v>
      </c>
      <c r="AD146" s="70">
        <f t="shared" si="7"/>
        <v>1</v>
      </c>
      <c r="AE146" s="4">
        <f t="shared" si="8"/>
        <v>0.66659999999999997</v>
      </c>
      <c r="AF146" s="4">
        <f t="shared" si="9"/>
        <v>1</v>
      </c>
      <c r="AG146" s="4">
        <f t="shared" si="10"/>
        <v>0</v>
      </c>
      <c r="AH146" s="71" t="s">
        <v>869</v>
      </c>
      <c r="AI146" s="6" t="s">
        <v>870</v>
      </c>
      <c r="AJ146" s="6" t="s">
        <v>833</v>
      </c>
      <c r="AK146" s="6" t="s">
        <v>838</v>
      </c>
    </row>
    <row r="147" spans="1:37" ht="14" x14ac:dyDescent="0.15">
      <c r="A147" s="67">
        <v>43745.729199479167</v>
      </c>
      <c r="B147" s="68" t="s">
        <v>141</v>
      </c>
      <c r="C147" s="69" t="str">
        <f t="shared" si="0"/>
        <v>Pflugerville</v>
      </c>
      <c r="D147" s="68" t="s">
        <v>149</v>
      </c>
      <c r="E147" s="69"/>
      <c r="F147" s="69" t="str">
        <f t="shared" si="1"/>
        <v>Suezette Harris</v>
      </c>
      <c r="G147" s="65">
        <f t="shared" si="6"/>
        <v>0.99996666666666678</v>
      </c>
      <c r="P147" s="6" t="s">
        <v>175</v>
      </c>
      <c r="AD147" s="70">
        <f t="shared" si="7"/>
        <v>1</v>
      </c>
      <c r="AE147" s="4">
        <f t="shared" si="8"/>
        <v>0.99990000000000001</v>
      </c>
      <c r="AF147" s="4">
        <f t="shared" si="9"/>
        <v>1</v>
      </c>
      <c r="AG147" s="4">
        <f t="shared" si="10"/>
        <v>1</v>
      </c>
      <c r="AH147" s="71" t="s">
        <v>871</v>
      </c>
      <c r="AI147" s="6" t="s">
        <v>836</v>
      </c>
      <c r="AJ147" s="6" t="s">
        <v>833</v>
      </c>
      <c r="AK147" s="6" t="s">
        <v>834</v>
      </c>
    </row>
    <row r="148" spans="1:37" ht="14" x14ac:dyDescent="0.15">
      <c r="A148" s="67">
        <v>43745.72925462963</v>
      </c>
      <c r="B148" s="68" t="s">
        <v>141</v>
      </c>
      <c r="C148" s="69" t="str">
        <f t="shared" si="0"/>
        <v>Stony Point</v>
      </c>
      <c r="D148" s="68" t="s">
        <v>142</v>
      </c>
      <c r="E148" s="69"/>
      <c r="F148" s="69" t="str">
        <f t="shared" si="1"/>
        <v>Kacylia Castro</v>
      </c>
      <c r="G148" s="65">
        <f t="shared" si="6"/>
        <v>0.66666666666666663</v>
      </c>
      <c r="Q148" s="6" t="s">
        <v>176</v>
      </c>
      <c r="AD148" s="70">
        <f t="shared" si="7"/>
        <v>0</v>
      </c>
      <c r="AE148" s="4">
        <f t="shared" si="8"/>
        <v>0</v>
      </c>
      <c r="AF148" s="4">
        <f t="shared" si="9"/>
        <v>1</v>
      </c>
      <c r="AG148" s="4">
        <f t="shared" si="10"/>
        <v>1</v>
      </c>
      <c r="AH148" s="6" t="s">
        <v>872</v>
      </c>
      <c r="AI148" s="6" t="s">
        <v>840</v>
      </c>
      <c r="AJ148" s="6" t="s">
        <v>833</v>
      </c>
      <c r="AK148" s="6" t="s">
        <v>834</v>
      </c>
    </row>
    <row r="149" spans="1:37" ht="14" x14ac:dyDescent="0.15">
      <c r="A149" s="67">
        <v>43745.729485231481</v>
      </c>
      <c r="B149" s="68" t="s">
        <v>141</v>
      </c>
      <c r="C149" s="69" t="str">
        <f t="shared" si="0"/>
        <v>Stony Point</v>
      </c>
      <c r="D149" s="68" t="s">
        <v>142</v>
      </c>
      <c r="E149" s="69"/>
      <c r="F149" s="69" t="str">
        <f t="shared" si="1"/>
        <v>Mark Gallegos</v>
      </c>
      <c r="G149" s="65">
        <f t="shared" si="6"/>
        <v>0.99996666666666678</v>
      </c>
      <c r="Q149" s="6" t="s">
        <v>371</v>
      </c>
      <c r="AD149" s="70">
        <f t="shared" si="7"/>
        <v>1</v>
      </c>
      <c r="AE149" s="4">
        <f t="shared" si="8"/>
        <v>0.99990000000000001</v>
      </c>
      <c r="AF149" s="4">
        <f t="shared" si="9"/>
        <v>1</v>
      </c>
      <c r="AG149" s="4">
        <f t="shared" si="10"/>
        <v>1</v>
      </c>
      <c r="AH149" s="71" t="s">
        <v>873</v>
      </c>
      <c r="AI149" s="6" t="s">
        <v>836</v>
      </c>
      <c r="AJ149" s="6" t="s">
        <v>833</v>
      </c>
      <c r="AK149" s="6" t="s">
        <v>834</v>
      </c>
    </row>
    <row r="150" spans="1:37" ht="14" x14ac:dyDescent="0.15">
      <c r="A150" s="67">
        <v>43745.729920497688</v>
      </c>
      <c r="B150" s="68" t="s">
        <v>141</v>
      </c>
      <c r="C150" s="69" t="str">
        <f t="shared" si="0"/>
        <v>Pflugerville</v>
      </c>
      <c r="D150" s="68" t="s">
        <v>149</v>
      </c>
      <c r="E150" s="69"/>
      <c r="F150" s="69" t="str">
        <f t="shared" si="1"/>
        <v>Irving Vergara</v>
      </c>
      <c r="G150" s="65">
        <f t="shared" si="6"/>
        <v>0.6666333333333333</v>
      </c>
      <c r="P150" s="6" t="s">
        <v>163</v>
      </c>
      <c r="AD150" s="70">
        <f t="shared" si="7"/>
        <v>1</v>
      </c>
      <c r="AE150" s="4">
        <f t="shared" si="8"/>
        <v>0.99990000000000001</v>
      </c>
      <c r="AF150" s="4">
        <f t="shared" si="9"/>
        <v>0</v>
      </c>
      <c r="AG150" s="4">
        <f t="shared" si="10"/>
        <v>1</v>
      </c>
      <c r="AH150" s="71" t="s">
        <v>874</v>
      </c>
      <c r="AI150" s="6" t="s">
        <v>836</v>
      </c>
      <c r="AJ150" s="6" t="s">
        <v>852</v>
      </c>
      <c r="AK150" s="6" t="s">
        <v>834</v>
      </c>
    </row>
    <row r="151" spans="1:37" ht="14" x14ac:dyDescent="0.15">
      <c r="A151" s="67">
        <v>43745.729920763886</v>
      </c>
      <c r="B151" s="68" t="s">
        <v>141</v>
      </c>
      <c r="C151" s="69" t="str">
        <f t="shared" si="0"/>
        <v>Weiss</v>
      </c>
      <c r="D151" s="68" t="s">
        <v>168</v>
      </c>
      <c r="E151" s="69"/>
      <c r="F151" s="69" t="str">
        <f t="shared" si="1"/>
        <v>Abigail Berry</v>
      </c>
      <c r="G151" s="65">
        <f t="shared" si="6"/>
        <v>0.88886666666666658</v>
      </c>
      <c r="R151" s="6" t="s">
        <v>192</v>
      </c>
      <c r="AD151" s="70">
        <f t="shared" si="7"/>
        <v>1</v>
      </c>
      <c r="AE151" s="4">
        <f t="shared" si="8"/>
        <v>0.66659999999999997</v>
      </c>
      <c r="AF151" s="4">
        <f t="shared" si="9"/>
        <v>1</v>
      </c>
      <c r="AG151" s="4">
        <f t="shared" si="10"/>
        <v>1</v>
      </c>
      <c r="AH151" s="71" t="s">
        <v>875</v>
      </c>
      <c r="AI151" s="6" t="s">
        <v>876</v>
      </c>
      <c r="AJ151" s="6" t="s">
        <v>833</v>
      </c>
      <c r="AK151" s="6" t="s">
        <v>834</v>
      </c>
    </row>
    <row r="152" spans="1:37" ht="14" x14ac:dyDescent="0.15">
      <c r="A152" s="67">
        <v>43745.730015011577</v>
      </c>
      <c r="B152" s="68" t="s">
        <v>141</v>
      </c>
      <c r="C152" s="69" t="str">
        <f t="shared" si="0"/>
        <v>Pflugerville</v>
      </c>
      <c r="D152" s="68" t="s">
        <v>149</v>
      </c>
      <c r="E152" s="69"/>
      <c r="F152" s="69" t="str">
        <f t="shared" si="1"/>
        <v>Lupita Avila Ramirez</v>
      </c>
      <c r="G152" s="65">
        <f t="shared" si="6"/>
        <v>0.44443333333333329</v>
      </c>
      <c r="P152" s="6" t="s">
        <v>158</v>
      </c>
      <c r="AD152" s="70">
        <f t="shared" si="7"/>
        <v>1</v>
      </c>
      <c r="AE152" s="4">
        <f t="shared" si="8"/>
        <v>0.33329999999999999</v>
      </c>
      <c r="AF152" s="4">
        <f t="shared" si="9"/>
        <v>1</v>
      </c>
      <c r="AG152" s="4">
        <f t="shared" si="10"/>
        <v>0</v>
      </c>
      <c r="AH152" s="71" t="s">
        <v>877</v>
      </c>
      <c r="AI152" s="6" t="s">
        <v>878</v>
      </c>
      <c r="AJ152" s="6" t="s">
        <v>833</v>
      </c>
      <c r="AK152" s="6" t="s">
        <v>879</v>
      </c>
    </row>
    <row r="153" spans="1:37" ht="14" x14ac:dyDescent="0.15">
      <c r="A153" s="67">
        <v>43745.730119189815</v>
      </c>
      <c r="B153" s="68" t="s">
        <v>141</v>
      </c>
      <c r="C153" s="69" t="str">
        <f t="shared" si="0"/>
        <v>Pflugerville</v>
      </c>
      <c r="D153" s="68" t="s">
        <v>149</v>
      </c>
      <c r="E153" s="69"/>
      <c r="F153" s="69" t="str">
        <f t="shared" si="1"/>
        <v>Adrianna Bowie</v>
      </c>
      <c r="G153" s="65">
        <f t="shared" si="6"/>
        <v>0.6666333333333333</v>
      </c>
      <c r="P153" s="6" t="s">
        <v>167</v>
      </c>
      <c r="AD153" s="70">
        <f t="shared" si="7"/>
        <v>1</v>
      </c>
      <c r="AE153" s="4">
        <f t="shared" si="8"/>
        <v>0.99990000000000001</v>
      </c>
      <c r="AF153" s="4">
        <f t="shared" si="9"/>
        <v>0</v>
      </c>
      <c r="AG153" s="4">
        <f t="shared" si="10"/>
        <v>1</v>
      </c>
      <c r="AH153" s="71" t="s">
        <v>880</v>
      </c>
      <c r="AI153" s="6" t="s">
        <v>836</v>
      </c>
      <c r="AJ153" s="6" t="s">
        <v>852</v>
      </c>
      <c r="AK153" s="6" t="s">
        <v>834</v>
      </c>
    </row>
    <row r="154" spans="1:37" ht="14" x14ac:dyDescent="0.15">
      <c r="A154" s="67">
        <v>43745.730145729161</v>
      </c>
      <c r="B154" s="68" t="s">
        <v>141</v>
      </c>
      <c r="C154" s="69" t="str">
        <f t="shared" si="0"/>
        <v>Stony Point</v>
      </c>
      <c r="D154" s="68" t="s">
        <v>142</v>
      </c>
      <c r="E154" s="69"/>
      <c r="F154" s="69" t="str">
        <f t="shared" si="1"/>
        <v>Giancarlo Fernandez</v>
      </c>
      <c r="G154" s="65">
        <f t="shared" si="6"/>
        <v>0.99996666666666678</v>
      </c>
      <c r="Q154" s="6" t="s">
        <v>369</v>
      </c>
      <c r="AD154" s="70">
        <f t="shared" si="7"/>
        <v>1</v>
      </c>
      <c r="AE154" s="4">
        <f t="shared" si="8"/>
        <v>0.99990000000000001</v>
      </c>
      <c r="AF154" s="4">
        <f t="shared" si="9"/>
        <v>1</v>
      </c>
      <c r="AG154" s="4">
        <f t="shared" si="10"/>
        <v>1</v>
      </c>
      <c r="AH154" s="71" t="s">
        <v>881</v>
      </c>
      <c r="AI154" s="6" t="s">
        <v>835</v>
      </c>
      <c r="AJ154" s="6" t="s">
        <v>833</v>
      </c>
      <c r="AK154" s="6" t="s">
        <v>834</v>
      </c>
    </row>
    <row r="155" spans="1:37" ht="14" x14ac:dyDescent="0.15">
      <c r="A155" s="67">
        <v>43745.730205891203</v>
      </c>
      <c r="B155" s="68" t="s">
        <v>141</v>
      </c>
      <c r="C155" s="69" t="str">
        <f t="shared" si="0"/>
        <v>Stony Point</v>
      </c>
      <c r="D155" s="68" t="s">
        <v>142</v>
      </c>
      <c r="E155" s="69"/>
      <c r="F155" s="69" t="str">
        <f t="shared" si="1"/>
        <v>Aliana Sanchez</v>
      </c>
      <c r="G155" s="65">
        <f t="shared" si="6"/>
        <v>0.6666333333333333</v>
      </c>
      <c r="Q155" s="6" t="s">
        <v>183</v>
      </c>
      <c r="AD155" s="70">
        <f t="shared" si="7"/>
        <v>1</v>
      </c>
      <c r="AE155" s="4">
        <f t="shared" si="8"/>
        <v>0.99990000000000001</v>
      </c>
      <c r="AF155" s="4">
        <f t="shared" si="9"/>
        <v>1</v>
      </c>
      <c r="AG155" s="4">
        <f t="shared" si="10"/>
        <v>0</v>
      </c>
      <c r="AH155" s="71" t="s">
        <v>882</v>
      </c>
      <c r="AI155" s="6" t="s">
        <v>836</v>
      </c>
      <c r="AJ155" s="6" t="s">
        <v>833</v>
      </c>
      <c r="AK155" s="6" t="s">
        <v>841</v>
      </c>
    </row>
    <row r="156" spans="1:37" ht="14" x14ac:dyDescent="0.15">
      <c r="A156" s="67">
        <v>43745.730295555557</v>
      </c>
      <c r="B156" s="68" t="s">
        <v>141</v>
      </c>
      <c r="C156" s="69" t="str">
        <f t="shared" si="0"/>
        <v>Pflugerville</v>
      </c>
      <c r="D156" s="68" t="s">
        <v>149</v>
      </c>
      <c r="E156" s="69"/>
      <c r="F156" s="69" t="str">
        <f t="shared" si="1"/>
        <v>Layla Guerra</v>
      </c>
      <c r="G156" s="65">
        <f t="shared" si="6"/>
        <v>0.6666333333333333</v>
      </c>
      <c r="P156" s="6" t="s">
        <v>365</v>
      </c>
      <c r="AD156" s="70">
        <f t="shared" si="7"/>
        <v>1</v>
      </c>
      <c r="AE156" s="4">
        <f t="shared" si="8"/>
        <v>0.99990000000000001</v>
      </c>
      <c r="AF156" s="4">
        <f t="shared" si="9"/>
        <v>0</v>
      </c>
      <c r="AG156" s="4">
        <f t="shared" si="10"/>
        <v>1</v>
      </c>
      <c r="AH156" s="71" t="s">
        <v>883</v>
      </c>
      <c r="AI156" s="6" t="s">
        <v>836</v>
      </c>
      <c r="AJ156" s="6" t="s">
        <v>852</v>
      </c>
      <c r="AK156" s="6" t="s">
        <v>834</v>
      </c>
    </row>
    <row r="157" spans="1:37" ht="14" x14ac:dyDescent="0.15">
      <c r="A157" s="67">
        <v>43745.730416122686</v>
      </c>
      <c r="B157" s="68" t="s">
        <v>141</v>
      </c>
      <c r="C157" s="69" t="str">
        <f t="shared" si="0"/>
        <v>Stony Point</v>
      </c>
      <c r="D157" s="68" t="s">
        <v>142</v>
      </c>
      <c r="E157" s="69"/>
      <c r="F157" s="69" t="str">
        <f t="shared" si="1"/>
        <v>Manas Mamtora</v>
      </c>
      <c r="G157" s="65">
        <f t="shared" si="6"/>
        <v>0.6666333333333333</v>
      </c>
      <c r="Q157" s="6" t="s">
        <v>180</v>
      </c>
      <c r="AD157" s="70">
        <f t="shared" si="7"/>
        <v>1</v>
      </c>
      <c r="AE157" s="4">
        <f t="shared" si="8"/>
        <v>0.99990000000000001</v>
      </c>
      <c r="AF157" s="4">
        <f t="shared" si="9"/>
        <v>1</v>
      </c>
      <c r="AG157" s="4">
        <f t="shared" si="10"/>
        <v>0</v>
      </c>
      <c r="AH157" s="6" t="s">
        <v>884</v>
      </c>
      <c r="AI157" s="6" t="s">
        <v>836</v>
      </c>
      <c r="AJ157" s="6" t="s">
        <v>833</v>
      </c>
      <c r="AK157" s="6" t="s">
        <v>841</v>
      </c>
    </row>
    <row r="158" spans="1:37" ht="14" x14ac:dyDescent="0.15">
      <c r="A158" s="67">
        <v>43745.730466331021</v>
      </c>
      <c r="B158" s="68" t="s">
        <v>141</v>
      </c>
      <c r="C158" s="69" t="str">
        <f t="shared" si="0"/>
        <v>Stony Point</v>
      </c>
      <c r="D158" s="68" t="s">
        <v>142</v>
      </c>
      <c r="E158" s="69"/>
      <c r="F158" s="69" t="str">
        <f t="shared" si="1"/>
        <v>Kevin McMillan</v>
      </c>
      <c r="G158" s="65">
        <f t="shared" si="6"/>
        <v>0.99996666666666678</v>
      </c>
      <c r="Q158" s="6" t="s">
        <v>171</v>
      </c>
      <c r="AD158" s="70">
        <f t="shared" si="7"/>
        <v>1</v>
      </c>
      <c r="AE158" s="4">
        <f t="shared" si="8"/>
        <v>0.99990000000000001</v>
      </c>
      <c r="AF158" s="4">
        <f t="shared" si="9"/>
        <v>1</v>
      </c>
      <c r="AG158" s="4">
        <f t="shared" si="10"/>
        <v>1</v>
      </c>
      <c r="AH158" s="71" t="s">
        <v>885</v>
      </c>
      <c r="AI158" s="6" t="s">
        <v>836</v>
      </c>
      <c r="AJ158" s="6" t="s">
        <v>833</v>
      </c>
      <c r="AK158" s="6" t="s">
        <v>834</v>
      </c>
    </row>
    <row r="159" spans="1:37" ht="14" x14ac:dyDescent="0.15">
      <c r="A159" s="67">
        <v>43745.730503437502</v>
      </c>
      <c r="B159" s="68" t="s">
        <v>141</v>
      </c>
      <c r="C159" s="69" t="str">
        <f t="shared" si="0"/>
        <v>Weiss</v>
      </c>
      <c r="D159" s="68" t="s">
        <v>168</v>
      </c>
      <c r="E159" s="69"/>
      <c r="F159" s="69" t="str">
        <f t="shared" si="1"/>
        <v>Alexia Perez</v>
      </c>
      <c r="G159" s="65">
        <f t="shared" si="6"/>
        <v>0.99996666666666678</v>
      </c>
      <c r="R159" s="6" t="s">
        <v>368</v>
      </c>
      <c r="AD159" s="70">
        <f t="shared" si="7"/>
        <v>0</v>
      </c>
      <c r="AE159" s="4">
        <f t="shared" si="8"/>
        <v>0.99990000000000001</v>
      </c>
      <c r="AF159" s="4">
        <f t="shared" si="9"/>
        <v>1</v>
      </c>
      <c r="AG159" s="4">
        <f t="shared" si="10"/>
        <v>1</v>
      </c>
      <c r="AI159" s="6" t="s">
        <v>835</v>
      </c>
      <c r="AJ159" s="6" t="s">
        <v>833</v>
      </c>
      <c r="AK159" s="6" t="s">
        <v>834</v>
      </c>
    </row>
    <row r="160" spans="1:37" ht="14" x14ac:dyDescent="0.15">
      <c r="A160" s="67">
        <v>43745.730712951394</v>
      </c>
      <c r="B160" s="68" t="s">
        <v>141</v>
      </c>
      <c r="C160" s="69" t="str">
        <f t="shared" si="0"/>
        <v>Del Valle</v>
      </c>
      <c r="D160" s="68" t="s">
        <v>144</v>
      </c>
      <c r="E160" s="69"/>
      <c r="F160" s="69" t="str">
        <f t="shared" si="1"/>
        <v>Thalia Perez Mendoza</v>
      </c>
      <c r="G160" s="65">
        <f t="shared" si="6"/>
        <v>0.99996666666666678</v>
      </c>
      <c r="I160" s="6" t="s">
        <v>358</v>
      </c>
      <c r="AD160" s="70">
        <f t="shared" si="7"/>
        <v>1</v>
      </c>
      <c r="AE160" s="4">
        <f t="shared" si="8"/>
        <v>0.99990000000000001</v>
      </c>
      <c r="AF160" s="4">
        <f t="shared" si="9"/>
        <v>1</v>
      </c>
      <c r="AG160" s="4">
        <f t="shared" si="10"/>
        <v>1</v>
      </c>
      <c r="AH160" s="71" t="s">
        <v>886</v>
      </c>
      <c r="AI160" s="6" t="s">
        <v>836</v>
      </c>
      <c r="AJ160" s="6" t="s">
        <v>833</v>
      </c>
      <c r="AK160" s="6" t="s">
        <v>834</v>
      </c>
    </row>
    <row r="161" spans="1:37" ht="14" x14ac:dyDescent="0.15">
      <c r="A161" s="67">
        <v>43745.730831689812</v>
      </c>
      <c r="B161" s="68" t="s">
        <v>141</v>
      </c>
      <c r="C161" s="69" t="str">
        <f t="shared" si="0"/>
        <v>Weiss</v>
      </c>
      <c r="D161" s="68" t="s">
        <v>168</v>
      </c>
      <c r="E161" s="69"/>
      <c r="F161" s="69" t="str">
        <f t="shared" si="1"/>
        <v>Favour Toghanro</v>
      </c>
      <c r="G161" s="65">
        <f t="shared" si="6"/>
        <v>0.6666333333333333</v>
      </c>
      <c r="R161" s="6" t="s">
        <v>198</v>
      </c>
      <c r="AD161" s="70">
        <f t="shared" si="7"/>
        <v>0</v>
      </c>
      <c r="AE161" s="4">
        <f t="shared" si="8"/>
        <v>0.99990000000000001</v>
      </c>
      <c r="AF161" s="4">
        <f t="shared" si="9"/>
        <v>1</v>
      </c>
      <c r="AG161" s="4">
        <f t="shared" si="10"/>
        <v>0</v>
      </c>
      <c r="AI161" s="6" t="s">
        <v>835</v>
      </c>
      <c r="AJ161" s="6" t="s">
        <v>833</v>
      </c>
      <c r="AK161" s="6" t="s">
        <v>841</v>
      </c>
    </row>
    <row r="162" spans="1:37" ht="14" x14ac:dyDescent="0.15">
      <c r="A162" s="67">
        <v>43745.73100832176</v>
      </c>
      <c r="B162" s="68" t="s">
        <v>141</v>
      </c>
      <c r="C162" s="69" t="str">
        <f t="shared" si="0"/>
        <v>Stony Point</v>
      </c>
      <c r="D162" s="68" t="s">
        <v>142</v>
      </c>
      <c r="E162" s="69"/>
      <c r="F162" s="69" t="str">
        <f t="shared" si="1"/>
        <v>Jatin Kommera</v>
      </c>
      <c r="G162" s="65">
        <f t="shared" si="6"/>
        <v>0.88886666666666658</v>
      </c>
      <c r="Q162" s="6" t="s">
        <v>174</v>
      </c>
      <c r="AD162" s="70">
        <f t="shared" si="7"/>
        <v>1</v>
      </c>
      <c r="AE162" s="4">
        <f t="shared" si="8"/>
        <v>0.66659999999999997</v>
      </c>
      <c r="AF162" s="4">
        <f t="shared" si="9"/>
        <v>1</v>
      </c>
      <c r="AG162" s="4">
        <f t="shared" si="10"/>
        <v>1</v>
      </c>
      <c r="AH162" s="71" t="s">
        <v>887</v>
      </c>
      <c r="AI162" s="6" t="s">
        <v>832</v>
      </c>
      <c r="AJ162" s="6" t="s">
        <v>833</v>
      </c>
      <c r="AK162" s="6" t="s">
        <v>834</v>
      </c>
    </row>
    <row r="163" spans="1:37" ht="14" x14ac:dyDescent="0.15">
      <c r="A163" s="67">
        <v>43745.731411932866</v>
      </c>
      <c r="B163" s="68" t="s">
        <v>141</v>
      </c>
      <c r="C163" s="69" t="str">
        <f t="shared" si="0"/>
        <v>Pflugerville</v>
      </c>
      <c r="D163" s="68" t="s">
        <v>149</v>
      </c>
      <c r="E163" s="69"/>
      <c r="F163" s="69" t="str">
        <f t="shared" si="1"/>
        <v>Daniela Fuentes</v>
      </c>
      <c r="G163" s="65">
        <f t="shared" si="6"/>
        <v>0.33333333333333331</v>
      </c>
      <c r="P163" s="6" t="s">
        <v>155</v>
      </c>
      <c r="AD163" s="70">
        <f t="shared" si="7"/>
        <v>1</v>
      </c>
      <c r="AE163" s="4">
        <f t="shared" si="8"/>
        <v>0</v>
      </c>
      <c r="AF163" s="4">
        <f t="shared" si="9"/>
        <v>1</v>
      </c>
      <c r="AG163" s="4">
        <f t="shared" si="10"/>
        <v>0</v>
      </c>
      <c r="AH163" s="71" t="s">
        <v>888</v>
      </c>
      <c r="AI163" s="6" t="s">
        <v>840</v>
      </c>
      <c r="AJ163" s="6" t="s">
        <v>833</v>
      </c>
      <c r="AK163" s="6" t="s">
        <v>841</v>
      </c>
    </row>
    <row r="164" spans="1:37" ht="14" x14ac:dyDescent="0.15">
      <c r="A164" s="67">
        <v>43745.732014074078</v>
      </c>
      <c r="B164" s="68" t="s">
        <v>141</v>
      </c>
      <c r="C164" s="69" t="str">
        <f t="shared" si="0"/>
        <v>Manor Early College High School</v>
      </c>
      <c r="D164" s="68" t="s">
        <v>210</v>
      </c>
      <c r="E164" s="69"/>
      <c r="F164" s="69" t="str">
        <f t="shared" si="1"/>
        <v>Shiron Hamlin Jr.</v>
      </c>
      <c r="G164" s="65">
        <f t="shared" si="6"/>
        <v>0.55553333333333332</v>
      </c>
      <c r="L164" s="6" t="s">
        <v>211</v>
      </c>
      <c r="AD164" s="70">
        <f t="shared" si="7"/>
        <v>0</v>
      </c>
      <c r="AE164" s="4">
        <f t="shared" si="8"/>
        <v>0.66659999999999997</v>
      </c>
      <c r="AF164" s="4">
        <f t="shared" si="9"/>
        <v>1</v>
      </c>
      <c r="AG164" s="4">
        <f t="shared" si="10"/>
        <v>0</v>
      </c>
      <c r="AI164" s="6" t="s">
        <v>845</v>
      </c>
      <c r="AJ164" s="6" t="s">
        <v>833</v>
      </c>
      <c r="AK164" s="6" t="s">
        <v>841</v>
      </c>
    </row>
    <row r="165" spans="1:37" ht="14" x14ac:dyDescent="0.15">
      <c r="A165" s="67">
        <v>43745.732382696762</v>
      </c>
      <c r="B165" s="68" t="s">
        <v>141</v>
      </c>
      <c r="C165" s="69" t="str">
        <f t="shared" si="0"/>
        <v>Weiss</v>
      </c>
      <c r="D165" s="68" t="s">
        <v>168</v>
      </c>
      <c r="E165" s="69"/>
      <c r="F165" s="69" t="str">
        <f t="shared" si="1"/>
        <v>Lynnette DeCuire</v>
      </c>
      <c r="G165" s="65">
        <f t="shared" si="6"/>
        <v>0.55553333333333332</v>
      </c>
      <c r="R165" s="6" t="s">
        <v>199</v>
      </c>
      <c r="AD165" s="70">
        <f t="shared" si="7"/>
        <v>0</v>
      </c>
      <c r="AE165" s="4">
        <f t="shared" si="8"/>
        <v>0.66659999999999997</v>
      </c>
      <c r="AF165" s="4">
        <f t="shared" si="9"/>
        <v>0</v>
      </c>
      <c r="AG165" s="4">
        <f t="shared" si="10"/>
        <v>1</v>
      </c>
      <c r="AH165" s="6" t="s">
        <v>889</v>
      </c>
      <c r="AI165" s="6" t="s">
        <v>845</v>
      </c>
      <c r="AJ165" s="6" t="s">
        <v>852</v>
      </c>
      <c r="AK165" s="6" t="s">
        <v>834</v>
      </c>
    </row>
    <row r="166" spans="1:37" ht="14" x14ac:dyDescent="0.15">
      <c r="A166" s="67">
        <v>43745.732784699074</v>
      </c>
      <c r="B166" s="68" t="s">
        <v>141</v>
      </c>
      <c r="C166" s="69" t="str">
        <f t="shared" si="0"/>
        <v>Weiss</v>
      </c>
      <c r="D166" s="68" t="s">
        <v>168</v>
      </c>
      <c r="E166" s="69"/>
      <c r="F166" s="69" t="str">
        <f t="shared" si="1"/>
        <v>Caleb Ramirez</v>
      </c>
      <c r="G166" s="65">
        <f t="shared" si="6"/>
        <v>0.99996666666666678</v>
      </c>
      <c r="R166" s="6" t="s">
        <v>403</v>
      </c>
      <c r="AD166" s="70">
        <f t="shared" si="7"/>
        <v>1</v>
      </c>
      <c r="AE166" s="4">
        <f t="shared" si="8"/>
        <v>0.99990000000000001</v>
      </c>
      <c r="AF166" s="4">
        <f t="shared" si="9"/>
        <v>1</v>
      </c>
      <c r="AG166" s="4">
        <f t="shared" si="10"/>
        <v>1</v>
      </c>
      <c r="AH166" s="71" t="s">
        <v>890</v>
      </c>
      <c r="AI166" s="6" t="s">
        <v>836</v>
      </c>
      <c r="AJ166" s="6" t="s">
        <v>833</v>
      </c>
      <c r="AK166" s="6" t="s">
        <v>834</v>
      </c>
    </row>
    <row r="167" spans="1:37" ht="14" x14ac:dyDescent="0.15">
      <c r="A167" s="67">
        <v>43745.73315487268</v>
      </c>
      <c r="B167" s="68" t="s">
        <v>141</v>
      </c>
      <c r="C167" s="69" t="str">
        <f t="shared" si="0"/>
        <v>Pflugerville</v>
      </c>
      <c r="D167" s="68" t="s">
        <v>149</v>
      </c>
      <c r="E167" s="69"/>
      <c r="F167" s="69" t="str">
        <f t="shared" si="1"/>
        <v>Dajuan Jules</v>
      </c>
      <c r="G167" s="65">
        <f t="shared" si="6"/>
        <v>0.99996666666666678</v>
      </c>
      <c r="P167" s="6" t="s">
        <v>166</v>
      </c>
      <c r="AD167" s="70">
        <f t="shared" si="7"/>
        <v>1</v>
      </c>
      <c r="AE167" s="4">
        <f t="shared" si="8"/>
        <v>0.99990000000000001</v>
      </c>
      <c r="AF167" s="4">
        <f t="shared" si="9"/>
        <v>1</v>
      </c>
      <c r="AG167" s="4">
        <f t="shared" si="10"/>
        <v>1</v>
      </c>
      <c r="AH167" s="71" t="s">
        <v>891</v>
      </c>
      <c r="AI167" s="6" t="s">
        <v>836</v>
      </c>
      <c r="AJ167" s="6" t="s">
        <v>833</v>
      </c>
      <c r="AK167" s="6" t="s">
        <v>834</v>
      </c>
    </row>
    <row r="168" spans="1:37" ht="14" x14ac:dyDescent="0.15">
      <c r="A168" s="67">
        <v>43745.733631388888</v>
      </c>
      <c r="B168" s="68" t="s">
        <v>141</v>
      </c>
      <c r="C168" s="69" t="str">
        <f t="shared" si="0"/>
        <v>Weiss</v>
      </c>
      <c r="D168" s="68" t="s">
        <v>168</v>
      </c>
      <c r="E168" s="69"/>
      <c r="F168" s="69" t="str">
        <f t="shared" si="1"/>
        <v>Isaac Ahonle</v>
      </c>
      <c r="G168" s="65">
        <f t="shared" si="6"/>
        <v>0.6666333333333333</v>
      </c>
      <c r="R168" s="6" t="s">
        <v>189</v>
      </c>
      <c r="AD168" s="70">
        <f t="shared" si="7"/>
        <v>1</v>
      </c>
      <c r="AE168" s="4">
        <f t="shared" si="8"/>
        <v>0.99990000000000001</v>
      </c>
      <c r="AF168" s="4">
        <f t="shared" si="9"/>
        <v>1</v>
      </c>
      <c r="AG168" s="4">
        <f t="shared" si="10"/>
        <v>0</v>
      </c>
      <c r="AH168" s="71" t="s">
        <v>892</v>
      </c>
      <c r="AI168" s="6" t="s">
        <v>836</v>
      </c>
      <c r="AJ168" s="6" t="s">
        <v>833</v>
      </c>
      <c r="AK168" s="6" t="s">
        <v>841</v>
      </c>
    </row>
    <row r="169" spans="1:37" ht="14" x14ac:dyDescent="0.15">
      <c r="A169" s="67">
        <v>43745.734092106482</v>
      </c>
      <c r="B169" s="68" t="s">
        <v>141</v>
      </c>
      <c r="C169" s="69" t="str">
        <f t="shared" si="0"/>
        <v>Pflugerville</v>
      </c>
      <c r="D169" s="68" t="s">
        <v>149</v>
      </c>
      <c r="E169" s="69"/>
      <c r="F169" s="69" t="str">
        <f t="shared" si="1"/>
        <v>Romanus Ike</v>
      </c>
      <c r="G169" s="65">
        <f t="shared" si="6"/>
        <v>0.99996666666666678</v>
      </c>
      <c r="P169" s="6" t="s">
        <v>177</v>
      </c>
      <c r="AD169" s="70">
        <f t="shared" si="7"/>
        <v>0</v>
      </c>
      <c r="AE169" s="4">
        <f t="shared" si="8"/>
        <v>0.99990000000000001</v>
      </c>
      <c r="AF169" s="4">
        <f t="shared" si="9"/>
        <v>1</v>
      </c>
      <c r="AG169" s="4">
        <f t="shared" si="10"/>
        <v>1</v>
      </c>
      <c r="AI169" s="6" t="s">
        <v>836</v>
      </c>
      <c r="AJ169" s="6" t="s">
        <v>833</v>
      </c>
      <c r="AK169" s="6" t="s">
        <v>834</v>
      </c>
    </row>
    <row r="170" spans="1:37" ht="14" x14ac:dyDescent="0.15">
      <c r="A170" s="67">
        <v>43745.734469710645</v>
      </c>
      <c r="B170" s="68" t="s">
        <v>141</v>
      </c>
      <c r="C170" s="69" t="str">
        <f t="shared" si="0"/>
        <v>Pflugerville</v>
      </c>
      <c r="D170" s="68" t="s">
        <v>149</v>
      </c>
      <c r="E170" s="69"/>
      <c r="F170" s="69" t="str">
        <f t="shared" si="1"/>
        <v>Desiree Flores</v>
      </c>
      <c r="G170" s="65">
        <f t="shared" si="6"/>
        <v>0.55553333333333332</v>
      </c>
      <c r="P170" s="6" t="s">
        <v>191</v>
      </c>
      <c r="AD170" s="70">
        <f t="shared" si="7"/>
        <v>1</v>
      </c>
      <c r="AE170" s="4">
        <f t="shared" si="8"/>
        <v>0.66659999999999997</v>
      </c>
      <c r="AF170" s="4">
        <f t="shared" si="9"/>
        <v>0</v>
      </c>
      <c r="AG170" s="4">
        <f t="shared" si="10"/>
        <v>1</v>
      </c>
      <c r="AH170" s="71" t="s">
        <v>893</v>
      </c>
      <c r="AI170" s="6" t="s">
        <v>837</v>
      </c>
      <c r="AJ170" s="6" t="s">
        <v>852</v>
      </c>
      <c r="AK170" s="6" t="s">
        <v>834</v>
      </c>
    </row>
    <row r="171" spans="1:37" ht="14" x14ac:dyDescent="0.15">
      <c r="A171" s="67">
        <v>43745.735908090282</v>
      </c>
      <c r="B171" s="68" t="s">
        <v>141</v>
      </c>
      <c r="C171" s="69" t="str">
        <f t="shared" si="0"/>
        <v>Weiss</v>
      </c>
      <c r="D171" s="68" t="s">
        <v>168</v>
      </c>
      <c r="E171" s="69"/>
      <c r="F171" s="69" t="str">
        <f t="shared" si="1"/>
        <v>Myzel Oyaro</v>
      </c>
      <c r="G171" s="65">
        <f t="shared" si="6"/>
        <v>0.77776666666666661</v>
      </c>
      <c r="R171" s="6" t="s">
        <v>363</v>
      </c>
      <c r="AD171" s="70">
        <f t="shared" si="7"/>
        <v>1</v>
      </c>
      <c r="AE171" s="4">
        <f t="shared" si="8"/>
        <v>0.33329999999999999</v>
      </c>
      <c r="AF171" s="4">
        <f t="shared" si="9"/>
        <v>1</v>
      </c>
      <c r="AG171" s="4">
        <f t="shared" si="10"/>
        <v>1</v>
      </c>
      <c r="AH171" s="71" t="s">
        <v>894</v>
      </c>
      <c r="AI171" s="6" t="s">
        <v>895</v>
      </c>
      <c r="AJ171" s="6" t="s">
        <v>833</v>
      </c>
      <c r="AK171" s="6" t="s">
        <v>834</v>
      </c>
    </row>
    <row r="172" spans="1:37" ht="14" x14ac:dyDescent="0.15">
      <c r="A172" s="67">
        <v>43745.73668538194</v>
      </c>
      <c r="B172" s="68" t="s">
        <v>141</v>
      </c>
      <c r="C172" s="69" t="str">
        <f t="shared" si="0"/>
        <v>Weiss</v>
      </c>
      <c r="D172" s="68" t="s">
        <v>168</v>
      </c>
      <c r="E172" s="69"/>
      <c r="F172" s="69" t="str">
        <f t="shared" si="1"/>
        <v>Gabriella Vallejo</v>
      </c>
      <c r="G172" s="65">
        <f t="shared" si="6"/>
        <v>0.6666333333333333</v>
      </c>
      <c r="R172" s="6" t="s">
        <v>190</v>
      </c>
      <c r="AD172" s="70">
        <f t="shared" si="7"/>
        <v>1</v>
      </c>
      <c r="AE172" s="4">
        <f t="shared" si="8"/>
        <v>0.99990000000000001</v>
      </c>
      <c r="AF172" s="4">
        <f t="shared" si="9"/>
        <v>1</v>
      </c>
      <c r="AG172" s="4">
        <f t="shared" si="10"/>
        <v>0</v>
      </c>
      <c r="AH172" s="71" t="s">
        <v>896</v>
      </c>
      <c r="AI172" s="6" t="s">
        <v>836</v>
      </c>
      <c r="AJ172" s="6" t="s">
        <v>833</v>
      </c>
      <c r="AK172" s="6" t="s">
        <v>841</v>
      </c>
    </row>
    <row r="173" spans="1:37" ht="14" x14ac:dyDescent="0.15">
      <c r="A173" s="67">
        <v>43745.73750481481</v>
      </c>
      <c r="B173" s="68" t="s">
        <v>141</v>
      </c>
      <c r="C173" s="69" t="str">
        <f t="shared" si="0"/>
        <v>Weiss</v>
      </c>
      <c r="D173" s="68" t="s">
        <v>168</v>
      </c>
      <c r="E173" s="69"/>
      <c r="F173" s="69" t="str">
        <f t="shared" si="1"/>
        <v>Nauni Yadav</v>
      </c>
      <c r="G173" s="65">
        <f t="shared" si="6"/>
        <v>0.88886666666666658</v>
      </c>
      <c r="R173" s="6" t="s">
        <v>380</v>
      </c>
      <c r="AD173" s="70">
        <f t="shared" si="7"/>
        <v>1</v>
      </c>
      <c r="AE173" s="4">
        <f t="shared" si="8"/>
        <v>0.66659999999999997</v>
      </c>
      <c r="AF173" s="4">
        <f t="shared" si="9"/>
        <v>1</v>
      </c>
      <c r="AG173" s="4">
        <f t="shared" si="10"/>
        <v>1</v>
      </c>
      <c r="AH173" s="71" t="s">
        <v>897</v>
      </c>
      <c r="AI173" s="6" t="s">
        <v>837</v>
      </c>
      <c r="AJ173" s="6" t="s">
        <v>833</v>
      </c>
      <c r="AK173" s="6" t="s">
        <v>834</v>
      </c>
    </row>
    <row r="174" spans="1:37" ht="14" x14ac:dyDescent="0.15">
      <c r="A174" s="67">
        <v>43745.737570578705</v>
      </c>
      <c r="B174" s="68" t="s">
        <v>141</v>
      </c>
      <c r="C174" s="69" t="str">
        <f t="shared" si="0"/>
        <v>Weiss</v>
      </c>
      <c r="D174" s="68" t="s">
        <v>168</v>
      </c>
      <c r="E174" s="69"/>
      <c r="F174" s="69" t="str">
        <f t="shared" si="1"/>
        <v>Luz Sanchez</v>
      </c>
      <c r="G174" s="65">
        <f t="shared" si="6"/>
        <v>0.55553333333333332</v>
      </c>
      <c r="R174" s="6" t="s">
        <v>367</v>
      </c>
      <c r="AD174" s="70">
        <f t="shared" si="7"/>
        <v>1</v>
      </c>
      <c r="AE174" s="4">
        <f t="shared" si="8"/>
        <v>0.66659999999999997</v>
      </c>
      <c r="AF174" s="4">
        <f t="shared" si="9"/>
        <v>1</v>
      </c>
      <c r="AG174" s="4">
        <f t="shared" si="10"/>
        <v>0</v>
      </c>
      <c r="AH174" s="71" t="s">
        <v>898</v>
      </c>
      <c r="AI174" s="6" t="s">
        <v>870</v>
      </c>
      <c r="AJ174" s="6" t="s">
        <v>833</v>
      </c>
      <c r="AK174" s="6" t="s">
        <v>838</v>
      </c>
    </row>
    <row r="175" spans="1:37" ht="14" x14ac:dyDescent="0.15">
      <c r="A175" s="67">
        <v>43745.741359259264</v>
      </c>
      <c r="B175" s="68" t="s">
        <v>141</v>
      </c>
      <c r="C175" s="69" t="str">
        <f t="shared" si="0"/>
        <v>Manor Early College High School</v>
      </c>
      <c r="D175" s="68" t="s">
        <v>210</v>
      </c>
      <c r="E175" s="69"/>
      <c r="F175" s="69" t="str">
        <f t="shared" si="1"/>
        <v>Dijonay Thomas</v>
      </c>
      <c r="G175" s="65">
        <f t="shared" si="6"/>
        <v>0.99996666666666678</v>
      </c>
      <c r="L175" s="6" t="s">
        <v>246</v>
      </c>
      <c r="AD175" s="70">
        <f t="shared" si="7"/>
        <v>1</v>
      </c>
      <c r="AE175" s="4">
        <f t="shared" si="8"/>
        <v>0.99990000000000001</v>
      </c>
      <c r="AF175" s="4">
        <f t="shared" si="9"/>
        <v>1</v>
      </c>
      <c r="AG175" s="4">
        <f t="shared" si="10"/>
        <v>1</v>
      </c>
      <c r="AH175" s="71" t="s">
        <v>899</v>
      </c>
      <c r="AI175" s="6" t="s">
        <v>836</v>
      </c>
      <c r="AJ175" s="6" t="s">
        <v>833</v>
      </c>
      <c r="AK175" s="6" t="s">
        <v>834</v>
      </c>
    </row>
    <row r="176" spans="1:37" ht="14" x14ac:dyDescent="0.15">
      <c r="A176" s="67">
        <v>43745.741581504626</v>
      </c>
      <c r="B176" s="68" t="s">
        <v>141</v>
      </c>
      <c r="C176" s="69" t="str">
        <f t="shared" si="0"/>
        <v>Manor Early College High School</v>
      </c>
      <c r="D176" s="68" t="s">
        <v>210</v>
      </c>
      <c r="E176" s="69"/>
      <c r="F176" s="69" t="str">
        <f t="shared" si="1"/>
        <v>Jay Rodriguez</v>
      </c>
      <c r="G176" s="65">
        <f t="shared" si="6"/>
        <v>0.44443333333333329</v>
      </c>
      <c r="L176" s="6" t="s">
        <v>237</v>
      </c>
      <c r="AD176" s="70">
        <f t="shared" si="7"/>
        <v>0</v>
      </c>
      <c r="AE176" s="4">
        <f t="shared" si="8"/>
        <v>0.33329999999999999</v>
      </c>
      <c r="AF176" s="4">
        <f t="shared" si="9"/>
        <v>1</v>
      </c>
      <c r="AG176" s="4">
        <f t="shared" si="10"/>
        <v>0</v>
      </c>
      <c r="AH176" s="6" t="s">
        <v>900</v>
      </c>
      <c r="AI176" s="6" t="s">
        <v>878</v>
      </c>
      <c r="AJ176" s="6" t="s">
        <v>833</v>
      </c>
      <c r="AK176" s="6" t="s">
        <v>841</v>
      </c>
    </row>
    <row r="177" spans="1:37" ht="14" x14ac:dyDescent="0.15">
      <c r="A177" s="67">
        <v>43745.742040289348</v>
      </c>
      <c r="B177" s="68" t="s">
        <v>141</v>
      </c>
      <c r="C177" s="69" t="str">
        <f t="shared" si="0"/>
        <v>Manor Early College High School</v>
      </c>
      <c r="D177" s="68" t="s">
        <v>210</v>
      </c>
      <c r="E177" s="69"/>
      <c r="F177" s="69" t="str">
        <f t="shared" si="1"/>
        <v>Natalie Jones</v>
      </c>
      <c r="G177" s="65">
        <f t="shared" si="6"/>
        <v>0.99996666666666678</v>
      </c>
      <c r="L177" s="6" t="s">
        <v>218</v>
      </c>
      <c r="AD177" s="70">
        <f t="shared" si="7"/>
        <v>1</v>
      </c>
      <c r="AE177" s="4">
        <f t="shared" si="8"/>
        <v>0.99990000000000001</v>
      </c>
      <c r="AF177" s="4">
        <f t="shared" si="9"/>
        <v>1</v>
      </c>
      <c r="AG177" s="4">
        <f t="shared" si="10"/>
        <v>1</v>
      </c>
      <c r="AH177" s="71" t="s">
        <v>901</v>
      </c>
      <c r="AI177" s="6" t="s">
        <v>836</v>
      </c>
      <c r="AJ177" s="6" t="s">
        <v>833</v>
      </c>
      <c r="AK177" s="6" t="s">
        <v>834</v>
      </c>
    </row>
    <row r="178" spans="1:37" ht="14" x14ac:dyDescent="0.15">
      <c r="A178" s="67">
        <v>43745.742792349542</v>
      </c>
      <c r="B178" s="68" t="s">
        <v>141</v>
      </c>
      <c r="C178" s="69" t="str">
        <f t="shared" si="0"/>
        <v>Manor Early College High School</v>
      </c>
      <c r="D178" s="68" t="s">
        <v>210</v>
      </c>
      <c r="E178" s="69"/>
      <c r="F178" s="69" t="str">
        <f t="shared" si="1"/>
        <v>Ja'Mya Rogers</v>
      </c>
      <c r="G178" s="65">
        <f t="shared" si="6"/>
        <v>0.66666666666666663</v>
      </c>
      <c r="L178" s="6" t="s">
        <v>228</v>
      </c>
      <c r="AD178" s="70">
        <f t="shared" si="7"/>
        <v>0</v>
      </c>
      <c r="AE178" s="4">
        <f t="shared" si="8"/>
        <v>0</v>
      </c>
      <c r="AF178" s="4">
        <f t="shared" si="9"/>
        <v>1</v>
      </c>
      <c r="AG178" s="4">
        <f t="shared" si="10"/>
        <v>1</v>
      </c>
      <c r="AI178" s="6" t="s">
        <v>840</v>
      </c>
      <c r="AJ178" s="6" t="s">
        <v>833</v>
      </c>
      <c r="AK178" s="6" t="s">
        <v>834</v>
      </c>
    </row>
    <row r="179" spans="1:37" ht="14" x14ac:dyDescent="0.15">
      <c r="A179" s="67">
        <v>43745.742933368056</v>
      </c>
      <c r="B179" s="68" t="s">
        <v>141</v>
      </c>
      <c r="C179" s="69" t="str">
        <f t="shared" si="0"/>
        <v>Manor Early College High School</v>
      </c>
      <c r="D179" s="68" t="s">
        <v>210</v>
      </c>
      <c r="E179" s="69"/>
      <c r="F179" s="69" t="str">
        <f t="shared" si="1"/>
        <v>Leondre Russell</v>
      </c>
      <c r="G179" s="65">
        <f t="shared" si="6"/>
        <v>0.99996666666666678</v>
      </c>
      <c r="L179" s="6" t="s">
        <v>236</v>
      </c>
      <c r="AD179" s="70">
        <f t="shared" si="7"/>
        <v>0</v>
      </c>
      <c r="AE179" s="4">
        <f t="shared" si="8"/>
        <v>0.99990000000000001</v>
      </c>
      <c r="AF179" s="4">
        <f t="shared" si="9"/>
        <v>1</v>
      </c>
      <c r="AG179" s="4">
        <f t="shared" si="10"/>
        <v>1</v>
      </c>
      <c r="AI179" s="6" t="s">
        <v>835</v>
      </c>
      <c r="AJ179" s="6" t="s">
        <v>833</v>
      </c>
      <c r="AK179" s="6" t="s">
        <v>834</v>
      </c>
    </row>
    <row r="180" spans="1:37" ht="14" x14ac:dyDescent="0.15">
      <c r="A180" s="67">
        <v>43745.742959710653</v>
      </c>
      <c r="B180" s="68" t="s">
        <v>141</v>
      </c>
      <c r="C180" s="69" t="str">
        <f t="shared" si="0"/>
        <v>Manor High School</v>
      </c>
      <c r="D180" s="68" t="s">
        <v>234</v>
      </c>
      <c r="E180" s="69"/>
      <c r="F180" s="69" t="str">
        <f t="shared" si="1"/>
        <v>Michelle Rodriguez</v>
      </c>
      <c r="G180" s="65">
        <f t="shared" si="6"/>
        <v>0.33329999999999999</v>
      </c>
      <c r="M180" s="6" t="s">
        <v>238</v>
      </c>
      <c r="AD180" s="70">
        <f t="shared" si="7"/>
        <v>1</v>
      </c>
      <c r="AE180" s="4">
        <f t="shared" si="8"/>
        <v>0.99990000000000001</v>
      </c>
      <c r="AF180" s="4">
        <f t="shared" si="9"/>
        <v>0</v>
      </c>
      <c r="AG180" s="4">
        <f t="shared" si="10"/>
        <v>0</v>
      </c>
      <c r="AH180" s="71" t="s">
        <v>902</v>
      </c>
      <c r="AI180" s="6" t="s">
        <v>835</v>
      </c>
      <c r="AJ180" s="6" t="s">
        <v>852</v>
      </c>
      <c r="AK180" s="6" t="s">
        <v>841</v>
      </c>
    </row>
    <row r="181" spans="1:37" ht="14" x14ac:dyDescent="0.15">
      <c r="A181" s="67">
        <v>43745.743265590281</v>
      </c>
      <c r="B181" s="68" t="s">
        <v>141</v>
      </c>
      <c r="C181" s="69" t="str">
        <f t="shared" si="0"/>
        <v>Manor High School</v>
      </c>
      <c r="D181" s="68" t="s">
        <v>234</v>
      </c>
      <c r="E181" s="69"/>
      <c r="F181" s="69" t="str">
        <f t="shared" si="1"/>
        <v>Ricardo Luna</v>
      </c>
      <c r="G181" s="65">
        <f t="shared" si="6"/>
        <v>0.99996666666666678</v>
      </c>
      <c r="M181" s="6" t="s">
        <v>382</v>
      </c>
      <c r="AD181" s="70">
        <f t="shared" si="7"/>
        <v>0</v>
      </c>
      <c r="AE181" s="4">
        <f t="shared" si="8"/>
        <v>0.99990000000000001</v>
      </c>
      <c r="AF181" s="4">
        <f t="shared" si="9"/>
        <v>1</v>
      </c>
      <c r="AG181" s="4">
        <f t="shared" si="10"/>
        <v>1</v>
      </c>
      <c r="AH181" s="6" t="s">
        <v>903</v>
      </c>
      <c r="AI181" s="6" t="s">
        <v>835</v>
      </c>
      <c r="AJ181" s="6" t="s">
        <v>833</v>
      </c>
      <c r="AK181" s="6" t="s">
        <v>834</v>
      </c>
    </row>
    <row r="182" spans="1:37" ht="14" x14ac:dyDescent="0.15">
      <c r="A182" s="67">
        <v>43745.743266041667</v>
      </c>
      <c r="B182" s="68" t="s">
        <v>141</v>
      </c>
      <c r="C182" s="69" t="str">
        <f t="shared" si="0"/>
        <v>Manor Early College High School</v>
      </c>
      <c r="D182" s="68" t="s">
        <v>210</v>
      </c>
      <c r="E182" s="69"/>
      <c r="F182" s="69" t="str">
        <f t="shared" si="1"/>
        <v>Michael Castillo</v>
      </c>
      <c r="G182" s="65">
        <f t="shared" si="6"/>
        <v>0.22219999999999998</v>
      </c>
      <c r="L182" s="6" t="s">
        <v>242</v>
      </c>
      <c r="AD182" s="70">
        <f t="shared" si="7"/>
        <v>1</v>
      </c>
      <c r="AE182" s="4">
        <f t="shared" si="8"/>
        <v>0.66659999999999997</v>
      </c>
      <c r="AF182" s="4">
        <f t="shared" si="9"/>
        <v>0</v>
      </c>
      <c r="AG182" s="4">
        <f t="shared" si="10"/>
        <v>0</v>
      </c>
      <c r="AH182" s="71" t="s">
        <v>904</v>
      </c>
      <c r="AI182" s="6" t="s">
        <v>837</v>
      </c>
      <c r="AJ182" s="6" t="s">
        <v>852</v>
      </c>
      <c r="AK182" s="6" t="s">
        <v>879</v>
      </c>
    </row>
    <row r="183" spans="1:37" ht="14" x14ac:dyDescent="0.15">
      <c r="A183" s="67">
        <v>43745.743281354167</v>
      </c>
      <c r="B183" s="68" t="s">
        <v>141</v>
      </c>
      <c r="C183" s="69" t="str">
        <f t="shared" si="0"/>
        <v>Manor Early College High School</v>
      </c>
      <c r="D183" s="68" t="s">
        <v>210</v>
      </c>
      <c r="E183" s="69"/>
      <c r="F183" s="69" t="str">
        <f t="shared" si="1"/>
        <v>Alexis Reyes</v>
      </c>
      <c r="G183" s="65">
        <f t="shared" si="6"/>
        <v>0.99996666666666678</v>
      </c>
      <c r="L183" s="6" t="s">
        <v>359</v>
      </c>
      <c r="AD183" s="70">
        <f t="shared" si="7"/>
        <v>1</v>
      </c>
      <c r="AE183" s="4">
        <f t="shared" si="8"/>
        <v>0.99990000000000001</v>
      </c>
      <c r="AF183" s="4">
        <f t="shared" si="9"/>
        <v>1</v>
      </c>
      <c r="AG183" s="4">
        <f t="shared" si="10"/>
        <v>1</v>
      </c>
      <c r="AH183" s="71" t="s">
        <v>905</v>
      </c>
      <c r="AI183" s="6" t="s">
        <v>836</v>
      </c>
      <c r="AJ183" s="6" t="s">
        <v>833</v>
      </c>
      <c r="AK183" s="6" t="s">
        <v>834</v>
      </c>
    </row>
    <row r="184" spans="1:37" ht="14" x14ac:dyDescent="0.15">
      <c r="A184" s="67">
        <v>43745.743378483792</v>
      </c>
      <c r="B184" s="68" t="s">
        <v>141</v>
      </c>
      <c r="C184" s="69" t="str">
        <f t="shared" si="0"/>
        <v>Manor Early College High School</v>
      </c>
      <c r="D184" s="68" t="s">
        <v>210</v>
      </c>
      <c r="E184" s="69"/>
      <c r="F184" s="69" t="str">
        <f t="shared" si="1"/>
        <v>Ja'Mya Rogers</v>
      </c>
      <c r="G184" s="65">
        <f t="shared" si="6"/>
        <v>0.66666666666666663</v>
      </c>
      <c r="L184" s="6" t="s">
        <v>228</v>
      </c>
      <c r="AD184" s="70">
        <f t="shared" si="7"/>
        <v>1</v>
      </c>
      <c r="AE184" s="4">
        <f t="shared" si="8"/>
        <v>0</v>
      </c>
      <c r="AF184" s="4">
        <f t="shared" si="9"/>
        <v>1</v>
      </c>
      <c r="AG184" s="4">
        <f t="shared" si="10"/>
        <v>1</v>
      </c>
      <c r="AH184" s="71" t="s">
        <v>906</v>
      </c>
      <c r="AI184" s="6" t="s">
        <v>840</v>
      </c>
      <c r="AJ184" s="6" t="s">
        <v>833</v>
      </c>
      <c r="AK184" s="6" t="s">
        <v>834</v>
      </c>
    </row>
    <row r="185" spans="1:37" ht="14" x14ac:dyDescent="0.15">
      <c r="A185" s="67">
        <v>43745.743613009261</v>
      </c>
      <c r="B185" s="68" t="s">
        <v>141</v>
      </c>
      <c r="C185" s="69" t="str">
        <f t="shared" si="0"/>
        <v>Manor Early College High School</v>
      </c>
      <c r="D185" s="68" t="s">
        <v>210</v>
      </c>
      <c r="E185" s="69"/>
      <c r="F185" s="69" t="str">
        <f t="shared" si="1"/>
        <v>Laura Arzola</v>
      </c>
      <c r="G185" s="65">
        <f t="shared" si="6"/>
        <v>0.55553333333333332</v>
      </c>
      <c r="L185" s="6" t="s">
        <v>379</v>
      </c>
      <c r="AD185" s="70">
        <f t="shared" si="7"/>
        <v>0</v>
      </c>
      <c r="AE185" s="4">
        <f t="shared" si="8"/>
        <v>0.66659999999999997</v>
      </c>
      <c r="AF185" s="4">
        <f t="shared" si="9"/>
        <v>1</v>
      </c>
      <c r="AG185" s="4">
        <f t="shared" si="10"/>
        <v>0</v>
      </c>
      <c r="AI185" s="6" t="s">
        <v>858</v>
      </c>
      <c r="AJ185" s="6" t="s">
        <v>833</v>
      </c>
      <c r="AK185" s="6" t="s">
        <v>841</v>
      </c>
    </row>
    <row r="186" spans="1:37" ht="14" x14ac:dyDescent="0.15">
      <c r="A186" s="67">
        <v>43745.743626678246</v>
      </c>
      <c r="B186" s="68" t="s">
        <v>141</v>
      </c>
      <c r="C186" s="69" t="str">
        <f t="shared" si="0"/>
        <v>Manor Early College High School</v>
      </c>
      <c r="D186" s="68" t="s">
        <v>210</v>
      </c>
      <c r="E186" s="69"/>
      <c r="F186" s="69" t="str">
        <f t="shared" si="1"/>
        <v>Kel Paw</v>
      </c>
      <c r="G186" s="65">
        <f t="shared" si="6"/>
        <v>0.55553333333333332</v>
      </c>
      <c r="L186" s="6" t="s">
        <v>408</v>
      </c>
      <c r="AD186" s="70">
        <f t="shared" si="7"/>
        <v>0</v>
      </c>
      <c r="AE186" s="4">
        <f t="shared" si="8"/>
        <v>0.66659999999999997</v>
      </c>
      <c r="AF186" s="4">
        <f t="shared" si="9"/>
        <v>1</v>
      </c>
      <c r="AG186" s="4">
        <f t="shared" si="10"/>
        <v>0</v>
      </c>
      <c r="AI186" s="6" t="s">
        <v>858</v>
      </c>
      <c r="AJ186" s="6" t="s">
        <v>833</v>
      </c>
      <c r="AK186" s="6" t="s">
        <v>841</v>
      </c>
    </row>
    <row r="187" spans="1:37" ht="14" x14ac:dyDescent="0.15">
      <c r="A187" s="67">
        <v>43745.743646319446</v>
      </c>
      <c r="B187" s="68" t="s">
        <v>141</v>
      </c>
      <c r="C187" s="69" t="str">
        <f t="shared" si="0"/>
        <v>Manor Early College High School</v>
      </c>
      <c r="D187" s="68" t="s">
        <v>210</v>
      </c>
      <c r="E187" s="69"/>
      <c r="F187" s="69" t="str">
        <f t="shared" si="1"/>
        <v>Valeria Resendiz</v>
      </c>
      <c r="G187" s="65">
        <f t="shared" si="6"/>
        <v>0.55553333333333332</v>
      </c>
      <c r="L187" s="6" t="s">
        <v>231</v>
      </c>
      <c r="AD187" s="70">
        <f t="shared" si="7"/>
        <v>0</v>
      </c>
      <c r="AE187" s="4">
        <f t="shared" si="8"/>
        <v>0.66659999999999997</v>
      </c>
      <c r="AF187" s="4">
        <f t="shared" si="9"/>
        <v>1</v>
      </c>
      <c r="AG187" s="4">
        <f t="shared" si="10"/>
        <v>0</v>
      </c>
      <c r="AI187" s="6" t="s">
        <v>858</v>
      </c>
      <c r="AJ187" s="6" t="s">
        <v>833</v>
      </c>
      <c r="AK187" s="6" t="s">
        <v>841</v>
      </c>
    </row>
    <row r="188" spans="1:37" ht="14" x14ac:dyDescent="0.15">
      <c r="A188" s="67">
        <v>43745.743736770833</v>
      </c>
      <c r="B188" s="68" t="s">
        <v>141</v>
      </c>
      <c r="C188" s="69" t="str">
        <f t="shared" si="0"/>
        <v>Manor Early College High School</v>
      </c>
      <c r="D188" s="68" t="s">
        <v>210</v>
      </c>
      <c r="E188" s="69"/>
      <c r="F188" s="69" t="str">
        <f t="shared" si="1"/>
        <v>Valeria Mireles-Ortiz</v>
      </c>
      <c r="G188" s="65">
        <f t="shared" si="6"/>
        <v>0.66666666666666663</v>
      </c>
      <c r="L188" s="6" t="s">
        <v>244</v>
      </c>
      <c r="AD188" s="70">
        <f t="shared" si="7"/>
        <v>0</v>
      </c>
      <c r="AE188" s="4">
        <f t="shared" si="8"/>
        <v>0</v>
      </c>
      <c r="AF188" s="4">
        <f t="shared" si="9"/>
        <v>1</v>
      </c>
      <c r="AG188" s="4">
        <f t="shared" si="10"/>
        <v>1</v>
      </c>
      <c r="AI188" s="6" t="s">
        <v>907</v>
      </c>
      <c r="AJ188" s="6" t="s">
        <v>833</v>
      </c>
      <c r="AK188" s="6" t="s">
        <v>834</v>
      </c>
    </row>
    <row r="189" spans="1:37" ht="14" x14ac:dyDescent="0.15">
      <c r="A189" s="67">
        <v>43745.743887789351</v>
      </c>
      <c r="B189" s="68" t="s">
        <v>141</v>
      </c>
      <c r="C189" s="69" t="str">
        <f t="shared" si="0"/>
        <v>Manor Early College High School</v>
      </c>
      <c r="D189" s="68" t="s">
        <v>210</v>
      </c>
      <c r="E189" s="69"/>
      <c r="F189" s="69" t="str">
        <f t="shared" si="1"/>
        <v>Kiya Clay</v>
      </c>
      <c r="G189" s="65">
        <f t="shared" si="6"/>
        <v>0.88886666666666658</v>
      </c>
      <c r="L189" s="6" t="s">
        <v>212</v>
      </c>
      <c r="AD189" s="70">
        <f t="shared" si="7"/>
        <v>0</v>
      </c>
      <c r="AE189" s="4">
        <f t="shared" si="8"/>
        <v>0.66659999999999997</v>
      </c>
      <c r="AF189" s="4">
        <f t="shared" si="9"/>
        <v>1</v>
      </c>
      <c r="AG189" s="4">
        <f t="shared" si="10"/>
        <v>1</v>
      </c>
      <c r="AH189" s="6" t="s">
        <v>908</v>
      </c>
      <c r="AI189" s="6" t="s">
        <v>837</v>
      </c>
      <c r="AJ189" s="6" t="s">
        <v>833</v>
      </c>
      <c r="AK189" s="6" t="s">
        <v>834</v>
      </c>
    </row>
    <row r="190" spans="1:37" ht="14" x14ac:dyDescent="0.15">
      <c r="A190" s="67">
        <v>43745.743904236107</v>
      </c>
      <c r="B190" s="68" t="s">
        <v>141</v>
      </c>
      <c r="C190" s="69" t="str">
        <f t="shared" si="0"/>
        <v>Manor Early College High School</v>
      </c>
      <c r="D190" s="68" t="s">
        <v>210</v>
      </c>
      <c r="E190" s="69"/>
      <c r="F190" s="69" t="str">
        <f t="shared" si="1"/>
        <v>Jeffrey Inthasane</v>
      </c>
      <c r="G190" s="65">
        <f t="shared" si="6"/>
        <v>0.99996666666666678</v>
      </c>
      <c r="L190" s="6" t="s">
        <v>223</v>
      </c>
      <c r="AD190" s="70">
        <f t="shared" si="7"/>
        <v>1</v>
      </c>
      <c r="AE190" s="4">
        <f t="shared" si="8"/>
        <v>0.99990000000000001</v>
      </c>
      <c r="AF190" s="4">
        <f t="shared" si="9"/>
        <v>1</v>
      </c>
      <c r="AG190" s="4">
        <f t="shared" si="10"/>
        <v>1</v>
      </c>
      <c r="AH190" s="71" t="s">
        <v>909</v>
      </c>
      <c r="AI190" s="6" t="s">
        <v>836</v>
      </c>
      <c r="AJ190" s="6" t="s">
        <v>833</v>
      </c>
      <c r="AK190" s="6" t="s">
        <v>834</v>
      </c>
    </row>
    <row r="191" spans="1:37" ht="14" x14ac:dyDescent="0.15">
      <c r="A191" s="67">
        <v>43745.744010069444</v>
      </c>
      <c r="B191" s="68" t="s">
        <v>141</v>
      </c>
      <c r="C191" s="69" t="str">
        <f t="shared" si="0"/>
        <v>Manor Early College High School</v>
      </c>
      <c r="D191" s="68" t="s">
        <v>210</v>
      </c>
      <c r="E191" s="69"/>
      <c r="F191" s="69" t="str">
        <f t="shared" si="1"/>
        <v>Maddox Dimmitt</v>
      </c>
      <c r="G191" s="65">
        <f t="shared" si="6"/>
        <v>0.88886666666666658</v>
      </c>
      <c r="L191" s="6" t="s">
        <v>225</v>
      </c>
      <c r="AD191" s="70">
        <f t="shared" si="7"/>
        <v>1</v>
      </c>
      <c r="AE191" s="4">
        <f t="shared" si="8"/>
        <v>0.66659999999999997</v>
      </c>
      <c r="AF191" s="4">
        <f t="shared" si="9"/>
        <v>1</v>
      </c>
      <c r="AG191" s="4">
        <f t="shared" si="10"/>
        <v>1</v>
      </c>
      <c r="AH191" s="71" t="s">
        <v>910</v>
      </c>
      <c r="AI191" s="6" t="s">
        <v>911</v>
      </c>
      <c r="AJ191" s="6" t="s">
        <v>833</v>
      </c>
      <c r="AK191" s="6" t="s">
        <v>834</v>
      </c>
    </row>
    <row r="192" spans="1:37" ht="14" x14ac:dyDescent="0.15">
      <c r="A192" s="67">
        <v>43745.744062083337</v>
      </c>
      <c r="B192" s="68" t="s">
        <v>141</v>
      </c>
      <c r="C192" s="69" t="str">
        <f t="shared" si="0"/>
        <v>Manor Early College High School</v>
      </c>
      <c r="D192" s="68" t="s">
        <v>210</v>
      </c>
      <c r="E192" s="69"/>
      <c r="F192" s="69" t="str">
        <f t="shared" si="1"/>
        <v>Nilmarie Gonzalez-Ugarte</v>
      </c>
      <c r="G192" s="65">
        <f t="shared" si="6"/>
        <v>0.88886666666666658</v>
      </c>
      <c r="L192" s="6" t="s">
        <v>230</v>
      </c>
      <c r="AD192" s="70">
        <f t="shared" si="7"/>
        <v>0</v>
      </c>
      <c r="AE192" s="4">
        <f t="shared" si="8"/>
        <v>0.66659999999999997</v>
      </c>
      <c r="AF192" s="4">
        <f t="shared" si="9"/>
        <v>1</v>
      </c>
      <c r="AG192" s="4">
        <f t="shared" si="10"/>
        <v>1</v>
      </c>
      <c r="AH192" s="6" t="s">
        <v>912</v>
      </c>
      <c r="AI192" s="6" t="s">
        <v>832</v>
      </c>
      <c r="AJ192" s="6" t="s">
        <v>833</v>
      </c>
      <c r="AK192" s="6" t="s">
        <v>834</v>
      </c>
    </row>
    <row r="193" spans="1:37" ht="14" x14ac:dyDescent="0.15">
      <c r="A193" s="67">
        <v>43745.744226238428</v>
      </c>
      <c r="B193" s="68" t="s">
        <v>141</v>
      </c>
      <c r="C193" s="69" t="str">
        <f t="shared" si="0"/>
        <v>Manor Early College High School</v>
      </c>
      <c r="D193" s="68" t="s">
        <v>210</v>
      </c>
      <c r="E193" s="69"/>
      <c r="F193" s="69" t="str">
        <f t="shared" si="1"/>
        <v>Marienne Duran</v>
      </c>
      <c r="G193" s="65">
        <f t="shared" si="6"/>
        <v>0.88886666666666658</v>
      </c>
      <c r="L193" s="6" t="s">
        <v>673</v>
      </c>
      <c r="AD193" s="70">
        <f t="shared" si="7"/>
        <v>0</v>
      </c>
      <c r="AE193" s="4">
        <f t="shared" si="8"/>
        <v>0.66659999999999997</v>
      </c>
      <c r="AF193" s="4">
        <f t="shared" si="9"/>
        <v>1</v>
      </c>
      <c r="AG193" s="4">
        <f t="shared" si="10"/>
        <v>1</v>
      </c>
      <c r="AH193" s="6" t="s">
        <v>913</v>
      </c>
      <c r="AI193" s="6" t="s">
        <v>832</v>
      </c>
      <c r="AJ193" s="6" t="s">
        <v>833</v>
      </c>
      <c r="AK193" s="6" t="s">
        <v>834</v>
      </c>
    </row>
    <row r="194" spans="1:37" ht="14" x14ac:dyDescent="0.15">
      <c r="A194" s="67">
        <v>43745.744240983797</v>
      </c>
      <c r="B194" s="68" t="s">
        <v>141</v>
      </c>
      <c r="C194" s="69" t="str">
        <f t="shared" si="0"/>
        <v>Manor High School</v>
      </c>
      <c r="D194" s="68" t="s">
        <v>234</v>
      </c>
      <c r="E194" s="69"/>
      <c r="F194" s="69" t="str">
        <f t="shared" si="1"/>
        <v>Salemata Diallo</v>
      </c>
      <c r="G194" s="65">
        <f t="shared" si="6"/>
        <v>0.99996666666666678</v>
      </c>
      <c r="M194" s="6" t="s">
        <v>235</v>
      </c>
      <c r="AD194" s="70">
        <f t="shared" si="7"/>
        <v>1</v>
      </c>
      <c r="AE194" s="4">
        <f t="shared" si="8"/>
        <v>0.99990000000000001</v>
      </c>
      <c r="AF194" s="4">
        <f t="shared" si="9"/>
        <v>1</v>
      </c>
      <c r="AG194" s="4">
        <f t="shared" si="10"/>
        <v>1</v>
      </c>
      <c r="AH194" s="71" t="s">
        <v>914</v>
      </c>
      <c r="AI194" s="6" t="s">
        <v>836</v>
      </c>
      <c r="AJ194" s="6" t="s">
        <v>833</v>
      </c>
      <c r="AK194" s="6" t="s">
        <v>834</v>
      </c>
    </row>
    <row r="195" spans="1:37" ht="14" x14ac:dyDescent="0.15">
      <c r="A195" s="67">
        <v>43745.744281828709</v>
      </c>
      <c r="B195" s="68" t="s">
        <v>141</v>
      </c>
      <c r="C195" s="69" t="str">
        <f t="shared" si="0"/>
        <v>Manor Early College High School</v>
      </c>
      <c r="D195" s="68" t="s">
        <v>210</v>
      </c>
      <c r="E195" s="69"/>
      <c r="F195" s="69" t="str">
        <f t="shared" si="1"/>
        <v>Paw Wah</v>
      </c>
      <c r="G195" s="65">
        <f t="shared" si="6"/>
        <v>0.88886666666666658</v>
      </c>
      <c r="L195" s="6" t="s">
        <v>226</v>
      </c>
      <c r="AD195" s="70">
        <f t="shared" si="7"/>
        <v>0</v>
      </c>
      <c r="AE195" s="4">
        <f t="shared" si="8"/>
        <v>0.66659999999999997</v>
      </c>
      <c r="AF195" s="4">
        <f t="shared" si="9"/>
        <v>1</v>
      </c>
      <c r="AG195" s="4">
        <f t="shared" si="10"/>
        <v>1</v>
      </c>
      <c r="AH195" s="6" t="s">
        <v>915</v>
      </c>
      <c r="AI195" s="6" t="s">
        <v>837</v>
      </c>
      <c r="AJ195" s="6" t="s">
        <v>833</v>
      </c>
      <c r="AK195" s="6" t="s">
        <v>834</v>
      </c>
    </row>
    <row r="196" spans="1:37" ht="14" x14ac:dyDescent="0.15">
      <c r="A196" s="67">
        <v>43745.744301076389</v>
      </c>
      <c r="B196" s="68" t="s">
        <v>141</v>
      </c>
      <c r="C196" s="69" t="str">
        <f t="shared" si="0"/>
        <v>Manor Early College High School</v>
      </c>
      <c r="D196" s="68" t="s">
        <v>210</v>
      </c>
      <c r="E196" s="69"/>
      <c r="F196" s="69" t="str">
        <f t="shared" si="1"/>
        <v>Timothy Villegas</v>
      </c>
      <c r="G196" s="65">
        <f t="shared" si="6"/>
        <v>0.88886666666666658</v>
      </c>
      <c r="L196" s="6" t="s">
        <v>216</v>
      </c>
      <c r="AD196" s="70">
        <f t="shared" si="7"/>
        <v>0</v>
      </c>
      <c r="AE196" s="4">
        <f t="shared" si="8"/>
        <v>0.66659999999999997</v>
      </c>
      <c r="AF196" s="4">
        <f t="shared" si="9"/>
        <v>1</v>
      </c>
      <c r="AG196" s="4">
        <f t="shared" si="10"/>
        <v>1</v>
      </c>
      <c r="AI196" s="6" t="s">
        <v>837</v>
      </c>
      <c r="AJ196" s="6" t="s">
        <v>833</v>
      </c>
      <c r="AK196" s="6" t="s">
        <v>834</v>
      </c>
    </row>
    <row r="197" spans="1:37" ht="14" x14ac:dyDescent="0.15">
      <c r="A197" s="67">
        <v>43745.744322349536</v>
      </c>
      <c r="B197" s="68" t="s">
        <v>141</v>
      </c>
      <c r="C197" s="69" t="str">
        <f t="shared" si="0"/>
        <v>Manor Early College High School</v>
      </c>
      <c r="D197" s="68" t="s">
        <v>210</v>
      </c>
      <c r="E197" s="69"/>
      <c r="F197" s="69" t="str">
        <f t="shared" si="1"/>
        <v>Rudy Morales Hernandez</v>
      </c>
      <c r="G197" s="65">
        <f t="shared" si="6"/>
        <v>0.99996666666666678</v>
      </c>
      <c r="L197" s="6" t="s">
        <v>215</v>
      </c>
      <c r="AD197" s="70">
        <f t="shared" si="7"/>
        <v>1</v>
      </c>
      <c r="AE197" s="4">
        <f t="shared" si="8"/>
        <v>0.99990000000000001</v>
      </c>
      <c r="AF197" s="4">
        <f t="shared" si="9"/>
        <v>1</v>
      </c>
      <c r="AG197" s="4">
        <f t="shared" si="10"/>
        <v>1</v>
      </c>
      <c r="AH197" s="71" t="s">
        <v>916</v>
      </c>
      <c r="AI197" s="6" t="s">
        <v>864</v>
      </c>
      <c r="AJ197" s="6" t="s">
        <v>833</v>
      </c>
      <c r="AK197" s="6" t="s">
        <v>834</v>
      </c>
    </row>
    <row r="198" spans="1:37" ht="14" x14ac:dyDescent="0.15">
      <c r="A198" s="67">
        <v>43745.744327465276</v>
      </c>
      <c r="B198" s="68" t="s">
        <v>141</v>
      </c>
      <c r="C198" s="69" t="str">
        <f t="shared" si="0"/>
        <v>Manor Early College High School</v>
      </c>
      <c r="D198" s="68" t="s">
        <v>210</v>
      </c>
      <c r="E198" s="69"/>
      <c r="F198" s="69" t="str">
        <f t="shared" si="1"/>
        <v>Isiah Martinez</v>
      </c>
      <c r="G198" s="65">
        <f t="shared" si="6"/>
        <v>0.99996666666666678</v>
      </c>
      <c r="L198" s="6" t="s">
        <v>245</v>
      </c>
      <c r="AD198" s="70">
        <f t="shared" si="7"/>
        <v>1</v>
      </c>
      <c r="AE198" s="4">
        <f t="shared" si="8"/>
        <v>0.99990000000000001</v>
      </c>
      <c r="AF198" s="4">
        <f t="shared" si="9"/>
        <v>1</v>
      </c>
      <c r="AG198" s="4">
        <f t="shared" si="10"/>
        <v>1</v>
      </c>
      <c r="AH198" s="71" t="s">
        <v>917</v>
      </c>
      <c r="AI198" s="6" t="s">
        <v>864</v>
      </c>
      <c r="AJ198" s="6" t="s">
        <v>833</v>
      </c>
      <c r="AK198" s="6" t="s">
        <v>834</v>
      </c>
    </row>
    <row r="199" spans="1:37" ht="14" x14ac:dyDescent="0.15">
      <c r="A199" s="67">
        <v>43745.74451178241</v>
      </c>
      <c r="B199" s="68" t="s">
        <v>141</v>
      </c>
      <c r="C199" s="69" t="str">
        <f t="shared" si="0"/>
        <v>Manor Early College High School</v>
      </c>
      <c r="D199" s="68" t="s">
        <v>210</v>
      </c>
      <c r="E199" s="69"/>
      <c r="F199" s="69" t="str">
        <f t="shared" si="1"/>
        <v>Maria Aldape</v>
      </c>
      <c r="G199" s="65">
        <f t="shared" si="6"/>
        <v>0.88886666666666658</v>
      </c>
      <c r="L199" s="6" t="s">
        <v>227</v>
      </c>
      <c r="AD199" s="70">
        <f t="shared" si="7"/>
        <v>0</v>
      </c>
      <c r="AE199" s="4">
        <f t="shared" si="8"/>
        <v>0.66659999999999997</v>
      </c>
      <c r="AF199" s="4">
        <f t="shared" si="9"/>
        <v>1</v>
      </c>
      <c r="AG199" s="4">
        <f t="shared" si="10"/>
        <v>1</v>
      </c>
      <c r="AI199" s="6" t="s">
        <v>837</v>
      </c>
      <c r="AJ199" s="6" t="s">
        <v>833</v>
      </c>
      <c r="AK199" s="6" t="s">
        <v>834</v>
      </c>
    </row>
    <row r="200" spans="1:37" ht="14" x14ac:dyDescent="0.15">
      <c r="A200" s="67">
        <v>43745.744685370373</v>
      </c>
      <c r="B200" s="68" t="s">
        <v>141</v>
      </c>
      <c r="C200" s="69" t="str">
        <f t="shared" si="0"/>
        <v>Manor Early College High School</v>
      </c>
      <c r="D200" s="68" t="s">
        <v>210</v>
      </c>
      <c r="E200" s="69"/>
      <c r="F200" s="69" t="str">
        <f t="shared" si="1"/>
        <v>Diego Garcia</v>
      </c>
      <c r="G200" s="65">
        <f t="shared" si="6"/>
        <v>0.77776666666666661</v>
      </c>
      <c r="L200" s="6" t="s">
        <v>241</v>
      </c>
      <c r="AD200" s="70">
        <f t="shared" si="7"/>
        <v>0</v>
      </c>
      <c r="AE200" s="4">
        <f t="shared" si="8"/>
        <v>0.33329999999999999</v>
      </c>
      <c r="AF200" s="4">
        <f t="shared" si="9"/>
        <v>1</v>
      </c>
      <c r="AG200" s="4">
        <f t="shared" si="10"/>
        <v>1</v>
      </c>
      <c r="AH200" s="6" t="s">
        <v>918</v>
      </c>
      <c r="AI200" s="6" t="s">
        <v>919</v>
      </c>
      <c r="AJ200" s="6" t="s">
        <v>833</v>
      </c>
      <c r="AK200" s="6" t="s">
        <v>834</v>
      </c>
    </row>
    <row r="201" spans="1:37" ht="14" x14ac:dyDescent="0.15">
      <c r="A201" s="67">
        <v>43745.745599282411</v>
      </c>
      <c r="B201" s="68" t="s">
        <v>141</v>
      </c>
      <c r="C201" s="69" t="str">
        <f t="shared" si="0"/>
        <v>Manor Early College High School</v>
      </c>
      <c r="D201" s="68" t="s">
        <v>210</v>
      </c>
      <c r="E201" s="69"/>
      <c r="F201" s="69" t="str">
        <f t="shared" si="1"/>
        <v>Ellie Chan</v>
      </c>
      <c r="G201" s="65">
        <f t="shared" si="6"/>
        <v>0.99996666666666678</v>
      </c>
      <c r="L201" s="6" t="s">
        <v>214</v>
      </c>
      <c r="AD201" s="70">
        <f t="shared" si="7"/>
        <v>1</v>
      </c>
      <c r="AE201" s="4">
        <f t="shared" si="8"/>
        <v>0.99990000000000001</v>
      </c>
      <c r="AF201" s="4">
        <f t="shared" si="9"/>
        <v>1</v>
      </c>
      <c r="AG201" s="4">
        <f t="shared" si="10"/>
        <v>1</v>
      </c>
      <c r="AH201" s="71" t="s">
        <v>920</v>
      </c>
      <c r="AI201" s="6" t="s">
        <v>836</v>
      </c>
      <c r="AJ201" s="6" t="s">
        <v>833</v>
      </c>
      <c r="AK201" s="6" t="s">
        <v>834</v>
      </c>
    </row>
    <row r="202" spans="1:37" ht="14" x14ac:dyDescent="0.15">
      <c r="A202" s="67">
        <v>43745.749043229167</v>
      </c>
      <c r="B202" s="68" t="s">
        <v>141</v>
      </c>
      <c r="C202" s="69" t="str">
        <f t="shared" si="0"/>
        <v>Manor Early College High School</v>
      </c>
      <c r="D202" s="68" t="s">
        <v>210</v>
      </c>
      <c r="E202" s="69"/>
      <c r="F202" s="69" t="str">
        <f t="shared" si="1"/>
        <v>Anarosa Villatoro Reyes</v>
      </c>
      <c r="G202" s="65">
        <f t="shared" si="6"/>
        <v>0.99996666666666678</v>
      </c>
      <c r="L202" s="6" t="s">
        <v>232</v>
      </c>
      <c r="AD202" s="70">
        <f t="shared" si="7"/>
        <v>1</v>
      </c>
      <c r="AE202" s="4">
        <f t="shared" si="8"/>
        <v>0.99990000000000001</v>
      </c>
      <c r="AF202" s="4">
        <f t="shared" si="9"/>
        <v>1</v>
      </c>
      <c r="AG202" s="4">
        <f t="shared" si="10"/>
        <v>1</v>
      </c>
      <c r="AH202" s="71" t="s">
        <v>921</v>
      </c>
      <c r="AI202" s="6" t="s">
        <v>836</v>
      </c>
      <c r="AJ202" s="6" t="s">
        <v>833</v>
      </c>
      <c r="AK202" s="6" t="s">
        <v>834</v>
      </c>
    </row>
    <row r="203" spans="1:37" ht="14" x14ac:dyDescent="0.15">
      <c r="A203" s="67">
        <v>43745.750187361111</v>
      </c>
      <c r="B203" s="68" t="s">
        <v>141</v>
      </c>
      <c r="C203" s="69" t="str">
        <f t="shared" si="0"/>
        <v>Manor Early College High School</v>
      </c>
      <c r="D203" s="68" t="s">
        <v>210</v>
      </c>
      <c r="E203" s="69"/>
      <c r="F203" s="69" t="str">
        <f t="shared" si="1"/>
        <v>Madison Pool</v>
      </c>
      <c r="G203" s="65">
        <f t="shared" si="6"/>
        <v>0.6666333333333333</v>
      </c>
      <c r="L203" s="6" t="s">
        <v>221</v>
      </c>
      <c r="AD203" s="70">
        <f t="shared" si="7"/>
        <v>1</v>
      </c>
      <c r="AE203" s="4">
        <f t="shared" si="8"/>
        <v>0.99990000000000001</v>
      </c>
      <c r="AF203" s="4">
        <f t="shared" si="9"/>
        <v>1</v>
      </c>
      <c r="AG203" s="4">
        <f t="shared" si="10"/>
        <v>0</v>
      </c>
      <c r="AH203" s="71" t="s">
        <v>922</v>
      </c>
      <c r="AI203" s="6" t="s">
        <v>836</v>
      </c>
      <c r="AJ203" s="6" t="s">
        <v>833</v>
      </c>
      <c r="AK203" s="6" t="s">
        <v>879</v>
      </c>
    </row>
    <row r="204" spans="1:37" ht="14" x14ac:dyDescent="0.15">
      <c r="A204" s="67">
        <v>43745.751960277776</v>
      </c>
      <c r="B204" s="68" t="s">
        <v>141</v>
      </c>
      <c r="C204" s="69" t="str">
        <f t="shared" si="0"/>
        <v>Manor Early College High School</v>
      </c>
      <c r="D204" s="68" t="s">
        <v>210</v>
      </c>
      <c r="E204" s="69"/>
      <c r="F204" s="69" t="str">
        <f t="shared" si="1"/>
        <v>Lilyana Chaney</v>
      </c>
      <c r="G204" s="65">
        <f t="shared" si="6"/>
        <v>0.6666333333333333</v>
      </c>
      <c r="L204" s="6" t="s">
        <v>217</v>
      </c>
      <c r="AD204" s="70">
        <f t="shared" si="7"/>
        <v>1</v>
      </c>
      <c r="AE204" s="4">
        <f t="shared" si="8"/>
        <v>0.99990000000000001</v>
      </c>
      <c r="AF204" s="4">
        <f t="shared" si="9"/>
        <v>1</v>
      </c>
      <c r="AG204" s="4">
        <f t="shared" si="10"/>
        <v>0</v>
      </c>
      <c r="AH204" s="71" t="s">
        <v>923</v>
      </c>
      <c r="AI204" s="6" t="s">
        <v>836</v>
      </c>
      <c r="AJ204" s="6" t="s">
        <v>833</v>
      </c>
      <c r="AK204" s="6" t="s">
        <v>841</v>
      </c>
    </row>
    <row r="205" spans="1:37" ht="14" x14ac:dyDescent="0.15">
      <c r="A205" s="67">
        <v>43746.672523460649</v>
      </c>
      <c r="B205" s="68" t="s">
        <v>141</v>
      </c>
      <c r="C205" s="69" t="str">
        <f t="shared" si="0"/>
        <v>Harmony</v>
      </c>
      <c r="D205" s="68" t="s">
        <v>247</v>
      </c>
      <c r="E205" s="69"/>
      <c r="F205" s="69" t="str">
        <f t="shared" si="1"/>
        <v>Doralynn Reyes</v>
      </c>
      <c r="G205" s="65">
        <f t="shared" si="6"/>
        <v>0.99996666666666678</v>
      </c>
      <c r="J205" s="6" t="s">
        <v>253</v>
      </c>
      <c r="AD205" s="70">
        <f t="shared" si="7"/>
        <v>0</v>
      </c>
      <c r="AE205" s="4">
        <f t="shared" si="8"/>
        <v>0.99990000000000001</v>
      </c>
      <c r="AF205" s="4">
        <f t="shared" si="9"/>
        <v>1</v>
      </c>
      <c r="AG205" s="4">
        <f t="shared" si="10"/>
        <v>1</v>
      </c>
      <c r="AI205" s="6" t="s">
        <v>836</v>
      </c>
      <c r="AJ205" s="6" t="s">
        <v>833</v>
      </c>
      <c r="AK205" s="6" t="s">
        <v>834</v>
      </c>
    </row>
    <row r="206" spans="1:37" ht="14" x14ac:dyDescent="0.15">
      <c r="A206" s="67">
        <v>43746.674757928238</v>
      </c>
      <c r="B206" s="68" t="s">
        <v>141</v>
      </c>
      <c r="C206" s="69" t="str">
        <f t="shared" si="0"/>
        <v>Harmony</v>
      </c>
      <c r="D206" s="68" t="s">
        <v>247</v>
      </c>
      <c r="E206" s="69"/>
      <c r="F206" s="69" t="str">
        <f t="shared" si="1"/>
        <v>Amauri Clark</v>
      </c>
      <c r="G206" s="65">
        <f t="shared" si="6"/>
        <v>0.77776666666666661</v>
      </c>
      <c r="J206" s="6" t="s">
        <v>258</v>
      </c>
      <c r="AD206" s="70">
        <f t="shared" si="7"/>
        <v>1</v>
      </c>
      <c r="AE206" s="4">
        <f t="shared" si="8"/>
        <v>0.33329999999999999</v>
      </c>
      <c r="AF206" s="4">
        <f t="shared" si="9"/>
        <v>1</v>
      </c>
      <c r="AG206" s="4">
        <f t="shared" si="10"/>
        <v>1</v>
      </c>
      <c r="AH206" s="71" t="s">
        <v>924</v>
      </c>
      <c r="AI206" s="6" t="s">
        <v>878</v>
      </c>
      <c r="AJ206" s="6" t="s">
        <v>833</v>
      </c>
      <c r="AK206" s="6" t="s">
        <v>834</v>
      </c>
    </row>
    <row r="207" spans="1:37" ht="14" x14ac:dyDescent="0.15">
      <c r="A207" s="67">
        <v>43746.677191817129</v>
      </c>
      <c r="B207" s="68" t="s">
        <v>141</v>
      </c>
      <c r="C207" s="69" t="str">
        <f t="shared" si="0"/>
        <v>Harmony</v>
      </c>
      <c r="D207" s="68" t="s">
        <v>247</v>
      </c>
      <c r="E207" s="69"/>
      <c r="F207" s="69" t="str">
        <f t="shared" si="1"/>
        <v>Pranav Rao</v>
      </c>
      <c r="G207" s="65">
        <f t="shared" si="6"/>
        <v>0.99996666666666678</v>
      </c>
      <c r="J207" s="6" t="s">
        <v>269</v>
      </c>
      <c r="AD207" s="70">
        <f t="shared" si="7"/>
        <v>1</v>
      </c>
      <c r="AE207" s="4">
        <f t="shared" si="8"/>
        <v>0.99990000000000001</v>
      </c>
      <c r="AF207" s="4">
        <f t="shared" si="9"/>
        <v>1</v>
      </c>
      <c r="AG207" s="4">
        <f t="shared" si="10"/>
        <v>1</v>
      </c>
      <c r="AH207" s="71" t="s">
        <v>925</v>
      </c>
      <c r="AI207" s="6" t="s">
        <v>836</v>
      </c>
      <c r="AJ207" s="6" t="s">
        <v>833</v>
      </c>
      <c r="AK207" s="6" t="s">
        <v>834</v>
      </c>
    </row>
    <row r="208" spans="1:37" ht="14" x14ac:dyDescent="0.15">
      <c r="A208" s="67">
        <v>43746.677511863425</v>
      </c>
      <c r="B208" s="68" t="s">
        <v>141</v>
      </c>
      <c r="C208" s="69" t="str">
        <f t="shared" si="0"/>
        <v>Harmony</v>
      </c>
      <c r="D208" s="68" t="s">
        <v>247</v>
      </c>
      <c r="E208" s="69"/>
      <c r="F208" s="69" t="str">
        <f t="shared" si="1"/>
        <v>Vivian Medrano</v>
      </c>
      <c r="G208" s="65">
        <f t="shared" si="6"/>
        <v>0.99996666666666678</v>
      </c>
      <c r="J208" s="6" t="s">
        <v>642</v>
      </c>
      <c r="AD208" s="70">
        <f t="shared" si="7"/>
        <v>1</v>
      </c>
      <c r="AE208" s="4">
        <f t="shared" si="8"/>
        <v>0.99990000000000001</v>
      </c>
      <c r="AF208" s="4">
        <f t="shared" si="9"/>
        <v>1</v>
      </c>
      <c r="AG208" s="4">
        <f t="shared" si="10"/>
        <v>1</v>
      </c>
      <c r="AH208" s="71" t="s">
        <v>926</v>
      </c>
      <c r="AI208" s="6" t="s">
        <v>836</v>
      </c>
      <c r="AJ208" s="6" t="s">
        <v>833</v>
      </c>
      <c r="AK208" s="6" t="s">
        <v>834</v>
      </c>
    </row>
    <row r="209" spans="1:37" ht="14" x14ac:dyDescent="0.15">
      <c r="A209" s="67">
        <v>43746.677739131948</v>
      </c>
      <c r="B209" s="68" t="s">
        <v>141</v>
      </c>
      <c r="C209" s="69" t="str">
        <f t="shared" si="0"/>
        <v>Harmony</v>
      </c>
      <c r="D209" s="68" t="s">
        <v>247</v>
      </c>
      <c r="E209" s="69"/>
      <c r="F209" s="69" t="str">
        <f t="shared" si="1"/>
        <v>Awenetria McHorse</v>
      </c>
      <c r="G209" s="65">
        <f t="shared" si="6"/>
        <v>0.99996666666666678</v>
      </c>
      <c r="J209" s="6" t="s">
        <v>254</v>
      </c>
      <c r="AD209" s="70">
        <f t="shared" si="7"/>
        <v>1</v>
      </c>
      <c r="AE209" s="4">
        <f t="shared" si="8"/>
        <v>0.99990000000000001</v>
      </c>
      <c r="AF209" s="4">
        <f t="shared" si="9"/>
        <v>1</v>
      </c>
      <c r="AG209" s="4">
        <f t="shared" si="10"/>
        <v>1</v>
      </c>
      <c r="AH209" s="71" t="s">
        <v>927</v>
      </c>
      <c r="AI209" s="6" t="s">
        <v>836</v>
      </c>
      <c r="AJ209" s="6" t="s">
        <v>833</v>
      </c>
      <c r="AK209" s="6" t="s">
        <v>834</v>
      </c>
    </row>
    <row r="210" spans="1:37" ht="14" x14ac:dyDescent="0.15">
      <c r="A210" s="67">
        <v>43746.678422106481</v>
      </c>
      <c r="B210" s="68" t="s">
        <v>141</v>
      </c>
      <c r="C210" s="69" t="str">
        <f t="shared" si="0"/>
        <v>Harmony</v>
      </c>
      <c r="D210" s="68" t="s">
        <v>247</v>
      </c>
      <c r="E210" s="69"/>
      <c r="F210" s="69" t="str">
        <f t="shared" si="1"/>
        <v>Anas Rahman</v>
      </c>
      <c r="G210" s="65">
        <f t="shared" si="6"/>
        <v>0.99996666666666678</v>
      </c>
      <c r="J210" s="6" t="s">
        <v>270</v>
      </c>
      <c r="AD210" s="70">
        <f t="shared" si="7"/>
        <v>0</v>
      </c>
      <c r="AE210" s="4">
        <f t="shared" si="8"/>
        <v>0.99990000000000001</v>
      </c>
      <c r="AF210" s="4">
        <f t="shared" si="9"/>
        <v>1</v>
      </c>
      <c r="AG210" s="4">
        <f t="shared" si="10"/>
        <v>1</v>
      </c>
      <c r="AI210" s="6" t="s">
        <v>836</v>
      </c>
      <c r="AJ210" s="6" t="s">
        <v>833</v>
      </c>
      <c r="AK210" s="6" t="s">
        <v>834</v>
      </c>
    </row>
    <row r="211" spans="1:37" ht="14" x14ac:dyDescent="0.15">
      <c r="A211" s="67">
        <v>43746.678716759256</v>
      </c>
      <c r="B211" s="68" t="s">
        <v>141</v>
      </c>
      <c r="C211" s="69" t="str">
        <f t="shared" si="0"/>
        <v>Harmony</v>
      </c>
      <c r="D211" s="68" t="s">
        <v>247</v>
      </c>
      <c r="E211" s="69"/>
      <c r="F211" s="69" t="str">
        <f t="shared" si="1"/>
        <v>Brenda Hernandez</v>
      </c>
      <c r="G211" s="65">
        <f t="shared" si="6"/>
        <v>0.33329999999999999</v>
      </c>
      <c r="J211" s="6" t="s">
        <v>290</v>
      </c>
      <c r="AD211" s="70">
        <f t="shared" si="7"/>
        <v>0</v>
      </c>
      <c r="AE211" s="4">
        <f t="shared" si="8"/>
        <v>0.99990000000000001</v>
      </c>
      <c r="AF211" s="4">
        <f t="shared" si="9"/>
        <v>0</v>
      </c>
      <c r="AG211" s="4">
        <f t="shared" si="10"/>
        <v>0</v>
      </c>
      <c r="AI211" s="6" t="s">
        <v>835</v>
      </c>
      <c r="AJ211" s="6" t="s">
        <v>852</v>
      </c>
      <c r="AK211" s="6" t="s">
        <v>841</v>
      </c>
    </row>
    <row r="212" spans="1:37" ht="14" x14ac:dyDescent="0.15">
      <c r="A212" s="67">
        <v>43746.705856793982</v>
      </c>
      <c r="B212" s="68" t="s">
        <v>141</v>
      </c>
      <c r="C212" s="69" t="str">
        <f t="shared" si="0"/>
        <v>Manor New Tech</v>
      </c>
      <c r="D212" s="68" t="s">
        <v>272</v>
      </c>
      <c r="E212" s="69"/>
      <c r="F212" s="69" t="str">
        <f t="shared" si="1"/>
        <v>Jaime Bautista</v>
      </c>
      <c r="G212" s="65">
        <f t="shared" si="6"/>
        <v>0.99996666666666678</v>
      </c>
      <c r="N212" s="6" t="s">
        <v>292</v>
      </c>
      <c r="AD212" s="70">
        <f t="shared" si="7"/>
        <v>1</v>
      </c>
      <c r="AE212" s="4">
        <f t="shared" si="8"/>
        <v>0.99990000000000001</v>
      </c>
      <c r="AF212" s="4">
        <f t="shared" si="9"/>
        <v>1</v>
      </c>
      <c r="AG212" s="4">
        <f t="shared" si="10"/>
        <v>1</v>
      </c>
      <c r="AH212" s="71" t="s">
        <v>928</v>
      </c>
      <c r="AI212" s="6" t="s">
        <v>836</v>
      </c>
      <c r="AJ212" s="6" t="s">
        <v>833</v>
      </c>
      <c r="AK212" s="6" t="s">
        <v>834</v>
      </c>
    </row>
    <row r="213" spans="1:37" ht="14" x14ac:dyDescent="0.15">
      <c r="A213" s="67">
        <v>43746.705913506943</v>
      </c>
      <c r="B213" s="68" t="s">
        <v>141</v>
      </c>
      <c r="C213" s="69" t="str">
        <f t="shared" si="0"/>
        <v>Manor New Tech</v>
      </c>
      <c r="D213" s="68" t="s">
        <v>272</v>
      </c>
      <c r="E213" s="69"/>
      <c r="F213" s="69" t="str">
        <f t="shared" si="1"/>
        <v>Lidia Guitierrez</v>
      </c>
      <c r="G213" s="65">
        <f t="shared" si="6"/>
        <v>0.99996666666666678</v>
      </c>
      <c r="N213" s="6" t="s">
        <v>273</v>
      </c>
      <c r="AD213" s="70">
        <f t="shared" si="7"/>
        <v>1</v>
      </c>
      <c r="AE213" s="4">
        <f t="shared" si="8"/>
        <v>0.99990000000000001</v>
      </c>
      <c r="AF213" s="4">
        <f t="shared" si="9"/>
        <v>1</v>
      </c>
      <c r="AG213" s="4">
        <f t="shared" si="10"/>
        <v>1</v>
      </c>
      <c r="AH213" s="71" t="s">
        <v>929</v>
      </c>
      <c r="AI213" s="6" t="s">
        <v>836</v>
      </c>
      <c r="AJ213" s="6" t="s">
        <v>833</v>
      </c>
      <c r="AK213" s="6" t="s">
        <v>834</v>
      </c>
    </row>
    <row r="214" spans="1:37" ht="14" x14ac:dyDescent="0.15">
      <c r="A214" s="67">
        <v>43746.705963645829</v>
      </c>
      <c r="B214" s="68" t="s">
        <v>141</v>
      </c>
      <c r="C214" s="69" t="str">
        <f t="shared" si="0"/>
        <v>Manor New Tech</v>
      </c>
      <c r="D214" s="68" t="s">
        <v>272</v>
      </c>
      <c r="E214" s="69"/>
      <c r="F214" s="69" t="str">
        <f t="shared" si="1"/>
        <v>Matthew Campos</v>
      </c>
      <c r="G214" s="65">
        <f t="shared" si="6"/>
        <v>0.99996666666666678</v>
      </c>
      <c r="N214" s="6" t="s">
        <v>281</v>
      </c>
      <c r="AD214" s="70">
        <f t="shared" si="7"/>
        <v>1</v>
      </c>
      <c r="AE214" s="4">
        <f t="shared" si="8"/>
        <v>0.99990000000000001</v>
      </c>
      <c r="AF214" s="4">
        <f t="shared" si="9"/>
        <v>1</v>
      </c>
      <c r="AG214" s="4">
        <f t="shared" si="10"/>
        <v>1</v>
      </c>
      <c r="AH214" s="71" t="s">
        <v>930</v>
      </c>
      <c r="AI214" s="6" t="s">
        <v>836</v>
      </c>
      <c r="AJ214" s="6" t="s">
        <v>833</v>
      </c>
      <c r="AK214" s="6" t="s">
        <v>834</v>
      </c>
    </row>
    <row r="215" spans="1:37" ht="14" x14ac:dyDescent="0.15">
      <c r="A215" s="67">
        <v>43746.705990509261</v>
      </c>
      <c r="B215" s="68" t="s">
        <v>141</v>
      </c>
      <c r="C215" s="69" t="str">
        <f t="shared" si="0"/>
        <v>Manor New Tech</v>
      </c>
      <c r="D215" s="68" t="s">
        <v>272</v>
      </c>
      <c r="E215" s="69"/>
      <c r="F215" s="69" t="str">
        <f t="shared" si="1"/>
        <v>Francisco Ruiz Silva</v>
      </c>
      <c r="G215" s="65">
        <f t="shared" si="6"/>
        <v>0.99996666666666678</v>
      </c>
      <c r="N215" s="6" t="s">
        <v>320</v>
      </c>
      <c r="AD215" s="70">
        <f t="shared" si="7"/>
        <v>1</v>
      </c>
      <c r="AE215" s="4">
        <f t="shared" si="8"/>
        <v>0.99990000000000001</v>
      </c>
      <c r="AF215" s="4">
        <f t="shared" si="9"/>
        <v>1</v>
      </c>
      <c r="AG215" s="4">
        <f t="shared" si="10"/>
        <v>1</v>
      </c>
      <c r="AH215" s="71" t="s">
        <v>931</v>
      </c>
      <c r="AI215" s="6" t="s">
        <v>836</v>
      </c>
      <c r="AJ215" s="6" t="s">
        <v>833</v>
      </c>
      <c r="AK215" s="6" t="s">
        <v>834</v>
      </c>
    </row>
    <row r="216" spans="1:37" ht="14" x14ac:dyDescent="0.15">
      <c r="A216" s="67">
        <v>43746.706521423606</v>
      </c>
      <c r="B216" s="68" t="s">
        <v>141</v>
      </c>
      <c r="C216" s="69" t="str">
        <f t="shared" si="0"/>
        <v>Manor New Tech</v>
      </c>
      <c r="D216" s="68" t="s">
        <v>272</v>
      </c>
      <c r="E216" s="69"/>
      <c r="F216" s="69" t="str">
        <f t="shared" si="1"/>
        <v>Caden Densmore</v>
      </c>
      <c r="G216" s="65">
        <f t="shared" si="6"/>
        <v>0.99996666666666678</v>
      </c>
      <c r="N216" s="6" t="s">
        <v>274</v>
      </c>
      <c r="AD216" s="70">
        <f t="shared" si="7"/>
        <v>1</v>
      </c>
      <c r="AE216" s="4">
        <f t="shared" si="8"/>
        <v>0.99990000000000001</v>
      </c>
      <c r="AF216" s="4">
        <f t="shared" si="9"/>
        <v>1</v>
      </c>
      <c r="AG216" s="4">
        <f t="shared" si="10"/>
        <v>1</v>
      </c>
      <c r="AH216" s="71" t="s">
        <v>932</v>
      </c>
      <c r="AI216" s="6" t="s">
        <v>836</v>
      </c>
      <c r="AJ216" s="6" t="s">
        <v>833</v>
      </c>
      <c r="AK216" s="6" t="s">
        <v>834</v>
      </c>
    </row>
    <row r="217" spans="1:37" ht="14" x14ac:dyDescent="0.15">
      <c r="A217" s="67">
        <v>43746.707122222222</v>
      </c>
      <c r="B217" s="68" t="s">
        <v>141</v>
      </c>
      <c r="C217" s="69" t="str">
        <f t="shared" si="0"/>
        <v>Manor New Tech</v>
      </c>
      <c r="D217" s="68" t="s">
        <v>272</v>
      </c>
      <c r="E217" s="69"/>
      <c r="F217" s="69" t="str">
        <f t="shared" si="1"/>
        <v>Antonio Figueroa</v>
      </c>
      <c r="G217" s="65">
        <f t="shared" si="6"/>
        <v>0.6666333333333333</v>
      </c>
      <c r="N217" s="6" t="s">
        <v>387</v>
      </c>
      <c r="AD217" s="70">
        <f t="shared" si="7"/>
        <v>0</v>
      </c>
      <c r="AE217" s="4">
        <f t="shared" si="8"/>
        <v>0.99990000000000001</v>
      </c>
      <c r="AF217" s="4">
        <f t="shared" si="9"/>
        <v>1</v>
      </c>
      <c r="AG217" s="4">
        <f t="shared" si="10"/>
        <v>0</v>
      </c>
      <c r="AI217" s="6" t="s">
        <v>836</v>
      </c>
      <c r="AJ217" s="6" t="s">
        <v>833</v>
      </c>
      <c r="AK217" s="6" t="s">
        <v>841</v>
      </c>
    </row>
    <row r="218" spans="1:37" ht="14" x14ac:dyDescent="0.15">
      <c r="A218" s="67">
        <v>43746.707475694449</v>
      </c>
      <c r="B218" s="68" t="s">
        <v>141</v>
      </c>
      <c r="C218" s="69" t="str">
        <f t="shared" si="0"/>
        <v>Manor New Tech</v>
      </c>
      <c r="D218" s="68" t="s">
        <v>272</v>
      </c>
      <c r="E218" s="69"/>
      <c r="F218" s="69" t="str">
        <f t="shared" si="1"/>
        <v>Aileen Rodriguez</v>
      </c>
      <c r="G218" s="65">
        <f t="shared" si="6"/>
        <v>0.6666333333333333</v>
      </c>
      <c r="N218" s="6" t="s">
        <v>278</v>
      </c>
      <c r="AD218" s="70">
        <f t="shared" si="7"/>
        <v>0</v>
      </c>
      <c r="AE218" s="4">
        <f t="shared" si="8"/>
        <v>0.99990000000000001</v>
      </c>
      <c r="AF218" s="4">
        <f t="shared" si="9"/>
        <v>1</v>
      </c>
      <c r="AG218" s="4">
        <f t="shared" si="10"/>
        <v>0</v>
      </c>
      <c r="AI218" s="6" t="s">
        <v>836</v>
      </c>
      <c r="AJ218" s="6" t="s">
        <v>833</v>
      </c>
      <c r="AK218" s="6" t="s">
        <v>841</v>
      </c>
    </row>
    <row r="219" spans="1:37" ht="14" x14ac:dyDescent="0.15">
      <c r="A219" s="67">
        <v>43746.708080775468</v>
      </c>
      <c r="B219" s="68" t="s">
        <v>141</v>
      </c>
      <c r="C219" s="69" t="str">
        <f t="shared" si="0"/>
        <v>Manor New Tech</v>
      </c>
      <c r="D219" s="68" t="s">
        <v>272</v>
      </c>
      <c r="E219" s="69"/>
      <c r="F219" s="69" t="str">
        <f t="shared" si="1"/>
        <v>Darren Hyson</v>
      </c>
      <c r="G219" s="65">
        <f t="shared" si="6"/>
        <v>0.6666333333333333</v>
      </c>
      <c r="N219" s="6" t="s">
        <v>394</v>
      </c>
      <c r="AD219" s="70">
        <f t="shared" si="7"/>
        <v>0</v>
      </c>
      <c r="AE219" s="4">
        <f t="shared" si="8"/>
        <v>0.99990000000000001</v>
      </c>
      <c r="AF219" s="4">
        <f t="shared" si="9"/>
        <v>1</v>
      </c>
      <c r="AG219" s="4">
        <f t="shared" si="10"/>
        <v>0</v>
      </c>
      <c r="AI219" s="6" t="s">
        <v>835</v>
      </c>
      <c r="AJ219" s="6" t="s">
        <v>833</v>
      </c>
      <c r="AK219" s="6" t="s">
        <v>841</v>
      </c>
    </row>
    <row r="220" spans="1:37" ht="14" x14ac:dyDescent="0.15">
      <c r="A220" s="67">
        <v>43746.708247997682</v>
      </c>
      <c r="B220" s="68" t="s">
        <v>141</v>
      </c>
      <c r="C220" s="69" t="str">
        <f t="shared" si="0"/>
        <v>Manor New Tech</v>
      </c>
      <c r="D220" s="68" t="s">
        <v>272</v>
      </c>
      <c r="E220" s="69"/>
      <c r="F220" s="69" t="str">
        <f t="shared" si="1"/>
        <v>Sofia Mendoza</v>
      </c>
      <c r="G220" s="65">
        <f t="shared" si="6"/>
        <v>0.77776666666666661</v>
      </c>
      <c r="N220" s="6" t="s">
        <v>280</v>
      </c>
      <c r="AD220" s="70">
        <f t="shared" si="7"/>
        <v>0</v>
      </c>
      <c r="AE220" s="4">
        <f t="shared" si="8"/>
        <v>0.33329999999999999</v>
      </c>
      <c r="AF220" s="4">
        <f t="shared" si="9"/>
        <v>1</v>
      </c>
      <c r="AG220" s="4">
        <f t="shared" si="10"/>
        <v>1</v>
      </c>
      <c r="AI220" s="6" t="s">
        <v>844</v>
      </c>
      <c r="AJ220" s="6" t="s">
        <v>833</v>
      </c>
      <c r="AK220" s="6" t="s">
        <v>834</v>
      </c>
    </row>
    <row r="221" spans="1:37" ht="14" x14ac:dyDescent="0.15">
      <c r="A221" s="67">
        <v>43746.709079108798</v>
      </c>
      <c r="B221" s="68" t="s">
        <v>141</v>
      </c>
      <c r="C221" s="69" t="str">
        <f t="shared" si="0"/>
        <v>Manor New Tech</v>
      </c>
      <c r="D221" s="68" t="s">
        <v>272</v>
      </c>
      <c r="E221" s="69"/>
      <c r="F221" s="69" t="str">
        <f t="shared" si="1"/>
        <v>Emily Wall-Mata</v>
      </c>
      <c r="G221" s="65">
        <f t="shared" si="6"/>
        <v>0.99996666666666678</v>
      </c>
      <c r="N221" s="6" t="s">
        <v>313</v>
      </c>
      <c r="AD221" s="70">
        <f t="shared" si="7"/>
        <v>0</v>
      </c>
      <c r="AE221" s="4">
        <f t="shared" si="8"/>
        <v>0.99990000000000001</v>
      </c>
      <c r="AF221" s="4">
        <f t="shared" si="9"/>
        <v>1</v>
      </c>
      <c r="AG221" s="4">
        <f t="shared" si="10"/>
        <v>1</v>
      </c>
      <c r="AI221" s="6" t="s">
        <v>836</v>
      </c>
      <c r="AJ221" s="6" t="s">
        <v>833</v>
      </c>
      <c r="AK221" s="6" t="s">
        <v>834</v>
      </c>
    </row>
    <row r="222" spans="1:37" ht="14" x14ac:dyDescent="0.15">
      <c r="A222" s="67">
        <v>43746.709080081018</v>
      </c>
      <c r="B222" s="68" t="s">
        <v>141</v>
      </c>
      <c r="C222" s="69" t="str">
        <f t="shared" si="0"/>
        <v>Manor New Tech</v>
      </c>
      <c r="D222" s="68" t="s">
        <v>272</v>
      </c>
      <c r="E222" s="69"/>
      <c r="F222" s="69" t="str">
        <f t="shared" si="1"/>
        <v>Mahder Adenew</v>
      </c>
      <c r="G222" s="65">
        <f t="shared" si="6"/>
        <v>0.99996666666666678</v>
      </c>
      <c r="N222" s="6" t="s">
        <v>312</v>
      </c>
      <c r="AD222" s="70">
        <f t="shared" si="7"/>
        <v>1</v>
      </c>
      <c r="AE222" s="4">
        <f t="shared" si="8"/>
        <v>0.99990000000000001</v>
      </c>
      <c r="AF222" s="4">
        <f t="shared" si="9"/>
        <v>1</v>
      </c>
      <c r="AG222" s="4">
        <f t="shared" si="10"/>
        <v>1</v>
      </c>
      <c r="AH222" s="71" t="s">
        <v>933</v>
      </c>
      <c r="AI222" s="6" t="s">
        <v>836</v>
      </c>
      <c r="AJ222" s="6" t="s">
        <v>833</v>
      </c>
      <c r="AK222" s="6" t="s">
        <v>834</v>
      </c>
    </row>
    <row r="223" spans="1:37" ht="14" x14ac:dyDescent="0.15">
      <c r="A223" s="67">
        <v>43746.709137164347</v>
      </c>
      <c r="B223" s="68" t="s">
        <v>141</v>
      </c>
      <c r="C223" s="69" t="str">
        <f t="shared" si="0"/>
        <v>Manor New Tech</v>
      </c>
      <c r="D223" s="68" t="s">
        <v>272</v>
      </c>
      <c r="E223" s="69"/>
      <c r="F223" s="69" t="str">
        <f t="shared" si="1"/>
        <v>Jenny Khun</v>
      </c>
      <c r="G223" s="65">
        <f t="shared" si="6"/>
        <v>0.55553333333333332</v>
      </c>
      <c r="N223" s="6" t="s">
        <v>284</v>
      </c>
      <c r="AD223" s="70">
        <f t="shared" si="7"/>
        <v>1</v>
      </c>
      <c r="AE223" s="4">
        <f t="shared" si="8"/>
        <v>0.66659999999999997</v>
      </c>
      <c r="AF223" s="4">
        <f t="shared" si="9"/>
        <v>1</v>
      </c>
      <c r="AG223" s="4">
        <f t="shared" si="10"/>
        <v>0</v>
      </c>
      <c r="AH223" s="71" t="s">
        <v>934</v>
      </c>
      <c r="AI223" s="6" t="s">
        <v>837</v>
      </c>
      <c r="AJ223" s="6" t="s">
        <v>833</v>
      </c>
      <c r="AK223" s="6" t="s">
        <v>841</v>
      </c>
    </row>
    <row r="224" spans="1:37" ht="14" x14ac:dyDescent="0.15">
      <c r="A224" s="67">
        <v>43746.710874710647</v>
      </c>
      <c r="B224" s="68" t="s">
        <v>141</v>
      </c>
      <c r="C224" s="69" t="str">
        <f t="shared" si="0"/>
        <v>Manor New Tech</v>
      </c>
      <c r="D224" s="68" t="s">
        <v>272</v>
      </c>
      <c r="E224" s="69"/>
      <c r="F224" s="69" t="str">
        <f t="shared" si="1"/>
        <v>Abdourahamane Ndiaye</v>
      </c>
      <c r="G224" s="65">
        <f t="shared" si="6"/>
        <v>0.6666333333333333</v>
      </c>
      <c r="N224" s="6" t="s">
        <v>334</v>
      </c>
      <c r="AD224" s="70">
        <f t="shared" si="7"/>
        <v>0</v>
      </c>
      <c r="AE224" s="4">
        <f t="shared" si="8"/>
        <v>0.99990000000000001</v>
      </c>
      <c r="AF224" s="4">
        <f t="shared" si="9"/>
        <v>0</v>
      </c>
      <c r="AG224" s="4">
        <f t="shared" si="10"/>
        <v>1</v>
      </c>
      <c r="AI224" s="6" t="s">
        <v>836</v>
      </c>
      <c r="AJ224" s="6" t="s">
        <v>852</v>
      </c>
      <c r="AK224" s="6" t="s">
        <v>834</v>
      </c>
    </row>
    <row r="225" spans="1:37" ht="14" x14ac:dyDescent="0.15">
      <c r="A225" s="67">
        <v>43746.71521761574</v>
      </c>
      <c r="B225" s="68" t="s">
        <v>141</v>
      </c>
      <c r="C225" s="69" t="str">
        <f t="shared" si="0"/>
        <v>Hendrickson</v>
      </c>
      <c r="D225" s="68" t="s">
        <v>288</v>
      </c>
      <c r="E225" s="69"/>
      <c r="F225" s="69" t="str">
        <f t="shared" si="1"/>
        <v>Christian Birt</v>
      </c>
      <c r="G225" s="65">
        <f t="shared" si="6"/>
        <v>0.55553333333333332</v>
      </c>
      <c r="K225" s="6" t="s">
        <v>291</v>
      </c>
      <c r="AD225" s="70">
        <f t="shared" si="7"/>
        <v>0</v>
      </c>
      <c r="AE225" s="4">
        <f t="shared" si="8"/>
        <v>0.66659999999999997</v>
      </c>
      <c r="AF225" s="4">
        <f t="shared" si="9"/>
        <v>1</v>
      </c>
      <c r="AG225" s="4">
        <f t="shared" si="10"/>
        <v>0</v>
      </c>
      <c r="AI225" s="6" t="s">
        <v>832</v>
      </c>
      <c r="AJ225" s="6" t="s">
        <v>833</v>
      </c>
      <c r="AK225" s="6" t="s">
        <v>879</v>
      </c>
    </row>
    <row r="226" spans="1:37" ht="14" x14ac:dyDescent="0.15">
      <c r="A226" s="67">
        <v>43746.72089300926</v>
      </c>
      <c r="B226" s="68" t="s">
        <v>141</v>
      </c>
      <c r="C226" s="69" t="str">
        <f t="shared" si="0"/>
        <v>Hendrickson</v>
      </c>
      <c r="D226" s="68" t="s">
        <v>288</v>
      </c>
      <c r="E226" s="69"/>
      <c r="F226" s="69" t="str">
        <f t="shared" si="1"/>
        <v>Fatima Ali</v>
      </c>
      <c r="G226" s="65">
        <f t="shared" si="6"/>
        <v>0.99996666666666678</v>
      </c>
      <c r="K226" s="6" t="s">
        <v>301</v>
      </c>
      <c r="AD226" s="70">
        <f t="shared" si="7"/>
        <v>1</v>
      </c>
      <c r="AE226" s="4">
        <f t="shared" si="8"/>
        <v>0.99990000000000001</v>
      </c>
      <c r="AF226" s="4">
        <f t="shared" si="9"/>
        <v>1</v>
      </c>
      <c r="AG226" s="4">
        <f t="shared" si="10"/>
        <v>1</v>
      </c>
      <c r="AH226" s="71" t="s">
        <v>935</v>
      </c>
      <c r="AI226" s="6" t="s">
        <v>836</v>
      </c>
      <c r="AJ226" s="6" t="s">
        <v>833</v>
      </c>
      <c r="AK226" s="6" t="s">
        <v>834</v>
      </c>
    </row>
    <row r="227" spans="1:37" ht="14" x14ac:dyDescent="0.15">
      <c r="A227" s="67">
        <v>43746.722342766203</v>
      </c>
      <c r="B227" s="68" t="s">
        <v>141</v>
      </c>
      <c r="C227" s="69" t="str">
        <f t="shared" si="0"/>
        <v>Hendrickson</v>
      </c>
      <c r="D227" s="68" t="s">
        <v>288</v>
      </c>
      <c r="E227" s="69"/>
      <c r="F227" s="69" t="str">
        <f t="shared" si="1"/>
        <v>Kehali Bekalu</v>
      </c>
      <c r="G227" s="65">
        <f t="shared" si="6"/>
        <v>0.88886666666666658</v>
      </c>
      <c r="K227" s="6" t="s">
        <v>305</v>
      </c>
      <c r="AD227" s="70">
        <f t="shared" si="7"/>
        <v>1</v>
      </c>
      <c r="AE227" s="4">
        <f t="shared" si="8"/>
        <v>0.66659999999999997</v>
      </c>
      <c r="AF227" s="4">
        <f t="shared" si="9"/>
        <v>1</v>
      </c>
      <c r="AG227" s="4">
        <f t="shared" si="10"/>
        <v>1</v>
      </c>
      <c r="AH227" s="71" t="s">
        <v>936</v>
      </c>
      <c r="AI227" s="6" t="s">
        <v>870</v>
      </c>
      <c r="AJ227" s="6" t="s">
        <v>833</v>
      </c>
      <c r="AK227" s="6" t="s">
        <v>834</v>
      </c>
    </row>
    <row r="228" spans="1:37" ht="14" x14ac:dyDescent="0.15">
      <c r="A228" s="67">
        <v>43746.723078113428</v>
      </c>
      <c r="B228" s="68" t="s">
        <v>141</v>
      </c>
      <c r="C228" s="69" t="str">
        <f t="shared" si="0"/>
        <v>Hendrickson</v>
      </c>
      <c r="D228" s="68" t="s">
        <v>288</v>
      </c>
      <c r="E228" s="69"/>
      <c r="F228" s="69" t="str">
        <f t="shared" si="1"/>
        <v>Evan Ragan</v>
      </c>
      <c r="G228" s="65">
        <f t="shared" si="6"/>
        <v>0.55553333333333332</v>
      </c>
      <c r="K228" s="6" t="s">
        <v>652</v>
      </c>
      <c r="AD228" s="70">
        <f t="shared" si="7"/>
        <v>0</v>
      </c>
      <c r="AE228" s="4">
        <f t="shared" si="8"/>
        <v>0.66659999999999997</v>
      </c>
      <c r="AF228" s="4">
        <f t="shared" si="9"/>
        <v>0</v>
      </c>
      <c r="AG228" s="4">
        <f t="shared" si="10"/>
        <v>1</v>
      </c>
      <c r="AI228" s="6" t="s">
        <v>837</v>
      </c>
      <c r="AJ228" s="6" t="s">
        <v>852</v>
      </c>
      <c r="AK228" s="6" t="s">
        <v>834</v>
      </c>
    </row>
    <row r="229" spans="1:37" ht="14" x14ac:dyDescent="0.15">
      <c r="A229" s="67">
        <v>43746.724313067127</v>
      </c>
      <c r="B229" s="68" t="s">
        <v>141</v>
      </c>
      <c r="C229" s="69" t="str">
        <f t="shared" si="0"/>
        <v>Hendrickson</v>
      </c>
      <c r="D229" s="68" t="s">
        <v>288</v>
      </c>
      <c r="E229" s="69"/>
      <c r="F229" s="69" t="str">
        <f t="shared" si="1"/>
        <v>Skylar Schlicht</v>
      </c>
      <c r="G229" s="65">
        <f t="shared" si="6"/>
        <v>0.99996666666666678</v>
      </c>
      <c r="K229" s="6" t="s">
        <v>295</v>
      </c>
      <c r="AD229" s="70">
        <f t="shared" si="7"/>
        <v>1</v>
      </c>
      <c r="AE229" s="4">
        <f t="shared" si="8"/>
        <v>0.99990000000000001</v>
      </c>
      <c r="AF229" s="4">
        <f t="shared" si="9"/>
        <v>1</v>
      </c>
      <c r="AG229" s="4">
        <f t="shared" si="10"/>
        <v>1</v>
      </c>
      <c r="AH229" s="71" t="s">
        <v>937</v>
      </c>
      <c r="AI229" s="6" t="s">
        <v>836</v>
      </c>
      <c r="AJ229" s="6" t="s">
        <v>833</v>
      </c>
      <c r="AK229" s="6" t="s">
        <v>834</v>
      </c>
    </row>
    <row r="230" spans="1:37" ht="14" x14ac:dyDescent="0.15">
      <c r="A230" s="67">
        <v>43746.72445436343</v>
      </c>
      <c r="B230" s="68" t="s">
        <v>141</v>
      </c>
      <c r="C230" s="69" t="str">
        <f t="shared" si="0"/>
        <v>Hendrickson</v>
      </c>
      <c r="D230" s="68" t="s">
        <v>288</v>
      </c>
      <c r="E230" s="69"/>
      <c r="F230" s="69" t="str">
        <f t="shared" si="1"/>
        <v>Keysibeth Guerra</v>
      </c>
      <c r="G230" s="65">
        <f t="shared" si="6"/>
        <v>0.55553333333333332</v>
      </c>
      <c r="K230" s="6" t="s">
        <v>298</v>
      </c>
      <c r="AD230" s="70">
        <f t="shared" si="7"/>
        <v>1</v>
      </c>
      <c r="AE230" s="4">
        <f t="shared" si="8"/>
        <v>0.66659999999999997</v>
      </c>
      <c r="AF230" s="4">
        <f t="shared" si="9"/>
        <v>1</v>
      </c>
      <c r="AG230" s="4">
        <f t="shared" si="10"/>
        <v>0</v>
      </c>
      <c r="AH230" s="71" t="s">
        <v>938</v>
      </c>
      <c r="AI230" s="6" t="s">
        <v>832</v>
      </c>
      <c r="AJ230" s="6" t="s">
        <v>833</v>
      </c>
      <c r="AK230" s="6" t="s">
        <v>841</v>
      </c>
    </row>
    <row r="231" spans="1:37" ht="14" x14ac:dyDescent="0.15">
      <c r="A231" s="67">
        <v>43746.725044791667</v>
      </c>
      <c r="B231" s="68" t="s">
        <v>141</v>
      </c>
      <c r="C231" s="69" t="str">
        <f t="shared" si="0"/>
        <v>Hendrickson</v>
      </c>
      <c r="D231" s="68" t="s">
        <v>288</v>
      </c>
      <c r="E231" s="69"/>
      <c r="F231" s="69" t="str">
        <f t="shared" si="1"/>
        <v>Jennifer Wieckowski</v>
      </c>
      <c r="G231" s="65">
        <f t="shared" si="6"/>
        <v>0.99996666666666678</v>
      </c>
      <c r="K231" s="6" t="s">
        <v>293</v>
      </c>
      <c r="AD231" s="70">
        <f t="shared" si="7"/>
        <v>0</v>
      </c>
      <c r="AE231" s="4">
        <f t="shared" si="8"/>
        <v>0.99990000000000001</v>
      </c>
      <c r="AF231" s="4">
        <f t="shared" si="9"/>
        <v>1</v>
      </c>
      <c r="AG231" s="4">
        <f t="shared" si="10"/>
        <v>1</v>
      </c>
      <c r="AI231" s="6" t="s">
        <v>836</v>
      </c>
      <c r="AJ231" s="6" t="s">
        <v>833</v>
      </c>
      <c r="AK231" s="6" t="s">
        <v>834</v>
      </c>
    </row>
    <row r="232" spans="1:37" ht="14" x14ac:dyDescent="0.15">
      <c r="A232" s="67">
        <v>43746.725441678238</v>
      </c>
      <c r="B232" s="68" t="s">
        <v>141</v>
      </c>
      <c r="C232" s="69" t="str">
        <f t="shared" si="0"/>
        <v>Hendrickson</v>
      </c>
      <c r="D232" s="68" t="s">
        <v>288</v>
      </c>
      <c r="E232" s="69"/>
      <c r="F232" s="69" t="str">
        <f t="shared" si="1"/>
        <v>Gabriela Trevino</v>
      </c>
      <c r="G232" s="65">
        <f t="shared" si="6"/>
        <v>0.88886666666666658</v>
      </c>
      <c r="K232" s="6" t="s">
        <v>304</v>
      </c>
      <c r="AD232" s="70">
        <f t="shared" si="7"/>
        <v>1</v>
      </c>
      <c r="AE232" s="4">
        <f t="shared" si="8"/>
        <v>0.66659999999999997</v>
      </c>
      <c r="AF232" s="4">
        <f t="shared" si="9"/>
        <v>1</v>
      </c>
      <c r="AG232" s="4">
        <f t="shared" si="10"/>
        <v>1</v>
      </c>
      <c r="AH232" s="71" t="s">
        <v>939</v>
      </c>
      <c r="AI232" s="6" t="s">
        <v>837</v>
      </c>
      <c r="AJ232" s="6" t="s">
        <v>833</v>
      </c>
      <c r="AK232" s="6" t="s">
        <v>834</v>
      </c>
    </row>
    <row r="233" spans="1:37" ht="14" x14ac:dyDescent="0.15">
      <c r="A233" s="67">
        <v>43746.72645037037</v>
      </c>
      <c r="B233" s="68" t="s">
        <v>141</v>
      </c>
      <c r="C233" s="69" t="str">
        <f t="shared" si="0"/>
        <v>Hendrickson</v>
      </c>
      <c r="D233" s="68" t="s">
        <v>288</v>
      </c>
      <c r="E233" s="69"/>
      <c r="F233" s="69" t="str">
        <f t="shared" si="1"/>
        <v>Camryn Wade</v>
      </c>
      <c r="G233" s="65">
        <f t="shared" si="6"/>
        <v>0.6666333333333333</v>
      </c>
      <c r="K233" s="6" t="s">
        <v>388</v>
      </c>
      <c r="AD233" s="70">
        <f t="shared" si="7"/>
        <v>1</v>
      </c>
      <c r="AE233" s="4">
        <f t="shared" si="8"/>
        <v>0.99990000000000001</v>
      </c>
      <c r="AF233" s="4">
        <f t="shared" si="9"/>
        <v>1</v>
      </c>
      <c r="AG233" s="4">
        <f t="shared" si="10"/>
        <v>0</v>
      </c>
      <c r="AH233" s="71" t="s">
        <v>940</v>
      </c>
      <c r="AI233" s="6" t="s">
        <v>864</v>
      </c>
      <c r="AJ233" s="6" t="s">
        <v>833</v>
      </c>
      <c r="AK233" s="6" t="s">
        <v>879</v>
      </c>
    </row>
    <row r="234" spans="1:37" ht="14" x14ac:dyDescent="0.15">
      <c r="A234" s="67">
        <v>43746.730410972217</v>
      </c>
      <c r="B234" s="68" t="s">
        <v>141</v>
      </c>
      <c r="C234" s="69" t="str">
        <f t="shared" si="0"/>
        <v>Hendrickson</v>
      </c>
      <c r="D234" s="68" t="s">
        <v>288</v>
      </c>
      <c r="E234" s="69"/>
      <c r="F234" s="69" t="str">
        <f t="shared" si="1"/>
        <v>Fanta Kante</v>
      </c>
      <c r="G234" s="65">
        <f t="shared" si="6"/>
        <v>0.6666333333333333</v>
      </c>
      <c r="K234" s="6" t="s">
        <v>322</v>
      </c>
      <c r="AD234" s="70">
        <f t="shared" si="7"/>
        <v>1</v>
      </c>
      <c r="AE234" s="4">
        <f t="shared" si="8"/>
        <v>0.99990000000000001</v>
      </c>
      <c r="AF234" s="4">
        <f t="shared" si="9"/>
        <v>1</v>
      </c>
      <c r="AG234" s="4">
        <f t="shared" si="10"/>
        <v>0</v>
      </c>
      <c r="AH234" s="71" t="s">
        <v>941</v>
      </c>
      <c r="AI234" s="6" t="s">
        <v>836</v>
      </c>
      <c r="AJ234" s="6" t="s">
        <v>833</v>
      </c>
      <c r="AK234" s="6" t="s">
        <v>841</v>
      </c>
    </row>
    <row r="235" spans="1:37" ht="14" x14ac:dyDescent="0.15">
      <c r="A235" s="67">
        <v>43746.73205766204</v>
      </c>
      <c r="B235" s="68" t="s">
        <v>141</v>
      </c>
      <c r="C235" s="69" t="str">
        <f t="shared" si="0"/>
        <v>Hendrickson</v>
      </c>
      <c r="D235" s="68" t="s">
        <v>288</v>
      </c>
      <c r="E235" s="69"/>
      <c r="F235" s="69" t="str">
        <f t="shared" si="1"/>
        <v>Brooke Wickersham</v>
      </c>
      <c r="G235" s="65">
        <f t="shared" si="6"/>
        <v>0.55553333333333332</v>
      </c>
      <c r="K235" s="6" t="s">
        <v>294</v>
      </c>
      <c r="AD235" s="70">
        <f t="shared" si="7"/>
        <v>1</v>
      </c>
      <c r="AE235" s="4">
        <f t="shared" si="8"/>
        <v>0.66659999999999997</v>
      </c>
      <c r="AF235" s="4">
        <f t="shared" si="9"/>
        <v>1</v>
      </c>
      <c r="AG235" s="4">
        <f t="shared" si="10"/>
        <v>0</v>
      </c>
      <c r="AH235" s="71" t="s">
        <v>942</v>
      </c>
      <c r="AI235" s="6" t="s">
        <v>832</v>
      </c>
      <c r="AJ235" s="6" t="s">
        <v>833</v>
      </c>
      <c r="AK235" s="6" t="s">
        <v>841</v>
      </c>
    </row>
    <row r="236" spans="1:37" ht="14" x14ac:dyDescent="0.15">
      <c r="A236" s="67">
        <v>43746.733508981481</v>
      </c>
      <c r="B236" s="68" t="s">
        <v>141</v>
      </c>
      <c r="C236" s="69" t="str">
        <f t="shared" si="0"/>
        <v>Hendrickson</v>
      </c>
      <c r="D236" s="68" t="s">
        <v>288</v>
      </c>
      <c r="E236" s="69"/>
      <c r="F236" s="69" t="str">
        <f t="shared" si="1"/>
        <v>Aubrey Van Zandt</v>
      </c>
      <c r="G236" s="65">
        <f t="shared" si="6"/>
        <v>0.88886666666666658</v>
      </c>
      <c r="K236" s="6" t="s">
        <v>302</v>
      </c>
      <c r="AD236" s="70">
        <f t="shared" si="7"/>
        <v>1</v>
      </c>
      <c r="AE236" s="4">
        <f t="shared" si="8"/>
        <v>0.66659999999999997</v>
      </c>
      <c r="AF236" s="4">
        <f t="shared" si="9"/>
        <v>1</v>
      </c>
      <c r="AG236" s="4">
        <f t="shared" si="10"/>
        <v>1</v>
      </c>
      <c r="AH236" s="71" t="s">
        <v>943</v>
      </c>
      <c r="AI236" s="6" t="s">
        <v>843</v>
      </c>
      <c r="AJ236" s="6" t="s">
        <v>833</v>
      </c>
      <c r="AK236" s="6" t="s">
        <v>834</v>
      </c>
    </row>
    <row r="237" spans="1:37" ht="14" x14ac:dyDescent="0.15">
      <c r="A237" s="67">
        <v>43747.713003912038</v>
      </c>
      <c r="B237" s="68" t="s">
        <v>141</v>
      </c>
      <c r="C237" s="69" t="str">
        <f t="shared" si="0"/>
        <v>Akins</v>
      </c>
      <c r="D237" s="68" t="s">
        <v>194</v>
      </c>
      <c r="E237" s="69"/>
      <c r="F237" s="69" t="str">
        <f t="shared" si="1"/>
        <v>Brendon Garrison</v>
      </c>
      <c r="G237" s="65">
        <f t="shared" si="6"/>
        <v>0.6666333333333333</v>
      </c>
      <c r="H237" s="6" t="s">
        <v>375</v>
      </c>
      <c r="AD237" s="70">
        <f t="shared" si="7"/>
        <v>0</v>
      </c>
      <c r="AE237" s="4">
        <f t="shared" si="8"/>
        <v>0.99990000000000001</v>
      </c>
      <c r="AF237" s="4">
        <f t="shared" si="9"/>
        <v>1</v>
      </c>
      <c r="AG237" s="4">
        <f t="shared" si="10"/>
        <v>0</v>
      </c>
      <c r="AI237" s="6" t="s">
        <v>836</v>
      </c>
      <c r="AJ237" s="6" t="s">
        <v>833</v>
      </c>
      <c r="AK237" s="6" t="s">
        <v>841</v>
      </c>
    </row>
    <row r="238" spans="1:37" ht="14" x14ac:dyDescent="0.15">
      <c r="A238" s="67">
        <v>43747.718037627317</v>
      </c>
      <c r="B238" s="68" t="s">
        <v>141</v>
      </c>
      <c r="C238" s="69" t="str">
        <f t="shared" si="0"/>
        <v>Manor Early College High School</v>
      </c>
      <c r="D238" s="68" t="s">
        <v>210</v>
      </c>
      <c r="E238" s="69"/>
      <c r="F238" s="69" t="str">
        <f t="shared" si="1"/>
        <v>Diego Garcia</v>
      </c>
      <c r="G238" s="65">
        <f t="shared" si="6"/>
        <v>0.77776666666666661</v>
      </c>
      <c r="L238" s="6" t="s">
        <v>241</v>
      </c>
      <c r="AD238" s="70">
        <f t="shared" si="7"/>
        <v>0</v>
      </c>
      <c r="AE238" s="4">
        <f t="shared" si="8"/>
        <v>0.33329999999999999</v>
      </c>
      <c r="AF238" s="4">
        <f t="shared" si="9"/>
        <v>1</v>
      </c>
      <c r="AG238" s="4">
        <f t="shared" si="10"/>
        <v>1</v>
      </c>
      <c r="AI238" s="6" t="s">
        <v>919</v>
      </c>
      <c r="AJ238" s="6" t="s">
        <v>833</v>
      </c>
      <c r="AK238" s="6" t="s">
        <v>834</v>
      </c>
    </row>
    <row r="239" spans="1:37" ht="14" x14ac:dyDescent="0.15">
      <c r="A239" s="67">
        <v>43747.730759652783</v>
      </c>
      <c r="B239" s="68" t="s">
        <v>141</v>
      </c>
      <c r="C239" s="69" t="str">
        <f t="shared" si="0"/>
        <v>Akins</v>
      </c>
      <c r="D239" s="68" t="s">
        <v>194</v>
      </c>
      <c r="E239" s="69"/>
      <c r="F239" s="69" t="str">
        <f t="shared" si="1"/>
        <v>Paola Elizalde</v>
      </c>
      <c r="G239" s="65">
        <f t="shared" si="6"/>
        <v>0.88886666666666658</v>
      </c>
      <c r="H239" s="6" t="s">
        <v>605</v>
      </c>
      <c r="AD239" s="70">
        <f t="shared" si="7"/>
        <v>1</v>
      </c>
      <c r="AE239" s="4">
        <f t="shared" si="8"/>
        <v>0.66659999999999997</v>
      </c>
      <c r="AF239" s="4">
        <f t="shared" si="9"/>
        <v>1</v>
      </c>
      <c r="AG239" s="4">
        <f t="shared" si="10"/>
        <v>1</v>
      </c>
      <c r="AH239" s="71" t="s">
        <v>944</v>
      </c>
      <c r="AI239" s="6" t="s">
        <v>945</v>
      </c>
      <c r="AJ239" s="6" t="s">
        <v>833</v>
      </c>
      <c r="AK239" s="6" t="s">
        <v>834</v>
      </c>
    </row>
    <row r="240" spans="1:37" ht="14" x14ac:dyDescent="0.15">
      <c r="A240" s="67">
        <v>43747.731189953702</v>
      </c>
      <c r="B240" s="68" t="s">
        <v>141</v>
      </c>
      <c r="C240" s="69" t="str">
        <f t="shared" si="0"/>
        <v>Pflugerville</v>
      </c>
      <c r="D240" s="68" t="s">
        <v>149</v>
      </c>
      <c r="E240" s="69"/>
      <c r="F240" s="69" t="str">
        <f t="shared" si="1"/>
        <v>Nieya Crenshaw</v>
      </c>
      <c r="G240" s="65">
        <f t="shared" si="6"/>
        <v>0.88886666666666658</v>
      </c>
      <c r="P240" s="6" t="s">
        <v>361</v>
      </c>
      <c r="AD240" s="70">
        <f t="shared" si="7"/>
        <v>0</v>
      </c>
      <c r="AE240" s="4">
        <f t="shared" si="8"/>
        <v>0.66659999999999997</v>
      </c>
      <c r="AF240" s="4">
        <f t="shared" si="9"/>
        <v>1</v>
      </c>
      <c r="AG240" s="4">
        <f t="shared" si="10"/>
        <v>1</v>
      </c>
      <c r="AI240" s="6" t="s">
        <v>870</v>
      </c>
      <c r="AJ240" s="6" t="s">
        <v>833</v>
      </c>
      <c r="AK240" s="6" t="s">
        <v>834</v>
      </c>
    </row>
    <row r="241" spans="1:37" ht="14" x14ac:dyDescent="0.15">
      <c r="A241" s="67">
        <v>43747.73218684028</v>
      </c>
      <c r="B241" s="68" t="s">
        <v>141</v>
      </c>
      <c r="C241" s="69" t="str">
        <f t="shared" si="0"/>
        <v>Akins</v>
      </c>
      <c r="D241" s="68" t="s">
        <v>194</v>
      </c>
      <c r="E241" s="69"/>
      <c r="F241" s="69" t="str">
        <f t="shared" si="1"/>
        <v>Nicholas Cibrone</v>
      </c>
      <c r="G241" s="65">
        <f t="shared" si="6"/>
        <v>0.99996666666666678</v>
      </c>
      <c r="H241" s="6" t="s">
        <v>200</v>
      </c>
      <c r="AD241" s="70">
        <f t="shared" si="7"/>
        <v>1</v>
      </c>
      <c r="AE241" s="4">
        <f t="shared" si="8"/>
        <v>0.99990000000000001</v>
      </c>
      <c r="AF241" s="4">
        <f t="shared" si="9"/>
        <v>1</v>
      </c>
      <c r="AG241" s="4">
        <f t="shared" si="10"/>
        <v>1</v>
      </c>
      <c r="AH241" s="71" t="s">
        <v>946</v>
      </c>
      <c r="AI241" s="6" t="s">
        <v>836</v>
      </c>
      <c r="AJ241" s="6" t="s">
        <v>833</v>
      </c>
      <c r="AK241" s="6" t="s">
        <v>834</v>
      </c>
    </row>
    <row r="242" spans="1:37" ht="14" x14ac:dyDescent="0.15">
      <c r="A242" s="67">
        <v>43747.732244525461</v>
      </c>
      <c r="B242" s="68" t="s">
        <v>141</v>
      </c>
      <c r="C242" s="69" t="str">
        <f t="shared" si="0"/>
        <v>Pflugerville</v>
      </c>
      <c r="D242" s="68" t="s">
        <v>149</v>
      </c>
      <c r="E242" s="69"/>
      <c r="F242" s="69" t="str">
        <f t="shared" si="1"/>
        <v>Paisley Tramp</v>
      </c>
      <c r="G242" s="65">
        <f t="shared" si="6"/>
        <v>0.6666333333333333</v>
      </c>
      <c r="P242" s="6" t="s">
        <v>160</v>
      </c>
      <c r="AD242" s="70">
        <f t="shared" si="7"/>
        <v>1</v>
      </c>
      <c r="AE242" s="4">
        <f t="shared" si="8"/>
        <v>0.99990000000000001</v>
      </c>
      <c r="AF242" s="4">
        <f t="shared" si="9"/>
        <v>0</v>
      </c>
      <c r="AG242" s="4">
        <f t="shared" si="10"/>
        <v>1</v>
      </c>
      <c r="AH242" s="71" t="s">
        <v>947</v>
      </c>
      <c r="AI242" s="6" t="s">
        <v>836</v>
      </c>
      <c r="AJ242" s="6" t="s">
        <v>852</v>
      </c>
      <c r="AK242" s="6" t="s">
        <v>834</v>
      </c>
    </row>
    <row r="243" spans="1:37" ht="14" x14ac:dyDescent="0.15">
      <c r="A243" s="67">
        <v>43747.73347511574</v>
      </c>
      <c r="B243" s="68" t="s">
        <v>141</v>
      </c>
      <c r="C243" s="69" t="str">
        <f t="shared" si="0"/>
        <v>Akins</v>
      </c>
      <c r="D243" s="68" t="s">
        <v>194</v>
      </c>
      <c r="E243" s="69"/>
      <c r="F243" s="69" t="str">
        <f t="shared" si="1"/>
        <v>Ben Gross</v>
      </c>
      <c r="G243" s="65">
        <f t="shared" si="6"/>
        <v>0.33333333333333331</v>
      </c>
      <c r="H243" s="6" t="s">
        <v>414</v>
      </c>
      <c r="AD243" s="70">
        <f t="shared" si="7"/>
        <v>1</v>
      </c>
      <c r="AE243" s="4">
        <f t="shared" si="8"/>
        <v>0</v>
      </c>
      <c r="AF243" s="4">
        <f t="shared" si="9"/>
        <v>1</v>
      </c>
      <c r="AG243" s="4">
        <f t="shared" si="10"/>
        <v>0</v>
      </c>
      <c r="AH243" s="71" t="s">
        <v>948</v>
      </c>
      <c r="AI243" s="6" t="s">
        <v>840</v>
      </c>
      <c r="AJ243" s="6" t="s">
        <v>833</v>
      </c>
      <c r="AK243" s="6" t="s">
        <v>841</v>
      </c>
    </row>
    <row r="244" spans="1:37" ht="14" x14ac:dyDescent="0.15">
      <c r="A244" s="67">
        <v>43747.733854108796</v>
      </c>
      <c r="B244" s="68" t="s">
        <v>141</v>
      </c>
      <c r="C244" s="69" t="str">
        <f t="shared" si="0"/>
        <v>Akins</v>
      </c>
      <c r="D244" s="68" t="s">
        <v>194</v>
      </c>
      <c r="E244" s="69"/>
      <c r="F244" s="69" t="str">
        <f t="shared" si="1"/>
        <v>Yazmin Tambunga</v>
      </c>
      <c r="G244" s="65">
        <f t="shared" si="6"/>
        <v>0.22219999999999998</v>
      </c>
      <c r="H244" s="6" t="s">
        <v>206</v>
      </c>
      <c r="AD244" s="70">
        <f t="shared" si="7"/>
        <v>1</v>
      </c>
      <c r="AE244" s="4">
        <f t="shared" si="8"/>
        <v>0.66659999999999997</v>
      </c>
      <c r="AF244" s="4">
        <f t="shared" si="9"/>
        <v>0</v>
      </c>
      <c r="AG244" s="4">
        <f t="shared" si="10"/>
        <v>0</v>
      </c>
      <c r="AH244" s="71" t="s">
        <v>949</v>
      </c>
      <c r="AI244" s="6" t="s">
        <v>837</v>
      </c>
      <c r="AJ244" s="6" t="s">
        <v>852</v>
      </c>
      <c r="AK244" s="6" t="s">
        <v>841</v>
      </c>
    </row>
    <row r="245" spans="1:37" ht="14" x14ac:dyDescent="0.15">
      <c r="A245" s="67">
        <v>43747.733948391207</v>
      </c>
      <c r="B245" s="68" t="s">
        <v>141</v>
      </c>
      <c r="C245" s="69" t="str">
        <f t="shared" si="0"/>
        <v>Akins</v>
      </c>
      <c r="D245" s="68" t="s">
        <v>194</v>
      </c>
      <c r="E245" s="69"/>
      <c r="F245" s="69" t="str">
        <f t="shared" si="1"/>
        <v>Esteban Rivera</v>
      </c>
      <c r="G245" s="65">
        <f t="shared" si="6"/>
        <v>0.99996666666666678</v>
      </c>
      <c r="H245" s="6" t="s">
        <v>220</v>
      </c>
      <c r="AD245" s="70">
        <f t="shared" si="7"/>
        <v>1</v>
      </c>
      <c r="AE245" s="4">
        <f t="shared" si="8"/>
        <v>0.99990000000000001</v>
      </c>
      <c r="AF245" s="4">
        <f t="shared" si="9"/>
        <v>1</v>
      </c>
      <c r="AG245" s="4">
        <f t="shared" si="10"/>
        <v>1</v>
      </c>
      <c r="AH245" s="71" t="s">
        <v>950</v>
      </c>
      <c r="AI245" s="6" t="s">
        <v>836</v>
      </c>
      <c r="AJ245" s="6" t="s">
        <v>833</v>
      </c>
      <c r="AK245" s="6" t="s">
        <v>834</v>
      </c>
    </row>
    <row r="246" spans="1:37" ht="14" x14ac:dyDescent="0.15">
      <c r="A246" s="67">
        <v>43747.734850810186</v>
      </c>
      <c r="B246" s="68" t="s">
        <v>141</v>
      </c>
      <c r="C246" s="69" t="str">
        <f t="shared" si="0"/>
        <v>Akins</v>
      </c>
      <c r="D246" s="68" t="s">
        <v>194</v>
      </c>
      <c r="E246" s="69"/>
      <c r="F246" s="69" t="str">
        <f t="shared" si="1"/>
        <v>Maria Contreras</v>
      </c>
      <c r="G246" s="65">
        <f t="shared" si="6"/>
        <v>0.99996666666666678</v>
      </c>
      <c r="H246" s="6" t="s">
        <v>208</v>
      </c>
      <c r="AD246" s="70">
        <f t="shared" si="7"/>
        <v>1</v>
      </c>
      <c r="AE246" s="4">
        <f t="shared" si="8"/>
        <v>0.99990000000000001</v>
      </c>
      <c r="AF246" s="4">
        <f t="shared" si="9"/>
        <v>1</v>
      </c>
      <c r="AG246" s="4">
        <f t="shared" si="10"/>
        <v>1</v>
      </c>
      <c r="AH246" s="71" t="s">
        <v>951</v>
      </c>
      <c r="AI246" s="6" t="s">
        <v>836</v>
      </c>
      <c r="AJ246" s="6" t="s">
        <v>833</v>
      </c>
      <c r="AK246" s="6" t="s">
        <v>834</v>
      </c>
    </row>
    <row r="247" spans="1:37" ht="14" x14ac:dyDescent="0.15">
      <c r="A247" s="67">
        <v>43747.735040381944</v>
      </c>
      <c r="B247" s="68" t="s">
        <v>141</v>
      </c>
      <c r="C247" s="69" t="str">
        <f t="shared" si="0"/>
        <v>Akins</v>
      </c>
      <c r="D247" s="68" t="s">
        <v>194</v>
      </c>
      <c r="E247" s="69"/>
      <c r="F247" s="69" t="str">
        <f t="shared" si="1"/>
        <v>William Hale</v>
      </c>
      <c r="G247" s="65">
        <f t="shared" si="6"/>
        <v>0.88886666666666658</v>
      </c>
      <c r="H247" s="6" t="s">
        <v>205</v>
      </c>
      <c r="AD247" s="70">
        <f t="shared" si="7"/>
        <v>0</v>
      </c>
      <c r="AE247" s="4">
        <f t="shared" si="8"/>
        <v>0.66659999999999997</v>
      </c>
      <c r="AF247" s="4">
        <f t="shared" si="9"/>
        <v>1</v>
      </c>
      <c r="AG247" s="4">
        <f t="shared" si="10"/>
        <v>1</v>
      </c>
      <c r="AI247" s="6" t="s">
        <v>952</v>
      </c>
      <c r="AJ247" s="6" t="s">
        <v>833</v>
      </c>
      <c r="AK247" s="6" t="s">
        <v>834</v>
      </c>
    </row>
    <row r="248" spans="1:37" ht="14" x14ac:dyDescent="0.15">
      <c r="A248" s="67">
        <v>43747.735151030094</v>
      </c>
      <c r="B248" s="68" t="s">
        <v>141</v>
      </c>
      <c r="C248" s="69" t="str">
        <f t="shared" si="0"/>
        <v>Akins</v>
      </c>
      <c r="D248" s="68" t="s">
        <v>194</v>
      </c>
      <c r="E248" s="69"/>
      <c r="F248" s="69" t="str">
        <f t="shared" si="1"/>
        <v>Francisco Ojeda</v>
      </c>
      <c r="G248" s="65">
        <f t="shared" si="6"/>
        <v>0.6666333333333333</v>
      </c>
      <c r="H248" s="6" t="s">
        <v>201</v>
      </c>
      <c r="AD248" s="70">
        <f t="shared" si="7"/>
        <v>0</v>
      </c>
      <c r="AE248" s="4">
        <f t="shared" si="8"/>
        <v>0.99990000000000001</v>
      </c>
      <c r="AF248" s="4">
        <f t="shared" si="9"/>
        <v>1</v>
      </c>
      <c r="AG248" s="4">
        <f t="shared" si="10"/>
        <v>0</v>
      </c>
      <c r="AI248" s="6" t="s">
        <v>836</v>
      </c>
      <c r="AJ248" s="6" t="s">
        <v>833</v>
      </c>
      <c r="AK248" s="6" t="s">
        <v>841</v>
      </c>
    </row>
    <row r="249" spans="1:37" ht="14" x14ac:dyDescent="0.15">
      <c r="A249" s="67">
        <v>43747.735209525461</v>
      </c>
      <c r="B249" s="68" t="s">
        <v>141</v>
      </c>
      <c r="C249" s="69" t="str">
        <f t="shared" si="0"/>
        <v>Akins</v>
      </c>
      <c r="D249" s="68" t="s">
        <v>194</v>
      </c>
      <c r="E249" s="69"/>
      <c r="F249" s="69" t="str">
        <f t="shared" si="1"/>
        <v>Emma San Miguel</v>
      </c>
      <c r="G249" s="65">
        <f t="shared" si="6"/>
        <v>0.99996666666666678</v>
      </c>
      <c r="H249" s="6" t="s">
        <v>378</v>
      </c>
      <c r="AD249" s="70">
        <f t="shared" si="7"/>
        <v>0</v>
      </c>
      <c r="AE249" s="4">
        <f t="shared" si="8"/>
        <v>0.99990000000000001</v>
      </c>
      <c r="AF249" s="4">
        <f t="shared" si="9"/>
        <v>1</v>
      </c>
      <c r="AG249" s="4">
        <f t="shared" si="10"/>
        <v>1</v>
      </c>
      <c r="AH249" s="6" t="s">
        <v>953</v>
      </c>
      <c r="AI249" s="6" t="s">
        <v>836</v>
      </c>
      <c r="AJ249" s="6" t="s">
        <v>833</v>
      </c>
      <c r="AK249" s="6" t="s">
        <v>834</v>
      </c>
    </row>
    <row r="250" spans="1:37" ht="14" x14ac:dyDescent="0.15">
      <c r="A250" s="67">
        <v>43747.735562858797</v>
      </c>
      <c r="B250" s="68" t="s">
        <v>141</v>
      </c>
      <c r="C250" s="69" t="str">
        <f t="shared" si="0"/>
        <v>Akins</v>
      </c>
      <c r="D250" s="68" t="s">
        <v>194</v>
      </c>
      <c r="E250" s="69"/>
      <c r="F250" s="69" t="str">
        <f t="shared" si="1"/>
        <v>Sean Koonce</v>
      </c>
      <c r="G250" s="65">
        <f t="shared" si="6"/>
        <v>0.6666333333333333</v>
      </c>
      <c r="H250" s="6" t="s">
        <v>203</v>
      </c>
      <c r="AD250" s="70">
        <f t="shared" si="7"/>
        <v>0</v>
      </c>
      <c r="AE250" s="4">
        <f t="shared" si="8"/>
        <v>0.99990000000000001</v>
      </c>
      <c r="AF250" s="4">
        <f t="shared" si="9"/>
        <v>1</v>
      </c>
      <c r="AG250" s="4">
        <f t="shared" si="10"/>
        <v>0</v>
      </c>
      <c r="AI250" s="6" t="s">
        <v>836</v>
      </c>
      <c r="AJ250" s="6" t="s">
        <v>833</v>
      </c>
      <c r="AK250" s="6" t="s">
        <v>841</v>
      </c>
    </row>
    <row r="251" spans="1:37" ht="14" x14ac:dyDescent="0.15">
      <c r="A251" s="67">
        <v>43747.735916770835</v>
      </c>
      <c r="B251" s="68" t="s">
        <v>141</v>
      </c>
      <c r="C251" s="69" t="str">
        <f t="shared" si="0"/>
        <v>Akins</v>
      </c>
      <c r="D251" s="68" t="s">
        <v>194</v>
      </c>
      <c r="E251" s="69"/>
      <c r="F251" s="69" t="str">
        <f t="shared" si="1"/>
        <v>Brendon Garrison</v>
      </c>
      <c r="G251" s="65">
        <f t="shared" si="6"/>
        <v>0.6666333333333333</v>
      </c>
      <c r="H251" s="6" t="s">
        <v>375</v>
      </c>
      <c r="AD251" s="70">
        <f t="shared" si="7"/>
        <v>1</v>
      </c>
      <c r="AE251" s="4">
        <f t="shared" si="8"/>
        <v>0.99990000000000001</v>
      </c>
      <c r="AF251" s="4">
        <f t="shared" si="9"/>
        <v>1</v>
      </c>
      <c r="AG251" s="4">
        <f t="shared" si="10"/>
        <v>0</v>
      </c>
      <c r="AH251" s="71" t="s">
        <v>954</v>
      </c>
      <c r="AI251" s="6" t="s">
        <v>836</v>
      </c>
      <c r="AJ251" s="6" t="s">
        <v>833</v>
      </c>
      <c r="AK251" s="6" t="s">
        <v>841</v>
      </c>
    </row>
    <row r="252" spans="1:37" ht="14" x14ac:dyDescent="0.15">
      <c r="A252" s="67">
        <v>43747.736158854168</v>
      </c>
      <c r="B252" s="68" t="s">
        <v>141</v>
      </c>
      <c r="C252" s="69" t="str">
        <f t="shared" si="0"/>
        <v>Akins</v>
      </c>
      <c r="D252" s="68" t="s">
        <v>194</v>
      </c>
      <c r="E252" s="69"/>
      <c r="F252" s="69" t="str">
        <f t="shared" si="1"/>
        <v>Kimberly Lujan</v>
      </c>
      <c r="G252" s="65">
        <f t="shared" si="6"/>
        <v>0.99996666666666678</v>
      </c>
      <c r="H252" s="6" t="s">
        <v>377</v>
      </c>
      <c r="AD252" s="70">
        <f t="shared" si="7"/>
        <v>1</v>
      </c>
      <c r="AE252" s="4">
        <f t="shared" si="8"/>
        <v>0.99990000000000001</v>
      </c>
      <c r="AF252" s="4">
        <f t="shared" si="9"/>
        <v>1</v>
      </c>
      <c r="AG252" s="4">
        <f t="shared" si="10"/>
        <v>1</v>
      </c>
      <c r="AH252" s="71" t="s">
        <v>955</v>
      </c>
      <c r="AI252" s="6" t="s">
        <v>836</v>
      </c>
      <c r="AJ252" s="6" t="s">
        <v>833</v>
      </c>
      <c r="AK252" s="6" t="s">
        <v>834</v>
      </c>
    </row>
    <row r="253" spans="1:37" ht="14" x14ac:dyDescent="0.15">
      <c r="A253" s="67">
        <v>43747.736561608792</v>
      </c>
      <c r="B253" s="68" t="s">
        <v>141</v>
      </c>
      <c r="C253" s="69" t="str">
        <f t="shared" si="0"/>
        <v>Akins</v>
      </c>
      <c r="D253" s="68" t="s">
        <v>194</v>
      </c>
      <c r="E253" s="69"/>
      <c r="F253" s="69" t="str">
        <f t="shared" si="1"/>
        <v>Sofia Ayala</v>
      </c>
      <c r="G253" s="65">
        <f t="shared" si="6"/>
        <v>0.6666333333333333</v>
      </c>
      <c r="H253" s="6" t="s">
        <v>376</v>
      </c>
      <c r="AD253" s="70">
        <f t="shared" si="7"/>
        <v>1</v>
      </c>
      <c r="AE253" s="4">
        <f t="shared" si="8"/>
        <v>0.99990000000000001</v>
      </c>
      <c r="AF253" s="4">
        <f t="shared" si="9"/>
        <v>1</v>
      </c>
      <c r="AG253" s="4">
        <f t="shared" si="10"/>
        <v>0</v>
      </c>
      <c r="AH253" s="71" t="s">
        <v>956</v>
      </c>
      <c r="AI253" s="6" t="s">
        <v>835</v>
      </c>
      <c r="AJ253" s="6" t="s">
        <v>833</v>
      </c>
      <c r="AK253" s="6" t="s">
        <v>841</v>
      </c>
    </row>
    <row r="254" spans="1:37" ht="14" x14ac:dyDescent="0.15">
      <c r="A254" s="67">
        <v>43747.736768379633</v>
      </c>
      <c r="B254" s="68" t="s">
        <v>141</v>
      </c>
      <c r="C254" s="69" t="str">
        <f t="shared" si="0"/>
        <v>Manor Early College High School</v>
      </c>
      <c r="D254" s="68" t="s">
        <v>210</v>
      </c>
      <c r="E254" s="69"/>
      <c r="F254" s="69" t="str">
        <f t="shared" si="1"/>
        <v>Esait Jaimes</v>
      </c>
      <c r="G254" s="65">
        <f t="shared" si="6"/>
        <v>0.77776666666666661</v>
      </c>
      <c r="L254" s="6" t="s">
        <v>233</v>
      </c>
      <c r="AD254" s="70">
        <f t="shared" si="7"/>
        <v>0</v>
      </c>
      <c r="AE254" s="4">
        <f t="shared" si="8"/>
        <v>0.33329999999999999</v>
      </c>
      <c r="AF254" s="4">
        <f t="shared" si="9"/>
        <v>1</v>
      </c>
      <c r="AG254" s="4">
        <f t="shared" si="10"/>
        <v>1</v>
      </c>
      <c r="AH254" s="6" t="s">
        <v>957</v>
      </c>
      <c r="AI254" s="6" t="s">
        <v>878</v>
      </c>
      <c r="AJ254" s="6" t="s">
        <v>833</v>
      </c>
      <c r="AK254" s="6" t="s">
        <v>834</v>
      </c>
    </row>
    <row r="255" spans="1:37" ht="14" x14ac:dyDescent="0.15">
      <c r="A255" s="67">
        <v>43747.737582569447</v>
      </c>
      <c r="B255" s="68" t="s">
        <v>141</v>
      </c>
      <c r="C255" s="69" t="str">
        <f t="shared" si="0"/>
        <v>Akins</v>
      </c>
      <c r="D255" s="68" t="s">
        <v>194</v>
      </c>
      <c r="E255" s="69"/>
      <c r="F255" s="69" t="str">
        <f t="shared" si="1"/>
        <v>Ashlyn King</v>
      </c>
      <c r="G255" s="65">
        <f t="shared" si="6"/>
        <v>0.6666333333333333</v>
      </c>
      <c r="H255" s="6" t="s">
        <v>195</v>
      </c>
      <c r="AD255" s="70">
        <f t="shared" si="7"/>
        <v>1</v>
      </c>
      <c r="AE255" s="4">
        <f t="shared" si="8"/>
        <v>0.99990000000000001</v>
      </c>
      <c r="AF255" s="4">
        <f t="shared" si="9"/>
        <v>0</v>
      </c>
      <c r="AG255" s="4">
        <f t="shared" si="10"/>
        <v>1</v>
      </c>
      <c r="AH255" s="71" t="s">
        <v>958</v>
      </c>
      <c r="AI255" s="6" t="s">
        <v>836</v>
      </c>
      <c r="AJ255" s="6" t="s">
        <v>852</v>
      </c>
      <c r="AK255" s="6" t="s">
        <v>834</v>
      </c>
    </row>
    <row r="256" spans="1:37" ht="14" x14ac:dyDescent="0.15">
      <c r="A256" s="67">
        <v>43747.738412766208</v>
      </c>
      <c r="B256" s="68" t="s">
        <v>141</v>
      </c>
      <c r="C256" s="69" t="str">
        <f t="shared" si="0"/>
        <v>Akins</v>
      </c>
      <c r="D256" s="68" t="s">
        <v>194</v>
      </c>
      <c r="E256" s="69"/>
      <c r="F256" s="69" t="str">
        <f t="shared" si="1"/>
        <v>Kennia Toledo</v>
      </c>
      <c r="G256" s="65">
        <f t="shared" si="6"/>
        <v>0.77776666666666661</v>
      </c>
      <c r="H256" s="6" t="s">
        <v>374</v>
      </c>
      <c r="AD256" s="70">
        <f t="shared" si="7"/>
        <v>1</v>
      </c>
      <c r="AE256" s="4">
        <f t="shared" si="8"/>
        <v>0.33329999999999999</v>
      </c>
      <c r="AF256" s="4">
        <f t="shared" si="9"/>
        <v>1</v>
      </c>
      <c r="AG256" s="4">
        <f t="shared" si="10"/>
        <v>1</v>
      </c>
      <c r="AH256" s="71" t="s">
        <v>959</v>
      </c>
      <c r="AI256" s="6" t="s">
        <v>895</v>
      </c>
      <c r="AJ256" s="6" t="s">
        <v>833</v>
      </c>
      <c r="AK256" s="6" t="s">
        <v>834</v>
      </c>
    </row>
    <row r="257" spans="1:37" ht="14" x14ac:dyDescent="0.15">
      <c r="A257" s="67">
        <v>43747.738615324073</v>
      </c>
      <c r="B257" s="68" t="s">
        <v>141</v>
      </c>
      <c r="C257" s="69" t="str">
        <f t="shared" si="0"/>
        <v>Akins</v>
      </c>
      <c r="D257" s="68" t="s">
        <v>194</v>
      </c>
      <c r="E257" s="69"/>
      <c r="F257" s="69" t="str">
        <f t="shared" si="1"/>
        <v>Fabiana Holod</v>
      </c>
      <c r="G257" s="65">
        <f t="shared" si="6"/>
        <v>0.6666333333333333</v>
      </c>
      <c r="H257" s="6" t="s">
        <v>373</v>
      </c>
      <c r="AD257" s="70">
        <f t="shared" si="7"/>
        <v>1</v>
      </c>
      <c r="AE257" s="4">
        <f t="shared" si="8"/>
        <v>0.99990000000000001</v>
      </c>
      <c r="AF257" s="4">
        <f t="shared" si="9"/>
        <v>1</v>
      </c>
      <c r="AG257" s="4">
        <f t="shared" si="10"/>
        <v>0</v>
      </c>
      <c r="AH257" s="71" t="s">
        <v>960</v>
      </c>
      <c r="AI257" s="6" t="s">
        <v>836</v>
      </c>
      <c r="AJ257" s="6" t="s">
        <v>833</v>
      </c>
      <c r="AK257" s="6" t="s">
        <v>841</v>
      </c>
    </row>
    <row r="258" spans="1:37" ht="14" x14ac:dyDescent="0.15">
      <c r="A258" s="67">
        <v>43747.739127499997</v>
      </c>
      <c r="B258" s="68" t="s">
        <v>141</v>
      </c>
      <c r="C258" s="69" t="str">
        <f t="shared" si="0"/>
        <v>Akins</v>
      </c>
      <c r="D258" s="68" t="s">
        <v>194</v>
      </c>
      <c r="E258" s="69"/>
      <c r="F258" s="69" t="str">
        <f t="shared" si="1"/>
        <v>Jayden Bryant</v>
      </c>
      <c r="G258" s="65">
        <f t="shared" si="6"/>
        <v>0</v>
      </c>
      <c r="H258" s="6" t="s">
        <v>406</v>
      </c>
      <c r="AD258" s="70">
        <f t="shared" si="7"/>
        <v>0</v>
      </c>
      <c r="AE258" s="4">
        <f t="shared" si="8"/>
        <v>0</v>
      </c>
      <c r="AF258" s="4">
        <f t="shared" si="9"/>
        <v>0</v>
      </c>
      <c r="AG258" s="4">
        <f t="shared" si="10"/>
        <v>0</v>
      </c>
      <c r="AI258" s="6" t="s">
        <v>840</v>
      </c>
      <c r="AJ258" s="6" t="s">
        <v>852</v>
      </c>
      <c r="AK258" s="6" t="s">
        <v>841</v>
      </c>
    </row>
    <row r="259" spans="1:37" ht="14" x14ac:dyDescent="0.15">
      <c r="A259" s="67">
        <v>43748.745866446756</v>
      </c>
      <c r="B259" s="68" t="s">
        <v>141</v>
      </c>
      <c r="C259" s="69" t="str">
        <f t="shared" si="0"/>
        <v>Manor Senior High School</v>
      </c>
      <c r="D259" s="68" t="s">
        <v>332</v>
      </c>
      <c r="E259" s="69"/>
      <c r="F259" s="69" t="str">
        <f t="shared" si="1"/>
        <v>Alaya Wright</v>
      </c>
      <c r="G259" s="65">
        <f t="shared" si="6"/>
        <v>0.88886666666666658</v>
      </c>
      <c r="O259" s="6" t="s">
        <v>396</v>
      </c>
      <c r="AD259" s="70">
        <f t="shared" si="7"/>
        <v>0</v>
      </c>
      <c r="AE259" s="4">
        <f t="shared" si="8"/>
        <v>0.66659999999999997</v>
      </c>
      <c r="AF259" s="4">
        <f t="shared" si="9"/>
        <v>1</v>
      </c>
      <c r="AG259" s="4">
        <f t="shared" si="10"/>
        <v>1</v>
      </c>
      <c r="AI259" s="6" t="s">
        <v>845</v>
      </c>
      <c r="AJ259" s="6" t="s">
        <v>833</v>
      </c>
      <c r="AK259" s="6" t="s">
        <v>834</v>
      </c>
    </row>
    <row r="260" spans="1:37" ht="14" x14ac:dyDescent="0.15">
      <c r="A260" s="67">
        <v>43748.746058668985</v>
      </c>
      <c r="B260" s="68" t="s">
        <v>141</v>
      </c>
      <c r="C260" s="69" t="str">
        <f t="shared" si="0"/>
        <v>Manor Senior High School</v>
      </c>
      <c r="D260" s="68" t="s">
        <v>332</v>
      </c>
      <c r="E260" s="69"/>
      <c r="F260" s="69" t="str">
        <f t="shared" si="1"/>
        <v>Alissa Ortiz Gonzalez</v>
      </c>
      <c r="G260" s="65">
        <f t="shared" si="6"/>
        <v>0.99996666666666678</v>
      </c>
      <c r="O260" s="6" t="s">
        <v>335</v>
      </c>
      <c r="AD260" s="70">
        <f t="shared" si="7"/>
        <v>1</v>
      </c>
      <c r="AE260" s="4">
        <f t="shared" si="8"/>
        <v>0.99990000000000001</v>
      </c>
      <c r="AF260" s="4">
        <f t="shared" si="9"/>
        <v>1</v>
      </c>
      <c r="AG260" s="4">
        <f t="shared" si="10"/>
        <v>1</v>
      </c>
      <c r="AH260" s="71" t="s">
        <v>961</v>
      </c>
      <c r="AI260" s="6" t="s">
        <v>836</v>
      </c>
      <c r="AJ260" s="6" t="s">
        <v>833</v>
      </c>
      <c r="AK260" s="6" t="s">
        <v>834</v>
      </c>
    </row>
    <row r="261" spans="1:37" ht="14" x14ac:dyDescent="0.15">
      <c r="A261" s="67">
        <v>43748.746220277782</v>
      </c>
      <c r="B261" s="68" t="s">
        <v>141</v>
      </c>
      <c r="C261" s="69" t="str">
        <f t="shared" si="0"/>
        <v>Manor Senior High School</v>
      </c>
      <c r="D261" s="68" t="s">
        <v>332</v>
      </c>
      <c r="E261" s="69"/>
      <c r="F261" s="69" t="str">
        <f t="shared" si="1"/>
        <v>Alaya Wright</v>
      </c>
      <c r="G261" s="65">
        <f t="shared" si="6"/>
        <v>0.88886666666666658</v>
      </c>
      <c r="O261" s="6" t="s">
        <v>396</v>
      </c>
      <c r="AD261" s="70">
        <f t="shared" si="7"/>
        <v>1</v>
      </c>
      <c r="AE261" s="4">
        <f t="shared" si="8"/>
        <v>0.66659999999999997</v>
      </c>
      <c r="AF261" s="4">
        <f t="shared" si="9"/>
        <v>1</v>
      </c>
      <c r="AG261" s="4">
        <f t="shared" si="10"/>
        <v>1</v>
      </c>
      <c r="AH261" s="71" t="s">
        <v>962</v>
      </c>
      <c r="AI261" s="6" t="s">
        <v>845</v>
      </c>
      <c r="AJ261" s="6" t="s">
        <v>833</v>
      </c>
      <c r="AK261" s="6" t="s">
        <v>834</v>
      </c>
    </row>
    <row r="262" spans="1:37" ht="14" x14ac:dyDescent="0.15">
      <c r="A262" s="67">
        <v>43748.746382638885</v>
      </c>
      <c r="B262" s="68" t="s">
        <v>141</v>
      </c>
      <c r="C262" s="69" t="str">
        <f t="shared" si="0"/>
        <v>Manor Senior High School</v>
      </c>
      <c r="D262" s="68" t="s">
        <v>332</v>
      </c>
      <c r="E262" s="69"/>
      <c r="F262" s="69" t="str">
        <f t="shared" si="1"/>
        <v>Luis Serrano</v>
      </c>
      <c r="G262" s="65">
        <f t="shared" si="6"/>
        <v>0.22219999999999998</v>
      </c>
      <c r="O262" s="6" t="s">
        <v>397</v>
      </c>
      <c r="AD262" s="70">
        <f t="shared" si="7"/>
        <v>0</v>
      </c>
      <c r="AE262" s="4">
        <f t="shared" si="8"/>
        <v>0.66659999999999997</v>
      </c>
      <c r="AF262" s="4">
        <f t="shared" si="9"/>
        <v>0</v>
      </c>
      <c r="AG262" s="4">
        <f t="shared" si="10"/>
        <v>0</v>
      </c>
      <c r="AI262" s="6" t="s">
        <v>845</v>
      </c>
      <c r="AJ262" s="6" t="s">
        <v>852</v>
      </c>
      <c r="AK262" s="6" t="s">
        <v>841</v>
      </c>
    </row>
    <row r="263" spans="1:37" ht="14" x14ac:dyDescent="0.15">
      <c r="A263" s="67">
        <v>43748.747573379631</v>
      </c>
      <c r="B263" s="68" t="s">
        <v>141</v>
      </c>
      <c r="C263" s="69" t="str">
        <f t="shared" si="0"/>
        <v>Manor Senior High School</v>
      </c>
      <c r="D263" s="68" t="s">
        <v>332</v>
      </c>
      <c r="E263" s="69"/>
      <c r="F263" s="69" t="str">
        <f t="shared" si="1"/>
        <v>Jonathan Perez-Patino</v>
      </c>
      <c r="G263" s="65">
        <f t="shared" si="6"/>
        <v>0.6666333333333333</v>
      </c>
      <c r="O263" s="6" t="s">
        <v>345</v>
      </c>
      <c r="AD263" s="70">
        <f t="shared" si="7"/>
        <v>0</v>
      </c>
      <c r="AE263" s="4">
        <f t="shared" si="8"/>
        <v>0.99990000000000001</v>
      </c>
      <c r="AF263" s="4">
        <f t="shared" si="9"/>
        <v>0</v>
      </c>
      <c r="AG263" s="4">
        <f t="shared" si="10"/>
        <v>1</v>
      </c>
      <c r="AI263" s="6" t="s">
        <v>963</v>
      </c>
      <c r="AJ263" s="6" t="s">
        <v>852</v>
      </c>
      <c r="AK263" s="6" t="s">
        <v>834</v>
      </c>
    </row>
    <row r="264" spans="1:37" ht="14" x14ac:dyDescent="0.15">
      <c r="A264" s="67">
        <v>43748.748569027783</v>
      </c>
      <c r="B264" s="68" t="s">
        <v>141</v>
      </c>
      <c r="C264" s="69" t="str">
        <f t="shared" si="0"/>
        <v>Manor Senior High School</v>
      </c>
      <c r="D264" s="68" t="s">
        <v>332</v>
      </c>
      <c r="E264" s="69"/>
      <c r="F264" s="69" t="str">
        <f t="shared" si="1"/>
        <v>Merlin Hernandez</v>
      </c>
      <c r="G264" s="65">
        <f t="shared" si="6"/>
        <v>0.77776666666666661</v>
      </c>
      <c r="O264" s="6" t="s">
        <v>333</v>
      </c>
      <c r="AD264" s="70">
        <f t="shared" si="7"/>
        <v>1</v>
      </c>
      <c r="AE264" s="4">
        <f t="shared" si="8"/>
        <v>0.33329999999999999</v>
      </c>
      <c r="AF264" s="4">
        <f t="shared" si="9"/>
        <v>1</v>
      </c>
      <c r="AG264" s="4">
        <f t="shared" si="10"/>
        <v>1</v>
      </c>
      <c r="AH264" s="71" t="s">
        <v>964</v>
      </c>
      <c r="AI264" s="6" t="s">
        <v>895</v>
      </c>
      <c r="AJ264" s="6" t="s">
        <v>833</v>
      </c>
      <c r="AK264" s="6" t="s">
        <v>834</v>
      </c>
    </row>
    <row r="265" spans="1:37" ht="13" x14ac:dyDescent="0.15">
      <c r="C265" s="4" t="str">
        <f t="shared" si="0"/>
        <v/>
      </c>
      <c r="F265" s="4" t="str">
        <f t="shared" si="1"/>
        <v/>
      </c>
      <c r="G265" s="7"/>
    </row>
    <row r="266" spans="1:37" ht="13" x14ac:dyDescent="0.15">
      <c r="C266" s="4" t="str">
        <f t="shared" si="0"/>
        <v/>
      </c>
      <c r="F266" s="4" t="str">
        <f t="shared" si="1"/>
        <v/>
      </c>
      <c r="G266" s="7"/>
    </row>
    <row r="267" spans="1:37" ht="13" x14ac:dyDescent="0.15">
      <c r="C267" s="4" t="str">
        <f t="shared" si="0"/>
        <v/>
      </c>
      <c r="F267" s="4" t="str">
        <f t="shared" si="1"/>
        <v/>
      </c>
      <c r="G267" s="7"/>
    </row>
    <row r="268" spans="1:37" ht="13" x14ac:dyDescent="0.15">
      <c r="C268" s="4" t="str">
        <f t="shared" si="0"/>
        <v/>
      </c>
      <c r="F268" s="4" t="str">
        <f t="shared" si="1"/>
        <v/>
      </c>
      <c r="G268" s="7"/>
    </row>
    <row r="269" spans="1:37" ht="13" x14ac:dyDescent="0.15">
      <c r="F269" s="4" t="str">
        <f t="shared" si="1"/>
        <v/>
      </c>
      <c r="G269" s="7"/>
    </row>
    <row r="270" spans="1:37" ht="13" x14ac:dyDescent="0.15">
      <c r="F270" s="4" t="str">
        <f t="shared" si="1"/>
        <v/>
      </c>
      <c r="G270" s="7"/>
    </row>
    <row r="271" spans="1:37" ht="13" x14ac:dyDescent="0.15">
      <c r="F271" s="4" t="str">
        <f t="shared" si="1"/>
        <v/>
      </c>
      <c r="G271" s="7"/>
    </row>
    <row r="272" spans="1:37" ht="13" x14ac:dyDescent="0.15">
      <c r="F272" s="4" t="str">
        <f t="shared" si="1"/>
        <v/>
      </c>
      <c r="G272" s="7"/>
    </row>
    <row r="273" spans="6:7" ht="13" x14ac:dyDescent="0.15">
      <c r="F273" s="4" t="str">
        <f t="shared" si="1"/>
        <v/>
      </c>
      <c r="G273" s="7"/>
    </row>
    <row r="274" spans="6:7" ht="13" x14ac:dyDescent="0.15">
      <c r="F274" s="4" t="str">
        <f t="shared" si="1"/>
        <v/>
      </c>
      <c r="G274" s="7"/>
    </row>
    <row r="275" spans="6:7" ht="13" x14ac:dyDescent="0.15">
      <c r="F275" s="4" t="str">
        <f t="shared" si="1"/>
        <v/>
      </c>
      <c r="G275" s="7"/>
    </row>
    <row r="276" spans="6:7" ht="13" x14ac:dyDescent="0.15">
      <c r="F276" s="4" t="str">
        <f t="shared" si="1"/>
        <v/>
      </c>
      <c r="G276" s="7"/>
    </row>
    <row r="277" spans="6:7" ht="13" x14ac:dyDescent="0.15">
      <c r="F277" s="4" t="str">
        <f t="shared" si="1"/>
        <v/>
      </c>
      <c r="G277" s="7"/>
    </row>
    <row r="278" spans="6:7" ht="13" x14ac:dyDescent="0.15">
      <c r="F278" s="4" t="str">
        <f t="shared" si="1"/>
        <v/>
      </c>
      <c r="G278" s="7"/>
    </row>
    <row r="279" spans="6:7" ht="13" x14ac:dyDescent="0.15">
      <c r="F279" s="4" t="str">
        <f t="shared" si="1"/>
        <v/>
      </c>
      <c r="G279" s="7"/>
    </row>
    <row r="280" spans="6:7" ht="13" x14ac:dyDescent="0.15">
      <c r="F280" s="4" t="str">
        <f t="shared" si="1"/>
        <v/>
      </c>
      <c r="G280" s="7"/>
    </row>
    <row r="281" spans="6:7" ht="13" x14ac:dyDescent="0.15">
      <c r="F281" s="4" t="str">
        <f t="shared" si="1"/>
        <v/>
      </c>
      <c r="G281" s="7"/>
    </row>
    <row r="282" spans="6:7" ht="13" x14ac:dyDescent="0.15">
      <c r="F282" s="4" t="str">
        <f t="shared" si="1"/>
        <v/>
      </c>
      <c r="G282" s="7"/>
    </row>
    <row r="283" spans="6:7" ht="13" x14ac:dyDescent="0.15">
      <c r="F283" s="4" t="str">
        <f t="shared" si="1"/>
        <v/>
      </c>
      <c r="G283" s="7"/>
    </row>
    <row r="284" spans="6:7" ht="13" x14ac:dyDescent="0.15">
      <c r="F284" s="4" t="str">
        <f t="shared" si="1"/>
        <v/>
      </c>
      <c r="G284" s="7"/>
    </row>
    <row r="285" spans="6:7" ht="13" x14ac:dyDescent="0.15">
      <c r="F285" s="4" t="str">
        <f t="shared" si="1"/>
        <v/>
      </c>
      <c r="G285" s="7"/>
    </row>
    <row r="286" spans="6:7" ht="13" x14ac:dyDescent="0.15">
      <c r="F286" s="4" t="str">
        <f t="shared" si="1"/>
        <v/>
      </c>
      <c r="G286" s="7"/>
    </row>
    <row r="287" spans="6:7" ht="13" x14ac:dyDescent="0.15">
      <c r="F287" s="4" t="str">
        <f t="shared" si="1"/>
        <v/>
      </c>
      <c r="G287" s="7"/>
    </row>
    <row r="288" spans="6:7" ht="13" x14ac:dyDescent="0.15">
      <c r="F288" s="4" t="str">
        <f t="shared" si="1"/>
        <v/>
      </c>
      <c r="G288" s="7"/>
    </row>
    <row r="289" spans="6:7" ht="13" x14ac:dyDescent="0.15">
      <c r="F289" s="4" t="str">
        <f t="shared" si="1"/>
        <v/>
      </c>
      <c r="G289" s="7"/>
    </row>
    <row r="290" spans="6:7" ht="13" x14ac:dyDescent="0.15">
      <c r="F290" s="4" t="str">
        <f t="shared" si="1"/>
        <v/>
      </c>
      <c r="G290" s="7"/>
    </row>
    <row r="291" spans="6:7" ht="13" x14ac:dyDescent="0.15">
      <c r="F291" s="4" t="str">
        <f t="shared" si="1"/>
        <v/>
      </c>
      <c r="G291" s="7"/>
    </row>
    <row r="292" spans="6:7" ht="13" x14ac:dyDescent="0.15">
      <c r="F292" s="4" t="str">
        <f t="shared" si="1"/>
        <v/>
      </c>
      <c r="G292" s="7"/>
    </row>
    <row r="293" spans="6:7" ht="13" x14ac:dyDescent="0.15">
      <c r="F293" s="4" t="str">
        <f t="shared" si="1"/>
        <v/>
      </c>
      <c r="G293" s="7"/>
    </row>
    <row r="294" spans="6:7" ht="13" x14ac:dyDescent="0.15">
      <c r="F294" s="4" t="str">
        <f t="shared" si="1"/>
        <v/>
      </c>
      <c r="G294" s="7"/>
    </row>
    <row r="295" spans="6:7" ht="13" x14ac:dyDescent="0.15">
      <c r="F295" s="4" t="str">
        <f t="shared" si="1"/>
        <v/>
      </c>
      <c r="G295" s="7"/>
    </row>
    <row r="296" spans="6:7" ht="13" x14ac:dyDescent="0.15">
      <c r="F296" s="4" t="str">
        <f t="shared" si="1"/>
        <v/>
      </c>
      <c r="G296" s="7"/>
    </row>
    <row r="297" spans="6:7" ht="13" x14ac:dyDescent="0.15">
      <c r="F297" s="4" t="str">
        <f t="shared" si="1"/>
        <v/>
      </c>
      <c r="G297" s="7"/>
    </row>
    <row r="298" spans="6:7" ht="13" x14ac:dyDescent="0.15">
      <c r="F298" s="4" t="str">
        <f t="shared" si="1"/>
        <v/>
      </c>
      <c r="G298" s="7"/>
    </row>
    <row r="299" spans="6:7" ht="13" x14ac:dyDescent="0.15">
      <c r="F299" s="4" t="str">
        <f t="shared" si="1"/>
        <v/>
      </c>
      <c r="G299" s="7"/>
    </row>
    <row r="300" spans="6:7" ht="13" x14ac:dyDescent="0.15">
      <c r="F300" s="4" t="str">
        <f t="shared" si="1"/>
        <v/>
      </c>
      <c r="G300" s="7"/>
    </row>
    <row r="301" spans="6:7" ht="13" x14ac:dyDescent="0.15">
      <c r="F301" s="4" t="str">
        <f t="shared" si="1"/>
        <v/>
      </c>
      <c r="G301" s="7"/>
    </row>
    <row r="302" spans="6:7" ht="13" x14ac:dyDescent="0.15">
      <c r="F302" s="4" t="str">
        <f t="shared" si="1"/>
        <v/>
      </c>
      <c r="G302" s="7"/>
    </row>
    <row r="303" spans="6:7" ht="13" x14ac:dyDescent="0.15">
      <c r="F303" s="4" t="str">
        <f t="shared" si="1"/>
        <v/>
      </c>
      <c r="G303" s="7"/>
    </row>
    <row r="304" spans="6:7" ht="13" x14ac:dyDescent="0.15">
      <c r="F304" s="4" t="str">
        <f t="shared" si="1"/>
        <v/>
      </c>
      <c r="G304" s="7"/>
    </row>
    <row r="305" spans="6:7" ht="13" x14ac:dyDescent="0.15">
      <c r="F305" s="4" t="str">
        <f t="shared" si="1"/>
        <v/>
      </c>
      <c r="G305" s="7"/>
    </row>
    <row r="306" spans="6:7" ht="13" x14ac:dyDescent="0.15">
      <c r="F306" s="4" t="str">
        <f t="shared" si="1"/>
        <v/>
      </c>
      <c r="G306" s="7"/>
    </row>
    <row r="307" spans="6:7" ht="13" x14ac:dyDescent="0.15">
      <c r="F307" s="4" t="str">
        <f t="shared" si="1"/>
        <v/>
      </c>
      <c r="G307" s="7"/>
    </row>
    <row r="308" spans="6:7" ht="13" x14ac:dyDescent="0.15">
      <c r="F308" s="4" t="str">
        <f t="shared" si="1"/>
        <v/>
      </c>
      <c r="G308" s="7"/>
    </row>
    <row r="309" spans="6:7" ht="13" x14ac:dyDescent="0.15">
      <c r="F309" s="4" t="str">
        <f t="shared" si="1"/>
        <v/>
      </c>
      <c r="G309" s="7"/>
    </row>
    <row r="310" spans="6:7" ht="13" x14ac:dyDescent="0.15">
      <c r="F310" s="4" t="str">
        <f t="shared" si="1"/>
        <v/>
      </c>
      <c r="G310" s="7"/>
    </row>
    <row r="311" spans="6:7" ht="13" x14ac:dyDescent="0.15">
      <c r="F311" s="4" t="str">
        <f t="shared" si="1"/>
        <v/>
      </c>
      <c r="G311" s="7"/>
    </row>
    <row r="312" spans="6:7" ht="13" x14ac:dyDescent="0.15">
      <c r="F312" s="4" t="str">
        <f t="shared" si="1"/>
        <v/>
      </c>
      <c r="G312" s="7"/>
    </row>
    <row r="313" spans="6:7" ht="13" x14ac:dyDescent="0.15">
      <c r="F313" s="4" t="str">
        <f t="shared" si="1"/>
        <v/>
      </c>
      <c r="G313" s="7"/>
    </row>
    <row r="314" spans="6:7" ht="13" x14ac:dyDescent="0.15">
      <c r="F314" s="4" t="str">
        <f t="shared" si="1"/>
        <v/>
      </c>
      <c r="G314" s="7"/>
    </row>
    <row r="315" spans="6:7" ht="13" x14ac:dyDescent="0.15">
      <c r="F315" s="4" t="str">
        <f t="shared" si="1"/>
        <v/>
      </c>
      <c r="G315" s="7"/>
    </row>
    <row r="316" spans="6:7" ht="13" x14ac:dyDescent="0.15">
      <c r="F316" s="4" t="str">
        <f t="shared" si="1"/>
        <v/>
      </c>
      <c r="G316" s="7"/>
    </row>
    <row r="317" spans="6:7" ht="13" x14ac:dyDescent="0.15">
      <c r="F317" s="4" t="str">
        <f t="shared" si="1"/>
        <v/>
      </c>
      <c r="G317" s="7"/>
    </row>
    <row r="318" spans="6:7" ht="13" x14ac:dyDescent="0.15">
      <c r="F318" s="4" t="str">
        <f t="shared" si="1"/>
        <v/>
      </c>
      <c r="G318" s="7"/>
    </row>
    <row r="319" spans="6:7" ht="13" x14ac:dyDescent="0.15">
      <c r="F319" s="4" t="str">
        <f t="shared" si="1"/>
        <v/>
      </c>
      <c r="G319" s="7"/>
    </row>
    <row r="320" spans="6:7" ht="13" x14ac:dyDescent="0.15">
      <c r="F320" s="4" t="str">
        <f t="shared" si="1"/>
        <v/>
      </c>
      <c r="G320" s="7"/>
    </row>
    <row r="321" spans="6:7" ht="13" x14ac:dyDescent="0.15">
      <c r="F321" s="4" t="str">
        <f t="shared" si="1"/>
        <v/>
      </c>
      <c r="G321" s="7"/>
    </row>
    <row r="322" spans="6:7" ht="13" x14ac:dyDescent="0.15">
      <c r="G322" s="7"/>
    </row>
    <row r="323" spans="6:7" ht="13" x14ac:dyDescent="0.15">
      <c r="G323" s="7"/>
    </row>
    <row r="324" spans="6:7" ht="13" x14ac:dyDescent="0.15">
      <c r="G324" s="7"/>
    </row>
    <row r="325" spans="6:7" ht="13" x14ac:dyDescent="0.15">
      <c r="G325" s="7"/>
    </row>
    <row r="326" spans="6:7" ht="13" x14ac:dyDescent="0.15">
      <c r="G326" s="7"/>
    </row>
    <row r="327" spans="6:7" ht="13" x14ac:dyDescent="0.15">
      <c r="G327" s="7"/>
    </row>
    <row r="328" spans="6:7" ht="13" x14ac:dyDescent="0.15">
      <c r="G328" s="7"/>
    </row>
    <row r="329" spans="6:7" ht="13" x14ac:dyDescent="0.15">
      <c r="G329" s="7"/>
    </row>
    <row r="330" spans="6:7" ht="13" x14ac:dyDescent="0.15">
      <c r="G330" s="7"/>
    </row>
    <row r="331" spans="6:7" ht="13" x14ac:dyDescent="0.15">
      <c r="G331" s="7"/>
    </row>
    <row r="332" spans="6:7" ht="13" x14ac:dyDescent="0.15">
      <c r="G332" s="7"/>
    </row>
    <row r="333" spans="6:7" ht="13" x14ac:dyDescent="0.15">
      <c r="G333" s="7"/>
    </row>
    <row r="334" spans="6:7" ht="13" x14ac:dyDescent="0.15">
      <c r="G334" s="7"/>
    </row>
    <row r="335" spans="6:7" ht="13" x14ac:dyDescent="0.15">
      <c r="G335" s="7"/>
    </row>
    <row r="336" spans="6:7" ht="13" x14ac:dyDescent="0.15">
      <c r="G336" s="7"/>
    </row>
    <row r="337" spans="7:7" ht="13" x14ac:dyDescent="0.15">
      <c r="G337" s="7"/>
    </row>
    <row r="338" spans="7:7" ht="13" x14ac:dyDescent="0.15">
      <c r="G338" s="7"/>
    </row>
    <row r="339" spans="7:7" ht="13" x14ac:dyDescent="0.15">
      <c r="G339" s="7"/>
    </row>
    <row r="340" spans="7:7" ht="13" x14ac:dyDescent="0.15">
      <c r="G340" s="7"/>
    </row>
    <row r="341" spans="7:7" ht="13" x14ac:dyDescent="0.15">
      <c r="G341" s="7"/>
    </row>
    <row r="342" spans="7:7" ht="13" x14ac:dyDescent="0.15">
      <c r="G342" s="7"/>
    </row>
    <row r="343" spans="7:7" ht="13" x14ac:dyDescent="0.15">
      <c r="G343" s="7"/>
    </row>
    <row r="344" spans="7:7" ht="13" x14ac:dyDescent="0.15">
      <c r="G344" s="7"/>
    </row>
    <row r="345" spans="7:7" ht="13" x14ac:dyDescent="0.15">
      <c r="G345" s="7"/>
    </row>
    <row r="346" spans="7:7" ht="13" x14ac:dyDescent="0.15">
      <c r="G346" s="7"/>
    </row>
    <row r="347" spans="7:7" ht="13" x14ac:dyDescent="0.15">
      <c r="G347" s="7"/>
    </row>
    <row r="348" spans="7:7" ht="13" x14ac:dyDescent="0.15">
      <c r="G348" s="7"/>
    </row>
    <row r="349" spans="7:7" ht="13" x14ac:dyDescent="0.15">
      <c r="G349" s="7"/>
    </row>
    <row r="350" spans="7:7" ht="13" x14ac:dyDescent="0.15">
      <c r="G350" s="7"/>
    </row>
    <row r="351" spans="7:7" ht="13" x14ac:dyDescent="0.15">
      <c r="G351" s="7"/>
    </row>
    <row r="352" spans="7:7" ht="13" x14ac:dyDescent="0.15">
      <c r="G352" s="7"/>
    </row>
    <row r="353" spans="7:7" ht="13" x14ac:dyDescent="0.15">
      <c r="G353" s="7"/>
    </row>
    <row r="354" spans="7:7" ht="13" x14ac:dyDescent="0.15">
      <c r="G354" s="7"/>
    </row>
    <row r="355" spans="7:7" ht="13" x14ac:dyDescent="0.15">
      <c r="G355" s="7"/>
    </row>
    <row r="356" spans="7:7" ht="13" x14ac:dyDescent="0.15">
      <c r="G356" s="7"/>
    </row>
    <row r="357" spans="7:7" ht="13" x14ac:dyDescent="0.15">
      <c r="G357" s="7"/>
    </row>
    <row r="358" spans="7:7" ht="13" x14ac:dyDescent="0.15">
      <c r="G358" s="7"/>
    </row>
    <row r="359" spans="7:7" ht="13" x14ac:dyDescent="0.15">
      <c r="G359" s="7"/>
    </row>
    <row r="360" spans="7:7" ht="13" x14ac:dyDescent="0.15">
      <c r="G360" s="7"/>
    </row>
    <row r="361" spans="7:7" ht="13" x14ac:dyDescent="0.15">
      <c r="G361" s="7"/>
    </row>
    <row r="362" spans="7:7" ht="13" x14ac:dyDescent="0.15">
      <c r="G362" s="7"/>
    </row>
    <row r="363" spans="7:7" ht="13" x14ac:dyDescent="0.15">
      <c r="G363" s="7"/>
    </row>
    <row r="364" spans="7:7" ht="13" x14ac:dyDescent="0.15">
      <c r="G364" s="7"/>
    </row>
  </sheetData>
  <autoFilter ref="A1:AT264" xr:uid="{00000000-0009-0000-0000-00000A000000}"/>
  <hyperlinks>
    <hyperlink ref="AH122" r:id="rId1" xr:uid="{00000000-0004-0000-0A00-000000000000}"/>
    <hyperlink ref="AH123" r:id="rId2" xr:uid="{00000000-0004-0000-0A00-000001000000}"/>
    <hyperlink ref="AH127" r:id="rId3" xr:uid="{00000000-0004-0000-0A00-000002000000}"/>
    <hyperlink ref="AH128" r:id="rId4" xr:uid="{00000000-0004-0000-0A00-000003000000}"/>
    <hyperlink ref="AH129" r:id="rId5" xr:uid="{00000000-0004-0000-0A00-000004000000}"/>
    <hyperlink ref="AH130" r:id="rId6" xr:uid="{00000000-0004-0000-0A00-000005000000}"/>
    <hyperlink ref="AH132" r:id="rId7" xr:uid="{00000000-0004-0000-0A00-000006000000}"/>
    <hyperlink ref="AH133" r:id="rId8" xr:uid="{00000000-0004-0000-0A00-000007000000}"/>
    <hyperlink ref="AH135" r:id="rId9" xr:uid="{00000000-0004-0000-0A00-000008000000}"/>
    <hyperlink ref="AH137" r:id="rId10" xr:uid="{00000000-0004-0000-0A00-000009000000}"/>
    <hyperlink ref="AH138" r:id="rId11" xr:uid="{00000000-0004-0000-0A00-00000A000000}"/>
    <hyperlink ref="AH141" r:id="rId12" xr:uid="{00000000-0004-0000-0A00-00000B000000}"/>
    <hyperlink ref="AH142" r:id="rId13" xr:uid="{00000000-0004-0000-0A00-00000C000000}"/>
    <hyperlink ref="AH143" r:id="rId14" xr:uid="{00000000-0004-0000-0A00-00000D000000}"/>
    <hyperlink ref="AH144" r:id="rId15" xr:uid="{00000000-0004-0000-0A00-00000E000000}"/>
    <hyperlink ref="AH145" r:id="rId16" xr:uid="{00000000-0004-0000-0A00-00000F000000}"/>
    <hyperlink ref="AH146" r:id="rId17" xr:uid="{00000000-0004-0000-0A00-000010000000}"/>
    <hyperlink ref="AH147" r:id="rId18" xr:uid="{00000000-0004-0000-0A00-000011000000}"/>
    <hyperlink ref="AH149" r:id="rId19" xr:uid="{00000000-0004-0000-0A00-000012000000}"/>
    <hyperlink ref="AH150" r:id="rId20" xr:uid="{00000000-0004-0000-0A00-000013000000}"/>
    <hyperlink ref="AH151" r:id="rId21" xr:uid="{00000000-0004-0000-0A00-000014000000}"/>
    <hyperlink ref="AH152" r:id="rId22" xr:uid="{00000000-0004-0000-0A00-000015000000}"/>
    <hyperlink ref="AH153" r:id="rId23" xr:uid="{00000000-0004-0000-0A00-000016000000}"/>
    <hyperlink ref="AH154" r:id="rId24" xr:uid="{00000000-0004-0000-0A00-000017000000}"/>
    <hyperlink ref="AH155" r:id="rId25" xr:uid="{00000000-0004-0000-0A00-000018000000}"/>
    <hyperlink ref="AH156" r:id="rId26" xr:uid="{00000000-0004-0000-0A00-000019000000}"/>
    <hyperlink ref="AH158" r:id="rId27" xr:uid="{00000000-0004-0000-0A00-00001A000000}"/>
    <hyperlink ref="AH160" r:id="rId28" xr:uid="{00000000-0004-0000-0A00-00001B000000}"/>
    <hyperlink ref="AH162" r:id="rId29" xr:uid="{00000000-0004-0000-0A00-00001C000000}"/>
    <hyperlink ref="AH163" r:id="rId30" xr:uid="{00000000-0004-0000-0A00-00001D000000}"/>
    <hyperlink ref="AH166" r:id="rId31" xr:uid="{00000000-0004-0000-0A00-00001E000000}"/>
    <hyperlink ref="AH167" r:id="rId32" xr:uid="{00000000-0004-0000-0A00-00001F000000}"/>
    <hyperlink ref="AH168" r:id="rId33" xr:uid="{00000000-0004-0000-0A00-000020000000}"/>
    <hyperlink ref="AH170" r:id="rId34" xr:uid="{00000000-0004-0000-0A00-000021000000}"/>
    <hyperlink ref="AH171" r:id="rId35" xr:uid="{00000000-0004-0000-0A00-000022000000}"/>
    <hyperlink ref="AH172" r:id="rId36" xr:uid="{00000000-0004-0000-0A00-000023000000}"/>
    <hyperlink ref="AH173" r:id="rId37" xr:uid="{00000000-0004-0000-0A00-000024000000}"/>
    <hyperlink ref="AH174" r:id="rId38" xr:uid="{00000000-0004-0000-0A00-000025000000}"/>
    <hyperlink ref="AH175" r:id="rId39" xr:uid="{00000000-0004-0000-0A00-000026000000}"/>
    <hyperlink ref="AH177" r:id="rId40" xr:uid="{00000000-0004-0000-0A00-000027000000}"/>
    <hyperlink ref="AH180" r:id="rId41" xr:uid="{00000000-0004-0000-0A00-000028000000}"/>
    <hyperlink ref="AH182" r:id="rId42" xr:uid="{00000000-0004-0000-0A00-000029000000}"/>
    <hyperlink ref="AH183" r:id="rId43" xr:uid="{00000000-0004-0000-0A00-00002A000000}"/>
    <hyperlink ref="AH184" r:id="rId44" xr:uid="{00000000-0004-0000-0A00-00002B000000}"/>
    <hyperlink ref="AH190" r:id="rId45" xr:uid="{00000000-0004-0000-0A00-00002C000000}"/>
    <hyperlink ref="AH191" r:id="rId46" xr:uid="{00000000-0004-0000-0A00-00002D000000}"/>
    <hyperlink ref="AH194" r:id="rId47" xr:uid="{00000000-0004-0000-0A00-00002E000000}"/>
    <hyperlink ref="AH197" r:id="rId48" xr:uid="{00000000-0004-0000-0A00-00002F000000}"/>
    <hyperlink ref="AH198" r:id="rId49" xr:uid="{00000000-0004-0000-0A00-000030000000}"/>
    <hyperlink ref="AH201" r:id="rId50" xr:uid="{00000000-0004-0000-0A00-000031000000}"/>
    <hyperlink ref="AH202" r:id="rId51" xr:uid="{00000000-0004-0000-0A00-000032000000}"/>
    <hyperlink ref="AH203" r:id="rId52" xr:uid="{00000000-0004-0000-0A00-000033000000}"/>
    <hyperlink ref="AH204" r:id="rId53" xr:uid="{00000000-0004-0000-0A00-000034000000}"/>
    <hyperlink ref="AH206" r:id="rId54" xr:uid="{00000000-0004-0000-0A00-000035000000}"/>
    <hyperlink ref="AH207" r:id="rId55" xr:uid="{00000000-0004-0000-0A00-000036000000}"/>
    <hyperlink ref="AH208" r:id="rId56" xr:uid="{00000000-0004-0000-0A00-000037000000}"/>
    <hyperlink ref="AH209" r:id="rId57" xr:uid="{00000000-0004-0000-0A00-000038000000}"/>
    <hyperlink ref="AH212" r:id="rId58" xr:uid="{00000000-0004-0000-0A00-000039000000}"/>
    <hyperlink ref="AH213" r:id="rId59" xr:uid="{00000000-0004-0000-0A00-00003A000000}"/>
    <hyperlink ref="AH214" r:id="rId60" xr:uid="{00000000-0004-0000-0A00-00003B000000}"/>
    <hyperlink ref="AH215" r:id="rId61" xr:uid="{00000000-0004-0000-0A00-00003C000000}"/>
    <hyperlink ref="AH216" r:id="rId62" xr:uid="{00000000-0004-0000-0A00-00003D000000}"/>
    <hyperlink ref="AH222" r:id="rId63" xr:uid="{00000000-0004-0000-0A00-00003E000000}"/>
    <hyperlink ref="AH223" r:id="rId64" xr:uid="{00000000-0004-0000-0A00-00003F000000}"/>
    <hyperlink ref="AH226" r:id="rId65" xr:uid="{00000000-0004-0000-0A00-000040000000}"/>
    <hyperlink ref="AH227" r:id="rId66" xr:uid="{00000000-0004-0000-0A00-000041000000}"/>
    <hyperlink ref="AH229" r:id="rId67" xr:uid="{00000000-0004-0000-0A00-000042000000}"/>
    <hyperlink ref="AH230" r:id="rId68" xr:uid="{00000000-0004-0000-0A00-000043000000}"/>
    <hyperlink ref="AH232" r:id="rId69" xr:uid="{00000000-0004-0000-0A00-000044000000}"/>
    <hyperlink ref="AH233" r:id="rId70" xr:uid="{00000000-0004-0000-0A00-000045000000}"/>
    <hyperlink ref="AH234" r:id="rId71" xr:uid="{00000000-0004-0000-0A00-000046000000}"/>
    <hyperlink ref="AH235" r:id="rId72" xr:uid="{00000000-0004-0000-0A00-000047000000}"/>
    <hyperlink ref="AH236" r:id="rId73" xr:uid="{00000000-0004-0000-0A00-000048000000}"/>
    <hyperlink ref="AH239" r:id="rId74" xr:uid="{00000000-0004-0000-0A00-000049000000}"/>
    <hyperlink ref="AH241" r:id="rId75" xr:uid="{00000000-0004-0000-0A00-00004A000000}"/>
    <hyperlink ref="AH242" r:id="rId76" xr:uid="{00000000-0004-0000-0A00-00004B000000}"/>
    <hyperlink ref="AH243" r:id="rId77" xr:uid="{00000000-0004-0000-0A00-00004C000000}"/>
    <hyperlink ref="AH244" r:id="rId78" xr:uid="{00000000-0004-0000-0A00-00004D000000}"/>
    <hyperlink ref="AH245" r:id="rId79" xr:uid="{00000000-0004-0000-0A00-00004E000000}"/>
    <hyperlink ref="AH246" r:id="rId80" xr:uid="{00000000-0004-0000-0A00-00004F000000}"/>
    <hyperlink ref="AH251" r:id="rId81" xr:uid="{00000000-0004-0000-0A00-000050000000}"/>
    <hyperlink ref="AH252" r:id="rId82" xr:uid="{00000000-0004-0000-0A00-000051000000}"/>
    <hyperlink ref="AH253" r:id="rId83" xr:uid="{00000000-0004-0000-0A00-000052000000}"/>
    <hyperlink ref="AH255" r:id="rId84" xr:uid="{00000000-0004-0000-0A00-000053000000}"/>
    <hyperlink ref="AH256" r:id="rId85" xr:uid="{00000000-0004-0000-0A00-000054000000}"/>
    <hyperlink ref="AH257" r:id="rId86" xr:uid="{00000000-0004-0000-0A00-000055000000}"/>
    <hyperlink ref="AH260" r:id="rId87" xr:uid="{00000000-0004-0000-0A00-000056000000}"/>
    <hyperlink ref="AH261" r:id="rId88" xr:uid="{00000000-0004-0000-0A00-000057000000}"/>
    <hyperlink ref="AH264" r:id="rId89" xr:uid="{00000000-0004-0000-0A00-000058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R33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1.5" customWidth="1"/>
    <col min="4" max="5" width="21.5" hidden="1" customWidth="1"/>
    <col min="6" max="7" width="21.5" customWidth="1"/>
    <col min="8" max="30" width="21.5" hidden="1" customWidth="1"/>
    <col min="31" max="44" width="21.5" customWidth="1"/>
  </cols>
  <sheetData>
    <row r="1" spans="1:44" ht="15.75" customHeight="1" x14ac:dyDescent="0.15">
      <c r="A1" s="63" t="s">
        <v>137</v>
      </c>
      <c r="B1" s="63" t="s">
        <v>127</v>
      </c>
      <c r="C1" s="9" t="s">
        <v>126</v>
      </c>
      <c r="D1" s="63" t="s">
        <v>126</v>
      </c>
      <c r="E1" s="63" t="s">
        <v>138</v>
      </c>
      <c r="F1" s="9" t="s">
        <v>0</v>
      </c>
      <c r="G1" s="64" t="s">
        <v>448</v>
      </c>
      <c r="H1" s="63" t="s">
        <v>139</v>
      </c>
      <c r="I1" s="63" t="s">
        <v>140</v>
      </c>
      <c r="J1" s="63" t="s">
        <v>139</v>
      </c>
      <c r="K1" s="63" t="s">
        <v>140</v>
      </c>
      <c r="L1" s="63" t="s">
        <v>140</v>
      </c>
      <c r="M1" s="63" t="s">
        <v>139</v>
      </c>
      <c r="N1" s="63" t="s">
        <v>140</v>
      </c>
      <c r="O1" s="63" t="s">
        <v>139</v>
      </c>
      <c r="P1" s="63" t="s">
        <v>140</v>
      </c>
      <c r="Q1" s="63" t="s">
        <v>139</v>
      </c>
      <c r="R1" s="63" t="s">
        <v>139</v>
      </c>
      <c r="S1" s="63" t="s">
        <v>139</v>
      </c>
      <c r="T1" s="63" t="s">
        <v>140</v>
      </c>
      <c r="U1" s="63" t="s">
        <v>139</v>
      </c>
      <c r="V1" s="63" t="s">
        <v>140</v>
      </c>
      <c r="W1" s="63" t="s">
        <v>140</v>
      </c>
      <c r="X1" s="63" t="s">
        <v>140</v>
      </c>
      <c r="Y1" s="63" t="s">
        <v>140</v>
      </c>
      <c r="Z1" s="63" t="s">
        <v>140</v>
      </c>
      <c r="AA1" s="63" t="s">
        <v>139</v>
      </c>
      <c r="AB1" s="63" t="s">
        <v>140</v>
      </c>
      <c r="AC1" s="63" t="s">
        <v>140</v>
      </c>
      <c r="AD1" s="64" t="s">
        <v>448</v>
      </c>
      <c r="AE1" s="9" t="s">
        <v>449</v>
      </c>
      <c r="AF1" s="9" t="s">
        <v>450</v>
      </c>
      <c r="AG1" s="9" t="s">
        <v>451</v>
      </c>
      <c r="AH1" s="9" t="s">
        <v>452</v>
      </c>
      <c r="AI1" s="63" t="s">
        <v>965</v>
      </c>
      <c r="AJ1" s="63" t="s">
        <v>966</v>
      </c>
      <c r="AK1" s="63" t="s">
        <v>967</v>
      </c>
      <c r="AL1" s="63" t="s">
        <v>968</v>
      </c>
      <c r="AM1" s="63"/>
      <c r="AN1" s="63"/>
      <c r="AO1" s="63"/>
      <c r="AP1" s="63"/>
      <c r="AQ1" s="63"/>
      <c r="AR1" s="63"/>
    </row>
    <row r="2" spans="1:44" ht="15.75" customHeight="1" x14ac:dyDescent="0.15">
      <c r="A2" s="15">
        <v>43745.720876493055</v>
      </c>
      <c r="B2" s="6" t="s">
        <v>9</v>
      </c>
      <c r="C2" s="4" t="str">
        <f t="shared" ref="C2:C246" si="0">D2&amp;E2</f>
        <v>Del Valle</v>
      </c>
      <c r="E2" s="6" t="s">
        <v>144</v>
      </c>
      <c r="F2" s="4" t="str">
        <f t="shared" ref="F2:F281" si="1">H2&amp;I2&amp;J2&amp;K2&amp;L2&amp;M2&amp;N2&amp;O2&amp;P2&amp;Q2&amp;R2&amp;S2&amp;T2&amp;U2&amp;V2&amp;W2&amp;X2&amp;Y2&amp;Z2&amp;AA2&amp;AB2&amp;AC2</f>
        <v>Bryan Lopez</v>
      </c>
      <c r="G2" s="7">
        <f t="shared" ref="G2:G102" si="2">AE2/1</f>
        <v>1</v>
      </c>
      <c r="T2" s="6" t="s">
        <v>501</v>
      </c>
      <c r="AD2" s="7">
        <f t="shared" ref="AD2:AD83" si="3">(AE2/1)</f>
        <v>1</v>
      </c>
      <c r="AE2" s="4">
        <f t="shared" ref="AE2:AE102" si="4">IF(ISNUMBER(SEARCH("/",AL2)),1,0)</f>
        <v>1</v>
      </c>
      <c r="AL2" s="71" t="s">
        <v>969</v>
      </c>
    </row>
    <row r="3" spans="1:44" ht="15.75" customHeight="1" x14ac:dyDescent="0.15">
      <c r="A3" s="15">
        <v>43745.721020729165</v>
      </c>
      <c r="B3" s="6" t="s">
        <v>9</v>
      </c>
      <c r="C3" s="4" t="str">
        <f t="shared" si="0"/>
        <v>Del Valle</v>
      </c>
      <c r="E3" s="6" t="s">
        <v>144</v>
      </c>
      <c r="F3" s="4" t="str">
        <f t="shared" si="1"/>
        <v>Justice Warren</v>
      </c>
      <c r="G3" s="7">
        <f t="shared" si="2"/>
        <v>1</v>
      </c>
      <c r="T3" s="6" t="s">
        <v>148</v>
      </c>
      <c r="AD3" s="7">
        <f t="shared" si="3"/>
        <v>1</v>
      </c>
      <c r="AE3" s="4">
        <f t="shared" si="4"/>
        <v>1</v>
      </c>
      <c r="AL3" s="71" t="s">
        <v>970</v>
      </c>
    </row>
    <row r="4" spans="1:44" ht="15.75" customHeight="1" x14ac:dyDescent="0.15">
      <c r="A4" s="15">
        <v>43745.721039479162</v>
      </c>
      <c r="B4" s="6" t="s">
        <v>9</v>
      </c>
      <c r="C4" s="4" t="str">
        <f t="shared" si="0"/>
        <v>Del Valle</v>
      </c>
      <c r="E4" s="6" t="s">
        <v>144</v>
      </c>
      <c r="F4" s="4" t="str">
        <f t="shared" si="1"/>
        <v>Amanda Escalante</v>
      </c>
      <c r="G4" s="7">
        <f t="shared" si="2"/>
        <v>1</v>
      </c>
      <c r="T4" s="6" t="s">
        <v>400</v>
      </c>
      <c r="AD4" s="7">
        <f t="shared" si="3"/>
        <v>1</v>
      </c>
      <c r="AE4" s="4">
        <f t="shared" si="4"/>
        <v>1</v>
      </c>
      <c r="AL4" s="71" t="s">
        <v>971</v>
      </c>
    </row>
    <row r="5" spans="1:44" ht="15.75" customHeight="1" x14ac:dyDescent="0.15">
      <c r="A5" s="15">
        <v>43745.721091111111</v>
      </c>
      <c r="B5" s="6" t="s">
        <v>9</v>
      </c>
      <c r="C5" s="4" t="str">
        <f t="shared" si="0"/>
        <v>Del Valle</v>
      </c>
      <c r="E5" s="6" t="s">
        <v>144</v>
      </c>
      <c r="F5" s="4" t="str">
        <f t="shared" si="1"/>
        <v>Nicole Monroy</v>
      </c>
      <c r="G5" s="7">
        <f t="shared" si="2"/>
        <v>1</v>
      </c>
      <c r="T5" s="6" t="s">
        <v>162</v>
      </c>
      <c r="AD5" s="7">
        <f t="shared" si="3"/>
        <v>1</v>
      </c>
      <c r="AE5" s="4">
        <f t="shared" si="4"/>
        <v>1</v>
      </c>
      <c r="AL5" s="71" t="s">
        <v>972</v>
      </c>
    </row>
    <row r="6" spans="1:44" ht="15.75" customHeight="1" x14ac:dyDescent="0.15">
      <c r="A6" s="15">
        <v>43745.72119236111</v>
      </c>
      <c r="B6" s="6" t="s">
        <v>9</v>
      </c>
      <c r="C6" s="4" t="str">
        <f t="shared" si="0"/>
        <v>Del Valle</v>
      </c>
      <c r="E6" s="6" t="s">
        <v>144</v>
      </c>
      <c r="F6" s="4" t="str">
        <f t="shared" si="1"/>
        <v>Lucia Hernandez</v>
      </c>
      <c r="G6" s="7">
        <f t="shared" si="2"/>
        <v>1</v>
      </c>
      <c r="T6" s="6" t="s">
        <v>196</v>
      </c>
      <c r="AD6" s="7">
        <f t="shared" si="3"/>
        <v>1</v>
      </c>
      <c r="AE6" s="4">
        <f t="shared" si="4"/>
        <v>1</v>
      </c>
      <c r="AL6" s="71" t="s">
        <v>973</v>
      </c>
    </row>
    <row r="7" spans="1:44" ht="15.75" customHeight="1" x14ac:dyDescent="0.15">
      <c r="A7" s="15">
        <v>43745.721614849535</v>
      </c>
      <c r="B7" s="6" t="s">
        <v>9</v>
      </c>
      <c r="C7" s="4" t="str">
        <f t="shared" si="0"/>
        <v>Del Valle</v>
      </c>
      <c r="E7" s="6" t="s">
        <v>144</v>
      </c>
      <c r="F7" s="4" t="str">
        <f t="shared" si="1"/>
        <v>Dylan Thompson</v>
      </c>
      <c r="G7" s="7">
        <f t="shared" si="2"/>
        <v>1</v>
      </c>
      <c r="T7" s="6" t="s">
        <v>156</v>
      </c>
      <c r="AD7" s="7">
        <f t="shared" si="3"/>
        <v>1</v>
      </c>
      <c r="AE7" s="4">
        <f t="shared" si="4"/>
        <v>1</v>
      </c>
      <c r="AL7" s="71" t="s">
        <v>974</v>
      </c>
    </row>
    <row r="8" spans="1:44" ht="15.75" customHeight="1" x14ac:dyDescent="0.15">
      <c r="A8" s="15">
        <v>43745.721749386576</v>
      </c>
      <c r="B8" s="6" t="s">
        <v>9</v>
      </c>
      <c r="C8" s="4" t="str">
        <f t="shared" si="0"/>
        <v>Stony Point</v>
      </c>
      <c r="E8" s="6" t="s">
        <v>142</v>
      </c>
      <c r="F8" s="4" t="str">
        <f t="shared" si="1"/>
        <v>Jheason Williams</v>
      </c>
      <c r="G8" s="7">
        <f t="shared" si="2"/>
        <v>1</v>
      </c>
      <c r="AB8" s="6" t="s">
        <v>364</v>
      </c>
      <c r="AD8" s="7">
        <f t="shared" si="3"/>
        <v>1</v>
      </c>
      <c r="AE8" s="4">
        <f t="shared" si="4"/>
        <v>1</v>
      </c>
      <c r="AL8" s="71" t="s">
        <v>975</v>
      </c>
    </row>
    <row r="9" spans="1:44" ht="15.75" customHeight="1" x14ac:dyDescent="0.15">
      <c r="A9" s="15">
        <v>43745.722651874996</v>
      </c>
      <c r="B9" s="6" t="s">
        <v>9</v>
      </c>
      <c r="C9" s="4" t="str">
        <f t="shared" si="0"/>
        <v>Del Valle</v>
      </c>
      <c r="E9" s="6" t="s">
        <v>144</v>
      </c>
      <c r="F9" s="4" t="str">
        <f t="shared" si="1"/>
        <v>Julian Garza</v>
      </c>
      <c r="G9" s="7">
        <f t="shared" si="2"/>
        <v>1</v>
      </c>
      <c r="T9" s="6" t="s">
        <v>147</v>
      </c>
      <c r="AD9" s="7">
        <f t="shared" si="3"/>
        <v>1</v>
      </c>
      <c r="AE9" s="4">
        <f t="shared" si="4"/>
        <v>1</v>
      </c>
      <c r="AL9" s="71" t="s">
        <v>976</v>
      </c>
    </row>
    <row r="10" spans="1:44" ht="15.75" customHeight="1" x14ac:dyDescent="0.15">
      <c r="A10" s="15">
        <v>43745.722779224539</v>
      </c>
      <c r="B10" s="6" t="s">
        <v>9</v>
      </c>
      <c r="C10" s="4" t="str">
        <f t="shared" si="0"/>
        <v>Del Valle</v>
      </c>
      <c r="E10" s="6" t="s">
        <v>144</v>
      </c>
      <c r="F10" s="4" t="str">
        <f t="shared" si="1"/>
        <v>Juan Salas</v>
      </c>
      <c r="G10" s="7">
        <f t="shared" si="2"/>
        <v>1</v>
      </c>
      <c r="T10" s="6" t="s">
        <v>159</v>
      </c>
      <c r="AD10" s="7">
        <f t="shared" si="3"/>
        <v>1</v>
      </c>
      <c r="AE10" s="4">
        <f t="shared" si="4"/>
        <v>1</v>
      </c>
      <c r="AL10" s="71" t="s">
        <v>977</v>
      </c>
    </row>
    <row r="11" spans="1:44" ht="15.75" customHeight="1" x14ac:dyDescent="0.15">
      <c r="A11" s="15">
        <v>43745.723159027781</v>
      </c>
      <c r="B11" s="6" t="s">
        <v>9</v>
      </c>
      <c r="C11" s="4" t="str">
        <f t="shared" si="0"/>
        <v>Del Valle</v>
      </c>
      <c r="E11" s="6" t="s">
        <v>144</v>
      </c>
      <c r="F11" s="4" t="str">
        <f t="shared" si="1"/>
        <v>Esperanza Hernandez</v>
      </c>
      <c r="G11" s="7">
        <f t="shared" si="2"/>
        <v>1</v>
      </c>
      <c r="T11" s="6" t="s">
        <v>173</v>
      </c>
      <c r="AD11" s="7">
        <f t="shared" si="3"/>
        <v>1</v>
      </c>
      <c r="AE11" s="4">
        <f t="shared" si="4"/>
        <v>1</v>
      </c>
      <c r="AL11" s="71" t="s">
        <v>978</v>
      </c>
    </row>
    <row r="12" spans="1:44" ht="15.75" customHeight="1" x14ac:dyDescent="0.15">
      <c r="A12" s="15">
        <v>43745.72555372685</v>
      </c>
      <c r="B12" s="6" t="s">
        <v>9</v>
      </c>
      <c r="C12" s="4" t="str">
        <f t="shared" si="0"/>
        <v>Stony Point</v>
      </c>
      <c r="E12" s="6" t="s">
        <v>142</v>
      </c>
      <c r="F12" s="4" t="str">
        <f t="shared" si="1"/>
        <v>Ashely Briscoe</v>
      </c>
      <c r="G12" s="7">
        <f t="shared" si="2"/>
        <v>1</v>
      </c>
      <c r="AB12" s="6" t="s">
        <v>182</v>
      </c>
      <c r="AD12" s="7">
        <f t="shared" si="3"/>
        <v>1</v>
      </c>
      <c r="AE12" s="4">
        <f t="shared" si="4"/>
        <v>1</v>
      </c>
      <c r="AL12" s="71" t="s">
        <v>979</v>
      </c>
    </row>
    <row r="13" spans="1:44" ht="15.75" customHeight="1" x14ac:dyDescent="0.15">
      <c r="A13" s="15">
        <v>43745.725824039357</v>
      </c>
      <c r="B13" s="6" t="s">
        <v>9</v>
      </c>
      <c r="C13" s="4" t="str">
        <f t="shared" si="0"/>
        <v>Stony Point</v>
      </c>
      <c r="E13" s="6" t="s">
        <v>142</v>
      </c>
      <c r="F13" s="4" t="str">
        <f t="shared" si="1"/>
        <v>Sara LaFollette</v>
      </c>
      <c r="G13" s="7">
        <f t="shared" si="2"/>
        <v>1</v>
      </c>
      <c r="AB13" s="6" t="s">
        <v>197</v>
      </c>
      <c r="AD13" s="7">
        <f t="shared" si="3"/>
        <v>1</v>
      </c>
      <c r="AE13" s="4">
        <f t="shared" si="4"/>
        <v>1</v>
      </c>
      <c r="AL13" s="71" t="s">
        <v>980</v>
      </c>
    </row>
    <row r="14" spans="1:44" ht="15.75" customHeight="1" x14ac:dyDescent="0.15">
      <c r="A14" s="15">
        <v>43745.72600790509</v>
      </c>
      <c r="B14" s="6" t="s">
        <v>9</v>
      </c>
      <c r="C14" s="4" t="str">
        <f t="shared" si="0"/>
        <v>Stony Point</v>
      </c>
      <c r="E14" s="6" t="s">
        <v>142</v>
      </c>
      <c r="F14" s="4" t="str">
        <f t="shared" si="1"/>
        <v>Robert Ebem</v>
      </c>
      <c r="G14" s="7">
        <f t="shared" si="2"/>
        <v>1</v>
      </c>
      <c r="AB14" s="6" t="s">
        <v>185</v>
      </c>
      <c r="AD14" s="7">
        <f t="shared" si="3"/>
        <v>1</v>
      </c>
      <c r="AE14" s="4">
        <f t="shared" si="4"/>
        <v>1</v>
      </c>
      <c r="AL14" s="71" t="s">
        <v>981</v>
      </c>
    </row>
    <row r="15" spans="1:44" ht="15.75" customHeight="1" x14ac:dyDescent="0.15">
      <c r="A15" s="15">
        <v>43745.727705046302</v>
      </c>
      <c r="B15" s="6" t="s">
        <v>9</v>
      </c>
      <c r="C15" s="4" t="str">
        <f t="shared" si="0"/>
        <v>Pflugerville</v>
      </c>
      <c r="E15" s="6" t="s">
        <v>149</v>
      </c>
      <c r="F15" s="4" t="str">
        <f t="shared" si="1"/>
        <v>Roberto Salinas</v>
      </c>
      <c r="G15" s="7">
        <f t="shared" si="2"/>
        <v>1</v>
      </c>
      <c r="AA15" s="6" t="s">
        <v>90</v>
      </c>
      <c r="AD15" s="7">
        <f t="shared" si="3"/>
        <v>1</v>
      </c>
      <c r="AE15" s="4">
        <f t="shared" si="4"/>
        <v>1</v>
      </c>
      <c r="AL15" s="71" t="s">
        <v>982</v>
      </c>
    </row>
    <row r="16" spans="1:44" ht="15.75" customHeight="1" x14ac:dyDescent="0.15">
      <c r="A16" s="15">
        <v>43745.727889988426</v>
      </c>
      <c r="B16" s="6" t="s">
        <v>9</v>
      </c>
      <c r="C16" s="4" t="str">
        <f t="shared" si="0"/>
        <v>Pflugerville</v>
      </c>
      <c r="E16" s="6" t="s">
        <v>149</v>
      </c>
      <c r="F16" s="4" t="str">
        <f t="shared" si="1"/>
        <v>Lambert Ike</v>
      </c>
      <c r="G16" s="7">
        <f t="shared" si="2"/>
        <v>1</v>
      </c>
      <c r="AA16" s="6" t="s">
        <v>86</v>
      </c>
      <c r="AD16" s="7">
        <f t="shared" si="3"/>
        <v>1</v>
      </c>
      <c r="AE16" s="4">
        <f t="shared" si="4"/>
        <v>1</v>
      </c>
      <c r="AL16" s="71" t="s">
        <v>983</v>
      </c>
    </row>
    <row r="17" spans="1:38" ht="15.75" customHeight="1" x14ac:dyDescent="0.15">
      <c r="A17" s="15">
        <v>43745.727952476853</v>
      </c>
      <c r="B17" s="6" t="s">
        <v>9</v>
      </c>
      <c r="C17" s="4" t="str">
        <f t="shared" si="0"/>
        <v>Pflugerville</v>
      </c>
      <c r="E17" s="6" t="s">
        <v>149</v>
      </c>
      <c r="F17" s="4" t="str">
        <f t="shared" si="1"/>
        <v>Diego Becerra</v>
      </c>
      <c r="G17" s="7">
        <f t="shared" si="2"/>
        <v>1</v>
      </c>
      <c r="AA17" s="6" t="s">
        <v>74</v>
      </c>
      <c r="AD17" s="7">
        <f t="shared" si="3"/>
        <v>1</v>
      </c>
      <c r="AE17" s="4">
        <f t="shared" si="4"/>
        <v>1</v>
      </c>
      <c r="AL17" s="71" t="s">
        <v>984</v>
      </c>
    </row>
    <row r="18" spans="1:38" ht="15.75" customHeight="1" x14ac:dyDescent="0.15">
      <c r="A18" s="15">
        <v>43745.728241701392</v>
      </c>
      <c r="B18" s="6" t="s">
        <v>9</v>
      </c>
      <c r="C18" s="4" t="str">
        <f t="shared" si="0"/>
        <v>Pflugerville</v>
      </c>
      <c r="E18" s="6" t="s">
        <v>149</v>
      </c>
      <c r="F18" s="4" t="str">
        <f t="shared" si="1"/>
        <v>Damari Myers</v>
      </c>
      <c r="G18" s="7">
        <f t="shared" si="2"/>
        <v>1</v>
      </c>
      <c r="AA18" s="6" t="s">
        <v>72</v>
      </c>
      <c r="AD18" s="7">
        <f t="shared" si="3"/>
        <v>1</v>
      </c>
      <c r="AE18" s="4">
        <f t="shared" si="4"/>
        <v>1</v>
      </c>
      <c r="AL18" s="71" t="s">
        <v>985</v>
      </c>
    </row>
    <row r="19" spans="1:38" ht="15.75" customHeight="1" x14ac:dyDescent="0.15">
      <c r="A19" s="15">
        <v>43745.728343240742</v>
      </c>
      <c r="B19" s="6" t="s">
        <v>9</v>
      </c>
      <c r="C19" s="4" t="str">
        <f t="shared" si="0"/>
        <v>Pflugerville</v>
      </c>
      <c r="E19" s="6" t="s">
        <v>149</v>
      </c>
      <c r="F19" s="4" t="str">
        <f t="shared" si="1"/>
        <v>Audrey Le</v>
      </c>
      <c r="G19" s="7">
        <f t="shared" si="2"/>
        <v>1</v>
      </c>
      <c r="AA19" s="6" t="s">
        <v>68</v>
      </c>
      <c r="AD19" s="7">
        <f t="shared" si="3"/>
        <v>1</v>
      </c>
      <c r="AE19" s="4">
        <f t="shared" si="4"/>
        <v>1</v>
      </c>
      <c r="AL19" s="71" t="s">
        <v>986</v>
      </c>
    </row>
    <row r="20" spans="1:38" ht="15.75" customHeight="1" x14ac:dyDescent="0.15">
      <c r="A20" s="15">
        <v>43745.728767430555</v>
      </c>
      <c r="B20" s="6" t="s">
        <v>9</v>
      </c>
      <c r="C20" s="4" t="str">
        <f t="shared" si="0"/>
        <v>Stony Point</v>
      </c>
      <c r="E20" s="6" t="s">
        <v>142</v>
      </c>
      <c r="F20" s="4" t="str">
        <f t="shared" si="1"/>
        <v>Anne-Marie Prosper</v>
      </c>
      <c r="G20" s="7">
        <f t="shared" si="2"/>
        <v>1</v>
      </c>
      <c r="AB20" s="6" t="s">
        <v>188</v>
      </c>
      <c r="AD20" s="7">
        <f t="shared" si="3"/>
        <v>1</v>
      </c>
      <c r="AE20" s="4">
        <f t="shared" si="4"/>
        <v>1</v>
      </c>
      <c r="AL20" s="71" t="s">
        <v>987</v>
      </c>
    </row>
    <row r="21" spans="1:38" ht="15.75" customHeight="1" x14ac:dyDescent="0.15">
      <c r="A21" s="15">
        <v>43745.729076192132</v>
      </c>
      <c r="B21" s="6" t="s">
        <v>9</v>
      </c>
      <c r="C21" s="4" t="str">
        <f t="shared" si="0"/>
        <v>Pflugerville</v>
      </c>
      <c r="E21" s="6" t="s">
        <v>149</v>
      </c>
      <c r="F21" s="4" t="str">
        <f t="shared" si="1"/>
        <v>Arsama Sebesibe</v>
      </c>
      <c r="G21" s="7">
        <f t="shared" si="2"/>
        <v>1</v>
      </c>
      <c r="AA21" s="6" t="s">
        <v>66</v>
      </c>
      <c r="AD21" s="7">
        <f t="shared" si="3"/>
        <v>1</v>
      </c>
      <c r="AE21" s="4">
        <f t="shared" si="4"/>
        <v>1</v>
      </c>
      <c r="AL21" s="71" t="s">
        <v>988</v>
      </c>
    </row>
    <row r="22" spans="1:38" ht="15.75" customHeight="1" x14ac:dyDescent="0.15">
      <c r="A22" s="15">
        <v>43745.729121365745</v>
      </c>
      <c r="B22" s="6" t="s">
        <v>9</v>
      </c>
      <c r="C22" s="4" t="str">
        <f t="shared" si="0"/>
        <v>Pflugerville</v>
      </c>
      <c r="E22" s="6" t="s">
        <v>149</v>
      </c>
      <c r="F22" s="4" t="str">
        <f t="shared" si="1"/>
        <v>Subah Shabnam</v>
      </c>
      <c r="G22" s="7">
        <f t="shared" si="2"/>
        <v>1</v>
      </c>
      <c r="AA22" s="6" t="s">
        <v>94</v>
      </c>
      <c r="AD22" s="7">
        <f t="shared" si="3"/>
        <v>1</v>
      </c>
      <c r="AE22" s="4">
        <f t="shared" si="4"/>
        <v>1</v>
      </c>
      <c r="AL22" s="71" t="s">
        <v>989</v>
      </c>
    </row>
    <row r="23" spans="1:38" ht="15.75" customHeight="1" x14ac:dyDescent="0.15">
      <c r="A23" s="15">
        <v>43745.72950288195</v>
      </c>
      <c r="B23" s="6" t="s">
        <v>9</v>
      </c>
      <c r="C23" s="4" t="str">
        <f t="shared" si="0"/>
        <v>Pflugerville</v>
      </c>
      <c r="E23" s="6" t="s">
        <v>149</v>
      </c>
      <c r="F23" s="4" t="str">
        <f t="shared" si="1"/>
        <v>Alyssa Domingue</v>
      </c>
      <c r="G23" s="7">
        <f t="shared" si="2"/>
        <v>1</v>
      </c>
      <c r="AA23" s="6" t="s">
        <v>64</v>
      </c>
      <c r="AD23" s="7">
        <f t="shared" si="3"/>
        <v>1</v>
      </c>
      <c r="AE23" s="4">
        <f t="shared" si="4"/>
        <v>1</v>
      </c>
      <c r="AL23" s="71" t="s">
        <v>990</v>
      </c>
    </row>
    <row r="24" spans="1:38" ht="15.75" customHeight="1" x14ac:dyDescent="0.15">
      <c r="A24" s="15">
        <v>43745.729715023146</v>
      </c>
      <c r="B24" s="6" t="s">
        <v>9</v>
      </c>
      <c r="C24" s="4" t="str">
        <f t="shared" si="0"/>
        <v>Stony Point</v>
      </c>
      <c r="E24" s="6" t="s">
        <v>142</v>
      </c>
      <c r="F24" s="4" t="str">
        <f t="shared" si="1"/>
        <v>Natnael Mussa</v>
      </c>
      <c r="G24" s="7">
        <f t="shared" si="2"/>
        <v>1</v>
      </c>
      <c r="AB24" s="6" t="s">
        <v>422</v>
      </c>
      <c r="AD24" s="7">
        <f t="shared" si="3"/>
        <v>1</v>
      </c>
      <c r="AE24" s="4">
        <f t="shared" si="4"/>
        <v>1</v>
      </c>
      <c r="AL24" s="71" t="s">
        <v>991</v>
      </c>
    </row>
    <row r="25" spans="1:38" ht="15.75" customHeight="1" x14ac:dyDescent="0.15">
      <c r="A25" s="15">
        <v>43745.729800972222</v>
      </c>
      <c r="B25" s="6" t="s">
        <v>9</v>
      </c>
      <c r="C25" s="4" t="str">
        <f t="shared" si="0"/>
        <v>Pflugerville</v>
      </c>
      <c r="E25" s="6" t="s">
        <v>149</v>
      </c>
      <c r="F25" s="4" t="str">
        <f t="shared" si="1"/>
        <v>Jose Gonzalez Macedo</v>
      </c>
      <c r="G25" s="7">
        <f t="shared" si="2"/>
        <v>1</v>
      </c>
      <c r="AA25" s="6" t="s">
        <v>82</v>
      </c>
      <c r="AD25" s="7">
        <f t="shared" si="3"/>
        <v>1</v>
      </c>
      <c r="AE25" s="4">
        <f t="shared" si="4"/>
        <v>1</v>
      </c>
      <c r="AL25" s="71" t="s">
        <v>992</v>
      </c>
    </row>
    <row r="26" spans="1:38" ht="15.75" customHeight="1" x14ac:dyDescent="0.15">
      <c r="A26" s="15">
        <v>43745.72996084491</v>
      </c>
      <c r="B26" s="6" t="s">
        <v>9</v>
      </c>
      <c r="C26" s="4" t="str">
        <f t="shared" si="0"/>
        <v>Stony Point</v>
      </c>
      <c r="E26" s="6" t="s">
        <v>142</v>
      </c>
      <c r="F26" s="4" t="str">
        <f t="shared" si="1"/>
        <v>Ifeanyichukwu Chukwurah</v>
      </c>
      <c r="G26" s="7">
        <f t="shared" si="2"/>
        <v>1</v>
      </c>
      <c r="AB26" s="6" t="s">
        <v>404</v>
      </c>
      <c r="AD26" s="7">
        <f t="shared" si="3"/>
        <v>1</v>
      </c>
      <c r="AE26" s="4">
        <f t="shared" si="4"/>
        <v>1</v>
      </c>
      <c r="AL26" s="71" t="s">
        <v>993</v>
      </c>
    </row>
    <row r="27" spans="1:38" ht="15.75" customHeight="1" x14ac:dyDescent="0.15">
      <c r="A27" s="15">
        <v>43745.730039733797</v>
      </c>
      <c r="B27" s="6" t="s">
        <v>9</v>
      </c>
      <c r="C27" s="4" t="str">
        <f t="shared" si="0"/>
        <v>Stony Point</v>
      </c>
      <c r="E27" s="6" t="s">
        <v>142</v>
      </c>
      <c r="F27" s="4" t="str">
        <f t="shared" si="1"/>
        <v>Aidan Lengua</v>
      </c>
      <c r="G27" s="7">
        <f t="shared" si="2"/>
        <v>1</v>
      </c>
      <c r="AB27" s="6" t="s">
        <v>204</v>
      </c>
      <c r="AD27" s="7">
        <f t="shared" si="3"/>
        <v>1</v>
      </c>
      <c r="AE27" s="4">
        <f t="shared" si="4"/>
        <v>1</v>
      </c>
      <c r="AL27" s="71" t="s">
        <v>994</v>
      </c>
    </row>
    <row r="28" spans="1:38" ht="15.75" customHeight="1" x14ac:dyDescent="0.15">
      <c r="A28" s="15">
        <v>43745.730436770835</v>
      </c>
      <c r="B28" s="6" t="s">
        <v>9</v>
      </c>
      <c r="C28" s="4" t="str">
        <f t="shared" si="0"/>
        <v>Pflugerville</v>
      </c>
      <c r="E28" s="6" t="s">
        <v>149</v>
      </c>
      <c r="F28" s="4" t="str">
        <f t="shared" si="1"/>
        <v>Lily Reddington</v>
      </c>
      <c r="G28" s="7">
        <f t="shared" si="2"/>
        <v>1</v>
      </c>
      <c r="AA28" s="6" t="s">
        <v>88</v>
      </c>
      <c r="AD28" s="7">
        <f t="shared" si="3"/>
        <v>1</v>
      </c>
      <c r="AE28" s="4">
        <f t="shared" si="4"/>
        <v>1</v>
      </c>
      <c r="AL28" s="71" t="s">
        <v>995</v>
      </c>
    </row>
    <row r="29" spans="1:38" ht="15.75" customHeight="1" x14ac:dyDescent="0.15">
      <c r="A29" s="15">
        <v>43745.730553726855</v>
      </c>
      <c r="B29" s="6" t="s">
        <v>9</v>
      </c>
      <c r="C29" s="4" t="str">
        <f t="shared" si="0"/>
        <v>Pflugerville</v>
      </c>
      <c r="E29" s="6" t="s">
        <v>149</v>
      </c>
      <c r="F29" s="4" t="str">
        <f t="shared" si="1"/>
        <v>Isabel Suarez</v>
      </c>
      <c r="G29" s="7">
        <f t="shared" si="2"/>
        <v>1</v>
      </c>
      <c r="AA29" s="6" t="s">
        <v>78</v>
      </c>
      <c r="AD29" s="7">
        <f t="shared" si="3"/>
        <v>1</v>
      </c>
      <c r="AE29" s="4">
        <f t="shared" si="4"/>
        <v>1</v>
      </c>
      <c r="AL29" s="71" t="s">
        <v>996</v>
      </c>
    </row>
    <row r="30" spans="1:38" ht="15.75" customHeight="1" x14ac:dyDescent="0.15">
      <c r="A30" s="15">
        <v>43745.730760069448</v>
      </c>
      <c r="B30" s="6" t="s">
        <v>9</v>
      </c>
      <c r="C30" s="4" t="str">
        <f t="shared" si="0"/>
        <v>Pflugerville</v>
      </c>
      <c r="E30" s="6" t="s">
        <v>149</v>
      </c>
      <c r="F30" s="4" t="str">
        <f t="shared" si="1"/>
        <v>Tam Nguyen</v>
      </c>
      <c r="G30" s="7">
        <f t="shared" si="2"/>
        <v>1</v>
      </c>
      <c r="AA30" s="6" t="s">
        <v>96</v>
      </c>
      <c r="AD30" s="7">
        <f t="shared" si="3"/>
        <v>1</v>
      </c>
      <c r="AE30" s="4">
        <f t="shared" si="4"/>
        <v>1</v>
      </c>
      <c r="AL30" s="71" t="s">
        <v>997</v>
      </c>
    </row>
    <row r="31" spans="1:38" ht="15.75" customHeight="1" x14ac:dyDescent="0.15">
      <c r="A31" s="15">
        <v>43747.680111388894</v>
      </c>
      <c r="B31" s="6" t="s">
        <v>9</v>
      </c>
      <c r="C31" s="4" t="str">
        <f t="shared" si="0"/>
        <v>Pflugerville</v>
      </c>
      <c r="E31" s="6" t="s">
        <v>149</v>
      </c>
      <c r="F31" s="4" t="str">
        <f t="shared" si="1"/>
        <v>Alyssa Domingue</v>
      </c>
      <c r="G31" s="7">
        <f t="shared" si="2"/>
        <v>1</v>
      </c>
      <c r="AA31" s="6" t="s">
        <v>64</v>
      </c>
      <c r="AD31" s="7">
        <f t="shared" si="3"/>
        <v>1</v>
      </c>
      <c r="AE31" s="4">
        <f t="shared" si="4"/>
        <v>1</v>
      </c>
      <c r="AL31" s="71" t="s">
        <v>990</v>
      </c>
    </row>
    <row r="32" spans="1:38" ht="15.75" customHeight="1" x14ac:dyDescent="0.15">
      <c r="A32" s="15">
        <v>43755.6585533912</v>
      </c>
      <c r="B32" s="6" t="s">
        <v>9</v>
      </c>
      <c r="C32" s="4" t="str">
        <f t="shared" si="0"/>
        <v>Harmony</v>
      </c>
      <c r="E32" s="6" t="s">
        <v>247</v>
      </c>
      <c r="F32" s="4" t="str">
        <f t="shared" si="1"/>
        <v>Mia Williams</v>
      </c>
      <c r="G32" s="7">
        <f t="shared" si="2"/>
        <v>1</v>
      </c>
      <c r="U32" s="6" t="s">
        <v>266</v>
      </c>
      <c r="AD32" s="7">
        <f t="shared" si="3"/>
        <v>1</v>
      </c>
      <c r="AE32" s="4">
        <f t="shared" si="4"/>
        <v>1</v>
      </c>
      <c r="AL32" s="71" t="s">
        <v>998</v>
      </c>
    </row>
    <row r="33" spans="1:38" ht="15.75" customHeight="1" x14ac:dyDescent="0.15">
      <c r="A33" s="15">
        <v>43755.658637280096</v>
      </c>
      <c r="B33" s="6" t="s">
        <v>9</v>
      </c>
      <c r="C33" s="4" t="str">
        <f t="shared" si="0"/>
        <v>Harmony</v>
      </c>
      <c r="E33" s="6" t="s">
        <v>247</v>
      </c>
      <c r="F33" s="4" t="str">
        <f t="shared" si="1"/>
        <v>Cedric Vu</v>
      </c>
      <c r="G33" s="7">
        <f t="shared" si="2"/>
        <v>1</v>
      </c>
      <c r="U33" s="6" t="s">
        <v>355</v>
      </c>
      <c r="AD33" s="7">
        <f t="shared" si="3"/>
        <v>1</v>
      </c>
      <c r="AE33" s="4">
        <f t="shared" si="4"/>
        <v>1</v>
      </c>
      <c r="AL33" s="71" t="s">
        <v>999</v>
      </c>
    </row>
    <row r="34" spans="1:38" ht="15.75" customHeight="1" x14ac:dyDescent="0.15">
      <c r="A34" s="15">
        <v>43755.659176516201</v>
      </c>
      <c r="B34" s="6" t="s">
        <v>9</v>
      </c>
      <c r="C34" s="4" t="str">
        <f t="shared" si="0"/>
        <v>Harmony</v>
      </c>
      <c r="E34" s="6" t="s">
        <v>247</v>
      </c>
      <c r="F34" s="4" t="str">
        <f t="shared" si="1"/>
        <v>Jair Cedillo</v>
      </c>
      <c r="G34" s="7">
        <f t="shared" si="2"/>
        <v>1</v>
      </c>
      <c r="U34" s="6" t="s">
        <v>260</v>
      </c>
      <c r="AD34" s="7">
        <f t="shared" si="3"/>
        <v>1</v>
      </c>
      <c r="AE34" s="4">
        <f t="shared" si="4"/>
        <v>1</v>
      </c>
      <c r="AL34" s="71" t="s">
        <v>1000</v>
      </c>
    </row>
    <row r="35" spans="1:38" ht="15.75" customHeight="1" x14ac:dyDescent="0.15">
      <c r="A35" s="15">
        <v>43755.659200254631</v>
      </c>
      <c r="B35" s="6" t="s">
        <v>9</v>
      </c>
      <c r="C35" s="4" t="str">
        <f t="shared" si="0"/>
        <v>Harmony</v>
      </c>
      <c r="E35" s="6" t="s">
        <v>247</v>
      </c>
      <c r="F35" s="4" t="str">
        <f t="shared" si="1"/>
        <v>Emin Koroglu</v>
      </c>
      <c r="G35" s="7">
        <f t="shared" si="2"/>
        <v>1</v>
      </c>
      <c r="U35" s="6" t="s">
        <v>259</v>
      </c>
      <c r="AD35" s="7">
        <f t="shared" si="3"/>
        <v>1</v>
      </c>
      <c r="AE35" s="4">
        <f t="shared" si="4"/>
        <v>1</v>
      </c>
      <c r="AL35" s="71" t="s">
        <v>1001</v>
      </c>
    </row>
    <row r="36" spans="1:38" ht="15.75" customHeight="1" x14ac:dyDescent="0.15">
      <c r="A36" s="15">
        <v>43755.659216099535</v>
      </c>
      <c r="B36" s="6" t="s">
        <v>9</v>
      </c>
      <c r="C36" s="4" t="str">
        <f t="shared" si="0"/>
        <v>Harmony</v>
      </c>
      <c r="E36" s="6" t="s">
        <v>247</v>
      </c>
      <c r="F36" s="4" t="str">
        <f t="shared" si="1"/>
        <v>Ethan Do</v>
      </c>
      <c r="G36" s="7">
        <f t="shared" si="2"/>
        <v>1</v>
      </c>
      <c r="U36" s="6" t="s">
        <v>256</v>
      </c>
      <c r="AD36" s="7">
        <f t="shared" si="3"/>
        <v>1</v>
      </c>
      <c r="AE36" s="4">
        <f t="shared" si="4"/>
        <v>1</v>
      </c>
      <c r="AL36" s="71" t="s">
        <v>1002</v>
      </c>
    </row>
    <row r="37" spans="1:38" ht="15.75" customHeight="1" x14ac:dyDescent="0.15">
      <c r="A37" s="15">
        <v>43755.659341446764</v>
      </c>
      <c r="B37" s="6" t="s">
        <v>9</v>
      </c>
      <c r="C37" s="4" t="str">
        <f t="shared" si="0"/>
        <v>Harmony</v>
      </c>
      <c r="E37" s="6" t="s">
        <v>247</v>
      </c>
      <c r="F37" s="4" t="str">
        <f t="shared" si="1"/>
        <v>Lucian Winkelmann Swaim</v>
      </c>
      <c r="G37" s="7">
        <f t="shared" si="2"/>
        <v>1</v>
      </c>
      <c r="U37" s="6" t="s">
        <v>248</v>
      </c>
      <c r="AD37" s="7">
        <f t="shared" si="3"/>
        <v>1</v>
      </c>
      <c r="AE37" s="4">
        <f t="shared" si="4"/>
        <v>1</v>
      </c>
      <c r="AL37" s="71" t="s">
        <v>1003</v>
      </c>
    </row>
    <row r="38" spans="1:38" ht="15.75" customHeight="1" x14ac:dyDescent="0.15">
      <c r="A38" s="15">
        <v>43755.659357800927</v>
      </c>
      <c r="B38" s="6" t="s">
        <v>9</v>
      </c>
      <c r="C38" s="4" t="str">
        <f t="shared" si="0"/>
        <v>Harmony</v>
      </c>
      <c r="E38" s="6" t="s">
        <v>247</v>
      </c>
      <c r="F38" s="4" t="str">
        <f t="shared" si="1"/>
        <v>Sergio Sanchez</v>
      </c>
      <c r="G38" s="7">
        <f t="shared" si="2"/>
        <v>1</v>
      </c>
      <c r="U38" s="6" t="s">
        <v>261</v>
      </c>
      <c r="AD38" s="7">
        <f t="shared" si="3"/>
        <v>1</v>
      </c>
      <c r="AE38" s="4">
        <f t="shared" si="4"/>
        <v>1</v>
      </c>
      <c r="AL38" s="71" t="s">
        <v>1004</v>
      </c>
    </row>
    <row r="39" spans="1:38" ht="15.75" customHeight="1" x14ac:dyDescent="0.15">
      <c r="A39" s="15">
        <v>43755.659570381948</v>
      </c>
      <c r="B39" s="6" t="s">
        <v>9</v>
      </c>
      <c r="C39" s="4" t="str">
        <f t="shared" si="0"/>
        <v>Harmony</v>
      </c>
      <c r="E39" s="6" t="s">
        <v>247</v>
      </c>
      <c r="F39" s="4" t="str">
        <f t="shared" si="1"/>
        <v>Jeshua Rios Meza</v>
      </c>
      <c r="G39" s="7">
        <f t="shared" si="2"/>
        <v>1</v>
      </c>
      <c r="U39" s="6" t="s">
        <v>354</v>
      </c>
      <c r="AD39" s="7">
        <f t="shared" si="3"/>
        <v>1</v>
      </c>
      <c r="AE39" s="4">
        <f t="shared" si="4"/>
        <v>1</v>
      </c>
      <c r="AL39" s="71" t="s">
        <v>1005</v>
      </c>
    </row>
    <row r="40" spans="1:38" ht="15.75" customHeight="1" x14ac:dyDescent="0.15">
      <c r="A40" s="15">
        <v>43755.659653541668</v>
      </c>
      <c r="B40" s="6" t="s">
        <v>9</v>
      </c>
      <c r="C40" s="4" t="str">
        <f t="shared" si="0"/>
        <v>Harmony</v>
      </c>
      <c r="E40" s="6" t="s">
        <v>247</v>
      </c>
      <c r="F40" s="4" t="str">
        <f t="shared" si="1"/>
        <v>Samantha Ross</v>
      </c>
      <c r="G40" s="7">
        <f t="shared" si="2"/>
        <v>1</v>
      </c>
      <c r="U40" s="6" t="s">
        <v>249</v>
      </c>
      <c r="AD40" s="7">
        <f t="shared" si="3"/>
        <v>1</v>
      </c>
      <c r="AE40" s="4">
        <f t="shared" si="4"/>
        <v>1</v>
      </c>
      <c r="AL40" s="71" t="s">
        <v>1006</v>
      </c>
    </row>
    <row r="41" spans="1:38" ht="15.75" customHeight="1" x14ac:dyDescent="0.15">
      <c r="A41" s="15">
        <v>43755.660992997684</v>
      </c>
      <c r="B41" s="6" t="s">
        <v>9</v>
      </c>
      <c r="C41" s="4" t="str">
        <f t="shared" si="0"/>
        <v>Harmony</v>
      </c>
      <c r="E41" s="6" t="s">
        <v>247</v>
      </c>
      <c r="F41" s="4" t="str">
        <f t="shared" si="1"/>
        <v>Sheldon Ballard</v>
      </c>
      <c r="G41" s="7">
        <f t="shared" si="2"/>
        <v>1</v>
      </c>
      <c r="U41" s="6" t="s">
        <v>251</v>
      </c>
      <c r="AD41" s="7">
        <f t="shared" si="3"/>
        <v>1</v>
      </c>
      <c r="AE41" s="4">
        <f t="shared" si="4"/>
        <v>1</v>
      </c>
      <c r="AL41" s="71" t="s">
        <v>1007</v>
      </c>
    </row>
    <row r="42" spans="1:38" ht="15.75" customHeight="1" x14ac:dyDescent="0.15">
      <c r="A42" s="15">
        <v>43755.661010509255</v>
      </c>
      <c r="B42" s="6" t="s">
        <v>9</v>
      </c>
      <c r="C42" s="4" t="str">
        <f t="shared" si="0"/>
        <v>Harmony</v>
      </c>
      <c r="E42" s="6" t="s">
        <v>247</v>
      </c>
      <c r="F42" s="4" t="str">
        <f t="shared" si="1"/>
        <v>Mario Morales</v>
      </c>
      <c r="G42" s="7">
        <f t="shared" si="2"/>
        <v>1</v>
      </c>
      <c r="U42" s="6" t="s">
        <v>252</v>
      </c>
      <c r="AD42" s="7">
        <f t="shared" si="3"/>
        <v>1</v>
      </c>
      <c r="AE42" s="4">
        <f t="shared" si="4"/>
        <v>1</v>
      </c>
      <c r="AL42" s="71" t="s">
        <v>1008</v>
      </c>
    </row>
    <row r="43" spans="1:38" ht="15.75" customHeight="1" x14ac:dyDescent="0.15">
      <c r="A43" s="15">
        <v>43755.661083587962</v>
      </c>
      <c r="B43" s="6" t="s">
        <v>9</v>
      </c>
      <c r="C43" s="4" t="str">
        <f t="shared" si="0"/>
        <v>Harmony</v>
      </c>
      <c r="E43" s="6" t="s">
        <v>247</v>
      </c>
      <c r="F43" s="4" t="str">
        <f t="shared" si="1"/>
        <v>Guilliana Lopez</v>
      </c>
      <c r="G43" s="7">
        <f t="shared" si="2"/>
        <v>1</v>
      </c>
      <c r="U43" s="6" t="s">
        <v>271</v>
      </c>
      <c r="AD43" s="7">
        <f t="shared" si="3"/>
        <v>1</v>
      </c>
      <c r="AE43" s="4">
        <f t="shared" si="4"/>
        <v>1</v>
      </c>
      <c r="AL43" s="71" t="s">
        <v>1009</v>
      </c>
    </row>
    <row r="44" spans="1:38" ht="15.75" customHeight="1" x14ac:dyDescent="0.15">
      <c r="A44" s="15">
        <v>43755.702423634255</v>
      </c>
      <c r="B44" s="6" t="s">
        <v>9</v>
      </c>
      <c r="C44" s="4" t="str">
        <f t="shared" si="0"/>
        <v>Hendrickson</v>
      </c>
      <c r="E44" s="6" t="s">
        <v>288</v>
      </c>
      <c r="F44" s="4" t="str">
        <f t="shared" si="1"/>
        <v>Avn Josh Manigsaca</v>
      </c>
      <c r="G44" s="7">
        <f t="shared" si="2"/>
        <v>1</v>
      </c>
      <c r="V44" s="6" t="s">
        <v>12</v>
      </c>
      <c r="AD44" s="7">
        <f t="shared" si="3"/>
        <v>1</v>
      </c>
      <c r="AE44" s="4">
        <f t="shared" si="4"/>
        <v>1</v>
      </c>
      <c r="AL44" s="71" t="s">
        <v>1010</v>
      </c>
    </row>
    <row r="45" spans="1:38" ht="15.75" customHeight="1" x14ac:dyDescent="0.15">
      <c r="A45" s="15">
        <v>43755.706912291666</v>
      </c>
      <c r="B45" s="6" t="s">
        <v>9</v>
      </c>
      <c r="C45" s="4" t="str">
        <f t="shared" si="0"/>
        <v>Hendrickson</v>
      </c>
      <c r="E45" s="6" t="s">
        <v>288</v>
      </c>
      <c r="F45" s="4" t="str">
        <f t="shared" si="1"/>
        <v>Benjamin Pham</v>
      </c>
      <c r="G45" s="7">
        <f t="shared" si="2"/>
        <v>1</v>
      </c>
      <c r="V45" s="6" t="s">
        <v>14</v>
      </c>
      <c r="AD45" s="7">
        <f t="shared" si="3"/>
        <v>1</v>
      </c>
      <c r="AE45" s="4">
        <f t="shared" si="4"/>
        <v>1</v>
      </c>
      <c r="AL45" s="71" t="s">
        <v>1011</v>
      </c>
    </row>
    <row r="46" spans="1:38" ht="15.75" customHeight="1" x14ac:dyDescent="0.15">
      <c r="A46" s="15">
        <v>43755.707374710648</v>
      </c>
      <c r="B46" s="6" t="s">
        <v>9</v>
      </c>
      <c r="C46" s="4" t="str">
        <f t="shared" si="0"/>
        <v>Hendrickson</v>
      </c>
      <c r="E46" s="6" t="s">
        <v>288</v>
      </c>
      <c r="F46" s="4" t="str">
        <f t="shared" si="1"/>
        <v>Adam Moussa</v>
      </c>
      <c r="G46" s="7">
        <f t="shared" si="2"/>
        <v>1</v>
      </c>
      <c r="V46" s="6" t="s">
        <v>10</v>
      </c>
      <c r="AD46" s="7">
        <f t="shared" si="3"/>
        <v>1</v>
      </c>
      <c r="AE46" s="4">
        <f t="shared" si="4"/>
        <v>1</v>
      </c>
      <c r="AL46" s="71" t="s">
        <v>1012</v>
      </c>
    </row>
    <row r="47" spans="1:38" ht="15.75" customHeight="1" x14ac:dyDescent="0.15">
      <c r="A47" s="15">
        <v>43755.71772458333</v>
      </c>
      <c r="B47" s="6" t="s">
        <v>9</v>
      </c>
      <c r="C47" s="4" t="str">
        <f t="shared" si="0"/>
        <v>Hendrickson</v>
      </c>
      <c r="E47" s="6" t="s">
        <v>288</v>
      </c>
      <c r="F47" s="4" t="str">
        <f t="shared" si="1"/>
        <v>Pranit Arya</v>
      </c>
      <c r="G47" s="7">
        <f t="shared" si="2"/>
        <v>1</v>
      </c>
      <c r="V47" s="6" t="s">
        <v>55</v>
      </c>
      <c r="AD47" s="7">
        <f t="shared" si="3"/>
        <v>1</v>
      </c>
      <c r="AE47" s="4">
        <f t="shared" si="4"/>
        <v>1</v>
      </c>
      <c r="AL47" s="71" t="s">
        <v>1013</v>
      </c>
    </row>
    <row r="48" spans="1:38" ht="15.75" customHeight="1" x14ac:dyDescent="0.15">
      <c r="A48" s="15">
        <v>43755.717784016204</v>
      </c>
      <c r="B48" s="6" t="s">
        <v>9</v>
      </c>
      <c r="C48" s="4" t="str">
        <f t="shared" si="0"/>
        <v>Akins</v>
      </c>
      <c r="E48" s="6" t="s">
        <v>194</v>
      </c>
      <c r="F48" s="4" t="str">
        <f t="shared" si="1"/>
        <v>Antonio Robert Tafoya Bermudez</v>
      </c>
      <c r="G48" s="7">
        <f t="shared" si="2"/>
        <v>1</v>
      </c>
      <c r="S48" s="6" t="s">
        <v>326</v>
      </c>
      <c r="AD48" s="7">
        <f t="shared" si="3"/>
        <v>1</v>
      </c>
      <c r="AE48" s="4">
        <f t="shared" si="4"/>
        <v>1</v>
      </c>
      <c r="AL48" s="71" t="s">
        <v>1014</v>
      </c>
    </row>
    <row r="49" spans="1:38" ht="13" x14ac:dyDescent="0.15">
      <c r="A49" s="15">
        <v>43755.71956824074</v>
      </c>
      <c r="B49" s="6" t="s">
        <v>9</v>
      </c>
      <c r="C49" s="4" t="str">
        <f t="shared" si="0"/>
        <v>Del Valle</v>
      </c>
      <c r="E49" s="6" t="s">
        <v>144</v>
      </c>
      <c r="F49" s="4" t="str">
        <f t="shared" si="1"/>
        <v>Rand Lindsey</v>
      </c>
      <c r="G49" s="7">
        <f t="shared" si="2"/>
        <v>1</v>
      </c>
      <c r="T49" s="6" t="s">
        <v>306</v>
      </c>
      <c r="AD49" s="7">
        <f t="shared" si="3"/>
        <v>1</v>
      </c>
      <c r="AE49" s="4">
        <f t="shared" si="4"/>
        <v>1</v>
      </c>
      <c r="AL49" s="71" t="s">
        <v>1015</v>
      </c>
    </row>
    <row r="50" spans="1:38" ht="13" x14ac:dyDescent="0.15">
      <c r="A50" s="15">
        <v>43755.721944895835</v>
      </c>
      <c r="B50" s="6" t="s">
        <v>9</v>
      </c>
      <c r="C50" s="4" t="str">
        <f t="shared" si="0"/>
        <v>Hendrickson</v>
      </c>
      <c r="E50" s="6" t="s">
        <v>288</v>
      </c>
      <c r="F50" s="4" t="str">
        <f t="shared" si="1"/>
        <v>Kayleigh Roberts</v>
      </c>
      <c r="G50" s="7">
        <f t="shared" si="2"/>
        <v>1</v>
      </c>
      <c r="V50" s="6" t="s">
        <v>35</v>
      </c>
      <c r="AD50" s="7">
        <f t="shared" si="3"/>
        <v>1</v>
      </c>
      <c r="AE50" s="4">
        <f t="shared" si="4"/>
        <v>1</v>
      </c>
      <c r="AL50" s="71" t="s">
        <v>1016</v>
      </c>
    </row>
    <row r="51" spans="1:38" ht="13" x14ac:dyDescent="0.15">
      <c r="A51" s="15">
        <v>43755.722350208336</v>
      </c>
      <c r="B51" s="6" t="s">
        <v>9</v>
      </c>
      <c r="C51" s="4" t="str">
        <f t="shared" si="0"/>
        <v>Del Valle</v>
      </c>
      <c r="E51" s="6" t="s">
        <v>144</v>
      </c>
      <c r="F51" s="4" t="str">
        <f t="shared" si="1"/>
        <v>Rocio Montero</v>
      </c>
      <c r="G51" s="7">
        <f t="shared" si="2"/>
        <v>1</v>
      </c>
      <c r="T51" s="6" t="s">
        <v>286</v>
      </c>
      <c r="AD51" s="7">
        <f t="shared" si="3"/>
        <v>1</v>
      </c>
      <c r="AE51" s="4">
        <f t="shared" si="4"/>
        <v>1</v>
      </c>
      <c r="AL51" s="71" t="s">
        <v>1017</v>
      </c>
    </row>
    <row r="52" spans="1:38" ht="13" x14ac:dyDescent="0.15">
      <c r="A52" s="15">
        <v>43755.723953668981</v>
      </c>
      <c r="B52" s="6" t="s">
        <v>9</v>
      </c>
      <c r="C52" s="4" t="str">
        <f t="shared" si="0"/>
        <v>Del Valle</v>
      </c>
      <c r="E52" s="6" t="s">
        <v>144</v>
      </c>
      <c r="F52" s="4" t="str">
        <f t="shared" si="1"/>
        <v>Edgar Velasco</v>
      </c>
      <c r="G52" s="7">
        <f t="shared" si="2"/>
        <v>1</v>
      </c>
      <c r="T52" s="6" t="s">
        <v>300</v>
      </c>
      <c r="AD52" s="7">
        <f t="shared" si="3"/>
        <v>1</v>
      </c>
      <c r="AE52" s="4">
        <f t="shared" si="4"/>
        <v>1</v>
      </c>
      <c r="AL52" s="71" t="s">
        <v>1018</v>
      </c>
    </row>
    <row r="53" spans="1:38" ht="13" x14ac:dyDescent="0.15">
      <c r="A53" s="15">
        <v>43755.724114583332</v>
      </c>
      <c r="B53" s="6" t="s">
        <v>9</v>
      </c>
      <c r="C53" s="4" t="str">
        <f t="shared" si="0"/>
        <v>Del Valle</v>
      </c>
      <c r="E53" s="6" t="s">
        <v>144</v>
      </c>
      <c r="F53" s="4" t="str">
        <f t="shared" si="1"/>
        <v>Brian Richardson</v>
      </c>
      <c r="G53" s="7">
        <f t="shared" si="2"/>
        <v>1</v>
      </c>
      <c r="T53" s="6" t="s">
        <v>299</v>
      </c>
      <c r="AD53" s="7">
        <f t="shared" si="3"/>
        <v>1</v>
      </c>
      <c r="AE53" s="4">
        <f t="shared" si="4"/>
        <v>1</v>
      </c>
      <c r="AL53" s="71" t="s">
        <v>1019</v>
      </c>
    </row>
    <row r="54" spans="1:38" ht="13" x14ac:dyDescent="0.15">
      <c r="A54" s="15">
        <v>43755.724250300926</v>
      </c>
      <c r="B54" s="6" t="s">
        <v>9</v>
      </c>
      <c r="C54" s="4" t="str">
        <f t="shared" si="0"/>
        <v>Del Valle</v>
      </c>
      <c r="E54" s="6" t="s">
        <v>144</v>
      </c>
      <c r="F54" s="4" t="str">
        <f t="shared" si="1"/>
        <v>Rocio Montero</v>
      </c>
      <c r="G54" s="7">
        <f t="shared" si="2"/>
        <v>1</v>
      </c>
      <c r="T54" s="6" t="s">
        <v>286</v>
      </c>
      <c r="AD54" s="7">
        <f t="shared" si="3"/>
        <v>1</v>
      </c>
      <c r="AE54" s="4">
        <f t="shared" si="4"/>
        <v>1</v>
      </c>
      <c r="AL54" s="71" t="s">
        <v>1017</v>
      </c>
    </row>
    <row r="55" spans="1:38" ht="13" x14ac:dyDescent="0.15">
      <c r="A55" s="15">
        <v>43755.724296354165</v>
      </c>
      <c r="B55" s="6" t="s">
        <v>9</v>
      </c>
      <c r="C55" s="4" t="str">
        <f t="shared" si="0"/>
        <v>Del Valle</v>
      </c>
      <c r="E55" s="6" t="s">
        <v>144</v>
      </c>
      <c r="F55" s="4" t="str">
        <f t="shared" si="1"/>
        <v>Yaritza Kenyon</v>
      </c>
      <c r="G55" s="7">
        <f t="shared" si="2"/>
        <v>1</v>
      </c>
      <c r="T55" s="6" t="s">
        <v>391</v>
      </c>
      <c r="AD55" s="7">
        <f t="shared" si="3"/>
        <v>1</v>
      </c>
      <c r="AE55" s="4">
        <f t="shared" si="4"/>
        <v>1</v>
      </c>
      <c r="AL55" s="71" t="s">
        <v>1020</v>
      </c>
    </row>
    <row r="56" spans="1:38" ht="13" x14ac:dyDescent="0.15">
      <c r="A56" s="15">
        <v>43755.724582881943</v>
      </c>
      <c r="B56" s="6" t="s">
        <v>9</v>
      </c>
      <c r="C56" s="4" t="str">
        <f t="shared" si="0"/>
        <v>Del Valle</v>
      </c>
      <c r="E56" s="6" t="s">
        <v>144</v>
      </c>
      <c r="F56" s="4" t="str">
        <f t="shared" si="1"/>
        <v>Uriel Hernandez</v>
      </c>
      <c r="G56" s="7">
        <f t="shared" si="2"/>
        <v>1</v>
      </c>
      <c r="T56" s="6" t="s">
        <v>353</v>
      </c>
      <c r="AD56" s="7">
        <f t="shared" si="3"/>
        <v>1</v>
      </c>
      <c r="AE56" s="4">
        <f t="shared" si="4"/>
        <v>1</v>
      </c>
      <c r="AL56" s="71" t="s">
        <v>1021</v>
      </c>
    </row>
    <row r="57" spans="1:38" ht="13" x14ac:dyDescent="0.15">
      <c r="A57" s="15">
        <v>43755.725874884258</v>
      </c>
      <c r="B57" s="6" t="s">
        <v>9</v>
      </c>
      <c r="C57" s="4" t="str">
        <f t="shared" si="0"/>
        <v>Hendrickson</v>
      </c>
      <c r="E57" s="6" t="s">
        <v>288</v>
      </c>
      <c r="F57" s="4" t="str">
        <f t="shared" si="1"/>
        <v>Jaykumar Patel</v>
      </c>
      <c r="G57" s="7">
        <f t="shared" si="2"/>
        <v>1</v>
      </c>
      <c r="V57" s="6" t="s">
        <v>31</v>
      </c>
      <c r="AD57" s="7">
        <f t="shared" si="3"/>
        <v>1</v>
      </c>
      <c r="AE57" s="4">
        <f t="shared" si="4"/>
        <v>1</v>
      </c>
      <c r="AL57" s="71" t="s">
        <v>1022</v>
      </c>
    </row>
    <row r="58" spans="1:38" ht="13" x14ac:dyDescent="0.15">
      <c r="A58" s="15">
        <v>43755.726675046295</v>
      </c>
      <c r="B58" s="6" t="s">
        <v>9</v>
      </c>
      <c r="C58" s="4" t="str">
        <f t="shared" si="0"/>
        <v>Hendrickson</v>
      </c>
      <c r="E58" s="6" t="s">
        <v>288</v>
      </c>
      <c r="F58" s="4" t="str">
        <f t="shared" si="1"/>
        <v>Janvi Patel</v>
      </c>
      <c r="G58" s="7">
        <f t="shared" si="2"/>
        <v>1</v>
      </c>
      <c r="V58" s="6" t="s">
        <v>29</v>
      </c>
      <c r="AD58" s="7">
        <f t="shared" si="3"/>
        <v>1</v>
      </c>
      <c r="AE58" s="4">
        <f t="shared" si="4"/>
        <v>1</v>
      </c>
      <c r="AL58" s="71" t="s">
        <v>1023</v>
      </c>
    </row>
    <row r="59" spans="1:38" ht="13" x14ac:dyDescent="0.15">
      <c r="A59" s="15">
        <v>43755.726994432873</v>
      </c>
      <c r="B59" s="6" t="s">
        <v>9</v>
      </c>
      <c r="C59" s="4" t="str">
        <f t="shared" si="0"/>
        <v>Hendrickson</v>
      </c>
      <c r="E59" s="6" t="s">
        <v>288</v>
      </c>
      <c r="F59" s="4" t="str">
        <f t="shared" si="1"/>
        <v>Laura Torres Cortez</v>
      </c>
      <c r="G59" s="7">
        <f t="shared" si="2"/>
        <v>1</v>
      </c>
      <c r="V59" s="6" t="s">
        <v>37</v>
      </c>
      <c r="AD59" s="7">
        <f t="shared" si="3"/>
        <v>1</v>
      </c>
      <c r="AE59" s="4">
        <f t="shared" si="4"/>
        <v>1</v>
      </c>
      <c r="AL59" s="71" t="s">
        <v>1024</v>
      </c>
    </row>
    <row r="60" spans="1:38" ht="13" x14ac:dyDescent="0.15">
      <c r="A60" s="15">
        <v>43755.727715370369</v>
      </c>
      <c r="B60" s="6" t="s">
        <v>9</v>
      </c>
      <c r="C60" s="4" t="str">
        <f t="shared" si="0"/>
        <v>Hendrickson</v>
      </c>
      <c r="E60" s="6" t="s">
        <v>288</v>
      </c>
      <c r="F60" s="4" t="str">
        <f t="shared" si="1"/>
        <v>Favour Ajie</v>
      </c>
      <c r="G60" s="7">
        <f t="shared" si="2"/>
        <v>1</v>
      </c>
      <c r="V60" s="6" t="s">
        <v>22</v>
      </c>
      <c r="AD60" s="7">
        <f t="shared" si="3"/>
        <v>1</v>
      </c>
      <c r="AE60" s="4">
        <f t="shared" si="4"/>
        <v>1</v>
      </c>
      <c r="AL60" s="71" t="s">
        <v>1025</v>
      </c>
    </row>
    <row r="61" spans="1:38" ht="13" x14ac:dyDescent="0.15">
      <c r="A61" s="15">
        <v>43755.728000787036</v>
      </c>
      <c r="B61" s="6" t="s">
        <v>9</v>
      </c>
      <c r="C61" s="4" t="str">
        <f t="shared" si="0"/>
        <v>Del Valle</v>
      </c>
      <c r="E61" s="6" t="s">
        <v>144</v>
      </c>
      <c r="F61" s="4" t="str">
        <f t="shared" si="1"/>
        <v>Shien Naranjo</v>
      </c>
      <c r="G61" s="7">
        <f t="shared" si="2"/>
        <v>1</v>
      </c>
      <c r="T61" s="6" t="s">
        <v>417</v>
      </c>
      <c r="AD61" s="7">
        <f t="shared" si="3"/>
        <v>1</v>
      </c>
      <c r="AE61" s="4">
        <f t="shared" si="4"/>
        <v>1</v>
      </c>
      <c r="AL61" s="71" t="s">
        <v>1026</v>
      </c>
    </row>
    <row r="62" spans="1:38" ht="13" x14ac:dyDescent="0.15">
      <c r="A62" s="15">
        <v>43755.728257719908</v>
      </c>
      <c r="B62" s="6" t="s">
        <v>9</v>
      </c>
      <c r="C62" s="4" t="str">
        <f t="shared" si="0"/>
        <v>Hendrickson</v>
      </c>
      <c r="E62" s="6" t="s">
        <v>288</v>
      </c>
      <c r="F62" s="4" t="str">
        <f t="shared" si="1"/>
        <v>Isabella Gangle</v>
      </c>
      <c r="G62" s="7">
        <f t="shared" si="2"/>
        <v>1</v>
      </c>
      <c r="V62" s="6" t="s">
        <v>27</v>
      </c>
      <c r="AD62" s="7">
        <f t="shared" si="3"/>
        <v>1</v>
      </c>
      <c r="AE62" s="4">
        <f t="shared" si="4"/>
        <v>1</v>
      </c>
      <c r="AL62" s="71" t="s">
        <v>1027</v>
      </c>
    </row>
    <row r="63" spans="1:38" ht="13" x14ac:dyDescent="0.15">
      <c r="A63" s="15">
        <v>43755.728277083334</v>
      </c>
      <c r="B63" s="6" t="s">
        <v>9</v>
      </c>
      <c r="C63" s="4" t="str">
        <f t="shared" si="0"/>
        <v>Hendrickson</v>
      </c>
      <c r="E63" s="6" t="s">
        <v>288</v>
      </c>
      <c r="F63" s="4" t="str">
        <f t="shared" si="1"/>
        <v>Matthew Hernandez</v>
      </c>
      <c r="G63" s="7">
        <f t="shared" si="2"/>
        <v>1</v>
      </c>
      <c r="V63" s="6" t="s">
        <v>39</v>
      </c>
      <c r="AD63" s="7">
        <f t="shared" si="3"/>
        <v>1</v>
      </c>
      <c r="AE63" s="4">
        <f t="shared" si="4"/>
        <v>1</v>
      </c>
      <c r="AL63" s="71" t="s">
        <v>1028</v>
      </c>
    </row>
    <row r="64" spans="1:38" ht="13" x14ac:dyDescent="0.15">
      <c r="A64" s="15">
        <v>43755.728373113423</v>
      </c>
      <c r="B64" s="6" t="s">
        <v>9</v>
      </c>
      <c r="C64" s="4" t="str">
        <f t="shared" si="0"/>
        <v>Hendrickson</v>
      </c>
      <c r="E64" s="6" t="s">
        <v>288</v>
      </c>
      <c r="F64" s="4" t="str">
        <f t="shared" si="1"/>
        <v>Oneza Vhora</v>
      </c>
      <c r="G64" s="7">
        <f t="shared" si="2"/>
        <v>1</v>
      </c>
      <c r="V64" s="6" t="s">
        <v>53</v>
      </c>
      <c r="AD64" s="7">
        <f t="shared" si="3"/>
        <v>1</v>
      </c>
      <c r="AE64" s="4">
        <f t="shared" si="4"/>
        <v>1</v>
      </c>
      <c r="AL64" s="71" t="s">
        <v>1029</v>
      </c>
    </row>
    <row r="65" spans="1:38" ht="13" x14ac:dyDescent="0.15">
      <c r="A65" s="15">
        <v>43755.728583032411</v>
      </c>
      <c r="B65" s="6" t="s">
        <v>9</v>
      </c>
      <c r="C65" s="4" t="str">
        <f t="shared" si="0"/>
        <v>Hendrickson</v>
      </c>
      <c r="E65" s="6" t="s">
        <v>288</v>
      </c>
      <c r="F65" s="4" t="str">
        <f t="shared" si="1"/>
        <v>Meagan Lavalle</v>
      </c>
      <c r="G65" s="7">
        <f t="shared" si="2"/>
        <v>1</v>
      </c>
      <c r="V65" s="6" t="s">
        <v>41</v>
      </c>
      <c r="AD65" s="7">
        <f t="shared" si="3"/>
        <v>1</v>
      </c>
      <c r="AE65" s="4">
        <f t="shared" si="4"/>
        <v>1</v>
      </c>
      <c r="AL65" s="71" t="s">
        <v>1030</v>
      </c>
    </row>
    <row r="66" spans="1:38" ht="13" x14ac:dyDescent="0.15">
      <c r="A66" s="15">
        <v>43755.728893761574</v>
      </c>
      <c r="B66" s="6" t="s">
        <v>9</v>
      </c>
      <c r="C66" s="4" t="str">
        <f t="shared" si="0"/>
        <v>Hendrickson</v>
      </c>
      <c r="E66" s="6" t="s">
        <v>288</v>
      </c>
      <c r="F66" s="4" t="str">
        <f t="shared" si="1"/>
        <v>Nanda Prasad</v>
      </c>
      <c r="G66" s="7">
        <f t="shared" si="2"/>
        <v>1</v>
      </c>
      <c r="V66" s="6" t="s">
        <v>49</v>
      </c>
      <c r="AD66" s="7">
        <f t="shared" si="3"/>
        <v>1</v>
      </c>
      <c r="AE66" s="4">
        <f t="shared" si="4"/>
        <v>1</v>
      </c>
      <c r="AL66" s="71" t="s">
        <v>1031</v>
      </c>
    </row>
    <row r="67" spans="1:38" ht="13" x14ac:dyDescent="0.15">
      <c r="A67" s="15">
        <v>43755.72895123843</v>
      </c>
      <c r="B67" s="6" t="s">
        <v>9</v>
      </c>
      <c r="C67" s="4" t="str">
        <f t="shared" si="0"/>
        <v>Hendrickson</v>
      </c>
      <c r="E67" s="6" t="s">
        <v>288</v>
      </c>
      <c r="F67" s="4" t="str">
        <f t="shared" si="1"/>
        <v>Kaitlyn Vo</v>
      </c>
      <c r="G67" s="7">
        <f t="shared" si="2"/>
        <v>1</v>
      </c>
      <c r="V67" s="6" t="s">
        <v>33</v>
      </c>
      <c r="AD67" s="7">
        <f t="shared" si="3"/>
        <v>1</v>
      </c>
      <c r="AE67" s="4">
        <f t="shared" si="4"/>
        <v>1</v>
      </c>
      <c r="AL67" s="71" t="s">
        <v>1032</v>
      </c>
    </row>
    <row r="68" spans="1:38" ht="13" x14ac:dyDescent="0.15">
      <c r="A68" s="15">
        <v>43755.728965868053</v>
      </c>
      <c r="B68" s="6" t="s">
        <v>9</v>
      </c>
      <c r="C68" s="4" t="str">
        <f t="shared" si="0"/>
        <v>Hendrickson</v>
      </c>
      <c r="E68" s="6" t="s">
        <v>288</v>
      </c>
      <c r="F68" s="4" t="str">
        <f t="shared" si="1"/>
        <v>Trayton Selissen</v>
      </c>
      <c r="G68" s="7">
        <f t="shared" si="2"/>
        <v>1</v>
      </c>
      <c r="V68" s="6" t="s">
        <v>59</v>
      </c>
      <c r="AD68" s="7">
        <f t="shared" si="3"/>
        <v>1</v>
      </c>
      <c r="AE68" s="4">
        <f t="shared" si="4"/>
        <v>1</v>
      </c>
      <c r="AL68" s="71" t="s">
        <v>1033</v>
      </c>
    </row>
    <row r="69" spans="1:38" ht="13" x14ac:dyDescent="0.15">
      <c r="A69" s="15">
        <v>43755.728988900461</v>
      </c>
      <c r="B69" s="6" t="s">
        <v>9</v>
      </c>
      <c r="C69" s="4" t="str">
        <f t="shared" si="0"/>
        <v>Hendrickson</v>
      </c>
      <c r="E69" s="6" t="s">
        <v>288</v>
      </c>
      <c r="F69" s="4" t="str">
        <f t="shared" si="1"/>
        <v>Omar Islam</v>
      </c>
      <c r="G69" s="7">
        <f t="shared" si="2"/>
        <v>1</v>
      </c>
      <c r="V69" s="6" t="s">
        <v>51</v>
      </c>
      <c r="AD69" s="7">
        <f t="shared" si="3"/>
        <v>1</v>
      </c>
      <c r="AE69" s="4">
        <f t="shared" si="4"/>
        <v>1</v>
      </c>
      <c r="AL69" s="71" t="s">
        <v>1034</v>
      </c>
    </row>
    <row r="70" spans="1:38" ht="13" x14ac:dyDescent="0.15">
      <c r="A70" s="15">
        <v>43755.729258263891</v>
      </c>
      <c r="B70" s="6" t="s">
        <v>9</v>
      </c>
      <c r="C70" s="4" t="str">
        <f t="shared" si="0"/>
        <v>Hendrickson</v>
      </c>
      <c r="E70" s="6" t="s">
        <v>288</v>
      </c>
      <c r="F70" s="4" t="str">
        <f t="shared" si="1"/>
        <v>Monae Thompson</v>
      </c>
      <c r="G70" s="7">
        <f t="shared" si="2"/>
        <v>1</v>
      </c>
      <c r="V70" s="6" t="s">
        <v>43</v>
      </c>
      <c r="AD70" s="7">
        <f t="shared" si="3"/>
        <v>1</v>
      </c>
      <c r="AE70" s="4">
        <f t="shared" si="4"/>
        <v>1</v>
      </c>
      <c r="AL70" s="71" t="s">
        <v>1035</v>
      </c>
    </row>
    <row r="71" spans="1:38" ht="13" x14ac:dyDescent="0.15">
      <c r="A71" s="15">
        <v>43755.729537129635</v>
      </c>
      <c r="B71" s="6" t="s">
        <v>9</v>
      </c>
      <c r="C71" s="4" t="str">
        <f t="shared" si="0"/>
        <v>Hendrickson</v>
      </c>
      <c r="E71" s="6" t="s">
        <v>288</v>
      </c>
      <c r="F71" s="4" t="str">
        <f t="shared" si="1"/>
        <v>Grace Parrott</v>
      </c>
      <c r="G71" s="7">
        <f t="shared" si="2"/>
        <v>1</v>
      </c>
      <c r="V71" s="6" t="s">
        <v>25</v>
      </c>
      <c r="AD71" s="7">
        <f t="shared" si="3"/>
        <v>1</v>
      </c>
      <c r="AE71" s="4">
        <f t="shared" si="4"/>
        <v>1</v>
      </c>
      <c r="AL71" s="71" t="s">
        <v>1036</v>
      </c>
    </row>
    <row r="72" spans="1:38" ht="13" x14ac:dyDescent="0.15">
      <c r="A72" s="15">
        <v>43755.729809756944</v>
      </c>
      <c r="B72" s="6" t="s">
        <v>9</v>
      </c>
      <c r="C72" s="4" t="str">
        <f t="shared" si="0"/>
        <v>Akins</v>
      </c>
      <c r="E72" s="6" t="s">
        <v>194</v>
      </c>
      <c r="F72" s="4" t="str">
        <f t="shared" si="1"/>
        <v>Edan Tapia-Lugo</v>
      </c>
      <c r="G72" s="7">
        <f t="shared" si="2"/>
        <v>1</v>
      </c>
      <c r="S72" s="6" t="s">
        <v>323</v>
      </c>
      <c r="AD72" s="7">
        <f t="shared" si="3"/>
        <v>1</v>
      </c>
      <c r="AE72" s="4">
        <f t="shared" si="4"/>
        <v>1</v>
      </c>
      <c r="AL72" s="71" t="s">
        <v>1037</v>
      </c>
    </row>
    <row r="73" spans="1:38" ht="13" x14ac:dyDescent="0.15">
      <c r="A73" s="15">
        <v>43755.729826168987</v>
      </c>
      <c r="B73" s="6" t="s">
        <v>9</v>
      </c>
      <c r="C73" s="4" t="str">
        <f t="shared" si="0"/>
        <v>Akins</v>
      </c>
      <c r="E73" s="6" t="s">
        <v>194</v>
      </c>
      <c r="F73" s="4" t="str">
        <f t="shared" si="1"/>
        <v>Alex San Miguel</v>
      </c>
      <c r="G73" s="7">
        <f t="shared" si="2"/>
        <v>1</v>
      </c>
      <c r="S73" s="6" t="s">
        <v>309</v>
      </c>
      <c r="AD73" s="7">
        <f t="shared" si="3"/>
        <v>1</v>
      </c>
      <c r="AE73" s="4">
        <f t="shared" si="4"/>
        <v>1</v>
      </c>
      <c r="AL73" s="71" t="s">
        <v>1038</v>
      </c>
    </row>
    <row r="74" spans="1:38" ht="13" x14ac:dyDescent="0.15">
      <c r="A74" s="15">
        <v>43755.730004386569</v>
      </c>
      <c r="B74" s="6" t="s">
        <v>9</v>
      </c>
      <c r="C74" s="4" t="str">
        <f t="shared" si="0"/>
        <v>Akins</v>
      </c>
      <c r="E74" s="6" t="s">
        <v>194</v>
      </c>
      <c r="F74" s="4" t="str">
        <f t="shared" si="1"/>
        <v>Diego Lopez</v>
      </c>
      <c r="G74" s="7">
        <f t="shared" si="2"/>
        <v>1</v>
      </c>
      <c r="S74" s="6" t="s">
        <v>325</v>
      </c>
      <c r="AD74" s="7">
        <f t="shared" si="3"/>
        <v>1</v>
      </c>
      <c r="AE74" s="4">
        <f t="shared" si="4"/>
        <v>1</v>
      </c>
      <c r="AL74" s="71" t="s">
        <v>1039</v>
      </c>
    </row>
    <row r="75" spans="1:38" ht="13" x14ac:dyDescent="0.15">
      <c r="A75" s="15">
        <v>43755.730447476853</v>
      </c>
      <c r="B75" s="6" t="s">
        <v>9</v>
      </c>
      <c r="C75" s="4" t="str">
        <f t="shared" si="0"/>
        <v>Akins</v>
      </c>
      <c r="E75" s="6" t="s">
        <v>194</v>
      </c>
      <c r="F75" s="4" t="str">
        <f t="shared" si="1"/>
        <v>Miguel Ornelas</v>
      </c>
      <c r="G75" s="7">
        <f t="shared" si="2"/>
        <v>1</v>
      </c>
      <c r="S75" s="6" t="s">
        <v>315</v>
      </c>
      <c r="AD75" s="7">
        <f t="shared" si="3"/>
        <v>1</v>
      </c>
      <c r="AE75" s="4">
        <f t="shared" si="4"/>
        <v>1</v>
      </c>
      <c r="AL75" s="71" t="s">
        <v>1040</v>
      </c>
    </row>
    <row r="76" spans="1:38" ht="13" x14ac:dyDescent="0.15">
      <c r="A76" s="15">
        <v>43755.730567951388</v>
      </c>
      <c r="B76" s="6" t="s">
        <v>9</v>
      </c>
      <c r="C76" s="4" t="str">
        <f t="shared" si="0"/>
        <v>Akins</v>
      </c>
      <c r="E76" s="6" t="s">
        <v>194</v>
      </c>
      <c r="F76" s="4" t="str">
        <f t="shared" si="1"/>
        <v>Jake Reed</v>
      </c>
      <c r="G76" s="7">
        <f t="shared" si="2"/>
        <v>1</v>
      </c>
      <c r="S76" s="6" t="s">
        <v>310</v>
      </c>
      <c r="AD76" s="7">
        <f t="shared" si="3"/>
        <v>1</v>
      </c>
      <c r="AE76" s="4">
        <f t="shared" si="4"/>
        <v>1</v>
      </c>
      <c r="AL76" s="71" t="s">
        <v>1041</v>
      </c>
    </row>
    <row r="77" spans="1:38" ht="13" x14ac:dyDescent="0.15">
      <c r="A77" s="15">
        <v>43755.731184780088</v>
      </c>
      <c r="B77" s="6" t="s">
        <v>9</v>
      </c>
      <c r="C77" s="4" t="str">
        <f t="shared" si="0"/>
        <v>Akins</v>
      </c>
      <c r="E77" s="6" t="s">
        <v>194</v>
      </c>
      <c r="F77" s="4" t="str">
        <f t="shared" si="1"/>
        <v>Edison Cheah</v>
      </c>
      <c r="G77" s="7">
        <f t="shared" si="2"/>
        <v>1</v>
      </c>
      <c r="S77" s="6" t="s">
        <v>324</v>
      </c>
      <c r="AD77" s="7">
        <f t="shared" si="3"/>
        <v>1</v>
      </c>
      <c r="AE77" s="4">
        <f t="shared" si="4"/>
        <v>1</v>
      </c>
      <c r="AL77" s="71" t="s">
        <v>1042</v>
      </c>
    </row>
    <row r="78" spans="1:38" ht="13" x14ac:dyDescent="0.15">
      <c r="A78" s="15">
        <v>43755.731515335647</v>
      </c>
      <c r="B78" s="6" t="s">
        <v>9</v>
      </c>
      <c r="C78" s="4" t="str">
        <f t="shared" si="0"/>
        <v>Akins</v>
      </c>
      <c r="E78" s="6" t="s">
        <v>194</v>
      </c>
      <c r="F78" s="4" t="str">
        <f t="shared" si="1"/>
        <v>Jebeca Smith</v>
      </c>
      <c r="G78" s="7">
        <f t="shared" si="2"/>
        <v>1</v>
      </c>
      <c r="S78" s="6" t="s">
        <v>328</v>
      </c>
      <c r="AD78" s="7">
        <f t="shared" si="3"/>
        <v>1</v>
      </c>
      <c r="AE78" s="4">
        <f t="shared" si="4"/>
        <v>1</v>
      </c>
      <c r="AL78" s="71" t="s">
        <v>1043</v>
      </c>
    </row>
    <row r="79" spans="1:38" ht="13" x14ac:dyDescent="0.15">
      <c r="A79" s="15">
        <v>43755.732721157408</v>
      </c>
      <c r="B79" s="6" t="s">
        <v>9</v>
      </c>
      <c r="C79" s="4" t="str">
        <f t="shared" si="0"/>
        <v>Akins</v>
      </c>
      <c r="E79" s="6" t="s">
        <v>194</v>
      </c>
      <c r="F79" s="4" t="str">
        <f t="shared" si="1"/>
        <v>Joseline Diaz</v>
      </c>
      <c r="G79" s="7">
        <f t="shared" si="2"/>
        <v>1</v>
      </c>
      <c r="S79" s="6" t="s">
        <v>321</v>
      </c>
      <c r="AD79" s="7">
        <f t="shared" si="3"/>
        <v>1</v>
      </c>
      <c r="AE79" s="4">
        <f t="shared" si="4"/>
        <v>1</v>
      </c>
      <c r="AL79" s="71" t="s">
        <v>1044</v>
      </c>
    </row>
    <row r="80" spans="1:38" ht="13" x14ac:dyDescent="0.15">
      <c r="A80" s="15">
        <v>43755.732924675925</v>
      </c>
      <c r="B80" s="6" t="s">
        <v>9</v>
      </c>
      <c r="C80" s="4" t="str">
        <f t="shared" si="0"/>
        <v>Hendrickson</v>
      </c>
      <c r="E80" s="6" t="s">
        <v>288</v>
      </c>
      <c r="F80" s="4" t="str">
        <f t="shared" si="1"/>
        <v>Nahom Tulu</v>
      </c>
      <c r="G80" s="7">
        <f t="shared" si="2"/>
        <v>1</v>
      </c>
      <c r="V80" s="6" t="s">
        <v>47</v>
      </c>
      <c r="AD80" s="7">
        <f t="shared" si="3"/>
        <v>1</v>
      </c>
      <c r="AE80" s="4">
        <f t="shared" si="4"/>
        <v>1</v>
      </c>
      <c r="AL80" s="71" t="s">
        <v>1045</v>
      </c>
    </row>
    <row r="81" spans="1:44" ht="13" x14ac:dyDescent="0.15">
      <c r="A81" s="15">
        <v>43755.735376724537</v>
      </c>
      <c r="B81" s="6" t="s">
        <v>9</v>
      </c>
      <c r="C81" s="4" t="str">
        <f t="shared" si="0"/>
        <v>Akins</v>
      </c>
      <c r="E81" s="6" t="s">
        <v>194</v>
      </c>
      <c r="F81" s="4" t="str">
        <f t="shared" si="1"/>
        <v>Gabriel Tristan</v>
      </c>
      <c r="G81" s="7">
        <f t="shared" si="2"/>
        <v>1</v>
      </c>
      <c r="S81" s="6" t="s">
        <v>314</v>
      </c>
      <c r="AD81" s="7">
        <f t="shared" si="3"/>
        <v>1</v>
      </c>
      <c r="AE81" s="4">
        <f t="shared" si="4"/>
        <v>1</v>
      </c>
      <c r="AL81" s="71" t="s">
        <v>1046</v>
      </c>
    </row>
    <row r="82" spans="1:44" ht="13" x14ac:dyDescent="0.15">
      <c r="A82" s="15">
        <v>43755.735545567135</v>
      </c>
      <c r="B82" s="6" t="s">
        <v>9</v>
      </c>
      <c r="C82" s="4" t="str">
        <f t="shared" si="0"/>
        <v>Akins</v>
      </c>
      <c r="E82" s="6" t="s">
        <v>194</v>
      </c>
      <c r="F82" s="4" t="str">
        <f t="shared" si="1"/>
        <v>Audrey Thomas</v>
      </c>
      <c r="G82" s="7">
        <f t="shared" si="2"/>
        <v>1</v>
      </c>
      <c r="S82" s="6" t="s">
        <v>317</v>
      </c>
      <c r="AD82" s="7">
        <f t="shared" si="3"/>
        <v>1</v>
      </c>
      <c r="AE82" s="4">
        <f t="shared" si="4"/>
        <v>1</v>
      </c>
      <c r="AL82" s="71" t="s">
        <v>1047</v>
      </c>
    </row>
    <row r="83" spans="1:44" ht="13" x14ac:dyDescent="0.15">
      <c r="A83" s="15">
        <v>43755.740854409727</v>
      </c>
      <c r="B83" s="6" t="s">
        <v>9</v>
      </c>
      <c r="C83" s="4" t="str">
        <f t="shared" si="0"/>
        <v>Akins</v>
      </c>
      <c r="E83" s="6" t="s">
        <v>194</v>
      </c>
      <c r="F83" s="4" t="str">
        <f t="shared" si="1"/>
        <v>Andres Ramirez</v>
      </c>
      <c r="G83" s="7">
        <f t="shared" si="2"/>
        <v>1</v>
      </c>
      <c r="S83" s="6" t="s">
        <v>327</v>
      </c>
      <c r="AD83" s="7">
        <f t="shared" si="3"/>
        <v>1</v>
      </c>
      <c r="AE83" s="4">
        <f t="shared" si="4"/>
        <v>1</v>
      </c>
      <c r="AL83" s="71" t="s">
        <v>1048</v>
      </c>
    </row>
    <row r="84" spans="1:44" ht="13" x14ac:dyDescent="0.15">
      <c r="A84" s="15">
        <v>43759.729702314813</v>
      </c>
      <c r="B84" s="6" t="s">
        <v>9</v>
      </c>
      <c r="C84" s="4" t="str">
        <f t="shared" si="0"/>
        <v>Weiss</v>
      </c>
      <c r="E84" s="6" t="s">
        <v>168</v>
      </c>
      <c r="F84" s="4" t="str">
        <f t="shared" si="1"/>
        <v>Daena Daus</v>
      </c>
      <c r="G84" s="7">
        <f t="shared" si="2"/>
        <v>1</v>
      </c>
      <c r="AC84" s="6" t="s">
        <v>112</v>
      </c>
      <c r="AE84" s="4">
        <f t="shared" si="4"/>
        <v>1</v>
      </c>
      <c r="AL84" s="71" t="s">
        <v>1049</v>
      </c>
    </row>
    <row r="85" spans="1:44" ht="13" x14ac:dyDescent="0.15">
      <c r="A85" s="15">
        <v>43759.730299050927</v>
      </c>
      <c r="B85" s="6" t="s">
        <v>9</v>
      </c>
      <c r="C85" s="4" t="str">
        <f t="shared" si="0"/>
        <v>Weiss</v>
      </c>
      <c r="E85" s="6" t="s">
        <v>168</v>
      </c>
      <c r="F85" s="4" t="str">
        <f t="shared" si="1"/>
        <v>Angelyna Le</v>
      </c>
      <c r="G85" s="7">
        <f t="shared" si="2"/>
        <v>1</v>
      </c>
      <c r="AC85" s="6" t="s">
        <v>104</v>
      </c>
      <c r="AE85" s="4">
        <f t="shared" si="4"/>
        <v>1</v>
      </c>
      <c r="AL85" s="71" t="s">
        <v>1050</v>
      </c>
    </row>
    <row r="86" spans="1:44" ht="13" x14ac:dyDescent="0.15">
      <c r="A86" s="15">
        <v>43761.696278599542</v>
      </c>
      <c r="B86" s="6" t="s">
        <v>9</v>
      </c>
      <c r="C86" s="4" t="str">
        <f t="shared" si="0"/>
        <v>Weiss</v>
      </c>
      <c r="E86" s="6" t="s">
        <v>168</v>
      </c>
      <c r="F86" s="4" t="str">
        <f t="shared" si="1"/>
        <v>Samuel Gunther</v>
      </c>
      <c r="G86" s="7">
        <f t="shared" si="2"/>
        <v>1</v>
      </c>
      <c r="AC86" s="6" t="s">
        <v>124</v>
      </c>
      <c r="AE86" s="4">
        <f t="shared" si="4"/>
        <v>1</v>
      </c>
      <c r="AL86" s="71" t="s">
        <v>1051</v>
      </c>
      <c r="AM86" s="69"/>
      <c r="AN86" s="69"/>
      <c r="AO86" s="69"/>
      <c r="AP86" s="69"/>
      <c r="AQ86" s="69"/>
      <c r="AR86" s="69"/>
    </row>
    <row r="87" spans="1:44" ht="13" x14ac:dyDescent="0.15">
      <c r="A87" s="15">
        <v>43761.698223009254</v>
      </c>
      <c r="B87" s="6" t="s">
        <v>9</v>
      </c>
      <c r="C87" s="4" t="str">
        <f t="shared" si="0"/>
        <v>Weiss</v>
      </c>
      <c r="E87" s="6" t="s">
        <v>168</v>
      </c>
      <c r="F87" s="4" t="str">
        <f t="shared" si="1"/>
        <v>Rashi Yadav</v>
      </c>
      <c r="G87" s="7">
        <f t="shared" si="2"/>
        <v>1</v>
      </c>
      <c r="AC87" s="6" t="s">
        <v>120</v>
      </c>
      <c r="AE87" s="4">
        <f t="shared" si="4"/>
        <v>1</v>
      </c>
      <c r="AL87" s="71" t="s">
        <v>1052</v>
      </c>
    </row>
    <row r="88" spans="1:44" ht="13" x14ac:dyDescent="0.15">
      <c r="A88" s="15">
        <v>43761.698932361112</v>
      </c>
      <c r="B88" s="6" t="s">
        <v>9</v>
      </c>
      <c r="C88" s="4" t="str">
        <f t="shared" si="0"/>
        <v>Weiss</v>
      </c>
      <c r="E88" s="6" t="s">
        <v>168</v>
      </c>
      <c r="F88" s="4" t="str">
        <f t="shared" si="1"/>
        <v>Alan Garcia</v>
      </c>
      <c r="G88" s="7">
        <f t="shared" si="2"/>
        <v>1</v>
      </c>
      <c r="AC88" s="6" t="s">
        <v>102</v>
      </c>
      <c r="AE88" s="4">
        <f t="shared" si="4"/>
        <v>1</v>
      </c>
      <c r="AL88" s="71" t="s">
        <v>1053</v>
      </c>
    </row>
    <row r="89" spans="1:44" ht="13" x14ac:dyDescent="0.15">
      <c r="A89" s="15">
        <v>43761.699843576389</v>
      </c>
      <c r="B89" s="6" t="s">
        <v>9</v>
      </c>
      <c r="C89" s="4" t="str">
        <f t="shared" si="0"/>
        <v>Weiss</v>
      </c>
      <c r="E89" s="6" t="s">
        <v>168</v>
      </c>
      <c r="F89" s="4" t="str">
        <f t="shared" si="1"/>
        <v>Ayesha Faheem</v>
      </c>
      <c r="G89" s="7">
        <f t="shared" si="2"/>
        <v>1</v>
      </c>
      <c r="AC89" s="6" t="s">
        <v>106</v>
      </c>
      <c r="AE89" s="4">
        <f t="shared" si="4"/>
        <v>1</v>
      </c>
      <c r="AL89" s="71" t="s">
        <v>1054</v>
      </c>
    </row>
    <row r="90" spans="1:44" ht="13" x14ac:dyDescent="0.15">
      <c r="A90" s="15">
        <v>43761.702972743056</v>
      </c>
      <c r="B90" s="6" t="s">
        <v>9</v>
      </c>
      <c r="C90" s="4" t="str">
        <f t="shared" si="0"/>
        <v>Weiss</v>
      </c>
      <c r="E90" s="6" t="s">
        <v>168</v>
      </c>
      <c r="F90" s="4" t="str">
        <f t="shared" si="1"/>
        <v>Leia Kelly</v>
      </c>
      <c r="G90" s="7">
        <f t="shared" si="2"/>
        <v>1</v>
      </c>
      <c r="AC90" s="6" t="s">
        <v>118</v>
      </c>
      <c r="AE90" s="4">
        <f t="shared" si="4"/>
        <v>1</v>
      </c>
      <c r="AL90" s="71" t="s">
        <v>1055</v>
      </c>
    </row>
    <row r="91" spans="1:44" ht="13" x14ac:dyDescent="0.15">
      <c r="A91" s="15">
        <v>43761.703826655095</v>
      </c>
      <c r="B91" s="6" t="s">
        <v>9</v>
      </c>
      <c r="C91" s="4" t="str">
        <f t="shared" si="0"/>
        <v>Weiss</v>
      </c>
      <c r="E91" s="6" t="s">
        <v>168</v>
      </c>
      <c r="F91" s="4" t="str">
        <f t="shared" si="1"/>
        <v>Emmanuel Ahonle</v>
      </c>
      <c r="G91" s="7">
        <f t="shared" si="2"/>
        <v>1</v>
      </c>
      <c r="AC91" s="6" t="s">
        <v>114</v>
      </c>
      <c r="AE91" s="4">
        <f t="shared" si="4"/>
        <v>1</v>
      </c>
      <c r="AL91" s="71" t="s">
        <v>1056</v>
      </c>
    </row>
    <row r="92" spans="1:44" ht="13" x14ac:dyDescent="0.15">
      <c r="A92" s="15">
        <v>43761.706182118054</v>
      </c>
      <c r="B92" s="6" t="s">
        <v>9</v>
      </c>
      <c r="C92" s="4" t="str">
        <f t="shared" si="0"/>
        <v>Weiss</v>
      </c>
      <c r="E92" s="6" t="s">
        <v>168</v>
      </c>
      <c r="F92" s="4" t="str">
        <f t="shared" si="1"/>
        <v>Caleb Ulangca</v>
      </c>
      <c r="G92" s="7">
        <f t="shared" si="2"/>
        <v>1</v>
      </c>
      <c r="AC92" s="6" t="s">
        <v>108</v>
      </c>
      <c r="AE92" s="4">
        <f t="shared" si="4"/>
        <v>1</v>
      </c>
      <c r="AL92" s="71" t="s">
        <v>1057</v>
      </c>
    </row>
    <row r="93" spans="1:44" ht="13" x14ac:dyDescent="0.15">
      <c r="A93" s="15">
        <v>43761.706514074074</v>
      </c>
      <c r="B93" s="6" t="s">
        <v>9</v>
      </c>
      <c r="C93" s="4" t="str">
        <f t="shared" si="0"/>
        <v>Weiss</v>
      </c>
      <c r="E93" s="6" t="s">
        <v>168</v>
      </c>
      <c r="F93" s="4" t="str">
        <f t="shared" si="1"/>
        <v>Sadie Langholtz</v>
      </c>
      <c r="G93" s="7">
        <f t="shared" si="2"/>
        <v>1</v>
      </c>
      <c r="AC93" s="6" t="s">
        <v>122</v>
      </c>
      <c r="AE93" s="4">
        <f t="shared" si="4"/>
        <v>1</v>
      </c>
      <c r="AL93" s="71" t="s">
        <v>1058</v>
      </c>
    </row>
    <row r="94" spans="1:44" ht="13" x14ac:dyDescent="0.15">
      <c r="A94" s="15">
        <v>43762.707126967594</v>
      </c>
      <c r="B94" s="6" t="s">
        <v>9</v>
      </c>
      <c r="C94" s="4" t="str">
        <f t="shared" si="0"/>
        <v>Manor New Tech</v>
      </c>
      <c r="E94" s="6" t="s">
        <v>272</v>
      </c>
      <c r="F94" s="4" t="str">
        <f t="shared" si="1"/>
        <v>Ryan Sexton</v>
      </c>
      <c r="G94" s="7">
        <f t="shared" si="2"/>
        <v>1</v>
      </c>
      <c r="X94" s="6" t="s">
        <v>282</v>
      </c>
      <c r="AE94" s="4">
        <f t="shared" si="4"/>
        <v>1</v>
      </c>
      <c r="AL94" s="71" t="s">
        <v>1059</v>
      </c>
    </row>
    <row r="95" spans="1:44" ht="13" x14ac:dyDescent="0.15">
      <c r="A95" s="15">
        <v>43762.708040532409</v>
      </c>
      <c r="B95" s="6" t="s">
        <v>9</v>
      </c>
      <c r="C95" s="4" t="str">
        <f t="shared" si="0"/>
        <v>Manor New Tech</v>
      </c>
      <c r="E95" s="6" t="s">
        <v>272</v>
      </c>
      <c r="F95" s="4" t="str">
        <f t="shared" si="1"/>
        <v>Carolina Barboza</v>
      </c>
      <c r="G95" s="7">
        <f t="shared" si="2"/>
        <v>1</v>
      </c>
      <c r="X95" s="6" t="s">
        <v>277</v>
      </c>
      <c r="AE95" s="4">
        <f t="shared" si="4"/>
        <v>1</v>
      </c>
      <c r="AL95" s="71" t="s">
        <v>1060</v>
      </c>
    </row>
    <row r="96" spans="1:44" ht="13" x14ac:dyDescent="0.15">
      <c r="A96" s="15">
        <v>43762.708981678239</v>
      </c>
      <c r="B96" s="6" t="s">
        <v>9</v>
      </c>
      <c r="C96" s="4" t="str">
        <f t="shared" si="0"/>
        <v>Manor New Tech</v>
      </c>
      <c r="E96" s="6" t="s">
        <v>272</v>
      </c>
      <c r="F96" s="4" t="str">
        <f t="shared" si="1"/>
        <v>Levi Ledesma-Olivo</v>
      </c>
      <c r="G96" s="7">
        <f t="shared" si="2"/>
        <v>1</v>
      </c>
      <c r="X96" s="6" t="s">
        <v>283</v>
      </c>
      <c r="AE96" s="4">
        <f t="shared" si="4"/>
        <v>1</v>
      </c>
      <c r="AL96" s="71" t="s">
        <v>1061</v>
      </c>
    </row>
    <row r="97" spans="1:38" ht="13" x14ac:dyDescent="0.15">
      <c r="A97" s="15">
        <v>43767.724272604166</v>
      </c>
      <c r="B97" s="6" t="s">
        <v>9</v>
      </c>
      <c r="C97" s="4" t="str">
        <f t="shared" si="0"/>
        <v>Hendrickson</v>
      </c>
      <c r="E97" s="6" t="s">
        <v>288</v>
      </c>
      <c r="F97" s="4" t="str">
        <f t="shared" si="1"/>
        <v>Kayleigh Roberts</v>
      </c>
      <c r="G97" s="7">
        <f t="shared" si="2"/>
        <v>1</v>
      </c>
      <c r="V97" s="6" t="s">
        <v>35</v>
      </c>
      <c r="AE97" s="4">
        <f t="shared" si="4"/>
        <v>1</v>
      </c>
      <c r="AL97" s="71" t="s">
        <v>1062</v>
      </c>
    </row>
    <row r="98" spans="1:38" ht="13" x14ac:dyDescent="0.15">
      <c r="A98" s="15">
        <v>43767.742936365743</v>
      </c>
      <c r="B98" s="6" t="s">
        <v>9</v>
      </c>
      <c r="C98" s="4" t="str">
        <f t="shared" si="0"/>
        <v>Manor Senior High School</v>
      </c>
      <c r="E98" s="6" t="s">
        <v>332</v>
      </c>
      <c r="F98" s="4" t="str">
        <f t="shared" si="1"/>
        <v>Cassandra Martinez</v>
      </c>
      <c r="G98" s="7">
        <f t="shared" si="2"/>
        <v>1</v>
      </c>
      <c r="Z98" s="6" t="s">
        <v>418</v>
      </c>
      <c r="AE98" s="4">
        <f t="shared" si="4"/>
        <v>1</v>
      </c>
      <c r="AL98" s="71" t="s">
        <v>1063</v>
      </c>
    </row>
    <row r="99" spans="1:38" ht="13" x14ac:dyDescent="0.15">
      <c r="A99" s="15">
        <v>43767.742953668981</v>
      </c>
      <c r="B99" s="6" t="s">
        <v>9</v>
      </c>
      <c r="C99" s="4" t="str">
        <f t="shared" si="0"/>
        <v>Manor Senior High School</v>
      </c>
      <c r="E99" s="6" t="s">
        <v>332</v>
      </c>
      <c r="F99" s="4" t="str">
        <f t="shared" si="1"/>
        <v>Jeremiah Cole</v>
      </c>
      <c r="G99" s="7">
        <f t="shared" si="2"/>
        <v>1</v>
      </c>
      <c r="Z99" s="6" t="s">
        <v>398</v>
      </c>
      <c r="AE99" s="4">
        <f t="shared" si="4"/>
        <v>1</v>
      </c>
      <c r="AL99" s="71" t="s">
        <v>1064</v>
      </c>
    </row>
    <row r="100" spans="1:38" ht="13" x14ac:dyDescent="0.15">
      <c r="A100" s="15">
        <v>43767.744232581019</v>
      </c>
      <c r="B100" s="6" t="s">
        <v>9</v>
      </c>
      <c r="C100" s="4" t="str">
        <f t="shared" si="0"/>
        <v>Manor Early College High School</v>
      </c>
      <c r="E100" s="6" t="s">
        <v>210</v>
      </c>
      <c r="F100" s="4" t="str">
        <f t="shared" si="1"/>
        <v>Thomas Armendariz</v>
      </c>
      <c r="G100" s="7">
        <f t="shared" si="2"/>
        <v>1</v>
      </c>
      <c r="W100" s="6" t="s">
        <v>341</v>
      </c>
      <c r="AE100" s="4">
        <f t="shared" si="4"/>
        <v>1</v>
      </c>
      <c r="AL100" s="71" t="s">
        <v>1065</v>
      </c>
    </row>
    <row r="101" spans="1:38" ht="13" x14ac:dyDescent="0.15">
      <c r="A101" s="15">
        <v>43767.744262534718</v>
      </c>
      <c r="B101" s="6" t="s">
        <v>9</v>
      </c>
      <c r="C101" s="4" t="str">
        <f t="shared" si="0"/>
        <v>Manor Early College High School</v>
      </c>
      <c r="E101" s="6" t="s">
        <v>210</v>
      </c>
      <c r="F101" s="4" t="str">
        <f t="shared" si="1"/>
        <v>Harith Harizal</v>
      </c>
      <c r="G101" s="7">
        <f t="shared" si="2"/>
        <v>1</v>
      </c>
      <c r="W101" s="6" t="s">
        <v>410</v>
      </c>
      <c r="AE101" s="4">
        <f t="shared" si="4"/>
        <v>1</v>
      </c>
      <c r="AL101" s="71" t="s">
        <v>1066</v>
      </c>
    </row>
    <row r="102" spans="1:38" ht="13" x14ac:dyDescent="0.15">
      <c r="A102" s="15">
        <v>43769.743517986106</v>
      </c>
      <c r="B102" s="6" t="s">
        <v>9</v>
      </c>
      <c r="C102" s="4" t="str">
        <f t="shared" si="0"/>
        <v>Manor Early College High School</v>
      </c>
      <c r="E102" s="6" t="s">
        <v>210</v>
      </c>
      <c r="F102" s="4" t="str">
        <f t="shared" si="1"/>
        <v>Kaiya Bello-Munn</v>
      </c>
      <c r="G102" s="7">
        <f t="shared" si="2"/>
        <v>1</v>
      </c>
      <c r="W102" s="6" t="s">
        <v>347</v>
      </c>
      <c r="AE102" s="4">
        <f t="shared" si="4"/>
        <v>1</v>
      </c>
      <c r="AL102" s="71" t="s">
        <v>1067</v>
      </c>
    </row>
    <row r="103" spans="1:38" ht="13" x14ac:dyDescent="0.15">
      <c r="A103" s="67">
        <v>43747.701193333334</v>
      </c>
      <c r="B103" s="68" t="s">
        <v>141</v>
      </c>
      <c r="C103" s="69" t="str">
        <f t="shared" si="0"/>
        <v>Stony Point</v>
      </c>
      <c r="D103" s="68" t="s">
        <v>142</v>
      </c>
      <c r="E103" s="69"/>
      <c r="F103" s="69" t="str">
        <f t="shared" si="1"/>
        <v>Chieh-Yu (Joy) Chen</v>
      </c>
      <c r="G103" s="72">
        <f t="shared" ref="G103:G235" si="5">((AE103+AF103+AG103)/3)</f>
        <v>1</v>
      </c>
      <c r="H103" s="69"/>
      <c r="I103" s="69"/>
      <c r="J103" s="69"/>
      <c r="K103" s="69"/>
      <c r="L103" s="69"/>
      <c r="M103" s="69"/>
      <c r="N103" s="69"/>
      <c r="O103" s="69"/>
      <c r="P103" s="69"/>
      <c r="Q103" s="68" t="s">
        <v>161</v>
      </c>
      <c r="R103" s="69"/>
      <c r="S103" s="69"/>
      <c r="T103" s="69"/>
      <c r="U103" s="69"/>
      <c r="V103" s="69"/>
      <c r="W103" s="69"/>
      <c r="X103" s="69"/>
      <c r="Y103" s="69"/>
      <c r="Z103" s="69"/>
      <c r="AA103" s="69"/>
      <c r="AB103" s="69"/>
      <c r="AC103" s="69"/>
      <c r="AD103" s="73">
        <f t="shared" ref="AD103:AD232" si="6">((AE103+AF103+AG103)/3)</f>
        <v>1</v>
      </c>
      <c r="AE103" s="69">
        <f t="shared" ref="AE103:AE235" si="7">IF(ISNUMBER(SEARCH("Content, padding, border, margin",AI103)),1,0)</f>
        <v>1</v>
      </c>
      <c r="AF103" s="69">
        <f t="shared" ref="AF103:AF235" si="8">IF(ISNUMBER(SEARCH("Easier to read", AJ103)), 0.25,0) + IF(ISNUMBER(SEARCH("Easier to write",AJ103)),0.25,0) + IF(ISNUMBER(SEARCH("Helpful to people who use screen readers",AJ103)),0.25,0) + IF(ISNUMBER(SEARCH("Helpful to search engines",AJ103)),0.25,0)</f>
        <v>1</v>
      </c>
      <c r="AG103" s="69">
        <f t="shared" ref="AG103:AG235" si="9">IF(ISNUMBER(SEARCH("&lt;page&gt;",AK103)),1,0)</f>
        <v>1</v>
      </c>
      <c r="AH103" s="68"/>
      <c r="AI103" s="68" t="s">
        <v>1068</v>
      </c>
      <c r="AJ103" s="68" t="s">
        <v>1069</v>
      </c>
      <c r="AK103" s="68" t="s">
        <v>1070</v>
      </c>
      <c r="AL103" s="69"/>
    </row>
    <row r="104" spans="1:38" ht="13" x14ac:dyDescent="0.15">
      <c r="A104" s="15">
        <v>43747.713446377311</v>
      </c>
      <c r="B104" s="6" t="s">
        <v>141</v>
      </c>
      <c r="C104" s="4" t="str">
        <f t="shared" si="0"/>
        <v>Stony Point</v>
      </c>
      <c r="D104" s="6" t="s">
        <v>142</v>
      </c>
      <c r="F104" s="4" t="str">
        <f t="shared" si="1"/>
        <v>Agnieszka Jesionowska</v>
      </c>
      <c r="G104" s="72">
        <f t="shared" si="5"/>
        <v>1</v>
      </c>
      <c r="Q104" s="6" t="s">
        <v>184</v>
      </c>
      <c r="AD104" s="73">
        <f t="shared" si="6"/>
        <v>1</v>
      </c>
      <c r="AE104" s="69">
        <f t="shared" si="7"/>
        <v>1</v>
      </c>
      <c r="AF104" s="69">
        <f t="shared" si="8"/>
        <v>1</v>
      </c>
      <c r="AG104" s="69">
        <f t="shared" si="9"/>
        <v>1</v>
      </c>
      <c r="AH104" s="6"/>
      <c r="AI104" s="6" t="s">
        <v>1068</v>
      </c>
      <c r="AJ104" s="6" t="s">
        <v>1069</v>
      </c>
      <c r="AK104" s="6" t="s">
        <v>1070</v>
      </c>
    </row>
    <row r="105" spans="1:38" ht="13" x14ac:dyDescent="0.15">
      <c r="A105" s="15">
        <v>43747.714683078702</v>
      </c>
      <c r="B105" s="6" t="s">
        <v>141</v>
      </c>
      <c r="C105" s="4" t="str">
        <f t="shared" si="0"/>
        <v>Del Valle</v>
      </c>
      <c r="D105" s="6" t="s">
        <v>144</v>
      </c>
      <c r="F105" s="4" t="str">
        <f t="shared" si="1"/>
        <v>Adrian Zermeno</v>
      </c>
      <c r="G105" s="72">
        <f t="shared" si="5"/>
        <v>0.91666666666666663</v>
      </c>
      <c r="I105" s="6" t="s">
        <v>296</v>
      </c>
      <c r="AD105" s="73">
        <f t="shared" si="6"/>
        <v>0.91666666666666663</v>
      </c>
      <c r="AE105" s="69">
        <f t="shared" si="7"/>
        <v>1</v>
      </c>
      <c r="AF105" s="69">
        <f t="shared" si="8"/>
        <v>0.75</v>
      </c>
      <c r="AG105" s="69">
        <f t="shared" si="9"/>
        <v>1</v>
      </c>
      <c r="AH105" s="6"/>
      <c r="AI105" s="6" t="s">
        <v>1068</v>
      </c>
      <c r="AJ105" s="6" t="s">
        <v>1071</v>
      </c>
      <c r="AK105" s="6" t="s">
        <v>1070</v>
      </c>
    </row>
    <row r="106" spans="1:38" ht="13" x14ac:dyDescent="0.15">
      <c r="A106" s="15">
        <v>43747.714785416669</v>
      </c>
      <c r="B106" s="6" t="s">
        <v>141</v>
      </c>
      <c r="C106" s="4" t="str">
        <f t="shared" si="0"/>
        <v>Del Valle</v>
      </c>
      <c r="D106" s="6" t="s">
        <v>144</v>
      </c>
      <c r="F106" s="4" t="str">
        <f t="shared" si="1"/>
        <v>Ty Warren</v>
      </c>
      <c r="G106" s="72">
        <f t="shared" si="5"/>
        <v>1</v>
      </c>
      <c r="I106" s="6" t="s">
        <v>209</v>
      </c>
      <c r="AD106" s="73">
        <f t="shared" si="6"/>
        <v>1</v>
      </c>
      <c r="AE106" s="69">
        <f t="shared" si="7"/>
        <v>1</v>
      </c>
      <c r="AF106" s="69">
        <f t="shared" si="8"/>
        <v>1</v>
      </c>
      <c r="AG106" s="69">
        <f t="shared" si="9"/>
        <v>1</v>
      </c>
      <c r="AH106" s="6"/>
      <c r="AI106" s="6" t="s">
        <v>1068</v>
      </c>
      <c r="AJ106" s="6" t="s">
        <v>1069</v>
      </c>
      <c r="AK106" s="6" t="s">
        <v>1070</v>
      </c>
    </row>
    <row r="107" spans="1:38" ht="13" x14ac:dyDescent="0.15">
      <c r="A107" s="15">
        <v>43747.716080717597</v>
      </c>
      <c r="B107" s="6" t="s">
        <v>141</v>
      </c>
      <c r="C107" s="4" t="str">
        <f t="shared" si="0"/>
        <v>Del Valle</v>
      </c>
      <c r="D107" s="6" t="s">
        <v>144</v>
      </c>
      <c r="F107" s="4" t="str">
        <f t="shared" si="1"/>
        <v>Estrellita Dilbert</v>
      </c>
      <c r="G107" s="72">
        <f t="shared" si="5"/>
        <v>0.58333333333333337</v>
      </c>
      <c r="I107" s="6" t="s">
        <v>146</v>
      </c>
      <c r="AD107" s="73">
        <f t="shared" si="6"/>
        <v>0.58333333333333337</v>
      </c>
      <c r="AE107" s="69">
        <f t="shared" si="7"/>
        <v>0</v>
      </c>
      <c r="AF107" s="69">
        <f t="shared" si="8"/>
        <v>0.75</v>
      </c>
      <c r="AG107" s="69">
        <f t="shared" si="9"/>
        <v>1</v>
      </c>
      <c r="AH107" s="6"/>
      <c r="AI107" s="6" t="s">
        <v>1072</v>
      </c>
      <c r="AJ107" s="6" t="s">
        <v>1073</v>
      </c>
      <c r="AK107" s="6" t="s">
        <v>1070</v>
      </c>
    </row>
    <row r="108" spans="1:38" ht="13" x14ac:dyDescent="0.15">
      <c r="A108" s="15">
        <v>43747.716133055554</v>
      </c>
      <c r="B108" s="6" t="s">
        <v>141</v>
      </c>
      <c r="C108" s="4" t="str">
        <f t="shared" si="0"/>
        <v>Del Valle</v>
      </c>
      <c r="D108" s="6" t="s">
        <v>144</v>
      </c>
      <c r="F108" s="4" t="str">
        <f t="shared" si="1"/>
        <v>Aleksy Rodriguez</v>
      </c>
      <c r="G108" s="72">
        <f t="shared" si="5"/>
        <v>0.66666666666666663</v>
      </c>
      <c r="I108" s="6" t="s">
        <v>151</v>
      </c>
      <c r="AD108" s="73">
        <f t="shared" si="6"/>
        <v>0.66666666666666663</v>
      </c>
      <c r="AE108" s="69">
        <f t="shared" si="7"/>
        <v>0</v>
      </c>
      <c r="AF108" s="69">
        <f t="shared" si="8"/>
        <v>1</v>
      </c>
      <c r="AG108" s="69">
        <f t="shared" si="9"/>
        <v>1</v>
      </c>
      <c r="AH108" s="6"/>
      <c r="AI108" s="6" t="s">
        <v>1072</v>
      </c>
      <c r="AJ108" s="6" t="s">
        <v>1069</v>
      </c>
      <c r="AK108" s="6" t="s">
        <v>1070</v>
      </c>
    </row>
    <row r="109" spans="1:38" ht="13" x14ac:dyDescent="0.15">
      <c r="A109" s="15">
        <v>43747.716226944445</v>
      </c>
      <c r="B109" s="6" t="s">
        <v>141</v>
      </c>
      <c r="C109" s="4" t="str">
        <f t="shared" si="0"/>
        <v>Del Valle</v>
      </c>
      <c r="D109" s="6" t="s">
        <v>144</v>
      </c>
      <c r="F109" s="4" t="str">
        <f t="shared" si="1"/>
        <v>Pedro Garrido Herrera</v>
      </c>
      <c r="G109" s="72">
        <f t="shared" si="5"/>
        <v>1</v>
      </c>
      <c r="I109" s="6" t="s">
        <v>814</v>
      </c>
      <c r="AD109" s="73">
        <f t="shared" si="6"/>
        <v>1</v>
      </c>
      <c r="AE109" s="69">
        <f t="shared" si="7"/>
        <v>1</v>
      </c>
      <c r="AF109" s="69">
        <f t="shared" si="8"/>
        <v>1</v>
      </c>
      <c r="AG109" s="69">
        <f t="shared" si="9"/>
        <v>1</v>
      </c>
      <c r="AH109" s="6"/>
      <c r="AI109" s="6" t="s">
        <v>1068</v>
      </c>
      <c r="AJ109" s="6" t="s">
        <v>1069</v>
      </c>
      <c r="AK109" s="6" t="s">
        <v>1070</v>
      </c>
    </row>
    <row r="110" spans="1:38" ht="13" x14ac:dyDescent="0.15">
      <c r="A110" s="15">
        <v>43747.716908391201</v>
      </c>
      <c r="B110" s="6" t="s">
        <v>141</v>
      </c>
      <c r="C110" s="4" t="str">
        <f t="shared" si="0"/>
        <v>Del Valle</v>
      </c>
      <c r="D110" s="6" t="s">
        <v>144</v>
      </c>
      <c r="F110" s="4" t="str">
        <f t="shared" si="1"/>
        <v>Stephanie Munoz</v>
      </c>
      <c r="G110" s="72">
        <f t="shared" si="5"/>
        <v>8.3333333333333329E-2</v>
      </c>
      <c r="I110" s="6" t="s">
        <v>1074</v>
      </c>
      <c r="AD110" s="73">
        <f t="shared" si="6"/>
        <v>8.3333333333333329E-2</v>
      </c>
      <c r="AE110" s="69">
        <f t="shared" si="7"/>
        <v>0</v>
      </c>
      <c r="AF110" s="69">
        <f t="shared" si="8"/>
        <v>0.25</v>
      </c>
      <c r="AG110" s="69">
        <f t="shared" si="9"/>
        <v>0</v>
      </c>
      <c r="AH110" s="6"/>
      <c r="AI110" s="6" t="s">
        <v>1075</v>
      </c>
      <c r="AJ110" s="6" t="s">
        <v>1076</v>
      </c>
      <c r="AK110" s="6" t="s">
        <v>1077</v>
      </c>
    </row>
    <row r="111" spans="1:38" ht="13" x14ac:dyDescent="0.15">
      <c r="A111" s="15">
        <v>43747.717155254628</v>
      </c>
      <c r="B111" s="6" t="s">
        <v>141</v>
      </c>
      <c r="C111" s="4" t="str">
        <f t="shared" si="0"/>
        <v>Del Valle</v>
      </c>
      <c r="D111" s="6" t="s">
        <v>144</v>
      </c>
      <c r="F111" s="4" t="str">
        <f t="shared" si="1"/>
        <v>Adan Bermejo</v>
      </c>
      <c r="G111" s="72">
        <f t="shared" si="5"/>
        <v>0.5</v>
      </c>
      <c r="I111" s="6" t="s">
        <v>637</v>
      </c>
      <c r="AD111" s="73">
        <f t="shared" si="6"/>
        <v>0.5</v>
      </c>
      <c r="AE111" s="69">
        <f t="shared" si="7"/>
        <v>0</v>
      </c>
      <c r="AF111" s="69">
        <f t="shared" si="8"/>
        <v>0.5</v>
      </c>
      <c r="AG111" s="69">
        <f t="shared" si="9"/>
        <v>1</v>
      </c>
      <c r="AH111" s="6"/>
      <c r="AI111" s="6" t="s">
        <v>1072</v>
      </c>
      <c r="AJ111" s="6" t="s">
        <v>1078</v>
      </c>
      <c r="AK111" s="6" t="s">
        <v>1070</v>
      </c>
    </row>
    <row r="112" spans="1:38" ht="13" x14ac:dyDescent="0.15">
      <c r="A112" s="15">
        <v>43747.717310312495</v>
      </c>
      <c r="B112" s="6" t="s">
        <v>141</v>
      </c>
      <c r="C112" s="4" t="str">
        <f t="shared" si="0"/>
        <v>Del Valle</v>
      </c>
      <c r="D112" s="6" t="s">
        <v>144</v>
      </c>
      <c r="F112" s="4" t="str">
        <f t="shared" si="1"/>
        <v>Thalia Perez Mendoza</v>
      </c>
      <c r="G112" s="72">
        <f t="shared" si="5"/>
        <v>0.75</v>
      </c>
      <c r="I112" s="6" t="s">
        <v>358</v>
      </c>
      <c r="AD112" s="73">
        <f t="shared" si="6"/>
        <v>0.75</v>
      </c>
      <c r="AE112" s="69">
        <f t="shared" si="7"/>
        <v>1</v>
      </c>
      <c r="AF112" s="69">
        <f t="shared" si="8"/>
        <v>0.25</v>
      </c>
      <c r="AG112" s="69">
        <f t="shared" si="9"/>
        <v>1</v>
      </c>
      <c r="AH112" s="6"/>
      <c r="AI112" s="6" t="s">
        <v>1068</v>
      </c>
      <c r="AJ112" s="6" t="s">
        <v>1079</v>
      </c>
      <c r="AK112" s="6" t="s">
        <v>1070</v>
      </c>
    </row>
    <row r="113" spans="1:37" ht="13" x14ac:dyDescent="0.15">
      <c r="A113" s="15">
        <v>43747.717456863422</v>
      </c>
      <c r="B113" s="6" t="s">
        <v>141</v>
      </c>
      <c r="C113" s="4" t="str">
        <f t="shared" si="0"/>
        <v>Del Valle</v>
      </c>
      <c r="D113" s="6" t="s">
        <v>144</v>
      </c>
      <c r="F113" s="4" t="str">
        <f t="shared" si="1"/>
        <v>Xochilth Rojo Arroyo</v>
      </c>
      <c r="G113" s="72">
        <f t="shared" si="5"/>
        <v>0.83333333333333337</v>
      </c>
      <c r="I113" s="6" t="s">
        <v>154</v>
      </c>
      <c r="AD113" s="73">
        <f t="shared" si="6"/>
        <v>0.83333333333333337</v>
      </c>
      <c r="AE113" s="69">
        <f t="shared" si="7"/>
        <v>1</v>
      </c>
      <c r="AF113" s="69">
        <f t="shared" si="8"/>
        <v>0.5</v>
      </c>
      <c r="AG113" s="69">
        <f t="shared" si="9"/>
        <v>1</v>
      </c>
      <c r="AH113" s="6"/>
      <c r="AI113" s="6" t="s">
        <v>1068</v>
      </c>
      <c r="AJ113" s="6" t="s">
        <v>1080</v>
      </c>
      <c r="AK113" s="6" t="s">
        <v>1070</v>
      </c>
    </row>
    <row r="114" spans="1:37" ht="13" x14ac:dyDescent="0.15">
      <c r="A114" s="15">
        <v>43747.717666307872</v>
      </c>
      <c r="B114" s="6" t="s">
        <v>141</v>
      </c>
      <c r="C114" s="4" t="str">
        <f t="shared" si="0"/>
        <v>Del Valle</v>
      </c>
      <c r="D114" s="6" t="s">
        <v>144</v>
      </c>
      <c r="F114" s="4" t="str">
        <f t="shared" si="1"/>
        <v>Chloe Rivera</v>
      </c>
      <c r="G114" s="72">
        <f t="shared" si="5"/>
        <v>0.58333333333333337</v>
      </c>
      <c r="I114" s="6" t="s">
        <v>145</v>
      </c>
      <c r="AD114" s="73">
        <f t="shared" si="6"/>
        <v>0.58333333333333337</v>
      </c>
      <c r="AE114" s="69">
        <f t="shared" si="7"/>
        <v>0</v>
      </c>
      <c r="AF114" s="69">
        <f t="shared" si="8"/>
        <v>0.75</v>
      </c>
      <c r="AG114" s="69">
        <f t="shared" si="9"/>
        <v>1</v>
      </c>
      <c r="AH114" s="6"/>
      <c r="AI114" s="6" t="s">
        <v>1075</v>
      </c>
      <c r="AJ114" s="6" t="s">
        <v>1071</v>
      </c>
      <c r="AK114" s="6" t="s">
        <v>1070</v>
      </c>
    </row>
    <row r="115" spans="1:37" ht="13" x14ac:dyDescent="0.15">
      <c r="A115" s="15">
        <v>43747.718266435186</v>
      </c>
      <c r="B115" s="6" t="s">
        <v>141</v>
      </c>
      <c r="C115" s="4" t="str">
        <f t="shared" si="0"/>
        <v>Del Valle</v>
      </c>
      <c r="D115" s="6" t="s">
        <v>144</v>
      </c>
      <c r="F115" s="4" t="str">
        <f t="shared" si="1"/>
        <v>Azelin Tristan</v>
      </c>
      <c r="G115" s="72">
        <f t="shared" si="5"/>
        <v>8.3333333333333329E-2</v>
      </c>
      <c r="I115" s="6" t="s">
        <v>1081</v>
      </c>
      <c r="AD115" s="73">
        <f t="shared" si="6"/>
        <v>8.3333333333333329E-2</v>
      </c>
      <c r="AE115" s="69">
        <f t="shared" si="7"/>
        <v>0</v>
      </c>
      <c r="AF115" s="69">
        <f t="shared" si="8"/>
        <v>0.25</v>
      </c>
      <c r="AG115" s="69">
        <f t="shared" si="9"/>
        <v>0</v>
      </c>
      <c r="AH115" s="6"/>
      <c r="AI115" s="6" t="s">
        <v>1072</v>
      </c>
      <c r="AJ115" s="6" t="s">
        <v>1076</v>
      </c>
      <c r="AK115" s="6" t="s">
        <v>1077</v>
      </c>
    </row>
    <row r="116" spans="1:37" ht="13" x14ac:dyDescent="0.15">
      <c r="A116" s="15">
        <v>43747.718721793979</v>
      </c>
      <c r="B116" s="6" t="s">
        <v>141</v>
      </c>
      <c r="C116" s="4" t="str">
        <f t="shared" si="0"/>
        <v>Del Valle</v>
      </c>
      <c r="D116" s="6" t="s">
        <v>144</v>
      </c>
      <c r="F116" s="4" t="str">
        <f t="shared" si="1"/>
        <v>Florence Nyiraneza</v>
      </c>
      <c r="G116" s="72">
        <f t="shared" si="5"/>
        <v>0.25</v>
      </c>
      <c r="I116" s="6" t="s">
        <v>150</v>
      </c>
      <c r="AD116" s="73">
        <f t="shared" si="6"/>
        <v>0.25</v>
      </c>
      <c r="AE116" s="69">
        <f t="shared" si="7"/>
        <v>0</v>
      </c>
      <c r="AF116" s="69">
        <f t="shared" si="8"/>
        <v>0.75</v>
      </c>
      <c r="AG116" s="69">
        <f t="shared" si="9"/>
        <v>0</v>
      </c>
      <c r="AH116" s="6"/>
      <c r="AI116" s="6" t="s">
        <v>1072</v>
      </c>
      <c r="AJ116" s="6" t="s">
        <v>1071</v>
      </c>
      <c r="AK116" s="6" t="s">
        <v>1077</v>
      </c>
    </row>
    <row r="117" spans="1:37" ht="13" x14ac:dyDescent="0.15">
      <c r="A117" s="15">
        <v>43747.719016435185</v>
      </c>
      <c r="B117" s="6" t="s">
        <v>141</v>
      </c>
      <c r="C117" s="4" t="str">
        <f t="shared" si="0"/>
        <v>Del Valle</v>
      </c>
      <c r="D117" s="6" t="s">
        <v>144</v>
      </c>
      <c r="F117" s="4" t="str">
        <f t="shared" si="1"/>
        <v>Emily Lopez Campos</v>
      </c>
      <c r="G117" s="72">
        <f t="shared" si="5"/>
        <v>0.25</v>
      </c>
      <c r="I117" s="6" t="s">
        <v>285</v>
      </c>
      <c r="AD117" s="73">
        <f t="shared" si="6"/>
        <v>0.25</v>
      </c>
      <c r="AE117" s="69">
        <f t="shared" si="7"/>
        <v>0</v>
      </c>
      <c r="AF117" s="69">
        <f t="shared" si="8"/>
        <v>0.75</v>
      </c>
      <c r="AG117" s="69">
        <f t="shared" si="9"/>
        <v>0</v>
      </c>
      <c r="AH117" s="6"/>
      <c r="AI117" s="6" t="s">
        <v>1075</v>
      </c>
      <c r="AJ117" s="6" t="s">
        <v>1082</v>
      </c>
      <c r="AK117" s="6" t="s">
        <v>1083</v>
      </c>
    </row>
    <row r="118" spans="1:37" ht="13" x14ac:dyDescent="0.15">
      <c r="A118" s="15">
        <v>43747.71905039352</v>
      </c>
      <c r="B118" s="6" t="s">
        <v>141</v>
      </c>
      <c r="C118" s="4" t="str">
        <f t="shared" si="0"/>
        <v>Del Valle</v>
      </c>
      <c r="D118" s="6" t="s">
        <v>144</v>
      </c>
      <c r="F118" s="4" t="str">
        <f t="shared" si="1"/>
        <v>Clarissa Leija</v>
      </c>
      <c r="G118" s="72">
        <f t="shared" si="5"/>
        <v>0.25</v>
      </c>
      <c r="I118" s="6" t="s">
        <v>287</v>
      </c>
      <c r="AD118" s="73">
        <f t="shared" si="6"/>
        <v>0.25</v>
      </c>
      <c r="AE118" s="69">
        <f t="shared" si="7"/>
        <v>0</v>
      </c>
      <c r="AF118" s="69">
        <f t="shared" si="8"/>
        <v>0.75</v>
      </c>
      <c r="AG118" s="69">
        <f t="shared" si="9"/>
        <v>0</v>
      </c>
      <c r="AH118" s="6"/>
      <c r="AI118" s="6" t="s">
        <v>1075</v>
      </c>
      <c r="AJ118" s="6" t="s">
        <v>1082</v>
      </c>
      <c r="AK118" s="6" t="s">
        <v>1083</v>
      </c>
    </row>
    <row r="119" spans="1:37" ht="13" x14ac:dyDescent="0.15">
      <c r="A119" s="15">
        <v>43747.720720972226</v>
      </c>
      <c r="B119" s="6" t="s">
        <v>141</v>
      </c>
      <c r="C119" s="4" t="str">
        <f t="shared" si="0"/>
        <v>Stony Point</v>
      </c>
      <c r="D119" s="6" t="s">
        <v>142</v>
      </c>
      <c r="F119" s="4" t="str">
        <f t="shared" si="1"/>
        <v>Aliana Sanchez</v>
      </c>
      <c r="G119" s="72">
        <f t="shared" si="5"/>
        <v>0.83333333333333337</v>
      </c>
      <c r="Q119" s="6" t="s">
        <v>183</v>
      </c>
      <c r="AD119" s="73">
        <f t="shared" si="6"/>
        <v>0.83333333333333337</v>
      </c>
      <c r="AE119" s="69">
        <f t="shared" si="7"/>
        <v>1</v>
      </c>
      <c r="AF119" s="69">
        <f t="shared" si="8"/>
        <v>0.5</v>
      </c>
      <c r="AG119" s="69">
        <f t="shared" si="9"/>
        <v>1</v>
      </c>
      <c r="AH119" s="6"/>
      <c r="AI119" s="6" t="s">
        <v>1068</v>
      </c>
      <c r="AJ119" s="6" t="s">
        <v>1078</v>
      </c>
      <c r="AK119" s="6" t="s">
        <v>1070</v>
      </c>
    </row>
    <row r="120" spans="1:37" ht="13" x14ac:dyDescent="0.15">
      <c r="A120" s="15">
        <v>43747.720994849537</v>
      </c>
      <c r="B120" s="6" t="s">
        <v>141</v>
      </c>
      <c r="C120" s="4" t="str">
        <f t="shared" si="0"/>
        <v>Stony Point</v>
      </c>
      <c r="D120" s="6" t="s">
        <v>142</v>
      </c>
      <c r="F120" s="4" t="str">
        <f t="shared" si="1"/>
        <v>Giancarlo Fernandez</v>
      </c>
      <c r="G120" s="72">
        <f t="shared" si="5"/>
        <v>0.91666666666666663</v>
      </c>
      <c r="Q120" s="6" t="s">
        <v>369</v>
      </c>
      <c r="AD120" s="73">
        <f t="shared" si="6"/>
        <v>0.91666666666666663</v>
      </c>
      <c r="AE120" s="69">
        <f t="shared" si="7"/>
        <v>1</v>
      </c>
      <c r="AF120" s="69">
        <f t="shared" si="8"/>
        <v>0.75</v>
      </c>
      <c r="AG120" s="69">
        <f t="shared" si="9"/>
        <v>1</v>
      </c>
      <c r="AH120" s="6"/>
      <c r="AI120" s="6" t="s">
        <v>1068</v>
      </c>
      <c r="AJ120" s="6" t="s">
        <v>1084</v>
      </c>
      <c r="AK120" s="6" t="s">
        <v>1070</v>
      </c>
    </row>
    <row r="121" spans="1:37" ht="13" x14ac:dyDescent="0.15">
      <c r="A121" s="15">
        <v>43747.721506493057</v>
      </c>
      <c r="B121" s="6" t="s">
        <v>141</v>
      </c>
      <c r="C121" s="4" t="str">
        <f t="shared" si="0"/>
        <v>Stony Point</v>
      </c>
      <c r="D121" s="6" t="s">
        <v>142</v>
      </c>
      <c r="F121" s="4" t="str">
        <f t="shared" si="1"/>
        <v>Thomas Gonzalez</v>
      </c>
      <c r="G121" s="72">
        <f t="shared" si="5"/>
        <v>0.91666666666666663</v>
      </c>
      <c r="Q121" s="6" t="s">
        <v>169</v>
      </c>
      <c r="AD121" s="73">
        <f t="shared" si="6"/>
        <v>0.91666666666666663</v>
      </c>
      <c r="AE121" s="69">
        <f t="shared" si="7"/>
        <v>1</v>
      </c>
      <c r="AF121" s="69">
        <f t="shared" si="8"/>
        <v>0.75</v>
      </c>
      <c r="AG121" s="69">
        <f t="shared" si="9"/>
        <v>1</v>
      </c>
      <c r="AH121" s="6"/>
      <c r="AI121" s="6" t="s">
        <v>1068</v>
      </c>
      <c r="AJ121" s="6" t="s">
        <v>1082</v>
      </c>
      <c r="AK121" s="6" t="s">
        <v>1070</v>
      </c>
    </row>
    <row r="122" spans="1:37" ht="13" x14ac:dyDescent="0.15">
      <c r="A122" s="15">
        <v>43747.721675787034</v>
      </c>
      <c r="B122" s="6" t="s">
        <v>141</v>
      </c>
      <c r="C122" s="4" t="str">
        <f t="shared" si="0"/>
        <v>Weiss</v>
      </c>
      <c r="D122" s="6" t="s">
        <v>168</v>
      </c>
      <c r="F122" s="4" t="str">
        <f t="shared" si="1"/>
        <v>Nauni Yadav</v>
      </c>
      <c r="G122" s="72">
        <f t="shared" si="5"/>
        <v>1</v>
      </c>
      <c r="R122" s="6" t="s">
        <v>380</v>
      </c>
      <c r="AD122" s="73">
        <f t="shared" si="6"/>
        <v>1</v>
      </c>
      <c r="AE122" s="69">
        <f t="shared" si="7"/>
        <v>1</v>
      </c>
      <c r="AF122" s="69">
        <f t="shared" si="8"/>
        <v>1</v>
      </c>
      <c r="AG122" s="69">
        <f t="shared" si="9"/>
        <v>1</v>
      </c>
      <c r="AH122" s="6"/>
      <c r="AI122" s="6" t="s">
        <v>1068</v>
      </c>
      <c r="AJ122" s="6" t="s">
        <v>1069</v>
      </c>
      <c r="AK122" s="6" t="s">
        <v>1070</v>
      </c>
    </row>
    <row r="123" spans="1:37" ht="13" x14ac:dyDescent="0.15">
      <c r="A123" s="15">
        <v>43747.722100312501</v>
      </c>
      <c r="B123" s="6" t="s">
        <v>141</v>
      </c>
      <c r="C123" s="4" t="str">
        <f t="shared" si="0"/>
        <v>Stony Point</v>
      </c>
      <c r="D123" s="6" t="s">
        <v>142</v>
      </c>
      <c r="F123" s="4" t="str">
        <f t="shared" si="1"/>
        <v>Jaden Desmond</v>
      </c>
      <c r="G123" s="72">
        <f t="shared" si="5"/>
        <v>1</v>
      </c>
      <c r="Q123" s="6" t="s">
        <v>164</v>
      </c>
      <c r="AD123" s="73">
        <f t="shared" si="6"/>
        <v>1</v>
      </c>
      <c r="AE123" s="69">
        <f t="shared" si="7"/>
        <v>1</v>
      </c>
      <c r="AF123" s="69">
        <f t="shared" si="8"/>
        <v>1</v>
      </c>
      <c r="AG123" s="69">
        <f t="shared" si="9"/>
        <v>1</v>
      </c>
      <c r="AH123" s="6"/>
      <c r="AI123" s="6" t="s">
        <v>1068</v>
      </c>
      <c r="AJ123" s="6" t="s">
        <v>1069</v>
      </c>
      <c r="AK123" s="6" t="s">
        <v>1070</v>
      </c>
    </row>
    <row r="124" spans="1:37" ht="13" x14ac:dyDescent="0.15">
      <c r="A124" s="15">
        <v>43747.722378321763</v>
      </c>
      <c r="B124" s="6" t="s">
        <v>141</v>
      </c>
      <c r="C124" s="4" t="str">
        <f t="shared" si="0"/>
        <v>Stony Point</v>
      </c>
      <c r="D124" s="6" t="s">
        <v>142</v>
      </c>
      <c r="F124" s="4" t="str">
        <f t="shared" si="1"/>
        <v>Kacylia Castro</v>
      </c>
      <c r="G124" s="72">
        <f t="shared" si="5"/>
        <v>0.91666666666666663</v>
      </c>
      <c r="Q124" s="6" t="s">
        <v>176</v>
      </c>
      <c r="AD124" s="73">
        <f t="shared" si="6"/>
        <v>0.91666666666666663</v>
      </c>
      <c r="AE124" s="69">
        <f t="shared" si="7"/>
        <v>1</v>
      </c>
      <c r="AF124" s="69">
        <f t="shared" si="8"/>
        <v>0.75</v>
      </c>
      <c r="AG124" s="69">
        <f t="shared" si="9"/>
        <v>1</v>
      </c>
      <c r="AH124" s="6"/>
      <c r="AI124" s="6" t="s">
        <v>1068</v>
      </c>
      <c r="AJ124" s="6" t="s">
        <v>1082</v>
      </c>
      <c r="AK124" s="6" t="s">
        <v>1070</v>
      </c>
    </row>
    <row r="125" spans="1:37" ht="13" x14ac:dyDescent="0.15">
      <c r="A125" s="15">
        <v>43747.723238576393</v>
      </c>
      <c r="B125" s="6" t="s">
        <v>141</v>
      </c>
      <c r="C125" s="4" t="str">
        <f t="shared" si="0"/>
        <v>Manor Early College High School</v>
      </c>
      <c r="D125" s="6" t="s">
        <v>210</v>
      </c>
      <c r="F125" s="4" t="str">
        <f t="shared" si="1"/>
        <v>Ja'Mya Rogers</v>
      </c>
      <c r="G125" s="72">
        <f t="shared" si="5"/>
        <v>0.5</v>
      </c>
      <c r="L125" s="6" t="s">
        <v>228</v>
      </c>
      <c r="AD125" s="73">
        <f t="shared" si="6"/>
        <v>0.5</v>
      </c>
      <c r="AE125" s="69">
        <f t="shared" si="7"/>
        <v>0</v>
      </c>
      <c r="AF125" s="69">
        <f t="shared" si="8"/>
        <v>0.5</v>
      </c>
      <c r="AG125" s="69">
        <f t="shared" si="9"/>
        <v>1</v>
      </c>
      <c r="AH125" s="6"/>
      <c r="AI125" s="6" t="s">
        <v>1072</v>
      </c>
      <c r="AJ125" s="6" t="s">
        <v>1080</v>
      </c>
      <c r="AK125" s="6" t="s">
        <v>1070</v>
      </c>
    </row>
    <row r="126" spans="1:37" ht="13" x14ac:dyDescent="0.15">
      <c r="A126" s="15">
        <v>43747.724235532412</v>
      </c>
      <c r="B126" s="6" t="s">
        <v>141</v>
      </c>
      <c r="C126" s="4" t="str">
        <f t="shared" si="0"/>
        <v>Stony Point</v>
      </c>
      <c r="D126" s="6" t="s">
        <v>142</v>
      </c>
      <c r="F126" s="4" t="str">
        <f t="shared" si="1"/>
        <v>Mark Gallegos</v>
      </c>
      <c r="G126" s="72">
        <f t="shared" si="5"/>
        <v>0.91666666666666663</v>
      </c>
      <c r="Q126" s="6" t="s">
        <v>371</v>
      </c>
      <c r="AD126" s="73">
        <f t="shared" si="6"/>
        <v>0.91666666666666663</v>
      </c>
      <c r="AE126" s="69">
        <f t="shared" si="7"/>
        <v>1</v>
      </c>
      <c r="AF126" s="69">
        <f t="shared" si="8"/>
        <v>0.75</v>
      </c>
      <c r="AG126" s="69">
        <f t="shared" si="9"/>
        <v>1</v>
      </c>
      <c r="AH126" s="6"/>
      <c r="AI126" s="6" t="s">
        <v>1068</v>
      </c>
      <c r="AJ126" s="6" t="s">
        <v>1071</v>
      </c>
      <c r="AK126" s="6" t="s">
        <v>1070</v>
      </c>
    </row>
    <row r="127" spans="1:37" ht="13" x14ac:dyDescent="0.15">
      <c r="A127" s="15">
        <v>43747.724882222217</v>
      </c>
      <c r="B127" s="6" t="s">
        <v>141</v>
      </c>
      <c r="C127" s="4" t="str">
        <f t="shared" si="0"/>
        <v>Manor Early College High School</v>
      </c>
      <c r="D127" s="6" t="s">
        <v>210</v>
      </c>
      <c r="F127" s="4" t="str">
        <f t="shared" si="1"/>
        <v>Marco Reyes</v>
      </c>
      <c r="G127" s="72">
        <f t="shared" si="5"/>
        <v>1</v>
      </c>
      <c r="L127" s="6" t="s">
        <v>213</v>
      </c>
      <c r="AD127" s="73">
        <f t="shared" si="6"/>
        <v>1</v>
      </c>
      <c r="AE127" s="69">
        <f t="shared" si="7"/>
        <v>1</v>
      </c>
      <c r="AF127" s="69">
        <f t="shared" si="8"/>
        <v>1</v>
      </c>
      <c r="AG127" s="69">
        <f t="shared" si="9"/>
        <v>1</v>
      </c>
      <c r="AH127" s="6"/>
      <c r="AI127" s="6" t="s">
        <v>1068</v>
      </c>
      <c r="AJ127" s="6" t="s">
        <v>1069</v>
      </c>
      <c r="AK127" s="6" t="s">
        <v>1070</v>
      </c>
    </row>
    <row r="128" spans="1:37" ht="13" x14ac:dyDescent="0.15">
      <c r="A128" s="15">
        <v>43747.725382256947</v>
      </c>
      <c r="B128" s="6" t="s">
        <v>141</v>
      </c>
      <c r="C128" s="4" t="str">
        <f t="shared" si="0"/>
        <v>Weiss</v>
      </c>
      <c r="D128" s="6" t="s">
        <v>168</v>
      </c>
      <c r="F128" s="4" t="str">
        <f t="shared" si="1"/>
        <v>Abigail Berry</v>
      </c>
      <c r="G128" s="72">
        <f t="shared" si="5"/>
        <v>0.66666666666666663</v>
      </c>
      <c r="R128" s="6" t="s">
        <v>192</v>
      </c>
      <c r="AD128" s="73">
        <f t="shared" si="6"/>
        <v>0.66666666666666663</v>
      </c>
      <c r="AE128" s="69">
        <f t="shared" si="7"/>
        <v>0</v>
      </c>
      <c r="AF128" s="69">
        <f t="shared" si="8"/>
        <v>1</v>
      </c>
      <c r="AG128" s="69">
        <f t="shared" si="9"/>
        <v>1</v>
      </c>
      <c r="AH128" s="6"/>
      <c r="AI128" s="6" t="s">
        <v>1075</v>
      </c>
      <c r="AJ128" s="6" t="s">
        <v>1069</v>
      </c>
      <c r="AK128" s="6" t="s">
        <v>1070</v>
      </c>
    </row>
    <row r="129" spans="1:37" ht="13" x14ac:dyDescent="0.15">
      <c r="A129" s="15">
        <v>43747.725437581015</v>
      </c>
      <c r="B129" s="6" t="s">
        <v>141</v>
      </c>
      <c r="C129" s="4" t="str">
        <f t="shared" si="0"/>
        <v>Pflugerville</v>
      </c>
      <c r="D129" s="6" t="s">
        <v>149</v>
      </c>
      <c r="F129" s="4" t="str">
        <f t="shared" si="1"/>
        <v>Lilah Mills</v>
      </c>
      <c r="G129" s="72">
        <f t="shared" si="5"/>
        <v>0.66666666666666663</v>
      </c>
      <c r="P129" s="6" t="s">
        <v>366</v>
      </c>
      <c r="AD129" s="73">
        <f t="shared" si="6"/>
        <v>0.66666666666666663</v>
      </c>
      <c r="AE129" s="69">
        <f t="shared" si="7"/>
        <v>0</v>
      </c>
      <c r="AF129" s="69">
        <f t="shared" si="8"/>
        <v>1</v>
      </c>
      <c r="AG129" s="69">
        <f t="shared" si="9"/>
        <v>1</v>
      </c>
      <c r="AH129" s="6"/>
      <c r="AI129" s="6" t="s">
        <v>1075</v>
      </c>
      <c r="AJ129" s="6" t="s">
        <v>1069</v>
      </c>
      <c r="AK129" s="6" t="s">
        <v>1070</v>
      </c>
    </row>
    <row r="130" spans="1:37" ht="13" x14ac:dyDescent="0.15">
      <c r="A130" s="15">
        <v>43747.725867187502</v>
      </c>
      <c r="B130" s="6" t="s">
        <v>141</v>
      </c>
      <c r="C130" s="4" t="str">
        <f t="shared" si="0"/>
        <v>Weiss</v>
      </c>
      <c r="D130" s="6" t="s">
        <v>168</v>
      </c>
      <c r="F130" s="4" t="str">
        <f t="shared" si="1"/>
        <v>Regina DeCuire</v>
      </c>
      <c r="G130" s="72">
        <f t="shared" si="5"/>
        <v>0.75</v>
      </c>
      <c r="R130" s="6" t="s">
        <v>202</v>
      </c>
      <c r="AD130" s="73">
        <f t="shared" si="6"/>
        <v>0.75</v>
      </c>
      <c r="AE130" s="69">
        <f t="shared" si="7"/>
        <v>1</v>
      </c>
      <c r="AF130" s="69">
        <f t="shared" si="8"/>
        <v>0.25</v>
      </c>
      <c r="AG130" s="69">
        <f t="shared" si="9"/>
        <v>1</v>
      </c>
      <c r="AH130" s="6"/>
      <c r="AI130" s="6" t="s">
        <v>1068</v>
      </c>
      <c r="AJ130" s="6" t="s">
        <v>1079</v>
      </c>
      <c r="AK130" s="6" t="s">
        <v>1070</v>
      </c>
    </row>
    <row r="131" spans="1:37" ht="13" x14ac:dyDescent="0.15">
      <c r="A131" s="15">
        <v>43747.72587332176</v>
      </c>
      <c r="B131" s="6" t="s">
        <v>141</v>
      </c>
      <c r="C131" s="4" t="str">
        <f t="shared" si="0"/>
        <v>Weiss</v>
      </c>
      <c r="D131" s="6" t="s">
        <v>168</v>
      </c>
      <c r="F131" s="4" t="str">
        <f t="shared" si="1"/>
        <v>Myzel Oyaro</v>
      </c>
      <c r="G131" s="72">
        <f t="shared" si="5"/>
        <v>0.41666666666666669</v>
      </c>
      <c r="R131" s="6" t="s">
        <v>363</v>
      </c>
      <c r="AD131" s="73">
        <f t="shared" si="6"/>
        <v>0.41666666666666669</v>
      </c>
      <c r="AE131" s="69">
        <f t="shared" si="7"/>
        <v>0</v>
      </c>
      <c r="AF131" s="69">
        <f t="shared" si="8"/>
        <v>0.25</v>
      </c>
      <c r="AG131" s="69">
        <f t="shared" si="9"/>
        <v>1</v>
      </c>
      <c r="AH131" s="6"/>
      <c r="AI131" s="6" t="s">
        <v>1085</v>
      </c>
      <c r="AJ131" s="6" t="s">
        <v>1076</v>
      </c>
      <c r="AK131" s="6" t="s">
        <v>1070</v>
      </c>
    </row>
    <row r="132" spans="1:37" ht="13" x14ac:dyDescent="0.15">
      <c r="A132" s="15">
        <v>43747.725887835652</v>
      </c>
      <c r="B132" s="6" t="s">
        <v>141</v>
      </c>
      <c r="C132" s="4" t="str">
        <f t="shared" si="0"/>
        <v>Stony Point</v>
      </c>
      <c r="D132" s="6" t="s">
        <v>142</v>
      </c>
      <c r="F132" s="4" t="str">
        <f t="shared" si="1"/>
        <v>Elizabeth Amend</v>
      </c>
      <c r="G132" s="72">
        <f t="shared" si="5"/>
        <v>0.83333333333333337</v>
      </c>
      <c r="Q132" s="6" t="s">
        <v>143</v>
      </c>
      <c r="AD132" s="73">
        <f t="shared" si="6"/>
        <v>0.83333333333333337</v>
      </c>
      <c r="AE132" s="69">
        <f t="shared" si="7"/>
        <v>1</v>
      </c>
      <c r="AF132" s="69">
        <f t="shared" si="8"/>
        <v>0.5</v>
      </c>
      <c r="AG132" s="69">
        <f t="shared" si="9"/>
        <v>1</v>
      </c>
      <c r="AH132" s="6"/>
      <c r="AI132" s="6" t="s">
        <v>1068</v>
      </c>
      <c r="AJ132" s="6" t="s">
        <v>1078</v>
      </c>
      <c r="AK132" s="6" t="s">
        <v>1070</v>
      </c>
    </row>
    <row r="133" spans="1:37" ht="13" x14ac:dyDescent="0.15">
      <c r="A133" s="15">
        <v>43747.726107071758</v>
      </c>
      <c r="B133" s="6" t="s">
        <v>141</v>
      </c>
      <c r="C133" s="4" t="str">
        <f t="shared" si="0"/>
        <v>Stony Point</v>
      </c>
      <c r="D133" s="6" t="s">
        <v>142</v>
      </c>
      <c r="F133" s="4" t="str">
        <f t="shared" si="1"/>
        <v>Kevin McMillan</v>
      </c>
      <c r="G133" s="72">
        <f t="shared" si="5"/>
        <v>1</v>
      </c>
      <c r="Q133" s="6" t="s">
        <v>171</v>
      </c>
      <c r="AD133" s="73">
        <f t="shared" si="6"/>
        <v>1</v>
      </c>
      <c r="AE133" s="69">
        <f t="shared" si="7"/>
        <v>1</v>
      </c>
      <c r="AF133" s="69">
        <f t="shared" si="8"/>
        <v>1</v>
      </c>
      <c r="AG133" s="69">
        <f t="shared" si="9"/>
        <v>1</v>
      </c>
      <c r="AH133" s="6"/>
      <c r="AI133" s="6" t="s">
        <v>1068</v>
      </c>
      <c r="AJ133" s="6" t="s">
        <v>1069</v>
      </c>
      <c r="AK133" s="6" t="s">
        <v>1070</v>
      </c>
    </row>
    <row r="134" spans="1:37" ht="13" x14ac:dyDescent="0.15">
      <c r="A134" s="15">
        <v>43747.72615195602</v>
      </c>
      <c r="B134" s="6" t="s">
        <v>141</v>
      </c>
      <c r="C134" s="4" t="str">
        <f t="shared" si="0"/>
        <v>Weiss</v>
      </c>
      <c r="D134" s="6" t="s">
        <v>168</v>
      </c>
      <c r="F134" s="4" t="str">
        <f t="shared" si="1"/>
        <v>Luz Sanchez</v>
      </c>
      <c r="G134" s="72">
        <f t="shared" si="5"/>
        <v>0.91666666666666663</v>
      </c>
      <c r="R134" s="6" t="s">
        <v>367</v>
      </c>
      <c r="AD134" s="73">
        <f t="shared" si="6"/>
        <v>0.91666666666666663</v>
      </c>
      <c r="AE134" s="69">
        <f t="shared" si="7"/>
        <v>1</v>
      </c>
      <c r="AF134" s="69">
        <f t="shared" si="8"/>
        <v>0.75</v>
      </c>
      <c r="AG134" s="69">
        <f t="shared" si="9"/>
        <v>1</v>
      </c>
      <c r="AH134" s="6"/>
      <c r="AI134" s="6" t="s">
        <v>1068</v>
      </c>
      <c r="AJ134" s="6" t="s">
        <v>1084</v>
      </c>
      <c r="AK134" s="6" t="s">
        <v>1070</v>
      </c>
    </row>
    <row r="135" spans="1:37" ht="13" x14ac:dyDescent="0.15">
      <c r="A135" s="15">
        <v>43747.726184687504</v>
      </c>
      <c r="B135" s="6" t="s">
        <v>141</v>
      </c>
      <c r="C135" s="4" t="str">
        <f t="shared" si="0"/>
        <v>Weiss</v>
      </c>
      <c r="D135" s="6" t="s">
        <v>168</v>
      </c>
      <c r="F135" s="4" t="str">
        <f t="shared" si="1"/>
        <v>Isaac Ahonle</v>
      </c>
      <c r="G135" s="72">
        <f t="shared" si="5"/>
        <v>0.83333333333333337</v>
      </c>
      <c r="R135" s="6" t="s">
        <v>189</v>
      </c>
      <c r="AD135" s="73">
        <f t="shared" si="6"/>
        <v>0.83333333333333337</v>
      </c>
      <c r="AE135" s="69">
        <f t="shared" si="7"/>
        <v>1</v>
      </c>
      <c r="AF135" s="69">
        <f t="shared" si="8"/>
        <v>0.5</v>
      </c>
      <c r="AG135" s="69">
        <f t="shared" si="9"/>
        <v>1</v>
      </c>
      <c r="AH135" s="6"/>
      <c r="AI135" s="6" t="s">
        <v>1068</v>
      </c>
      <c r="AJ135" s="6" t="s">
        <v>1078</v>
      </c>
      <c r="AK135" s="6" t="s">
        <v>1070</v>
      </c>
    </row>
    <row r="136" spans="1:37" ht="13" x14ac:dyDescent="0.15">
      <c r="A136" s="15">
        <v>43747.72655446759</v>
      </c>
      <c r="B136" s="6" t="s">
        <v>141</v>
      </c>
      <c r="C136" s="4" t="str">
        <f t="shared" si="0"/>
        <v>Manor Early College High School</v>
      </c>
      <c r="D136" s="6" t="s">
        <v>210</v>
      </c>
      <c r="F136" s="4" t="str">
        <f t="shared" si="1"/>
        <v>Isiah Martinez</v>
      </c>
      <c r="G136" s="72">
        <f t="shared" si="5"/>
        <v>0.41666666666666669</v>
      </c>
      <c r="L136" s="6" t="s">
        <v>245</v>
      </c>
      <c r="AD136" s="73">
        <f t="shared" si="6"/>
        <v>0.41666666666666669</v>
      </c>
      <c r="AE136" s="69">
        <f t="shared" si="7"/>
        <v>0</v>
      </c>
      <c r="AF136" s="69">
        <f t="shared" si="8"/>
        <v>0.25</v>
      </c>
      <c r="AG136" s="69">
        <f t="shared" si="9"/>
        <v>1</v>
      </c>
      <c r="AH136" s="6"/>
      <c r="AI136" s="6" t="s">
        <v>1075</v>
      </c>
      <c r="AJ136" s="6" t="s">
        <v>1079</v>
      </c>
      <c r="AK136" s="6" t="s">
        <v>1070</v>
      </c>
    </row>
    <row r="137" spans="1:37" ht="13" x14ac:dyDescent="0.15">
      <c r="A137" s="15">
        <v>43747.726556979163</v>
      </c>
      <c r="B137" s="6" t="s">
        <v>141</v>
      </c>
      <c r="C137" s="4" t="str">
        <f t="shared" si="0"/>
        <v>Manor Early College High School</v>
      </c>
      <c r="D137" s="6" t="s">
        <v>210</v>
      </c>
      <c r="F137" s="4" t="str">
        <f t="shared" si="1"/>
        <v>Rudy Morales Hernandez</v>
      </c>
      <c r="G137" s="72">
        <f t="shared" si="5"/>
        <v>0.41666666666666669</v>
      </c>
      <c r="L137" s="6" t="s">
        <v>215</v>
      </c>
      <c r="AD137" s="73">
        <f t="shared" si="6"/>
        <v>0.41666666666666669</v>
      </c>
      <c r="AE137" s="69">
        <f t="shared" si="7"/>
        <v>0</v>
      </c>
      <c r="AF137" s="69">
        <f t="shared" si="8"/>
        <v>0.25</v>
      </c>
      <c r="AG137" s="69">
        <f t="shared" si="9"/>
        <v>1</v>
      </c>
      <c r="AH137" s="6"/>
      <c r="AI137" s="6" t="s">
        <v>1075</v>
      </c>
      <c r="AJ137" s="6" t="s">
        <v>1079</v>
      </c>
      <c r="AK137" s="6" t="s">
        <v>1070</v>
      </c>
    </row>
    <row r="138" spans="1:37" ht="13" x14ac:dyDescent="0.15">
      <c r="A138" s="15">
        <v>43747.726614270832</v>
      </c>
      <c r="B138" s="6" t="s">
        <v>141</v>
      </c>
      <c r="C138" s="4" t="str">
        <f t="shared" si="0"/>
        <v>Weiss</v>
      </c>
      <c r="D138" s="6" t="s">
        <v>168</v>
      </c>
      <c r="F138" s="4" t="str">
        <f t="shared" si="1"/>
        <v>Gabriella Vallejo</v>
      </c>
      <c r="G138" s="72">
        <f t="shared" si="5"/>
        <v>0.75</v>
      </c>
      <c r="R138" s="6" t="s">
        <v>190</v>
      </c>
      <c r="AD138" s="73">
        <f t="shared" si="6"/>
        <v>0.75</v>
      </c>
      <c r="AE138" s="69">
        <f t="shared" si="7"/>
        <v>1</v>
      </c>
      <c r="AF138" s="69">
        <f t="shared" si="8"/>
        <v>0.25</v>
      </c>
      <c r="AG138" s="69">
        <f t="shared" si="9"/>
        <v>1</v>
      </c>
      <c r="AH138" s="6"/>
      <c r="AI138" s="6" t="s">
        <v>1068</v>
      </c>
      <c r="AJ138" s="6" t="s">
        <v>1076</v>
      </c>
      <c r="AK138" s="6" t="s">
        <v>1070</v>
      </c>
    </row>
    <row r="139" spans="1:37" ht="13" x14ac:dyDescent="0.15">
      <c r="A139" s="15">
        <v>43747.726699016202</v>
      </c>
      <c r="B139" s="6" t="s">
        <v>141</v>
      </c>
      <c r="C139" s="4" t="str">
        <f t="shared" si="0"/>
        <v>Stony Point</v>
      </c>
      <c r="D139" s="6" t="s">
        <v>142</v>
      </c>
      <c r="F139" s="4" t="str">
        <f t="shared" si="1"/>
        <v>Kathleen Robot</v>
      </c>
      <c r="G139" s="72">
        <f t="shared" si="5"/>
        <v>0.91666666666666663</v>
      </c>
      <c r="Q139" s="6" t="s">
        <v>405</v>
      </c>
      <c r="AD139" s="73">
        <f t="shared" si="6"/>
        <v>0.91666666666666663</v>
      </c>
      <c r="AE139" s="69">
        <f t="shared" si="7"/>
        <v>1</v>
      </c>
      <c r="AF139" s="69">
        <f t="shared" si="8"/>
        <v>0.75</v>
      </c>
      <c r="AG139" s="69">
        <f t="shared" si="9"/>
        <v>1</v>
      </c>
      <c r="AH139" s="6"/>
      <c r="AI139" s="6" t="s">
        <v>1068</v>
      </c>
      <c r="AJ139" s="6" t="s">
        <v>1071</v>
      </c>
      <c r="AK139" s="6" t="s">
        <v>1070</v>
      </c>
    </row>
    <row r="140" spans="1:37" ht="13" x14ac:dyDescent="0.15">
      <c r="A140" s="15">
        <v>43747.72673112269</v>
      </c>
      <c r="B140" s="6" t="s">
        <v>141</v>
      </c>
      <c r="C140" s="4" t="str">
        <f t="shared" si="0"/>
        <v>Weiss</v>
      </c>
      <c r="D140" s="6" t="s">
        <v>168</v>
      </c>
      <c r="F140" s="4" t="str">
        <f t="shared" si="1"/>
        <v>Caleb Ramirez</v>
      </c>
      <c r="G140" s="72">
        <f t="shared" si="5"/>
        <v>0.41666666666666669</v>
      </c>
      <c r="R140" s="6" t="s">
        <v>403</v>
      </c>
      <c r="AD140" s="73">
        <f t="shared" si="6"/>
        <v>0.41666666666666669</v>
      </c>
      <c r="AE140" s="69">
        <f t="shared" si="7"/>
        <v>0</v>
      </c>
      <c r="AF140" s="69">
        <f t="shared" si="8"/>
        <v>0.25</v>
      </c>
      <c r="AG140" s="69">
        <f t="shared" si="9"/>
        <v>1</v>
      </c>
      <c r="AH140" s="6"/>
      <c r="AI140" s="6" t="s">
        <v>1075</v>
      </c>
      <c r="AJ140" s="6" t="s">
        <v>1079</v>
      </c>
      <c r="AK140" s="6" t="s">
        <v>1070</v>
      </c>
    </row>
    <row r="141" spans="1:37" ht="13" x14ac:dyDescent="0.15">
      <c r="A141" s="15">
        <v>43747.727081909718</v>
      </c>
      <c r="B141" s="6" t="s">
        <v>141</v>
      </c>
      <c r="C141" s="4" t="str">
        <f t="shared" si="0"/>
        <v>Pflugerville</v>
      </c>
      <c r="D141" s="6" t="s">
        <v>149</v>
      </c>
      <c r="F141" s="4" t="str">
        <f t="shared" si="1"/>
        <v>Aileen Garcia</v>
      </c>
      <c r="G141" s="72">
        <f t="shared" si="5"/>
        <v>0.41666666666666669</v>
      </c>
      <c r="P141" s="6" t="s">
        <v>179</v>
      </c>
      <c r="AD141" s="73">
        <f t="shared" si="6"/>
        <v>0.41666666666666669</v>
      </c>
      <c r="AE141" s="69">
        <f t="shared" si="7"/>
        <v>1</v>
      </c>
      <c r="AF141" s="69">
        <f t="shared" si="8"/>
        <v>0.25</v>
      </c>
      <c r="AG141" s="69">
        <f t="shared" si="9"/>
        <v>0</v>
      </c>
      <c r="AH141" s="6"/>
      <c r="AI141" s="6" t="s">
        <v>1068</v>
      </c>
      <c r="AJ141" s="6" t="s">
        <v>1079</v>
      </c>
      <c r="AK141" s="6" t="s">
        <v>1086</v>
      </c>
    </row>
    <row r="142" spans="1:37" ht="13" x14ac:dyDescent="0.15">
      <c r="A142" s="15">
        <v>43747.727112997687</v>
      </c>
      <c r="B142" s="6" t="s">
        <v>141</v>
      </c>
      <c r="C142" s="4" t="str">
        <f t="shared" si="0"/>
        <v>Pflugerville</v>
      </c>
      <c r="D142" s="6" t="s">
        <v>149</v>
      </c>
      <c r="F142" s="4" t="str">
        <f t="shared" si="1"/>
        <v>Kyndal Hampton</v>
      </c>
      <c r="G142" s="72">
        <f t="shared" si="5"/>
        <v>8.3333333333333329E-2</v>
      </c>
      <c r="P142" s="6" t="s">
        <v>153</v>
      </c>
      <c r="AD142" s="73">
        <f t="shared" si="6"/>
        <v>8.3333333333333329E-2</v>
      </c>
      <c r="AE142" s="69">
        <f t="shared" si="7"/>
        <v>0</v>
      </c>
      <c r="AF142" s="69">
        <f t="shared" si="8"/>
        <v>0.25</v>
      </c>
      <c r="AG142" s="69">
        <f t="shared" si="9"/>
        <v>0</v>
      </c>
      <c r="AH142" s="6"/>
      <c r="AI142" s="6" t="s">
        <v>1072</v>
      </c>
      <c r="AJ142" s="6" t="s">
        <v>1079</v>
      </c>
      <c r="AK142" s="6" t="s">
        <v>1086</v>
      </c>
    </row>
    <row r="143" spans="1:37" ht="13" x14ac:dyDescent="0.15">
      <c r="A143" s="15">
        <v>43747.727193043982</v>
      </c>
      <c r="B143" s="6" t="s">
        <v>141</v>
      </c>
      <c r="C143" s="4" t="str">
        <f t="shared" si="0"/>
        <v>Weiss</v>
      </c>
      <c r="D143" s="6" t="s">
        <v>168</v>
      </c>
      <c r="F143" s="4" t="str">
        <f t="shared" si="1"/>
        <v>Favour Toghanro</v>
      </c>
      <c r="G143" s="72">
        <f t="shared" si="5"/>
        <v>0.66666666666666663</v>
      </c>
      <c r="R143" s="6" t="s">
        <v>198</v>
      </c>
      <c r="AD143" s="73">
        <f t="shared" si="6"/>
        <v>0.66666666666666663</v>
      </c>
      <c r="AE143" s="69">
        <f t="shared" si="7"/>
        <v>0</v>
      </c>
      <c r="AF143" s="69">
        <f t="shared" si="8"/>
        <v>1</v>
      </c>
      <c r="AG143" s="69">
        <f t="shared" si="9"/>
        <v>1</v>
      </c>
      <c r="AH143" s="6"/>
      <c r="AI143" s="6" t="s">
        <v>1075</v>
      </c>
      <c r="AJ143" s="6" t="s">
        <v>1069</v>
      </c>
      <c r="AK143" s="6" t="s">
        <v>1070</v>
      </c>
    </row>
    <row r="144" spans="1:37" ht="13" x14ac:dyDescent="0.15">
      <c r="A144" s="15">
        <v>43747.727212696758</v>
      </c>
      <c r="B144" s="6" t="s">
        <v>141</v>
      </c>
      <c r="C144" s="4" t="str">
        <f t="shared" si="0"/>
        <v>Stony Point</v>
      </c>
      <c r="D144" s="6" t="s">
        <v>142</v>
      </c>
      <c r="F144" s="4" t="str">
        <f t="shared" si="1"/>
        <v>Jameson Shook</v>
      </c>
      <c r="G144" s="72">
        <f t="shared" si="5"/>
        <v>0.83333333333333337</v>
      </c>
      <c r="Q144" s="6" t="s">
        <v>170</v>
      </c>
      <c r="AD144" s="73">
        <f t="shared" si="6"/>
        <v>0.83333333333333337</v>
      </c>
      <c r="AE144" s="69">
        <f t="shared" si="7"/>
        <v>1</v>
      </c>
      <c r="AF144" s="69">
        <f t="shared" si="8"/>
        <v>0.5</v>
      </c>
      <c r="AG144" s="69">
        <f t="shared" si="9"/>
        <v>1</v>
      </c>
      <c r="AH144" s="6"/>
      <c r="AI144" s="6" t="s">
        <v>1068</v>
      </c>
      <c r="AJ144" s="6" t="s">
        <v>1078</v>
      </c>
      <c r="AK144" s="6" t="s">
        <v>1070</v>
      </c>
    </row>
    <row r="145" spans="1:37" ht="13" x14ac:dyDescent="0.15">
      <c r="A145" s="15">
        <v>43747.727297372687</v>
      </c>
      <c r="B145" s="6" t="s">
        <v>141</v>
      </c>
      <c r="C145" s="4" t="str">
        <f t="shared" si="0"/>
        <v>Stony Point</v>
      </c>
      <c r="D145" s="6" t="s">
        <v>142</v>
      </c>
      <c r="F145" s="4" t="str">
        <f t="shared" si="1"/>
        <v>Kyle Chambless</v>
      </c>
      <c r="G145" s="72">
        <f t="shared" si="5"/>
        <v>0.66666666666666663</v>
      </c>
      <c r="Q145" s="6" t="s">
        <v>181</v>
      </c>
      <c r="AD145" s="73">
        <f t="shared" si="6"/>
        <v>0.66666666666666663</v>
      </c>
      <c r="AE145" s="69">
        <f t="shared" si="7"/>
        <v>0</v>
      </c>
      <c r="AF145" s="69">
        <f t="shared" si="8"/>
        <v>1</v>
      </c>
      <c r="AG145" s="69">
        <f t="shared" si="9"/>
        <v>1</v>
      </c>
      <c r="AH145" s="6"/>
      <c r="AI145" s="6" t="s">
        <v>1072</v>
      </c>
      <c r="AJ145" s="6" t="s">
        <v>1069</v>
      </c>
      <c r="AK145" s="6" t="s">
        <v>1070</v>
      </c>
    </row>
    <row r="146" spans="1:37" ht="13" x14ac:dyDescent="0.15">
      <c r="A146" s="15">
        <v>43747.727980613425</v>
      </c>
      <c r="B146" s="6" t="s">
        <v>141</v>
      </c>
      <c r="C146" s="4" t="str">
        <f t="shared" si="0"/>
        <v>Stony Point</v>
      </c>
      <c r="D146" s="6" t="s">
        <v>142</v>
      </c>
      <c r="F146" s="4" t="str">
        <f t="shared" si="1"/>
        <v>Jatin Kommera</v>
      </c>
      <c r="G146" s="72">
        <f t="shared" si="5"/>
        <v>0.5</v>
      </c>
      <c r="Q146" s="6" t="s">
        <v>174</v>
      </c>
      <c r="AD146" s="73">
        <f t="shared" si="6"/>
        <v>0.5</v>
      </c>
      <c r="AE146" s="69">
        <f t="shared" si="7"/>
        <v>0</v>
      </c>
      <c r="AF146" s="69">
        <f t="shared" si="8"/>
        <v>0.5</v>
      </c>
      <c r="AG146" s="69">
        <f t="shared" si="9"/>
        <v>1</v>
      </c>
      <c r="AH146" s="6"/>
      <c r="AI146" s="6" t="s">
        <v>1075</v>
      </c>
      <c r="AJ146" s="6" t="s">
        <v>1078</v>
      </c>
      <c r="AK146" s="6" t="s">
        <v>1070</v>
      </c>
    </row>
    <row r="147" spans="1:37" ht="13" x14ac:dyDescent="0.15">
      <c r="A147" s="15">
        <v>43747.728067638891</v>
      </c>
      <c r="B147" s="6" t="s">
        <v>141</v>
      </c>
      <c r="C147" s="4" t="str">
        <f t="shared" si="0"/>
        <v>Stony Point</v>
      </c>
      <c r="D147" s="6" t="s">
        <v>142</v>
      </c>
      <c r="F147" s="4" t="str">
        <f t="shared" si="1"/>
        <v>Manas Mamtora</v>
      </c>
      <c r="G147" s="72">
        <f t="shared" si="5"/>
        <v>0.66666666666666663</v>
      </c>
      <c r="Q147" s="6" t="s">
        <v>180</v>
      </c>
      <c r="AD147" s="73">
        <f t="shared" si="6"/>
        <v>0.66666666666666663</v>
      </c>
      <c r="AE147" s="69">
        <f t="shared" si="7"/>
        <v>0</v>
      </c>
      <c r="AF147" s="69">
        <f t="shared" si="8"/>
        <v>1</v>
      </c>
      <c r="AG147" s="69">
        <f t="shared" si="9"/>
        <v>1</v>
      </c>
      <c r="AH147" s="6"/>
      <c r="AI147" s="6" t="s">
        <v>1072</v>
      </c>
      <c r="AJ147" s="6" t="s">
        <v>1069</v>
      </c>
      <c r="AK147" s="6" t="s">
        <v>1070</v>
      </c>
    </row>
    <row r="148" spans="1:37" ht="13" x14ac:dyDescent="0.15">
      <c r="A148" s="15">
        <v>43747.728266296297</v>
      </c>
      <c r="B148" s="6" t="s">
        <v>141</v>
      </c>
      <c r="C148" s="4" t="str">
        <f t="shared" si="0"/>
        <v>Pflugerville</v>
      </c>
      <c r="D148" s="6" t="s">
        <v>149</v>
      </c>
      <c r="F148" s="4" t="str">
        <f t="shared" si="1"/>
        <v>Marley McMillan</v>
      </c>
      <c r="G148" s="72">
        <f t="shared" si="5"/>
        <v>0.58333333333333337</v>
      </c>
      <c r="P148" s="6" t="s">
        <v>172</v>
      </c>
      <c r="AD148" s="73">
        <f t="shared" si="6"/>
        <v>0.58333333333333337</v>
      </c>
      <c r="AE148" s="69">
        <f t="shared" si="7"/>
        <v>0</v>
      </c>
      <c r="AF148" s="69">
        <f t="shared" si="8"/>
        <v>0.75</v>
      </c>
      <c r="AG148" s="69">
        <f t="shared" si="9"/>
        <v>1</v>
      </c>
      <c r="AH148" s="6"/>
      <c r="AI148" s="6" t="s">
        <v>1075</v>
      </c>
      <c r="AJ148" s="6" t="s">
        <v>1071</v>
      </c>
      <c r="AK148" s="6" t="s">
        <v>1070</v>
      </c>
    </row>
    <row r="149" spans="1:37" ht="13" x14ac:dyDescent="0.15">
      <c r="A149" s="15">
        <v>43747.728515729163</v>
      </c>
      <c r="B149" s="6" t="s">
        <v>141</v>
      </c>
      <c r="C149" s="4" t="str">
        <f t="shared" si="0"/>
        <v>Pflugerville</v>
      </c>
      <c r="D149" s="6" t="s">
        <v>149</v>
      </c>
      <c r="F149" s="4" t="str">
        <f t="shared" si="1"/>
        <v>Desiree Flores</v>
      </c>
      <c r="G149" s="72">
        <f t="shared" si="5"/>
        <v>0.83333333333333337</v>
      </c>
      <c r="P149" s="6" t="s">
        <v>191</v>
      </c>
      <c r="AD149" s="73">
        <f t="shared" si="6"/>
        <v>0.83333333333333337</v>
      </c>
      <c r="AE149" s="69">
        <f t="shared" si="7"/>
        <v>1</v>
      </c>
      <c r="AF149" s="69">
        <f t="shared" si="8"/>
        <v>0.5</v>
      </c>
      <c r="AG149" s="69">
        <f t="shared" si="9"/>
        <v>1</v>
      </c>
      <c r="AH149" s="6"/>
      <c r="AI149" s="6" t="s">
        <v>1068</v>
      </c>
      <c r="AJ149" s="6" t="s">
        <v>1080</v>
      </c>
      <c r="AK149" s="6" t="s">
        <v>1070</v>
      </c>
    </row>
    <row r="150" spans="1:37" ht="13" x14ac:dyDescent="0.15">
      <c r="A150" s="15">
        <v>43747.728531539353</v>
      </c>
      <c r="B150" s="6" t="s">
        <v>141</v>
      </c>
      <c r="C150" s="4" t="str">
        <f t="shared" si="0"/>
        <v>Stony Point</v>
      </c>
      <c r="D150" s="6" t="s">
        <v>142</v>
      </c>
      <c r="F150" s="4" t="str">
        <f t="shared" si="1"/>
        <v>Jazziah Reyes</v>
      </c>
      <c r="G150" s="72">
        <f t="shared" si="5"/>
        <v>0.25</v>
      </c>
      <c r="Q150" s="6" t="s">
        <v>412</v>
      </c>
      <c r="AD150" s="73">
        <f t="shared" si="6"/>
        <v>0.25</v>
      </c>
      <c r="AE150" s="69">
        <f t="shared" si="7"/>
        <v>0</v>
      </c>
      <c r="AF150" s="69">
        <f t="shared" si="8"/>
        <v>0.75</v>
      </c>
      <c r="AG150" s="69">
        <f t="shared" si="9"/>
        <v>0</v>
      </c>
      <c r="AH150" s="6"/>
      <c r="AI150" s="6" t="s">
        <v>1085</v>
      </c>
      <c r="AJ150" s="6" t="s">
        <v>1071</v>
      </c>
      <c r="AK150" s="6" t="s">
        <v>1077</v>
      </c>
    </row>
    <row r="151" spans="1:37" ht="13" x14ac:dyDescent="0.15">
      <c r="A151" s="15">
        <v>43747.728726608795</v>
      </c>
      <c r="B151" s="6" t="s">
        <v>141</v>
      </c>
      <c r="C151" s="4" t="str">
        <f t="shared" si="0"/>
        <v>Stony Point</v>
      </c>
      <c r="D151" s="6" t="s">
        <v>142</v>
      </c>
      <c r="F151" s="4" t="str">
        <f t="shared" si="1"/>
        <v>Jatin Kommera</v>
      </c>
      <c r="G151" s="72">
        <f t="shared" si="5"/>
        <v>0.5</v>
      </c>
      <c r="Q151" s="6" t="s">
        <v>174</v>
      </c>
      <c r="AD151" s="73">
        <f t="shared" si="6"/>
        <v>0.5</v>
      </c>
      <c r="AE151" s="69">
        <f t="shared" si="7"/>
        <v>0</v>
      </c>
      <c r="AF151" s="69">
        <f t="shared" si="8"/>
        <v>0.5</v>
      </c>
      <c r="AG151" s="69">
        <f t="shared" si="9"/>
        <v>1</v>
      </c>
      <c r="AH151" s="6"/>
      <c r="AI151" s="6" t="s">
        <v>1072</v>
      </c>
      <c r="AJ151" s="6" t="s">
        <v>1078</v>
      </c>
      <c r="AK151" s="6" t="s">
        <v>1070</v>
      </c>
    </row>
    <row r="152" spans="1:37" ht="13" x14ac:dyDescent="0.15">
      <c r="A152" s="15">
        <v>43747.729229710647</v>
      </c>
      <c r="B152" s="6" t="s">
        <v>141</v>
      </c>
      <c r="C152" s="4" t="str">
        <f t="shared" si="0"/>
        <v>Pflugerville</v>
      </c>
      <c r="D152" s="6" t="s">
        <v>149</v>
      </c>
      <c r="F152" s="4" t="str">
        <f t="shared" si="1"/>
        <v>Lupita Avila Ramirez</v>
      </c>
      <c r="G152" s="72">
        <f t="shared" si="5"/>
        <v>0.58333333333333337</v>
      </c>
      <c r="P152" s="6" t="s">
        <v>158</v>
      </c>
      <c r="AD152" s="73">
        <f t="shared" si="6"/>
        <v>0.58333333333333337</v>
      </c>
      <c r="AE152" s="69">
        <f t="shared" si="7"/>
        <v>0</v>
      </c>
      <c r="AF152" s="69">
        <f t="shared" si="8"/>
        <v>0.75</v>
      </c>
      <c r="AG152" s="69">
        <f t="shared" si="9"/>
        <v>1</v>
      </c>
      <c r="AH152" s="6"/>
      <c r="AI152" s="6" t="s">
        <v>1075</v>
      </c>
      <c r="AJ152" s="6" t="s">
        <v>1084</v>
      </c>
      <c r="AK152" s="6" t="s">
        <v>1070</v>
      </c>
    </row>
    <row r="153" spans="1:37" ht="13" x14ac:dyDescent="0.15">
      <c r="A153" s="15">
        <v>43747.729268912037</v>
      </c>
      <c r="B153" s="6" t="s">
        <v>141</v>
      </c>
      <c r="C153" s="4" t="str">
        <f t="shared" si="0"/>
        <v>Pflugerville</v>
      </c>
      <c r="D153" s="6" t="s">
        <v>149</v>
      </c>
      <c r="F153" s="4" t="str">
        <f t="shared" si="1"/>
        <v>Dajuan Jules</v>
      </c>
      <c r="G153" s="72">
        <f t="shared" si="5"/>
        <v>0.5</v>
      </c>
      <c r="P153" s="6" t="s">
        <v>166</v>
      </c>
      <c r="AD153" s="73">
        <f t="shared" si="6"/>
        <v>0.5</v>
      </c>
      <c r="AE153" s="69">
        <f t="shared" si="7"/>
        <v>0</v>
      </c>
      <c r="AF153" s="69">
        <f t="shared" si="8"/>
        <v>0.5</v>
      </c>
      <c r="AG153" s="69">
        <f t="shared" si="9"/>
        <v>1</v>
      </c>
      <c r="AH153" s="6"/>
      <c r="AI153" s="6" t="s">
        <v>1075</v>
      </c>
      <c r="AJ153" s="6" t="s">
        <v>1087</v>
      </c>
      <c r="AK153" s="6" t="s">
        <v>1070</v>
      </c>
    </row>
    <row r="154" spans="1:37" ht="13" x14ac:dyDescent="0.15">
      <c r="A154" s="15">
        <v>43747.729517615742</v>
      </c>
      <c r="B154" s="6" t="s">
        <v>141</v>
      </c>
      <c r="C154" s="4" t="str">
        <f t="shared" si="0"/>
        <v>Pflugerville</v>
      </c>
      <c r="D154" s="6" t="s">
        <v>149</v>
      </c>
      <c r="F154" s="4" t="str">
        <f t="shared" si="1"/>
        <v>Wyatt Price</v>
      </c>
      <c r="G154" s="72">
        <f t="shared" si="5"/>
        <v>0.58333333333333337</v>
      </c>
      <c r="P154" s="6" t="s">
        <v>362</v>
      </c>
      <c r="AD154" s="73">
        <f t="shared" si="6"/>
        <v>0.58333333333333337</v>
      </c>
      <c r="AE154" s="69">
        <f t="shared" si="7"/>
        <v>0</v>
      </c>
      <c r="AF154" s="69">
        <f t="shared" si="8"/>
        <v>0.75</v>
      </c>
      <c r="AG154" s="69">
        <f t="shared" si="9"/>
        <v>1</v>
      </c>
      <c r="AH154" s="6"/>
      <c r="AI154" s="6" t="s">
        <v>1075</v>
      </c>
      <c r="AJ154" s="6" t="s">
        <v>1084</v>
      </c>
      <c r="AK154" s="6" t="s">
        <v>1070</v>
      </c>
    </row>
    <row r="155" spans="1:37" ht="13" x14ac:dyDescent="0.15">
      <c r="A155" s="15">
        <v>43747.729742106487</v>
      </c>
      <c r="B155" s="6" t="s">
        <v>141</v>
      </c>
      <c r="C155" s="4" t="str">
        <f t="shared" si="0"/>
        <v>Pflugerville</v>
      </c>
      <c r="D155" s="6" t="s">
        <v>149</v>
      </c>
      <c r="F155" s="4" t="str">
        <f t="shared" si="1"/>
        <v>Daniela Fuentes</v>
      </c>
      <c r="G155" s="72">
        <f t="shared" si="5"/>
        <v>1</v>
      </c>
      <c r="P155" s="6" t="s">
        <v>155</v>
      </c>
      <c r="AD155" s="73">
        <f t="shared" si="6"/>
        <v>1</v>
      </c>
      <c r="AE155" s="69">
        <f t="shared" si="7"/>
        <v>1</v>
      </c>
      <c r="AF155" s="69">
        <f t="shared" si="8"/>
        <v>1</v>
      </c>
      <c r="AG155" s="69">
        <f t="shared" si="9"/>
        <v>1</v>
      </c>
      <c r="AH155" s="6"/>
      <c r="AI155" s="6" t="s">
        <v>1068</v>
      </c>
      <c r="AJ155" s="6" t="s">
        <v>1069</v>
      </c>
      <c r="AK155" s="6" t="s">
        <v>1070</v>
      </c>
    </row>
    <row r="156" spans="1:37" ht="13" x14ac:dyDescent="0.15">
      <c r="A156" s="15">
        <v>43747.731052777774</v>
      </c>
      <c r="B156" s="6" t="s">
        <v>141</v>
      </c>
      <c r="C156" s="4" t="str">
        <f t="shared" si="0"/>
        <v>Pflugerville</v>
      </c>
      <c r="D156" s="6" t="s">
        <v>149</v>
      </c>
      <c r="F156" s="4" t="str">
        <f t="shared" si="1"/>
        <v>Keira Tran</v>
      </c>
      <c r="G156" s="72">
        <f t="shared" si="5"/>
        <v>0.58333333333333337</v>
      </c>
      <c r="P156" s="6" t="s">
        <v>157</v>
      </c>
      <c r="AD156" s="73">
        <f t="shared" si="6"/>
        <v>0.58333333333333337</v>
      </c>
      <c r="AE156" s="69">
        <f t="shared" si="7"/>
        <v>0</v>
      </c>
      <c r="AF156" s="69">
        <f t="shared" si="8"/>
        <v>0.75</v>
      </c>
      <c r="AG156" s="69">
        <f t="shared" si="9"/>
        <v>1</v>
      </c>
      <c r="AH156" s="6"/>
      <c r="AI156" s="6" t="s">
        <v>1075</v>
      </c>
      <c r="AJ156" s="6" t="s">
        <v>1073</v>
      </c>
      <c r="AK156" s="6" t="s">
        <v>1070</v>
      </c>
    </row>
    <row r="157" spans="1:37" ht="13" x14ac:dyDescent="0.15">
      <c r="A157" s="15">
        <v>43747.732068391204</v>
      </c>
      <c r="B157" s="6" t="s">
        <v>141</v>
      </c>
      <c r="C157" s="4" t="str">
        <f t="shared" si="0"/>
        <v>Pflugerville</v>
      </c>
      <c r="D157" s="6" t="s">
        <v>149</v>
      </c>
      <c r="F157" s="4" t="str">
        <f t="shared" si="1"/>
        <v>Paisley Tramp</v>
      </c>
      <c r="G157" s="72">
        <f t="shared" si="5"/>
        <v>0.58333333333333337</v>
      </c>
      <c r="P157" s="6" t="s">
        <v>160</v>
      </c>
      <c r="AD157" s="73">
        <f t="shared" si="6"/>
        <v>0.58333333333333337</v>
      </c>
      <c r="AE157" s="69">
        <f t="shared" si="7"/>
        <v>0</v>
      </c>
      <c r="AF157" s="69">
        <f t="shared" si="8"/>
        <v>0.75</v>
      </c>
      <c r="AG157" s="69">
        <f t="shared" si="9"/>
        <v>1</v>
      </c>
      <c r="AH157" s="6"/>
      <c r="AI157" s="6" t="s">
        <v>1075</v>
      </c>
      <c r="AJ157" s="6" t="s">
        <v>1073</v>
      </c>
      <c r="AK157" s="6" t="s">
        <v>1070</v>
      </c>
    </row>
    <row r="158" spans="1:37" ht="13" x14ac:dyDescent="0.15">
      <c r="A158" s="15">
        <v>43747.737698576384</v>
      </c>
      <c r="B158" s="6" t="s">
        <v>141</v>
      </c>
      <c r="C158" s="4" t="str">
        <f t="shared" si="0"/>
        <v>Manor Early College High School</v>
      </c>
      <c r="D158" s="6" t="s">
        <v>210</v>
      </c>
      <c r="F158" s="4" t="str">
        <f t="shared" si="1"/>
        <v>Esait Jaimes</v>
      </c>
      <c r="G158" s="72">
        <f t="shared" si="5"/>
        <v>0.5</v>
      </c>
      <c r="L158" s="6" t="s">
        <v>233</v>
      </c>
      <c r="AD158" s="73">
        <f t="shared" si="6"/>
        <v>0.5</v>
      </c>
      <c r="AE158" s="69">
        <f t="shared" si="7"/>
        <v>1</v>
      </c>
      <c r="AF158" s="69">
        <f t="shared" si="8"/>
        <v>0.5</v>
      </c>
      <c r="AG158" s="69">
        <f t="shared" si="9"/>
        <v>0</v>
      </c>
      <c r="AH158" s="6"/>
      <c r="AI158" s="6" t="s">
        <v>1068</v>
      </c>
      <c r="AJ158" s="6" t="s">
        <v>1088</v>
      </c>
      <c r="AK158" s="6" t="s">
        <v>1086</v>
      </c>
    </row>
    <row r="159" spans="1:37" ht="13" x14ac:dyDescent="0.15">
      <c r="A159" s="15">
        <v>43747.738188391202</v>
      </c>
      <c r="B159" s="6" t="s">
        <v>141</v>
      </c>
      <c r="C159" s="4" t="str">
        <f t="shared" si="0"/>
        <v>Manor Early College High School</v>
      </c>
      <c r="D159" s="6" t="s">
        <v>210</v>
      </c>
      <c r="F159" s="4" t="str">
        <f t="shared" si="1"/>
        <v>Lilyana Chaney</v>
      </c>
      <c r="G159" s="72">
        <f t="shared" si="5"/>
        <v>0.5</v>
      </c>
      <c r="L159" s="6" t="s">
        <v>217</v>
      </c>
      <c r="AD159" s="73">
        <f t="shared" si="6"/>
        <v>0.5</v>
      </c>
      <c r="AE159" s="69">
        <f t="shared" si="7"/>
        <v>0</v>
      </c>
      <c r="AF159" s="69">
        <f t="shared" si="8"/>
        <v>0.5</v>
      </c>
      <c r="AG159" s="69">
        <f t="shared" si="9"/>
        <v>1</v>
      </c>
      <c r="AH159" s="6"/>
      <c r="AI159" s="6" t="s">
        <v>1072</v>
      </c>
      <c r="AJ159" s="6" t="s">
        <v>1087</v>
      </c>
      <c r="AK159" s="6" t="s">
        <v>1070</v>
      </c>
    </row>
    <row r="160" spans="1:37" ht="13" x14ac:dyDescent="0.15">
      <c r="A160" s="15">
        <v>43747.739033078702</v>
      </c>
      <c r="B160" s="6" t="s">
        <v>141</v>
      </c>
      <c r="C160" s="4" t="str">
        <f t="shared" si="0"/>
        <v>Manor Early College High School</v>
      </c>
      <c r="D160" s="6" t="s">
        <v>210</v>
      </c>
      <c r="F160" s="4" t="str">
        <f t="shared" si="1"/>
        <v>Ellie Chan</v>
      </c>
      <c r="G160" s="72">
        <f t="shared" si="5"/>
        <v>0.58333333333333337</v>
      </c>
      <c r="L160" s="6" t="s">
        <v>214</v>
      </c>
      <c r="AD160" s="73">
        <f t="shared" si="6"/>
        <v>0.58333333333333337</v>
      </c>
      <c r="AE160" s="69">
        <f t="shared" si="7"/>
        <v>0</v>
      </c>
      <c r="AF160" s="69">
        <f t="shared" si="8"/>
        <v>0.75</v>
      </c>
      <c r="AG160" s="69">
        <f t="shared" si="9"/>
        <v>1</v>
      </c>
      <c r="AH160" s="6"/>
      <c r="AI160" s="6" t="s">
        <v>1075</v>
      </c>
      <c r="AJ160" s="6" t="s">
        <v>1082</v>
      </c>
      <c r="AK160" s="6" t="s">
        <v>1070</v>
      </c>
    </row>
    <row r="161" spans="1:37" ht="13" x14ac:dyDescent="0.15">
      <c r="A161" s="15">
        <v>43747.7391909375</v>
      </c>
      <c r="B161" s="6" t="s">
        <v>141</v>
      </c>
      <c r="C161" s="4" t="str">
        <f t="shared" si="0"/>
        <v>Manor Early College High School</v>
      </c>
      <c r="D161" s="6" t="s">
        <v>210</v>
      </c>
      <c r="F161" s="4" t="str">
        <f t="shared" si="1"/>
        <v>Madison Pool</v>
      </c>
      <c r="G161" s="72">
        <f t="shared" si="5"/>
        <v>0.5</v>
      </c>
      <c r="L161" s="6" t="s">
        <v>221</v>
      </c>
      <c r="AD161" s="73">
        <f t="shared" si="6"/>
        <v>0.5</v>
      </c>
      <c r="AE161" s="69">
        <f t="shared" si="7"/>
        <v>1</v>
      </c>
      <c r="AF161" s="69">
        <f t="shared" si="8"/>
        <v>0.5</v>
      </c>
      <c r="AG161" s="69">
        <f t="shared" si="9"/>
        <v>0</v>
      </c>
      <c r="AH161" s="6"/>
      <c r="AI161" s="6" t="s">
        <v>1068</v>
      </c>
      <c r="AJ161" s="6" t="s">
        <v>1080</v>
      </c>
      <c r="AK161" s="6" t="s">
        <v>1083</v>
      </c>
    </row>
    <row r="162" spans="1:37" ht="13" x14ac:dyDescent="0.15">
      <c r="A162" s="15">
        <v>43747.740809745374</v>
      </c>
      <c r="B162" s="6" t="s">
        <v>141</v>
      </c>
      <c r="C162" s="4" t="str">
        <f t="shared" si="0"/>
        <v>Manor Early College High School</v>
      </c>
      <c r="D162" s="6" t="s">
        <v>210</v>
      </c>
      <c r="F162" s="4" t="str">
        <f t="shared" si="1"/>
        <v>Maddox Dimmitt</v>
      </c>
      <c r="G162" s="72">
        <f t="shared" si="5"/>
        <v>0.5</v>
      </c>
      <c r="L162" s="6" t="s">
        <v>225</v>
      </c>
      <c r="AD162" s="73">
        <f t="shared" si="6"/>
        <v>0.5</v>
      </c>
      <c r="AE162" s="69">
        <f t="shared" si="7"/>
        <v>0</v>
      </c>
      <c r="AF162" s="69">
        <f t="shared" si="8"/>
        <v>0.5</v>
      </c>
      <c r="AG162" s="69">
        <f t="shared" si="9"/>
        <v>1</v>
      </c>
      <c r="AH162" s="6"/>
      <c r="AI162" s="6" t="s">
        <v>1075</v>
      </c>
      <c r="AJ162" s="6" t="s">
        <v>1080</v>
      </c>
      <c r="AK162" s="6" t="s">
        <v>1070</v>
      </c>
    </row>
    <row r="163" spans="1:37" ht="13" x14ac:dyDescent="0.15">
      <c r="A163" s="15">
        <v>43747.740819722225</v>
      </c>
      <c r="B163" s="6" t="s">
        <v>141</v>
      </c>
      <c r="C163" s="4" t="str">
        <f t="shared" si="0"/>
        <v>Manor High School</v>
      </c>
      <c r="D163" s="6" t="s">
        <v>234</v>
      </c>
      <c r="F163" s="4" t="str">
        <f t="shared" si="1"/>
        <v>Ricardo Luna</v>
      </c>
      <c r="G163" s="72">
        <f t="shared" si="5"/>
        <v>1</v>
      </c>
      <c r="M163" s="6" t="s">
        <v>382</v>
      </c>
      <c r="AD163" s="73">
        <f t="shared" si="6"/>
        <v>1</v>
      </c>
      <c r="AE163" s="69">
        <f t="shared" si="7"/>
        <v>1</v>
      </c>
      <c r="AF163" s="69">
        <f t="shared" si="8"/>
        <v>1</v>
      </c>
      <c r="AG163" s="69">
        <f t="shared" si="9"/>
        <v>1</v>
      </c>
      <c r="AH163" s="6"/>
      <c r="AI163" s="6" t="s">
        <v>1068</v>
      </c>
      <c r="AJ163" s="6" t="s">
        <v>1069</v>
      </c>
      <c r="AK163" s="6" t="s">
        <v>1070</v>
      </c>
    </row>
    <row r="164" spans="1:37" ht="13" x14ac:dyDescent="0.15">
      <c r="A164" s="15">
        <v>43747.740995277782</v>
      </c>
      <c r="B164" s="6" t="s">
        <v>141</v>
      </c>
      <c r="C164" s="4" t="str">
        <f t="shared" si="0"/>
        <v>Manor Early College High School</v>
      </c>
      <c r="D164" s="6" t="s">
        <v>210</v>
      </c>
      <c r="F164" s="4" t="str">
        <f t="shared" si="1"/>
        <v>Ashley Krang</v>
      </c>
      <c r="G164" s="72">
        <f t="shared" si="5"/>
        <v>1</v>
      </c>
      <c r="L164" s="6" t="s">
        <v>224</v>
      </c>
      <c r="AD164" s="73">
        <f t="shared" si="6"/>
        <v>1</v>
      </c>
      <c r="AE164" s="69">
        <f t="shared" si="7"/>
        <v>1</v>
      </c>
      <c r="AF164" s="69">
        <f t="shared" si="8"/>
        <v>1</v>
      </c>
      <c r="AG164" s="69">
        <f t="shared" si="9"/>
        <v>1</v>
      </c>
      <c r="AH164" s="6"/>
      <c r="AI164" s="6" t="s">
        <v>1068</v>
      </c>
      <c r="AJ164" s="6" t="s">
        <v>1069</v>
      </c>
      <c r="AK164" s="6" t="s">
        <v>1070</v>
      </c>
    </row>
    <row r="165" spans="1:37" ht="13" x14ac:dyDescent="0.15">
      <c r="A165" s="15">
        <v>43747.741000497685</v>
      </c>
      <c r="B165" s="6" t="s">
        <v>141</v>
      </c>
      <c r="C165" s="4" t="str">
        <f t="shared" si="0"/>
        <v>Manor Early College High School</v>
      </c>
      <c r="D165" s="6" t="s">
        <v>210</v>
      </c>
      <c r="F165" s="4" t="str">
        <f t="shared" si="1"/>
        <v>Yael Sanchez</v>
      </c>
      <c r="G165" s="72">
        <f t="shared" si="5"/>
        <v>1</v>
      </c>
      <c r="L165" s="6" t="s">
        <v>229</v>
      </c>
      <c r="AD165" s="73">
        <f t="shared" si="6"/>
        <v>1</v>
      </c>
      <c r="AE165" s="69">
        <f t="shared" si="7"/>
        <v>1</v>
      </c>
      <c r="AF165" s="69">
        <f t="shared" si="8"/>
        <v>1</v>
      </c>
      <c r="AG165" s="69">
        <f t="shared" si="9"/>
        <v>1</v>
      </c>
      <c r="AH165" s="6"/>
      <c r="AI165" s="6" t="s">
        <v>1068</v>
      </c>
      <c r="AJ165" s="6" t="s">
        <v>1069</v>
      </c>
      <c r="AK165" s="6" t="s">
        <v>1070</v>
      </c>
    </row>
    <row r="166" spans="1:37" ht="13" x14ac:dyDescent="0.15">
      <c r="A166" s="15">
        <v>43747.741282048606</v>
      </c>
      <c r="B166" s="6" t="s">
        <v>141</v>
      </c>
      <c r="C166" s="4" t="str">
        <f t="shared" si="0"/>
        <v>Manor Early College High School</v>
      </c>
      <c r="D166" s="6" t="s">
        <v>210</v>
      </c>
      <c r="F166" s="4" t="str">
        <f t="shared" si="1"/>
        <v>Jonny Beard</v>
      </c>
      <c r="G166" s="72">
        <f t="shared" si="5"/>
        <v>0.83333333333333337</v>
      </c>
      <c r="L166" s="6" t="s">
        <v>381</v>
      </c>
      <c r="AD166" s="73">
        <f t="shared" si="6"/>
        <v>0.83333333333333337</v>
      </c>
      <c r="AE166" s="69">
        <f t="shared" si="7"/>
        <v>1</v>
      </c>
      <c r="AF166" s="69">
        <f t="shared" si="8"/>
        <v>0.5</v>
      </c>
      <c r="AG166" s="69">
        <f t="shared" si="9"/>
        <v>1</v>
      </c>
      <c r="AH166" s="6"/>
      <c r="AI166" s="6" t="s">
        <v>1068</v>
      </c>
      <c r="AJ166" s="6" t="s">
        <v>1089</v>
      </c>
      <c r="AK166" s="6" t="s">
        <v>1070</v>
      </c>
    </row>
    <row r="167" spans="1:37" ht="13" x14ac:dyDescent="0.15">
      <c r="A167" s="15">
        <v>43747.741447384258</v>
      </c>
      <c r="B167" s="6" t="s">
        <v>141</v>
      </c>
      <c r="C167" s="4" t="str">
        <f t="shared" si="0"/>
        <v>Manor Early College High School</v>
      </c>
      <c r="D167" s="6" t="s">
        <v>210</v>
      </c>
      <c r="F167" s="4" t="str">
        <f t="shared" si="1"/>
        <v>Shiron Hamlin Jr.</v>
      </c>
      <c r="G167" s="72">
        <f t="shared" si="5"/>
        <v>0.91666666666666663</v>
      </c>
      <c r="L167" s="6" t="s">
        <v>211</v>
      </c>
      <c r="AD167" s="73">
        <f t="shared" si="6"/>
        <v>0.91666666666666663</v>
      </c>
      <c r="AE167" s="69">
        <f t="shared" si="7"/>
        <v>1</v>
      </c>
      <c r="AF167" s="69">
        <f t="shared" si="8"/>
        <v>0.75</v>
      </c>
      <c r="AG167" s="69">
        <f t="shared" si="9"/>
        <v>1</v>
      </c>
      <c r="AH167" s="6"/>
      <c r="AI167" s="6" t="s">
        <v>1068</v>
      </c>
      <c r="AJ167" s="6" t="s">
        <v>1073</v>
      </c>
      <c r="AK167" s="6" t="s">
        <v>1070</v>
      </c>
    </row>
    <row r="168" spans="1:37" ht="13" x14ac:dyDescent="0.15">
      <c r="A168" s="15">
        <v>43747.741632962963</v>
      </c>
      <c r="B168" s="6" t="s">
        <v>141</v>
      </c>
      <c r="C168" s="4" t="str">
        <f t="shared" si="0"/>
        <v>Manor Early College High School</v>
      </c>
      <c r="D168" s="6" t="s">
        <v>210</v>
      </c>
      <c r="F168" s="4" t="str">
        <f t="shared" si="1"/>
        <v>Leondre Russell</v>
      </c>
      <c r="G168" s="72">
        <f t="shared" si="5"/>
        <v>0.91666666666666663</v>
      </c>
      <c r="L168" s="6" t="s">
        <v>236</v>
      </c>
      <c r="AD168" s="73">
        <f t="shared" si="6"/>
        <v>0.91666666666666663</v>
      </c>
      <c r="AE168" s="69">
        <f t="shared" si="7"/>
        <v>1</v>
      </c>
      <c r="AF168" s="69">
        <f t="shared" si="8"/>
        <v>0.75</v>
      </c>
      <c r="AG168" s="69">
        <f t="shared" si="9"/>
        <v>1</v>
      </c>
      <c r="AH168" s="6"/>
      <c r="AI168" s="6" t="s">
        <v>1068</v>
      </c>
      <c r="AJ168" s="6" t="s">
        <v>1071</v>
      </c>
      <c r="AK168" s="6" t="s">
        <v>1070</v>
      </c>
    </row>
    <row r="169" spans="1:37" ht="13" x14ac:dyDescent="0.15">
      <c r="A169" s="15">
        <v>43747.741648912037</v>
      </c>
      <c r="B169" s="6" t="s">
        <v>141</v>
      </c>
      <c r="C169" s="4" t="str">
        <f t="shared" si="0"/>
        <v>Manor Early College High School</v>
      </c>
      <c r="D169" s="6" t="s">
        <v>210</v>
      </c>
      <c r="F169" s="4" t="str">
        <f t="shared" si="1"/>
        <v>Jeffrey Inthasane</v>
      </c>
      <c r="G169" s="72">
        <f t="shared" si="5"/>
        <v>0.83333333333333337</v>
      </c>
      <c r="L169" s="6" t="s">
        <v>223</v>
      </c>
      <c r="AD169" s="73">
        <f t="shared" si="6"/>
        <v>0.83333333333333337</v>
      </c>
      <c r="AE169" s="69">
        <f t="shared" si="7"/>
        <v>1</v>
      </c>
      <c r="AF169" s="69">
        <f t="shared" si="8"/>
        <v>0.5</v>
      </c>
      <c r="AG169" s="69">
        <f t="shared" si="9"/>
        <v>1</v>
      </c>
      <c r="AH169" s="6"/>
      <c r="AI169" s="6" t="s">
        <v>1068</v>
      </c>
      <c r="AJ169" s="6" t="s">
        <v>1080</v>
      </c>
      <c r="AK169" s="6" t="s">
        <v>1070</v>
      </c>
    </row>
    <row r="170" spans="1:37" ht="13" x14ac:dyDescent="0.15">
      <c r="A170" s="15">
        <v>43747.743692256947</v>
      </c>
      <c r="B170" s="6" t="s">
        <v>141</v>
      </c>
      <c r="C170" s="4" t="str">
        <f t="shared" si="0"/>
        <v>Manor High School</v>
      </c>
      <c r="D170" s="6" t="s">
        <v>234</v>
      </c>
      <c r="F170" s="4" t="str">
        <f t="shared" si="1"/>
        <v>Michelle Rodriguez</v>
      </c>
      <c r="G170" s="72">
        <f t="shared" si="5"/>
        <v>0.66666666666666663</v>
      </c>
      <c r="M170" s="6" t="s">
        <v>238</v>
      </c>
      <c r="AD170" s="73">
        <f t="shared" si="6"/>
        <v>0.66666666666666663</v>
      </c>
      <c r="AE170" s="69">
        <f t="shared" si="7"/>
        <v>1</v>
      </c>
      <c r="AF170" s="69">
        <f t="shared" si="8"/>
        <v>1</v>
      </c>
      <c r="AG170" s="69">
        <f t="shared" si="9"/>
        <v>0</v>
      </c>
      <c r="AH170" s="6"/>
      <c r="AI170" s="6" t="s">
        <v>1068</v>
      </c>
      <c r="AJ170" s="6" t="s">
        <v>1069</v>
      </c>
      <c r="AK170" s="6" t="s">
        <v>1086</v>
      </c>
    </row>
    <row r="171" spans="1:37" ht="13" x14ac:dyDescent="0.15">
      <c r="A171" s="15">
        <v>43747.74387608796</v>
      </c>
      <c r="B171" s="6" t="s">
        <v>141</v>
      </c>
      <c r="C171" s="4" t="str">
        <f t="shared" si="0"/>
        <v>Manor Early College High School</v>
      </c>
      <c r="D171" s="6" t="s">
        <v>210</v>
      </c>
      <c r="F171" s="4" t="str">
        <f t="shared" si="1"/>
        <v>Maria Aldape</v>
      </c>
      <c r="G171" s="72">
        <f t="shared" si="5"/>
        <v>0.75</v>
      </c>
      <c r="L171" s="6" t="s">
        <v>227</v>
      </c>
      <c r="AD171" s="73">
        <f t="shared" si="6"/>
        <v>0.75</v>
      </c>
      <c r="AE171" s="69">
        <f t="shared" si="7"/>
        <v>1</v>
      </c>
      <c r="AF171" s="69">
        <f t="shared" si="8"/>
        <v>0.25</v>
      </c>
      <c r="AG171" s="69">
        <f t="shared" si="9"/>
        <v>1</v>
      </c>
      <c r="AH171" s="6"/>
      <c r="AI171" s="6" t="s">
        <v>1068</v>
      </c>
      <c r="AJ171" s="6" t="s">
        <v>1079</v>
      </c>
      <c r="AK171" s="6" t="s">
        <v>1070</v>
      </c>
    </row>
    <row r="172" spans="1:37" ht="13" x14ac:dyDescent="0.15">
      <c r="A172" s="15">
        <v>43747.743886481483</v>
      </c>
      <c r="B172" s="6" t="s">
        <v>141</v>
      </c>
      <c r="C172" s="4" t="str">
        <f t="shared" si="0"/>
        <v>Manor Early College High School</v>
      </c>
      <c r="D172" s="6" t="s">
        <v>210</v>
      </c>
      <c r="F172" s="4" t="str">
        <f t="shared" si="1"/>
        <v>Timothy Villegas</v>
      </c>
      <c r="G172" s="72">
        <f t="shared" si="5"/>
        <v>0.75</v>
      </c>
      <c r="L172" s="6" t="s">
        <v>216</v>
      </c>
      <c r="AD172" s="73">
        <f t="shared" si="6"/>
        <v>0.75</v>
      </c>
      <c r="AE172" s="69">
        <f t="shared" si="7"/>
        <v>1</v>
      </c>
      <c r="AF172" s="69">
        <f t="shared" si="8"/>
        <v>0.25</v>
      </c>
      <c r="AG172" s="69">
        <f t="shared" si="9"/>
        <v>1</v>
      </c>
      <c r="AH172" s="6"/>
      <c r="AI172" s="6" t="s">
        <v>1068</v>
      </c>
      <c r="AJ172" s="6" t="s">
        <v>1079</v>
      </c>
      <c r="AK172" s="6" t="s">
        <v>1070</v>
      </c>
    </row>
    <row r="173" spans="1:37" ht="13" x14ac:dyDescent="0.15">
      <c r="A173" s="15">
        <v>43747.744243263893</v>
      </c>
      <c r="B173" s="6" t="s">
        <v>141</v>
      </c>
      <c r="C173" s="4" t="str">
        <f t="shared" si="0"/>
        <v>Manor Early College High School</v>
      </c>
      <c r="D173" s="6" t="s">
        <v>210</v>
      </c>
      <c r="F173" s="4" t="str">
        <f t="shared" si="1"/>
        <v>Kiya Clay</v>
      </c>
      <c r="G173" s="72">
        <f t="shared" si="5"/>
        <v>0.75</v>
      </c>
      <c r="L173" s="6" t="s">
        <v>212</v>
      </c>
      <c r="AD173" s="73">
        <f t="shared" si="6"/>
        <v>0.75</v>
      </c>
      <c r="AE173" s="69">
        <f t="shared" si="7"/>
        <v>1</v>
      </c>
      <c r="AF173" s="69">
        <f t="shared" si="8"/>
        <v>0.25</v>
      </c>
      <c r="AG173" s="69">
        <f t="shared" si="9"/>
        <v>1</v>
      </c>
      <c r="AH173" s="6"/>
      <c r="AI173" s="6" t="s">
        <v>1068</v>
      </c>
      <c r="AJ173" s="6" t="s">
        <v>1079</v>
      </c>
      <c r="AK173" s="6" t="s">
        <v>1070</v>
      </c>
    </row>
    <row r="174" spans="1:37" ht="13" x14ac:dyDescent="0.15">
      <c r="A174" s="15">
        <v>43747.744332488423</v>
      </c>
      <c r="B174" s="6" t="s">
        <v>141</v>
      </c>
      <c r="C174" s="4" t="str">
        <f t="shared" si="0"/>
        <v>Manor Early College High School</v>
      </c>
      <c r="D174" s="6" t="s">
        <v>210</v>
      </c>
      <c r="F174" s="4" t="str">
        <f t="shared" si="1"/>
        <v>Paw Wah</v>
      </c>
      <c r="G174" s="72">
        <f t="shared" si="5"/>
        <v>1</v>
      </c>
      <c r="L174" s="6" t="s">
        <v>226</v>
      </c>
      <c r="AD174" s="73">
        <f t="shared" si="6"/>
        <v>1</v>
      </c>
      <c r="AE174" s="69">
        <f t="shared" si="7"/>
        <v>1</v>
      </c>
      <c r="AF174" s="69">
        <f t="shared" si="8"/>
        <v>1</v>
      </c>
      <c r="AG174" s="69">
        <f t="shared" si="9"/>
        <v>1</v>
      </c>
      <c r="AH174" s="6"/>
      <c r="AI174" s="6" t="s">
        <v>1068</v>
      </c>
      <c r="AJ174" s="6" t="s">
        <v>1069</v>
      </c>
      <c r="AK174" s="6" t="s">
        <v>1070</v>
      </c>
    </row>
    <row r="175" spans="1:37" ht="13" x14ac:dyDescent="0.15">
      <c r="A175" s="15">
        <v>43747.744445289354</v>
      </c>
      <c r="B175" s="6" t="s">
        <v>141</v>
      </c>
      <c r="C175" s="4" t="str">
        <f t="shared" si="0"/>
        <v>Manor Early College High School</v>
      </c>
      <c r="D175" s="6" t="s">
        <v>210</v>
      </c>
      <c r="F175" s="4" t="str">
        <f t="shared" si="1"/>
        <v>Nilmarie Gonzalez-Ugarte</v>
      </c>
      <c r="G175" s="72">
        <f t="shared" si="5"/>
        <v>1</v>
      </c>
      <c r="L175" s="6" t="s">
        <v>230</v>
      </c>
      <c r="AD175" s="73">
        <f t="shared" si="6"/>
        <v>1</v>
      </c>
      <c r="AE175" s="69">
        <f t="shared" si="7"/>
        <v>1</v>
      </c>
      <c r="AF175" s="69">
        <f t="shared" si="8"/>
        <v>1</v>
      </c>
      <c r="AG175" s="69">
        <f t="shared" si="9"/>
        <v>1</v>
      </c>
      <c r="AH175" s="6"/>
      <c r="AI175" s="6" t="s">
        <v>1068</v>
      </c>
      <c r="AJ175" s="6" t="s">
        <v>1069</v>
      </c>
      <c r="AK175" s="6" t="s">
        <v>1070</v>
      </c>
    </row>
    <row r="176" spans="1:37" ht="13" x14ac:dyDescent="0.15">
      <c r="A176" s="15">
        <v>43747.744514606486</v>
      </c>
      <c r="B176" s="6" t="s">
        <v>141</v>
      </c>
      <c r="C176" s="4" t="str">
        <f t="shared" si="0"/>
        <v>Manor Early College High School</v>
      </c>
      <c r="D176" s="6" t="s">
        <v>210</v>
      </c>
      <c r="F176" s="4" t="str">
        <f t="shared" si="1"/>
        <v>Alexis Reyes</v>
      </c>
      <c r="G176" s="72">
        <f t="shared" si="5"/>
        <v>0.66666666666666663</v>
      </c>
      <c r="L176" s="6" t="s">
        <v>359</v>
      </c>
      <c r="AD176" s="73">
        <f t="shared" si="6"/>
        <v>0.66666666666666663</v>
      </c>
      <c r="AE176" s="69">
        <f t="shared" si="7"/>
        <v>0</v>
      </c>
      <c r="AF176" s="69">
        <f t="shared" si="8"/>
        <v>1</v>
      </c>
      <c r="AG176" s="69">
        <f t="shared" si="9"/>
        <v>1</v>
      </c>
      <c r="AH176" s="6"/>
      <c r="AI176" s="6" t="s">
        <v>1075</v>
      </c>
      <c r="AJ176" s="6" t="s">
        <v>1069</v>
      </c>
      <c r="AK176" s="6" t="s">
        <v>1070</v>
      </c>
    </row>
    <row r="177" spans="1:37" ht="13" x14ac:dyDescent="0.15">
      <c r="A177" s="15">
        <v>43747.744891249997</v>
      </c>
      <c r="B177" s="6" t="s">
        <v>141</v>
      </c>
      <c r="C177" s="4" t="str">
        <f t="shared" si="0"/>
        <v>Manor Early College High School</v>
      </c>
      <c r="D177" s="6" t="s">
        <v>210</v>
      </c>
      <c r="F177" s="4" t="str">
        <f t="shared" si="1"/>
        <v>Marienne Duran</v>
      </c>
      <c r="G177" s="72">
        <f t="shared" si="5"/>
        <v>1</v>
      </c>
      <c r="L177" s="6" t="s">
        <v>673</v>
      </c>
      <c r="AD177" s="73">
        <f t="shared" si="6"/>
        <v>1</v>
      </c>
      <c r="AE177" s="69">
        <f t="shared" si="7"/>
        <v>1</v>
      </c>
      <c r="AF177" s="69">
        <f t="shared" si="8"/>
        <v>1</v>
      </c>
      <c r="AG177" s="69">
        <f t="shared" si="9"/>
        <v>1</v>
      </c>
      <c r="AH177" s="6"/>
      <c r="AI177" s="6" t="s">
        <v>1068</v>
      </c>
      <c r="AJ177" s="6" t="s">
        <v>1069</v>
      </c>
      <c r="AK177" s="6" t="s">
        <v>1070</v>
      </c>
    </row>
    <row r="178" spans="1:37" ht="13" x14ac:dyDescent="0.15">
      <c r="A178" s="15">
        <v>43747.74495493056</v>
      </c>
      <c r="B178" s="6" t="s">
        <v>141</v>
      </c>
      <c r="C178" s="4" t="str">
        <f t="shared" si="0"/>
        <v>Manor Early College High School</v>
      </c>
      <c r="D178" s="6" t="s">
        <v>210</v>
      </c>
      <c r="F178" s="4" t="str">
        <f t="shared" si="1"/>
        <v>Natalie Jones</v>
      </c>
      <c r="G178" s="72">
        <f t="shared" si="5"/>
        <v>0.91666666666666663</v>
      </c>
      <c r="L178" s="6" t="s">
        <v>218</v>
      </c>
      <c r="AD178" s="73">
        <f t="shared" si="6"/>
        <v>0.91666666666666663</v>
      </c>
      <c r="AE178" s="69">
        <f t="shared" si="7"/>
        <v>1</v>
      </c>
      <c r="AF178" s="69">
        <f t="shared" si="8"/>
        <v>0.75</v>
      </c>
      <c r="AG178" s="69">
        <f t="shared" si="9"/>
        <v>1</v>
      </c>
      <c r="AH178" s="6"/>
      <c r="AI178" s="6" t="s">
        <v>1068</v>
      </c>
      <c r="AJ178" s="6" t="s">
        <v>1082</v>
      </c>
      <c r="AK178" s="6" t="s">
        <v>1070</v>
      </c>
    </row>
    <row r="179" spans="1:37" ht="13" x14ac:dyDescent="0.15">
      <c r="A179" s="15">
        <v>43747.745394259255</v>
      </c>
      <c r="B179" s="6" t="s">
        <v>141</v>
      </c>
      <c r="C179" s="4" t="str">
        <f t="shared" si="0"/>
        <v>Manor Early College High School</v>
      </c>
      <c r="D179" s="6" t="s">
        <v>210</v>
      </c>
      <c r="F179" s="4" t="str">
        <f t="shared" si="1"/>
        <v>Michael Castillo</v>
      </c>
      <c r="G179" s="72">
        <f t="shared" si="5"/>
        <v>0.41666666666666669</v>
      </c>
      <c r="L179" s="6" t="s">
        <v>242</v>
      </c>
      <c r="AD179" s="73">
        <f t="shared" si="6"/>
        <v>0.41666666666666669</v>
      </c>
      <c r="AE179" s="69">
        <f t="shared" si="7"/>
        <v>0</v>
      </c>
      <c r="AF179" s="69">
        <f t="shared" si="8"/>
        <v>0.25</v>
      </c>
      <c r="AG179" s="69">
        <f t="shared" si="9"/>
        <v>1</v>
      </c>
      <c r="AH179" s="6"/>
      <c r="AI179" s="6" t="s">
        <v>1072</v>
      </c>
      <c r="AJ179" s="6" t="s">
        <v>1079</v>
      </c>
      <c r="AK179" s="6" t="s">
        <v>1070</v>
      </c>
    </row>
    <row r="180" spans="1:37" ht="13" x14ac:dyDescent="0.15">
      <c r="A180" s="15">
        <v>43747.746144386576</v>
      </c>
      <c r="B180" s="6" t="s">
        <v>141</v>
      </c>
      <c r="C180" s="4" t="str">
        <f t="shared" si="0"/>
        <v>Manor Early College High School</v>
      </c>
      <c r="D180" s="6" t="s">
        <v>210</v>
      </c>
      <c r="F180" s="4" t="str">
        <f t="shared" si="1"/>
        <v>Anarosa Villatoro Reyes</v>
      </c>
      <c r="G180" s="72">
        <f t="shared" si="5"/>
        <v>0.41666666666666669</v>
      </c>
      <c r="L180" s="6" t="s">
        <v>232</v>
      </c>
      <c r="AD180" s="73">
        <f t="shared" si="6"/>
        <v>0.41666666666666669</v>
      </c>
      <c r="AE180" s="69">
        <f t="shared" si="7"/>
        <v>0</v>
      </c>
      <c r="AF180" s="69">
        <f t="shared" si="8"/>
        <v>0.25</v>
      </c>
      <c r="AG180" s="69">
        <f t="shared" si="9"/>
        <v>1</v>
      </c>
      <c r="AH180" s="6"/>
      <c r="AI180" s="6" t="s">
        <v>1075</v>
      </c>
      <c r="AJ180" s="6" t="s">
        <v>1079</v>
      </c>
      <c r="AK180" s="6" t="s">
        <v>1070</v>
      </c>
    </row>
    <row r="181" spans="1:37" ht="13" x14ac:dyDescent="0.15">
      <c r="A181" s="15">
        <v>43747.746830509263</v>
      </c>
      <c r="B181" s="6" t="s">
        <v>141</v>
      </c>
      <c r="C181" s="4" t="str">
        <f t="shared" si="0"/>
        <v>Manor Early College High School</v>
      </c>
      <c r="D181" s="6" t="s">
        <v>210</v>
      </c>
      <c r="F181" s="4" t="str">
        <f t="shared" si="1"/>
        <v>Bella Ball</v>
      </c>
      <c r="G181" s="72">
        <f t="shared" si="5"/>
        <v>0.58333333333333337</v>
      </c>
      <c r="L181" s="6" t="s">
        <v>240</v>
      </c>
      <c r="AD181" s="73">
        <f t="shared" si="6"/>
        <v>0.58333333333333337</v>
      </c>
      <c r="AE181" s="69">
        <f t="shared" si="7"/>
        <v>0</v>
      </c>
      <c r="AF181" s="69">
        <f t="shared" si="8"/>
        <v>0.75</v>
      </c>
      <c r="AG181" s="69">
        <f t="shared" si="9"/>
        <v>1</v>
      </c>
      <c r="AH181" s="6"/>
      <c r="AI181" s="6" t="s">
        <v>1072</v>
      </c>
      <c r="AJ181" s="6" t="s">
        <v>1071</v>
      </c>
      <c r="AK181" s="6" t="s">
        <v>1070</v>
      </c>
    </row>
    <row r="182" spans="1:37" ht="13" x14ac:dyDescent="0.15">
      <c r="A182" s="15">
        <v>43747.747035763889</v>
      </c>
      <c r="B182" s="6" t="s">
        <v>141</v>
      </c>
      <c r="C182" s="4" t="str">
        <f t="shared" si="0"/>
        <v>Manor Early College High School</v>
      </c>
      <c r="D182" s="6" t="s">
        <v>210</v>
      </c>
      <c r="F182" s="4" t="str">
        <f t="shared" si="1"/>
        <v>Kel Paw</v>
      </c>
      <c r="G182" s="72">
        <f t="shared" si="5"/>
        <v>0.16666666666666666</v>
      </c>
      <c r="L182" s="6" t="s">
        <v>408</v>
      </c>
      <c r="AD182" s="73">
        <f t="shared" si="6"/>
        <v>0.16666666666666666</v>
      </c>
      <c r="AE182" s="69">
        <f t="shared" si="7"/>
        <v>0</v>
      </c>
      <c r="AF182" s="69">
        <f t="shared" si="8"/>
        <v>0.5</v>
      </c>
      <c r="AG182" s="69">
        <f t="shared" si="9"/>
        <v>0</v>
      </c>
      <c r="AH182" s="6"/>
      <c r="AI182" s="6" t="s">
        <v>1075</v>
      </c>
      <c r="AJ182" s="6" t="s">
        <v>1080</v>
      </c>
      <c r="AK182" s="6" t="s">
        <v>1083</v>
      </c>
    </row>
    <row r="183" spans="1:37" ht="13" x14ac:dyDescent="0.15">
      <c r="A183" s="15">
        <v>43747.747803240738</v>
      </c>
      <c r="B183" s="6" t="s">
        <v>141</v>
      </c>
      <c r="C183" s="4" t="str">
        <f t="shared" si="0"/>
        <v>Manor Early College High School</v>
      </c>
      <c r="D183" s="6" t="s">
        <v>210</v>
      </c>
      <c r="F183" s="4" t="str">
        <f t="shared" si="1"/>
        <v>Diego Garcia</v>
      </c>
      <c r="G183" s="72">
        <f t="shared" si="5"/>
        <v>0.91666666666666663</v>
      </c>
      <c r="L183" s="6" t="s">
        <v>241</v>
      </c>
      <c r="AD183" s="73">
        <f t="shared" si="6"/>
        <v>0.91666666666666663</v>
      </c>
      <c r="AE183" s="69">
        <f t="shared" si="7"/>
        <v>1</v>
      </c>
      <c r="AF183" s="69">
        <f t="shared" si="8"/>
        <v>0.75</v>
      </c>
      <c r="AG183" s="69">
        <f t="shared" si="9"/>
        <v>1</v>
      </c>
      <c r="AH183" s="6"/>
      <c r="AI183" s="6" t="s">
        <v>1068</v>
      </c>
      <c r="AJ183" s="6" t="s">
        <v>1082</v>
      </c>
      <c r="AK183" s="6" t="s">
        <v>1070</v>
      </c>
    </row>
    <row r="184" spans="1:37" ht="13" x14ac:dyDescent="0.15">
      <c r="A184" s="15">
        <v>43747.748919560181</v>
      </c>
      <c r="B184" s="6" t="s">
        <v>141</v>
      </c>
      <c r="C184" s="4" t="str">
        <f t="shared" si="0"/>
        <v>Manor Early College High School</v>
      </c>
      <c r="D184" s="6" t="s">
        <v>210</v>
      </c>
      <c r="F184" s="4" t="str">
        <f t="shared" si="1"/>
        <v>Valeria Resendiz</v>
      </c>
      <c r="G184" s="72">
        <f t="shared" si="5"/>
        <v>0.58333333333333337</v>
      </c>
      <c r="L184" s="6" t="s">
        <v>231</v>
      </c>
      <c r="AD184" s="73">
        <f t="shared" si="6"/>
        <v>0.58333333333333337</v>
      </c>
      <c r="AE184" s="69">
        <f t="shared" si="7"/>
        <v>0</v>
      </c>
      <c r="AF184" s="69">
        <f t="shared" si="8"/>
        <v>0.75</v>
      </c>
      <c r="AG184" s="69">
        <f t="shared" si="9"/>
        <v>1</v>
      </c>
      <c r="AH184" s="6"/>
      <c r="AI184" s="6" t="s">
        <v>1072</v>
      </c>
      <c r="AJ184" s="6" t="s">
        <v>1084</v>
      </c>
      <c r="AK184" s="6" t="s">
        <v>1070</v>
      </c>
    </row>
    <row r="185" spans="1:37" ht="13" x14ac:dyDescent="0.15">
      <c r="A185" s="15">
        <v>43747.753386712968</v>
      </c>
      <c r="B185" s="6" t="s">
        <v>141</v>
      </c>
      <c r="C185" s="4" t="str">
        <f t="shared" si="0"/>
        <v>Manor High School</v>
      </c>
      <c r="D185" s="6" t="s">
        <v>234</v>
      </c>
      <c r="F185" s="4" t="str">
        <f t="shared" si="1"/>
        <v>Salemata Diallo</v>
      </c>
      <c r="G185" s="72">
        <f t="shared" si="5"/>
        <v>0.58333333333333337</v>
      </c>
      <c r="M185" s="6" t="s">
        <v>235</v>
      </c>
      <c r="AD185" s="73">
        <f t="shared" si="6"/>
        <v>0.58333333333333337</v>
      </c>
      <c r="AE185" s="69">
        <f t="shared" si="7"/>
        <v>1</v>
      </c>
      <c r="AF185" s="69">
        <f t="shared" si="8"/>
        <v>0.75</v>
      </c>
      <c r="AG185" s="69">
        <f t="shared" si="9"/>
        <v>0</v>
      </c>
      <c r="AH185" s="6"/>
      <c r="AI185" s="6" t="s">
        <v>1068</v>
      </c>
      <c r="AJ185" s="6" t="s">
        <v>1071</v>
      </c>
      <c r="AK185" s="6" t="s">
        <v>1086</v>
      </c>
    </row>
    <row r="186" spans="1:37" ht="13" x14ac:dyDescent="0.15">
      <c r="A186" s="15">
        <v>43748.670010277783</v>
      </c>
      <c r="B186" s="6" t="s">
        <v>141</v>
      </c>
      <c r="C186" s="4" t="str">
        <f t="shared" si="0"/>
        <v>Harmony</v>
      </c>
      <c r="D186" s="6" t="s">
        <v>247</v>
      </c>
      <c r="F186" s="4" t="str">
        <f t="shared" si="1"/>
        <v>Pranav Rao</v>
      </c>
      <c r="G186" s="72">
        <f t="shared" si="5"/>
        <v>0.5</v>
      </c>
      <c r="J186" s="6" t="s">
        <v>269</v>
      </c>
      <c r="AD186" s="73">
        <f t="shared" si="6"/>
        <v>0.5</v>
      </c>
      <c r="AE186" s="69">
        <f t="shared" si="7"/>
        <v>1</v>
      </c>
      <c r="AF186" s="69">
        <f t="shared" si="8"/>
        <v>0.5</v>
      </c>
      <c r="AG186" s="69">
        <f t="shared" si="9"/>
        <v>0</v>
      </c>
      <c r="AH186" s="6"/>
      <c r="AI186" s="6" t="s">
        <v>1068</v>
      </c>
      <c r="AJ186" s="6" t="s">
        <v>1080</v>
      </c>
      <c r="AK186" s="6" t="s">
        <v>1077</v>
      </c>
    </row>
    <row r="187" spans="1:37" ht="13" x14ac:dyDescent="0.15">
      <c r="A187" s="15">
        <v>43748.673293935186</v>
      </c>
      <c r="B187" s="6" t="s">
        <v>141</v>
      </c>
      <c r="C187" s="4" t="str">
        <f t="shared" si="0"/>
        <v>Harmony</v>
      </c>
      <c r="D187" s="6" t="s">
        <v>247</v>
      </c>
      <c r="F187" s="4" t="str">
        <f t="shared" si="1"/>
        <v>Amauri Clark</v>
      </c>
      <c r="G187" s="72">
        <f t="shared" si="5"/>
        <v>0.75</v>
      </c>
      <c r="J187" s="6" t="s">
        <v>258</v>
      </c>
      <c r="AD187" s="73">
        <f t="shared" si="6"/>
        <v>0.75</v>
      </c>
      <c r="AE187" s="69">
        <f t="shared" si="7"/>
        <v>1</v>
      </c>
      <c r="AF187" s="69">
        <f t="shared" si="8"/>
        <v>0.25</v>
      </c>
      <c r="AG187" s="69">
        <f t="shared" si="9"/>
        <v>1</v>
      </c>
      <c r="AH187" s="6"/>
      <c r="AI187" s="6" t="s">
        <v>1068</v>
      </c>
      <c r="AJ187" s="6" t="s">
        <v>1090</v>
      </c>
      <c r="AK187" s="6" t="s">
        <v>1070</v>
      </c>
    </row>
    <row r="188" spans="1:37" ht="13" x14ac:dyDescent="0.15">
      <c r="A188" s="15">
        <v>43748.677543993057</v>
      </c>
      <c r="B188" s="6" t="s">
        <v>141</v>
      </c>
      <c r="C188" s="4" t="str">
        <f t="shared" si="0"/>
        <v>Harmony</v>
      </c>
      <c r="D188" s="6" t="s">
        <v>247</v>
      </c>
      <c r="F188" s="4" t="str">
        <f t="shared" si="1"/>
        <v>Awenetria McHorse</v>
      </c>
      <c r="G188" s="72">
        <f t="shared" si="5"/>
        <v>1</v>
      </c>
      <c r="J188" s="6" t="s">
        <v>254</v>
      </c>
      <c r="AD188" s="73">
        <f t="shared" si="6"/>
        <v>1</v>
      </c>
      <c r="AE188" s="69">
        <f t="shared" si="7"/>
        <v>1</v>
      </c>
      <c r="AF188" s="69">
        <f t="shared" si="8"/>
        <v>1</v>
      </c>
      <c r="AG188" s="69">
        <f t="shared" si="9"/>
        <v>1</v>
      </c>
      <c r="AH188" s="6"/>
      <c r="AI188" s="6" t="s">
        <v>1068</v>
      </c>
      <c r="AJ188" s="6" t="s">
        <v>1069</v>
      </c>
      <c r="AK188" s="6" t="s">
        <v>1070</v>
      </c>
    </row>
    <row r="189" spans="1:37" ht="13" x14ac:dyDescent="0.15">
      <c r="A189" s="15">
        <v>43748.677733287041</v>
      </c>
      <c r="B189" s="6" t="s">
        <v>141</v>
      </c>
      <c r="C189" s="4" t="str">
        <f t="shared" si="0"/>
        <v>Harmony</v>
      </c>
      <c r="D189" s="6" t="s">
        <v>247</v>
      </c>
      <c r="F189" s="4" t="str">
        <f t="shared" si="1"/>
        <v>Anas Rahman</v>
      </c>
      <c r="G189" s="72">
        <f t="shared" si="5"/>
        <v>0.83333333333333337</v>
      </c>
      <c r="J189" s="6" t="s">
        <v>270</v>
      </c>
      <c r="AD189" s="73">
        <f t="shared" si="6"/>
        <v>0.83333333333333337</v>
      </c>
      <c r="AE189" s="69">
        <f t="shared" si="7"/>
        <v>1</v>
      </c>
      <c r="AF189" s="69">
        <f t="shared" si="8"/>
        <v>0.5</v>
      </c>
      <c r="AG189" s="69">
        <f t="shared" si="9"/>
        <v>1</v>
      </c>
      <c r="AH189" s="6"/>
      <c r="AI189" s="6" t="s">
        <v>1068</v>
      </c>
      <c r="AJ189" s="6" t="s">
        <v>1080</v>
      </c>
      <c r="AK189" s="6" t="s">
        <v>1070</v>
      </c>
    </row>
    <row r="190" spans="1:37" ht="13" x14ac:dyDescent="0.15">
      <c r="A190" s="15">
        <v>43748.678488819445</v>
      </c>
      <c r="B190" s="6" t="s">
        <v>141</v>
      </c>
      <c r="C190" s="4" t="str">
        <f t="shared" si="0"/>
        <v>Harmony</v>
      </c>
      <c r="D190" s="6" t="s">
        <v>247</v>
      </c>
      <c r="F190" s="4" t="str">
        <f t="shared" si="1"/>
        <v>Jenibelle Corro</v>
      </c>
      <c r="G190" s="72">
        <f t="shared" si="5"/>
        <v>0.75</v>
      </c>
      <c r="J190" s="6" t="s">
        <v>265</v>
      </c>
      <c r="AD190" s="73">
        <f t="shared" si="6"/>
        <v>0.75</v>
      </c>
      <c r="AE190" s="69">
        <f t="shared" si="7"/>
        <v>1</v>
      </c>
      <c r="AF190" s="69">
        <f t="shared" si="8"/>
        <v>0.25</v>
      </c>
      <c r="AG190" s="69">
        <f t="shared" si="9"/>
        <v>1</v>
      </c>
      <c r="AH190" s="6"/>
      <c r="AI190" s="6" t="s">
        <v>1068</v>
      </c>
      <c r="AJ190" s="6" t="s">
        <v>1079</v>
      </c>
      <c r="AK190" s="6" t="s">
        <v>1070</v>
      </c>
    </row>
    <row r="191" spans="1:37" ht="13" x14ac:dyDescent="0.15">
      <c r="A191" s="15">
        <v>43748.679188090275</v>
      </c>
      <c r="B191" s="6" t="s">
        <v>141</v>
      </c>
      <c r="C191" s="4" t="str">
        <f t="shared" si="0"/>
        <v>Harmony</v>
      </c>
      <c r="D191" s="6" t="s">
        <v>247</v>
      </c>
      <c r="F191" s="4" t="str">
        <f t="shared" si="1"/>
        <v>Arriana Gonzalez</v>
      </c>
      <c r="G191" s="72">
        <f t="shared" si="5"/>
        <v>0.83333333333333337</v>
      </c>
      <c r="J191" s="6" t="s">
        <v>383</v>
      </c>
      <c r="AD191" s="73">
        <f t="shared" si="6"/>
        <v>0.83333333333333337</v>
      </c>
      <c r="AE191" s="69">
        <f t="shared" si="7"/>
        <v>1</v>
      </c>
      <c r="AF191" s="69">
        <f t="shared" si="8"/>
        <v>0.5</v>
      </c>
      <c r="AG191" s="69">
        <f t="shared" si="9"/>
        <v>1</v>
      </c>
      <c r="AH191" s="6"/>
      <c r="AI191" s="6" t="s">
        <v>1068</v>
      </c>
      <c r="AJ191" s="6" t="s">
        <v>1078</v>
      </c>
      <c r="AK191" s="6" t="s">
        <v>1070</v>
      </c>
    </row>
    <row r="192" spans="1:37" ht="13" x14ac:dyDescent="0.15">
      <c r="A192" s="15">
        <v>43748.679217418983</v>
      </c>
      <c r="B192" s="6" t="s">
        <v>141</v>
      </c>
      <c r="C192" s="4" t="str">
        <f t="shared" si="0"/>
        <v>Harmony</v>
      </c>
      <c r="D192" s="6" t="s">
        <v>247</v>
      </c>
      <c r="F192" s="4" t="str">
        <f t="shared" si="1"/>
        <v>Doralynn Reyes</v>
      </c>
      <c r="G192" s="72">
        <f t="shared" si="5"/>
        <v>0.83333333333333337</v>
      </c>
      <c r="J192" s="6" t="s">
        <v>253</v>
      </c>
      <c r="AD192" s="73">
        <f t="shared" si="6"/>
        <v>0.83333333333333337</v>
      </c>
      <c r="AE192" s="69">
        <f t="shared" si="7"/>
        <v>1</v>
      </c>
      <c r="AF192" s="69">
        <f t="shared" si="8"/>
        <v>0.5</v>
      </c>
      <c r="AG192" s="69">
        <f t="shared" si="9"/>
        <v>1</v>
      </c>
      <c r="AH192" s="6"/>
      <c r="AI192" s="6" t="s">
        <v>1068</v>
      </c>
      <c r="AJ192" s="6" t="s">
        <v>1091</v>
      </c>
      <c r="AK192" s="6" t="s">
        <v>1070</v>
      </c>
    </row>
    <row r="193" spans="1:37" ht="13" x14ac:dyDescent="0.15">
      <c r="A193" s="15">
        <v>43748.679359780093</v>
      </c>
      <c r="B193" s="6" t="s">
        <v>141</v>
      </c>
      <c r="C193" s="4" t="str">
        <f t="shared" si="0"/>
        <v>Harmony</v>
      </c>
      <c r="D193" s="6" t="s">
        <v>247</v>
      </c>
      <c r="F193" s="4" t="str">
        <f t="shared" si="1"/>
        <v>Catherine Hyatt</v>
      </c>
      <c r="G193" s="72">
        <f t="shared" si="5"/>
        <v>0.91666666666666663</v>
      </c>
      <c r="J193" s="6" t="s">
        <v>257</v>
      </c>
      <c r="AD193" s="73">
        <f t="shared" si="6"/>
        <v>0.91666666666666663</v>
      </c>
      <c r="AE193" s="69">
        <f t="shared" si="7"/>
        <v>1</v>
      </c>
      <c r="AF193" s="69">
        <f t="shared" si="8"/>
        <v>0.75</v>
      </c>
      <c r="AG193" s="69">
        <f t="shared" si="9"/>
        <v>1</v>
      </c>
      <c r="AH193" s="6"/>
      <c r="AI193" s="6" t="s">
        <v>1068</v>
      </c>
      <c r="AJ193" s="6" t="s">
        <v>1071</v>
      </c>
      <c r="AK193" s="6" t="s">
        <v>1070</v>
      </c>
    </row>
    <row r="194" spans="1:37" ht="13" x14ac:dyDescent="0.15">
      <c r="A194" s="15">
        <v>43748.699763275465</v>
      </c>
      <c r="B194" s="6" t="s">
        <v>141</v>
      </c>
      <c r="C194" s="4" t="str">
        <f t="shared" si="0"/>
        <v>Manor New Tech</v>
      </c>
      <c r="D194" s="6" t="s">
        <v>272</v>
      </c>
      <c r="F194" s="4" t="str">
        <f t="shared" si="1"/>
        <v>Matthew Campos</v>
      </c>
      <c r="G194" s="72">
        <f t="shared" si="5"/>
        <v>0.41666666666666669</v>
      </c>
      <c r="N194" s="6" t="s">
        <v>281</v>
      </c>
      <c r="AD194" s="73">
        <f t="shared" si="6"/>
        <v>0.41666666666666669</v>
      </c>
      <c r="AE194" s="69">
        <f t="shared" si="7"/>
        <v>0</v>
      </c>
      <c r="AF194" s="69">
        <f t="shared" si="8"/>
        <v>0.25</v>
      </c>
      <c r="AG194" s="69">
        <f t="shared" si="9"/>
        <v>1</v>
      </c>
      <c r="AH194" s="6"/>
      <c r="AI194" s="6" t="s">
        <v>1075</v>
      </c>
      <c r="AJ194" s="6" t="s">
        <v>1079</v>
      </c>
      <c r="AK194" s="6" t="s">
        <v>1070</v>
      </c>
    </row>
    <row r="195" spans="1:37" ht="13" x14ac:dyDescent="0.15">
      <c r="A195" s="15">
        <v>43748.69993743056</v>
      </c>
      <c r="B195" s="6" t="s">
        <v>141</v>
      </c>
      <c r="C195" s="4" t="str">
        <f t="shared" si="0"/>
        <v>Manor New Tech</v>
      </c>
      <c r="D195" s="6" t="s">
        <v>272</v>
      </c>
      <c r="F195" s="4" t="str">
        <f t="shared" si="1"/>
        <v>Jaime Bautista</v>
      </c>
      <c r="G195" s="72">
        <f t="shared" si="5"/>
        <v>0.25</v>
      </c>
      <c r="N195" s="6" t="s">
        <v>292</v>
      </c>
      <c r="AD195" s="73">
        <f t="shared" si="6"/>
        <v>0.25</v>
      </c>
      <c r="AE195" s="69">
        <f t="shared" si="7"/>
        <v>0</v>
      </c>
      <c r="AF195" s="69">
        <f t="shared" si="8"/>
        <v>0.75</v>
      </c>
      <c r="AG195" s="69">
        <f t="shared" si="9"/>
        <v>0</v>
      </c>
      <c r="AH195" s="6"/>
      <c r="AI195" s="6" t="s">
        <v>1075</v>
      </c>
      <c r="AJ195" s="6" t="s">
        <v>1071</v>
      </c>
      <c r="AK195" s="6" t="s">
        <v>1083</v>
      </c>
    </row>
    <row r="196" spans="1:37" ht="13" x14ac:dyDescent="0.15">
      <c r="A196" s="15">
        <v>43748.700308784726</v>
      </c>
      <c r="B196" s="6" t="s">
        <v>141</v>
      </c>
      <c r="C196" s="4" t="str">
        <f t="shared" si="0"/>
        <v>Manor New Tech</v>
      </c>
      <c r="D196" s="6" t="s">
        <v>272</v>
      </c>
      <c r="F196" s="4" t="str">
        <f t="shared" si="1"/>
        <v>Matthew Campos</v>
      </c>
      <c r="G196" s="72">
        <f t="shared" si="5"/>
        <v>0.58333333333333337</v>
      </c>
      <c r="N196" s="6" t="s">
        <v>281</v>
      </c>
      <c r="AD196" s="73">
        <f t="shared" si="6"/>
        <v>0.58333333333333337</v>
      </c>
      <c r="AE196" s="69">
        <f t="shared" si="7"/>
        <v>0</v>
      </c>
      <c r="AF196" s="69">
        <f t="shared" si="8"/>
        <v>0.75</v>
      </c>
      <c r="AG196" s="69">
        <f t="shared" si="9"/>
        <v>1</v>
      </c>
      <c r="AH196" s="6"/>
      <c r="AI196" s="6" t="s">
        <v>1075</v>
      </c>
      <c r="AJ196" s="6" t="s">
        <v>1071</v>
      </c>
      <c r="AK196" s="6" t="s">
        <v>1070</v>
      </c>
    </row>
    <row r="197" spans="1:37" ht="13" x14ac:dyDescent="0.15">
      <c r="A197" s="15">
        <v>43748.701106898152</v>
      </c>
      <c r="B197" s="6" t="s">
        <v>141</v>
      </c>
      <c r="C197" s="4" t="str">
        <f t="shared" si="0"/>
        <v>Manor New Tech</v>
      </c>
      <c r="D197" s="6" t="s">
        <v>272</v>
      </c>
      <c r="F197" s="4" t="str">
        <f t="shared" si="1"/>
        <v>Jaime Bautista</v>
      </c>
      <c r="G197" s="72">
        <f t="shared" si="5"/>
        <v>0.66666666666666663</v>
      </c>
      <c r="N197" s="6" t="s">
        <v>292</v>
      </c>
      <c r="AD197" s="73">
        <f t="shared" si="6"/>
        <v>0.66666666666666663</v>
      </c>
      <c r="AE197" s="69">
        <f t="shared" si="7"/>
        <v>0</v>
      </c>
      <c r="AF197" s="69">
        <f t="shared" si="8"/>
        <v>1</v>
      </c>
      <c r="AG197" s="69">
        <f t="shared" si="9"/>
        <v>1</v>
      </c>
      <c r="AH197" s="6"/>
      <c r="AI197" s="6" t="s">
        <v>1075</v>
      </c>
      <c r="AJ197" s="6" t="s">
        <v>1069</v>
      </c>
      <c r="AK197" s="6" t="s">
        <v>1070</v>
      </c>
    </row>
    <row r="198" spans="1:37" ht="13" x14ac:dyDescent="0.15">
      <c r="A198" s="15">
        <v>43748.701165775463</v>
      </c>
      <c r="B198" s="6" t="s">
        <v>141</v>
      </c>
      <c r="C198" s="4" t="str">
        <f t="shared" si="0"/>
        <v>Manor New Tech</v>
      </c>
      <c r="D198" s="6" t="s">
        <v>272</v>
      </c>
      <c r="F198" s="4" t="str">
        <f t="shared" si="1"/>
        <v>Francisco Ruiz Silva</v>
      </c>
      <c r="G198" s="72">
        <f t="shared" si="5"/>
        <v>0.66666666666666663</v>
      </c>
      <c r="N198" s="6" t="s">
        <v>320</v>
      </c>
      <c r="AD198" s="73">
        <f t="shared" si="6"/>
        <v>0.66666666666666663</v>
      </c>
      <c r="AE198" s="69">
        <f t="shared" si="7"/>
        <v>0</v>
      </c>
      <c r="AF198" s="69">
        <f t="shared" si="8"/>
        <v>1</v>
      </c>
      <c r="AG198" s="69">
        <f t="shared" si="9"/>
        <v>1</v>
      </c>
      <c r="AH198" s="6"/>
      <c r="AI198" s="6" t="s">
        <v>1075</v>
      </c>
      <c r="AJ198" s="6" t="s">
        <v>1069</v>
      </c>
      <c r="AK198" s="6" t="s">
        <v>1070</v>
      </c>
    </row>
    <row r="199" spans="1:37" ht="13" x14ac:dyDescent="0.15">
      <c r="A199" s="15">
        <v>43748.701201874996</v>
      </c>
      <c r="B199" s="6" t="s">
        <v>141</v>
      </c>
      <c r="C199" s="4" t="str">
        <f t="shared" si="0"/>
        <v>Manor New Tech</v>
      </c>
      <c r="D199" s="6" t="s">
        <v>272</v>
      </c>
      <c r="F199" s="4" t="str">
        <f t="shared" si="1"/>
        <v>Matthew Campos</v>
      </c>
      <c r="G199" s="72">
        <f t="shared" si="5"/>
        <v>0.66666666666666663</v>
      </c>
      <c r="N199" s="6" t="s">
        <v>281</v>
      </c>
      <c r="AD199" s="73">
        <f t="shared" si="6"/>
        <v>0.66666666666666663</v>
      </c>
      <c r="AE199" s="69">
        <f t="shared" si="7"/>
        <v>0</v>
      </c>
      <c r="AF199" s="69">
        <f t="shared" si="8"/>
        <v>1</v>
      </c>
      <c r="AG199" s="69">
        <f t="shared" si="9"/>
        <v>1</v>
      </c>
      <c r="AH199" s="6"/>
      <c r="AI199" s="6" t="s">
        <v>1075</v>
      </c>
      <c r="AJ199" s="6" t="s">
        <v>1069</v>
      </c>
      <c r="AK199" s="6" t="s">
        <v>1070</v>
      </c>
    </row>
    <row r="200" spans="1:37" ht="13" x14ac:dyDescent="0.15">
      <c r="A200" s="15">
        <v>43748.701658437501</v>
      </c>
      <c r="B200" s="6" t="s">
        <v>141</v>
      </c>
      <c r="C200" s="4" t="str">
        <f t="shared" si="0"/>
        <v>Manor New Tech</v>
      </c>
      <c r="D200" s="6" t="s">
        <v>272</v>
      </c>
      <c r="F200" s="4" t="str">
        <f t="shared" si="1"/>
        <v>Jenny Khun</v>
      </c>
      <c r="G200" s="72">
        <f t="shared" si="5"/>
        <v>1</v>
      </c>
      <c r="N200" s="6" t="s">
        <v>284</v>
      </c>
      <c r="AD200" s="73">
        <f t="shared" si="6"/>
        <v>1</v>
      </c>
      <c r="AE200" s="69">
        <f t="shared" si="7"/>
        <v>1</v>
      </c>
      <c r="AF200" s="69">
        <f t="shared" si="8"/>
        <v>1</v>
      </c>
      <c r="AG200" s="69">
        <f t="shared" si="9"/>
        <v>1</v>
      </c>
      <c r="AH200" s="6"/>
      <c r="AI200" s="6" t="s">
        <v>1068</v>
      </c>
      <c r="AJ200" s="6" t="s">
        <v>1069</v>
      </c>
      <c r="AK200" s="6" t="s">
        <v>1070</v>
      </c>
    </row>
    <row r="201" spans="1:37" ht="13" x14ac:dyDescent="0.15">
      <c r="A201" s="15">
        <v>43748.701659745369</v>
      </c>
      <c r="B201" s="6" t="s">
        <v>141</v>
      </c>
      <c r="C201" s="4" t="str">
        <f t="shared" si="0"/>
        <v>Manor New Tech</v>
      </c>
      <c r="D201" s="6" t="s">
        <v>272</v>
      </c>
      <c r="F201" s="4" t="str">
        <f t="shared" si="1"/>
        <v>Sofia Mendoza</v>
      </c>
      <c r="G201" s="72">
        <f t="shared" si="5"/>
        <v>1</v>
      </c>
      <c r="N201" s="6" t="s">
        <v>280</v>
      </c>
      <c r="AD201" s="73">
        <f t="shared" si="6"/>
        <v>1</v>
      </c>
      <c r="AE201" s="69">
        <f t="shared" si="7"/>
        <v>1</v>
      </c>
      <c r="AF201" s="69">
        <f t="shared" si="8"/>
        <v>1</v>
      </c>
      <c r="AG201" s="69">
        <f t="shared" si="9"/>
        <v>1</v>
      </c>
      <c r="AH201" s="6"/>
      <c r="AI201" s="6" t="s">
        <v>1068</v>
      </c>
      <c r="AJ201" s="6" t="s">
        <v>1069</v>
      </c>
      <c r="AK201" s="6" t="s">
        <v>1070</v>
      </c>
    </row>
    <row r="202" spans="1:37" ht="13" x14ac:dyDescent="0.15">
      <c r="A202" s="15">
        <v>43748.703071736112</v>
      </c>
      <c r="B202" s="6" t="s">
        <v>141</v>
      </c>
      <c r="C202" s="4" t="str">
        <f t="shared" si="0"/>
        <v>Hendrickson</v>
      </c>
      <c r="D202" s="6" t="s">
        <v>288</v>
      </c>
      <c r="F202" s="4" t="str">
        <f t="shared" si="1"/>
        <v>Skylar Schlicht</v>
      </c>
      <c r="G202" s="72">
        <f t="shared" si="5"/>
        <v>1</v>
      </c>
      <c r="K202" s="6" t="s">
        <v>295</v>
      </c>
      <c r="AD202" s="73">
        <f t="shared" si="6"/>
        <v>1</v>
      </c>
      <c r="AE202" s="69">
        <f t="shared" si="7"/>
        <v>1</v>
      </c>
      <c r="AF202" s="69">
        <f t="shared" si="8"/>
        <v>1</v>
      </c>
      <c r="AG202" s="69">
        <f t="shared" si="9"/>
        <v>1</v>
      </c>
      <c r="AH202" s="6"/>
      <c r="AI202" s="6" t="s">
        <v>1068</v>
      </c>
      <c r="AJ202" s="6" t="s">
        <v>1069</v>
      </c>
      <c r="AK202" s="6" t="s">
        <v>1070</v>
      </c>
    </row>
    <row r="203" spans="1:37" ht="13" x14ac:dyDescent="0.15">
      <c r="A203" s="15">
        <v>43748.703191192129</v>
      </c>
      <c r="B203" s="6" t="s">
        <v>141</v>
      </c>
      <c r="C203" s="4" t="str">
        <f t="shared" si="0"/>
        <v>Manor New Tech</v>
      </c>
      <c r="D203" s="6" t="s">
        <v>272</v>
      </c>
      <c r="F203" s="4" t="str">
        <f t="shared" si="1"/>
        <v>Mahder Adenew</v>
      </c>
      <c r="G203" s="72">
        <f t="shared" si="5"/>
        <v>0.58333333333333337</v>
      </c>
      <c r="N203" s="6" t="s">
        <v>312</v>
      </c>
      <c r="AD203" s="73">
        <f t="shared" si="6"/>
        <v>0.58333333333333337</v>
      </c>
      <c r="AE203" s="69">
        <f t="shared" si="7"/>
        <v>0</v>
      </c>
      <c r="AF203" s="69">
        <f t="shared" si="8"/>
        <v>0.75</v>
      </c>
      <c r="AG203" s="69">
        <f t="shared" si="9"/>
        <v>1</v>
      </c>
      <c r="AH203" s="6"/>
      <c r="AI203" s="6" t="s">
        <v>1075</v>
      </c>
      <c r="AJ203" s="6" t="s">
        <v>1073</v>
      </c>
      <c r="AK203" s="6" t="s">
        <v>1070</v>
      </c>
    </row>
    <row r="204" spans="1:37" ht="13" x14ac:dyDescent="0.15">
      <c r="A204" s="15">
        <v>43748.703401064813</v>
      </c>
      <c r="B204" s="6" t="s">
        <v>141</v>
      </c>
      <c r="C204" s="4" t="str">
        <f t="shared" si="0"/>
        <v>Manor New Tech</v>
      </c>
      <c r="D204" s="6" t="s">
        <v>272</v>
      </c>
      <c r="F204" s="4" t="str">
        <f t="shared" si="1"/>
        <v>Abdourahamane Ndiaye</v>
      </c>
      <c r="G204" s="72">
        <f t="shared" si="5"/>
        <v>1</v>
      </c>
      <c r="N204" s="6" t="s">
        <v>334</v>
      </c>
      <c r="AD204" s="73">
        <f t="shared" si="6"/>
        <v>1</v>
      </c>
      <c r="AE204" s="69">
        <f t="shared" si="7"/>
        <v>1</v>
      </c>
      <c r="AF204" s="69">
        <f t="shared" si="8"/>
        <v>1</v>
      </c>
      <c r="AG204" s="69">
        <f t="shared" si="9"/>
        <v>1</v>
      </c>
      <c r="AH204" s="6"/>
      <c r="AI204" s="6" t="s">
        <v>1068</v>
      </c>
      <c r="AJ204" s="6" t="s">
        <v>1069</v>
      </c>
      <c r="AK204" s="6" t="s">
        <v>1070</v>
      </c>
    </row>
    <row r="205" spans="1:37" ht="13" x14ac:dyDescent="0.15">
      <c r="A205" s="15">
        <v>43748.704548703703</v>
      </c>
      <c r="B205" s="6" t="s">
        <v>141</v>
      </c>
      <c r="C205" s="4" t="str">
        <f t="shared" si="0"/>
        <v>Hendrickson</v>
      </c>
      <c r="D205" s="6" t="s">
        <v>288</v>
      </c>
      <c r="F205" s="4" t="str">
        <f t="shared" si="1"/>
        <v>Keysibeth Guerra</v>
      </c>
      <c r="G205" s="72">
        <f t="shared" si="5"/>
        <v>0.58333333333333337</v>
      </c>
      <c r="K205" s="6" t="s">
        <v>298</v>
      </c>
      <c r="AD205" s="73">
        <f t="shared" si="6"/>
        <v>0.58333333333333337</v>
      </c>
      <c r="AE205" s="69">
        <f t="shared" si="7"/>
        <v>0</v>
      </c>
      <c r="AF205" s="69">
        <f t="shared" si="8"/>
        <v>0.75</v>
      </c>
      <c r="AG205" s="69">
        <f t="shared" si="9"/>
        <v>1</v>
      </c>
      <c r="AH205" s="6"/>
      <c r="AI205" s="6" t="s">
        <v>1075</v>
      </c>
      <c r="AJ205" s="6" t="s">
        <v>1082</v>
      </c>
      <c r="AK205" s="6" t="s">
        <v>1070</v>
      </c>
    </row>
    <row r="206" spans="1:37" ht="13" x14ac:dyDescent="0.15">
      <c r="A206" s="15">
        <v>43748.715033935187</v>
      </c>
      <c r="B206" s="6" t="s">
        <v>141</v>
      </c>
      <c r="C206" s="4" t="str">
        <f t="shared" si="0"/>
        <v>Hendrickson</v>
      </c>
      <c r="D206" s="6" t="s">
        <v>288</v>
      </c>
      <c r="F206" s="4" t="str">
        <f t="shared" si="1"/>
        <v>Yash Sharma</v>
      </c>
      <c r="G206" s="72">
        <f t="shared" si="5"/>
        <v>1</v>
      </c>
      <c r="K206" s="6" t="s">
        <v>1092</v>
      </c>
      <c r="AD206" s="73">
        <f t="shared" si="6"/>
        <v>1</v>
      </c>
      <c r="AE206" s="69">
        <f t="shared" si="7"/>
        <v>1</v>
      </c>
      <c r="AF206" s="69">
        <f t="shared" si="8"/>
        <v>1</v>
      </c>
      <c r="AG206" s="69">
        <f t="shared" si="9"/>
        <v>1</v>
      </c>
      <c r="AH206" s="6"/>
      <c r="AI206" s="6" t="s">
        <v>1068</v>
      </c>
      <c r="AJ206" s="6" t="s">
        <v>1069</v>
      </c>
      <c r="AK206" s="6" t="s">
        <v>1070</v>
      </c>
    </row>
    <row r="207" spans="1:37" ht="13" x14ac:dyDescent="0.15">
      <c r="A207" s="15">
        <v>43748.721785034722</v>
      </c>
      <c r="B207" s="6" t="s">
        <v>141</v>
      </c>
      <c r="C207" s="4" t="str">
        <f t="shared" si="0"/>
        <v>Hendrickson</v>
      </c>
      <c r="D207" s="6" t="s">
        <v>288</v>
      </c>
      <c r="F207" s="4" t="str">
        <f t="shared" si="1"/>
        <v>Aubrey Van Zandt</v>
      </c>
      <c r="G207" s="72">
        <f t="shared" si="5"/>
        <v>0.75</v>
      </c>
      <c r="K207" s="6" t="s">
        <v>302</v>
      </c>
      <c r="AD207" s="73">
        <f t="shared" si="6"/>
        <v>0.75</v>
      </c>
      <c r="AE207" s="69">
        <f t="shared" si="7"/>
        <v>1</v>
      </c>
      <c r="AF207" s="69">
        <f t="shared" si="8"/>
        <v>0.25</v>
      </c>
      <c r="AG207" s="69">
        <f t="shared" si="9"/>
        <v>1</v>
      </c>
      <c r="AH207" s="6"/>
      <c r="AI207" s="6" t="s">
        <v>1068</v>
      </c>
      <c r="AJ207" s="6" t="s">
        <v>1076</v>
      </c>
      <c r="AK207" s="6" t="s">
        <v>1070</v>
      </c>
    </row>
    <row r="208" spans="1:37" ht="13" x14ac:dyDescent="0.15">
      <c r="A208" s="15">
        <v>43748.722009849538</v>
      </c>
      <c r="B208" s="6" t="s">
        <v>141</v>
      </c>
      <c r="C208" s="4" t="str">
        <f t="shared" si="0"/>
        <v>Hendrickson</v>
      </c>
      <c r="D208" s="6" t="s">
        <v>288</v>
      </c>
      <c r="F208" s="4" t="str">
        <f t="shared" si="1"/>
        <v>Jayden Banks</v>
      </c>
      <c r="G208" s="72">
        <f t="shared" si="5"/>
        <v>1</v>
      </c>
      <c r="K208" s="6" t="s">
        <v>303</v>
      </c>
      <c r="AD208" s="73">
        <f t="shared" si="6"/>
        <v>1</v>
      </c>
      <c r="AE208" s="69">
        <f t="shared" si="7"/>
        <v>1</v>
      </c>
      <c r="AF208" s="69">
        <f t="shared" si="8"/>
        <v>1</v>
      </c>
      <c r="AG208" s="69">
        <f t="shared" si="9"/>
        <v>1</v>
      </c>
      <c r="AH208" s="6"/>
      <c r="AI208" s="6" t="s">
        <v>1068</v>
      </c>
      <c r="AJ208" s="6" t="s">
        <v>1069</v>
      </c>
      <c r="AK208" s="6" t="s">
        <v>1070</v>
      </c>
    </row>
    <row r="209" spans="1:37" ht="13" x14ac:dyDescent="0.15">
      <c r="A209" s="15">
        <v>43748.722484953701</v>
      </c>
      <c r="B209" s="6" t="s">
        <v>141</v>
      </c>
      <c r="C209" s="4" t="str">
        <f t="shared" si="0"/>
        <v>Hendrickson</v>
      </c>
      <c r="D209" s="6" t="s">
        <v>288</v>
      </c>
      <c r="F209" s="4" t="str">
        <f t="shared" si="1"/>
        <v>Aubrey Van Zandt</v>
      </c>
      <c r="G209" s="72">
        <f t="shared" si="5"/>
        <v>1</v>
      </c>
      <c r="K209" s="6" t="s">
        <v>302</v>
      </c>
      <c r="AD209" s="73">
        <f t="shared" si="6"/>
        <v>1</v>
      </c>
      <c r="AE209" s="69">
        <f t="shared" si="7"/>
        <v>1</v>
      </c>
      <c r="AF209" s="69">
        <f t="shared" si="8"/>
        <v>1</v>
      </c>
      <c r="AG209" s="69">
        <f t="shared" si="9"/>
        <v>1</v>
      </c>
      <c r="AH209" s="6"/>
      <c r="AI209" s="6" t="s">
        <v>1068</v>
      </c>
      <c r="AJ209" s="6" t="s">
        <v>1069</v>
      </c>
      <c r="AK209" s="6" t="s">
        <v>1070</v>
      </c>
    </row>
    <row r="210" spans="1:37" ht="13" x14ac:dyDescent="0.15">
      <c r="A210" s="15">
        <v>43748.723199641201</v>
      </c>
      <c r="B210" s="6" t="s">
        <v>141</v>
      </c>
      <c r="C210" s="4" t="str">
        <f t="shared" si="0"/>
        <v>Hendrickson</v>
      </c>
      <c r="D210" s="6" t="s">
        <v>288</v>
      </c>
      <c r="F210" s="4" t="str">
        <f t="shared" si="1"/>
        <v>Camryn Wade</v>
      </c>
      <c r="G210" s="72">
        <f t="shared" si="5"/>
        <v>0.91666666666666663</v>
      </c>
      <c r="K210" s="6" t="s">
        <v>388</v>
      </c>
      <c r="AD210" s="73">
        <f t="shared" si="6"/>
        <v>0.91666666666666663</v>
      </c>
      <c r="AE210" s="69">
        <f t="shared" si="7"/>
        <v>1</v>
      </c>
      <c r="AF210" s="69">
        <f t="shared" si="8"/>
        <v>0.75</v>
      </c>
      <c r="AG210" s="69">
        <f t="shared" si="9"/>
        <v>1</v>
      </c>
      <c r="AH210" s="6"/>
      <c r="AI210" s="6" t="s">
        <v>1068</v>
      </c>
      <c r="AJ210" s="6" t="s">
        <v>1071</v>
      </c>
      <c r="AK210" s="6" t="s">
        <v>1070</v>
      </c>
    </row>
    <row r="211" spans="1:37" ht="13" x14ac:dyDescent="0.15">
      <c r="A211" s="15">
        <v>43748.723417534726</v>
      </c>
      <c r="B211" s="6" t="s">
        <v>141</v>
      </c>
      <c r="C211" s="4" t="str">
        <f t="shared" si="0"/>
        <v>Hendrickson</v>
      </c>
      <c r="D211" s="6" t="s">
        <v>288</v>
      </c>
      <c r="F211" s="4" t="str">
        <f t="shared" si="1"/>
        <v>Madison Arrington</v>
      </c>
      <c r="G211" s="72">
        <f t="shared" si="5"/>
        <v>0.91666666666666663</v>
      </c>
      <c r="K211" s="6" t="s">
        <v>395</v>
      </c>
      <c r="AD211" s="73">
        <f t="shared" si="6"/>
        <v>0.91666666666666663</v>
      </c>
      <c r="AE211" s="69">
        <f t="shared" si="7"/>
        <v>1</v>
      </c>
      <c r="AF211" s="69">
        <f t="shared" si="8"/>
        <v>0.75</v>
      </c>
      <c r="AG211" s="69">
        <f t="shared" si="9"/>
        <v>1</v>
      </c>
      <c r="AH211" s="6"/>
      <c r="AI211" s="6" t="s">
        <v>1068</v>
      </c>
      <c r="AJ211" s="6" t="s">
        <v>1073</v>
      </c>
      <c r="AK211" s="6" t="s">
        <v>1070</v>
      </c>
    </row>
    <row r="212" spans="1:37" ht="13" x14ac:dyDescent="0.15">
      <c r="A212" s="15">
        <v>43748.726596805558</v>
      </c>
      <c r="B212" s="6" t="s">
        <v>141</v>
      </c>
      <c r="C212" s="4" t="str">
        <f t="shared" si="0"/>
        <v>Hendrickson</v>
      </c>
      <c r="D212" s="6" t="s">
        <v>288</v>
      </c>
      <c r="F212" s="4" t="str">
        <f t="shared" si="1"/>
        <v>Anabelle Serrano</v>
      </c>
      <c r="G212" s="72">
        <f t="shared" si="5"/>
        <v>0.83333333333333337</v>
      </c>
      <c r="K212" s="6" t="s">
        <v>330</v>
      </c>
      <c r="AD212" s="73">
        <f t="shared" si="6"/>
        <v>0.83333333333333337</v>
      </c>
      <c r="AE212" s="69">
        <f t="shared" si="7"/>
        <v>1</v>
      </c>
      <c r="AF212" s="69">
        <f t="shared" si="8"/>
        <v>0.5</v>
      </c>
      <c r="AG212" s="69">
        <f t="shared" si="9"/>
        <v>1</v>
      </c>
      <c r="AH212" s="6"/>
      <c r="AI212" s="6" t="s">
        <v>1068</v>
      </c>
      <c r="AJ212" s="6" t="s">
        <v>1091</v>
      </c>
      <c r="AK212" s="6" t="s">
        <v>1070</v>
      </c>
    </row>
    <row r="213" spans="1:37" ht="13" x14ac:dyDescent="0.15">
      <c r="A213" s="15">
        <v>43748.72662725694</v>
      </c>
      <c r="B213" s="6" t="s">
        <v>141</v>
      </c>
      <c r="C213" s="4" t="str">
        <f t="shared" si="0"/>
        <v>Hendrickson</v>
      </c>
      <c r="D213" s="6" t="s">
        <v>288</v>
      </c>
      <c r="F213" s="4" t="str">
        <f t="shared" si="1"/>
        <v>TyJah Simon</v>
      </c>
      <c r="G213" s="72">
        <f t="shared" si="5"/>
        <v>0.5</v>
      </c>
      <c r="K213" s="6" t="s">
        <v>289</v>
      </c>
      <c r="AD213" s="73">
        <f t="shared" si="6"/>
        <v>0.5</v>
      </c>
      <c r="AE213" s="69">
        <f t="shared" si="7"/>
        <v>1</v>
      </c>
      <c r="AF213" s="69">
        <f t="shared" si="8"/>
        <v>0.5</v>
      </c>
      <c r="AG213" s="69">
        <f t="shared" si="9"/>
        <v>0</v>
      </c>
      <c r="AH213" s="6"/>
      <c r="AI213" s="6" t="s">
        <v>1068</v>
      </c>
      <c r="AJ213" s="6" t="s">
        <v>1091</v>
      </c>
      <c r="AK213" s="6" t="s">
        <v>1086</v>
      </c>
    </row>
    <row r="214" spans="1:37" ht="13" x14ac:dyDescent="0.15">
      <c r="A214" s="15">
        <v>43748.72688052083</v>
      </c>
      <c r="B214" s="6" t="s">
        <v>141</v>
      </c>
      <c r="C214" s="4" t="str">
        <f t="shared" si="0"/>
        <v>Hendrickson</v>
      </c>
      <c r="D214" s="6" t="s">
        <v>288</v>
      </c>
      <c r="F214" s="4" t="str">
        <f t="shared" si="1"/>
        <v>Rodrick Williams</v>
      </c>
      <c r="G214" s="72">
        <f t="shared" si="5"/>
        <v>1</v>
      </c>
      <c r="K214" s="6" t="s">
        <v>308</v>
      </c>
      <c r="AD214" s="73">
        <f t="shared" si="6"/>
        <v>1</v>
      </c>
      <c r="AE214" s="69">
        <f t="shared" si="7"/>
        <v>1</v>
      </c>
      <c r="AF214" s="69">
        <f t="shared" si="8"/>
        <v>1</v>
      </c>
      <c r="AG214" s="69">
        <f t="shared" si="9"/>
        <v>1</v>
      </c>
      <c r="AH214" s="6"/>
      <c r="AI214" s="6" t="s">
        <v>1068</v>
      </c>
      <c r="AJ214" s="6" t="s">
        <v>1069</v>
      </c>
      <c r="AK214" s="6" t="s">
        <v>1070</v>
      </c>
    </row>
    <row r="215" spans="1:37" ht="13" x14ac:dyDescent="0.15">
      <c r="A215" s="15">
        <v>43748.726885995369</v>
      </c>
      <c r="B215" s="6" t="s">
        <v>141</v>
      </c>
      <c r="C215" s="4" t="str">
        <f t="shared" si="0"/>
        <v>Hendrickson</v>
      </c>
      <c r="D215" s="6" t="s">
        <v>288</v>
      </c>
      <c r="F215" s="4" t="str">
        <f t="shared" si="1"/>
        <v>Fatima Ali</v>
      </c>
      <c r="G215" s="72">
        <f t="shared" si="5"/>
        <v>0.58333333333333337</v>
      </c>
      <c r="K215" s="6" t="s">
        <v>301</v>
      </c>
      <c r="AD215" s="73">
        <f t="shared" si="6"/>
        <v>0.58333333333333337</v>
      </c>
      <c r="AE215" s="69">
        <f t="shared" si="7"/>
        <v>1</v>
      </c>
      <c r="AF215" s="69">
        <f t="shared" si="8"/>
        <v>0.75</v>
      </c>
      <c r="AG215" s="69">
        <f t="shared" si="9"/>
        <v>0</v>
      </c>
      <c r="AH215" s="6"/>
      <c r="AI215" s="6" t="s">
        <v>1068</v>
      </c>
      <c r="AJ215" s="6" t="s">
        <v>1082</v>
      </c>
      <c r="AK215" s="6" t="s">
        <v>1086</v>
      </c>
    </row>
    <row r="216" spans="1:37" ht="13" x14ac:dyDescent="0.15">
      <c r="A216" s="15">
        <v>43748.726940833338</v>
      </c>
      <c r="B216" s="6" t="s">
        <v>141</v>
      </c>
      <c r="C216" s="4" t="str">
        <f t="shared" si="0"/>
        <v>Hendrickson</v>
      </c>
      <c r="D216" s="6" t="s">
        <v>288</v>
      </c>
      <c r="F216" s="4" t="str">
        <f t="shared" si="1"/>
        <v>Evan Ragan</v>
      </c>
      <c r="G216" s="72">
        <f t="shared" si="5"/>
        <v>0.66666666666666663</v>
      </c>
      <c r="K216" s="6" t="s">
        <v>652</v>
      </c>
      <c r="AD216" s="73">
        <f t="shared" si="6"/>
        <v>0.66666666666666663</v>
      </c>
      <c r="AE216" s="69">
        <f t="shared" si="7"/>
        <v>0</v>
      </c>
      <c r="AF216" s="69">
        <f t="shared" si="8"/>
        <v>1</v>
      </c>
      <c r="AG216" s="69">
        <f t="shared" si="9"/>
        <v>1</v>
      </c>
      <c r="AH216" s="6"/>
      <c r="AI216" s="6" t="s">
        <v>1075</v>
      </c>
      <c r="AJ216" s="6" t="s">
        <v>1069</v>
      </c>
      <c r="AK216" s="6" t="s">
        <v>1070</v>
      </c>
    </row>
    <row r="217" spans="1:37" ht="13" x14ac:dyDescent="0.15">
      <c r="A217" s="15">
        <v>43748.727036006945</v>
      </c>
      <c r="B217" s="6" t="s">
        <v>141</v>
      </c>
      <c r="C217" s="4" t="str">
        <f t="shared" si="0"/>
        <v>Hendrickson</v>
      </c>
      <c r="D217" s="6" t="s">
        <v>288</v>
      </c>
      <c r="F217" s="4" t="str">
        <f t="shared" si="1"/>
        <v>Christian Birt</v>
      </c>
      <c r="G217" s="72">
        <f t="shared" si="5"/>
        <v>1</v>
      </c>
      <c r="K217" s="6" t="s">
        <v>291</v>
      </c>
      <c r="AD217" s="73">
        <f t="shared" si="6"/>
        <v>1</v>
      </c>
      <c r="AE217" s="69">
        <f t="shared" si="7"/>
        <v>1</v>
      </c>
      <c r="AF217" s="69">
        <f t="shared" si="8"/>
        <v>1</v>
      </c>
      <c r="AG217" s="69">
        <f t="shared" si="9"/>
        <v>1</v>
      </c>
      <c r="AH217" s="6"/>
      <c r="AI217" s="6" t="s">
        <v>1068</v>
      </c>
      <c r="AJ217" s="6" t="s">
        <v>1069</v>
      </c>
      <c r="AK217" s="6" t="s">
        <v>1070</v>
      </c>
    </row>
    <row r="218" spans="1:37" ht="13" x14ac:dyDescent="0.15">
      <c r="A218" s="15">
        <v>43748.729231701393</v>
      </c>
      <c r="B218" s="6" t="s">
        <v>141</v>
      </c>
      <c r="C218" s="4" t="str">
        <f t="shared" si="0"/>
        <v>Hendrickson</v>
      </c>
      <c r="D218" s="6" t="s">
        <v>288</v>
      </c>
      <c r="F218" s="4" t="str">
        <f t="shared" si="1"/>
        <v>Fanta Kante</v>
      </c>
      <c r="G218" s="72">
        <f t="shared" si="5"/>
        <v>0.41666666666666669</v>
      </c>
      <c r="K218" s="6" t="s">
        <v>322</v>
      </c>
      <c r="AD218" s="73">
        <f t="shared" si="6"/>
        <v>0.41666666666666669</v>
      </c>
      <c r="AE218" s="69">
        <f t="shared" si="7"/>
        <v>0</v>
      </c>
      <c r="AF218" s="69">
        <f t="shared" si="8"/>
        <v>0.25</v>
      </c>
      <c r="AG218" s="69">
        <f t="shared" si="9"/>
        <v>1</v>
      </c>
      <c r="AH218" s="6"/>
      <c r="AI218" s="6" t="s">
        <v>1085</v>
      </c>
      <c r="AJ218" s="6" t="s">
        <v>1079</v>
      </c>
      <c r="AK218" s="6" t="s">
        <v>1070</v>
      </c>
    </row>
    <row r="219" spans="1:37" ht="13" x14ac:dyDescent="0.15">
      <c r="A219" s="15">
        <v>43748.762696388891</v>
      </c>
      <c r="B219" s="6" t="s">
        <v>141</v>
      </c>
      <c r="C219" s="4" t="str">
        <f t="shared" si="0"/>
        <v>Hendrickson</v>
      </c>
      <c r="D219" s="6" t="s">
        <v>288</v>
      </c>
      <c r="F219" s="4" t="str">
        <f t="shared" si="1"/>
        <v>Brooke Wickersham</v>
      </c>
      <c r="G219" s="72">
        <f t="shared" si="5"/>
        <v>0.5</v>
      </c>
      <c r="K219" s="6" t="s">
        <v>294</v>
      </c>
      <c r="AD219" s="73">
        <f t="shared" si="6"/>
        <v>0.5</v>
      </c>
      <c r="AE219" s="69">
        <f t="shared" si="7"/>
        <v>0</v>
      </c>
      <c r="AF219" s="69">
        <f t="shared" si="8"/>
        <v>0.5</v>
      </c>
      <c r="AG219" s="69">
        <f t="shared" si="9"/>
        <v>1</v>
      </c>
      <c r="AH219" s="6"/>
      <c r="AI219" s="6" t="s">
        <v>1075</v>
      </c>
      <c r="AJ219" s="6" t="s">
        <v>1091</v>
      </c>
      <c r="AK219" s="6" t="s">
        <v>1070</v>
      </c>
    </row>
    <row r="220" spans="1:37" ht="13" x14ac:dyDescent="0.15">
      <c r="A220" s="15">
        <v>43754.716052002317</v>
      </c>
      <c r="B220" s="6" t="s">
        <v>141</v>
      </c>
      <c r="C220" s="4" t="str">
        <f t="shared" si="0"/>
        <v>Akins</v>
      </c>
      <c r="D220" s="6" t="s">
        <v>194</v>
      </c>
      <c r="F220" s="4" t="str">
        <f t="shared" si="1"/>
        <v>Ben Gross</v>
      </c>
      <c r="G220" s="72">
        <f t="shared" si="5"/>
        <v>0.66666666666666663</v>
      </c>
      <c r="H220" s="6" t="s">
        <v>414</v>
      </c>
      <c r="AD220" s="73">
        <f t="shared" si="6"/>
        <v>0.66666666666666663</v>
      </c>
      <c r="AE220" s="69">
        <f t="shared" si="7"/>
        <v>0</v>
      </c>
      <c r="AF220" s="69">
        <f t="shared" si="8"/>
        <v>1</v>
      </c>
      <c r="AG220" s="69">
        <f t="shared" si="9"/>
        <v>1</v>
      </c>
      <c r="AH220" s="6"/>
      <c r="AI220" s="6" t="s">
        <v>1075</v>
      </c>
      <c r="AJ220" s="6" t="s">
        <v>1069</v>
      </c>
      <c r="AK220" s="6" t="s">
        <v>1070</v>
      </c>
    </row>
    <row r="221" spans="1:37" ht="13" x14ac:dyDescent="0.15">
      <c r="A221" s="15">
        <v>43754.728178182871</v>
      </c>
      <c r="B221" s="6" t="s">
        <v>141</v>
      </c>
      <c r="C221" s="4" t="str">
        <f t="shared" si="0"/>
        <v>Akins</v>
      </c>
      <c r="D221" s="6" t="s">
        <v>194</v>
      </c>
      <c r="F221" s="4" t="str">
        <f t="shared" si="1"/>
        <v>Ashlyn King</v>
      </c>
      <c r="G221" s="72">
        <f t="shared" si="5"/>
        <v>1</v>
      </c>
      <c r="H221" s="6" t="s">
        <v>195</v>
      </c>
      <c r="AD221" s="73">
        <f t="shared" si="6"/>
        <v>1</v>
      </c>
      <c r="AE221" s="69">
        <f t="shared" si="7"/>
        <v>1</v>
      </c>
      <c r="AF221" s="69">
        <f t="shared" si="8"/>
        <v>1</v>
      </c>
      <c r="AG221" s="69">
        <f t="shared" si="9"/>
        <v>1</v>
      </c>
      <c r="AH221" s="6"/>
      <c r="AI221" s="6" t="s">
        <v>1068</v>
      </c>
      <c r="AJ221" s="6" t="s">
        <v>1069</v>
      </c>
      <c r="AK221" s="6" t="s">
        <v>1070</v>
      </c>
    </row>
    <row r="222" spans="1:37" ht="13" x14ac:dyDescent="0.15">
      <c r="A222" s="15">
        <v>43754.72922241898</v>
      </c>
      <c r="B222" s="6" t="s">
        <v>141</v>
      </c>
      <c r="C222" s="4" t="str">
        <f t="shared" si="0"/>
        <v>Akins</v>
      </c>
      <c r="D222" s="6" t="s">
        <v>194</v>
      </c>
      <c r="F222" s="4" t="str">
        <f t="shared" si="1"/>
        <v>Maria Contreras</v>
      </c>
      <c r="G222" s="72">
        <f t="shared" si="5"/>
        <v>1</v>
      </c>
      <c r="H222" s="6" t="s">
        <v>208</v>
      </c>
      <c r="AD222" s="73">
        <f t="shared" si="6"/>
        <v>1</v>
      </c>
      <c r="AE222" s="69">
        <f t="shared" si="7"/>
        <v>1</v>
      </c>
      <c r="AF222" s="69">
        <f t="shared" si="8"/>
        <v>1</v>
      </c>
      <c r="AG222" s="69">
        <f t="shared" si="9"/>
        <v>1</v>
      </c>
      <c r="AH222" s="6"/>
      <c r="AI222" s="6" t="s">
        <v>1068</v>
      </c>
      <c r="AJ222" s="6" t="s">
        <v>1069</v>
      </c>
      <c r="AK222" s="6" t="s">
        <v>1070</v>
      </c>
    </row>
    <row r="223" spans="1:37" ht="13" x14ac:dyDescent="0.15">
      <c r="A223" s="15">
        <v>43754.729775844906</v>
      </c>
      <c r="B223" s="6" t="s">
        <v>141</v>
      </c>
      <c r="C223" s="4" t="str">
        <f t="shared" si="0"/>
        <v>Akins</v>
      </c>
      <c r="D223" s="6" t="s">
        <v>194</v>
      </c>
      <c r="F223" s="4" t="str">
        <f t="shared" si="1"/>
        <v>Brendon Garrison</v>
      </c>
      <c r="G223" s="72">
        <f t="shared" si="5"/>
        <v>0.75</v>
      </c>
      <c r="H223" s="6" t="s">
        <v>375</v>
      </c>
      <c r="AD223" s="73">
        <f t="shared" si="6"/>
        <v>0.75</v>
      </c>
      <c r="AE223" s="69">
        <f t="shared" si="7"/>
        <v>1</v>
      </c>
      <c r="AF223" s="69">
        <f t="shared" si="8"/>
        <v>0.25</v>
      </c>
      <c r="AG223" s="69">
        <f t="shared" si="9"/>
        <v>1</v>
      </c>
      <c r="AH223" s="6"/>
      <c r="AI223" s="6" t="s">
        <v>1068</v>
      </c>
      <c r="AJ223" s="6" t="s">
        <v>1076</v>
      </c>
      <c r="AK223" s="6" t="s">
        <v>1070</v>
      </c>
    </row>
    <row r="224" spans="1:37" ht="13" x14ac:dyDescent="0.15">
      <c r="A224" s="15">
        <v>43754.729937372686</v>
      </c>
      <c r="B224" s="6" t="s">
        <v>141</v>
      </c>
      <c r="C224" s="4" t="str">
        <f t="shared" si="0"/>
        <v>Akins</v>
      </c>
      <c r="D224" s="6" t="s">
        <v>194</v>
      </c>
      <c r="F224" s="4" t="str">
        <f t="shared" si="1"/>
        <v>Sean Koonce</v>
      </c>
      <c r="G224" s="72">
        <f t="shared" si="5"/>
        <v>0.41666666666666669</v>
      </c>
      <c r="H224" s="6" t="s">
        <v>203</v>
      </c>
      <c r="AD224" s="73">
        <f t="shared" si="6"/>
        <v>0.41666666666666669</v>
      </c>
      <c r="AE224" s="69">
        <f t="shared" si="7"/>
        <v>0</v>
      </c>
      <c r="AF224" s="69">
        <f t="shared" si="8"/>
        <v>0.25</v>
      </c>
      <c r="AG224" s="69">
        <f t="shared" si="9"/>
        <v>1</v>
      </c>
      <c r="AH224" s="6"/>
      <c r="AI224" s="6" t="s">
        <v>1075</v>
      </c>
      <c r="AJ224" s="6" t="s">
        <v>1076</v>
      </c>
      <c r="AK224" s="6" t="s">
        <v>1070</v>
      </c>
    </row>
    <row r="225" spans="1:37" ht="13" x14ac:dyDescent="0.15">
      <c r="A225" s="15">
        <v>43754.730063703704</v>
      </c>
      <c r="B225" s="6" t="s">
        <v>141</v>
      </c>
      <c r="C225" s="4" t="str">
        <f t="shared" si="0"/>
        <v>Akins</v>
      </c>
      <c r="D225" s="6" t="s">
        <v>194</v>
      </c>
      <c r="F225" s="4" t="str">
        <f t="shared" si="1"/>
        <v>Yazmin Tambunga</v>
      </c>
      <c r="G225" s="72">
        <f t="shared" si="5"/>
        <v>0.41666666666666669</v>
      </c>
      <c r="H225" s="6" t="s">
        <v>206</v>
      </c>
      <c r="AD225" s="73">
        <f t="shared" si="6"/>
        <v>0.41666666666666669</v>
      </c>
      <c r="AE225" s="69">
        <f t="shared" si="7"/>
        <v>1</v>
      </c>
      <c r="AF225" s="69">
        <f t="shared" si="8"/>
        <v>0.25</v>
      </c>
      <c r="AG225" s="69">
        <f t="shared" si="9"/>
        <v>0</v>
      </c>
      <c r="AH225" s="6"/>
      <c r="AI225" s="6" t="s">
        <v>1068</v>
      </c>
      <c r="AJ225" s="6" t="s">
        <v>1079</v>
      </c>
      <c r="AK225" s="6" t="s">
        <v>1086</v>
      </c>
    </row>
    <row r="226" spans="1:37" ht="13" x14ac:dyDescent="0.15">
      <c r="A226" s="15">
        <v>43754.730110844903</v>
      </c>
      <c r="B226" s="6" t="s">
        <v>141</v>
      </c>
      <c r="C226" s="4" t="str">
        <f t="shared" si="0"/>
        <v>Akins</v>
      </c>
      <c r="D226" s="6" t="s">
        <v>194</v>
      </c>
      <c r="F226" s="4" t="str">
        <f t="shared" si="1"/>
        <v>Sofia Ayala</v>
      </c>
      <c r="G226" s="72">
        <f t="shared" si="5"/>
        <v>1</v>
      </c>
      <c r="H226" s="6" t="s">
        <v>376</v>
      </c>
      <c r="AD226" s="73">
        <f t="shared" si="6"/>
        <v>1</v>
      </c>
      <c r="AE226" s="69">
        <f t="shared" si="7"/>
        <v>1</v>
      </c>
      <c r="AF226" s="69">
        <f t="shared" si="8"/>
        <v>1</v>
      </c>
      <c r="AG226" s="69">
        <f t="shared" si="9"/>
        <v>1</v>
      </c>
      <c r="AH226" s="6"/>
      <c r="AI226" s="6" t="s">
        <v>1068</v>
      </c>
      <c r="AJ226" s="6" t="s">
        <v>1069</v>
      </c>
      <c r="AK226" s="6" t="s">
        <v>1070</v>
      </c>
    </row>
    <row r="227" spans="1:37" ht="13" x14ac:dyDescent="0.15">
      <c r="A227" s="15">
        <v>43754.730129652773</v>
      </c>
      <c r="B227" s="6" t="s">
        <v>141</v>
      </c>
      <c r="C227" s="4" t="str">
        <f t="shared" si="0"/>
        <v>Akins</v>
      </c>
      <c r="D227" s="6" t="s">
        <v>194</v>
      </c>
      <c r="F227" s="4" t="str">
        <f t="shared" si="1"/>
        <v>Kennia Toledo</v>
      </c>
      <c r="G227" s="72">
        <f t="shared" si="5"/>
        <v>1</v>
      </c>
      <c r="H227" s="6" t="s">
        <v>374</v>
      </c>
      <c r="AD227" s="73">
        <f t="shared" si="6"/>
        <v>1</v>
      </c>
      <c r="AE227" s="69">
        <f t="shared" si="7"/>
        <v>1</v>
      </c>
      <c r="AF227" s="69">
        <f t="shared" si="8"/>
        <v>1</v>
      </c>
      <c r="AG227" s="69">
        <f t="shared" si="9"/>
        <v>1</v>
      </c>
      <c r="AH227" s="6"/>
      <c r="AI227" s="6" t="s">
        <v>1068</v>
      </c>
      <c r="AJ227" s="6" t="s">
        <v>1069</v>
      </c>
      <c r="AK227" s="6" t="s">
        <v>1070</v>
      </c>
    </row>
    <row r="228" spans="1:37" ht="13" x14ac:dyDescent="0.15">
      <c r="A228" s="15">
        <v>43754.730576018519</v>
      </c>
      <c r="B228" s="6" t="s">
        <v>141</v>
      </c>
      <c r="C228" s="4" t="str">
        <f t="shared" si="0"/>
        <v>Akins</v>
      </c>
      <c r="D228" s="6" t="s">
        <v>194</v>
      </c>
      <c r="F228" s="4" t="str">
        <f t="shared" si="1"/>
        <v>Jayden Bryant</v>
      </c>
      <c r="G228" s="72">
        <f t="shared" si="5"/>
        <v>8.3333333333333329E-2</v>
      </c>
      <c r="H228" s="6" t="s">
        <v>406</v>
      </c>
      <c r="AD228" s="73">
        <f t="shared" si="6"/>
        <v>8.3333333333333329E-2</v>
      </c>
      <c r="AE228" s="69">
        <f t="shared" si="7"/>
        <v>0</v>
      </c>
      <c r="AF228" s="69">
        <f t="shared" si="8"/>
        <v>0.25</v>
      </c>
      <c r="AG228" s="69">
        <f t="shared" si="9"/>
        <v>0</v>
      </c>
      <c r="AH228" s="6"/>
      <c r="AI228" s="6" t="s">
        <v>1075</v>
      </c>
      <c r="AJ228" s="6" t="s">
        <v>1079</v>
      </c>
      <c r="AK228" s="6" t="s">
        <v>1083</v>
      </c>
    </row>
    <row r="229" spans="1:37" ht="13" x14ac:dyDescent="0.15">
      <c r="A229" s="15">
        <v>43754.730679722226</v>
      </c>
      <c r="B229" s="6" t="s">
        <v>141</v>
      </c>
      <c r="C229" s="4" t="str">
        <f t="shared" si="0"/>
        <v>Akins</v>
      </c>
      <c r="D229" s="6" t="s">
        <v>194</v>
      </c>
      <c r="F229" s="4" t="str">
        <f t="shared" si="1"/>
        <v>Francisco Ojeda</v>
      </c>
      <c r="G229" s="72">
        <f t="shared" si="5"/>
        <v>1</v>
      </c>
      <c r="H229" s="6" t="s">
        <v>201</v>
      </c>
      <c r="AD229" s="73">
        <f t="shared" si="6"/>
        <v>1</v>
      </c>
      <c r="AE229" s="69">
        <f t="shared" si="7"/>
        <v>1</v>
      </c>
      <c r="AF229" s="69">
        <f t="shared" si="8"/>
        <v>1</v>
      </c>
      <c r="AG229" s="69">
        <f t="shared" si="9"/>
        <v>1</v>
      </c>
      <c r="AH229" s="6"/>
      <c r="AI229" s="6" t="s">
        <v>1068</v>
      </c>
      <c r="AJ229" s="6" t="s">
        <v>1069</v>
      </c>
      <c r="AK229" s="6" t="s">
        <v>1070</v>
      </c>
    </row>
    <row r="230" spans="1:37" ht="13" x14ac:dyDescent="0.15">
      <c r="A230" s="15">
        <v>43754.730701284723</v>
      </c>
      <c r="B230" s="6" t="s">
        <v>141</v>
      </c>
      <c r="C230" s="4" t="str">
        <f t="shared" si="0"/>
        <v>Akins</v>
      </c>
      <c r="D230" s="6" t="s">
        <v>194</v>
      </c>
      <c r="F230" s="4" t="str">
        <f t="shared" si="1"/>
        <v>Emma San Miguel</v>
      </c>
      <c r="G230" s="72">
        <f t="shared" si="5"/>
        <v>0.91666666666666663</v>
      </c>
      <c r="H230" s="6" t="s">
        <v>378</v>
      </c>
      <c r="AD230" s="73">
        <f t="shared" si="6"/>
        <v>0.91666666666666663</v>
      </c>
      <c r="AE230" s="69">
        <f t="shared" si="7"/>
        <v>1</v>
      </c>
      <c r="AF230" s="69">
        <f t="shared" si="8"/>
        <v>0.75</v>
      </c>
      <c r="AG230" s="69">
        <f t="shared" si="9"/>
        <v>1</v>
      </c>
      <c r="AH230" s="6"/>
      <c r="AI230" s="6" t="s">
        <v>1068</v>
      </c>
      <c r="AJ230" s="6" t="s">
        <v>1071</v>
      </c>
      <c r="AK230" s="6" t="s">
        <v>1070</v>
      </c>
    </row>
    <row r="231" spans="1:37" ht="13" x14ac:dyDescent="0.15">
      <c r="A231" s="15">
        <v>43754.730858657407</v>
      </c>
      <c r="B231" s="6" t="s">
        <v>141</v>
      </c>
      <c r="C231" s="4" t="str">
        <f t="shared" si="0"/>
        <v>Akins</v>
      </c>
      <c r="D231" s="6" t="s">
        <v>194</v>
      </c>
      <c r="F231" s="4" t="str">
        <f t="shared" si="1"/>
        <v>Nallely Alonso</v>
      </c>
      <c r="G231" s="72">
        <f t="shared" si="5"/>
        <v>0.91666666666666663</v>
      </c>
      <c r="H231" s="6" t="s">
        <v>407</v>
      </c>
      <c r="AD231" s="73">
        <f t="shared" si="6"/>
        <v>0.91666666666666663</v>
      </c>
      <c r="AE231" s="69">
        <f t="shared" si="7"/>
        <v>1</v>
      </c>
      <c r="AF231" s="69">
        <f t="shared" si="8"/>
        <v>0.75</v>
      </c>
      <c r="AG231" s="69">
        <f t="shared" si="9"/>
        <v>1</v>
      </c>
      <c r="AH231" s="6"/>
      <c r="AI231" s="6" t="s">
        <v>1068</v>
      </c>
      <c r="AJ231" s="6" t="s">
        <v>1071</v>
      </c>
      <c r="AK231" s="6" t="s">
        <v>1070</v>
      </c>
    </row>
    <row r="232" spans="1:37" ht="13" x14ac:dyDescent="0.15">
      <c r="A232" s="15">
        <v>43754.730989189819</v>
      </c>
      <c r="B232" s="6" t="s">
        <v>141</v>
      </c>
      <c r="C232" s="4" t="str">
        <f t="shared" si="0"/>
        <v>Akins</v>
      </c>
      <c r="D232" s="6" t="s">
        <v>194</v>
      </c>
      <c r="F232" s="4" t="str">
        <f t="shared" si="1"/>
        <v>William Hale</v>
      </c>
      <c r="G232" s="72">
        <f t="shared" si="5"/>
        <v>0.33333333333333331</v>
      </c>
      <c r="H232" s="6" t="s">
        <v>205</v>
      </c>
      <c r="AD232" s="73">
        <f t="shared" si="6"/>
        <v>0.33333333333333331</v>
      </c>
      <c r="AE232" s="69">
        <f t="shared" si="7"/>
        <v>0</v>
      </c>
      <c r="AF232" s="69">
        <f t="shared" si="8"/>
        <v>1</v>
      </c>
      <c r="AG232" s="69">
        <f t="shared" si="9"/>
        <v>0</v>
      </c>
      <c r="AH232" s="6"/>
      <c r="AI232" s="6" t="s">
        <v>1075</v>
      </c>
      <c r="AJ232" s="6" t="s">
        <v>1069</v>
      </c>
      <c r="AK232" s="6" t="s">
        <v>1083</v>
      </c>
    </row>
    <row r="233" spans="1:37" ht="13" x14ac:dyDescent="0.15">
      <c r="A233" s="15">
        <v>43760.720062604167</v>
      </c>
      <c r="B233" s="6" t="s">
        <v>141</v>
      </c>
      <c r="C233" s="4" t="str">
        <f t="shared" si="0"/>
        <v>Manor Senior High School</v>
      </c>
      <c r="D233" s="6" t="s">
        <v>332</v>
      </c>
      <c r="F233" s="4" t="str">
        <f t="shared" si="1"/>
        <v>Alyssa Smith</v>
      </c>
      <c r="G233" s="72">
        <f t="shared" si="5"/>
        <v>0.91666666666666663</v>
      </c>
      <c r="O233" s="6" t="s">
        <v>346</v>
      </c>
      <c r="AE233" s="69">
        <f t="shared" si="7"/>
        <v>1</v>
      </c>
      <c r="AF233" s="69">
        <f t="shared" si="8"/>
        <v>0.75</v>
      </c>
      <c r="AG233" s="69">
        <f t="shared" si="9"/>
        <v>1</v>
      </c>
      <c r="AI233" s="6" t="s">
        <v>1068</v>
      </c>
      <c r="AJ233" s="6" t="s">
        <v>1084</v>
      </c>
      <c r="AK233" s="6" t="s">
        <v>1070</v>
      </c>
    </row>
    <row r="234" spans="1:37" ht="13" x14ac:dyDescent="0.15">
      <c r="A234" s="15">
        <v>43760.743850694445</v>
      </c>
      <c r="B234" s="6" t="s">
        <v>141</v>
      </c>
      <c r="C234" s="4" t="str">
        <f t="shared" si="0"/>
        <v>Manor Senior High School</v>
      </c>
      <c r="D234" s="6" t="s">
        <v>332</v>
      </c>
      <c r="F234" s="4" t="str">
        <f t="shared" si="1"/>
        <v>Merlin Hernandez</v>
      </c>
      <c r="G234" s="72">
        <f t="shared" si="5"/>
        <v>0.58333333333333337</v>
      </c>
      <c r="O234" s="6" t="s">
        <v>333</v>
      </c>
      <c r="AE234" s="69">
        <f t="shared" si="7"/>
        <v>1</v>
      </c>
      <c r="AF234" s="69">
        <f t="shared" si="8"/>
        <v>0.75</v>
      </c>
      <c r="AG234" s="69">
        <f t="shared" si="9"/>
        <v>0</v>
      </c>
      <c r="AI234" s="6" t="s">
        <v>1068</v>
      </c>
      <c r="AJ234" s="6" t="s">
        <v>1071</v>
      </c>
      <c r="AK234" s="6" t="s">
        <v>1086</v>
      </c>
    </row>
    <row r="235" spans="1:37" ht="13" x14ac:dyDescent="0.15">
      <c r="A235" s="15">
        <v>43760.744205509254</v>
      </c>
      <c r="B235" s="6" t="s">
        <v>141</v>
      </c>
      <c r="C235" s="4" t="str">
        <f t="shared" si="0"/>
        <v>Manor Senior High School</v>
      </c>
      <c r="D235" s="6" t="s">
        <v>332</v>
      </c>
      <c r="F235" s="4" t="str">
        <f t="shared" si="1"/>
        <v>Alissa Ortiz Gonzalez</v>
      </c>
      <c r="G235" s="72">
        <f t="shared" si="5"/>
        <v>1</v>
      </c>
      <c r="O235" s="6" t="s">
        <v>335</v>
      </c>
      <c r="AE235" s="69">
        <f t="shared" si="7"/>
        <v>1</v>
      </c>
      <c r="AF235" s="69">
        <f t="shared" si="8"/>
        <v>1</v>
      </c>
      <c r="AG235" s="69">
        <f t="shared" si="9"/>
        <v>1</v>
      </c>
      <c r="AI235" s="6" t="s">
        <v>1068</v>
      </c>
      <c r="AJ235" s="6" t="s">
        <v>1069</v>
      </c>
      <c r="AK235" s="6" t="s">
        <v>1070</v>
      </c>
    </row>
    <row r="236" spans="1:37" ht="13" x14ac:dyDescent="0.15">
      <c r="C236" s="4" t="str">
        <f t="shared" si="0"/>
        <v/>
      </c>
      <c r="F236" s="4" t="str">
        <f t="shared" si="1"/>
        <v/>
      </c>
      <c r="G236" s="7"/>
      <c r="AD236" s="7"/>
    </row>
    <row r="237" spans="1:37" ht="13" x14ac:dyDescent="0.15">
      <c r="C237" s="4" t="str">
        <f t="shared" si="0"/>
        <v/>
      </c>
      <c r="F237" s="4" t="str">
        <f t="shared" si="1"/>
        <v/>
      </c>
      <c r="G237" s="7"/>
      <c r="AD237" s="7"/>
    </row>
    <row r="238" spans="1:37" ht="13" x14ac:dyDescent="0.15">
      <c r="C238" s="4" t="str">
        <f t="shared" si="0"/>
        <v/>
      </c>
      <c r="F238" s="4" t="str">
        <f t="shared" si="1"/>
        <v/>
      </c>
      <c r="G238" s="7"/>
      <c r="AD238" s="7"/>
    </row>
    <row r="239" spans="1:37" ht="13" x14ac:dyDescent="0.15">
      <c r="C239" s="4" t="str">
        <f t="shared" si="0"/>
        <v/>
      </c>
      <c r="F239" s="4" t="str">
        <f t="shared" si="1"/>
        <v/>
      </c>
      <c r="G239" s="7"/>
      <c r="AD239" s="7"/>
    </row>
    <row r="240" spans="1:37" ht="13" x14ac:dyDescent="0.15">
      <c r="C240" s="4" t="str">
        <f t="shared" si="0"/>
        <v/>
      </c>
      <c r="F240" s="4" t="str">
        <f t="shared" si="1"/>
        <v/>
      </c>
      <c r="G240" s="7"/>
      <c r="AD240" s="7"/>
    </row>
    <row r="241" spans="3:30" ht="13" x14ac:dyDescent="0.15">
      <c r="C241" s="4" t="str">
        <f t="shared" si="0"/>
        <v/>
      </c>
      <c r="F241" s="4" t="str">
        <f t="shared" si="1"/>
        <v/>
      </c>
      <c r="G241" s="7"/>
      <c r="AD241" s="7"/>
    </row>
    <row r="242" spans="3:30" ht="13" x14ac:dyDescent="0.15">
      <c r="C242" s="4" t="str">
        <f t="shared" si="0"/>
        <v/>
      </c>
      <c r="F242" s="4" t="str">
        <f t="shared" si="1"/>
        <v/>
      </c>
      <c r="G242" s="7"/>
      <c r="AD242" s="7"/>
    </row>
    <row r="243" spans="3:30" ht="13" x14ac:dyDescent="0.15">
      <c r="C243" s="4" t="str">
        <f t="shared" si="0"/>
        <v/>
      </c>
      <c r="F243" s="4" t="str">
        <f t="shared" si="1"/>
        <v/>
      </c>
      <c r="G243" s="7"/>
      <c r="AD243" s="7"/>
    </row>
    <row r="244" spans="3:30" ht="13" x14ac:dyDescent="0.15">
      <c r="C244" s="4" t="str">
        <f t="shared" si="0"/>
        <v/>
      </c>
      <c r="F244" s="4" t="str">
        <f t="shared" si="1"/>
        <v/>
      </c>
      <c r="G244" s="7"/>
      <c r="AD244" s="7"/>
    </row>
    <row r="245" spans="3:30" ht="13" x14ac:dyDescent="0.15">
      <c r="C245" s="4" t="str">
        <f t="shared" si="0"/>
        <v/>
      </c>
      <c r="F245" s="4" t="str">
        <f t="shared" si="1"/>
        <v/>
      </c>
      <c r="G245" s="7"/>
      <c r="AD245" s="7"/>
    </row>
    <row r="246" spans="3:30" ht="13" x14ac:dyDescent="0.15">
      <c r="C246" s="4" t="str">
        <f t="shared" si="0"/>
        <v/>
      </c>
      <c r="F246" s="4" t="str">
        <f t="shared" si="1"/>
        <v/>
      </c>
      <c r="G246" s="7"/>
      <c r="AD246" s="7"/>
    </row>
    <row r="247" spans="3:30" ht="13" x14ac:dyDescent="0.15">
      <c r="F247" s="4" t="str">
        <f t="shared" si="1"/>
        <v/>
      </c>
      <c r="G247" s="7"/>
      <c r="AD247" s="7"/>
    </row>
    <row r="248" spans="3:30" ht="13" x14ac:dyDescent="0.15">
      <c r="F248" s="4" t="str">
        <f t="shared" si="1"/>
        <v/>
      </c>
      <c r="G248" s="7"/>
      <c r="AD248" s="7"/>
    </row>
    <row r="249" spans="3:30" ht="13" x14ac:dyDescent="0.15">
      <c r="F249" s="4" t="str">
        <f t="shared" si="1"/>
        <v/>
      </c>
      <c r="G249" s="7"/>
      <c r="AD249" s="7"/>
    </row>
    <row r="250" spans="3:30" ht="13" x14ac:dyDescent="0.15">
      <c r="F250" s="4" t="str">
        <f t="shared" si="1"/>
        <v/>
      </c>
      <c r="G250" s="7"/>
      <c r="AD250" s="7"/>
    </row>
    <row r="251" spans="3:30" ht="13" x14ac:dyDescent="0.15">
      <c r="F251" s="4" t="str">
        <f t="shared" si="1"/>
        <v/>
      </c>
      <c r="G251" s="7"/>
      <c r="AD251" s="7"/>
    </row>
    <row r="252" spans="3:30" ht="13" x14ac:dyDescent="0.15">
      <c r="F252" s="4" t="str">
        <f t="shared" si="1"/>
        <v/>
      </c>
      <c r="G252" s="7"/>
      <c r="AD252" s="7"/>
    </row>
    <row r="253" spans="3:30" ht="13" x14ac:dyDescent="0.15">
      <c r="F253" s="4" t="str">
        <f t="shared" si="1"/>
        <v/>
      </c>
      <c r="G253" s="7"/>
      <c r="AD253" s="7"/>
    </row>
    <row r="254" spans="3:30" ht="13" x14ac:dyDescent="0.15">
      <c r="F254" s="4" t="str">
        <f t="shared" si="1"/>
        <v/>
      </c>
      <c r="G254" s="7"/>
      <c r="AD254" s="7"/>
    </row>
    <row r="255" spans="3:30" ht="13" x14ac:dyDescent="0.15">
      <c r="F255" s="4" t="str">
        <f t="shared" si="1"/>
        <v/>
      </c>
      <c r="G255" s="7"/>
      <c r="AD255" s="7"/>
    </row>
    <row r="256" spans="3:30" ht="13" x14ac:dyDescent="0.15">
      <c r="F256" s="4" t="str">
        <f t="shared" si="1"/>
        <v/>
      </c>
      <c r="G256" s="7"/>
      <c r="AD256" s="7"/>
    </row>
    <row r="257" spans="6:30" ht="13" x14ac:dyDescent="0.15">
      <c r="F257" s="4" t="str">
        <f t="shared" si="1"/>
        <v/>
      </c>
      <c r="G257" s="7"/>
      <c r="AD257" s="7"/>
    </row>
    <row r="258" spans="6:30" ht="13" x14ac:dyDescent="0.15">
      <c r="F258" s="4" t="str">
        <f t="shared" si="1"/>
        <v/>
      </c>
      <c r="G258" s="7"/>
      <c r="AD258" s="7"/>
    </row>
    <row r="259" spans="6:30" ht="13" x14ac:dyDescent="0.15">
      <c r="F259" s="4" t="str">
        <f t="shared" si="1"/>
        <v/>
      </c>
      <c r="G259" s="7"/>
      <c r="AD259" s="7"/>
    </row>
    <row r="260" spans="6:30" ht="13" x14ac:dyDescent="0.15">
      <c r="F260" s="4" t="str">
        <f t="shared" si="1"/>
        <v/>
      </c>
      <c r="G260" s="7"/>
      <c r="AD260" s="7"/>
    </row>
    <row r="261" spans="6:30" ht="13" x14ac:dyDescent="0.15">
      <c r="F261" s="4" t="str">
        <f t="shared" si="1"/>
        <v/>
      </c>
      <c r="G261" s="7"/>
      <c r="AD261" s="7"/>
    </row>
    <row r="262" spans="6:30" ht="13" x14ac:dyDescent="0.15">
      <c r="F262" s="4" t="str">
        <f t="shared" si="1"/>
        <v/>
      </c>
      <c r="G262" s="7"/>
      <c r="AD262" s="7"/>
    </row>
    <row r="263" spans="6:30" ht="13" x14ac:dyDescent="0.15">
      <c r="F263" s="4" t="str">
        <f t="shared" si="1"/>
        <v/>
      </c>
      <c r="G263" s="7"/>
      <c r="AD263" s="7"/>
    </row>
    <row r="264" spans="6:30" ht="13" x14ac:dyDescent="0.15">
      <c r="F264" s="4" t="str">
        <f t="shared" si="1"/>
        <v/>
      </c>
      <c r="G264" s="7"/>
      <c r="AD264" s="7"/>
    </row>
    <row r="265" spans="6:30" ht="13" x14ac:dyDescent="0.15">
      <c r="F265" s="4" t="str">
        <f t="shared" si="1"/>
        <v/>
      </c>
      <c r="G265" s="7"/>
      <c r="AD265" s="7"/>
    </row>
    <row r="266" spans="6:30" ht="13" x14ac:dyDescent="0.15">
      <c r="F266" s="4" t="str">
        <f t="shared" si="1"/>
        <v/>
      </c>
      <c r="G266" s="7"/>
      <c r="AD266" s="7"/>
    </row>
    <row r="267" spans="6:30" ht="13" x14ac:dyDescent="0.15">
      <c r="F267" s="4" t="str">
        <f t="shared" si="1"/>
        <v/>
      </c>
      <c r="G267" s="7"/>
      <c r="AD267" s="7"/>
    </row>
    <row r="268" spans="6:30" ht="13" x14ac:dyDescent="0.15">
      <c r="F268" s="4" t="str">
        <f t="shared" si="1"/>
        <v/>
      </c>
      <c r="G268" s="7"/>
      <c r="AD268" s="7"/>
    </row>
    <row r="269" spans="6:30" ht="13" x14ac:dyDescent="0.15">
      <c r="F269" s="4" t="str">
        <f t="shared" si="1"/>
        <v/>
      </c>
      <c r="G269" s="7"/>
      <c r="AD269" s="7"/>
    </row>
    <row r="270" spans="6:30" ht="13" x14ac:dyDescent="0.15">
      <c r="F270" s="4" t="str">
        <f t="shared" si="1"/>
        <v/>
      </c>
      <c r="G270" s="7"/>
      <c r="AD270" s="7"/>
    </row>
    <row r="271" spans="6:30" ht="13" x14ac:dyDescent="0.15">
      <c r="F271" s="4" t="str">
        <f t="shared" si="1"/>
        <v/>
      </c>
      <c r="G271" s="7"/>
      <c r="AD271" s="7"/>
    </row>
    <row r="272" spans="6:30" ht="13" x14ac:dyDescent="0.15">
      <c r="F272" s="4" t="str">
        <f t="shared" si="1"/>
        <v/>
      </c>
      <c r="G272" s="7"/>
      <c r="AD272" s="7"/>
    </row>
    <row r="273" spans="6:30" ht="13" x14ac:dyDescent="0.15">
      <c r="F273" s="4" t="str">
        <f t="shared" si="1"/>
        <v/>
      </c>
      <c r="G273" s="7"/>
      <c r="AD273" s="7"/>
    </row>
    <row r="274" spans="6:30" ht="13" x14ac:dyDescent="0.15">
      <c r="F274" s="4" t="str">
        <f t="shared" si="1"/>
        <v/>
      </c>
      <c r="G274" s="7"/>
      <c r="AD274" s="7"/>
    </row>
    <row r="275" spans="6:30" ht="13" x14ac:dyDescent="0.15">
      <c r="F275" s="4" t="str">
        <f t="shared" si="1"/>
        <v/>
      </c>
      <c r="G275" s="7"/>
      <c r="AD275" s="7"/>
    </row>
    <row r="276" spans="6:30" ht="13" x14ac:dyDescent="0.15">
      <c r="F276" s="4" t="str">
        <f t="shared" si="1"/>
        <v/>
      </c>
      <c r="G276" s="7"/>
      <c r="AD276" s="7"/>
    </row>
    <row r="277" spans="6:30" ht="13" x14ac:dyDescent="0.15">
      <c r="F277" s="4" t="str">
        <f t="shared" si="1"/>
        <v/>
      </c>
      <c r="G277" s="7"/>
      <c r="AD277" s="7"/>
    </row>
    <row r="278" spans="6:30" ht="13" x14ac:dyDescent="0.15">
      <c r="F278" s="4" t="str">
        <f t="shared" si="1"/>
        <v/>
      </c>
      <c r="G278" s="7"/>
      <c r="AD278" s="7"/>
    </row>
    <row r="279" spans="6:30" ht="13" x14ac:dyDescent="0.15">
      <c r="F279" s="4" t="str">
        <f t="shared" si="1"/>
        <v/>
      </c>
      <c r="G279" s="7"/>
      <c r="AD279" s="7"/>
    </row>
    <row r="280" spans="6:30" ht="13" x14ac:dyDescent="0.15">
      <c r="F280" s="4" t="str">
        <f t="shared" si="1"/>
        <v/>
      </c>
      <c r="G280" s="7"/>
      <c r="AD280" s="7"/>
    </row>
    <row r="281" spans="6:30" ht="13" x14ac:dyDescent="0.15">
      <c r="F281" s="4" t="str">
        <f t="shared" si="1"/>
        <v/>
      </c>
      <c r="G281" s="7"/>
      <c r="AD281" s="7"/>
    </row>
    <row r="282" spans="6:30" ht="13" x14ac:dyDescent="0.15">
      <c r="G282" s="7"/>
      <c r="AD282" s="7"/>
    </row>
    <row r="283" spans="6:30" ht="13" x14ac:dyDescent="0.15">
      <c r="G283" s="7"/>
      <c r="AD283" s="7"/>
    </row>
    <row r="284" spans="6:30" ht="13" x14ac:dyDescent="0.15">
      <c r="G284" s="7"/>
      <c r="AD284" s="7"/>
    </row>
    <row r="285" spans="6:30" ht="13" x14ac:dyDescent="0.15">
      <c r="G285" s="7"/>
      <c r="AD285" s="7"/>
    </row>
    <row r="286" spans="6:30" ht="13" x14ac:dyDescent="0.15">
      <c r="G286" s="7"/>
      <c r="AD286" s="7"/>
    </row>
    <row r="287" spans="6:30" ht="13" x14ac:dyDescent="0.15">
      <c r="G287" s="7"/>
      <c r="AD287" s="7"/>
    </row>
    <row r="288" spans="6:30" ht="13" x14ac:dyDescent="0.15">
      <c r="G288" s="7"/>
      <c r="AD288" s="7"/>
    </row>
    <row r="289" spans="7:30" ht="13" x14ac:dyDescent="0.15">
      <c r="G289" s="7"/>
      <c r="AD289" s="7"/>
    </row>
    <row r="290" spans="7:30" ht="13" x14ac:dyDescent="0.15">
      <c r="G290" s="7"/>
      <c r="AD290" s="7"/>
    </row>
    <row r="291" spans="7:30" ht="13" x14ac:dyDescent="0.15">
      <c r="G291" s="7"/>
      <c r="AD291" s="7"/>
    </row>
    <row r="292" spans="7:30" ht="13" x14ac:dyDescent="0.15">
      <c r="G292" s="7"/>
      <c r="AD292" s="7"/>
    </row>
    <row r="293" spans="7:30" ht="13" x14ac:dyDescent="0.15">
      <c r="G293" s="7"/>
      <c r="AD293" s="7"/>
    </row>
    <row r="294" spans="7:30" ht="13" x14ac:dyDescent="0.15">
      <c r="G294" s="7"/>
      <c r="AD294" s="7"/>
    </row>
    <row r="295" spans="7:30" ht="13" x14ac:dyDescent="0.15">
      <c r="G295" s="7"/>
      <c r="AD295" s="7"/>
    </row>
    <row r="296" spans="7:30" ht="13" x14ac:dyDescent="0.15">
      <c r="G296" s="7"/>
      <c r="AD296" s="7"/>
    </row>
    <row r="297" spans="7:30" ht="13" x14ac:dyDescent="0.15">
      <c r="G297" s="7"/>
      <c r="AD297" s="7"/>
    </row>
    <row r="298" spans="7:30" ht="13" x14ac:dyDescent="0.15">
      <c r="G298" s="7"/>
      <c r="AD298" s="7"/>
    </row>
    <row r="299" spans="7:30" ht="13" x14ac:dyDescent="0.15">
      <c r="G299" s="7"/>
      <c r="AD299" s="7"/>
    </row>
    <row r="300" spans="7:30" ht="13" x14ac:dyDescent="0.15">
      <c r="G300" s="7"/>
      <c r="AD300" s="7"/>
    </row>
    <row r="301" spans="7:30" ht="13" x14ac:dyDescent="0.15">
      <c r="G301" s="7"/>
      <c r="AD301" s="7"/>
    </row>
    <row r="302" spans="7:30" ht="13" x14ac:dyDescent="0.15">
      <c r="G302" s="7"/>
      <c r="AD302" s="7"/>
    </row>
    <row r="303" spans="7:30" ht="13" x14ac:dyDescent="0.15">
      <c r="G303" s="7"/>
      <c r="AD303" s="7"/>
    </row>
    <row r="304" spans="7:30" ht="13" x14ac:dyDescent="0.15">
      <c r="G304" s="7"/>
      <c r="AD304" s="7"/>
    </row>
    <row r="305" spans="7:30" ht="13" x14ac:dyDescent="0.15">
      <c r="G305" s="7"/>
      <c r="AD305" s="7"/>
    </row>
    <row r="306" spans="7:30" ht="13" x14ac:dyDescent="0.15">
      <c r="G306" s="7"/>
      <c r="AD306" s="7"/>
    </row>
    <row r="307" spans="7:30" ht="13" x14ac:dyDescent="0.15">
      <c r="G307" s="7"/>
      <c r="AD307" s="7"/>
    </row>
    <row r="308" spans="7:30" ht="13" x14ac:dyDescent="0.15">
      <c r="G308" s="7"/>
      <c r="AD308" s="7"/>
    </row>
    <row r="309" spans="7:30" ht="13" x14ac:dyDescent="0.15">
      <c r="G309" s="7"/>
      <c r="AD309" s="7"/>
    </row>
    <row r="310" spans="7:30" ht="13" x14ac:dyDescent="0.15">
      <c r="G310" s="7"/>
      <c r="AD310" s="7"/>
    </row>
    <row r="311" spans="7:30" ht="13" x14ac:dyDescent="0.15">
      <c r="G311" s="7"/>
      <c r="AD311" s="7"/>
    </row>
    <row r="312" spans="7:30" ht="13" x14ac:dyDescent="0.15">
      <c r="G312" s="7"/>
      <c r="AD312" s="7"/>
    </row>
    <row r="313" spans="7:30" ht="13" x14ac:dyDescent="0.15">
      <c r="G313" s="7"/>
      <c r="AD313" s="7"/>
    </row>
    <row r="314" spans="7:30" ht="13" x14ac:dyDescent="0.15">
      <c r="G314" s="7"/>
      <c r="AD314" s="7"/>
    </row>
    <row r="315" spans="7:30" ht="13" x14ac:dyDescent="0.15">
      <c r="G315" s="7"/>
      <c r="AD315" s="7"/>
    </row>
    <row r="316" spans="7:30" ht="13" x14ac:dyDescent="0.15">
      <c r="G316" s="7"/>
      <c r="AD316" s="7"/>
    </row>
    <row r="317" spans="7:30" ht="13" x14ac:dyDescent="0.15">
      <c r="G317" s="7"/>
      <c r="AD317" s="7"/>
    </row>
    <row r="318" spans="7:30" ht="13" x14ac:dyDescent="0.15">
      <c r="G318" s="7"/>
      <c r="AD318" s="7"/>
    </row>
    <row r="319" spans="7:30" ht="13" x14ac:dyDescent="0.15">
      <c r="G319" s="7"/>
      <c r="AD319" s="7"/>
    </row>
    <row r="320" spans="7:30" ht="13" x14ac:dyDescent="0.15">
      <c r="G320" s="7"/>
      <c r="AD320" s="7"/>
    </row>
    <row r="321" spans="7:30" ht="13" x14ac:dyDescent="0.15">
      <c r="G321" s="7"/>
      <c r="AD321" s="7"/>
    </row>
    <row r="322" spans="7:30" ht="13" x14ac:dyDescent="0.15">
      <c r="G322" s="7"/>
      <c r="AD322" s="7"/>
    </row>
    <row r="323" spans="7:30" ht="13" x14ac:dyDescent="0.15">
      <c r="G323" s="7"/>
      <c r="AD323" s="7"/>
    </row>
    <row r="324" spans="7:30" ht="13" x14ac:dyDescent="0.15">
      <c r="G324" s="7"/>
      <c r="AD324" s="7"/>
    </row>
    <row r="325" spans="7:30" ht="13" x14ac:dyDescent="0.15">
      <c r="G325" s="7"/>
      <c r="AD325" s="7"/>
    </row>
    <row r="326" spans="7:30" ht="13" x14ac:dyDescent="0.15">
      <c r="G326" s="7"/>
      <c r="AD326" s="7"/>
    </row>
    <row r="327" spans="7:30" ht="13" x14ac:dyDescent="0.15">
      <c r="G327" s="7"/>
      <c r="AD327" s="7"/>
    </row>
    <row r="328" spans="7:30" ht="13" x14ac:dyDescent="0.15">
      <c r="G328" s="7"/>
      <c r="AD328" s="7"/>
    </row>
    <row r="329" spans="7:30" ht="13" x14ac:dyDescent="0.15">
      <c r="G329" s="7"/>
      <c r="AD329" s="7"/>
    </row>
    <row r="330" spans="7:30" ht="13" x14ac:dyDescent="0.15">
      <c r="G330" s="7"/>
      <c r="AD330" s="7"/>
    </row>
    <row r="331" spans="7:30" ht="13" x14ac:dyDescent="0.15">
      <c r="G331" s="7"/>
      <c r="AD331" s="7"/>
    </row>
    <row r="332" spans="7:30" ht="13" x14ac:dyDescent="0.15">
      <c r="G332" s="7"/>
      <c r="AD332" s="7"/>
    </row>
    <row r="333" spans="7:30" ht="13" x14ac:dyDescent="0.15">
      <c r="G333" s="7"/>
      <c r="AD333" s="7"/>
    </row>
    <row r="334" spans="7:30" ht="13" x14ac:dyDescent="0.15">
      <c r="G334" s="7"/>
      <c r="AD334" s="7"/>
    </row>
  </sheetData>
  <autoFilter ref="A1:AL235" xr:uid="{00000000-0009-0000-0000-00000B000000}"/>
  <hyperlinks>
    <hyperlink ref="AL2" r:id="rId1" xr:uid="{00000000-0004-0000-0B00-000000000000}"/>
    <hyperlink ref="AL3" r:id="rId2" xr:uid="{00000000-0004-0000-0B00-000001000000}"/>
    <hyperlink ref="AL4" r:id="rId3" xr:uid="{00000000-0004-0000-0B00-000002000000}"/>
    <hyperlink ref="AL5" r:id="rId4" xr:uid="{00000000-0004-0000-0B00-000003000000}"/>
    <hyperlink ref="AL6" r:id="rId5" xr:uid="{00000000-0004-0000-0B00-000004000000}"/>
    <hyperlink ref="AL7" r:id="rId6" xr:uid="{00000000-0004-0000-0B00-000005000000}"/>
    <hyperlink ref="AL8" r:id="rId7" xr:uid="{00000000-0004-0000-0B00-000006000000}"/>
    <hyperlink ref="AL9" r:id="rId8" xr:uid="{00000000-0004-0000-0B00-000007000000}"/>
    <hyperlink ref="AL10" r:id="rId9" xr:uid="{00000000-0004-0000-0B00-000008000000}"/>
    <hyperlink ref="AL11" r:id="rId10" xr:uid="{00000000-0004-0000-0B00-000009000000}"/>
    <hyperlink ref="AL12" r:id="rId11" xr:uid="{00000000-0004-0000-0B00-00000A000000}"/>
    <hyperlink ref="AL13" r:id="rId12" xr:uid="{00000000-0004-0000-0B00-00000B000000}"/>
    <hyperlink ref="AL14" r:id="rId13" xr:uid="{00000000-0004-0000-0B00-00000C000000}"/>
    <hyperlink ref="AL15" r:id="rId14" xr:uid="{00000000-0004-0000-0B00-00000D000000}"/>
    <hyperlink ref="AL16" r:id="rId15" xr:uid="{00000000-0004-0000-0B00-00000E000000}"/>
    <hyperlink ref="AL17" r:id="rId16" xr:uid="{00000000-0004-0000-0B00-00000F000000}"/>
    <hyperlink ref="AL18" r:id="rId17" xr:uid="{00000000-0004-0000-0B00-000010000000}"/>
    <hyperlink ref="AL19" r:id="rId18" xr:uid="{00000000-0004-0000-0B00-000011000000}"/>
    <hyperlink ref="AL20" r:id="rId19" xr:uid="{00000000-0004-0000-0B00-000012000000}"/>
    <hyperlink ref="AL21" r:id="rId20" xr:uid="{00000000-0004-0000-0B00-000013000000}"/>
    <hyperlink ref="AL22" r:id="rId21" xr:uid="{00000000-0004-0000-0B00-000014000000}"/>
    <hyperlink ref="AL23" r:id="rId22" xr:uid="{00000000-0004-0000-0B00-000015000000}"/>
    <hyperlink ref="AL24" r:id="rId23" xr:uid="{00000000-0004-0000-0B00-000016000000}"/>
    <hyperlink ref="AL25" r:id="rId24" xr:uid="{00000000-0004-0000-0B00-000017000000}"/>
    <hyperlink ref="AL26" r:id="rId25" xr:uid="{00000000-0004-0000-0B00-000018000000}"/>
    <hyperlink ref="AL27" r:id="rId26" xr:uid="{00000000-0004-0000-0B00-000019000000}"/>
    <hyperlink ref="AL28" r:id="rId27" xr:uid="{00000000-0004-0000-0B00-00001A000000}"/>
    <hyperlink ref="AL29" r:id="rId28" xr:uid="{00000000-0004-0000-0B00-00001B000000}"/>
    <hyperlink ref="AL30" r:id="rId29" xr:uid="{00000000-0004-0000-0B00-00001C000000}"/>
    <hyperlink ref="AL31" r:id="rId30" xr:uid="{00000000-0004-0000-0B00-00001D000000}"/>
    <hyperlink ref="AL32" r:id="rId31" xr:uid="{00000000-0004-0000-0B00-00001E000000}"/>
    <hyperlink ref="AL33" r:id="rId32" xr:uid="{00000000-0004-0000-0B00-00001F000000}"/>
    <hyperlink ref="AL34" r:id="rId33" xr:uid="{00000000-0004-0000-0B00-000020000000}"/>
    <hyperlink ref="AL35" r:id="rId34" xr:uid="{00000000-0004-0000-0B00-000021000000}"/>
    <hyperlink ref="AL36" r:id="rId35" xr:uid="{00000000-0004-0000-0B00-000022000000}"/>
    <hyperlink ref="AL37" r:id="rId36" xr:uid="{00000000-0004-0000-0B00-000023000000}"/>
    <hyperlink ref="AL38" r:id="rId37" xr:uid="{00000000-0004-0000-0B00-000024000000}"/>
    <hyperlink ref="AL39" r:id="rId38" xr:uid="{00000000-0004-0000-0B00-000025000000}"/>
    <hyperlink ref="AL40" r:id="rId39" xr:uid="{00000000-0004-0000-0B00-000026000000}"/>
    <hyperlink ref="AL41" r:id="rId40" xr:uid="{00000000-0004-0000-0B00-000027000000}"/>
    <hyperlink ref="AL42" r:id="rId41" xr:uid="{00000000-0004-0000-0B00-000028000000}"/>
    <hyperlink ref="AL43" r:id="rId42" xr:uid="{00000000-0004-0000-0B00-000029000000}"/>
    <hyperlink ref="AL44" r:id="rId43" xr:uid="{00000000-0004-0000-0B00-00002A000000}"/>
    <hyperlink ref="AL45" r:id="rId44" xr:uid="{00000000-0004-0000-0B00-00002B000000}"/>
    <hyperlink ref="AL46" r:id="rId45" xr:uid="{00000000-0004-0000-0B00-00002C000000}"/>
    <hyperlink ref="AL47" r:id="rId46" xr:uid="{00000000-0004-0000-0B00-00002D000000}"/>
    <hyperlink ref="AL48" r:id="rId47" xr:uid="{00000000-0004-0000-0B00-00002E000000}"/>
    <hyperlink ref="AL49" r:id="rId48" xr:uid="{00000000-0004-0000-0B00-00002F000000}"/>
    <hyperlink ref="AL50" r:id="rId49" xr:uid="{00000000-0004-0000-0B00-000030000000}"/>
    <hyperlink ref="AL51" r:id="rId50" xr:uid="{00000000-0004-0000-0B00-000031000000}"/>
    <hyperlink ref="AL52" r:id="rId51" xr:uid="{00000000-0004-0000-0B00-000032000000}"/>
    <hyperlink ref="AL53" r:id="rId52" xr:uid="{00000000-0004-0000-0B00-000033000000}"/>
    <hyperlink ref="AL54" r:id="rId53" xr:uid="{00000000-0004-0000-0B00-000034000000}"/>
    <hyperlink ref="AL55" r:id="rId54" xr:uid="{00000000-0004-0000-0B00-000035000000}"/>
    <hyperlink ref="AL56" r:id="rId55" xr:uid="{00000000-0004-0000-0B00-000036000000}"/>
    <hyperlink ref="AL57" r:id="rId56" xr:uid="{00000000-0004-0000-0B00-000037000000}"/>
    <hyperlink ref="AL58" r:id="rId57" xr:uid="{00000000-0004-0000-0B00-000038000000}"/>
    <hyperlink ref="AL59" r:id="rId58" xr:uid="{00000000-0004-0000-0B00-000039000000}"/>
    <hyperlink ref="AL60" r:id="rId59" xr:uid="{00000000-0004-0000-0B00-00003A000000}"/>
    <hyperlink ref="AL61" r:id="rId60" xr:uid="{00000000-0004-0000-0B00-00003B000000}"/>
    <hyperlink ref="AL62" r:id="rId61" xr:uid="{00000000-0004-0000-0B00-00003C000000}"/>
    <hyperlink ref="AL63" r:id="rId62" xr:uid="{00000000-0004-0000-0B00-00003D000000}"/>
    <hyperlink ref="AL64" r:id="rId63" xr:uid="{00000000-0004-0000-0B00-00003E000000}"/>
    <hyperlink ref="AL65" r:id="rId64" xr:uid="{00000000-0004-0000-0B00-00003F000000}"/>
    <hyperlink ref="AL66" r:id="rId65" xr:uid="{00000000-0004-0000-0B00-000040000000}"/>
    <hyperlink ref="AL67" r:id="rId66" xr:uid="{00000000-0004-0000-0B00-000041000000}"/>
    <hyperlink ref="AL68" r:id="rId67" xr:uid="{00000000-0004-0000-0B00-000042000000}"/>
    <hyperlink ref="AL69" r:id="rId68" xr:uid="{00000000-0004-0000-0B00-000043000000}"/>
    <hyperlink ref="AL70" r:id="rId69" xr:uid="{00000000-0004-0000-0B00-000044000000}"/>
    <hyperlink ref="AL71" r:id="rId70" xr:uid="{00000000-0004-0000-0B00-000045000000}"/>
    <hyperlink ref="AL72" r:id="rId71" xr:uid="{00000000-0004-0000-0B00-000046000000}"/>
    <hyperlink ref="AL73" r:id="rId72" xr:uid="{00000000-0004-0000-0B00-000047000000}"/>
    <hyperlink ref="AL74" r:id="rId73" xr:uid="{00000000-0004-0000-0B00-000048000000}"/>
    <hyperlink ref="AL75" r:id="rId74" xr:uid="{00000000-0004-0000-0B00-000049000000}"/>
    <hyperlink ref="AL76" r:id="rId75" xr:uid="{00000000-0004-0000-0B00-00004A000000}"/>
    <hyperlink ref="AL77" r:id="rId76" xr:uid="{00000000-0004-0000-0B00-00004B000000}"/>
    <hyperlink ref="AL78" r:id="rId77" xr:uid="{00000000-0004-0000-0B00-00004C000000}"/>
    <hyperlink ref="AL79" r:id="rId78" xr:uid="{00000000-0004-0000-0B00-00004D000000}"/>
    <hyperlink ref="AL80" r:id="rId79" xr:uid="{00000000-0004-0000-0B00-00004E000000}"/>
    <hyperlink ref="AL81" r:id="rId80" xr:uid="{00000000-0004-0000-0B00-00004F000000}"/>
    <hyperlink ref="AL82" r:id="rId81" xr:uid="{00000000-0004-0000-0B00-000050000000}"/>
    <hyperlink ref="AL83" r:id="rId82" xr:uid="{00000000-0004-0000-0B00-000051000000}"/>
    <hyperlink ref="AL84" r:id="rId83" xr:uid="{00000000-0004-0000-0B00-000052000000}"/>
    <hyperlink ref="AL85" r:id="rId84" xr:uid="{00000000-0004-0000-0B00-000053000000}"/>
    <hyperlink ref="AL86" r:id="rId85" xr:uid="{00000000-0004-0000-0B00-000054000000}"/>
    <hyperlink ref="AL87" r:id="rId86" xr:uid="{00000000-0004-0000-0B00-000055000000}"/>
    <hyperlink ref="AL88" r:id="rId87" xr:uid="{00000000-0004-0000-0B00-000056000000}"/>
    <hyperlink ref="AL89" r:id="rId88" xr:uid="{00000000-0004-0000-0B00-000057000000}"/>
    <hyperlink ref="AL90" r:id="rId89" xr:uid="{00000000-0004-0000-0B00-000058000000}"/>
    <hyperlink ref="AL91" r:id="rId90" xr:uid="{00000000-0004-0000-0B00-000059000000}"/>
    <hyperlink ref="AL92" r:id="rId91" xr:uid="{00000000-0004-0000-0B00-00005A000000}"/>
    <hyperlink ref="AL93" r:id="rId92" xr:uid="{00000000-0004-0000-0B00-00005B000000}"/>
    <hyperlink ref="AL94" r:id="rId93" xr:uid="{00000000-0004-0000-0B00-00005C000000}"/>
    <hyperlink ref="AL95" r:id="rId94" xr:uid="{00000000-0004-0000-0B00-00005D000000}"/>
    <hyperlink ref="AL96" r:id="rId95" xr:uid="{00000000-0004-0000-0B00-00005E000000}"/>
    <hyperlink ref="AL97" r:id="rId96" xr:uid="{00000000-0004-0000-0B00-00005F000000}"/>
    <hyperlink ref="AL98" r:id="rId97" xr:uid="{00000000-0004-0000-0B00-000060000000}"/>
    <hyperlink ref="AL99" r:id="rId98" xr:uid="{00000000-0004-0000-0B00-000061000000}"/>
    <hyperlink ref="AL100" r:id="rId99" xr:uid="{00000000-0004-0000-0B00-000062000000}"/>
    <hyperlink ref="AL101" r:id="rId100" xr:uid="{00000000-0004-0000-0B00-000063000000}"/>
    <hyperlink ref="AL102" r:id="rId101" xr:uid="{00000000-0004-0000-0B00-00006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S32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21.5" customWidth="1"/>
    <col min="3" max="4" width="21.5" hidden="1" customWidth="1"/>
    <col min="5" max="11" width="21.5" customWidth="1"/>
    <col min="12" max="33" width="21.5" hidden="1" customWidth="1"/>
    <col min="34" max="45" width="21.5" customWidth="1"/>
  </cols>
  <sheetData>
    <row r="1" spans="1:45" ht="15.75" customHeight="1" x14ac:dyDescent="0.15">
      <c r="A1" s="63" t="s">
        <v>137</v>
      </c>
      <c r="B1" s="63" t="s">
        <v>127</v>
      </c>
      <c r="C1" s="63" t="s">
        <v>126</v>
      </c>
      <c r="D1" s="63" t="s">
        <v>138</v>
      </c>
      <c r="E1" s="63"/>
      <c r="F1" s="63"/>
      <c r="G1" s="64" t="s">
        <v>448</v>
      </c>
      <c r="H1" s="9" t="s">
        <v>449</v>
      </c>
      <c r="I1" s="9" t="s">
        <v>450</v>
      </c>
      <c r="J1" s="9" t="s">
        <v>451</v>
      </c>
      <c r="K1" s="9" t="s">
        <v>452</v>
      </c>
      <c r="L1" s="63" t="s">
        <v>139</v>
      </c>
      <c r="M1" s="63" t="s">
        <v>140</v>
      </c>
      <c r="N1" s="63" t="s">
        <v>139</v>
      </c>
      <c r="O1" s="63" t="s">
        <v>140</v>
      </c>
      <c r="P1" s="63" t="s">
        <v>140</v>
      </c>
      <c r="Q1" s="63" t="s">
        <v>139</v>
      </c>
      <c r="R1" s="63" t="s">
        <v>140</v>
      </c>
      <c r="S1" s="63" t="s">
        <v>139</v>
      </c>
      <c r="T1" s="63" t="s">
        <v>140</v>
      </c>
      <c r="U1" s="63" t="s">
        <v>139</v>
      </c>
      <c r="V1" s="63" t="s">
        <v>139</v>
      </c>
      <c r="W1" s="63" t="s">
        <v>139</v>
      </c>
      <c r="X1" s="63" t="s">
        <v>140</v>
      </c>
      <c r="Y1" s="63" t="s">
        <v>139</v>
      </c>
      <c r="Z1" s="63" t="s">
        <v>140</v>
      </c>
      <c r="AA1" s="63" t="s">
        <v>140</v>
      </c>
      <c r="AB1" s="63" t="s">
        <v>140</v>
      </c>
      <c r="AC1" s="63" t="s">
        <v>140</v>
      </c>
      <c r="AD1" s="63" t="s">
        <v>140</v>
      </c>
      <c r="AE1" s="63" t="s">
        <v>139</v>
      </c>
      <c r="AF1" s="63" t="s">
        <v>140</v>
      </c>
      <c r="AG1" s="63" t="s">
        <v>140</v>
      </c>
      <c r="AH1" s="63" t="s">
        <v>1093</v>
      </c>
      <c r="AI1" s="63" t="s">
        <v>1094</v>
      </c>
      <c r="AJ1" s="63" t="s">
        <v>1095</v>
      </c>
      <c r="AK1" s="63" t="s">
        <v>1096</v>
      </c>
      <c r="AL1" s="63" t="s">
        <v>1097</v>
      </c>
      <c r="AM1" s="63" t="s">
        <v>1098</v>
      </c>
      <c r="AN1" s="63"/>
      <c r="AO1" s="63"/>
      <c r="AP1" s="63"/>
      <c r="AQ1" s="63"/>
      <c r="AR1" s="63"/>
      <c r="AS1" s="63"/>
    </row>
    <row r="2" spans="1:45" ht="15.75" customHeight="1" x14ac:dyDescent="0.15">
      <c r="A2" s="15">
        <v>43753.69048099537</v>
      </c>
      <c r="B2" s="6" t="s">
        <v>9</v>
      </c>
      <c r="D2" s="6" t="s">
        <v>288</v>
      </c>
      <c r="E2" s="4" t="str">
        <f t="shared" ref="E2:E238" si="0">C2&amp;D2</f>
        <v>Hendrickson</v>
      </c>
      <c r="F2" s="4" t="str">
        <f t="shared" ref="F2:F244" si="1">L2&amp;M2&amp;N2&amp;O2&amp;P2&amp;Q2&amp;R2&amp;S2&amp;T2&amp;U2&amp;V2&amp;W2&amp;X2&amp;Y2&amp;Z2&amp;AA2&amp;AB2&amp;AC2&amp;AD2&amp;AE2&amp;AF2&amp;AG2</f>
        <v>Kayleigh Roberts</v>
      </c>
      <c r="G2" s="7">
        <f t="shared" ref="G2:G109" si="2">((H2+I2+J2)/3)</f>
        <v>1</v>
      </c>
      <c r="H2" s="4">
        <f t="shared" ref="H2:I2" si="3">IF(ISNUMBER(SEARCH("False",AK2)),1,0)</f>
        <v>1</v>
      </c>
      <c r="I2" s="4">
        <f t="shared" si="3"/>
        <v>1</v>
      </c>
      <c r="J2" s="4">
        <f t="shared" ref="J2:J109" si="4">IF(ISNUMBER(SEARCH("IndexError",AM2)),1,0)</f>
        <v>1</v>
      </c>
      <c r="Z2" s="6" t="s">
        <v>35</v>
      </c>
      <c r="AK2" s="6" t="b">
        <v>0</v>
      </c>
      <c r="AL2" s="6" t="b">
        <v>0</v>
      </c>
      <c r="AM2" s="6" t="s">
        <v>1099</v>
      </c>
    </row>
    <row r="3" spans="1:45" ht="15.75" customHeight="1" x14ac:dyDescent="0.15">
      <c r="A3" s="15">
        <v>43759.707436863428</v>
      </c>
      <c r="B3" s="6" t="s">
        <v>9</v>
      </c>
      <c r="D3" s="6" t="s">
        <v>149</v>
      </c>
      <c r="E3" s="4" t="str">
        <f t="shared" si="0"/>
        <v>Pflugerville</v>
      </c>
      <c r="F3" s="4" t="str">
        <f t="shared" si="1"/>
        <v>Emily Vidaurri</v>
      </c>
      <c r="G3" s="7">
        <f t="shared" si="2"/>
        <v>1</v>
      </c>
      <c r="H3" s="4">
        <f t="shared" ref="H3:I3" si="5">IF(ISNUMBER(SEARCH("False",AK3)),1,0)</f>
        <v>1</v>
      </c>
      <c r="I3" s="4">
        <f t="shared" si="5"/>
        <v>1</v>
      </c>
      <c r="J3" s="4">
        <f t="shared" si="4"/>
        <v>1</v>
      </c>
      <c r="AE3" s="6" t="s">
        <v>76</v>
      </c>
      <c r="AK3" s="6" t="b">
        <v>0</v>
      </c>
      <c r="AL3" s="6" t="b">
        <v>0</v>
      </c>
      <c r="AM3" s="6" t="s">
        <v>1099</v>
      </c>
    </row>
    <row r="4" spans="1:45" ht="15.75" customHeight="1" x14ac:dyDescent="0.15">
      <c r="A4" s="15">
        <v>43759.713563877318</v>
      </c>
      <c r="B4" s="6" t="s">
        <v>9</v>
      </c>
      <c r="D4" s="6" t="s">
        <v>149</v>
      </c>
      <c r="E4" s="4" t="str">
        <f t="shared" si="0"/>
        <v>Pflugerville</v>
      </c>
      <c r="F4" s="4" t="str">
        <f t="shared" si="1"/>
        <v>Tiffany Tran</v>
      </c>
      <c r="G4" s="7">
        <f t="shared" si="2"/>
        <v>0.33333333333333331</v>
      </c>
      <c r="H4" s="4">
        <f t="shared" ref="H4:I4" si="6">IF(ISNUMBER(SEARCH("False",AK4)),1,0)</f>
        <v>1</v>
      </c>
      <c r="I4" s="4">
        <f t="shared" si="6"/>
        <v>0</v>
      </c>
      <c r="J4" s="4">
        <f t="shared" si="4"/>
        <v>0</v>
      </c>
      <c r="AE4" s="6" t="s">
        <v>98</v>
      </c>
      <c r="AK4" s="6" t="b">
        <v>0</v>
      </c>
      <c r="AL4" s="6" t="b">
        <v>1</v>
      </c>
      <c r="AM4" s="6" t="s">
        <v>1100</v>
      </c>
    </row>
    <row r="5" spans="1:45" ht="15.75" customHeight="1" x14ac:dyDescent="0.15">
      <c r="A5" s="15">
        <v>43759.718400601851</v>
      </c>
      <c r="B5" s="6" t="s">
        <v>9</v>
      </c>
      <c r="D5" s="6" t="s">
        <v>149</v>
      </c>
      <c r="E5" s="4" t="str">
        <f t="shared" si="0"/>
        <v>Pflugerville</v>
      </c>
      <c r="F5" s="4" t="str">
        <f t="shared" si="1"/>
        <v>Diego Becerra</v>
      </c>
      <c r="G5" s="7">
        <f t="shared" si="2"/>
        <v>0.66666666666666663</v>
      </c>
      <c r="H5" s="4">
        <f t="shared" ref="H5:I5" si="7">IF(ISNUMBER(SEARCH("False",AK5)),1,0)</f>
        <v>1</v>
      </c>
      <c r="I5" s="4">
        <f t="shared" si="7"/>
        <v>0</v>
      </c>
      <c r="J5" s="4">
        <f t="shared" si="4"/>
        <v>1</v>
      </c>
      <c r="AE5" s="6" t="s">
        <v>74</v>
      </c>
      <c r="AK5" s="6" t="b">
        <v>0</v>
      </c>
      <c r="AL5" s="6" t="b">
        <v>1</v>
      </c>
      <c r="AM5" s="6" t="s">
        <v>1099</v>
      </c>
    </row>
    <row r="6" spans="1:45" ht="15.75" customHeight="1" x14ac:dyDescent="0.15">
      <c r="A6" s="15">
        <v>43759.722332407408</v>
      </c>
      <c r="B6" s="6" t="s">
        <v>9</v>
      </c>
      <c r="D6" s="6" t="s">
        <v>144</v>
      </c>
      <c r="E6" s="4" t="str">
        <f t="shared" si="0"/>
        <v>Del Valle</v>
      </c>
      <c r="F6" s="4" t="str">
        <f t="shared" si="1"/>
        <v>Quavon Jones</v>
      </c>
      <c r="G6" s="7">
        <f t="shared" si="2"/>
        <v>0.66666666666666663</v>
      </c>
      <c r="H6" s="4">
        <f t="shared" ref="H6:I6" si="8">IF(ISNUMBER(SEARCH("False",AK6)),1,0)</f>
        <v>1</v>
      </c>
      <c r="I6" s="4">
        <f t="shared" si="8"/>
        <v>0</v>
      </c>
      <c r="J6" s="4">
        <f t="shared" si="4"/>
        <v>1</v>
      </c>
      <c r="X6" s="6" t="s">
        <v>357</v>
      </c>
      <c r="AK6" s="6" t="b">
        <v>0</v>
      </c>
      <c r="AL6" s="6" t="b">
        <v>1</v>
      </c>
      <c r="AM6" s="6" t="s">
        <v>1099</v>
      </c>
    </row>
    <row r="7" spans="1:45" ht="15.75" customHeight="1" x14ac:dyDescent="0.15">
      <c r="A7" s="15">
        <v>43759.722544432865</v>
      </c>
      <c r="B7" s="6" t="s">
        <v>9</v>
      </c>
      <c r="D7" s="6" t="s">
        <v>144</v>
      </c>
      <c r="E7" s="4" t="str">
        <f t="shared" si="0"/>
        <v>Del Valle</v>
      </c>
      <c r="F7" s="4" t="str">
        <f t="shared" si="1"/>
        <v>Lucia Hernandez</v>
      </c>
      <c r="G7" s="7">
        <f t="shared" si="2"/>
        <v>0.33333333333333331</v>
      </c>
      <c r="H7" s="4">
        <f t="shared" ref="H7:I7" si="9">IF(ISNUMBER(SEARCH("False",AK7)),1,0)</f>
        <v>0</v>
      </c>
      <c r="I7" s="4">
        <f t="shared" si="9"/>
        <v>1</v>
      </c>
      <c r="J7" s="4">
        <f t="shared" si="4"/>
        <v>0</v>
      </c>
      <c r="X7" s="6" t="s">
        <v>196</v>
      </c>
      <c r="AK7" s="6" t="b">
        <v>1</v>
      </c>
      <c r="AL7" s="6" t="b">
        <v>0</v>
      </c>
      <c r="AM7" s="6" t="s">
        <v>1100</v>
      </c>
    </row>
    <row r="8" spans="1:45" ht="15.75" customHeight="1" x14ac:dyDescent="0.15">
      <c r="A8" s="15">
        <v>43759.722802303237</v>
      </c>
      <c r="B8" s="6" t="s">
        <v>9</v>
      </c>
      <c r="D8" s="6" t="s">
        <v>144</v>
      </c>
      <c r="E8" s="4" t="str">
        <f t="shared" si="0"/>
        <v>Del Valle</v>
      </c>
      <c r="F8" s="4" t="str">
        <f t="shared" si="1"/>
        <v>Juan Salas</v>
      </c>
      <c r="G8" s="7">
        <f t="shared" si="2"/>
        <v>0.33333333333333331</v>
      </c>
      <c r="H8" s="4">
        <f t="shared" ref="H8:I8" si="10">IF(ISNUMBER(SEARCH("False",AK8)),1,0)</f>
        <v>1</v>
      </c>
      <c r="I8" s="4">
        <f t="shared" si="10"/>
        <v>0</v>
      </c>
      <c r="J8" s="4">
        <f t="shared" si="4"/>
        <v>0</v>
      </c>
      <c r="X8" s="6" t="s">
        <v>159</v>
      </c>
      <c r="AK8" s="6" t="b">
        <v>0</v>
      </c>
      <c r="AL8" s="6" t="b">
        <v>1</v>
      </c>
      <c r="AM8" s="6" t="s">
        <v>1100</v>
      </c>
    </row>
    <row r="9" spans="1:45" ht="15.75" customHeight="1" x14ac:dyDescent="0.15">
      <c r="A9" s="15">
        <v>43759.722929398151</v>
      </c>
      <c r="B9" s="6" t="s">
        <v>9</v>
      </c>
      <c r="D9" s="6" t="s">
        <v>144</v>
      </c>
      <c r="E9" s="4" t="str">
        <f t="shared" si="0"/>
        <v>Del Valle</v>
      </c>
      <c r="F9" s="4" t="str">
        <f t="shared" si="1"/>
        <v>Quavon Jones</v>
      </c>
      <c r="G9" s="7">
        <f t="shared" si="2"/>
        <v>0.33333333333333331</v>
      </c>
      <c r="H9" s="4">
        <f t="shared" ref="H9:I9" si="11">IF(ISNUMBER(SEARCH("False",AK9)),1,0)</f>
        <v>1</v>
      </c>
      <c r="I9" s="4">
        <f t="shared" si="11"/>
        <v>0</v>
      </c>
      <c r="J9" s="4">
        <f t="shared" si="4"/>
        <v>0</v>
      </c>
      <c r="X9" s="6" t="s">
        <v>357</v>
      </c>
      <c r="AK9" s="6" t="b">
        <v>0</v>
      </c>
      <c r="AL9" s="6" t="b">
        <v>1</v>
      </c>
      <c r="AM9" s="6" t="s">
        <v>1100</v>
      </c>
    </row>
    <row r="10" spans="1:45" ht="15.75" customHeight="1" x14ac:dyDescent="0.15">
      <c r="A10" s="15">
        <v>43759.722955787038</v>
      </c>
      <c r="B10" s="6" t="s">
        <v>9</v>
      </c>
      <c r="D10" s="6" t="s">
        <v>144</v>
      </c>
      <c r="E10" s="4" t="str">
        <f t="shared" si="0"/>
        <v>Del Valle</v>
      </c>
      <c r="F10" s="4" t="str">
        <f t="shared" si="1"/>
        <v>Amanda Escalante</v>
      </c>
      <c r="G10" s="7">
        <f t="shared" si="2"/>
        <v>0.66666666666666663</v>
      </c>
      <c r="H10" s="4">
        <f t="shared" ref="H10:I10" si="12">IF(ISNUMBER(SEARCH("False",AK10)),1,0)</f>
        <v>1</v>
      </c>
      <c r="I10" s="4">
        <f t="shared" si="12"/>
        <v>1</v>
      </c>
      <c r="J10" s="4">
        <f t="shared" si="4"/>
        <v>0</v>
      </c>
      <c r="X10" s="6" t="s">
        <v>400</v>
      </c>
      <c r="AK10" s="6" t="b">
        <v>0</v>
      </c>
      <c r="AL10" s="6" t="b">
        <v>0</v>
      </c>
      <c r="AM10" s="6" t="s">
        <v>1100</v>
      </c>
    </row>
    <row r="11" spans="1:45" ht="15.75" customHeight="1" x14ac:dyDescent="0.15">
      <c r="A11" s="15">
        <v>43759.723003761574</v>
      </c>
      <c r="B11" s="6" t="s">
        <v>9</v>
      </c>
      <c r="D11" s="6" t="s">
        <v>144</v>
      </c>
      <c r="E11" s="4" t="str">
        <f t="shared" si="0"/>
        <v>Del Valle</v>
      </c>
      <c r="F11" s="4" t="str">
        <f t="shared" si="1"/>
        <v>Nicole Monroy</v>
      </c>
      <c r="G11" s="7">
        <f t="shared" si="2"/>
        <v>0.33333333333333331</v>
      </c>
      <c r="H11" s="4">
        <f t="shared" ref="H11:I11" si="13">IF(ISNUMBER(SEARCH("False",AK11)),1,0)</f>
        <v>1</v>
      </c>
      <c r="I11" s="4">
        <f t="shared" si="13"/>
        <v>0</v>
      </c>
      <c r="J11" s="4">
        <f t="shared" si="4"/>
        <v>0</v>
      </c>
      <c r="X11" s="6" t="s">
        <v>162</v>
      </c>
      <c r="AK11" s="6" t="b">
        <v>0</v>
      </c>
      <c r="AL11" s="6" t="b">
        <v>1</v>
      </c>
      <c r="AM11" s="6" t="s">
        <v>1100</v>
      </c>
    </row>
    <row r="12" spans="1:45" ht="15.75" customHeight="1" x14ac:dyDescent="0.15">
      <c r="A12" s="15">
        <v>43759.72316519676</v>
      </c>
      <c r="B12" s="6" t="s">
        <v>9</v>
      </c>
      <c r="D12" s="6" t="s">
        <v>144</v>
      </c>
      <c r="E12" s="4" t="str">
        <f t="shared" si="0"/>
        <v>Del Valle</v>
      </c>
      <c r="F12" s="4" t="str">
        <f t="shared" si="1"/>
        <v>Julian Garza</v>
      </c>
      <c r="G12" s="7">
        <f t="shared" si="2"/>
        <v>0.66666666666666663</v>
      </c>
      <c r="H12" s="4">
        <f t="shared" ref="H12:I12" si="14">IF(ISNUMBER(SEARCH("False",AK12)),1,0)</f>
        <v>1</v>
      </c>
      <c r="I12" s="4">
        <f t="shared" si="14"/>
        <v>1</v>
      </c>
      <c r="J12" s="4">
        <f t="shared" si="4"/>
        <v>0</v>
      </c>
      <c r="X12" s="6" t="s">
        <v>147</v>
      </c>
      <c r="AK12" s="6" t="b">
        <v>0</v>
      </c>
      <c r="AL12" s="6" t="b">
        <v>0</v>
      </c>
      <c r="AM12" s="6" t="s">
        <v>1100</v>
      </c>
    </row>
    <row r="13" spans="1:45" ht="15.75" customHeight="1" x14ac:dyDescent="0.15">
      <c r="A13" s="15">
        <v>43759.723200659719</v>
      </c>
      <c r="B13" s="6" t="s">
        <v>9</v>
      </c>
      <c r="D13" s="6" t="s">
        <v>144</v>
      </c>
      <c r="E13" s="4" t="str">
        <f t="shared" si="0"/>
        <v>Del Valle</v>
      </c>
      <c r="F13" s="4" t="str">
        <f t="shared" si="1"/>
        <v>Esperanza Hernandez</v>
      </c>
      <c r="G13" s="7">
        <f t="shared" si="2"/>
        <v>0.33333333333333331</v>
      </c>
      <c r="H13" s="4">
        <f t="shared" ref="H13:I13" si="15">IF(ISNUMBER(SEARCH("False",AK13)),1,0)</f>
        <v>1</v>
      </c>
      <c r="I13" s="4">
        <f t="shared" si="15"/>
        <v>0</v>
      </c>
      <c r="J13" s="4">
        <f t="shared" si="4"/>
        <v>0</v>
      </c>
      <c r="X13" s="6" t="s">
        <v>173</v>
      </c>
      <c r="AK13" s="6" t="b">
        <v>0</v>
      </c>
      <c r="AL13" s="6" t="b">
        <v>1</v>
      </c>
      <c r="AM13" s="6" t="s">
        <v>1100</v>
      </c>
    </row>
    <row r="14" spans="1:45" ht="15.75" customHeight="1" x14ac:dyDescent="0.15">
      <c r="A14" s="15">
        <v>43759.723642199075</v>
      </c>
      <c r="B14" s="6" t="s">
        <v>9</v>
      </c>
      <c r="D14" s="6" t="s">
        <v>144</v>
      </c>
      <c r="E14" s="4" t="str">
        <f t="shared" si="0"/>
        <v>Del Valle</v>
      </c>
      <c r="F14" s="4" t="str">
        <f t="shared" si="1"/>
        <v>Justice Warren</v>
      </c>
      <c r="G14" s="7">
        <f t="shared" si="2"/>
        <v>1</v>
      </c>
      <c r="H14" s="4">
        <f t="shared" ref="H14:I14" si="16">IF(ISNUMBER(SEARCH("False",AK14)),1,0)</f>
        <v>1</v>
      </c>
      <c r="I14" s="4">
        <f t="shared" si="16"/>
        <v>1</v>
      </c>
      <c r="J14" s="4">
        <f t="shared" si="4"/>
        <v>1</v>
      </c>
      <c r="X14" s="6" t="s">
        <v>148</v>
      </c>
      <c r="AK14" s="6" t="b">
        <v>0</v>
      </c>
      <c r="AL14" s="6" t="b">
        <v>0</v>
      </c>
      <c r="AM14" s="6" t="s">
        <v>1099</v>
      </c>
    </row>
    <row r="15" spans="1:45" ht="15.75" customHeight="1" x14ac:dyDescent="0.15">
      <c r="A15" s="15">
        <v>43759.72374721065</v>
      </c>
      <c r="B15" s="6" t="s">
        <v>9</v>
      </c>
      <c r="D15" s="6" t="s">
        <v>142</v>
      </c>
      <c r="E15" s="4" t="str">
        <f t="shared" si="0"/>
        <v>Stony Point</v>
      </c>
      <c r="F15" s="4" t="str">
        <f t="shared" si="1"/>
        <v>Chieh-An Chen</v>
      </c>
      <c r="G15" s="7">
        <f t="shared" si="2"/>
        <v>0.33333333333333331</v>
      </c>
      <c r="H15" s="4">
        <f t="shared" ref="H15:I15" si="17">IF(ISNUMBER(SEARCH("False",AK15)),1,0)</f>
        <v>1</v>
      </c>
      <c r="I15" s="4">
        <f t="shared" si="17"/>
        <v>0</v>
      </c>
      <c r="J15" s="4">
        <f t="shared" si="4"/>
        <v>0</v>
      </c>
      <c r="AF15" s="6" t="s">
        <v>187</v>
      </c>
      <c r="AK15" s="6" t="b">
        <v>0</v>
      </c>
      <c r="AL15" s="6" t="b">
        <v>1</v>
      </c>
      <c r="AM15" s="6" t="s">
        <v>1100</v>
      </c>
    </row>
    <row r="16" spans="1:45" ht="15.75" customHeight="1" x14ac:dyDescent="0.15">
      <c r="A16" s="15">
        <v>43759.723854189811</v>
      </c>
      <c r="B16" s="6" t="s">
        <v>9</v>
      </c>
      <c r="D16" s="6" t="s">
        <v>144</v>
      </c>
      <c r="E16" s="4" t="str">
        <f t="shared" si="0"/>
        <v>Del Valle</v>
      </c>
      <c r="F16" s="4" t="str">
        <f t="shared" si="1"/>
        <v>Felipe Bautista</v>
      </c>
      <c r="G16" s="7">
        <f t="shared" si="2"/>
        <v>0.66666666666666663</v>
      </c>
      <c r="H16" s="4">
        <f t="shared" ref="H16:I16" si="18">IF(ISNUMBER(SEARCH("False",AK16)),1,0)</f>
        <v>1</v>
      </c>
      <c r="I16" s="4">
        <f t="shared" si="18"/>
        <v>0</v>
      </c>
      <c r="J16" s="4">
        <f t="shared" si="4"/>
        <v>1</v>
      </c>
      <c r="X16" s="6" t="s">
        <v>416</v>
      </c>
      <c r="AK16" s="6" t="b">
        <v>0</v>
      </c>
      <c r="AL16" s="6" t="b">
        <v>1</v>
      </c>
      <c r="AM16" s="6" t="s">
        <v>1099</v>
      </c>
    </row>
    <row r="17" spans="1:39" ht="15.75" customHeight="1" x14ac:dyDescent="0.15">
      <c r="A17" s="15">
        <v>43759.724040914356</v>
      </c>
      <c r="B17" s="6" t="s">
        <v>9</v>
      </c>
      <c r="D17" s="6" t="s">
        <v>144</v>
      </c>
      <c r="E17" s="4" t="str">
        <f t="shared" si="0"/>
        <v>Del Valle</v>
      </c>
      <c r="F17" s="4" t="str">
        <f t="shared" si="1"/>
        <v>Henry Dominguez</v>
      </c>
      <c r="G17" s="7">
        <f t="shared" si="2"/>
        <v>0.33333333333333331</v>
      </c>
      <c r="H17" s="4">
        <f t="shared" ref="H17:I17" si="19">IF(ISNUMBER(SEARCH("False",AK17)),1,0)</f>
        <v>1</v>
      </c>
      <c r="I17" s="4">
        <f t="shared" si="19"/>
        <v>0</v>
      </c>
      <c r="J17" s="4">
        <f t="shared" si="4"/>
        <v>0</v>
      </c>
      <c r="X17" s="6" t="s">
        <v>222</v>
      </c>
      <c r="AK17" s="6" t="b">
        <v>0</v>
      </c>
      <c r="AL17" s="6" t="b">
        <v>1</v>
      </c>
      <c r="AM17" s="6" t="s">
        <v>1101</v>
      </c>
    </row>
    <row r="18" spans="1:39" ht="15.75" customHeight="1" x14ac:dyDescent="0.15">
      <c r="A18" s="15">
        <v>43759.725153263891</v>
      </c>
      <c r="B18" s="6" t="s">
        <v>9</v>
      </c>
      <c r="D18" s="6" t="s">
        <v>149</v>
      </c>
      <c r="E18" s="4" t="str">
        <f t="shared" si="0"/>
        <v>Pflugerville</v>
      </c>
      <c r="F18" s="4" t="str">
        <f t="shared" si="1"/>
        <v>Roberto Salinas</v>
      </c>
      <c r="G18" s="7">
        <f t="shared" si="2"/>
        <v>0.66666666666666663</v>
      </c>
      <c r="H18" s="4">
        <f t="shared" ref="H18:I18" si="20">IF(ISNUMBER(SEARCH("False",AK18)),1,0)</f>
        <v>1</v>
      </c>
      <c r="I18" s="4">
        <f t="shared" si="20"/>
        <v>1</v>
      </c>
      <c r="J18" s="4">
        <f t="shared" si="4"/>
        <v>0</v>
      </c>
      <c r="AE18" s="6" t="s">
        <v>90</v>
      </c>
      <c r="AK18" s="6" t="b">
        <v>0</v>
      </c>
      <c r="AL18" s="6" t="b">
        <v>0</v>
      </c>
      <c r="AM18" s="6" t="s">
        <v>1100</v>
      </c>
    </row>
    <row r="19" spans="1:39" ht="15.75" customHeight="1" x14ac:dyDescent="0.15">
      <c r="A19" s="15">
        <v>43759.725202106478</v>
      </c>
      <c r="B19" s="6" t="s">
        <v>9</v>
      </c>
      <c r="D19" s="6" t="s">
        <v>142</v>
      </c>
      <c r="E19" s="4" t="str">
        <f t="shared" si="0"/>
        <v>Stony Point</v>
      </c>
      <c r="F19" s="4" t="str">
        <f t="shared" si="1"/>
        <v>Alicia Navarro</v>
      </c>
      <c r="G19" s="7">
        <f t="shared" si="2"/>
        <v>0.66666666666666663</v>
      </c>
      <c r="H19" s="4">
        <f t="shared" ref="H19:I19" si="21">IF(ISNUMBER(SEARCH("False",AK19)),1,0)</f>
        <v>1</v>
      </c>
      <c r="I19" s="4">
        <f t="shared" si="21"/>
        <v>1</v>
      </c>
      <c r="J19" s="4">
        <f t="shared" si="4"/>
        <v>0</v>
      </c>
      <c r="AF19" s="6" t="s">
        <v>186</v>
      </c>
      <c r="AK19" s="6" t="b">
        <v>0</v>
      </c>
      <c r="AL19" s="6" t="b">
        <v>0</v>
      </c>
      <c r="AM19" s="6" t="s">
        <v>1100</v>
      </c>
    </row>
    <row r="20" spans="1:39" ht="15.75" customHeight="1" x14ac:dyDescent="0.15">
      <c r="A20" s="15">
        <v>43759.72553512732</v>
      </c>
      <c r="B20" s="6" t="s">
        <v>9</v>
      </c>
      <c r="D20" s="6" t="s">
        <v>149</v>
      </c>
      <c r="E20" s="4" t="str">
        <f t="shared" si="0"/>
        <v>Pflugerville</v>
      </c>
      <c r="F20" s="4" t="str">
        <f t="shared" si="1"/>
        <v>Seraphim Sea</v>
      </c>
      <c r="G20" s="7">
        <f t="shared" si="2"/>
        <v>0.66666666666666663</v>
      </c>
      <c r="H20" s="4">
        <f t="shared" ref="H20:I20" si="22">IF(ISNUMBER(SEARCH("False",AK20)),1,0)</f>
        <v>1</v>
      </c>
      <c r="I20" s="4">
        <f t="shared" si="22"/>
        <v>1</v>
      </c>
      <c r="J20" s="4">
        <f t="shared" si="4"/>
        <v>0</v>
      </c>
      <c r="AE20" s="6" t="s">
        <v>92</v>
      </c>
      <c r="AK20" s="6" t="b">
        <v>0</v>
      </c>
      <c r="AL20" s="6" t="b">
        <v>0</v>
      </c>
      <c r="AM20" s="6" t="s">
        <v>1100</v>
      </c>
    </row>
    <row r="21" spans="1:39" ht="15.75" customHeight="1" x14ac:dyDescent="0.15">
      <c r="A21" s="15">
        <v>43759.726888831021</v>
      </c>
      <c r="B21" s="6" t="s">
        <v>9</v>
      </c>
      <c r="D21" s="6" t="s">
        <v>142</v>
      </c>
      <c r="E21" s="4" t="str">
        <f t="shared" si="0"/>
        <v>Stony Point</v>
      </c>
      <c r="F21" s="4" t="str">
        <f t="shared" si="1"/>
        <v>Robert Ebem</v>
      </c>
      <c r="G21" s="7">
        <f t="shared" si="2"/>
        <v>0.33333333333333331</v>
      </c>
      <c r="H21" s="4">
        <f t="shared" ref="H21:I21" si="23">IF(ISNUMBER(SEARCH("False",AK21)),1,0)</f>
        <v>1</v>
      </c>
      <c r="I21" s="4">
        <f t="shared" si="23"/>
        <v>0</v>
      </c>
      <c r="J21" s="4">
        <f t="shared" si="4"/>
        <v>0</v>
      </c>
      <c r="AF21" s="6" t="s">
        <v>185</v>
      </c>
      <c r="AK21" s="6" t="b">
        <v>0</v>
      </c>
      <c r="AL21" s="6" t="b">
        <v>1</v>
      </c>
      <c r="AM21" s="6" t="s">
        <v>1100</v>
      </c>
    </row>
    <row r="22" spans="1:39" ht="15.75" customHeight="1" x14ac:dyDescent="0.15">
      <c r="A22" s="15">
        <v>43759.728150729163</v>
      </c>
      <c r="B22" s="6" t="s">
        <v>9</v>
      </c>
      <c r="D22" s="6" t="s">
        <v>149</v>
      </c>
      <c r="E22" s="4" t="str">
        <f t="shared" si="0"/>
        <v>Pflugerville</v>
      </c>
      <c r="F22" s="4" t="str">
        <f t="shared" si="1"/>
        <v>Isabel Suarez</v>
      </c>
      <c r="G22" s="7">
        <f t="shared" si="2"/>
        <v>0</v>
      </c>
      <c r="H22" s="4">
        <f t="shared" ref="H22:I22" si="24">IF(ISNUMBER(SEARCH("False",AK22)),1,0)</f>
        <v>0</v>
      </c>
      <c r="I22" s="4">
        <f t="shared" si="24"/>
        <v>0</v>
      </c>
      <c r="J22" s="4">
        <f t="shared" si="4"/>
        <v>0</v>
      </c>
      <c r="AE22" s="6" t="s">
        <v>78</v>
      </c>
      <c r="AK22" s="6" t="b">
        <v>1</v>
      </c>
      <c r="AL22" s="6" t="b">
        <v>1</v>
      </c>
      <c r="AM22" s="6" t="s">
        <v>1100</v>
      </c>
    </row>
    <row r="23" spans="1:39" ht="15.75" customHeight="1" x14ac:dyDescent="0.15">
      <c r="A23" s="15">
        <v>43759.728265729165</v>
      </c>
      <c r="B23" s="6" t="s">
        <v>9</v>
      </c>
      <c r="D23" s="6" t="s">
        <v>149</v>
      </c>
      <c r="E23" s="4" t="str">
        <f t="shared" si="0"/>
        <v>Pflugerville</v>
      </c>
      <c r="F23" s="4" t="str">
        <f t="shared" si="1"/>
        <v>Cristian Hernandez</v>
      </c>
      <c r="G23" s="7">
        <f t="shared" si="2"/>
        <v>0.33333333333333331</v>
      </c>
      <c r="H23" s="4">
        <f t="shared" ref="H23:I23" si="25">IF(ISNUMBER(SEARCH("False",AK23)),1,0)</f>
        <v>1</v>
      </c>
      <c r="I23" s="4">
        <f t="shared" si="25"/>
        <v>0</v>
      </c>
      <c r="J23" s="4">
        <f t="shared" si="4"/>
        <v>0</v>
      </c>
      <c r="AE23" s="6" t="s">
        <v>70</v>
      </c>
      <c r="AK23" s="6" t="b">
        <v>0</v>
      </c>
      <c r="AL23" s="6" t="b">
        <v>1</v>
      </c>
      <c r="AM23" s="6" t="s">
        <v>1100</v>
      </c>
    </row>
    <row r="24" spans="1:39" ht="15.75" customHeight="1" x14ac:dyDescent="0.15">
      <c r="A24" s="15">
        <v>43759.728382511574</v>
      </c>
      <c r="B24" s="6" t="s">
        <v>9</v>
      </c>
      <c r="D24" s="6" t="s">
        <v>149</v>
      </c>
      <c r="E24" s="4" t="str">
        <f t="shared" si="0"/>
        <v>Pflugerville</v>
      </c>
      <c r="F24" s="4" t="str">
        <f t="shared" si="1"/>
        <v>Afreen Alim</v>
      </c>
      <c r="G24" s="7">
        <f t="shared" si="2"/>
        <v>0.66666666666666663</v>
      </c>
      <c r="H24" s="4">
        <f t="shared" ref="H24:I24" si="26">IF(ISNUMBER(SEARCH("False",AK24)),1,0)</f>
        <v>1</v>
      </c>
      <c r="I24" s="4">
        <f t="shared" si="26"/>
        <v>1</v>
      </c>
      <c r="J24" s="4">
        <f t="shared" si="4"/>
        <v>0</v>
      </c>
      <c r="AE24" s="6" t="s">
        <v>62</v>
      </c>
      <c r="AK24" s="6" t="b">
        <v>0</v>
      </c>
      <c r="AL24" s="6" t="b">
        <v>0</v>
      </c>
      <c r="AM24" s="6" t="s">
        <v>1101</v>
      </c>
    </row>
    <row r="25" spans="1:39" ht="15.75" customHeight="1" x14ac:dyDescent="0.15">
      <c r="A25" s="15">
        <v>43759.72843372685</v>
      </c>
      <c r="B25" s="6" t="s">
        <v>9</v>
      </c>
      <c r="D25" s="6" t="s">
        <v>149</v>
      </c>
      <c r="E25" s="4" t="str">
        <f t="shared" si="0"/>
        <v>Pflugerville</v>
      </c>
      <c r="F25" s="4" t="str">
        <f t="shared" si="1"/>
        <v>Jose Gonzalez Macedo</v>
      </c>
      <c r="G25" s="7">
        <f t="shared" si="2"/>
        <v>0.66666666666666663</v>
      </c>
      <c r="H25" s="4">
        <f t="shared" ref="H25:I25" si="27">IF(ISNUMBER(SEARCH("False",AK25)),1,0)</f>
        <v>1</v>
      </c>
      <c r="I25" s="4">
        <f t="shared" si="27"/>
        <v>1</v>
      </c>
      <c r="J25" s="4">
        <f t="shared" si="4"/>
        <v>0</v>
      </c>
      <c r="AE25" s="6" t="s">
        <v>82</v>
      </c>
      <c r="AK25" s="6" t="b">
        <v>0</v>
      </c>
      <c r="AL25" s="6" t="b">
        <v>0</v>
      </c>
      <c r="AM25" s="6" t="s">
        <v>1100</v>
      </c>
    </row>
    <row r="26" spans="1:39" ht="15.75" customHeight="1" x14ac:dyDescent="0.15">
      <c r="A26" s="15">
        <v>43759.728469745372</v>
      </c>
      <c r="B26" s="6" t="s">
        <v>9</v>
      </c>
      <c r="D26" s="6" t="s">
        <v>149</v>
      </c>
      <c r="E26" s="4" t="str">
        <f t="shared" si="0"/>
        <v>Pflugerville</v>
      </c>
      <c r="F26" s="4" t="str">
        <f t="shared" si="1"/>
        <v>Audrey Le</v>
      </c>
      <c r="G26" s="7">
        <f t="shared" si="2"/>
        <v>0.66666666666666663</v>
      </c>
      <c r="H26" s="4">
        <f t="shared" ref="H26:I26" si="28">IF(ISNUMBER(SEARCH("False",AK26)),1,0)</f>
        <v>1</v>
      </c>
      <c r="I26" s="4">
        <f t="shared" si="28"/>
        <v>0</v>
      </c>
      <c r="J26" s="4">
        <f t="shared" si="4"/>
        <v>1</v>
      </c>
      <c r="AE26" s="6" t="s">
        <v>68</v>
      </c>
      <c r="AK26" s="6" t="b">
        <v>0</v>
      </c>
      <c r="AL26" s="6" t="b">
        <v>1</v>
      </c>
      <c r="AM26" s="6" t="s">
        <v>1099</v>
      </c>
    </row>
    <row r="27" spans="1:39" ht="15.75" customHeight="1" x14ac:dyDescent="0.15">
      <c r="A27" s="15">
        <v>43759.728476539356</v>
      </c>
      <c r="B27" s="6" t="s">
        <v>9</v>
      </c>
      <c r="D27" s="6" t="s">
        <v>149</v>
      </c>
      <c r="E27" s="4" t="str">
        <f t="shared" si="0"/>
        <v>Pflugerville</v>
      </c>
      <c r="F27" s="4" t="str">
        <f t="shared" si="1"/>
        <v>Tam Nguyen</v>
      </c>
      <c r="G27" s="7">
        <f t="shared" si="2"/>
        <v>0.66666666666666663</v>
      </c>
      <c r="H27" s="4">
        <f t="shared" ref="H27:I27" si="29">IF(ISNUMBER(SEARCH("False",AK27)),1,0)</f>
        <v>1</v>
      </c>
      <c r="I27" s="4">
        <f t="shared" si="29"/>
        <v>1</v>
      </c>
      <c r="J27" s="4">
        <f t="shared" si="4"/>
        <v>0</v>
      </c>
      <c r="AE27" s="6" t="s">
        <v>96</v>
      </c>
      <c r="AK27" s="6" t="b">
        <v>0</v>
      </c>
      <c r="AL27" s="6" t="b">
        <v>0</v>
      </c>
      <c r="AM27" s="6" t="s">
        <v>1100</v>
      </c>
    </row>
    <row r="28" spans="1:39" ht="15.75" customHeight="1" x14ac:dyDescent="0.15">
      <c r="A28" s="15">
        <v>43759.728512939815</v>
      </c>
      <c r="B28" s="6" t="s">
        <v>9</v>
      </c>
      <c r="D28" s="6" t="s">
        <v>149</v>
      </c>
      <c r="E28" s="4" t="str">
        <f t="shared" si="0"/>
        <v>Pflugerville</v>
      </c>
      <c r="F28" s="4" t="str">
        <f t="shared" si="1"/>
        <v>Joshua Guiang</v>
      </c>
      <c r="G28" s="7">
        <f t="shared" si="2"/>
        <v>0.66666666666666663</v>
      </c>
      <c r="H28" s="4">
        <f t="shared" ref="H28:I28" si="30">IF(ISNUMBER(SEARCH("False",AK28)),1,0)</f>
        <v>1</v>
      </c>
      <c r="I28" s="4">
        <f t="shared" si="30"/>
        <v>1</v>
      </c>
      <c r="J28" s="4">
        <f t="shared" si="4"/>
        <v>0</v>
      </c>
      <c r="AE28" s="6" t="s">
        <v>84</v>
      </c>
      <c r="AK28" s="6" t="b">
        <v>0</v>
      </c>
      <c r="AL28" s="6" t="b">
        <v>0</v>
      </c>
      <c r="AM28" s="6" t="s">
        <v>1100</v>
      </c>
    </row>
    <row r="29" spans="1:39" ht="15.75" customHeight="1" x14ac:dyDescent="0.15">
      <c r="A29" s="15">
        <v>43759.728796284719</v>
      </c>
      <c r="B29" s="6" t="s">
        <v>9</v>
      </c>
      <c r="D29" s="6" t="s">
        <v>149</v>
      </c>
      <c r="E29" s="4" t="str">
        <f t="shared" si="0"/>
        <v>Pflugerville</v>
      </c>
      <c r="F29" s="4" t="str">
        <f t="shared" si="1"/>
        <v>John Mejia</v>
      </c>
      <c r="G29" s="7">
        <f t="shared" si="2"/>
        <v>0.33333333333333331</v>
      </c>
      <c r="H29" s="4">
        <f t="shared" ref="H29:I29" si="31">IF(ISNUMBER(SEARCH("False",AK29)),1,0)</f>
        <v>1</v>
      </c>
      <c r="I29" s="4">
        <f t="shared" si="31"/>
        <v>0</v>
      </c>
      <c r="J29" s="4">
        <f t="shared" si="4"/>
        <v>0</v>
      </c>
      <c r="AE29" s="6" t="s">
        <v>80</v>
      </c>
      <c r="AK29" s="6" t="b">
        <v>0</v>
      </c>
      <c r="AL29" s="6" t="b">
        <v>1</v>
      </c>
      <c r="AM29" s="6" t="s">
        <v>1100</v>
      </c>
    </row>
    <row r="30" spans="1:39" ht="15.75" customHeight="1" x14ac:dyDescent="0.15">
      <c r="A30" s="15">
        <v>43759.729462187504</v>
      </c>
      <c r="B30" s="6" t="s">
        <v>9</v>
      </c>
      <c r="D30" s="6" t="s">
        <v>142</v>
      </c>
      <c r="E30" s="4" t="str">
        <f t="shared" si="0"/>
        <v>Stony Point</v>
      </c>
      <c r="F30" s="4" t="str">
        <f t="shared" si="1"/>
        <v>Aidan Lengua</v>
      </c>
      <c r="G30" s="7">
        <f t="shared" si="2"/>
        <v>0.33333333333333331</v>
      </c>
      <c r="H30" s="4">
        <f t="shared" ref="H30:I30" si="32">IF(ISNUMBER(SEARCH("False",AK30)),1,0)</f>
        <v>1</v>
      </c>
      <c r="I30" s="4">
        <f t="shared" si="32"/>
        <v>0</v>
      </c>
      <c r="J30" s="4">
        <f t="shared" si="4"/>
        <v>0</v>
      </c>
      <c r="AF30" s="6" t="s">
        <v>204</v>
      </c>
      <c r="AK30" s="6" t="b">
        <v>0</v>
      </c>
      <c r="AL30" s="6" t="b">
        <v>1</v>
      </c>
      <c r="AM30" s="6" t="s">
        <v>1101</v>
      </c>
    </row>
    <row r="31" spans="1:39" ht="15.75" customHeight="1" x14ac:dyDescent="0.15">
      <c r="A31" s="15">
        <v>43759.729522361115</v>
      </c>
      <c r="B31" s="6" t="s">
        <v>9</v>
      </c>
      <c r="D31" s="6" t="s">
        <v>149</v>
      </c>
      <c r="E31" s="4" t="str">
        <f t="shared" si="0"/>
        <v>Pflugerville</v>
      </c>
      <c r="F31" s="4" t="str">
        <f t="shared" si="1"/>
        <v>Arsama Sebesibe</v>
      </c>
      <c r="G31" s="7">
        <f t="shared" si="2"/>
        <v>0.33333333333333331</v>
      </c>
      <c r="H31" s="4">
        <f t="shared" ref="H31:I31" si="33">IF(ISNUMBER(SEARCH("False",AK31)),1,0)</f>
        <v>1</v>
      </c>
      <c r="I31" s="4">
        <f t="shared" si="33"/>
        <v>0</v>
      </c>
      <c r="J31" s="4">
        <f t="shared" si="4"/>
        <v>0</v>
      </c>
      <c r="AE31" s="6" t="s">
        <v>66</v>
      </c>
      <c r="AK31" s="6" t="b">
        <v>0</v>
      </c>
      <c r="AL31" s="6" t="b">
        <v>1</v>
      </c>
      <c r="AM31" s="6" t="s">
        <v>1100</v>
      </c>
    </row>
    <row r="32" spans="1:39" ht="15.75" customHeight="1" x14ac:dyDescent="0.15">
      <c r="A32" s="15">
        <v>43759.729982210643</v>
      </c>
      <c r="B32" s="6" t="s">
        <v>9</v>
      </c>
      <c r="D32" s="6" t="s">
        <v>142</v>
      </c>
      <c r="E32" s="4" t="str">
        <f t="shared" si="0"/>
        <v>Stony Point</v>
      </c>
      <c r="F32" s="4" t="str">
        <f t="shared" si="1"/>
        <v>A'Miracle Davis</v>
      </c>
      <c r="G32" s="7">
        <f t="shared" si="2"/>
        <v>0.33333333333333331</v>
      </c>
      <c r="H32" s="4">
        <f t="shared" ref="H32:I32" si="34">IF(ISNUMBER(SEARCH("False",AK32)),1,0)</f>
        <v>1</v>
      </c>
      <c r="I32" s="4">
        <f t="shared" si="34"/>
        <v>0</v>
      </c>
      <c r="J32" s="4">
        <f t="shared" si="4"/>
        <v>0</v>
      </c>
      <c r="AF32" s="6" t="s">
        <v>415</v>
      </c>
      <c r="AK32" s="6" t="b">
        <v>0</v>
      </c>
      <c r="AL32" s="6" t="b">
        <v>1</v>
      </c>
      <c r="AM32" s="6" t="s">
        <v>1101</v>
      </c>
    </row>
    <row r="33" spans="1:39" ht="15.75" customHeight="1" x14ac:dyDescent="0.15">
      <c r="A33" s="15">
        <v>43759.730703113426</v>
      </c>
      <c r="B33" s="6" t="s">
        <v>9</v>
      </c>
      <c r="D33" s="6" t="s">
        <v>149</v>
      </c>
      <c r="E33" s="4" t="str">
        <f t="shared" si="0"/>
        <v>Pflugerville</v>
      </c>
      <c r="F33" s="4" t="str">
        <f t="shared" si="1"/>
        <v>Subah Shabnam</v>
      </c>
      <c r="G33" s="7">
        <f t="shared" si="2"/>
        <v>0.33333333333333331</v>
      </c>
      <c r="H33" s="4">
        <f t="shared" ref="H33:I33" si="35">IF(ISNUMBER(SEARCH("False",AK33)),1,0)</f>
        <v>1</v>
      </c>
      <c r="I33" s="4">
        <f t="shared" si="35"/>
        <v>0</v>
      </c>
      <c r="J33" s="4">
        <f t="shared" si="4"/>
        <v>0</v>
      </c>
      <c r="AE33" s="6" t="s">
        <v>94</v>
      </c>
      <c r="AK33" s="6" t="b">
        <v>0</v>
      </c>
      <c r="AL33" s="6" t="b">
        <v>1</v>
      </c>
      <c r="AM33" s="6" t="s">
        <v>1100</v>
      </c>
    </row>
    <row r="34" spans="1:39" ht="15.75" customHeight="1" x14ac:dyDescent="0.15">
      <c r="A34" s="15">
        <v>43759.730924988427</v>
      </c>
      <c r="B34" s="6" t="s">
        <v>9</v>
      </c>
      <c r="D34" s="6" t="s">
        <v>142</v>
      </c>
      <c r="E34" s="4" t="str">
        <f t="shared" si="0"/>
        <v>Stony Point</v>
      </c>
      <c r="F34" s="4" t="str">
        <f t="shared" si="1"/>
        <v>Ashely Briscoe</v>
      </c>
      <c r="G34" s="7">
        <f t="shared" si="2"/>
        <v>0.33333333333333331</v>
      </c>
      <c r="H34" s="4">
        <f t="shared" ref="H34:I34" si="36">IF(ISNUMBER(SEARCH("False",AK34)),1,0)</f>
        <v>1</v>
      </c>
      <c r="I34" s="4">
        <f t="shared" si="36"/>
        <v>0</v>
      </c>
      <c r="J34" s="4">
        <f t="shared" si="4"/>
        <v>0</v>
      </c>
      <c r="AF34" s="6" t="s">
        <v>182</v>
      </c>
      <c r="AK34" s="6" t="b">
        <v>0</v>
      </c>
      <c r="AL34" s="6" t="b">
        <v>1</v>
      </c>
      <c r="AM34" s="6" t="s">
        <v>1102</v>
      </c>
    </row>
    <row r="35" spans="1:39" ht="15.75" customHeight="1" x14ac:dyDescent="0.15">
      <c r="A35" s="15">
        <v>43760.674568379633</v>
      </c>
      <c r="B35" s="6" t="s">
        <v>9</v>
      </c>
      <c r="D35" s="6" t="s">
        <v>247</v>
      </c>
      <c r="E35" s="4" t="str">
        <f t="shared" si="0"/>
        <v>Harmony</v>
      </c>
      <c r="F35" s="4" t="str">
        <f t="shared" si="1"/>
        <v>Emin Koroglu</v>
      </c>
      <c r="G35" s="7">
        <f t="shared" si="2"/>
        <v>0.33333333333333331</v>
      </c>
      <c r="H35" s="4">
        <f t="shared" ref="H35:I35" si="37">IF(ISNUMBER(SEARCH("False",AK35)),1,0)</f>
        <v>1</v>
      </c>
      <c r="I35" s="4">
        <f t="shared" si="37"/>
        <v>0</v>
      </c>
      <c r="J35" s="4">
        <f t="shared" si="4"/>
        <v>0</v>
      </c>
      <c r="Y35" s="6" t="s">
        <v>259</v>
      </c>
      <c r="AK35" s="6" t="b">
        <v>0</v>
      </c>
      <c r="AL35" s="6" t="b">
        <v>1</v>
      </c>
      <c r="AM35" s="6" t="s">
        <v>1101</v>
      </c>
    </row>
    <row r="36" spans="1:39" ht="15.75" customHeight="1" x14ac:dyDescent="0.15">
      <c r="A36" s="15">
        <v>43760.674615613425</v>
      </c>
      <c r="B36" s="6" t="s">
        <v>9</v>
      </c>
      <c r="D36" s="6" t="s">
        <v>247</v>
      </c>
      <c r="E36" s="4" t="str">
        <f t="shared" si="0"/>
        <v>Harmony</v>
      </c>
      <c r="F36" s="4" t="str">
        <f t="shared" si="1"/>
        <v>Sergio Sanchez</v>
      </c>
      <c r="G36" s="7">
        <f t="shared" si="2"/>
        <v>0.33333333333333331</v>
      </c>
      <c r="H36" s="4">
        <f t="shared" ref="H36:I36" si="38">IF(ISNUMBER(SEARCH("False",AK36)),1,0)</f>
        <v>1</v>
      </c>
      <c r="I36" s="4">
        <f t="shared" si="38"/>
        <v>0</v>
      </c>
      <c r="J36" s="4">
        <f t="shared" si="4"/>
        <v>0</v>
      </c>
      <c r="Y36" s="6" t="s">
        <v>261</v>
      </c>
      <c r="AK36" s="6" t="b">
        <v>0</v>
      </c>
      <c r="AL36" s="6" t="b">
        <v>1</v>
      </c>
      <c r="AM36" s="6" t="s">
        <v>1101</v>
      </c>
    </row>
    <row r="37" spans="1:39" ht="15.75" customHeight="1" x14ac:dyDescent="0.15">
      <c r="A37" s="15">
        <v>43760.674852037038</v>
      </c>
      <c r="B37" s="6" t="s">
        <v>9</v>
      </c>
      <c r="D37" s="6" t="s">
        <v>247</v>
      </c>
      <c r="E37" s="4" t="str">
        <f t="shared" si="0"/>
        <v>Harmony</v>
      </c>
      <c r="F37" s="4" t="str">
        <f t="shared" si="1"/>
        <v>Parker Leveque</v>
      </c>
      <c r="G37" s="7">
        <f t="shared" si="2"/>
        <v>0.66666666666666663</v>
      </c>
      <c r="H37" s="4">
        <f t="shared" ref="H37:I37" si="39">IF(ISNUMBER(SEARCH("False",AK37)),1,0)</f>
        <v>1</v>
      </c>
      <c r="I37" s="4">
        <f t="shared" si="39"/>
        <v>1</v>
      </c>
      <c r="J37" s="4">
        <f t="shared" si="4"/>
        <v>0</v>
      </c>
      <c r="Y37" s="6" t="s">
        <v>262</v>
      </c>
      <c r="AK37" s="6" t="b">
        <v>0</v>
      </c>
      <c r="AL37" s="6" t="b">
        <v>0</v>
      </c>
      <c r="AM37" s="6" t="s">
        <v>1101</v>
      </c>
    </row>
    <row r="38" spans="1:39" ht="15.75" customHeight="1" x14ac:dyDescent="0.15">
      <c r="A38" s="15">
        <v>43760.678937465273</v>
      </c>
      <c r="B38" s="6" t="s">
        <v>9</v>
      </c>
      <c r="D38" s="6" t="s">
        <v>247</v>
      </c>
      <c r="E38" s="4" t="str">
        <f t="shared" si="0"/>
        <v>Harmony</v>
      </c>
      <c r="F38" s="4" t="str">
        <f t="shared" si="1"/>
        <v>Jeshua Rios Meza</v>
      </c>
      <c r="G38" s="7">
        <f t="shared" si="2"/>
        <v>0</v>
      </c>
      <c r="H38" s="4">
        <f t="shared" ref="H38:I38" si="40">IF(ISNUMBER(SEARCH("False",AK38)),1,0)</f>
        <v>0</v>
      </c>
      <c r="I38" s="4">
        <f t="shared" si="40"/>
        <v>0</v>
      </c>
      <c r="J38" s="4">
        <f t="shared" si="4"/>
        <v>0</v>
      </c>
      <c r="Y38" s="6" t="s">
        <v>354</v>
      </c>
      <c r="AK38" s="6" t="b">
        <v>1</v>
      </c>
      <c r="AL38" s="6" t="b">
        <v>1</v>
      </c>
      <c r="AM38" s="6" t="s">
        <v>1102</v>
      </c>
    </row>
    <row r="39" spans="1:39" ht="15.75" customHeight="1" x14ac:dyDescent="0.15">
      <c r="A39" s="15">
        <v>43760.679104722221</v>
      </c>
      <c r="B39" s="6" t="s">
        <v>9</v>
      </c>
      <c r="D39" s="6" t="s">
        <v>247</v>
      </c>
      <c r="E39" s="4" t="str">
        <f t="shared" si="0"/>
        <v>Harmony</v>
      </c>
      <c r="F39" s="4" t="str">
        <f t="shared" si="1"/>
        <v>Guilliana Lopez</v>
      </c>
      <c r="G39" s="7">
        <f t="shared" si="2"/>
        <v>0.33333333333333331</v>
      </c>
      <c r="H39" s="4">
        <f t="shared" ref="H39:I39" si="41">IF(ISNUMBER(SEARCH("False",AK39)),1,0)</f>
        <v>1</v>
      </c>
      <c r="I39" s="4">
        <f t="shared" si="41"/>
        <v>0</v>
      </c>
      <c r="J39" s="4">
        <f t="shared" si="4"/>
        <v>0</v>
      </c>
      <c r="Y39" s="6" t="s">
        <v>271</v>
      </c>
      <c r="AK39" s="6" t="b">
        <v>0</v>
      </c>
      <c r="AL39" s="6" t="b">
        <v>1</v>
      </c>
      <c r="AM39" s="6" t="s">
        <v>1101</v>
      </c>
    </row>
    <row r="40" spans="1:39" ht="15.75" customHeight="1" x14ac:dyDescent="0.15">
      <c r="A40" s="15">
        <v>43760.679458495375</v>
      </c>
      <c r="B40" s="6" t="s">
        <v>9</v>
      </c>
      <c r="D40" s="6" t="s">
        <v>247</v>
      </c>
      <c r="E40" s="4" t="str">
        <f t="shared" si="0"/>
        <v>Harmony</v>
      </c>
      <c r="F40" s="4" t="str">
        <f t="shared" si="1"/>
        <v>Rameez Khawaja</v>
      </c>
      <c r="G40" s="7">
        <f t="shared" si="2"/>
        <v>0.66666666666666663</v>
      </c>
      <c r="H40" s="4">
        <f t="shared" ref="H40:I40" si="42">IF(ISNUMBER(SEARCH("False",AK40)),1,0)</f>
        <v>1</v>
      </c>
      <c r="I40" s="4">
        <f t="shared" si="42"/>
        <v>1</v>
      </c>
      <c r="J40" s="4">
        <f t="shared" si="4"/>
        <v>0</v>
      </c>
      <c r="Y40" s="6" t="s">
        <v>255</v>
      </c>
      <c r="AK40" s="6" t="b">
        <v>0</v>
      </c>
      <c r="AL40" s="6" t="b">
        <v>0</v>
      </c>
      <c r="AM40" s="6" t="s">
        <v>1100</v>
      </c>
    </row>
    <row r="41" spans="1:39" ht="15.75" customHeight="1" x14ac:dyDescent="0.15">
      <c r="A41" s="15">
        <v>43760.679469976851</v>
      </c>
      <c r="B41" s="6" t="s">
        <v>9</v>
      </c>
      <c r="D41" s="6" t="s">
        <v>247</v>
      </c>
      <c r="E41" s="4" t="str">
        <f t="shared" si="0"/>
        <v>Harmony</v>
      </c>
      <c r="F41" s="4" t="str">
        <f t="shared" si="1"/>
        <v>Sheldon Ballard</v>
      </c>
      <c r="G41" s="7">
        <f t="shared" si="2"/>
        <v>0.66666666666666663</v>
      </c>
      <c r="H41" s="4">
        <f t="shared" ref="H41:I41" si="43">IF(ISNUMBER(SEARCH("False",AK41)),1,0)</f>
        <v>1</v>
      </c>
      <c r="I41" s="4">
        <f t="shared" si="43"/>
        <v>1</v>
      </c>
      <c r="J41" s="4">
        <f t="shared" si="4"/>
        <v>0</v>
      </c>
      <c r="Y41" s="6" t="s">
        <v>251</v>
      </c>
      <c r="AK41" s="6" t="b">
        <v>0</v>
      </c>
      <c r="AL41" s="6" t="b">
        <v>0</v>
      </c>
      <c r="AM41" s="6" t="s">
        <v>1100</v>
      </c>
    </row>
    <row r="42" spans="1:39" ht="15.75" customHeight="1" x14ac:dyDescent="0.15">
      <c r="A42" s="15">
        <v>43760.679532430557</v>
      </c>
      <c r="B42" s="6" t="s">
        <v>9</v>
      </c>
      <c r="D42" s="6" t="s">
        <v>247</v>
      </c>
      <c r="E42" s="4" t="str">
        <f t="shared" si="0"/>
        <v>Harmony</v>
      </c>
      <c r="F42" s="4" t="str">
        <f t="shared" si="1"/>
        <v>Samantha Ross</v>
      </c>
      <c r="G42" s="7">
        <f t="shared" si="2"/>
        <v>0.66666666666666663</v>
      </c>
      <c r="H42" s="4">
        <f t="shared" ref="H42:I42" si="44">IF(ISNUMBER(SEARCH("False",AK42)),1,0)</f>
        <v>1</v>
      </c>
      <c r="I42" s="4">
        <f t="shared" si="44"/>
        <v>1</v>
      </c>
      <c r="J42" s="4">
        <f t="shared" si="4"/>
        <v>0</v>
      </c>
      <c r="Y42" s="6" t="s">
        <v>249</v>
      </c>
      <c r="AK42" s="6" t="b">
        <v>0</v>
      </c>
      <c r="AL42" s="6" t="b">
        <v>0</v>
      </c>
      <c r="AM42" s="6" t="s">
        <v>1100</v>
      </c>
    </row>
    <row r="43" spans="1:39" ht="15.75" customHeight="1" x14ac:dyDescent="0.15">
      <c r="A43" s="15">
        <v>43760.679620023147</v>
      </c>
      <c r="B43" s="6" t="s">
        <v>9</v>
      </c>
      <c r="D43" s="6" t="s">
        <v>247</v>
      </c>
      <c r="E43" s="4" t="str">
        <f t="shared" si="0"/>
        <v>Harmony</v>
      </c>
      <c r="F43" s="4" t="str">
        <f t="shared" si="1"/>
        <v>Ethan Do</v>
      </c>
      <c r="G43" s="7">
        <f t="shared" si="2"/>
        <v>0.33333333333333331</v>
      </c>
      <c r="H43" s="4">
        <f t="shared" ref="H43:I43" si="45">IF(ISNUMBER(SEARCH("False",AK43)),1,0)</f>
        <v>1</v>
      </c>
      <c r="I43" s="4">
        <f t="shared" si="45"/>
        <v>0</v>
      </c>
      <c r="J43" s="4">
        <f t="shared" si="4"/>
        <v>0</v>
      </c>
      <c r="Y43" s="6" t="s">
        <v>256</v>
      </c>
      <c r="AK43" s="6" t="b">
        <v>0</v>
      </c>
      <c r="AL43" s="6" t="b">
        <v>1</v>
      </c>
      <c r="AM43" s="6" t="s">
        <v>1100</v>
      </c>
    </row>
    <row r="44" spans="1:39" ht="15.75" customHeight="1" x14ac:dyDescent="0.15">
      <c r="A44" s="15">
        <v>43760.679858194446</v>
      </c>
      <c r="B44" s="6" t="s">
        <v>9</v>
      </c>
      <c r="D44" s="6" t="s">
        <v>247</v>
      </c>
      <c r="E44" s="4" t="str">
        <f t="shared" si="0"/>
        <v>Harmony</v>
      </c>
      <c r="F44" s="4" t="str">
        <f t="shared" si="1"/>
        <v>Lucian Winkelmann Swaim</v>
      </c>
      <c r="G44" s="7">
        <f t="shared" si="2"/>
        <v>0.66666666666666663</v>
      </c>
      <c r="H44" s="4">
        <f t="shared" ref="H44:I44" si="46">IF(ISNUMBER(SEARCH("False",AK44)),1,0)</f>
        <v>1</v>
      </c>
      <c r="I44" s="4">
        <f t="shared" si="46"/>
        <v>1</v>
      </c>
      <c r="J44" s="4">
        <f t="shared" si="4"/>
        <v>0</v>
      </c>
      <c r="Y44" s="6" t="s">
        <v>248</v>
      </c>
      <c r="AK44" s="6" t="b">
        <v>0</v>
      </c>
      <c r="AL44" s="6" t="b">
        <v>0</v>
      </c>
      <c r="AM44" s="6" t="s">
        <v>1102</v>
      </c>
    </row>
    <row r="45" spans="1:39" ht="15.75" customHeight="1" x14ac:dyDescent="0.15">
      <c r="A45" s="15">
        <v>43760.680641446757</v>
      </c>
      <c r="B45" s="6" t="s">
        <v>9</v>
      </c>
      <c r="D45" s="6" t="s">
        <v>247</v>
      </c>
      <c r="E45" s="4" t="str">
        <f t="shared" si="0"/>
        <v>Harmony</v>
      </c>
      <c r="F45" s="4" t="str">
        <f t="shared" si="1"/>
        <v>Jair Cedillo</v>
      </c>
      <c r="G45" s="7">
        <f t="shared" si="2"/>
        <v>0.66666666666666663</v>
      </c>
      <c r="H45" s="4">
        <f t="shared" ref="H45:I45" si="47">IF(ISNUMBER(SEARCH("False",AK45)),1,0)</f>
        <v>1</v>
      </c>
      <c r="I45" s="4">
        <f t="shared" si="47"/>
        <v>1</v>
      </c>
      <c r="J45" s="4">
        <f t="shared" si="4"/>
        <v>0</v>
      </c>
      <c r="Y45" s="6" t="s">
        <v>260</v>
      </c>
      <c r="AK45" s="6" t="b">
        <v>0</v>
      </c>
      <c r="AL45" s="6" t="b">
        <v>0</v>
      </c>
      <c r="AM45" s="6" t="s">
        <v>1101</v>
      </c>
    </row>
    <row r="46" spans="1:39" ht="15.75" customHeight="1" x14ac:dyDescent="0.15">
      <c r="A46" s="15">
        <v>43760.682421805555</v>
      </c>
      <c r="B46" s="6" t="s">
        <v>9</v>
      </c>
      <c r="D46" s="6" t="s">
        <v>247</v>
      </c>
      <c r="E46" s="4" t="str">
        <f t="shared" si="0"/>
        <v>Harmony</v>
      </c>
      <c r="F46" s="4" t="str">
        <f t="shared" si="1"/>
        <v>Cesar Figueroa</v>
      </c>
      <c r="G46" s="7">
        <f t="shared" si="2"/>
        <v>0.33333333333333331</v>
      </c>
      <c r="H46" s="4">
        <f t="shared" ref="H46:I46" si="48">IF(ISNUMBER(SEARCH("False",AK46)),1,0)</f>
        <v>0</v>
      </c>
      <c r="I46" s="4">
        <f t="shared" si="48"/>
        <v>0</v>
      </c>
      <c r="J46" s="4">
        <f t="shared" si="4"/>
        <v>1</v>
      </c>
      <c r="Y46" s="6" t="s">
        <v>356</v>
      </c>
      <c r="AK46" s="6" t="b">
        <v>1</v>
      </c>
      <c r="AL46" s="6" t="b">
        <v>1</v>
      </c>
      <c r="AM46" s="6" t="s">
        <v>1099</v>
      </c>
    </row>
    <row r="47" spans="1:39" ht="15.75" customHeight="1" x14ac:dyDescent="0.15">
      <c r="A47" s="15">
        <v>43760.682556793981</v>
      </c>
      <c r="B47" s="6" t="s">
        <v>9</v>
      </c>
      <c r="D47" s="6" t="s">
        <v>247</v>
      </c>
      <c r="E47" s="4" t="str">
        <f t="shared" si="0"/>
        <v>Harmony</v>
      </c>
      <c r="F47" s="4" t="str">
        <f t="shared" si="1"/>
        <v>Adrian Ortuno</v>
      </c>
      <c r="G47" s="7">
        <f t="shared" si="2"/>
        <v>0.33333333333333331</v>
      </c>
      <c r="H47" s="4">
        <f t="shared" ref="H47:I47" si="49">IF(ISNUMBER(SEARCH("False",AK47)),1,0)</f>
        <v>1</v>
      </c>
      <c r="I47" s="4">
        <f t="shared" si="49"/>
        <v>0</v>
      </c>
      <c r="J47" s="4">
        <f t="shared" si="4"/>
        <v>0</v>
      </c>
      <c r="Y47" s="6" t="s">
        <v>263</v>
      </c>
      <c r="AK47" s="6" t="b">
        <v>0</v>
      </c>
      <c r="AL47" s="6" t="b">
        <v>1</v>
      </c>
      <c r="AM47" s="6" t="s">
        <v>1101</v>
      </c>
    </row>
    <row r="48" spans="1:39" ht="15.75" customHeight="1" x14ac:dyDescent="0.15">
      <c r="A48" s="15">
        <v>43760.682731851848</v>
      </c>
      <c r="B48" s="6" t="s">
        <v>9</v>
      </c>
      <c r="D48" s="6" t="s">
        <v>247</v>
      </c>
      <c r="E48" s="4" t="str">
        <f t="shared" si="0"/>
        <v>Harmony</v>
      </c>
      <c r="F48" s="4" t="str">
        <f t="shared" si="1"/>
        <v>McKalex Alexander</v>
      </c>
      <c r="G48" s="7">
        <f t="shared" si="2"/>
        <v>0.33333333333333331</v>
      </c>
      <c r="H48" s="4">
        <f t="shared" ref="H48:I48" si="50">IF(ISNUMBER(SEARCH("False",AK48)),1,0)</f>
        <v>1</v>
      </c>
      <c r="I48" s="4">
        <f t="shared" si="50"/>
        <v>0</v>
      </c>
      <c r="J48" s="4">
        <f t="shared" si="4"/>
        <v>0</v>
      </c>
      <c r="Y48" s="6" t="s">
        <v>264</v>
      </c>
      <c r="AK48" s="6" t="b">
        <v>0</v>
      </c>
      <c r="AL48" s="6" t="b">
        <v>1</v>
      </c>
      <c r="AM48" s="6" t="s">
        <v>1102</v>
      </c>
    </row>
    <row r="49" spans="1:39" ht="13" x14ac:dyDescent="0.15">
      <c r="A49" s="15">
        <v>43760.682847118056</v>
      </c>
      <c r="B49" s="6" t="s">
        <v>9</v>
      </c>
      <c r="D49" s="6" t="s">
        <v>247</v>
      </c>
      <c r="E49" s="4" t="str">
        <f t="shared" si="0"/>
        <v>Harmony</v>
      </c>
      <c r="F49" s="4" t="str">
        <f t="shared" si="1"/>
        <v>Elianai Reyes</v>
      </c>
      <c r="G49" s="7">
        <f t="shared" si="2"/>
        <v>0.66666666666666663</v>
      </c>
      <c r="H49" s="4">
        <f t="shared" ref="H49:I49" si="51">IF(ISNUMBER(SEARCH("False",AK49)),1,0)</f>
        <v>1</v>
      </c>
      <c r="I49" s="4">
        <f t="shared" si="51"/>
        <v>1</v>
      </c>
      <c r="J49" s="4">
        <f t="shared" si="4"/>
        <v>0</v>
      </c>
      <c r="Y49" s="6" t="s">
        <v>267</v>
      </c>
      <c r="AK49" s="6" t="b">
        <v>0</v>
      </c>
      <c r="AL49" s="6" t="b">
        <v>0</v>
      </c>
      <c r="AM49" s="6" t="s">
        <v>1102</v>
      </c>
    </row>
    <row r="50" spans="1:39" ht="13" x14ac:dyDescent="0.15">
      <c r="A50" s="15">
        <v>43760.706876608798</v>
      </c>
      <c r="B50" s="6" t="s">
        <v>9</v>
      </c>
      <c r="D50" s="6" t="s">
        <v>288</v>
      </c>
      <c r="E50" s="4" t="str">
        <f t="shared" si="0"/>
        <v>Hendrickson</v>
      </c>
      <c r="F50" s="4" t="str">
        <f t="shared" si="1"/>
        <v>Adam Moussa</v>
      </c>
      <c r="G50" s="7">
        <f t="shared" si="2"/>
        <v>0</v>
      </c>
      <c r="H50" s="4">
        <f t="shared" ref="H50:I50" si="52">IF(ISNUMBER(SEARCH("False",AK50)),1,0)</f>
        <v>0</v>
      </c>
      <c r="I50" s="4">
        <f t="shared" si="52"/>
        <v>0</v>
      </c>
      <c r="J50" s="4">
        <f t="shared" si="4"/>
        <v>0</v>
      </c>
      <c r="Z50" s="6" t="s">
        <v>10</v>
      </c>
      <c r="AK50" s="6" t="b">
        <v>1</v>
      </c>
      <c r="AL50" s="6" t="b">
        <v>1</v>
      </c>
      <c r="AM50" s="6" t="s">
        <v>1102</v>
      </c>
    </row>
    <row r="51" spans="1:39" ht="13" x14ac:dyDescent="0.15">
      <c r="A51" s="15">
        <v>43760.706952326393</v>
      </c>
      <c r="B51" s="6" t="s">
        <v>9</v>
      </c>
      <c r="D51" s="6" t="s">
        <v>288</v>
      </c>
      <c r="E51" s="4" t="str">
        <f t="shared" si="0"/>
        <v>Hendrickson</v>
      </c>
      <c r="F51" s="4" t="str">
        <f t="shared" si="1"/>
        <v>Raafeh Ahmed</v>
      </c>
      <c r="G51" s="7">
        <f t="shared" si="2"/>
        <v>0.33333333333333331</v>
      </c>
      <c r="H51" s="4">
        <f t="shared" ref="H51:I51" si="53">IF(ISNUMBER(SEARCH("False",AK51)),1,0)</f>
        <v>0</v>
      </c>
      <c r="I51" s="4">
        <f t="shared" si="53"/>
        <v>0</v>
      </c>
      <c r="J51" s="4">
        <f t="shared" si="4"/>
        <v>1</v>
      </c>
      <c r="Z51" s="6" t="s">
        <v>57</v>
      </c>
      <c r="AK51" s="6" t="b">
        <v>1</v>
      </c>
      <c r="AL51" s="6" t="b">
        <v>1</v>
      </c>
      <c r="AM51" s="6" t="s">
        <v>1099</v>
      </c>
    </row>
    <row r="52" spans="1:39" ht="13" x14ac:dyDescent="0.15">
      <c r="A52" s="15">
        <v>43760.709705254631</v>
      </c>
      <c r="B52" s="6" t="s">
        <v>9</v>
      </c>
      <c r="D52" s="6" t="s">
        <v>194</v>
      </c>
      <c r="E52" s="4" t="str">
        <f t="shared" si="0"/>
        <v>Akins</v>
      </c>
      <c r="F52" s="4" t="str">
        <f t="shared" si="1"/>
        <v>Alex San Miguel</v>
      </c>
      <c r="G52" s="7">
        <f t="shared" si="2"/>
        <v>0.66666666666666663</v>
      </c>
      <c r="H52" s="4">
        <f t="shared" ref="H52:I52" si="54">IF(ISNUMBER(SEARCH("False",AK52)),1,0)</f>
        <v>1</v>
      </c>
      <c r="I52" s="4">
        <f t="shared" si="54"/>
        <v>1</v>
      </c>
      <c r="J52" s="4">
        <f t="shared" si="4"/>
        <v>0</v>
      </c>
      <c r="W52" s="6" t="s">
        <v>309</v>
      </c>
      <c r="AK52" s="6" t="b">
        <v>0</v>
      </c>
      <c r="AL52" s="6" t="b">
        <v>0</v>
      </c>
      <c r="AM52" s="6" t="s">
        <v>1102</v>
      </c>
    </row>
    <row r="53" spans="1:39" ht="13" x14ac:dyDescent="0.15">
      <c r="A53" s="15">
        <v>43760.711104340277</v>
      </c>
      <c r="B53" s="6" t="s">
        <v>9</v>
      </c>
      <c r="D53" s="6" t="s">
        <v>288</v>
      </c>
      <c r="E53" s="4" t="str">
        <f t="shared" si="0"/>
        <v>Hendrickson</v>
      </c>
      <c r="F53" s="4" t="str">
        <f t="shared" si="1"/>
        <v>Omar Islam</v>
      </c>
      <c r="G53" s="7">
        <f t="shared" si="2"/>
        <v>0.33333333333333331</v>
      </c>
      <c r="H53" s="4">
        <f t="shared" ref="H53:I53" si="55">IF(ISNUMBER(SEARCH("False",AK53)),1,0)</f>
        <v>1</v>
      </c>
      <c r="I53" s="4">
        <f t="shared" si="55"/>
        <v>0</v>
      </c>
      <c r="J53" s="4">
        <f t="shared" si="4"/>
        <v>0</v>
      </c>
      <c r="Z53" s="6" t="s">
        <v>51</v>
      </c>
      <c r="AK53" s="6" t="b">
        <v>0</v>
      </c>
      <c r="AL53" s="6" t="b">
        <v>1</v>
      </c>
      <c r="AM53" s="6" t="s">
        <v>1100</v>
      </c>
    </row>
    <row r="54" spans="1:39" ht="13" x14ac:dyDescent="0.15">
      <c r="A54" s="15">
        <v>43760.711962905094</v>
      </c>
      <c r="B54" s="6" t="s">
        <v>9</v>
      </c>
      <c r="D54" s="6" t="s">
        <v>288</v>
      </c>
      <c r="E54" s="4" t="str">
        <f t="shared" si="0"/>
        <v>Hendrickson</v>
      </c>
      <c r="F54" s="4" t="str">
        <f t="shared" si="1"/>
        <v>Omar Islam</v>
      </c>
      <c r="G54" s="7">
        <f t="shared" si="2"/>
        <v>0.66666666666666663</v>
      </c>
      <c r="H54" s="4">
        <f t="shared" ref="H54:I54" si="56">IF(ISNUMBER(SEARCH("False",AK54)),1,0)</f>
        <v>1</v>
      </c>
      <c r="I54" s="4">
        <f t="shared" si="56"/>
        <v>0</v>
      </c>
      <c r="J54" s="4">
        <f t="shared" si="4"/>
        <v>1</v>
      </c>
      <c r="Z54" s="6" t="s">
        <v>51</v>
      </c>
      <c r="AK54" s="6" t="b">
        <v>0</v>
      </c>
      <c r="AL54" s="6" t="b">
        <v>1</v>
      </c>
      <c r="AM54" s="6" t="s">
        <v>1099</v>
      </c>
    </row>
    <row r="55" spans="1:39" ht="13" x14ac:dyDescent="0.15">
      <c r="A55" s="15">
        <v>43760.712000416665</v>
      </c>
      <c r="B55" s="6" t="s">
        <v>9</v>
      </c>
      <c r="D55" s="6" t="s">
        <v>288</v>
      </c>
      <c r="E55" s="4" t="str">
        <f t="shared" si="0"/>
        <v>Hendrickson</v>
      </c>
      <c r="F55" s="4" t="str">
        <f t="shared" si="1"/>
        <v>Moustapha Toure</v>
      </c>
      <c r="G55" s="7">
        <f t="shared" si="2"/>
        <v>0</v>
      </c>
      <c r="H55" s="4">
        <f t="shared" ref="H55:I55" si="57">IF(ISNUMBER(SEARCH("False",AK55)),1,0)</f>
        <v>0</v>
      </c>
      <c r="I55" s="4">
        <f t="shared" si="57"/>
        <v>0</v>
      </c>
      <c r="J55" s="4">
        <f t="shared" si="4"/>
        <v>0</v>
      </c>
      <c r="Z55" s="6" t="s">
        <v>45</v>
      </c>
      <c r="AK55" s="6" t="b">
        <v>1</v>
      </c>
      <c r="AL55" s="6" t="b">
        <v>1</v>
      </c>
      <c r="AM55" s="6" t="s">
        <v>1100</v>
      </c>
    </row>
    <row r="56" spans="1:39" ht="13" x14ac:dyDescent="0.15">
      <c r="A56" s="15">
        <v>43760.712174548607</v>
      </c>
      <c r="B56" s="6" t="s">
        <v>9</v>
      </c>
      <c r="D56" s="6" t="s">
        <v>288</v>
      </c>
      <c r="E56" s="4" t="str">
        <f t="shared" si="0"/>
        <v>Hendrickson</v>
      </c>
      <c r="F56" s="4" t="str">
        <f t="shared" si="1"/>
        <v>Favour Ajie</v>
      </c>
      <c r="G56" s="7">
        <f t="shared" si="2"/>
        <v>0</v>
      </c>
      <c r="H56" s="4">
        <f t="shared" ref="H56:I56" si="58">IF(ISNUMBER(SEARCH("False",AK56)),1,0)</f>
        <v>0</v>
      </c>
      <c r="I56" s="4">
        <f t="shared" si="58"/>
        <v>0</v>
      </c>
      <c r="J56" s="4">
        <f t="shared" si="4"/>
        <v>0</v>
      </c>
      <c r="Z56" s="6" t="s">
        <v>22</v>
      </c>
      <c r="AK56" s="6" t="b">
        <v>1</v>
      </c>
      <c r="AL56" s="6" t="b">
        <v>1</v>
      </c>
      <c r="AM56" s="6" t="s">
        <v>1100</v>
      </c>
    </row>
    <row r="57" spans="1:39" ht="13" x14ac:dyDescent="0.15">
      <c r="A57" s="15">
        <v>43760.71233357639</v>
      </c>
      <c r="B57" s="6" t="s">
        <v>9</v>
      </c>
      <c r="D57" s="6" t="s">
        <v>288</v>
      </c>
      <c r="E57" s="4" t="str">
        <f t="shared" si="0"/>
        <v>Hendrickson</v>
      </c>
      <c r="F57" s="4" t="str">
        <f t="shared" si="1"/>
        <v>Trayton Selissen</v>
      </c>
      <c r="G57" s="7">
        <f t="shared" si="2"/>
        <v>1</v>
      </c>
      <c r="H57" s="4">
        <f t="shared" ref="H57:I57" si="59">IF(ISNUMBER(SEARCH("False",AK57)),1,0)</f>
        <v>1</v>
      </c>
      <c r="I57" s="4">
        <f t="shared" si="59"/>
        <v>1</v>
      </c>
      <c r="J57" s="4">
        <f t="shared" si="4"/>
        <v>1</v>
      </c>
      <c r="Z57" s="6" t="s">
        <v>59</v>
      </c>
      <c r="AK57" s="6" t="b">
        <v>0</v>
      </c>
      <c r="AL57" s="6" t="b">
        <v>0</v>
      </c>
      <c r="AM57" s="6" t="s">
        <v>1099</v>
      </c>
    </row>
    <row r="58" spans="1:39" ht="13" x14ac:dyDescent="0.15">
      <c r="A58" s="15">
        <v>43760.712730393519</v>
      </c>
      <c r="B58" s="6" t="s">
        <v>9</v>
      </c>
      <c r="D58" s="6" t="s">
        <v>288</v>
      </c>
      <c r="E58" s="4" t="str">
        <f t="shared" si="0"/>
        <v>Hendrickson</v>
      </c>
      <c r="F58" s="4" t="str">
        <f t="shared" si="1"/>
        <v>Bilal Salad</v>
      </c>
      <c r="G58" s="7">
        <f t="shared" si="2"/>
        <v>1</v>
      </c>
      <c r="H58" s="4">
        <f t="shared" ref="H58:I58" si="60">IF(ISNUMBER(SEARCH("False",AK58)),1,0)</f>
        <v>1</v>
      </c>
      <c r="I58" s="4">
        <f t="shared" si="60"/>
        <v>1</v>
      </c>
      <c r="J58" s="4">
        <f t="shared" si="4"/>
        <v>1</v>
      </c>
      <c r="Z58" s="6" t="s">
        <v>16</v>
      </c>
      <c r="AK58" s="6" t="b">
        <v>0</v>
      </c>
      <c r="AL58" s="6" t="b">
        <v>0</v>
      </c>
      <c r="AM58" s="6" t="s">
        <v>1099</v>
      </c>
    </row>
    <row r="59" spans="1:39" ht="13" x14ac:dyDescent="0.15">
      <c r="A59" s="15">
        <v>43760.712796446758</v>
      </c>
      <c r="B59" s="6" t="s">
        <v>9</v>
      </c>
      <c r="D59" s="6" t="s">
        <v>288</v>
      </c>
      <c r="E59" s="4" t="str">
        <f t="shared" si="0"/>
        <v>Hendrickson</v>
      </c>
      <c r="F59" s="4" t="str">
        <f t="shared" si="1"/>
        <v>Laura Torres Cortez</v>
      </c>
      <c r="G59" s="7">
        <f t="shared" si="2"/>
        <v>0.33333333333333331</v>
      </c>
      <c r="H59" s="4">
        <f t="shared" ref="H59:I59" si="61">IF(ISNUMBER(SEARCH("False",AK59)),1,0)</f>
        <v>1</v>
      </c>
      <c r="I59" s="4">
        <f t="shared" si="61"/>
        <v>0</v>
      </c>
      <c r="J59" s="4">
        <f t="shared" si="4"/>
        <v>0</v>
      </c>
      <c r="Z59" s="6" t="s">
        <v>37</v>
      </c>
      <c r="AK59" s="6" t="b">
        <v>0</v>
      </c>
      <c r="AL59" s="6" t="b">
        <v>1</v>
      </c>
      <c r="AM59" s="6" t="s">
        <v>1100</v>
      </c>
    </row>
    <row r="60" spans="1:39" ht="13" x14ac:dyDescent="0.15">
      <c r="A60" s="15">
        <v>43760.712977210649</v>
      </c>
      <c r="B60" s="6" t="s">
        <v>9</v>
      </c>
      <c r="D60" s="6" t="s">
        <v>288</v>
      </c>
      <c r="E60" s="4" t="str">
        <f t="shared" si="0"/>
        <v>Hendrickson</v>
      </c>
      <c r="F60" s="4" t="str">
        <f t="shared" si="1"/>
        <v>Avn Josh Manigsaca</v>
      </c>
      <c r="G60" s="7">
        <f t="shared" si="2"/>
        <v>1</v>
      </c>
      <c r="H60" s="4">
        <f t="shared" ref="H60:I60" si="62">IF(ISNUMBER(SEARCH("False",AK60)),1,0)</f>
        <v>1</v>
      </c>
      <c r="I60" s="4">
        <f t="shared" si="62"/>
        <v>1</v>
      </c>
      <c r="J60" s="4">
        <f t="shared" si="4"/>
        <v>1</v>
      </c>
      <c r="Z60" s="6" t="s">
        <v>12</v>
      </c>
      <c r="AK60" s="6" t="b">
        <v>0</v>
      </c>
      <c r="AL60" s="6" t="b">
        <v>0</v>
      </c>
      <c r="AM60" s="6" t="s">
        <v>1099</v>
      </c>
    </row>
    <row r="61" spans="1:39" ht="13" x14ac:dyDescent="0.15">
      <c r="A61" s="15">
        <v>43760.713020219904</v>
      </c>
      <c r="B61" s="6" t="s">
        <v>9</v>
      </c>
      <c r="D61" s="6" t="s">
        <v>288</v>
      </c>
      <c r="E61" s="4" t="str">
        <f t="shared" si="0"/>
        <v>Hendrickson</v>
      </c>
      <c r="F61" s="4" t="str">
        <f t="shared" si="1"/>
        <v>Nanda Prasad</v>
      </c>
      <c r="G61" s="7">
        <f t="shared" si="2"/>
        <v>0.66666666666666663</v>
      </c>
      <c r="H61" s="4">
        <f t="shared" ref="H61:I61" si="63">IF(ISNUMBER(SEARCH("False",AK61)),1,0)</f>
        <v>1</v>
      </c>
      <c r="I61" s="4">
        <f t="shared" si="63"/>
        <v>0</v>
      </c>
      <c r="J61" s="4">
        <f t="shared" si="4"/>
        <v>1</v>
      </c>
      <c r="Z61" s="6" t="s">
        <v>49</v>
      </c>
      <c r="AK61" s="6" t="b">
        <v>0</v>
      </c>
      <c r="AL61" s="6" t="b">
        <v>1</v>
      </c>
      <c r="AM61" s="6" t="s">
        <v>1099</v>
      </c>
    </row>
    <row r="62" spans="1:39" ht="13" x14ac:dyDescent="0.15">
      <c r="A62" s="15">
        <v>43760.71305283565</v>
      </c>
      <c r="B62" s="6" t="s">
        <v>9</v>
      </c>
      <c r="D62" s="6" t="s">
        <v>288</v>
      </c>
      <c r="E62" s="4" t="str">
        <f t="shared" si="0"/>
        <v>Hendrickson</v>
      </c>
      <c r="F62" s="4" t="str">
        <f t="shared" si="1"/>
        <v>Isabella Gangle</v>
      </c>
      <c r="G62" s="7">
        <f t="shared" si="2"/>
        <v>0.66666666666666663</v>
      </c>
      <c r="H62" s="4">
        <f t="shared" ref="H62:I62" si="64">IF(ISNUMBER(SEARCH("False",AK62)),1,0)</f>
        <v>1</v>
      </c>
      <c r="I62" s="4">
        <f t="shared" si="64"/>
        <v>0</v>
      </c>
      <c r="J62" s="4">
        <f t="shared" si="4"/>
        <v>1</v>
      </c>
      <c r="Z62" s="6" t="s">
        <v>27</v>
      </c>
      <c r="AK62" s="6" t="b">
        <v>0</v>
      </c>
      <c r="AL62" s="6" t="b">
        <v>1</v>
      </c>
      <c r="AM62" s="6" t="s">
        <v>1099</v>
      </c>
    </row>
    <row r="63" spans="1:39" ht="13" x14ac:dyDescent="0.15">
      <c r="A63" s="15">
        <v>43760.713119178239</v>
      </c>
      <c r="B63" s="6" t="s">
        <v>9</v>
      </c>
      <c r="D63" s="6" t="s">
        <v>288</v>
      </c>
      <c r="E63" s="4" t="str">
        <f t="shared" si="0"/>
        <v>Hendrickson</v>
      </c>
      <c r="F63" s="4" t="str">
        <f t="shared" si="1"/>
        <v>Janvi Patel</v>
      </c>
      <c r="G63" s="7">
        <f t="shared" si="2"/>
        <v>0.33333333333333331</v>
      </c>
      <c r="H63" s="4">
        <f t="shared" ref="H63:I63" si="65">IF(ISNUMBER(SEARCH("False",AK63)),1,0)</f>
        <v>1</v>
      </c>
      <c r="I63" s="4">
        <f t="shared" si="65"/>
        <v>0</v>
      </c>
      <c r="J63" s="4">
        <f t="shared" si="4"/>
        <v>0</v>
      </c>
      <c r="Z63" s="6" t="s">
        <v>29</v>
      </c>
      <c r="AK63" s="6" t="b">
        <v>0</v>
      </c>
      <c r="AL63" s="6" t="b">
        <v>1</v>
      </c>
      <c r="AM63" s="6" t="s">
        <v>1100</v>
      </c>
    </row>
    <row r="64" spans="1:39" ht="13" x14ac:dyDescent="0.15">
      <c r="A64" s="15">
        <v>43760.713427083334</v>
      </c>
      <c r="B64" s="6" t="s">
        <v>9</v>
      </c>
      <c r="D64" s="6" t="s">
        <v>288</v>
      </c>
      <c r="E64" s="4" t="str">
        <f t="shared" si="0"/>
        <v>Hendrickson</v>
      </c>
      <c r="F64" s="4" t="str">
        <f t="shared" si="1"/>
        <v>Matthew Hernandez</v>
      </c>
      <c r="G64" s="7">
        <f t="shared" si="2"/>
        <v>0.33333333333333331</v>
      </c>
      <c r="H64" s="4">
        <f t="shared" ref="H64:I64" si="66">IF(ISNUMBER(SEARCH("False",AK64)),1,0)</f>
        <v>1</v>
      </c>
      <c r="I64" s="4">
        <f t="shared" si="66"/>
        <v>0</v>
      </c>
      <c r="J64" s="4">
        <f t="shared" si="4"/>
        <v>0</v>
      </c>
      <c r="Z64" s="6" t="s">
        <v>39</v>
      </c>
      <c r="AK64" s="6" t="b">
        <v>0</v>
      </c>
      <c r="AL64" s="6" t="b">
        <v>1</v>
      </c>
      <c r="AM64" s="6" t="s">
        <v>1100</v>
      </c>
    </row>
    <row r="65" spans="1:39" ht="13" x14ac:dyDescent="0.15">
      <c r="A65" s="15">
        <v>43760.714174560184</v>
      </c>
      <c r="B65" s="6" t="s">
        <v>9</v>
      </c>
      <c r="D65" s="6" t="s">
        <v>288</v>
      </c>
      <c r="E65" s="4" t="str">
        <f t="shared" si="0"/>
        <v>Hendrickson</v>
      </c>
      <c r="F65" s="4" t="str">
        <f t="shared" si="1"/>
        <v>Abbas Abidi</v>
      </c>
      <c r="G65" s="7">
        <f t="shared" si="2"/>
        <v>0.66666666666666663</v>
      </c>
      <c r="H65" s="4">
        <f t="shared" ref="H65:I65" si="67">IF(ISNUMBER(SEARCH("False",AK65)),1,0)</f>
        <v>1</v>
      </c>
      <c r="I65" s="4">
        <f t="shared" si="67"/>
        <v>1</v>
      </c>
      <c r="J65" s="4">
        <f t="shared" si="4"/>
        <v>0</v>
      </c>
      <c r="Z65" s="6" t="s">
        <v>6</v>
      </c>
      <c r="AK65" s="6" t="b">
        <v>0</v>
      </c>
      <c r="AL65" s="6" t="b">
        <v>0</v>
      </c>
      <c r="AM65" s="6" t="s">
        <v>1100</v>
      </c>
    </row>
    <row r="66" spans="1:39" ht="13" x14ac:dyDescent="0.15">
      <c r="A66" s="15">
        <v>43760.714340335646</v>
      </c>
      <c r="B66" s="6" t="s">
        <v>9</v>
      </c>
      <c r="D66" s="6" t="s">
        <v>288</v>
      </c>
      <c r="E66" s="4" t="str">
        <f t="shared" si="0"/>
        <v>Hendrickson</v>
      </c>
      <c r="F66" s="4" t="str">
        <f t="shared" si="1"/>
        <v>Oneza Vhora</v>
      </c>
      <c r="G66" s="7">
        <f t="shared" si="2"/>
        <v>0.66666666666666663</v>
      </c>
      <c r="H66" s="4">
        <f t="shared" ref="H66:I66" si="68">IF(ISNUMBER(SEARCH("False",AK66)),1,0)</f>
        <v>1</v>
      </c>
      <c r="I66" s="4">
        <f t="shared" si="68"/>
        <v>1</v>
      </c>
      <c r="J66" s="4">
        <f t="shared" si="4"/>
        <v>0</v>
      </c>
      <c r="Z66" s="6" t="s">
        <v>53</v>
      </c>
      <c r="AK66" s="6" t="b">
        <v>0</v>
      </c>
      <c r="AL66" s="6" t="b">
        <v>0</v>
      </c>
      <c r="AM66" s="6" t="s">
        <v>1100</v>
      </c>
    </row>
    <row r="67" spans="1:39" ht="13" x14ac:dyDescent="0.15">
      <c r="A67" s="15">
        <v>43760.715550370369</v>
      </c>
      <c r="B67" s="6" t="s">
        <v>9</v>
      </c>
      <c r="D67" s="6" t="s">
        <v>288</v>
      </c>
      <c r="E67" s="4" t="str">
        <f t="shared" si="0"/>
        <v>Hendrickson</v>
      </c>
      <c r="F67" s="4" t="str">
        <f t="shared" si="1"/>
        <v>Bryan Pham</v>
      </c>
      <c r="G67" s="7">
        <f t="shared" si="2"/>
        <v>0</v>
      </c>
      <c r="H67" s="4">
        <f t="shared" ref="H67:I67" si="69">IF(ISNUMBER(SEARCH("False",AK67)),1,0)</f>
        <v>0</v>
      </c>
      <c r="I67" s="4">
        <f t="shared" si="69"/>
        <v>0</v>
      </c>
      <c r="J67" s="4">
        <f t="shared" si="4"/>
        <v>0</v>
      </c>
      <c r="Z67" s="6" t="s">
        <v>18</v>
      </c>
      <c r="AK67" s="6" t="b">
        <v>1</v>
      </c>
      <c r="AL67" s="6" t="b">
        <v>1</v>
      </c>
      <c r="AM67" s="6" t="s">
        <v>1100</v>
      </c>
    </row>
    <row r="68" spans="1:39" ht="13" x14ac:dyDescent="0.15">
      <c r="A68" s="15">
        <v>43760.715558414347</v>
      </c>
      <c r="B68" s="6" t="s">
        <v>9</v>
      </c>
      <c r="D68" s="6" t="s">
        <v>288</v>
      </c>
      <c r="E68" s="4" t="str">
        <f t="shared" si="0"/>
        <v>Hendrickson</v>
      </c>
      <c r="F68" s="4" t="str">
        <f t="shared" si="1"/>
        <v>Pranit Arya</v>
      </c>
      <c r="G68" s="7">
        <f t="shared" si="2"/>
        <v>0.66666666666666663</v>
      </c>
      <c r="H68" s="4">
        <f t="shared" ref="H68:I68" si="70">IF(ISNUMBER(SEARCH("False",AK68)),1,0)</f>
        <v>1</v>
      </c>
      <c r="I68" s="4">
        <f t="shared" si="70"/>
        <v>1</v>
      </c>
      <c r="J68" s="4">
        <f t="shared" si="4"/>
        <v>0</v>
      </c>
      <c r="Z68" s="6" t="s">
        <v>55</v>
      </c>
      <c r="AK68" s="6" t="b">
        <v>0</v>
      </c>
      <c r="AL68" s="6" t="b">
        <v>0</v>
      </c>
      <c r="AM68" s="6" t="s">
        <v>1101</v>
      </c>
    </row>
    <row r="69" spans="1:39" ht="13" x14ac:dyDescent="0.15">
      <c r="A69" s="15">
        <v>43760.717261377315</v>
      </c>
      <c r="B69" s="6" t="s">
        <v>9</v>
      </c>
      <c r="D69" s="6" t="s">
        <v>288</v>
      </c>
      <c r="E69" s="4" t="str">
        <f t="shared" si="0"/>
        <v>Hendrickson</v>
      </c>
      <c r="F69" s="4" t="str">
        <f t="shared" si="1"/>
        <v>Grace Parrott</v>
      </c>
      <c r="G69" s="7">
        <f t="shared" si="2"/>
        <v>0.33333333333333331</v>
      </c>
      <c r="H69" s="4">
        <f t="shared" ref="H69:I69" si="71">IF(ISNUMBER(SEARCH("False",AK69)),1,0)</f>
        <v>1</v>
      </c>
      <c r="I69" s="4">
        <f t="shared" si="71"/>
        <v>0</v>
      </c>
      <c r="J69" s="4">
        <f t="shared" si="4"/>
        <v>0</v>
      </c>
      <c r="Z69" s="6" t="s">
        <v>25</v>
      </c>
      <c r="AK69" s="6" t="b">
        <v>0</v>
      </c>
      <c r="AL69" s="6" t="b">
        <v>1</v>
      </c>
      <c r="AM69" s="6" t="s">
        <v>1100</v>
      </c>
    </row>
    <row r="70" spans="1:39" ht="13" x14ac:dyDescent="0.15">
      <c r="A70" s="15">
        <v>43760.717828518522</v>
      </c>
      <c r="B70" s="6" t="s">
        <v>9</v>
      </c>
      <c r="D70" s="6" t="s">
        <v>288</v>
      </c>
      <c r="E70" s="4" t="str">
        <f t="shared" si="0"/>
        <v>Hendrickson</v>
      </c>
      <c r="F70" s="4" t="str">
        <f t="shared" si="1"/>
        <v>Kaitlyn Vo</v>
      </c>
      <c r="G70" s="7">
        <f t="shared" si="2"/>
        <v>0.66666666666666663</v>
      </c>
      <c r="H70" s="4">
        <f t="shared" ref="H70:I70" si="72">IF(ISNUMBER(SEARCH("False",AK70)),1,0)</f>
        <v>1</v>
      </c>
      <c r="I70" s="4">
        <f t="shared" si="72"/>
        <v>0</v>
      </c>
      <c r="J70" s="4">
        <f t="shared" si="4"/>
        <v>1</v>
      </c>
      <c r="Z70" s="6" t="s">
        <v>33</v>
      </c>
      <c r="AK70" s="6" t="b">
        <v>0</v>
      </c>
      <c r="AL70" s="6" t="b">
        <v>1</v>
      </c>
      <c r="AM70" s="6" t="s">
        <v>1099</v>
      </c>
    </row>
    <row r="71" spans="1:39" ht="13" x14ac:dyDescent="0.15">
      <c r="A71" s="15">
        <v>43760.718468379629</v>
      </c>
      <c r="B71" s="6" t="s">
        <v>9</v>
      </c>
      <c r="D71" s="6" t="s">
        <v>288</v>
      </c>
      <c r="E71" s="4" t="str">
        <f t="shared" si="0"/>
        <v>Hendrickson</v>
      </c>
      <c r="F71" s="4" t="str">
        <f t="shared" si="1"/>
        <v>Monae Thompson</v>
      </c>
      <c r="G71" s="7">
        <f t="shared" si="2"/>
        <v>1</v>
      </c>
      <c r="H71" s="4">
        <f t="shared" ref="H71:I71" si="73">IF(ISNUMBER(SEARCH("False",AK71)),1,0)</f>
        <v>1</v>
      </c>
      <c r="I71" s="4">
        <f t="shared" si="73"/>
        <v>1</v>
      </c>
      <c r="J71" s="4">
        <f t="shared" si="4"/>
        <v>1</v>
      </c>
      <c r="Z71" s="6" t="s">
        <v>43</v>
      </c>
      <c r="AK71" s="6" t="b">
        <v>0</v>
      </c>
      <c r="AL71" s="6" t="b">
        <v>0</v>
      </c>
      <c r="AM71" s="6" t="s">
        <v>1099</v>
      </c>
    </row>
    <row r="72" spans="1:39" ht="13" x14ac:dyDescent="0.15">
      <c r="A72" s="15">
        <v>43760.718760914351</v>
      </c>
      <c r="B72" s="6" t="s">
        <v>9</v>
      </c>
      <c r="D72" s="6" t="s">
        <v>144</v>
      </c>
      <c r="E72" s="4" t="str">
        <f t="shared" si="0"/>
        <v>Del Valle</v>
      </c>
      <c r="F72" s="4" t="str">
        <f t="shared" si="1"/>
        <v>Edgar Velasco</v>
      </c>
      <c r="G72" s="7">
        <f t="shared" si="2"/>
        <v>0.33333333333333331</v>
      </c>
      <c r="H72" s="4">
        <f t="shared" ref="H72:I72" si="74">IF(ISNUMBER(SEARCH("False",AK72)),1,0)</f>
        <v>0</v>
      </c>
      <c r="I72" s="4">
        <f t="shared" si="74"/>
        <v>1</v>
      </c>
      <c r="J72" s="4">
        <f t="shared" si="4"/>
        <v>0</v>
      </c>
      <c r="X72" s="6" t="s">
        <v>300</v>
      </c>
      <c r="AK72" s="6" t="b">
        <v>1</v>
      </c>
      <c r="AL72" s="6" t="b">
        <v>0</v>
      </c>
      <c r="AM72" s="6" t="s">
        <v>1100</v>
      </c>
    </row>
    <row r="73" spans="1:39" ht="13" x14ac:dyDescent="0.15">
      <c r="A73" s="15">
        <v>43760.71891560185</v>
      </c>
      <c r="B73" s="6" t="s">
        <v>9</v>
      </c>
      <c r="D73" s="6" t="s">
        <v>144</v>
      </c>
      <c r="E73" s="4" t="str">
        <f t="shared" si="0"/>
        <v>Del Valle</v>
      </c>
      <c r="F73" s="4" t="str">
        <f t="shared" si="1"/>
        <v>Rocio Montero</v>
      </c>
      <c r="G73" s="7">
        <f t="shared" si="2"/>
        <v>0.33333333333333331</v>
      </c>
      <c r="H73" s="4">
        <f t="shared" ref="H73:I73" si="75">IF(ISNUMBER(SEARCH("False",AK73)),1,0)</f>
        <v>1</v>
      </c>
      <c r="I73" s="4">
        <f t="shared" si="75"/>
        <v>0</v>
      </c>
      <c r="J73" s="4">
        <f t="shared" si="4"/>
        <v>0</v>
      </c>
      <c r="X73" s="6" t="s">
        <v>286</v>
      </c>
      <c r="AK73" s="6" t="b">
        <v>0</v>
      </c>
      <c r="AL73" s="6" t="b">
        <v>1</v>
      </c>
      <c r="AM73" s="6" t="s">
        <v>1100</v>
      </c>
    </row>
    <row r="74" spans="1:39" ht="13" x14ac:dyDescent="0.15">
      <c r="A74" s="15">
        <v>43760.719262361112</v>
      </c>
      <c r="B74" s="6" t="s">
        <v>9</v>
      </c>
      <c r="D74" s="6" t="s">
        <v>144</v>
      </c>
      <c r="E74" s="4" t="str">
        <f t="shared" si="0"/>
        <v>Del Valle</v>
      </c>
      <c r="F74" s="4" t="str">
        <f t="shared" si="1"/>
        <v>Rand Lindsey</v>
      </c>
      <c r="G74" s="7">
        <f t="shared" si="2"/>
        <v>0.66666666666666663</v>
      </c>
      <c r="H74" s="4">
        <f t="shared" ref="H74:I74" si="76">IF(ISNUMBER(SEARCH("False",AK74)),1,0)</f>
        <v>1</v>
      </c>
      <c r="I74" s="4">
        <f t="shared" si="76"/>
        <v>1</v>
      </c>
      <c r="J74" s="4">
        <f t="shared" si="4"/>
        <v>0</v>
      </c>
      <c r="X74" s="6" t="s">
        <v>306</v>
      </c>
      <c r="AK74" s="6" t="b">
        <v>0</v>
      </c>
      <c r="AL74" s="6" t="b">
        <v>0</v>
      </c>
      <c r="AM74" s="6" t="s">
        <v>1101</v>
      </c>
    </row>
    <row r="75" spans="1:39" ht="13" x14ac:dyDescent="0.15">
      <c r="A75" s="15">
        <v>43760.719407789351</v>
      </c>
      <c r="B75" s="6" t="s">
        <v>9</v>
      </c>
      <c r="D75" s="6" t="s">
        <v>144</v>
      </c>
      <c r="E75" s="4" t="str">
        <f t="shared" si="0"/>
        <v>Del Valle</v>
      </c>
      <c r="F75" s="4" t="str">
        <f t="shared" si="1"/>
        <v>Yaritza Kenyon</v>
      </c>
      <c r="G75" s="7">
        <f t="shared" si="2"/>
        <v>0.33333333333333331</v>
      </c>
      <c r="H75" s="4">
        <f t="shared" ref="H75:I75" si="77">IF(ISNUMBER(SEARCH("False",AK75)),1,0)</f>
        <v>1</v>
      </c>
      <c r="I75" s="4">
        <f t="shared" si="77"/>
        <v>0</v>
      </c>
      <c r="J75" s="4">
        <f t="shared" si="4"/>
        <v>0</v>
      </c>
      <c r="X75" s="6" t="s">
        <v>391</v>
      </c>
      <c r="AK75" s="6" t="b">
        <v>0</v>
      </c>
      <c r="AL75" s="6" t="b">
        <v>1</v>
      </c>
      <c r="AM75" s="6" t="s">
        <v>1101</v>
      </c>
    </row>
    <row r="76" spans="1:39" ht="13" x14ac:dyDescent="0.15">
      <c r="A76" s="15">
        <v>43760.719420393521</v>
      </c>
      <c r="B76" s="6" t="s">
        <v>9</v>
      </c>
      <c r="D76" s="6" t="s">
        <v>288</v>
      </c>
      <c r="E76" s="4" t="str">
        <f t="shared" si="0"/>
        <v>Hendrickson</v>
      </c>
      <c r="F76" s="4" t="str">
        <f t="shared" si="1"/>
        <v>Eliyas Salad</v>
      </c>
      <c r="G76" s="7">
        <f t="shared" si="2"/>
        <v>0.33333333333333331</v>
      </c>
      <c r="H76" s="4">
        <f t="shared" ref="H76:I76" si="78">IF(ISNUMBER(SEARCH("False",AK76)),1,0)</f>
        <v>1</v>
      </c>
      <c r="I76" s="4">
        <f t="shared" si="78"/>
        <v>0</v>
      </c>
      <c r="J76" s="4">
        <f t="shared" si="4"/>
        <v>0</v>
      </c>
      <c r="Z76" s="6" t="s">
        <v>20</v>
      </c>
      <c r="AK76" s="6" t="b">
        <v>0</v>
      </c>
      <c r="AL76" s="6" t="b">
        <v>1</v>
      </c>
      <c r="AM76" s="6" t="s">
        <v>1100</v>
      </c>
    </row>
    <row r="77" spans="1:39" ht="13" x14ac:dyDescent="0.15">
      <c r="A77" s="15">
        <v>43760.719898101852</v>
      </c>
      <c r="B77" s="6" t="s">
        <v>9</v>
      </c>
      <c r="D77" s="6" t="s">
        <v>144</v>
      </c>
      <c r="E77" s="4" t="str">
        <f t="shared" si="0"/>
        <v>Del Valle</v>
      </c>
      <c r="F77" s="4" t="str">
        <f t="shared" si="1"/>
        <v>Angel Campuzano</v>
      </c>
      <c r="G77" s="7">
        <f t="shared" si="2"/>
        <v>0.66666666666666663</v>
      </c>
      <c r="H77" s="4">
        <f t="shared" ref="H77:I77" si="79">IF(ISNUMBER(SEARCH("False",AK77)),1,0)</f>
        <v>1</v>
      </c>
      <c r="I77" s="4">
        <f t="shared" si="79"/>
        <v>1</v>
      </c>
      <c r="J77" s="4">
        <f t="shared" si="4"/>
        <v>0</v>
      </c>
      <c r="X77" s="6" t="s">
        <v>389</v>
      </c>
      <c r="AK77" s="6" t="b">
        <v>0</v>
      </c>
      <c r="AL77" s="6" t="b">
        <v>0</v>
      </c>
      <c r="AM77" s="6" t="s">
        <v>1102</v>
      </c>
    </row>
    <row r="78" spans="1:39" ht="13" x14ac:dyDescent="0.15">
      <c r="A78" s="15">
        <v>43760.721065324076</v>
      </c>
      <c r="B78" s="6" t="s">
        <v>9</v>
      </c>
      <c r="D78" s="6" t="s">
        <v>144</v>
      </c>
      <c r="E78" s="4" t="str">
        <f t="shared" si="0"/>
        <v>Del Valle</v>
      </c>
      <c r="F78" s="4" t="str">
        <f t="shared" si="1"/>
        <v>Brian Richardson</v>
      </c>
      <c r="G78" s="7">
        <f t="shared" si="2"/>
        <v>0.33333333333333331</v>
      </c>
      <c r="H78" s="4">
        <f t="shared" ref="H78:I78" si="80">IF(ISNUMBER(SEARCH("False",AK78)),1,0)</f>
        <v>1</v>
      </c>
      <c r="I78" s="4">
        <f t="shared" si="80"/>
        <v>0</v>
      </c>
      <c r="J78" s="4">
        <f t="shared" si="4"/>
        <v>0</v>
      </c>
      <c r="X78" s="6" t="s">
        <v>299</v>
      </c>
      <c r="AK78" s="6" t="b">
        <v>0</v>
      </c>
      <c r="AL78" s="6" t="b">
        <v>1</v>
      </c>
      <c r="AM78" s="6" t="s">
        <v>1102</v>
      </c>
    </row>
    <row r="79" spans="1:39" ht="13" x14ac:dyDescent="0.15">
      <c r="A79" s="15">
        <v>43760.721688206017</v>
      </c>
      <c r="B79" s="6" t="s">
        <v>9</v>
      </c>
      <c r="D79" s="6" t="s">
        <v>144</v>
      </c>
      <c r="E79" s="4" t="str">
        <f t="shared" si="0"/>
        <v>Del Valle</v>
      </c>
      <c r="F79" s="4" t="str">
        <f t="shared" si="1"/>
        <v>Uriel Hernandez</v>
      </c>
      <c r="G79" s="7">
        <f t="shared" si="2"/>
        <v>0.33333333333333331</v>
      </c>
      <c r="H79" s="4">
        <f t="shared" ref="H79:I79" si="81">IF(ISNUMBER(SEARCH("False",AK79)),1,0)</f>
        <v>1</v>
      </c>
      <c r="I79" s="4">
        <f t="shared" si="81"/>
        <v>0</v>
      </c>
      <c r="J79" s="4">
        <f t="shared" si="4"/>
        <v>0</v>
      </c>
      <c r="X79" s="6" t="s">
        <v>353</v>
      </c>
      <c r="AK79" s="6" t="b">
        <v>0</v>
      </c>
      <c r="AL79" s="6" t="b">
        <v>1</v>
      </c>
      <c r="AM79" s="6" t="s">
        <v>1102</v>
      </c>
    </row>
    <row r="80" spans="1:39" ht="13" x14ac:dyDescent="0.15">
      <c r="A80" s="15">
        <v>43760.726150127317</v>
      </c>
      <c r="B80" s="6" t="s">
        <v>9</v>
      </c>
      <c r="D80" s="6" t="s">
        <v>194</v>
      </c>
      <c r="E80" s="4" t="str">
        <f t="shared" si="0"/>
        <v>Akins</v>
      </c>
      <c r="F80" s="4" t="str">
        <f t="shared" si="1"/>
        <v>Antonio Robert Tafoya Bermudez</v>
      </c>
      <c r="G80" s="7">
        <f t="shared" si="2"/>
        <v>0</v>
      </c>
      <c r="H80" s="4">
        <f t="shared" ref="H80:I80" si="82">IF(ISNUMBER(SEARCH("False",AK80)),1,0)</f>
        <v>0</v>
      </c>
      <c r="I80" s="4">
        <f t="shared" si="82"/>
        <v>0</v>
      </c>
      <c r="J80" s="4">
        <f t="shared" si="4"/>
        <v>0</v>
      </c>
      <c r="W80" s="6" t="s">
        <v>326</v>
      </c>
      <c r="AK80" s="6" t="b">
        <v>1</v>
      </c>
      <c r="AL80" s="6" t="b">
        <v>1</v>
      </c>
      <c r="AM80" s="6" t="s">
        <v>1102</v>
      </c>
    </row>
    <row r="81" spans="1:39" ht="13" x14ac:dyDescent="0.15">
      <c r="A81" s="15">
        <v>43760.728254895832</v>
      </c>
      <c r="B81" s="6" t="s">
        <v>9</v>
      </c>
      <c r="D81" s="6" t="s">
        <v>194</v>
      </c>
      <c r="E81" s="4" t="str">
        <f t="shared" si="0"/>
        <v>Akins</v>
      </c>
      <c r="F81" s="4" t="str">
        <f t="shared" si="1"/>
        <v>Matias Smoller</v>
      </c>
      <c r="G81" s="7">
        <f t="shared" si="2"/>
        <v>1</v>
      </c>
      <c r="H81" s="4">
        <f t="shared" ref="H81:I81" si="83">IF(ISNUMBER(SEARCH("False",AK81)),1,0)</f>
        <v>1</v>
      </c>
      <c r="I81" s="4">
        <f t="shared" si="83"/>
        <v>1</v>
      </c>
      <c r="J81" s="4">
        <f t="shared" si="4"/>
        <v>1</v>
      </c>
      <c r="W81" s="6" t="s">
        <v>316</v>
      </c>
      <c r="AK81" s="6" t="b">
        <v>0</v>
      </c>
      <c r="AL81" s="6" t="b">
        <v>0</v>
      </c>
      <c r="AM81" s="6" t="s">
        <v>1099</v>
      </c>
    </row>
    <row r="82" spans="1:39" ht="13" x14ac:dyDescent="0.15">
      <c r="A82" s="15">
        <v>43760.731631250004</v>
      </c>
      <c r="B82" s="6" t="s">
        <v>9</v>
      </c>
      <c r="D82" s="6" t="s">
        <v>194</v>
      </c>
      <c r="E82" s="4" t="str">
        <f t="shared" si="0"/>
        <v>Akins</v>
      </c>
      <c r="F82" s="4" t="str">
        <f t="shared" si="1"/>
        <v>Audrey Thomas</v>
      </c>
      <c r="G82" s="7">
        <f t="shared" si="2"/>
        <v>1</v>
      </c>
      <c r="H82" s="4">
        <f t="shared" ref="H82:I82" si="84">IF(ISNUMBER(SEARCH("False",AK82)),1,0)</f>
        <v>1</v>
      </c>
      <c r="I82" s="4">
        <f t="shared" si="84"/>
        <v>1</v>
      </c>
      <c r="J82" s="4">
        <f t="shared" si="4"/>
        <v>1</v>
      </c>
      <c r="W82" s="6" t="s">
        <v>317</v>
      </c>
      <c r="AK82" s="6" t="b">
        <v>0</v>
      </c>
      <c r="AL82" s="6" t="b">
        <v>0</v>
      </c>
      <c r="AM82" s="6" t="s">
        <v>1099</v>
      </c>
    </row>
    <row r="83" spans="1:39" ht="13" x14ac:dyDescent="0.15">
      <c r="A83" s="15">
        <v>43760.732393379629</v>
      </c>
      <c r="B83" s="6" t="s">
        <v>9</v>
      </c>
      <c r="D83" s="6" t="s">
        <v>194</v>
      </c>
      <c r="E83" s="4" t="str">
        <f t="shared" si="0"/>
        <v>Akins</v>
      </c>
      <c r="F83" s="4" t="str">
        <f t="shared" si="1"/>
        <v>Edan Tapia-Lugo</v>
      </c>
      <c r="G83" s="7">
        <f t="shared" si="2"/>
        <v>0.33333333333333331</v>
      </c>
      <c r="H83" s="4">
        <f t="shared" ref="H83:I83" si="85">IF(ISNUMBER(SEARCH("False",AK83)),1,0)</f>
        <v>1</v>
      </c>
      <c r="I83" s="4">
        <f t="shared" si="85"/>
        <v>0</v>
      </c>
      <c r="J83" s="4">
        <f t="shared" si="4"/>
        <v>0</v>
      </c>
      <c r="W83" s="6" t="s">
        <v>323</v>
      </c>
      <c r="AK83" s="6" t="b">
        <v>0</v>
      </c>
      <c r="AL83" s="6" t="b">
        <v>1</v>
      </c>
      <c r="AM83" s="6" t="s">
        <v>1100</v>
      </c>
    </row>
    <row r="84" spans="1:39" ht="13" x14ac:dyDescent="0.15">
      <c r="A84" s="15">
        <v>43760.732433900463</v>
      </c>
      <c r="B84" s="6" t="s">
        <v>9</v>
      </c>
      <c r="D84" s="6" t="s">
        <v>194</v>
      </c>
      <c r="E84" s="4" t="str">
        <f t="shared" si="0"/>
        <v>Akins</v>
      </c>
      <c r="F84" s="4" t="str">
        <f t="shared" si="1"/>
        <v>Diego Lopez</v>
      </c>
      <c r="G84" s="7">
        <f t="shared" si="2"/>
        <v>0.33333333333333331</v>
      </c>
      <c r="H84" s="4">
        <f t="shared" ref="H84:I84" si="86">IF(ISNUMBER(SEARCH("False",AK84)),1,0)</f>
        <v>1</v>
      </c>
      <c r="I84" s="4">
        <f t="shared" si="86"/>
        <v>0</v>
      </c>
      <c r="J84" s="4">
        <f t="shared" si="4"/>
        <v>0</v>
      </c>
      <c r="W84" s="6" t="s">
        <v>325</v>
      </c>
      <c r="AK84" s="6" t="b">
        <v>0</v>
      </c>
      <c r="AL84" s="6" t="b">
        <v>1</v>
      </c>
      <c r="AM84" s="6" t="s">
        <v>1100</v>
      </c>
    </row>
    <row r="85" spans="1:39" ht="13" x14ac:dyDescent="0.15">
      <c r="A85" s="15">
        <v>43760.732551273148</v>
      </c>
      <c r="B85" s="6" t="s">
        <v>9</v>
      </c>
      <c r="D85" s="6" t="s">
        <v>194</v>
      </c>
      <c r="E85" s="4" t="str">
        <f t="shared" si="0"/>
        <v>Akins</v>
      </c>
      <c r="F85" s="4" t="str">
        <f t="shared" si="1"/>
        <v>Joseline Diaz</v>
      </c>
      <c r="G85" s="7">
        <f t="shared" si="2"/>
        <v>0</v>
      </c>
      <c r="H85" s="4">
        <f t="shared" ref="H85:I85" si="87">IF(ISNUMBER(SEARCH("False",AK85)),1,0)</f>
        <v>0</v>
      </c>
      <c r="I85" s="4">
        <f t="shared" si="87"/>
        <v>0</v>
      </c>
      <c r="J85" s="4">
        <f t="shared" si="4"/>
        <v>0</v>
      </c>
      <c r="W85" s="6" t="s">
        <v>321</v>
      </c>
      <c r="AK85" s="6" t="b">
        <v>1</v>
      </c>
      <c r="AL85" s="6" t="b">
        <v>1</v>
      </c>
      <c r="AM85" s="6" t="s">
        <v>1100</v>
      </c>
    </row>
    <row r="86" spans="1:39" ht="13" x14ac:dyDescent="0.15">
      <c r="A86" s="15">
        <v>43760.732610914347</v>
      </c>
      <c r="B86" s="6" t="s">
        <v>9</v>
      </c>
      <c r="D86" s="6" t="s">
        <v>194</v>
      </c>
      <c r="E86" s="4" t="str">
        <f t="shared" si="0"/>
        <v>Akins</v>
      </c>
      <c r="F86" s="4" t="str">
        <f t="shared" si="1"/>
        <v>Edison Cheah</v>
      </c>
      <c r="G86" s="7">
        <f t="shared" si="2"/>
        <v>0.66666666666666663</v>
      </c>
      <c r="H86" s="4">
        <f t="shared" ref="H86:I86" si="88">IF(ISNUMBER(SEARCH("False",AK86)),1,0)</f>
        <v>1</v>
      </c>
      <c r="I86" s="4">
        <f t="shared" si="88"/>
        <v>1</v>
      </c>
      <c r="J86" s="4">
        <f t="shared" si="4"/>
        <v>0</v>
      </c>
      <c r="W86" s="6" t="s">
        <v>324</v>
      </c>
      <c r="AK86" s="6" t="b">
        <v>0</v>
      </c>
      <c r="AL86" s="6" t="b">
        <v>0</v>
      </c>
      <c r="AM86" s="6" t="s">
        <v>1100</v>
      </c>
    </row>
    <row r="87" spans="1:39" ht="13" x14ac:dyDescent="0.15">
      <c r="A87" s="15">
        <v>43760.733548206015</v>
      </c>
      <c r="B87" s="6" t="s">
        <v>9</v>
      </c>
      <c r="D87" s="6" t="s">
        <v>194</v>
      </c>
      <c r="E87" s="4" t="str">
        <f t="shared" si="0"/>
        <v>Akins</v>
      </c>
      <c r="F87" s="4" t="str">
        <f t="shared" si="1"/>
        <v>Jebeca Smith</v>
      </c>
      <c r="G87" s="7">
        <f t="shared" si="2"/>
        <v>0.66666666666666663</v>
      </c>
      <c r="H87" s="4">
        <f t="shared" ref="H87:I87" si="89">IF(ISNUMBER(SEARCH("False",AK87)),1,0)</f>
        <v>1</v>
      </c>
      <c r="I87" s="4">
        <f t="shared" si="89"/>
        <v>0</v>
      </c>
      <c r="J87" s="4">
        <f t="shared" si="4"/>
        <v>1</v>
      </c>
      <c r="W87" s="6" t="s">
        <v>328</v>
      </c>
      <c r="AK87" s="6" t="b">
        <v>0</v>
      </c>
      <c r="AL87" s="6" t="b">
        <v>1</v>
      </c>
      <c r="AM87" s="6" t="s">
        <v>1099</v>
      </c>
    </row>
    <row r="88" spans="1:39" ht="13" x14ac:dyDescent="0.15">
      <c r="A88" s="15">
        <v>43760.734193020835</v>
      </c>
      <c r="B88" s="6" t="s">
        <v>9</v>
      </c>
      <c r="D88" s="6" t="s">
        <v>194</v>
      </c>
      <c r="E88" s="4" t="str">
        <f t="shared" si="0"/>
        <v>Akins</v>
      </c>
      <c r="F88" s="4" t="str">
        <f t="shared" si="1"/>
        <v>Daniel Tonche</v>
      </c>
      <c r="G88" s="7">
        <f t="shared" si="2"/>
        <v>0</v>
      </c>
      <c r="H88" s="4">
        <f t="shared" ref="H88:I88" si="90">IF(ISNUMBER(SEARCH("False",AK88)),1,0)</f>
        <v>0</v>
      </c>
      <c r="I88" s="4">
        <f t="shared" si="90"/>
        <v>0</v>
      </c>
      <c r="J88" s="4">
        <f t="shared" si="4"/>
        <v>0</v>
      </c>
      <c r="W88" s="6" t="s">
        <v>311</v>
      </c>
      <c r="AK88" s="6" t="b">
        <v>1</v>
      </c>
      <c r="AL88" s="6" t="b">
        <v>1</v>
      </c>
      <c r="AM88" s="6" t="s">
        <v>1102</v>
      </c>
    </row>
    <row r="89" spans="1:39" ht="13" x14ac:dyDescent="0.15">
      <c r="A89" s="15">
        <v>43760.734323923607</v>
      </c>
      <c r="B89" s="6" t="s">
        <v>9</v>
      </c>
      <c r="D89" s="6" t="s">
        <v>194</v>
      </c>
      <c r="E89" s="4" t="str">
        <f t="shared" si="0"/>
        <v>Akins</v>
      </c>
      <c r="F89" s="4" t="str">
        <f t="shared" si="1"/>
        <v>Adriana Reyes</v>
      </c>
      <c r="G89" s="7">
        <f t="shared" si="2"/>
        <v>0.66666666666666663</v>
      </c>
      <c r="H89" s="4">
        <f t="shared" ref="H89:I89" si="91">IF(ISNUMBER(SEARCH("False",AK89)),1,0)</f>
        <v>1</v>
      </c>
      <c r="I89" s="4">
        <f t="shared" si="91"/>
        <v>0</v>
      </c>
      <c r="J89" s="4">
        <f t="shared" si="4"/>
        <v>1</v>
      </c>
      <c r="W89" s="6" t="s">
        <v>318</v>
      </c>
      <c r="AK89" s="6" t="b">
        <v>0</v>
      </c>
      <c r="AL89" s="6" t="b">
        <v>1</v>
      </c>
      <c r="AM89" s="6" t="s">
        <v>1099</v>
      </c>
    </row>
    <row r="90" spans="1:39" ht="13" x14ac:dyDescent="0.15">
      <c r="A90" s="15">
        <v>43760.736560787038</v>
      </c>
      <c r="B90" s="6" t="s">
        <v>9</v>
      </c>
      <c r="D90" s="6" t="s">
        <v>194</v>
      </c>
      <c r="E90" s="4" t="str">
        <f t="shared" si="0"/>
        <v>Akins</v>
      </c>
      <c r="F90" s="4" t="str">
        <f t="shared" si="1"/>
        <v>Andres Ramirez</v>
      </c>
      <c r="G90" s="7">
        <f t="shared" si="2"/>
        <v>1</v>
      </c>
      <c r="H90" s="4">
        <f t="shared" ref="H90:I90" si="92">IF(ISNUMBER(SEARCH("False",AK90)),1,0)</f>
        <v>1</v>
      </c>
      <c r="I90" s="4">
        <f t="shared" si="92"/>
        <v>1</v>
      </c>
      <c r="J90" s="4">
        <f t="shared" si="4"/>
        <v>1</v>
      </c>
      <c r="W90" s="6" t="s">
        <v>327</v>
      </c>
      <c r="AK90" s="6" t="b">
        <v>0</v>
      </c>
      <c r="AL90" s="6" t="b">
        <v>0</v>
      </c>
      <c r="AM90" s="6" t="s">
        <v>1099</v>
      </c>
    </row>
    <row r="91" spans="1:39" ht="13" x14ac:dyDescent="0.15">
      <c r="A91" s="15">
        <v>43761.72364246528</v>
      </c>
      <c r="B91" s="6" t="s">
        <v>9</v>
      </c>
      <c r="D91" s="6" t="s">
        <v>168</v>
      </c>
      <c r="E91" s="4" t="str">
        <f t="shared" si="0"/>
        <v>Weiss</v>
      </c>
      <c r="F91" s="4" t="str">
        <f t="shared" si="1"/>
        <v>Samuel Gunther</v>
      </c>
      <c r="G91" s="7">
        <f t="shared" si="2"/>
        <v>1</v>
      </c>
      <c r="H91" s="4">
        <f t="shared" ref="H91:I91" si="93">IF(ISNUMBER(SEARCH("False",AK91)),1,0)</f>
        <v>1</v>
      </c>
      <c r="I91" s="4">
        <f t="shared" si="93"/>
        <v>1</v>
      </c>
      <c r="J91" s="4">
        <f t="shared" si="4"/>
        <v>1</v>
      </c>
      <c r="AG91" s="6" t="s">
        <v>124</v>
      </c>
      <c r="AK91" s="6" t="b">
        <v>0</v>
      </c>
      <c r="AL91" s="6" t="b">
        <v>0</v>
      </c>
      <c r="AM91" s="6" t="s">
        <v>1099</v>
      </c>
    </row>
    <row r="92" spans="1:39" ht="13" x14ac:dyDescent="0.15">
      <c r="A92" s="15">
        <v>43761.724328969911</v>
      </c>
      <c r="B92" s="6" t="s">
        <v>9</v>
      </c>
      <c r="D92" s="6" t="s">
        <v>168</v>
      </c>
      <c r="E92" s="4" t="str">
        <f t="shared" si="0"/>
        <v>Weiss</v>
      </c>
      <c r="F92" s="4" t="str">
        <f t="shared" si="1"/>
        <v>Caleb Ulangca</v>
      </c>
      <c r="G92" s="7">
        <f t="shared" si="2"/>
        <v>0.33333333333333331</v>
      </c>
      <c r="H92" s="4">
        <f t="shared" ref="H92:I92" si="94">IF(ISNUMBER(SEARCH("False",AK92)),1,0)</f>
        <v>1</v>
      </c>
      <c r="I92" s="4">
        <f t="shared" si="94"/>
        <v>0</v>
      </c>
      <c r="J92" s="4">
        <f t="shared" si="4"/>
        <v>0</v>
      </c>
      <c r="AG92" s="6" t="s">
        <v>108</v>
      </c>
      <c r="AK92" s="6" t="b">
        <v>0</v>
      </c>
      <c r="AL92" s="6" t="b">
        <v>1</v>
      </c>
      <c r="AM92" s="6" t="s">
        <v>1100</v>
      </c>
    </row>
    <row r="93" spans="1:39" ht="13" x14ac:dyDescent="0.15">
      <c r="A93" s="15">
        <v>43761.725315393516</v>
      </c>
      <c r="B93" s="6" t="s">
        <v>9</v>
      </c>
      <c r="D93" s="6" t="s">
        <v>168</v>
      </c>
      <c r="E93" s="4" t="str">
        <f t="shared" si="0"/>
        <v>Weiss</v>
      </c>
      <c r="F93" s="4" t="str">
        <f t="shared" si="1"/>
        <v>Angelyna Le</v>
      </c>
      <c r="G93" s="7">
        <f t="shared" si="2"/>
        <v>1</v>
      </c>
      <c r="H93" s="4">
        <f t="shared" ref="H93:I93" si="95">IF(ISNUMBER(SEARCH("False",AK93)),1,0)</f>
        <v>1</v>
      </c>
      <c r="I93" s="4">
        <f t="shared" si="95"/>
        <v>1</v>
      </c>
      <c r="J93" s="4">
        <f t="shared" si="4"/>
        <v>1</v>
      </c>
      <c r="AG93" s="6" t="s">
        <v>104</v>
      </c>
      <c r="AK93" s="6" t="b">
        <v>0</v>
      </c>
      <c r="AL93" s="6" t="b">
        <v>0</v>
      </c>
      <c r="AM93" s="6" t="s">
        <v>1099</v>
      </c>
    </row>
    <row r="94" spans="1:39" ht="13" x14ac:dyDescent="0.15">
      <c r="A94" s="15">
        <v>43761.725341111116</v>
      </c>
      <c r="B94" s="6" t="s">
        <v>9</v>
      </c>
      <c r="D94" s="6" t="s">
        <v>168</v>
      </c>
      <c r="E94" s="4" t="str">
        <f t="shared" si="0"/>
        <v>Weiss</v>
      </c>
      <c r="F94" s="4" t="str">
        <f t="shared" si="1"/>
        <v>Rashi Yadav</v>
      </c>
      <c r="G94" s="7">
        <f t="shared" si="2"/>
        <v>1</v>
      </c>
      <c r="H94" s="4">
        <f t="shared" ref="H94:I94" si="96">IF(ISNUMBER(SEARCH("False",AK94)),1,0)</f>
        <v>1</v>
      </c>
      <c r="I94" s="4">
        <f t="shared" si="96"/>
        <v>1</v>
      </c>
      <c r="J94" s="4">
        <f t="shared" si="4"/>
        <v>1</v>
      </c>
      <c r="AG94" s="6" t="s">
        <v>120</v>
      </c>
      <c r="AK94" s="6" t="b">
        <v>0</v>
      </c>
      <c r="AL94" s="6" t="b">
        <v>0</v>
      </c>
      <c r="AM94" s="6" t="s">
        <v>1099</v>
      </c>
    </row>
    <row r="95" spans="1:39" ht="13" x14ac:dyDescent="0.15">
      <c r="A95" s="15">
        <v>43761.725342662037</v>
      </c>
      <c r="B95" s="6" t="s">
        <v>9</v>
      </c>
      <c r="D95" s="6" t="s">
        <v>168</v>
      </c>
      <c r="E95" s="4" t="str">
        <f t="shared" si="0"/>
        <v>Weiss</v>
      </c>
      <c r="F95" s="4" t="str">
        <f t="shared" si="1"/>
        <v>Daena Daus</v>
      </c>
      <c r="G95" s="7">
        <f t="shared" si="2"/>
        <v>1</v>
      </c>
      <c r="H95" s="4">
        <f t="shared" ref="H95:I95" si="97">IF(ISNUMBER(SEARCH("False",AK95)),1,0)</f>
        <v>1</v>
      </c>
      <c r="I95" s="4">
        <f t="shared" si="97"/>
        <v>1</v>
      </c>
      <c r="J95" s="4">
        <f t="shared" si="4"/>
        <v>1</v>
      </c>
      <c r="AG95" s="6" t="s">
        <v>112</v>
      </c>
      <c r="AK95" s="6" t="b">
        <v>0</v>
      </c>
      <c r="AL95" s="6" t="b">
        <v>0</v>
      </c>
      <c r="AM95" s="6" t="s">
        <v>1099</v>
      </c>
    </row>
    <row r="96" spans="1:39" ht="13" x14ac:dyDescent="0.15">
      <c r="A96" s="15">
        <v>43761.72609773148</v>
      </c>
      <c r="B96" s="6" t="s">
        <v>9</v>
      </c>
      <c r="D96" s="6" t="s">
        <v>168</v>
      </c>
      <c r="E96" s="4" t="str">
        <f t="shared" si="0"/>
        <v>Weiss</v>
      </c>
      <c r="F96" s="4" t="str">
        <f t="shared" si="1"/>
        <v>Chase Robbins</v>
      </c>
      <c r="G96" s="7">
        <f t="shared" si="2"/>
        <v>0.33333333333333331</v>
      </c>
      <c r="H96" s="4">
        <f t="shared" ref="H96:I96" si="98">IF(ISNUMBER(SEARCH("False",AK96)),1,0)</f>
        <v>1</v>
      </c>
      <c r="I96" s="4">
        <f t="shared" si="98"/>
        <v>0</v>
      </c>
      <c r="J96" s="4">
        <f t="shared" si="4"/>
        <v>0</v>
      </c>
      <c r="AG96" s="6" t="s">
        <v>110</v>
      </c>
      <c r="AK96" s="6" t="b">
        <v>0</v>
      </c>
      <c r="AL96" s="6" t="b">
        <v>1</v>
      </c>
      <c r="AM96" s="6" t="s">
        <v>1100</v>
      </c>
    </row>
    <row r="97" spans="1:45" ht="13" x14ac:dyDescent="0.15">
      <c r="A97" s="15">
        <v>43761.726958310188</v>
      </c>
      <c r="B97" s="6" t="s">
        <v>9</v>
      </c>
      <c r="D97" s="6" t="s">
        <v>168</v>
      </c>
      <c r="E97" s="4" t="str">
        <f t="shared" si="0"/>
        <v>Weiss</v>
      </c>
      <c r="F97" s="4" t="str">
        <f t="shared" si="1"/>
        <v>Jack Nguyen</v>
      </c>
      <c r="G97" s="7">
        <f t="shared" si="2"/>
        <v>0.33333333333333331</v>
      </c>
      <c r="H97" s="4">
        <f t="shared" ref="H97:I97" si="99">IF(ISNUMBER(SEARCH("False",AK97)),1,0)</f>
        <v>0</v>
      </c>
      <c r="I97" s="4">
        <f t="shared" si="99"/>
        <v>1</v>
      </c>
      <c r="J97" s="4">
        <f t="shared" si="4"/>
        <v>0</v>
      </c>
      <c r="AG97" s="6" t="s">
        <v>116</v>
      </c>
      <c r="AK97" s="6" t="b">
        <v>1</v>
      </c>
      <c r="AL97" s="6" t="b">
        <v>0</v>
      </c>
      <c r="AM97" s="6" t="s">
        <v>1101</v>
      </c>
    </row>
    <row r="98" spans="1:45" ht="13" x14ac:dyDescent="0.15">
      <c r="A98" s="15">
        <v>43761.729028831018</v>
      </c>
      <c r="B98" s="6" t="s">
        <v>9</v>
      </c>
      <c r="D98" s="6" t="s">
        <v>168</v>
      </c>
      <c r="E98" s="4" t="str">
        <f t="shared" si="0"/>
        <v>Weiss</v>
      </c>
      <c r="F98" s="4" t="str">
        <f t="shared" si="1"/>
        <v>Leia Kelly</v>
      </c>
      <c r="G98" s="7">
        <f t="shared" si="2"/>
        <v>0.33333333333333331</v>
      </c>
      <c r="H98" s="4">
        <f t="shared" ref="H98:I98" si="100">IF(ISNUMBER(SEARCH("False",AK98)),1,0)</f>
        <v>1</v>
      </c>
      <c r="I98" s="4">
        <f t="shared" si="100"/>
        <v>0</v>
      </c>
      <c r="J98" s="4">
        <f t="shared" si="4"/>
        <v>0</v>
      </c>
      <c r="AG98" s="6" t="s">
        <v>118</v>
      </c>
      <c r="AK98" s="6" t="b">
        <v>0</v>
      </c>
      <c r="AL98" s="6" t="b">
        <v>1</v>
      </c>
      <c r="AM98" s="6" t="s">
        <v>1100</v>
      </c>
    </row>
    <row r="99" spans="1:45" ht="13" x14ac:dyDescent="0.15">
      <c r="A99" s="15">
        <v>43761.729031481482</v>
      </c>
      <c r="B99" s="6" t="s">
        <v>9</v>
      </c>
      <c r="D99" s="6" t="s">
        <v>168</v>
      </c>
      <c r="E99" s="4" t="str">
        <f t="shared" si="0"/>
        <v>Weiss</v>
      </c>
      <c r="F99" s="4" t="str">
        <f t="shared" si="1"/>
        <v>Sadie Langholtz</v>
      </c>
      <c r="G99" s="7">
        <f t="shared" si="2"/>
        <v>0.33333333333333331</v>
      </c>
      <c r="H99" s="4">
        <f t="shared" ref="H99:I99" si="101">IF(ISNUMBER(SEARCH("False",AK99)),1,0)</f>
        <v>1</v>
      </c>
      <c r="I99" s="4">
        <f t="shared" si="101"/>
        <v>0</v>
      </c>
      <c r="J99" s="4">
        <f t="shared" si="4"/>
        <v>0</v>
      </c>
      <c r="AG99" s="6" t="s">
        <v>122</v>
      </c>
      <c r="AK99" s="6" t="b">
        <v>0</v>
      </c>
      <c r="AL99" s="6" t="b">
        <v>1</v>
      </c>
      <c r="AM99" s="6" t="s">
        <v>1100</v>
      </c>
    </row>
    <row r="100" spans="1:45" ht="13" x14ac:dyDescent="0.15">
      <c r="A100" s="15">
        <v>43761.729677048614</v>
      </c>
      <c r="B100" s="6" t="s">
        <v>9</v>
      </c>
      <c r="D100" s="6" t="s">
        <v>168</v>
      </c>
      <c r="E100" s="4" t="str">
        <f t="shared" si="0"/>
        <v>Weiss</v>
      </c>
      <c r="F100" s="4" t="str">
        <f t="shared" si="1"/>
        <v>Abigail Toghanro</v>
      </c>
      <c r="G100" s="7">
        <f t="shared" si="2"/>
        <v>0.66666666666666663</v>
      </c>
      <c r="H100" s="4">
        <f t="shared" ref="H100:I100" si="102">IF(ISNUMBER(SEARCH("False",AK100)),1,0)</f>
        <v>1</v>
      </c>
      <c r="I100" s="4">
        <f t="shared" si="102"/>
        <v>0</v>
      </c>
      <c r="J100" s="4">
        <f t="shared" si="4"/>
        <v>1</v>
      </c>
      <c r="AG100" s="6" t="s">
        <v>100</v>
      </c>
      <c r="AK100" s="6" t="b">
        <v>0</v>
      </c>
      <c r="AL100" s="6" t="b">
        <v>1</v>
      </c>
      <c r="AM100" s="6" t="s">
        <v>1099</v>
      </c>
    </row>
    <row r="101" spans="1:45" ht="13" x14ac:dyDescent="0.15">
      <c r="A101" s="15">
        <v>43767.712034560187</v>
      </c>
      <c r="B101" s="6" t="s">
        <v>9</v>
      </c>
      <c r="D101" s="6" t="s">
        <v>272</v>
      </c>
      <c r="E101" s="4" t="str">
        <f t="shared" si="0"/>
        <v>Manor New Tech</v>
      </c>
      <c r="F101" s="4" t="str">
        <f t="shared" si="1"/>
        <v>Levi Ledesma-Olivo</v>
      </c>
      <c r="G101" s="7">
        <f t="shared" si="2"/>
        <v>0</v>
      </c>
      <c r="H101" s="4">
        <f t="shared" ref="H101:I101" si="103">IF(ISNUMBER(SEARCH("False",AK101)),1,0)</f>
        <v>0</v>
      </c>
      <c r="I101" s="4">
        <f t="shared" si="103"/>
        <v>0</v>
      </c>
      <c r="J101" s="4">
        <f t="shared" si="4"/>
        <v>0</v>
      </c>
      <c r="AB101" s="6" t="s">
        <v>283</v>
      </c>
      <c r="AK101" s="6" t="b">
        <v>1</v>
      </c>
      <c r="AL101" s="6" t="b">
        <v>1</v>
      </c>
      <c r="AM101" s="6" t="s">
        <v>1102</v>
      </c>
    </row>
    <row r="102" spans="1:45" ht="13" x14ac:dyDescent="0.15">
      <c r="A102" s="15">
        <v>43767.712826736111</v>
      </c>
      <c r="B102" s="6" t="s">
        <v>9</v>
      </c>
      <c r="D102" s="6" t="s">
        <v>272</v>
      </c>
      <c r="E102" s="4" t="str">
        <f t="shared" si="0"/>
        <v>Manor New Tech</v>
      </c>
      <c r="F102" s="4" t="str">
        <f t="shared" si="1"/>
        <v>Alexandra Loy</v>
      </c>
      <c r="G102" s="7">
        <f t="shared" si="2"/>
        <v>0.33333333333333331</v>
      </c>
      <c r="H102" s="4">
        <f t="shared" ref="H102:I102" si="104">IF(ISNUMBER(SEARCH("False",AK102)),1,0)</f>
        <v>1</v>
      </c>
      <c r="I102" s="4">
        <f t="shared" si="104"/>
        <v>0</v>
      </c>
      <c r="J102" s="4">
        <f t="shared" si="4"/>
        <v>0</v>
      </c>
      <c r="AB102" s="6" t="s">
        <v>276</v>
      </c>
      <c r="AK102" s="6" t="b">
        <v>0</v>
      </c>
      <c r="AL102" s="6" t="b">
        <v>1</v>
      </c>
      <c r="AM102" s="6" t="s">
        <v>1100</v>
      </c>
    </row>
    <row r="103" spans="1:45" ht="13" x14ac:dyDescent="0.15">
      <c r="A103" s="15">
        <v>43767.716024525464</v>
      </c>
      <c r="B103" s="6" t="s">
        <v>9</v>
      </c>
      <c r="D103" s="6" t="s">
        <v>272</v>
      </c>
      <c r="E103" s="4" t="str">
        <f t="shared" si="0"/>
        <v>Manor New Tech</v>
      </c>
      <c r="F103" s="4" t="str">
        <f t="shared" si="1"/>
        <v>Carolina Barboza</v>
      </c>
      <c r="G103" s="7">
        <f t="shared" si="2"/>
        <v>1</v>
      </c>
      <c r="H103" s="4">
        <f t="shared" ref="H103:I103" si="105">IF(ISNUMBER(SEARCH("False",AK103)),1,0)</f>
        <v>1</v>
      </c>
      <c r="I103" s="4">
        <f t="shared" si="105"/>
        <v>1</v>
      </c>
      <c r="J103" s="4">
        <f t="shared" si="4"/>
        <v>1</v>
      </c>
      <c r="AB103" s="6" t="s">
        <v>277</v>
      </c>
      <c r="AK103" s="6" t="b">
        <v>0</v>
      </c>
      <c r="AL103" s="6" t="b">
        <v>0</v>
      </c>
      <c r="AM103" s="6" t="s">
        <v>1099</v>
      </c>
    </row>
    <row r="104" spans="1:45" ht="13" x14ac:dyDescent="0.15">
      <c r="A104" s="15">
        <v>43767.71604373843</v>
      </c>
      <c r="B104" s="6" t="s">
        <v>9</v>
      </c>
      <c r="D104" s="6" t="s">
        <v>272</v>
      </c>
      <c r="E104" s="4" t="str">
        <f t="shared" si="0"/>
        <v>Manor New Tech</v>
      </c>
      <c r="F104" s="4" t="str">
        <f t="shared" si="1"/>
        <v>Maylo Garcia</v>
      </c>
      <c r="G104" s="7">
        <f t="shared" si="2"/>
        <v>0.66666666666666663</v>
      </c>
      <c r="H104" s="4">
        <f t="shared" ref="H104:I104" si="106">IF(ISNUMBER(SEARCH("False",AK104)),1,0)</f>
        <v>1</v>
      </c>
      <c r="I104" s="4">
        <f t="shared" si="106"/>
        <v>0</v>
      </c>
      <c r="J104" s="4">
        <f t="shared" si="4"/>
        <v>1</v>
      </c>
      <c r="AB104" s="6" t="s">
        <v>279</v>
      </c>
      <c r="AK104" s="6" t="b">
        <v>0</v>
      </c>
      <c r="AL104" s="6" t="b">
        <v>1</v>
      </c>
      <c r="AM104" s="6" t="s">
        <v>1099</v>
      </c>
    </row>
    <row r="105" spans="1:45" ht="13" x14ac:dyDescent="0.15">
      <c r="A105" s="15">
        <v>43769.740339178243</v>
      </c>
      <c r="B105" s="6" t="s">
        <v>9</v>
      </c>
      <c r="D105" s="6" t="s">
        <v>332</v>
      </c>
      <c r="E105" s="4" t="str">
        <f t="shared" si="0"/>
        <v>Manor Senior High School</v>
      </c>
      <c r="F105" s="4" t="str">
        <f t="shared" si="1"/>
        <v>Pradeep Tamang</v>
      </c>
      <c r="G105" s="7">
        <f t="shared" si="2"/>
        <v>0.66666666666666663</v>
      </c>
      <c r="H105" s="4">
        <f t="shared" ref="H105:I105" si="107">IF(ISNUMBER(SEARCH("False",AK105)),1,0)</f>
        <v>1</v>
      </c>
      <c r="I105" s="4">
        <f t="shared" si="107"/>
        <v>1</v>
      </c>
      <c r="J105" s="4">
        <f t="shared" si="4"/>
        <v>0</v>
      </c>
      <c r="AD105" s="6" t="s">
        <v>337</v>
      </c>
      <c r="AK105" s="6" t="b">
        <v>0</v>
      </c>
      <c r="AL105" s="6" t="b">
        <v>0</v>
      </c>
      <c r="AM105" s="6" t="s">
        <v>1100</v>
      </c>
    </row>
    <row r="106" spans="1:45" ht="13" x14ac:dyDescent="0.15">
      <c r="A106" s="15">
        <v>43774.741563043979</v>
      </c>
      <c r="B106" s="6" t="s">
        <v>9</v>
      </c>
      <c r="D106" s="6" t="s">
        <v>210</v>
      </c>
      <c r="E106" s="4" t="str">
        <f t="shared" si="0"/>
        <v>Manor Early College High School</v>
      </c>
      <c r="F106" s="4" t="str">
        <f t="shared" si="1"/>
        <v>Kaiya Bello-Munn</v>
      </c>
      <c r="G106" s="7">
        <f t="shared" si="2"/>
        <v>0.33333333333333331</v>
      </c>
      <c r="H106" s="4">
        <f t="shared" ref="H106:I106" si="108">IF(ISNUMBER(SEARCH("False",AK106)),1,0)</f>
        <v>1</v>
      </c>
      <c r="I106" s="4">
        <f t="shared" si="108"/>
        <v>0</v>
      </c>
      <c r="J106" s="4">
        <f t="shared" si="4"/>
        <v>0</v>
      </c>
      <c r="AA106" s="6" t="s">
        <v>347</v>
      </c>
      <c r="AK106" s="6" t="b">
        <v>0</v>
      </c>
      <c r="AL106" s="6" t="b">
        <v>1</v>
      </c>
      <c r="AM106" s="6" t="s">
        <v>1101</v>
      </c>
    </row>
    <row r="107" spans="1:45" ht="13" x14ac:dyDescent="0.15">
      <c r="A107" s="15">
        <v>43774.74205666667</v>
      </c>
      <c r="B107" s="6" t="s">
        <v>9</v>
      </c>
      <c r="D107" s="6" t="s">
        <v>210</v>
      </c>
      <c r="E107" s="4" t="str">
        <f t="shared" si="0"/>
        <v>Manor Early College High School</v>
      </c>
      <c r="F107" s="4" t="str">
        <f t="shared" si="1"/>
        <v>Marlene Rodriguez</v>
      </c>
      <c r="G107" s="7">
        <f t="shared" si="2"/>
        <v>0.33333333333333331</v>
      </c>
      <c r="H107" s="4">
        <f t="shared" ref="H107:I107" si="109">IF(ISNUMBER(SEARCH("False",AK107)),1,0)</f>
        <v>1</v>
      </c>
      <c r="I107" s="4">
        <f t="shared" si="109"/>
        <v>0</v>
      </c>
      <c r="J107" s="4">
        <f t="shared" si="4"/>
        <v>0</v>
      </c>
      <c r="AA107" s="6" t="s">
        <v>338</v>
      </c>
      <c r="AK107" s="6" t="b">
        <v>0</v>
      </c>
      <c r="AL107" s="6" t="b">
        <v>1</v>
      </c>
      <c r="AM107" s="6" t="s">
        <v>1102</v>
      </c>
    </row>
    <row r="108" spans="1:45" ht="13" x14ac:dyDescent="0.15">
      <c r="A108" s="15">
        <v>43774.742957893519</v>
      </c>
      <c r="B108" s="6" t="s">
        <v>9</v>
      </c>
      <c r="D108" s="6" t="s">
        <v>210</v>
      </c>
      <c r="E108" s="4" t="str">
        <f t="shared" si="0"/>
        <v>Manor Early College High School</v>
      </c>
      <c r="F108" s="4" t="str">
        <f t="shared" si="1"/>
        <v>Thomas Armendariz</v>
      </c>
      <c r="G108" s="7">
        <f t="shared" si="2"/>
        <v>0.66666666666666663</v>
      </c>
      <c r="H108" s="4">
        <f t="shared" ref="H108:I108" si="110">IF(ISNUMBER(SEARCH("False",AK108)),1,0)</f>
        <v>1</v>
      </c>
      <c r="I108" s="4">
        <f t="shared" si="110"/>
        <v>0</v>
      </c>
      <c r="J108" s="4">
        <f t="shared" si="4"/>
        <v>1</v>
      </c>
      <c r="AA108" s="6" t="s">
        <v>341</v>
      </c>
      <c r="AK108" s="6" t="b">
        <v>0</v>
      </c>
      <c r="AL108" s="6" t="b">
        <v>1</v>
      </c>
      <c r="AM108" s="6" t="s">
        <v>1099</v>
      </c>
    </row>
    <row r="109" spans="1:45" ht="13" x14ac:dyDescent="0.15">
      <c r="A109" s="15">
        <v>43774.743627824078</v>
      </c>
      <c r="B109" s="6" t="s">
        <v>9</v>
      </c>
      <c r="D109" s="6" t="s">
        <v>210</v>
      </c>
      <c r="E109" s="4" t="str">
        <f t="shared" si="0"/>
        <v>Manor Early College High School</v>
      </c>
      <c r="F109" s="4" t="str">
        <f t="shared" si="1"/>
        <v>Harith Harizal</v>
      </c>
      <c r="G109" s="7">
        <f t="shared" si="2"/>
        <v>0.66666666666666663</v>
      </c>
      <c r="H109" s="4">
        <f t="shared" ref="H109:I109" si="111">IF(ISNUMBER(SEARCH("False",AK109)),1,0)</f>
        <v>1</v>
      </c>
      <c r="I109" s="4">
        <f t="shared" si="111"/>
        <v>1</v>
      </c>
      <c r="J109" s="4">
        <f t="shared" si="4"/>
        <v>0</v>
      </c>
      <c r="AA109" s="6" t="s">
        <v>410</v>
      </c>
      <c r="AK109" s="6" t="b">
        <v>0</v>
      </c>
      <c r="AL109" s="6" t="b">
        <v>0</v>
      </c>
      <c r="AM109" s="6" t="s">
        <v>1100</v>
      </c>
    </row>
    <row r="110" spans="1:45" ht="13" x14ac:dyDescent="0.15">
      <c r="A110" s="67">
        <v>43753.673855127316</v>
      </c>
      <c r="B110" s="68" t="s">
        <v>141</v>
      </c>
      <c r="C110" s="68" t="s">
        <v>247</v>
      </c>
      <c r="D110" s="69"/>
      <c r="E110" s="69" t="str">
        <f t="shared" si="0"/>
        <v>Harmony</v>
      </c>
      <c r="F110" s="69" t="str">
        <f t="shared" si="1"/>
        <v>Awenetria McHorse</v>
      </c>
      <c r="G110" s="72">
        <f t="shared" ref="G110:G227" si="112">((H110+I110+J110)/2)</f>
        <v>1</v>
      </c>
      <c r="H110" s="69"/>
      <c r="I110" s="69">
        <f t="shared" ref="I110:I228" si="113">IF(ISNUMBER(SEARCH("index.html",AI110)),1,0)</f>
        <v>1</v>
      </c>
      <c r="J110" s="69">
        <f t="shared" ref="J110:J227" si="114">IF(ISNUMBER(SEARCH("/about.html",AJ110)),0.5,0)+IF(ISNUMBER(SEARCH("example",AJ110)),0.5,0)</f>
        <v>1</v>
      </c>
      <c r="K110" s="69"/>
      <c r="L110" s="69"/>
      <c r="M110" s="69"/>
      <c r="N110" s="68" t="s">
        <v>254</v>
      </c>
      <c r="O110" s="69"/>
      <c r="P110" s="69"/>
      <c r="Q110" s="69"/>
      <c r="R110" s="69"/>
      <c r="S110" s="69"/>
      <c r="T110" s="69"/>
      <c r="U110" s="69"/>
      <c r="V110" s="69"/>
      <c r="W110" s="69"/>
      <c r="X110" s="69"/>
      <c r="Y110" s="69"/>
      <c r="Z110" s="69"/>
      <c r="AA110" s="69"/>
      <c r="AB110" s="69"/>
      <c r="AC110" s="69"/>
      <c r="AD110" s="69"/>
      <c r="AE110" s="69"/>
      <c r="AF110" s="69"/>
      <c r="AG110" s="69"/>
      <c r="AH110" s="68" t="s">
        <v>1103</v>
      </c>
      <c r="AI110" s="68" t="s">
        <v>1104</v>
      </c>
      <c r="AJ110" s="68" t="s">
        <v>1105</v>
      </c>
      <c r="AK110" s="69"/>
      <c r="AL110" s="69"/>
      <c r="AM110" s="69"/>
      <c r="AN110" s="69"/>
      <c r="AO110" s="69"/>
      <c r="AP110" s="69"/>
      <c r="AQ110" s="69"/>
      <c r="AR110" s="69"/>
      <c r="AS110" s="69"/>
    </row>
    <row r="111" spans="1:45" ht="13" x14ac:dyDescent="0.15">
      <c r="A111" s="15">
        <v>43753.674720289353</v>
      </c>
      <c r="B111" s="6" t="s">
        <v>141</v>
      </c>
      <c r="C111" s="6" t="s">
        <v>247</v>
      </c>
      <c r="E111" s="4" t="str">
        <f t="shared" si="0"/>
        <v>Harmony</v>
      </c>
      <c r="F111" s="4" t="str">
        <f t="shared" si="1"/>
        <v>Arriana Gonzalez</v>
      </c>
      <c r="G111" s="72">
        <f t="shared" si="112"/>
        <v>0.75</v>
      </c>
      <c r="H111" s="69"/>
      <c r="I111" s="69">
        <f t="shared" si="113"/>
        <v>1</v>
      </c>
      <c r="J111" s="69">
        <f t="shared" si="114"/>
        <v>0.5</v>
      </c>
      <c r="N111" s="6" t="s">
        <v>383</v>
      </c>
      <c r="AH111" s="6" t="s">
        <v>1106</v>
      </c>
      <c r="AI111" s="6" t="s">
        <v>1104</v>
      </c>
      <c r="AJ111" s="6" t="s">
        <v>1107</v>
      </c>
    </row>
    <row r="112" spans="1:45" ht="13" x14ac:dyDescent="0.15">
      <c r="A112" s="15">
        <v>43753.675336157408</v>
      </c>
      <c r="B112" s="6" t="s">
        <v>141</v>
      </c>
      <c r="C112" s="6" t="s">
        <v>247</v>
      </c>
      <c r="E112" s="4" t="str">
        <f t="shared" si="0"/>
        <v>Harmony</v>
      </c>
      <c r="F112" s="4" t="str">
        <f t="shared" si="1"/>
        <v>Jenibelle Corro</v>
      </c>
      <c r="G112" s="72">
        <f t="shared" si="112"/>
        <v>0.75</v>
      </c>
      <c r="H112" s="69"/>
      <c r="I112" s="69">
        <f t="shared" si="113"/>
        <v>1</v>
      </c>
      <c r="J112" s="69">
        <f t="shared" si="114"/>
        <v>0.5</v>
      </c>
      <c r="N112" s="6" t="s">
        <v>265</v>
      </c>
      <c r="AH112" s="6" t="s">
        <v>1108</v>
      </c>
      <c r="AI112" s="6" t="s">
        <v>1104</v>
      </c>
      <c r="AJ112" s="6" t="s">
        <v>1107</v>
      </c>
    </row>
    <row r="113" spans="1:36" ht="13" x14ac:dyDescent="0.15">
      <c r="A113" s="15">
        <v>43753.67538641204</v>
      </c>
      <c r="B113" s="6" t="s">
        <v>141</v>
      </c>
      <c r="C113" s="6" t="s">
        <v>247</v>
      </c>
      <c r="E113" s="4" t="str">
        <f t="shared" si="0"/>
        <v>Harmony</v>
      </c>
      <c r="F113" s="4" t="str">
        <f t="shared" si="1"/>
        <v>Brenda Hernandez</v>
      </c>
      <c r="G113" s="72">
        <f t="shared" si="112"/>
        <v>0.25</v>
      </c>
      <c r="H113" s="69"/>
      <c r="I113" s="69">
        <f t="shared" si="113"/>
        <v>0</v>
      </c>
      <c r="J113" s="69">
        <f t="shared" si="114"/>
        <v>0.5</v>
      </c>
      <c r="N113" s="6" t="s">
        <v>290</v>
      </c>
      <c r="AH113" s="6" t="s">
        <v>1109</v>
      </c>
      <c r="AI113" s="6" t="s">
        <v>1110</v>
      </c>
      <c r="AJ113" s="6" t="s">
        <v>1111</v>
      </c>
    </row>
    <row r="114" spans="1:36" ht="13" x14ac:dyDescent="0.15">
      <c r="A114" s="15">
        <v>43753.675406932874</v>
      </c>
      <c r="B114" s="6" t="s">
        <v>141</v>
      </c>
      <c r="C114" s="6" t="s">
        <v>247</v>
      </c>
      <c r="E114" s="4" t="str">
        <f t="shared" si="0"/>
        <v>Harmony</v>
      </c>
      <c r="F114" s="4" t="str">
        <f t="shared" si="1"/>
        <v>Amauri Clark</v>
      </c>
      <c r="G114" s="72">
        <f t="shared" si="112"/>
        <v>0.25</v>
      </c>
      <c r="H114" s="69"/>
      <c r="I114" s="69">
        <f t="shared" si="113"/>
        <v>0</v>
      </c>
      <c r="J114" s="69">
        <f t="shared" si="114"/>
        <v>0.5</v>
      </c>
      <c r="N114" s="6" t="s">
        <v>258</v>
      </c>
      <c r="AH114" s="6" t="s">
        <v>1112</v>
      </c>
      <c r="AI114" s="6" t="s">
        <v>1113</v>
      </c>
      <c r="AJ114" s="6" t="s">
        <v>1111</v>
      </c>
    </row>
    <row r="115" spans="1:36" ht="13" x14ac:dyDescent="0.15">
      <c r="A115" s="15">
        <v>43753.676067569446</v>
      </c>
      <c r="B115" s="6" t="s">
        <v>141</v>
      </c>
      <c r="C115" s="6" t="s">
        <v>247</v>
      </c>
      <c r="E115" s="4" t="str">
        <f t="shared" si="0"/>
        <v>Harmony</v>
      </c>
      <c r="F115" s="4" t="str">
        <f t="shared" si="1"/>
        <v>Catherine Hyatt</v>
      </c>
      <c r="G115" s="72">
        <f t="shared" si="112"/>
        <v>0.75</v>
      </c>
      <c r="H115" s="69"/>
      <c r="I115" s="69">
        <f t="shared" si="113"/>
        <v>1</v>
      </c>
      <c r="J115" s="69">
        <f t="shared" si="114"/>
        <v>0.5</v>
      </c>
      <c r="N115" s="6" t="s">
        <v>257</v>
      </c>
      <c r="AH115" s="6" t="s">
        <v>1114</v>
      </c>
      <c r="AI115" s="6" t="s">
        <v>1104</v>
      </c>
      <c r="AJ115" s="6" t="s">
        <v>1107</v>
      </c>
    </row>
    <row r="116" spans="1:36" ht="13" x14ac:dyDescent="0.15">
      <c r="A116" s="15">
        <v>43753.676918275465</v>
      </c>
      <c r="B116" s="6" t="s">
        <v>141</v>
      </c>
      <c r="C116" s="6" t="s">
        <v>247</v>
      </c>
      <c r="E116" s="4" t="str">
        <f t="shared" si="0"/>
        <v>Harmony</v>
      </c>
      <c r="F116" s="4" t="str">
        <f t="shared" si="1"/>
        <v>Doralynn Reyes</v>
      </c>
      <c r="G116" s="72">
        <f t="shared" si="112"/>
        <v>0.25</v>
      </c>
      <c r="H116" s="69"/>
      <c r="I116" s="69">
        <f t="shared" si="113"/>
        <v>0</v>
      </c>
      <c r="J116" s="69">
        <f t="shared" si="114"/>
        <v>0.5</v>
      </c>
      <c r="N116" s="6" t="s">
        <v>253</v>
      </c>
      <c r="AH116" s="6" t="s">
        <v>1115</v>
      </c>
      <c r="AI116" s="6" t="s">
        <v>1116</v>
      </c>
      <c r="AJ116" s="6" t="s">
        <v>1111</v>
      </c>
    </row>
    <row r="117" spans="1:36" ht="13" x14ac:dyDescent="0.15">
      <c r="A117" s="15">
        <v>43753.678758865739</v>
      </c>
      <c r="B117" s="6" t="s">
        <v>141</v>
      </c>
      <c r="C117" s="6" t="s">
        <v>247</v>
      </c>
      <c r="E117" s="4" t="str">
        <f t="shared" si="0"/>
        <v>Harmony</v>
      </c>
      <c r="F117" s="4" t="str">
        <f t="shared" si="1"/>
        <v>Pranav Rao</v>
      </c>
      <c r="G117" s="72">
        <f t="shared" si="112"/>
        <v>0.25</v>
      </c>
      <c r="H117" s="69"/>
      <c r="I117" s="69">
        <f t="shared" si="113"/>
        <v>0</v>
      </c>
      <c r="J117" s="69">
        <f t="shared" si="114"/>
        <v>0.5</v>
      </c>
      <c r="N117" s="6" t="s">
        <v>269</v>
      </c>
      <c r="AH117" s="6" t="s">
        <v>1117</v>
      </c>
      <c r="AI117" s="6" t="s">
        <v>1118</v>
      </c>
      <c r="AJ117" s="6" t="s">
        <v>1111</v>
      </c>
    </row>
    <row r="118" spans="1:36" ht="13" x14ac:dyDescent="0.15">
      <c r="A118" s="15">
        <v>43753.67879982639</v>
      </c>
      <c r="B118" s="6" t="s">
        <v>141</v>
      </c>
      <c r="C118" s="6" t="s">
        <v>247</v>
      </c>
      <c r="E118" s="4" t="str">
        <f t="shared" si="0"/>
        <v>Harmony</v>
      </c>
      <c r="F118" s="4" t="str">
        <f t="shared" si="1"/>
        <v>Anas Rahman</v>
      </c>
      <c r="G118" s="72">
        <f t="shared" si="112"/>
        <v>0.5</v>
      </c>
      <c r="H118" s="69"/>
      <c r="I118" s="69">
        <f t="shared" si="113"/>
        <v>0</v>
      </c>
      <c r="J118" s="69">
        <f t="shared" si="114"/>
        <v>1</v>
      </c>
      <c r="N118" s="6" t="s">
        <v>270</v>
      </c>
      <c r="AH118" s="6" t="s">
        <v>1119</v>
      </c>
      <c r="AI118" s="6" t="s">
        <v>1118</v>
      </c>
      <c r="AJ118" s="6" t="s">
        <v>1120</v>
      </c>
    </row>
    <row r="119" spans="1:36" ht="13" x14ac:dyDescent="0.15">
      <c r="A119" s="15">
        <v>43753.70116986111</v>
      </c>
      <c r="B119" s="6" t="s">
        <v>141</v>
      </c>
      <c r="C119" s="6" t="s">
        <v>288</v>
      </c>
      <c r="E119" s="4" t="str">
        <f t="shared" si="0"/>
        <v>Hendrickson</v>
      </c>
      <c r="F119" s="4" t="str">
        <f t="shared" si="1"/>
        <v>Madison Arrington</v>
      </c>
      <c r="G119" s="72">
        <f t="shared" si="112"/>
        <v>0.75</v>
      </c>
      <c r="H119" s="69"/>
      <c r="I119" s="69">
        <f t="shared" si="113"/>
        <v>1</v>
      </c>
      <c r="J119" s="69">
        <f t="shared" si="114"/>
        <v>0.5</v>
      </c>
      <c r="O119" s="6" t="s">
        <v>395</v>
      </c>
      <c r="AH119" s="6" t="s">
        <v>1121</v>
      </c>
      <c r="AI119" s="6" t="s">
        <v>1104</v>
      </c>
      <c r="AJ119" s="6" t="s">
        <v>1107</v>
      </c>
    </row>
    <row r="120" spans="1:36" ht="13" x14ac:dyDescent="0.15">
      <c r="A120" s="15">
        <v>43753.707455138894</v>
      </c>
      <c r="B120" s="6" t="s">
        <v>141</v>
      </c>
      <c r="C120" s="6" t="s">
        <v>288</v>
      </c>
      <c r="E120" s="4" t="str">
        <f t="shared" si="0"/>
        <v>Hendrickson</v>
      </c>
      <c r="F120" s="4" t="str">
        <f t="shared" si="1"/>
        <v>Skylar Schlicht</v>
      </c>
      <c r="G120" s="72">
        <f t="shared" si="112"/>
        <v>1</v>
      </c>
      <c r="H120" s="69"/>
      <c r="I120" s="69">
        <f t="shared" si="113"/>
        <v>1</v>
      </c>
      <c r="J120" s="69">
        <f t="shared" si="114"/>
        <v>1</v>
      </c>
      <c r="O120" s="6" t="s">
        <v>295</v>
      </c>
      <c r="AH120" s="6" t="s">
        <v>1122</v>
      </c>
      <c r="AI120" s="6" t="s">
        <v>1104</v>
      </c>
      <c r="AJ120" s="6" t="s">
        <v>1123</v>
      </c>
    </row>
    <row r="121" spans="1:36" ht="13" x14ac:dyDescent="0.15">
      <c r="A121" s="15">
        <v>43753.70868325232</v>
      </c>
      <c r="B121" s="6" t="s">
        <v>141</v>
      </c>
      <c r="C121" s="6" t="s">
        <v>288</v>
      </c>
      <c r="E121" s="4" t="str">
        <f t="shared" si="0"/>
        <v>Hendrickson</v>
      </c>
      <c r="F121" s="4" t="str">
        <f t="shared" si="1"/>
        <v>Jennifer Wieckowski</v>
      </c>
      <c r="G121" s="72">
        <f t="shared" si="112"/>
        <v>1</v>
      </c>
      <c r="H121" s="69"/>
      <c r="I121" s="69">
        <f t="shared" si="113"/>
        <v>1</v>
      </c>
      <c r="J121" s="69">
        <f t="shared" si="114"/>
        <v>1</v>
      </c>
      <c r="O121" s="6" t="s">
        <v>293</v>
      </c>
      <c r="AH121" s="6" t="s">
        <v>1124</v>
      </c>
      <c r="AI121" s="6" t="s">
        <v>1104</v>
      </c>
      <c r="AJ121" s="6" t="s">
        <v>1123</v>
      </c>
    </row>
    <row r="122" spans="1:36" ht="13" x14ac:dyDescent="0.15">
      <c r="A122" s="15">
        <v>43753.715846782405</v>
      </c>
      <c r="B122" s="6" t="s">
        <v>141</v>
      </c>
      <c r="C122" s="6" t="s">
        <v>288</v>
      </c>
      <c r="E122" s="4" t="str">
        <f t="shared" si="0"/>
        <v>Hendrickson</v>
      </c>
      <c r="F122" s="4" t="str">
        <f t="shared" si="1"/>
        <v>Gabriela Trevino</v>
      </c>
      <c r="G122" s="72">
        <f t="shared" si="112"/>
        <v>0.5</v>
      </c>
      <c r="H122" s="69"/>
      <c r="I122" s="69">
        <f t="shared" si="113"/>
        <v>0</v>
      </c>
      <c r="J122" s="69">
        <f t="shared" si="114"/>
        <v>1</v>
      </c>
      <c r="O122" s="6" t="s">
        <v>304</v>
      </c>
      <c r="AH122" s="6" t="s">
        <v>1125</v>
      </c>
      <c r="AI122" s="6" t="s">
        <v>1126</v>
      </c>
      <c r="AJ122" s="6" t="s">
        <v>1105</v>
      </c>
    </row>
    <row r="123" spans="1:36" ht="13" x14ac:dyDescent="0.15">
      <c r="A123" s="15">
        <v>43753.716469861116</v>
      </c>
      <c r="B123" s="6" t="s">
        <v>141</v>
      </c>
      <c r="C123" s="6" t="s">
        <v>288</v>
      </c>
      <c r="E123" s="4" t="str">
        <f t="shared" si="0"/>
        <v>Hendrickson</v>
      </c>
      <c r="F123" s="4" t="str">
        <f t="shared" si="1"/>
        <v>Camryn Wade</v>
      </c>
      <c r="G123" s="72">
        <f t="shared" si="112"/>
        <v>1</v>
      </c>
      <c r="H123" s="69"/>
      <c r="I123" s="69">
        <f t="shared" si="113"/>
        <v>1</v>
      </c>
      <c r="J123" s="69">
        <f t="shared" si="114"/>
        <v>1</v>
      </c>
      <c r="O123" s="6" t="s">
        <v>388</v>
      </c>
      <c r="AH123" s="6" t="s">
        <v>1127</v>
      </c>
      <c r="AI123" s="6" t="s">
        <v>1104</v>
      </c>
      <c r="AJ123" s="6" t="s">
        <v>1120</v>
      </c>
    </row>
    <row r="124" spans="1:36" ht="13" x14ac:dyDescent="0.15">
      <c r="A124" s="15">
        <v>43753.716500324073</v>
      </c>
      <c r="B124" s="6" t="s">
        <v>141</v>
      </c>
      <c r="C124" s="6" t="s">
        <v>288</v>
      </c>
      <c r="E124" s="4" t="str">
        <f t="shared" si="0"/>
        <v>Hendrickson</v>
      </c>
      <c r="F124" s="4" t="str">
        <f t="shared" si="1"/>
        <v>Rodrick Williams</v>
      </c>
      <c r="G124" s="72">
        <f t="shared" si="112"/>
        <v>0.25</v>
      </c>
      <c r="H124" s="69"/>
      <c r="I124" s="69">
        <f t="shared" si="113"/>
        <v>0</v>
      </c>
      <c r="J124" s="69">
        <f t="shared" si="114"/>
        <v>0.5</v>
      </c>
      <c r="O124" s="6" t="s">
        <v>308</v>
      </c>
      <c r="AH124" s="6" t="s">
        <v>1128</v>
      </c>
      <c r="AI124" s="6" t="s">
        <v>1118</v>
      </c>
      <c r="AJ124" s="6" t="s">
        <v>1129</v>
      </c>
    </row>
    <row r="125" spans="1:36" ht="13" x14ac:dyDescent="0.15">
      <c r="A125" s="15">
        <v>43753.716525289346</v>
      </c>
      <c r="B125" s="6" t="s">
        <v>141</v>
      </c>
      <c r="C125" s="6" t="s">
        <v>288</v>
      </c>
      <c r="E125" s="4" t="str">
        <f t="shared" si="0"/>
        <v>Hendrickson</v>
      </c>
      <c r="F125" s="4" t="str">
        <f t="shared" si="1"/>
        <v>TyJah Simon</v>
      </c>
      <c r="G125" s="72">
        <f t="shared" si="112"/>
        <v>0.75</v>
      </c>
      <c r="H125" s="69"/>
      <c r="I125" s="69">
        <f t="shared" si="113"/>
        <v>1</v>
      </c>
      <c r="J125" s="69">
        <f t="shared" si="114"/>
        <v>0.5</v>
      </c>
      <c r="O125" s="6" t="s">
        <v>289</v>
      </c>
      <c r="AH125" s="6" t="s">
        <v>1130</v>
      </c>
      <c r="AI125" s="6" t="s">
        <v>1131</v>
      </c>
      <c r="AJ125" s="6" t="s">
        <v>1107</v>
      </c>
    </row>
    <row r="126" spans="1:36" ht="13" x14ac:dyDescent="0.15">
      <c r="A126" s="15">
        <v>43753.717120335648</v>
      </c>
      <c r="B126" s="6" t="s">
        <v>141</v>
      </c>
      <c r="C126" s="6" t="s">
        <v>288</v>
      </c>
      <c r="E126" s="4" t="str">
        <f t="shared" si="0"/>
        <v>Hendrickson</v>
      </c>
      <c r="F126" s="4" t="str">
        <f t="shared" si="1"/>
        <v>Anabelle Serrano</v>
      </c>
      <c r="G126" s="72">
        <f t="shared" si="112"/>
        <v>0.25</v>
      </c>
      <c r="H126" s="69"/>
      <c r="I126" s="69">
        <f t="shared" si="113"/>
        <v>0</v>
      </c>
      <c r="J126" s="69">
        <f t="shared" si="114"/>
        <v>0.5</v>
      </c>
      <c r="O126" s="6" t="s">
        <v>330</v>
      </c>
      <c r="AH126" s="6" t="s">
        <v>1132</v>
      </c>
      <c r="AI126" s="6" t="s">
        <v>1133</v>
      </c>
      <c r="AJ126" s="6" t="s">
        <v>1107</v>
      </c>
    </row>
    <row r="127" spans="1:36" ht="13" x14ac:dyDescent="0.15">
      <c r="A127" s="15">
        <v>43753.717208692135</v>
      </c>
      <c r="B127" s="6" t="s">
        <v>141</v>
      </c>
      <c r="C127" s="6" t="s">
        <v>288</v>
      </c>
      <c r="E127" s="4" t="str">
        <f t="shared" si="0"/>
        <v>Hendrickson</v>
      </c>
      <c r="F127" s="4" t="str">
        <f t="shared" si="1"/>
        <v>Daniel Nelson</v>
      </c>
      <c r="G127" s="72">
        <f t="shared" si="112"/>
        <v>0.25</v>
      </c>
      <c r="H127" s="69"/>
      <c r="I127" s="69">
        <f t="shared" si="113"/>
        <v>0</v>
      </c>
      <c r="J127" s="69">
        <f t="shared" si="114"/>
        <v>0.5</v>
      </c>
      <c r="O127" s="6" t="s">
        <v>331</v>
      </c>
      <c r="AH127" s="6" t="s">
        <v>1134</v>
      </c>
      <c r="AI127" s="6" t="s">
        <v>1135</v>
      </c>
      <c r="AJ127" s="6" t="s">
        <v>1107</v>
      </c>
    </row>
    <row r="128" spans="1:36" ht="13" x14ac:dyDescent="0.15">
      <c r="A128" s="15">
        <v>43753.717890555556</v>
      </c>
      <c r="B128" s="6" t="s">
        <v>141</v>
      </c>
      <c r="C128" s="6" t="s">
        <v>288</v>
      </c>
      <c r="E128" s="4" t="str">
        <f t="shared" si="0"/>
        <v>Hendrickson</v>
      </c>
      <c r="F128" s="4" t="str">
        <f t="shared" si="1"/>
        <v>Kehali Bekalu</v>
      </c>
      <c r="G128" s="72">
        <f t="shared" si="112"/>
        <v>0.25</v>
      </c>
      <c r="H128" s="69"/>
      <c r="I128" s="69">
        <f t="shared" si="113"/>
        <v>0</v>
      </c>
      <c r="J128" s="69">
        <f t="shared" si="114"/>
        <v>0.5</v>
      </c>
      <c r="O128" s="6" t="s">
        <v>305</v>
      </c>
      <c r="AH128" s="6" t="s">
        <v>1134</v>
      </c>
      <c r="AI128" s="6" t="s">
        <v>1133</v>
      </c>
      <c r="AJ128" s="6" t="s">
        <v>1129</v>
      </c>
    </row>
    <row r="129" spans="1:36" ht="13" x14ac:dyDescent="0.15">
      <c r="A129" s="15">
        <v>43753.718157395837</v>
      </c>
      <c r="B129" s="6" t="s">
        <v>141</v>
      </c>
      <c r="C129" s="6" t="s">
        <v>288</v>
      </c>
      <c r="E129" s="4" t="str">
        <f t="shared" si="0"/>
        <v>Hendrickson</v>
      </c>
      <c r="F129" s="4" t="str">
        <f t="shared" si="1"/>
        <v>Aubrey Van Zandt</v>
      </c>
      <c r="G129" s="72">
        <f t="shared" si="112"/>
        <v>0.5</v>
      </c>
      <c r="H129" s="69"/>
      <c r="I129" s="69">
        <f t="shared" si="113"/>
        <v>0</v>
      </c>
      <c r="J129" s="69">
        <f t="shared" si="114"/>
        <v>1</v>
      </c>
      <c r="O129" s="6" t="s">
        <v>302</v>
      </c>
      <c r="AH129" s="6" t="s">
        <v>1136</v>
      </c>
      <c r="AI129" s="6" t="s">
        <v>1137</v>
      </c>
      <c r="AJ129" s="6" t="s">
        <v>1120</v>
      </c>
    </row>
    <row r="130" spans="1:36" ht="13" x14ac:dyDescent="0.15">
      <c r="A130" s="15">
        <v>43753.718761215277</v>
      </c>
      <c r="B130" s="6" t="s">
        <v>141</v>
      </c>
      <c r="C130" s="6" t="s">
        <v>288</v>
      </c>
      <c r="E130" s="4" t="str">
        <f t="shared" si="0"/>
        <v>Hendrickson</v>
      </c>
      <c r="F130" s="4" t="str">
        <f t="shared" si="1"/>
        <v>Christian Birt</v>
      </c>
      <c r="G130" s="72">
        <f t="shared" si="112"/>
        <v>0.25</v>
      </c>
      <c r="H130" s="69"/>
      <c r="I130" s="69">
        <f t="shared" si="113"/>
        <v>0</v>
      </c>
      <c r="J130" s="69">
        <f t="shared" si="114"/>
        <v>0.5</v>
      </c>
      <c r="O130" s="6" t="s">
        <v>291</v>
      </c>
      <c r="AH130" s="6" t="s">
        <v>1134</v>
      </c>
      <c r="AI130" s="6" t="s">
        <v>1138</v>
      </c>
      <c r="AJ130" s="6" t="s">
        <v>1129</v>
      </c>
    </row>
    <row r="131" spans="1:36" ht="13" x14ac:dyDescent="0.15">
      <c r="A131" s="15">
        <v>43753.72044853009</v>
      </c>
      <c r="B131" s="6" t="s">
        <v>141</v>
      </c>
      <c r="C131" s="6" t="s">
        <v>288</v>
      </c>
      <c r="E131" s="4" t="str">
        <f t="shared" si="0"/>
        <v>Hendrickson</v>
      </c>
      <c r="F131" s="4" t="str">
        <f t="shared" si="1"/>
        <v>Jayden Banks</v>
      </c>
      <c r="G131" s="72">
        <f t="shared" si="112"/>
        <v>0.75</v>
      </c>
      <c r="H131" s="69"/>
      <c r="I131" s="69">
        <f t="shared" si="113"/>
        <v>1</v>
      </c>
      <c r="J131" s="69">
        <f t="shared" si="114"/>
        <v>0.5</v>
      </c>
      <c r="O131" s="6" t="s">
        <v>303</v>
      </c>
      <c r="AH131" s="6" t="s">
        <v>1139</v>
      </c>
      <c r="AI131" s="6" t="s">
        <v>1104</v>
      </c>
      <c r="AJ131" s="6" t="s">
        <v>1107</v>
      </c>
    </row>
    <row r="132" spans="1:36" ht="13" x14ac:dyDescent="0.15">
      <c r="A132" s="15">
        <v>43753.723590590278</v>
      </c>
      <c r="B132" s="6" t="s">
        <v>141</v>
      </c>
      <c r="C132" s="6" t="s">
        <v>288</v>
      </c>
      <c r="E132" s="4" t="str">
        <f t="shared" si="0"/>
        <v>Hendrickson</v>
      </c>
      <c r="F132" s="4" t="str">
        <f t="shared" si="1"/>
        <v>Eniola Tanimonu</v>
      </c>
      <c r="G132" s="72">
        <f t="shared" si="112"/>
        <v>1</v>
      </c>
      <c r="H132" s="69"/>
      <c r="I132" s="69">
        <f t="shared" si="113"/>
        <v>1</v>
      </c>
      <c r="J132" s="69">
        <f t="shared" si="114"/>
        <v>1</v>
      </c>
      <c r="O132" s="6" t="s">
        <v>307</v>
      </c>
      <c r="AH132" s="6" t="s">
        <v>1140</v>
      </c>
      <c r="AI132" s="6" t="s">
        <v>1104</v>
      </c>
      <c r="AJ132" s="6" t="s">
        <v>1105</v>
      </c>
    </row>
    <row r="133" spans="1:36" ht="13" x14ac:dyDescent="0.15">
      <c r="A133" s="15">
        <v>43753.724055543978</v>
      </c>
      <c r="B133" s="6" t="s">
        <v>141</v>
      </c>
      <c r="C133" s="6" t="s">
        <v>288</v>
      </c>
      <c r="E133" s="4" t="str">
        <f t="shared" si="0"/>
        <v>Hendrickson</v>
      </c>
      <c r="F133" s="4" t="str">
        <f t="shared" si="1"/>
        <v>Keysibeth Guerra</v>
      </c>
      <c r="G133" s="72">
        <f t="shared" si="112"/>
        <v>0.25</v>
      </c>
      <c r="H133" s="69"/>
      <c r="I133" s="69">
        <f t="shared" si="113"/>
        <v>0</v>
      </c>
      <c r="J133" s="69">
        <f t="shared" si="114"/>
        <v>0.5</v>
      </c>
      <c r="O133" s="6" t="s">
        <v>298</v>
      </c>
      <c r="AH133" s="6" t="s">
        <v>1141</v>
      </c>
      <c r="AI133" s="6" t="s">
        <v>1142</v>
      </c>
      <c r="AJ133" s="6" t="s">
        <v>1111</v>
      </c>
    </row>
    <row r="134" spans="1:36" ht="13" x14ac:dyDescent="0.15">
      <c r="A134" s="15">
        <v>43753.725603715277</v>
      </c>
      <c r="B134" s="6" t="s">
        <v>141</v>
      </c>
      <c r="C134" s="6" t="s">
        <v>288</v>
      </c>
      <c r="E134" s="4" t="str">
        <f t="shared" si="0"/>
        <v>Hendrickson</v>
      </c>
      <c r="F134" s="4" t="str">
        <f t="shared" si="1"/>
        <v>Brooke Wickersham</v>
      </c>
      <c r="G134" s="72">
        <f t="shared" si="112"/>
        <v>0.75</v>
      </c>
      <c r="H134" s="69"/>
      <c r="I134" s="69">
        <f t="shared" si="113"/>
        <v>1</v>
      </c>
      <c r="J134" s="69">
        <f t="shared" si="114"/>
        <v>0.5</v>
      </c>
      <c r="O134" s="6" t="s">
        <v>294</v>
      </c>
      <c r="AH134" s="6" t="s">
        <v>1143</v>
      </c>
      <c r="AI134" s="6" t="s">
        <v>1104</v>
      </c>
      <c r="AJ134" s="6" t="s">
        <v>1107</v>
      </c>
    </row>
    <row r="135" spans="1:36" ht="13" x14ac:dyDescent="0.15">
      <c r="A135" s="15">
        <v>43753.731021331019</v>
      </c>
      <c r="B135" s="6" t="s">
        <v>141</v>
      </c>
      <c r="C135" s="6" t="s">
        <v>288</v>
      </c>
      <c r="E135" s="4" t="str">
        <f t="shared" si="0"/>
        <v>Hendrickson</v>
      </c>
      <c r="F135" s="4" t="str">
        <f t="shared" si="1"/>
        <v>Fanta Kante</v>
      </c>
      <c r="G135" s="72">
        <f t="shared" si="112"/>
        <v>0.75</v>
      </c>
      <c r="H135" s="69"/>
      <c r="I135" s="69">
        <f t="shared" si="113"/>
        <v>1</v>
      </c>
      <c r="J135" s="69">
        <f t="shared" si="114"/>
        <v>0.5</v>
      </c>
      <c r="O135" s="6" t="s">
        <v>322</v>
      </c>
      <c r="AH135" s="6" t="s">
        <v>1144</v>
      </c>
      <c r="AI135" s="6" t="s">
        <v>1104</v>
      </c>
      <c r="AJ135" s="6" t="s">
        <v>1111</v>
      </c>
    </row>
    <row r="136" spans="1:36" ht="13" x14ac:dyDescent="0.15">
      <c r="A136" s="15">
        <v>43754.704669004626</v>
      </c>
      <c r="B136" s="6" t="s">
        <v>141</v>
      </c>
      <c r="C136" s="6" t="s">
        <v>144</v>
      </c>
      <c r="E136" s="4" t="str">
        <f t="shared" si="0"/>
        <v>Del Valle</v>
      </c>
      <c r="F136" s="4" t="str">
        <f t="shared" si="1"/>
        <v>Johana Lopez</v>
      </c>
      <c r="G136" s="72">
        <f t="shared" si="112"/>
        <v>0.5</v>
      </c>
      <c r="H136" s="69"/>
      <c r="I136" s="69">
        <f t="shared" si="113"/>
        <v>0</v>
      </c>
      <c r="J136" s="69">
        <f t="shared" si="114"/>
        <v>1</v>
      </c>
      <c r="M136" s="6" t="s">
        <v>853</v>
      </c>
      <c r="AH136" s="66" t="s">
        <v>1145</v>
      </c>
      <c r="AI136" s="6" t="s">
        <v>1146</v>
      </c>
      <c r="AJ136" s="6" t="s">
        <v>1105</v>
      </c>
    </row>
    <row r="137" spans="1:36" ht="13" x14ac:dyDescent="0.15">
      <c r="A137" s="15">
        <v>43754.707898506946</v>
      </c>
      <c r="B137" s="6" t="s">
        <v>141</v>
      </c>
      <c r="C137" s="6" t="s">
        <v>142</v>
      </c>
      <c r="E137" s="4" t="str">
        <f t="shared" si="0"/>
        <v>Stony Point</v>
      </c>
      <c r="F137" s="4" t="str">
        <f t="shared" si="1"/>
        <v>Chieh-Yu (Joy) Chen</v>
      </c>
      <c r="G137" s="72">
        <f t="shared" si="112"/>
        <v>0.25</v>
      </c>
      <c r="H137" s="69"/>
      <c r="I137" s="69">
        <f t="shared" si="113"/>
        <v>0</v>
      </c>
      <c r="J137" s="69">
        <f t="shared" si="114"/>
        <v>0.5</v>
      </c>
      <c r="U137" s="6" t="s">
        <v>161</v>
      </c>
      <c r="AH137" s="6" t="s">
        <v>1147</v>
      </c>
      <c r="AI137" s="6" t="s">
        <v>1148</v>
      </c>
      <c r="AJ137" s="6" t="s">
        <v>1107</v>
      </c>
    </row>
    <row r="138" spans="1:36" ht="13" x14ac:dyDescent="0.15">
      <c r="A138" s="15">
        <v>43754.714911631949</v>
      </c>
      <c r="B138" s="6" t="s">
        <v>141</v>
      </c>
      <c r="C138" s="6" t="s">
        <v>144</v>
      </c>
      <c r="E138" s="4" t="str">
        <f t="shared" si="0"/>
        <v>Del Valle</v>
      </c>
      <c r="F138" s="4" t="str">
        <f t="shared" si="1"/>
        <v>Demetri Shepherd</v>
      </c>
      <c r="G138" s="72">
        <f t="shared" si="112"/>
        <v>0.5</v>
      </c>
      <c r="H138" s="69"/>
      <c r="I138" s="69">
        <f t="shared" si="113"/>
        <v>0</v>
      </c>
      <c r="J138" s="69">
        <f t="shared" si="114"/>
        <v>1</v>
      </c>
      <c r="M138" s="6" t="s">
        <v>297</v>
      </c>
      <c r="AH138" s="6" t="s">
        <v>1149</v>
      </c>
      <c r="AI138" s="71" t="s">
        <v>1150</v>
      </c>
      <c r="AJ138" s="6" t="s">
        <v>1105</v>
      </c>
    </row>
    <row r="139" spans="1:36" ht="13" x14ac:dyDescent="0.15">
      <c r="A139" s="15">
        <v>43754.715303287041</v>
      </c>
      <c r="B139" s="6" t="s">
        <v>141</v>
      </c>
      <c r="C139" s="6" t="s">
        <v>149</v>
      </c>
      <c r="E139" s="4" t="str">
        <f t="shared" si="0"/>
        <v>Pflugerville</v>
      </c>
      <c r="F139" s="4" t="str">
        <f t="shared" si="1"/>
        <v>Suezette Harris</v>
      </c>
      <c r="G139" s="72">
        <f t="shared" si="112"/>
        <v>0.75</v>
      </c>
      <c r="H139" s="69"/>
      <c r="I139" s="69">
        <f t="shared" si="113"/>
        <v>1</v>
      </c>
      <c r="J139" s="69">
        <f t="shared" si="114"/>
        <v>0.5</v>
      </c>
      <c r="T139" s="6" t="s">
        <v>175</v>
      </c>
      <c r="AH139" s="6" t="s">
        <v>1151</v>
      </c>
      <c r="AI139" s="6" t="s">
        <v>1104</v>
      </c>
      <c r="AJ139" s="6" t="s">
        <v>1111</v>
      </c>
    </row>
    <row r="140" spans="1:36" ht="13" x14ac:dyDescent="0.15">
      <c r="A140" s="15">
        <v>43754.715602314813</v>
      </c>
      <c r="B140" s="6" t="s">
        <v>141</v>
      </c>
      <c r="C140" s="6" t="s">
        <v>149</v>
      </c>
      <c r="E140" s="4" t="str">
        <f t="shared" si="0"/>
        <v>Pflugerville</v>
      </c>
      <c r="F140" s="4" t="str">
        <f t="shared" si="1"/>
        <v>Aileen Garcia</v>
      </c>
      <c r="G140" s="72">
        <f t="shared" si="112"/>
        <v>0.75</v>
      </c>
      <c r="H140" s="69"/>
      <c r="I140" s="69">
        <f t="shared" si="113"/>
        <v>1</v>
      </c>
      <c r="J140" s="69">
        <f t="shared" si="114"/>
        <v>0.5</v>
      </c>
      <c r="T140" s="6" t="s">
        <v>179</v>
      </c>
      <c r="AH140" s="6" t="s">
        <v>1152</v>
      </c>
      <c r="AI140" s="6" t="s">
        <v>1104</v>
      </c>
      <c r="AJ140" s="6" t="s">
        <v>1111</v>
      </c>
    </row>
    <row r="141" spans="1:36" ht="13" x14ac:dyDescent="0.15">
      <c r="A141" s="15">
        <v>43754.715924085649</v>
      </c>
      <c r="B141" s="6" t="s">
        <v>141</v>
      </c>
      <c r="C141" s="6" t="s">
        <v>144</v>
      </c>
      <c r="E141" s="4" t="str">
        <f t="shared" si="0"/>
        <v>Del Valle</v>
      </c>
      <c r="F141" s="4" t="str">
        <f t="shared" si="1"/>
        <v>Adrian Zermeno</v>
      </c>
      <c r="G141" s="72">
        <f t="shared" si="112"/>
        <v>0.5</v>
      </c>
      <c r="H141" s="69"/>
      <c r="I141" s="69">
        <f t="shared" si="113"/>
        <v>0</v>
      </c>
      <c r="J141" s="69">
        <f t="shared" si="114"/>
        <v>1</v>
      </c>
      <c r="M141" s="6" t="s">
        <v>296</v>
      </c>
      <c r="AH141" s="6" t="s">
        <v>1153</v>
      </c>
      <c r="AI141" s="6" t="s">
        <v>1154</v>
      </c>
      <c r="AJ141" s="6" t="s">
        <v>1120</v>
      </c>
    </row>
    <row r="142" spans="1:36" ht="13" x14ac:dyDescent="0.15">
      <c r="A142" s="15">
        <v>43754.716717673611</v>
      </c>
      <c r="B142" s="6" t="s">
        <v>141</v>
      </c>
      <c r="C142" s="6" t="s">
        <v>149</v>
      </c>
      <c r="E142" s="4" t="str">
        <f t="shared" si="0"/>
        <v>Pflugerville</v>
      </c>
      <c r="F142" s="4" t="str">
        <f t="shared" si="1"/>
        <v>Romanus Ike</v>
      </c>
      <c r="G142" s="72">
        <f t="shared" si="112"/>
        <v>0.75</v>
      </c>
      <c r="H142" s="69"/>
      <c r="I142" s="69">
        <f t="shared" si="113"/>
        <v>1</v>
      </c>
      <c r="J142" s="69">
        <f t="shared" si="114"/>
        <v>0.5</v>
      </c>
      <c r="T142" s="6" t="s">
        <v>177</v>
      </c>
      <c r="AH142" s="6" t="s">
        <v>1155</v>
      </c>
      <c r="AI142" s="6" t="s">
        <v>1104</v>
      </c>
      <c r="AJ142" s="6" t="s">
        <v>1111</v>
      </c>
    </row>
    <row r="143" spans="1:36" ht="13" x14ac:dyDescent="0.15">
      <c r="A143" s="15">
        <v>43754.717798912039</v>
      </c>
      <c r="B143" s="6" t="s">
        <v>141</v>
      </c>
      <c r="C143" s="6" t="s">
        <v>144</v>
      </c>
      <c r="E143" s="4" t="str">
        <f t="shared" si="0"/>
        <v>Del Valle</v>
      </c>
      <c r="F143" s="4" t="str">
        <f t="shared" si="1"/>
        <v>Victor Negrete</v>
      </c>
      <c r="G143" s="72">
        <f t="shared" si="112"/>
        <v>1</v>
      </c>
      <c r="H143" s="69"/>
      <c r="I143" s="69">
        <f t="shared" si="113"/>
        <v>1</v>
      </c>
      <c r="J143" s="69">
        <f t="shared" si="114"/>
        <v>1</v>
      </c>
      <c r="M143" s="6" t="s">
        <v>152</v>
      </c>
      <c r="AH143" s="6" t="s">
        <v>1156</v>
      </c>
      <c r="AI143" s="6" t="s">
        <v>1157</v>
      </c>
      <c r="AJ143" s="6" t="s">
        <v>1158</v>
      </c>
    </row>
    <row r="144" spans="1:36" ht="13" x14ac:dyDescent="0.15">
      <c r="A144" s="15">
        <v>43754.721359999996</v>
      </c>
      <c r="B144" s="6" t="s">
        <v>141</v>
      </c>
      <c r="C144" s="6" t="s">
        <v>142</v>
      </c>
      <c r="E144" s="4" t="str">
        <f t="shared" si="0"/>
        <v>Stony Point</v>
      </c>
      <c r="F144" s="4" t="str">
        <f t="shared" si="1"/>
        <v>Jaden Desmond</v>
      </c>
      <c r="G144" s="72">
        <f t="shared" si="112"/>
        <v>0.75</v>
      </c>
      <c r="H144" s="69"/>
      <c r="I144" s="69">
        <f t="shared" si="113"/>
        <v>1</v>
      </c>
      <c r="J144" s="69">
        <f t="shared" si="114"/>
        <v>0.5</v>
      </c>
      <c r="U144" s="6" t="s">
        <v>164</v>
      </c>
      <c r="AH144" s="6" t="s">
        <v>1159</v>
      </c>
      <c r="AI144" s="6" t="s">
        <v>1160</v>
      </c>
      <c r="AJ144" s="6" t="s">
        <v>1107</v>
      </c>
    </row>
    <row r="145" spans="1:36" ht="13" x14ac:dyDescent="0.15">
      <c r="A145" s="15">
        <v>43754.724483831014</v>
      </c>
      <c r="B145" s="6" t="s">
        <v>141</v>
      </c>
      <c r="C145" s="6" t="s">
        <v>144</v>
      </c>
      <c r="E145" s="4" t="str">
        <f t="shared" si="0"/>
        <v>Del Valle</v>
      </c>
      <c r="F145" s="4" t="str">
        <f t="shared" si="1"/>
        <v>Thalia Perez Mendoza</v>
      </c>
      <c r="G145" s="72">
        <f t="shared" si="112"/>
        <v>0.5</v>
      </c>
      <c r="H145" s="69"/>
      <c r="I145" s="69">
        <f t="shared" si="113"/>
        <v>0</v>
      </c>
      <c r="J145" s="69">
        <f t="shared" si="114"/>
        <v>1</v>
      </c>
      <c r="M145" s="6" t="s">
        <v>358</v>
      </c>
      <c r="AH145" s="6" t="s">
        <v>1161</v>
      </c>
      <c r="AI145" s="6" t="s">
        <v>1162</v>
      </c>
      <c r="AJ145" s="6" t="s">
        <v>1123</v>
      </c>
    </row>
    <row r="146" spans="1:36" ht="13" x14ac:dyDescent="0.15">
      <c r="A146" s="15">
        <v>43754.724713217598</v>
      </c>
      <c r="B146" s="6" t="s">
        <v>141</v>
      </c>
      <c r="C146" s="6" t="s">
        <v>144</v>
      </c>
      <c r="E146" s="4" t="str">
        <f t="shared" si="0"/>
        <v>Del Valle</v>
      </c>
      <c r="F146" s="4" t="str">
        <f t="shared" si="1"/>
        <v>Florence Nyiraneza</v>
      </c>
      <c r="G146" s="72">
        <f t="shared" si="112"/>
        <v>1</v>
      </c>
      <c r="H146" s="69"/>
      <c r="I146" s="69">
        <f t="shared" si="113"/>
        <v>1</v>
      </c>
      <c r="J146" s="69">
        <f t="shared" si="114"/>
        <v>1</v>
      </c>
      <c r="M146" s="6" t="s">
        <v>150</v>
      </c>
      <c r="AH146" s="6" t="s">
        <v>1163</v>
      </c>
      <c r="AI146" s="6" t="s">
        <v>1104</v>
      </c>
      <c r="AJ146" s="6" t="s">
        <v>1105</v>
      </c>
    </row>
    <row r="147" spans="1:36" ht="13" x14ac:dyDescent="0.15">
      <c r="A147" s="15">
        <v>43754.725333333336</v>
      </c>
      <c r="B147" s="6" t="s">
        <v>141</v>
      </c>
      <c r="C147" s="6" t="s">
        <v>144</v>
      </c>
      <c r="E147" s="4" t="str">
        <f t="shared" si="0"/>
        <v>Del Valle</v>
      </c>
      <c r="F147" s="4" t="str">
        <f t="shared" si="1"/>
        <v>Estrellita Dilbert</v>
      </c>
      <c r="G147" s="72">
        <f t="shared" si="112"/>
        <v>0.25</v>
      </c>
      <c r="H147" s="69"/>
      <c r="I147" s="69">
        <f t="shared" si="113"/>
        <v>0</v>
      </c>
      <c r="J147" s="69">
        <f t="shared" si="114"/>
        <v>0.5</v>
      </c>
      <c r="M147" s="6" t="s">
        <v>146</v>
      </c>
      <c r="AH147" s="6" t="s">
        <v>1164</v>
      </c>
      <c r="AI147" s="6" t="s">
        <v>1148</v>
      </c>
      <c r="AJ147" s="6" t="s">
        <v>1111</v>
      </c>
    </row>
    <row r="148" spans="1:36" ht="13" x14ac:dyDescent="0.15">
      <c r="A148" s="15">
        <v>43754.725437766203</v>
      </c>
      <c r="B148" s="6" t="s">
        <v>141</v>
      </c>
      <c r="C148" s="6" t="s">
        <v>144</v>
      </c>
      <c r="E148" s="4" t="str">
        <f t="shared" si="0"/>
        <v>Del Valle</v>
      </c>
      <c r="F148" s="4" t="str">
        <f t="shared" si="1"/>
        <v>Clarissa Leija</v>
      </c>
      <c r="G148" s="72">
        <f t="shared" si="112"/>
        <v>0.25</v>
      </c>
      <c r="H148" s="69"/>
      <c r="I148" s="69">
        <f t="shared" si="113"/>
        <v>0</v>
      </c>
      <c r="J148" s="69">
        <f t="shared" si="114"/>
        <v>0.5</v>
      </c>
      <c r="M148" s="6" t="s">
        <v>287</v>
      </c>
      <c r="AH148" s="6" t="s">
        <v>1165</v>
      </c>
      <c r="AI148" s="6" t="s">
        <v>1166</v>
      </c>
      <c r="AJ148" s="6" t="s">
        <v>1111</v>
      </c>
    </row>
    <row r="149" spans="1:36" ht="13" x14ac:dyDescent="0.15">
      <c r="A149" s="15">
        <v>43754.72564420139</v>
      </c>
      <c r="B149" s="6" t="s">
        <v>141</v>
      </c>
      <c r="C149" s="6" t="s">
        <v>142</v>
      </c>
      <c r="E149" s="4" t="str">
        <f t="shared" si="0"/>
        <v>Stony Point</v>
      </c>
      <c r="F149" s="4" t="str">
        <f t="shared" si="1"/>
        <v>Aliana Sanchez</v>
      </c>
      <c r="G149" s="72">
        <f t="shared" si="112"/>
        <v>0.25</v>
      </c>
      <c r="H149" s="69"/>
      <c r="I149" s="69">
        <f t="shared" si="113"/>
        <v>0</v>
      </c>
      <c r="J149" s="69">
        <f t="shared" si="114"/>
        <v>0.5</v>
      </c>
      <c r="U149" s="6" t="s">
        <v>183</v>
      </c>
      <c r="AH149" s="6" t="s">
        <v>1167</v>
      </c>
      <c r="AI149" s="6" t="s">
        <v>1168</v>
      </c>
      <c r="AJ149" s="6" t="s">
        <v>1111</v>
      </c>
    </row>
    <row r="150" spans="1:36" ht="13" x14ac:dyDescent="0.15">
      <c r="A150" s="15">
        <v>43754.725832928241</v>
      </c>
      <c r="B150" s="6" t="s">
        <v>141</v>
      </c>
      <c r="C150" s="6" t="s">
        <v>144</v>
      </c>
      <c r="E150" s="4" t="str">
        <f t="shared" si="0"/>
        <v>Del Valle</v>
      </c>
      <c r="F150" s="4" t="str">
        <f t="shared" si="1"/>
        <v>Emily Lopez Campos</v>
      </c>
      <c r="G150" s="72">
        <f t="shared" si="112"/>
        <v>0.25</v>
      </c>
      <c r="H150" s="69"/>
      <c r="I150" s="69">
        <f t="shared" si="113"/>
        <v>0</v>
      </c>
      <c r="J150" s="69">
        <f t="shared" si="114"/>
        <v>0.5</v>
      </c>
      <c r="M150" s="6" t="s">
        <v>285</v>
      </c>
      <c r="AH150" s="6" t="s">
        <v>1169</v>
      </c>
      <c r="AI150" s="6" t="s">
        <v>1166</v>
      </c>
      <c r="AJ150" s="6" t="s">
        <v>1111</v>
      </c>
    </row>
    <row r="151" spans="1:36" ht="13" x14ac:dyDescent="0.15">
      <c r="A151" s="15">
        <v>43754.726872905092</v>
      </c>
      <c r="B151" s="6" t="s">
        <v>141</v>
      </c>
      <c r="C151" s="6" t="s">
        <v>142</v>
      </c>
      <c r="E151" s="4" t="str">
        <f t="shared" si="0"/>
        <v>Stony Point</v>
      </c>
      <c r="F151" s="4" t="str">
        <f t="shared" si="1"/>
        <v>Karla Jackson</v>
      </c>
      <c r="G151" s="72">
        <f t="shared" si="112"/>
        <v>0.25</v>
      </c>
      <c r="H151" s="69"/>
      <c r="I151" s="69">
        <f t="shared" si="113"/>
        <v>0</v>
      </c>
      <c r="J151" s="69">
        <f t="shared" si="114"/>
        <v>0.5</v>
      </c>
      <c r="U151" s="6" t="s">
        <v>178</v>
      </c>
      <c r="AH151" s="6" t="s">
        <v>1170</v>
      </c>
      <c r="AI151" s="6" t="s">
        <v>1171</v>
      </c>
      <c r="AJ151" s="6" t="s">
        <v>1111</v>
      </c>
    </row>
    <row r="152" spans="1:36" ht="13" x14ac:dyDescent="0.15">
      <c r="A152" s="15">
        <v>43754.727801550922</v>
      </c>
      <c r="B152" s="6" t="s">
        <v>141</v>
      </c>
      <c r="C152" s="6" t="s">
        <v>142</v>
      </c>
      <c r="E152" s="4" t="str">
        <f t="shared" si="0"/>
        <v>Stony Point</v>
      </c>
      <c r="F152" s="4" t="str">
        <f t="shared" si="1"/>
        <v>Agnieszka Jesionowska</v>
      </c>
      <c r="G152" s="72">
        <f t="shared" si="112"/>
        <v>0.5</v>
      </c>
      <c r="H152" s="69"/>
      <c r="I152" s="69">
        <f t="shared" si="113"/>
        <v>0</v>
      </c>
      <c r="J152" s="69">
        <f t="shared" si="114"/>
        <v>1</v>
      </c>
      <c r="U152" s="6" t="s">
        <v>184</v>
      </c>
      <c r="AH152" s="6" t="s">
        <v>1172</v>
      </c>
      <c r="AI152" s="6" t="s">
        <v>1173</v>
      </c>
      <c r="AJ152" s="6" t="s">
        <v>1123</v>
      </c>
    </row>
    <row r="153" spans="1:36" ht="13" x14ac:dyDescent="0.15">
      <c r="A153" s="15">
        <v>43754.727975972222</v>
      </c>
      <c r="B153" s="6" t="s">
        <v>141</v>
      </c>
      <c r="C153" s="6" t="s">
        <v>142</v>
      </c>
      <c r="E153" s="4" t="str">
        <f t="shared" si="0"/>
        <v>Stony Point</v>
      </c>
      <c r="F153" s="4" t="str">
        <f t="shared" si="1"/>
        <v>Giancarlo Fernandez</v>
      </c>
      <c r="G153" s="72">
        <f t="shared" si="112"/>
        <v>0.5</v>
      </c>
      <c r="H153" s="69"/>
      <c r="I153" s="69">
        <f t="shared" si="113"/>
        <v>0</v>
      </c>
      <c r="J153" s="69">
        <f t="shared" si="114"/>
        <v>1</v>
      </c>
      <c r="U153" s="6" t="s">
        <v>369</v>
      </c>
      <c r="AH153" s="6" t="s">
        <v>1174</v>
      </c>
      <c r="AI153" s="6" t="s">
        <v>1168</v>
      </c>
      <c r="AJ153" s="6" t="s">
        <v>1105</v>
      </c>
    </row>
    <row r="154" spans="1:36" ht="13" x14ac:dyDescent="0.15">
      <c r="A154" s="15">
        <v>43754.728070462967</v>
      </c>
      <c r="B154" s="6" t="s">
        <v>141</v>
      </c>
      <c r="C154" s="6" t="s">
        <v>142</v>
      </c>
      <c r="E154" s="4" t="str">
        <f t="shared" si="0"/>
        <v>Stony Point</v>
      </c>
      <c r="F154" s="4" t="str">
        <f t="shared" si="1"/>
        <v>Jazziah Reyes</v>
      </c>
      <c r="G154" s="72">
        <f t="shared" si="112"/>
        <v>0.75</v>
      </c>
      <c r="H154" s="69"/>
      <c r="I154" s="69">
        <f t="shared" si="113"/>
        <v>1</v>
      </c>
      <c r="J154" s="69">
        <f t="shared" si="114"/>
        <v>0.5</v>
      </c>
      <c r="U154" s="6" t="s">
        <v>412</v>
      </c>
      <c r="AH154" s="6" t="s">
        <v>1175</v>
      </c>
      <c r="AI154" s="6" t="s">
        <v>1104</v>
      </c>
      <c r="AJ154" s="6" t="s">
        <v>1111</v>
      </c>
    </row>
    <row r="155" spans="1:36" ht="13" x14ac:dyDescent="0.15">
      <c r="A155" s="15">
        <v>43754.728120902779</v>
      </c>
      <c r="B155" s="6" t="s">
        <v>141</v>
      </c>
      <c r="C155" s="6" t="s">
        <v>142</v>
      </c>
      <c r="E155" s="4" t="str">
        <f t="shared" si="0"/>
        <v>Stony Point</v>
      </c>
      <c r="F155" s="4" t="str">
        <f t="shared" si="1"/>
        <v>Keilan Shaw</v>
      </c>
      <c r="G155" s="72">
        <f t="shared" si="112"/>
        <v>0.5</v>
      </c>
      <c r="H155" s="69"/>
      <c r="I155" s="69">
        <f t="shared" si="113"/>
        <v>0</v>
      </c>
      <c r="J155" s="69">
        <f t="shared" si="114"/>
        <v>1</v>
      </c>
      <c r="U155" s="6" t="s">
        <v>165</v>
      </c>
      <c r="AH155" s="6" t="s">
        <v>1176</v>
      </c>
      <c r="AI155" s="6" t="s">
        <v>1177</v>
      </c>
      <c r="AJ155" s="6" t="s">
        <v>1105</v>
      </c>
    </row>
    <row r="156" spans="1:36" ht="13" x14ac:dyDescent="0.15">
      <c r="A156" s="15">
        <v>43754.728447685186</v>
      </c>
      <c r="B156" s="6" t="s">
        <v>141</v>
      </c>
      <c r="C156" s="6" t="s">
        <v>142</v>
      </c>
      <c r="E156" s="4" t="str">
        <f t="shared" si="0"/>
        <v>Stony Point</v>
      </c>
      <c r="F156" s="4" t="str">
        <f t="shared" si="1"/>
        <v>Kacylia Castro</v>
      </c>
      <c r="G156" s="72">
        <f t="shared" si="112"/>
        <v>1</v>
      </c>
      <c r="H156" s="69"/>
      <c r="I156" s="69">
        <f t="shared" si="113"/>
        <v>1</v>
      </c>
      <c r="J156" s="69">
        <f t="shared" si="114"/>
        <v>1</v>
      </c>
      <c r="U156" s="6" t="s">
        <v>176</v>
      </c>
      <c r="AH156" s="6" t="s">
        <v>1178</v>
      </c>
      <c r="AI156" s="6" t="s">
        <v>1104</v>
      </c>
      <c r="AJ156" s="6" t="s">
        <v>1158</v>
      </c>
    </row>
    <row r="157" spans="1:36" ht="13" x14ac:dyDescent="0.15">
      <c r="A157" s="15">
        <v>43754.728582337964</v>
      </c>
      <c r="B157" s="6" t="s">
        <v>141</v>
      </c>
      <c r="C157" s="6" t="s">
        <v>149</v>
      </c>
      <c r="E157" s="4" t="str">
        <f t="shared" si="0"/>
        <v>Pflugerville</v>
      </c>
      <c r="F157" s="4" t="str">
        <f t="shared" si="1"/>
        <v>Marley McMillan</v>
      </c>
      <c r="G157" s="72">
        <f t="shared" si="112"/>
        <v>0.75</v>
      </c>
      <c r="H157" s="69"/>
      <c r="I157" s="69">
        <f t="shared" si="113"/>
        <v>1</v>
      </c>
      <c r="J157" s="69">
        <f t="shared" si="114"/>
        <v>0.5</v>
      </c>
      <c r="T157" s="6" t="s">
        <v>172</v>
      </c>
      <c r="AH157" s="6" t="s">
        <v>1179</v>
      </c>
      <c r="AI157" s="6" t="s">
        <v>1104</v>
      </c>
      <c r="AJ157" s="6" t="s">
        <v>1111</v>
      </c>
    </row>
    <row r="158" spans="1:36" ht="13" x14ac:dyDescent="0.15">
      <c r="A158" s="15">
        <v>43754.728712233795</v>
      </c>
      <c r="B158" s="6" t="s">
        <v>141</v>
      </c>
      <c r="C158" s="6" t="s">
        <v>142</v>
      </c>
      <c r="E158" s="4" t="str">
        <f t="shared" si="0"/>
        <v>Stony Point</v>
      </c>
      <c r="F158" s="4" t="str">
        <f t="shared" si="1"/>
        <v>Kevin McMillan</v>
      </c>
      <c r="G158" s="72">
        <f t="shared" si="112"/>
        <v>1</v>
      </c>
      <c r="H158" s="69"/>
      <c r="I158" s="69">
        <f t="shared" si="113"/>
        <v>1</v>
      </c>
      <c r="J158" s="69">
        <f t="shared" si="114"/>
        <v>1</v>
      </c>
      <c r="U158" s="6" t="s">
        <v>171</v>
      </c>
      <c r="AH158" s="6" t="s">
        <v>1180</v>
      </c>
      <c r="AI158" s="6" t="s">
        <v>1104</v>
      </c>
      <c r="AJ158" s="6" t="s">
        <v>1123</v>
      </c>
    </row>
    <row r="159" spans="1:36" ht="13" x14ac:dyDescent="0.15">
      <c r="A159" s="15">
        <v>43754.728948090276</v>
      </c>
      <c r="B159" s="6" t="s">
        <v>141</v>
      </c>
      <c r="C159" s="6" t="s">
        <v>142</v>
      </c>
      <c r="E159" s="4" t="str">
        <f t="shared" si="0"/>
        <v>Stony Point</v>
      </c>
      <c r="F159" s="4" t="str">
        <f t="shared" si="1"/>
        <v>Mark Gallegos</v>
      </c>
      <c r="G159" s="72">
        <f t="shared" si="112"/>
        <v>0.5</v>
      </c>
      <c r="H159" s="69"/>
      <c r="I159" s="69">
        <f t="shared" si="113"/>
        <v>0</v>
      </c>
      <c r="J159" s="69">
        <f t="shared" si="114"/>
        <v>1</v>
      </c>
      <c r="U159" s="6" t="s">
        <v>371</v>
      </c>
      <c r="AH159" s="6" t="s">
        <v>1181</v>
      </c>
      <c r="AI159" s="6" t="s">
        <v>1142</v>
      </c>
      <c r="AJ159" s="6" t="s">
        <v>1105</v>
      </c>
    </row>
    <row r="160" spans="1:36" ht="13" x14ac:dyDescent="0.15">
      <c r="A160" s="15">
        <v>43754.729267731484</v>
      </c>
      <c r="B160" s="6" t="s">
        <v>141</v>
      </c>
      <c r="C160" s="6" t="s">
        <v>142</v>
      </c>
      <c r="E160" s="4" t="str">
        <f t="shared" si="0"/>
        <v>Stony Point</v>
      </c>
      <c r="F160" s="4" t="str">
        <f t="shared" si="1"/>
        <v>Kyle Chambless</v>
      </c>
      <c r="G160" s="72">
        <f t="shared" si="112"/>
        <v>0.25</v>
      </c>
      <c r="H160" s="69"/>
      <c r="I160" s="69">
        <f t="shared" si="113"/>
        <v>0</v>
      </c>
      <c r="J160" s="69">
        <f t="shared" si="114"/>
        <v>0.5</v>
      </c>
      <c r="U160" s="6" t="s">
        <v>181</v>
      </c>
      <c r="AH160" s="6" t="s">
        <v>1182</v>
      </c>
      <c r="AI160" s="6" t="s">
        <v>1183</v>
      </c>
      <c r="AJ160" s="6" t="s">
        <v>1111</v>
      </c>
    </row>
    <row r="161" spans="1:36" ht="13" x14ac:dyDescent="0.15">
      <c r="A161" s="15">
        <v>43754.729460763891</v>
      </c>
      <c r="B161" s="6" t="s">
        <v>141</v>
      </c>
      <c r="C161" s="6" t="s">
        <v>149</v>
      </c>
      <c r="E161" s="4" t="str">
        <f t="shared" si="0"/>
        <v>Pflugerville</v>
      </c>
      <c r="F161" s="4" t="str">
        <f t="shared" si="1"/>
        <v>Layla Guerra</v>
      </c>
      <c r="G161" s="72">
        <f t="shared" si="112"/>
        <v>0.75</v>
      </c>
      <c r="H161" s="69"/>
      <c r="I161" s="69">
        <f t="shared" si="113"/>
        <v>1</v>
      </c>
      <c r="J161" s="69">
        <f t="shared" si="114"/>
        <v>0.5</v>
      </c>
      <c r="T161" s="6" t="s">
        <v>365</v>
      </c>
      <c r="AH161" s="6" t="s">
        <v>1184</v>
      </c>
      <c r="AI161" s="6" t="s">
        <v>1104</v>
      </c>
      <c r="AJ161" s="6" t="s">
        <v>1107</v>
      </c>
    </row>
    <row r="162" spans="1:36" ht="13" x14ac:dyDescent="0.15">
      <c r="A162" s="15">
        <v>43754.72983084491</v>
      </c>
      <c r="B162" s="6" t="s">
        <v>141</v>
      </c>
      <c r="C162" s="6" t="s">
        <v>149</v>
      </c>
      <c r="E162" s="4" t="str">
        <f t="shared" si="0"/>
        <v>Pflugerville</v>
      </c>
      <c r="F162" s="4" t="str">
        <f t="shared" si="1"/>
        <v>Dajuan Jules</v>
      </c>
      <c r="G162" s="72">
        <f t="shared" si="112"/>
        <v>0.75</v>
      </c>
      <c r="H162" s="69"/>
      <c r="I162" s="69">
        <f t="shared" si="113"/>
        <v>1</v>
      </c>
      <c r="J162" s="69">
        <f t="shared" si="114"/>
        <v>0.5</v>
      </c>
      <c r="T162" s="6" t="s">
        <v>166</v>
      </c>
      <c r="AH162" s="6" t="s">
        <v>1185</v>
      </c>
      <c r="AI162" s="6" t="s">
        <v>1104</v>
      </c>
      <c r="AJ162" s="6" t="s">
        <v>1111</v>
      </c>
    </row>
    <row r="163" spans="1:36" ht="13" x14ac:dyDescent="0.15">
      <c r="A163" s="15">
        <v>43754.730291064814</v>
      </c>
      <c r="B163" s="6" t="s">
        <v>141</v>
      </c>
      <c r="C163" s="6" t="s">
        <v>149</v>
      </c>
      <c r="E163" s="4" t="str">
        <f t="shared" si="0"/>
        <v>Pflugerville</v>
      </c>
      <c r="F163" s="4" t="str">
        <f t="shared" si="1"/>
        <v>Bethany Wong</v>
      </c>
      <c r="G163" s="72">
        <f t="shared" si="112"/>
        <v>0.75</v>
      </c>
      <c r="H163" s="69"/>
      <c r="I163" s="69">
        <f t="shared" si="113"/>
        <v>1</v>
      </c>
      <c r="J163" s="69">
        <f t="shared" si="114"/>
        <v>0.5</v>
      </c>
      <c r="T163" s="6" t="s">
        <v>401</v>
      </c>
      <c r="AH163" s="6" t="s">
        <v>1186</v>
      </c>
      <c r="AI163" s="6" t="s">
        <v>1104</v>
      </c>
      <c r="AJ163" s="6" t="s">
        <v>1107</v>
      </c>
    </row>
    <row r="164" spans="1:36" ht="13" x14ac:dyDescent="0.15">
      <c r="A164" s="15">
        <v>43754.730657245367</v>
      </c>
      <c r="B164" s="6" t="s">
        <v>141</v>
      </c>
      <c r="C164" s="6" t="s">
        <v>149</v>
      </c>
      <c r="E164" s="4" t="str">
        <f t="shared" si="0"/>
        <v>Pflugerville</v>
      </c>
      <c r="F164" s="4" t="str">
        <f t="shared" si="1"/>
        <v>Trinity Williams</v>
      </c>
      <c r="G164" s="72">
        <f t="shared" si="112"/>
        <v>0.75</v>
      </c>
      <c r="H164" s="69"/>
      <c r="I164" s="69">
        <f t="shared" si="113"/>
        <v>1</v>
      </c>
      <c r="J164" s="69">
        <f t="shared" si="114"/>
        <v>0.5</v>
      </c>
      <c r="T164" s="6" t="s">
        <v>402</v>
      </c>
      <c r="AH164" s="6" t="s">
        <v>1187</v>
      </c>
      <c r="AI164" s="6" t="s">
        <v>1104</v>
      </c>
      <c r="AJ164" s="6" t="s">
        <v>1107</v>
      </c>
    </row>
    <row r="165" spans="1:36" ht="13" x14ac:dyDescent="0.15">
      <c r="A165" s="15">
        <v>43754.731180254632</v>
      </c>
      <c r="B165" s="6" t="s">
        <v>141</v>
      </c>
      <c r="C165" s="6" t="s">
        <v>149</v>
      </c>
      <c r="E165" s="4" t="str">
        <f t="shared" si="0"/>
        <v>Pflugerville</v>
      </c>
      <c r="F165" s="4" t="str">
        <f t="shared" si="1"/>
        <v>Desiree Flores</v>
      </c>
      <c r="G165" s="72">
        <f t="shared" si="112"/>
        <v>0.5</v>
      </c>
      <c r="H165" s="69"/>
      <c r="I165" s="69">
        <f t="shared" si="113"/>
        <v>0</v>
      </c>
      <c r="J165" s="69">
        <f t="shared" si="114"/>
        <v>1</v>
      </c>
      <c r="T165" s="6" t="s">
        <v>191</v>
      </c>
      <c r="AH165" s="6" t="s">
        <v>1188</v>
      </c>
      <c r="AI165" s="6" t="s">
        <v>1189</v>
      </c>
      <c r="AJ165" s="6" t="s">
        <v>1123</v>
      </c>
    </row>
    <row r="166" spans="1:36" ht="13" x14ac:dyDescent="0.15">
      <c r="A166" s="15">
        <v>43754.735596747691</v>
      </c>
      <c r="B166" s="6" t="s">
        <v>141</v>
      </c>
      <c r="C166" s="6" t="s">
        <v>168</v>
      </c>
      <c r="E166" s="4" t="str">
        <f t="shared" si="0"/>
        <v>Weiss</v>
      </c>
      <c r="F166" s="4" t="str">
        <f t="shared" si="1"/>
        <v>Myzel Oyaro</v>
      </c>
      <c r="G166" s="72">
        <f t="shared" si="112"/>
        <v>0.25</v>
      </c>
      <c r="H166" s="69"/>
      <c r="I166" s="69">
        <f t="shared" si="113"/>
        <v>0</v>
      </c>
      <c r="J166" s="69">
        <f t="shared" si="114"/>
        <v>0.5</v>
      </c>
      <c r="V166" s="6" t="s">
        <v>363</v>
      </c>
      <c r="AH166" s="6" t="s">
        <v>1190</v>
      </c>
      <c r="AI166" s="6" t="s">
        <v>1137</v>
      </c>
      <c r="AJ166" s="6" t="s">
        <v>1107</v>
      </c>
    </row>
    <row r="167" spans="1:36" ht="13" x14ac:dyDescent="0.15">
      <c r="A167" s="15">
        <v>43754.737134074079</v>
      </c>
      <c r="B167" s="6" t="s">
        <v>141</v>
      </c>
      <c r="C167" s="6" t="s">
        <v>168</v>
      </c>
      <c r="E167" s="4" t="str">
        <f t="shared" si="0"/>
        <v>Weiss</v>
      </c>
      <c r="F167" s="4" t="str">
        <f t="shared" si="1"/>
        <v>Nauni Yadav</v>
      </c>
      <c r="G167" s="72">
        <f t="shared" si="112"/>
        <v>0.25</v>
      </c>
      <c r="H167" s="69"/>
      <c r="I167" s="69">
        <f t="shared" si="113"/>
        <v>0</v>
      </c>
      <c r="J167" s="69">
        <f t="shared" si="114"/>
        <v>0.5</v>
      </c>
      <c r="V167" s="6" t="s">
        <v>380</v>
      </c>
      <c r="AH167" s="6" t="s">
        <v>1191</v>
      </c>
      <c r="AI167" s="6" t="s">
        <v>1192</v>
      </c>
      <c r="AJ167" s="6" t="s">
        <v>1107</v>
      </c>
    </row>
    <row r="168" spans="1:36" ht="13" x14ac:dyDescent="0.15">
      <c r="A168" s="15">
        <v>43754.737246018514</v>
      </c>
      <c r="B168" s="6" t="s">
        <v>141</v>
      </c>
      <c r="C168" s="6" t="s">
        <v>168</v>
      </c>
      <c r="E168" s="4" t="str">
        <f t="shared" si="0"/>
        <v>Weiss</v>
      </c>
      <c r="F168" s="4" t="str">
        <f t="shared" si="1"/>
        <v>Isaac Ahonle</v>
      </c>
      <c r="G168" s="72">
        <f t="shared" si="112"/>
        <v>0.75</v>
      </c>
      <c r="H168" s="69"/>
      <c r="I168" s="69">
        <f t="shared" si="113"/>
        <v>1</v>
      </c>
      <c r="J168" s="69">
        <f t="shared" si="114"/>
        <v>0.5</v>
      </c>
      <c r="V168" s="6" t="s">
        <v>189</v>
      </c>
      <c r="AH168" s="6" t="s">
        <v>1193</v>
      </c>
      <c r="AI168" s="6" t="s">
        <v>1104</v>
      </c>
      <c r="AJ168" s="6" t="s">
        <v>1107</v>
      </c>
    </row>
    <row r="169" spans="1:36" ht="13" x14ac:dyDescent="0.15">
      <c r="A169" s="15">
        <v>43754.737285312498</v>
      </c>
      <c r="B169" s="6" t="s">
        <v>141</v>
      </c>
      <c r="C169" s="6" t="s">
        <v>168</v>
      </c>
      <c r="E169" s="4" t="str">
        <f t="shared" si="0"/>
        <v>Weiss</v>
      </c>
      <c r="F169" s="4" t="str">
        <f t="shared" si="1"/>
        <v>Gabriella Vallejo</v>
      </c>
      <c r="G169" s="72">
        <f t="shared" si="112"/>
        <v>0.75</v>
      </c>
      <c r="H169" s="69"/>
      <c r="I169" s="69">
        <f t="shared" si="113"/>
        <v>1</v>
      </c>
      <c r="J169" s="69">
        <f t="shared" si="114"/>
        <v>0.5</v>
      </c>
      <c r="V169" s="6" t="s">
        <v>190</v>
      </c>
      <c r="AH169" s="6" t="s">
        <v>1194</v>
      </c>
      <c r="AI169" s="6" t="s">
        <v>1104</v>
      </c>
      <c r="AJ169" s="6" t="s">
        <v>1107</v>
      </c>
    </row>
    <row r="170" spans="1:36" ht="13" x14ac:dyDescent="0.15">
      <c r="A170" s="15">
        <v>43754.737527743055</v>
      </c>
      <c r="B170" s="6" t="s">
        <v>141</v>
      </c>
      <c r="C170" s="6" t="s">
        <v>168</v>
      </c>
      <c r="E170" s="4" t="str">
        <f t="shared" si="0"/>
        <v>Weiss</v>
      </c>
      <c r="F170" s="4" t="str">
        <f t="shared" si="1"/>
        <v>Luz Sanchez</v>
      </c>
      <c r="G170" s="72">
        <f t="shared" si="112"/>
        <v>0.75</v>
      </c>
      <c r="H170" s="69"/>
      <c r="I170" s="69">
        <f t="shared" si="113"/>
        <v>1</v>
      </c>
      <c r="J170" s="69">
        <f t="shared" si="114"/>
        <v>0.5</v>
      </c>
      <c r="V170" s="6" t="s">
        <v>367</v>
      </c>
      <c r="AH170" s="6" t="s">
        <v>1195</v>
      </c>
      <c r="AI170" s="6" t="s">
        <v>1196</v>
      </c>
      <c r="AJ170" s="6" t="s">
        <v>1111</v>
      </c>
    </row>
    <row r="171" spans="1:36" ht="13" x14ac:dyDescent="0.15">
      <c r="A171" s="15">
        <v>43759.717232627314</v>
      </c>
      <c r="B171" s="6" t="s">
        <v>141</v>
      </c>
      <c r="C171" s="6" t="s">
        <v>194</v>
      </c>
      <c r="E171" s="4" t="str">
        <f t="shared" si="0"/>
        <v>Akins</v>
      </c>
      <c r="F171" s="4" t="str">
        <f t="shared" si="1"/>
        <v>Emma San Miguel</v>
      </c>
      <c r="G171" s="72">
        <f t="shared" si="112"/>
        <v>0.5</v>
      </c>
      <c r="H171" s="69"/>
      <c r="I171" s="69">
        <f t="shared" si="113"/>
        <v>0</v>
      </c>
      <c r="J171" s="69">
        <f t="shared" si="114"/>
        <v>1</v>
      </c>
      <c r="L171" s="6" t="s">
        <v>378</v>
      </c>
      <c r="AH171" s="6" t="s">
        <v>1197</v>
      </c>
      <c r="AI171" s="6" t="s">
        <v>1198</v>
      </c>
      <c r="AJ171" s="6" t="s">
        <v>1105</v>
      </c>
    </row>
    <row r="172" spans="1:36" ht="13" x14ac:dyDescent="0.15">
      <c r="A172" s="15">
        <v>43759.722533587963</v>
      </c>
      <c r="B172" s="6" t="s">
        <v>141</v>
      </c>
      <c r="C172" s="6" t="s">
        <v>194</v>
      </c>
      <c r="E172" s="4" t="str">
        <f t="shared" si="0"/>
        <v>Akins</v>
      </c>
      <c r="F172" s="4" t="str">
        <f t="shared" si="1"/>
        <v>Maria Contreras</v>
      </c>
      <c r="G172" s="72">
        <f t="shared" si="112"/>
        <v>0.75</v>
      </c>
      <c r="H172" s="69"/>
      <c r="I172" s="69">
        <f t="shared" si="113"/>
        <v>1</v>
      </c>
      <c r="J172" s="69">
        <f t="shared" si="114"/>
        <v>0.5</v>
      </c>
      <c r="L172" s="6" t="s">
        <v>208</v>
      </c>
      <c r="AH172" s="6" t="s">
        <v>1199</v>
      </c>
      <c r="AI172" s="6" t="s">
        <v>1104</v>
      </c>
      <c r="AJ172" s="6" t="s">
        <v>1107</v>
      </c>
    </row>
    <row r="173" spans="1:36" ht="13" x14ac:dyDescent="0.15">
      <c r="A173" s="15">
        <v>43759.723846851848</v>
      </c>
      <c r="B173" s="6" t="s">
        <v>141</v>
      </c>
      <c r="C173" s="6" t="s">
        <v>194</v>
      </c>
      <c r="E173" s="4" t="str">
        <f t="shared" si="0"/>
        <v>Akins</v>
      </c>
      <c r="F173" s="4" t="str">
        <f t="shared" si="1"/>
        <v>Ashlyn King</v>
      </c>
      <c r="G173" s="72">
        <f t="shared" si="112"/>
        <v>0.25</v>
      </c>
      <c r="H173" s="69"/>
      <c r="I173" s="69">
        <f t="shared" si="113"/>
        <v>0</v>
      </c>
      <c r="J173" s="69">
        <f t="shared" si="114"/>
        <v>0.5</v>
      </c>
      <c r="L173" s="6" t="s">
        <v>195</v>
      </c>
      <c r="AH173" s="6" t="s">
        <v>1200</v>
      </c>
      <c r="AI173" s="6" t="s">
        <v>1126</v>
      </c>
      <c r="AJ173" s="6" t="s">
        <v>1107</v>
      </c>
    </row>
    <row r="174" spans="1:36" ht="13" x14ac:dyDescent="0.15">
      <c r="A174" s="15">
        <v>43759.72694709491</v>
      </c>
      <c r="B174" s="6" t="s">
        <v>141</v>
      </c>
      <c r="C174" s="6" t="s">
        <v>194</v>
      </c>
      <c r="E174" s="4" t="str">
        <f t="shared" si="0"/>
        <v>Akins</v>
      </c>
      <c r="F174" s="4" t="str">
        <f t="shared" si="1"/>
        <v>Nicholas Cibrone</v>
      </c>
      <c r="G174" s="72">
        <f t="shared" si="112"/>
        <v>1</v>
      </c>
      <c r="H174" s="69"/>
      <c r="I174" s="69">
        <f t="shared" si="113"/>
        <v>1</v>
      </c>
      <c r="J174" s="69">
        <f t="shared" si="114"/>
        <v>1</v>
      </c>
      <c r="L174" s="6" t="s">
        <v>200</v>
      </c>
      <c r="AH174" s="6" t="s">
        <v>1201</v>
      </c>
      <c r="AI174" s="6" t="s">
        <v>1202</v>
      </c>
      <c r="AJ174" s="6" t="s">
        <v>1123</v>
      </c>
    </row>
    <row r="175" spans="1:36" ht="13" x14ac:dyDescent="0.15">
      <c r="A175" s="15">
        <v>43759.727733402775</v>
      </c>
      <c r="B175" s="6" t="s">
        <v>141</v>
      </c>
      <c r="C175" s="6" t="s">
        <v>194</v>
      </c>
      <c r="E175" s="4" t="str">
        <f t="shared" si="0"/>
        <v>Akins</v>
      </c>
      <c r="F175" s="4" t="str">
        <f t="shared" si="1"/>
        <v>Yazmin Tambunga</v>
      </c>
      <c r="G175" s="72">
        <f t="shared" si="112"/>
        <v>0.25</v>
      </c>
      <c r="H175" s="69"/>
      <c r="I175" s="69">
        <f t="shared" si="113"/>
        <v>0</v>
      </c>
      <c r="J175" s="69">
        <f t="shared" si="114"/>
        <v>0.5</v>
      </c>
      <c r="L175" s="6" t="s">
        <v>206</v>
      </c>
      <c r="AH175" s="6" t="s">
        <v>1203</v>
      </c>
      <c r="AI175" s="6" t="s">
        <v>1153</v>
      </c>
      <c r="AJ175" s="6" t="s">
        <v>1111</v>
      </c>
    </row>
    <row r="176" spans="1:36" ht="13" x14ac:dyDescent="0.15">
      <c r="A176" s="15">
        <v>43759.728338981484</v>
      </c>
      <c r="B176" s="6" t="s">
        <v>141</v>
      </c>
      <c r="C176" s="6" t="s">
        <v>194</v>
      </c>
      <c r="E176" s="4" t="str">
        <f t="shared" si="0"/>
        <v>Akins</v>
      </c>
      <c r="F176" s="4" t="str">
        <f t="shared" si="1"/>
        <v>Kimberly Lujan</v>
      </c>
      <c r="G176" s="72">
        <f t="shared" si="112"/>
        <v>0.25</v>
      </c>
      <c r="H176" s="69"/>
      <c r="I176" s="69">
        <f t="shared" si="113"/>
        <v>0</v>
      </c>
      <c r="J176" s="69">
        <f t="shared" si="114"/>
        <v>0.5</v>
      </c>
      <c r="L176" s="6" t="s">
        <v>377</v>
      </c>
      <c r="AH176" s="6" t="s">
        <v>1204</v>
      </c>
      <c r="AI176" s="6" t="s">
        <v>1126</v>
      </c>
      <c r="AJ176" s="6" t="s">
        <v>1107</v>
      </c>
    </row>
    <row r="177" spans="1:36" ht="13" x14ac:dyDescent="0.15">
      <c r="A177" s="15">
        <v>43759.729505185183</v>
      </c>
      <c r="B177" s="6" t="s">
        <v>141</v>
      </c>
      <c r="C177" s="6" t="s">
        <v>142</v>
      </c>
      <c r="E177" s="4" t="str">
        <f t="shared" si="0"/>
        <v>Stony Point</v>
      </c>
      <c r="F177" s="4" t="str">
        <f t="shared" si="1"/>
        <v>Jameson Shook</v>
      </c>
      <c r="G177" s="72">
        <f t="shared" si="112"/>
        <v>0.25</v>
      </c>
      <c r="H177" s="69"/>
      <c r="I177" s="69">
        <f t="shared" si="113"/>
        <v>0</v>
      </c>
      <c r="J177" s="69">
        <f t="shared" si="114"/>
        <v>0.5</v>
      </c>
      <c r="U177" s="6" t="s">
        <v>170</v>
      </c>
      <c r="AH177" s="6" t="s">
        <v>1205</v>
      </c>
      <c r="AI177" s="6" t="s">
        <v>1206</v>
      </c>
      <c r="AJ177" s="6" t="s">
        <v>1107</v>
      </c>
    </row>
    <row r="178" spans="1:36" ht="13" x14ac:dyDescent="0.15">
      <c r="A178" s="15">
        <v>43759.729506990741</v>
      </c>
      <c r="B178" s="6" t="s">
        <v>141</v>
      </c>
      <c r="C178" s="6" t="s">
        <v>194</v>
      </c>
      <c r="E178" s="4" t="str">
        <f t="shared" si="0"/>
        <v>Akins</v>
      </c>
      <c r="F178" s="4" t="str">
        <f t="shared" si="1"/>
        <v>Sean Koonce</v>
      </c>
      <c r="G178" s="72">
        <f t="shared" si="112"/>
        <v>1</v>
      </c>
      <c r="H178" s="69"/>
      <c r="I178" s="69">
        <f t="shared" si="113"/>
        <v>1</v>
      </c>
      <c r="J178" s="69">
        <f t="shared" si="114"/>
        <v>1</v>
      </c>
      <c r="L178" s="6" t="s">
        <v>203</v>
      </c>
      <c r="AH178" s="6" t="s">
        <v>1207</v>
      </c>
      <c r="AI178" s="6" t="s">
        <v>1104</v>
      </c>
      <c r="AJ178" s="6" t="s">
        <v>1105</v>
      </c>
    </row>
    <row r="179" spans="1:36" ht="13" x14ac:dyDescent="0.15">
      <c r="A179" s="15">
        <v>43759.729509456018</v>
      </c>
      <c r="B179" s="6" t="s">
        <v>141</v>
      </c>
      <c r="C179" s="6" t="s">
        <v>194</v>
      </c>
      <c r="E179" s="4" t="str">
        <f t="shared" si="0"/>
        <v>Akins</v>
      </c>
      <c r="F179" s="4" t="str">
        <f t="shared" si="1"/>
        <v>William Hale</v>
      </c>
      <c r="G179" s="72">
        <f t="shared" si="112"/>
        <v>1</v>
      </c>
      <c r="H179" s="69"/>
      <c r="I179" s="69">
        <f t="shared" si="113"/>
        <v>1</v>
      </c>
      <c r="J179" s="69">
        <f t="shared" si="114"/>
        <v>1</v>
      </c>
      <c r="L179" s="6" t="s">
        <v>205</v>
      </c>
      <c r="AH179" s="6" t="s">
        <v>1125</v>
      </c>
      <c r="AI179" s="6" t="s">
        <v>1104</v>
      </c>
      <c r="AJ179" s="6" t="s">
        <v>1120</v>
      </c>
    </row>
    <row r="180" spans="1:36" ht="13" x14ac:dyDescent="0.15">
      <c r="A180" s="15">
        <v>43759.73053100695</v>
      </c>
      <c r="B180" s="6" t="s">
        <v>141</v>
      </c>
      <c r="C180" s="6" t="s">
        <v>194</v>
      </c>
      <c r="E180" s="4" t="str">
        <f t="shared" si="0"/>
        <v>Akins</v>
      </c>
      <c r="F180" s="4" t="str">
        <f t="shared" si="1"/>
        <v>Nallely Alonso</v>
      </c>
      <c r="G180" s="72">
        <f t="shared" si="112"/>
        <v>1</v>
      </c>
      <c r="H180" s="69"/>
      <c r="I180" s="69">
        <f t="shared" si="113"/>
        <v>1</v>
      </c>
      <c r="J180" s="69">
        <f t="shared" si="114"/>
        <v>1</v>
      </c>
      <c r="L180" s="6" t="s">
        <v>407</v>
      </c>
      <c r="AH180" s="6" t="s">
        <v>1208</v>
      </c>
      <c r="AI180" s="6" t="s">
        <v>1104</v>
      </c>
      <c r="AJ180" s="6" t="s">
        <v>1120</v>
      </c>
    </row>
    <row r="181" spans="1:36" ht="13" x14ac:dyDescent="0.15">
      <c r="A181" s="15">
        <v>43759.730600381939</v>
      </c>
      <c r="B181" s="6" t="s">
        <v>141</v>
      </c>
      <c r="C181" s="6" t="s">
        <v>194</v>
      </c>
      <c r="E181" s="4" t="str">
        <f t="shared" si="0"/>
        <v>Akins</v>
      </c>
      <c r="F181" s="4" t="str">
        <f t="shared" si="1"/>
        <v>Kennia Toledo</v>
      </c>
      <c r="G181" s="72">
        <f t="shared" si="112"/>
        <v>0.75</v>
      </c>
      <c r="H181" s="69"/>
      <c r="I181" s="69">
        <f t="shared" si="113"/>
        <v>1</v>
      </c>
      <c r="J181" s="69">
        <f t="shared" si="114"/>
        <v>0.5</v>
      </c>
      <c r="L181" s="6" t="s">
        <v>374</v>
      </c>
      <c r="AH181" s="6" t="s">
        <v>1209</v>
      </c>
      <c r="AI181" s="6" t="s">
        <v>1104</v>
      </c>
      <c r="AJ181" s="6" t="s">
        <v>1107</v>
      </c>
    </row>
    <row r="182" spans="1:36" ht="13" x14ac:dyDescent="0.15">
      <c r="A182" s="15">
        <v>43759.731433865745</v>
      </c>
      <c r="B182" s="6" t="s">
        <v>141</v>
      </c>
      <c r="C182" s="6" t="s">
        <v>194</v>
      </c>
      <c r="E182" s="4" t="str">
        <f t="shared" si="0"/>
        <v>Akins</v>
      </c>
      <c r="F182" s="4" t="str">
        <f t="shared" si="1"/>
        <v>Paola Elizalde</v>
      </c>
      <c r="G182" s="72">
        <f t="shared" si="112"/>
        <v>0.25</v>
      </c>
      <c r="H182" s="69"/>
      <c r="I182" s="69">
        <f t="shared" si="113"/>
        <v>0</v>
      </c>
      <c r="J182" s="69">
        <f t="shared" si="114"/>
        <v>0.5</v>
      </c>
      <c r="L182" s="6" t="s">
        <v>605</v>
      </c>
      <c r="AH182" s="6" t="s">
        <v>1210</v>
      </c>
      <c r="AI182" s="66" t="s">
        <v>1211</v>
      </c>
      <c r="AJ182" s="6" t="s">
        <v>1111</v>
      </c>
    </row>
    <row r="183" spans="1:36" ht="13" x14ac:dyDescent="0.15">
      <c r="A183" s="15">
        <v>43759.73175950232</v>
      </c>
      <c r="B183" s="6" t="s">
        <v>141</v>
      </c>
      <c r="C183" s="6" t="s">
        <v>194</v>
      </c>
      <c r="E183" s="4" t="str">
        <f t="shared" si="0"/>
        <v>Akins</v>
      </c>
      <c r="F183" s="4" t="str">
        <f t="shared" si="1"/>
        <v>Fabiana Holod</v>
      </c>
      <c r="G183" s="72">
        <f t="shared" si="112"/>
        <v>1</v>
      </c>
      <c r="H183" s="69"/>
      <c r="I183" s="69">
        <f t="shared" si="113"/>
        <v>1</v>
      </c>
      <c r="J183" s="69">
        <f t="shared" si="114"/>
        <v>1</v>
      </c>
      <c r="L183" s="6" t="s">
        <v>373</v>
      </c>
      <c r="AH183" s="6" t="s">
        <v>1212</v>
      </c>
      <c r="AI183" s="6" t="s">
        <v>1104</v>
      </c>
      <c r="AJ183" s="6" t="s">
        <v>1105</v>
      </c>
    </row>
    <row r="184" spans="1:36" ht="13" x14ac:dyDescent="0.15">
      <c r="A184" s="15">
        <v>43759.732253368056</v>
      </c>
      <c r="B184" s="6" t="s">
        <v>141</v>
      </c>
      <c r="C184" s="6" t="s">
        <v>194</v>
      </c>
      <c r="E184" s="4" t="str">
        <f t="shared" si="0"/>
        <v>Akins</v>
      </c>
      <c r="F184" s="4" t="str">
        <f t="shared" si="1"/>
        <v>Sofia Ayala</v>
      </c>
      <c r="G184" s="72">
        <f t="shared" si="112"/>
        <v>0.75</v>
      </c>
      <c r="H184" s="69"/>
      <c r="I184" s="69">
        <f t="shared" si="113"/>
        <v>1</v>
      </c>
      <c r="J184" s="69">
        <f t="shared" si="114"/>
        <v>0.5</v>
      </c>
      <c r="L184" s="6" t="s">
        <v>376</v>
      </c>
      <c r="AH184" s="6" t="s">
        <v>1213</v>
      </c>
      <c r="AI184" s="6" t="s">
        <v>1196</v>
      </c>
      <c r="AJ184" s="6" t="s">
        <v>1129</v>
      </c>
    </row>
    <row r="185" spans="1:36" ht="13" x14ac:dyDescent="0.15">
      <c r="A185" s="15">
        <v>43759.73280996528</v>
      </c>
      <c r="B185" s="6" t="s">
        <v>141</v>
      </c>
      <c r="C185" s="6" t="s">
        <v>210</v>
      </c>
      <c r="E185" s="4" t="str">
        <f t="shared" si="0"/>
        <v>Manor Early College High School</v>
      </c>
      <c r="F185" s="4" t="str">
        <f t="shared" si="1"/>
        <v>Maddox Dimmitt</v>
      </c>
      <c r="G185" s="72">
        <f t="shared" si="112"/>
        <v>0.75</v>
      </c>
      <c r="H185" s="69"/>
      <c r="I185" s="69">
        <f t="shared" si="113"/>
        <v>1</v>
      </c>
      <c r="J185" s="69">
        <f t="shared" si="114"/>
        <v>0.5</v>
      </c>
      <c r="P185" s="6" t="s">
        <v>225</v>
      </c>
      <c r="AH185" s="6" t="s">
        <v>1214</v>
      </c>
      <c r="AI185" s="6" t="s">
        <v>1104</v>
      </c>
      <c r="AJ185" s="6" t="s">
        <v>1107</v>
      </c>
    </row>
    <row r="186" spans="1:36" ht="13" x14ac:dyDescent="0.15">
      <c r="A186" s="15">
        <v>43759.733029386574</v>
      </c>
      <c r="B186" s="6" t="s">
        <v>141</v>
      </c>
      <c r="C186" s="6" t="s">
        <v>194</v>
      </c>
      <c r="E186" s="4" t="str">
        <f t="shared" si="0"/>
        <v>Akins</v>
      </c>
      <c r="F186" s="4" t="str">
        <f t="shared" si="1"/>
        <v>Francisco Ojeda</v>
      </c>
      <c r="G186" s="72">
        <f t="shared" si="112"/>
        <v>1</v>
      </c>
      <c r="H186" s="69"/>
      <c r="I186" s="69">
        <f t="shared" si="113"/>
        <v>1</v>
      </c>
      <c r="J186" s="69">
        <f t="shared" si="114"/>
        <v>1</v>
      </c>
      <c r="L186" s="6" t="s">
        <v>201</v>
      </c>
      <c r="AH186" s="6" t="s">
        <v>1215</v>
      </c>
      <c r="AI186" s="6" t="s">
        <v>1104</v>
      </c>
      <c r="AJ186" s="6" t="s">
        <v>1120</v>
      </c>
    </row>
    <row r="187" spans="1:36" ht="13" x14ac:dyDescent="0.15">
      <c r="A187" s="15">
        <v>43759.733197743059</v>
      </c>
      <c r="B187" s="6" t="s">
        <v>141</v>
      </c>
      <c r="C187" s="6" t="s">
        <v>210</v>
      </c>
      <c r="E187" s="4" t="str">
        <f t="shared" si="0"/>
        <v>Manor Early College High School</v>
      </c>
      <c r="F187" s="4" t="str">
        <f t="shared" si="1"/>
        <v>Ellie Chan</v>
      </c>
      <c r="G187" s="72">
        <f t="shared" si="112"/>
        <v>0.75</v>
      </c>
      <c r="H187" s="69"/>
      <c r="I187" s="69">
        <f t="shared" si="113"/>
        <v>1</v>
      </c>
      <c r="J187" s="69">
        <f t="shared" si="114"/>
        <v>0.5</v>
      </c>
      <c r="P187" s="6" t="s">
        <v>214</v>
      </c>
      <c r="AH187" s="6" t="s">
        <v>1216</v>
      </c>
      <c r="AI187" s="6" t="s">
        <v>1104</v>
      </c>
      <c r="AJ187" s="6" t="s">
        <v>1107</v>
      </c>
    </row>
    <row r="188" spans="1:36" ht="13" x14ac:dyDescent="0.15">
      <c r="A188" s="15">
        <v>43759.733636817131</v>
      </c>
      <c r="B188" s="6" t="s">
        <v>141</v>
      </c>
      <c r="C188" s="6" t="s">
        <v>210</v>
      </c>
      <c r="E188" s="4" t="str">
        <f t="shared" si="0"/>
        <v>Manor Early College High School</v>
      </c>
      <c r="F188" s="4" t="str">
        <f t="shared" si="1"/>
        <v>Jeffrey Inthasane</v>
      </c>
      <c r="G188" s="72">
        <f t="shared" si="112"/>
        <v>0.75</v>
      </c>
      <c r="H188" s="69"/>
      <c r="I188" s="69">
        <f t="shared" si="113"/>
        <v>1</v>
      </c>
      <c r="J188" s="69">
        <f t="shared" si="114"/>
        <v>0.5</v>
      </c>
      <c r="P188" s="6" t="s">
        <v>223</v>
      </c>
      <c r="AH188" s="6" t="s">
        <v>1217</v>
      </c>
      <c r="AI188" s="6" t="s">
        <v>1104</v>
      </c>
      <c r="AJ188" s="6" t="s">
        <v>1107</v>
      </c>
    </row>
    <row r="189" spans="1:36" ht="13" x14ac:dyDescent="0.15">
      <c r="A189" s="15">
        <v>43759.739667800925</v>
      </c>
      <c r="B189" s="6" t="s">
        <v>141</v>
      </c>
      <c r="C189" s="6" t="s">
        <v>210</v>
      </c>
      <c r="E189" s="4" t="str">
        <f t="shared" si="0"/>
        <v>Manor Early College High School</v>
      </c>
      <c r="F189" s="4" t="str">
        <f t="shared" si="1"/>
        <v>Ashley Krang</v>
      </c>
      <c r="G189" s="72">
        <f t="shared" si="112"/>
        <v>1</v>
      </c>
      <c r="H189" s="69"/>
      <c r="I189" s="69">
        <f t="shared" si="113"/>
        <v>1</v>
      </c>
      <c r="J189" s="69">
        <f t="shared" si="114"/>
        <v>1</v>
      </c>
      <c r="P189" s="6" t="s">
        <v>224</v>
      </c>
      <c r="AH189" s="6" t="s">
        <v>1218</v>
      </c>
      <c r="AI189" s="6" t="s">
        <v>1104</v>
      </c>
      <c r="AJ189" s="6" t="s">
        <v>1123</v>
      </c>
    </row>
    <row r="190" spans="1:36" ht="13" x14ac:dyDescent="0.15">
      <c r="A190" s="15">
        <v>43759.740205694441</v>
      </c>
      <c r="B190" s="6" t="s">
        <v>141</v>
      </c>
      <c r="C190" s="6" t="s">
        <v>210</v>
      </c>
      <c r="E190" s="4" t="str">
        <f t="shared" si="0"/>
        <v>Manor Early College High School</v>
      </c>
      <c r="F190" s="4" t="str">
        <f t="shared" si="1"/>
        <v>Yael Sanchez</v>
      </c>
      <c r="G190" s="72">
        <f t="shared" si="112"/>
        <v>1</v>
      </c>
      <c r="H190" s="69"/>
      <c r="I190" s="69">
        <f t="shared" si="113"/>
        <v>1</v>
      </c>
      <c r="J190" s="69">
        <f t="shared" si="114"/>
        <v>1</v>
      </c>
      <c r="P190" s="6" t="s">
        <v>229</v>
      </c>
      <c r="AH190" s="6" t="s">
        <v>1219</v>
      </c>
      <c r="AI190" s="6" t="s">
        <v>1104</v>
      </c>
      <c r="AJ190" s="6" t="s">
        <v>1123</v>
      </c>
    </row>
    <row r="191" spans="1:36" ht="13" x14ac:dyDescent="0.15">
      <c r="A191" s="15">
        <v>43759.740242210653</v>
      </c>
      <c r="B191" s="6" t="s">
        <v>141</v>
      </c>
      <c r="C191" s="6" t="s">
        <v>210</v>
      </c>
      <c r="E191" s="4" t="str">
        <f t="shared" si="0"/>
        <v>Manor Early College High School</v>
      </c>
      <c r="F191" s="4" t="str">
        <f t="shared" si="1"/>
        <v>Michael Castillo</v>
      </c>
      <c r="G191" s="72">
        <f t="shared" si="112"/>
        <v>0.5</v>
      </c>
      <c r="H191" s="69"/>
      <c r="I191" s="69">
        <f t="shared" si="113"/>
        <v>0</v>
      </c>
      <c r="J191" s="69">
        <f t="shared" si="114"/>
        <v>1</v>
      </c>
      <c r="P191" s="6" t="s">
        <v>242</v>
      </c>
      <c r="AH191" s="6" t="s">
        <v>1125</v>
      </c>
      <c r="AI191" s="6" t="s">
        <v>1220</v>
      </c>
      <c r="AJ191" s="6" t="s">
        <v>1120</v>
      </c>
    </row>
    <row r="192" spans="1:36" ht="13" x14ac:dyDescent="0.15">
      <c r="A192" s="15">
        <v>43759.740254641205</v>
      </c>
      <c r="B192" s="6" t="s">
        <v>141</v>
      </c>
      <c r="C192" s="6" t="s">
        <v>210</v>
      </c>
      <c r="E192" s="4" t="str">
        <f t="shared" si="0"/>
        <v>Manor Early College High School</v>
      </c>
      <c r="F192" s="4" t="str">
        <f t="shared" si="1"/>
        <v>Bella Ball</v>
      </c>
      <c r="G192" s="72">
        <f t="shared" si="112"/>
        <v>1</v>
      </c>
      <c r="H192" s="69"/>
      <c r="I192" s="69">
        <f t="shared" si="113"/>
        <v>1</v>
      </c>
      <c r="J192" s="69">
        <f t="shared" si="114"/>
        <v>1</v>
      </c>
      <c r="P192" s="6" t="s">
        <v>240</v>
      </c>
      <c r="AH192" s="6" t="s">
        <v>1221</v>
      </c>
      <c r="AI192" s="6" t="s">
        <v>1104</v>
      </c>
      <c r="AJ192" s="6" t="s">
        <v>1120</v>
      </c>
    </row>
    <row r="193" spans="1:36" ht="13" x14ac:dyDescent="0.15">
      <c r="A193" s="15">
        <v>43759.740367650462</v>
      </c>
      <c r="B193" s="6" t="s">
        <v>141</v>
      </c>
      <c r="C193" s="6" t="s">
        <v>210</v>
      </c>
      <c r="E193" s="4" t="str">
        <f t="shared" si="0"/>
        <v>Manor Early College High School</v>
      </c>
      <c r="F193" s="4" t="str">
        <f t="shared" si="1"/>
        <v>Esait Jaimes</v>
      </c>
      <c r="G193" s="72">
        <f t="shared" si="112"/>
        <v>0.5</v>
      </c>
      <c r="H193" s="69"/>
      <c r="I193" s="69">
        <f t="shared" si="113"/>
        <v>0</v>
      </c>
      <c r="J193" s="69">
        <f t="shared" si="114"/>
        <v>1</v>
      </c>
      <c r="P193" s="6" t="s">
        <v>233</v>
      </c>
      <c r="AH193" s="6" t="s">
        <v>1222</v>
      </c>
      <c r="AI193" s="6" t="s">
        <v>1223</v>
      </c>
      <c r="AJ193" s="6" t="s">
        <v>1105</v>
      </c>
    </row>
    <row r="194" spans="1:36" ht="13" x14ac:dyDescent="0.15">
      <c r="A194" s="15">
        <v>43759.740432951388</v>
      </c>
      <c r="B194" s="6" t="s">
        <v>141</v>
      </c>
      <c r="C194" s="6" t="s">
        <v>210</v>
      </c>
      <c r="E194" s="4" t="str">
        <f t="shared" si="0"/>
        <v>Manor Early College High School</v>
      </c>
      <c r="F194" s="4" t="str">
        <f t="shared" si="1"/>
        <v>Ashley Krang</v>
      </c>
      <c r="G194" s="72">
        <f t="shared" si="112"/>
        <v>1</v>
      </c>
      <c r="H194" s="69"/>
      <c r="I194" s="69">
        <f t="shared" si="113"/>
        <v>1</v>
      </c>
      <c r="J194" s="69">
        <f t="shared" si="114"/>
        <v>1</v>
      </c>
      <c r="P194" s="6" t="s">
        <v>224</v>
      </c>
      <c r="AH194" s="6" t="s">
        <v>1221</v>
      </c>
      <c r="AI194" s="6" t="s">
        <v>1104</v>
      </c>
      <c r="AJ194" s="6" t="s">
        <v>1123</v>
      </c>
    </row>
    <row r="195" spans="1:36" ht="13" x14ac:dyDescent="0.15">
      <c r="A195" s="15">
        <v>43759.740456631946</v>
      </c>
      <c r="B195" s="6" t="s">
        <v>141</v>
      </c>
      <c r="C195" s="6" t="s">
        <v>210</v>
      </c>
      <c r="E195" s="4" t="str">
        <f t="shared" si="0"/>
        <v>Manor Early College High School</v>
      </c>
      <c r="F195" s="4" t="str">
        <f t="shared" si="1"/>
        <v>Maria Aldape</v>
      </c>
      <c r="G195" s="72">
        <f t="shared" si="112"/>
        <v>1</v>
      </c>
      <c r="H195" s="69"/>
      <c r="I195" s="69">
        <f t="shared" si="113"/>
        <v>1</v>
      </c>
      <c r="J195" s="69">
        <f t="shared" si="114"/>
        <v>1</v>
      </c>
      <c r="P195" s="6" t="s">
        <v>227</v>
      </c>
      <c r="AH195" s="6" t="s">
        <v>1221</v>
      </c>
      <c r="AI195" s="6" t="s">
        <v>1104</v>
      </c>
      <c r="AJ195" s="6" t="s">
        <v>1123</v>
      </c>
    </row>
    <row r="196" spans="1:36" ht="13" x14ac:dyDescent="0.15">
      <c r="A196" s="15">
        <v>43759.740460706016</v>
      </c>
      <c r="B196" s="6" t="s">
        <v>141</v>
      </c>
      <c r="C196" s="6" t="s">
        <v>210</v>
      </c>
      <c r="E196" s="4" t="str">
        <f t="shared" si="0"/>
        <v>Manor Early College High School</v>
      </c>
      <c r="F196" s="4" t="str">
        <f t="shared" si="1"/>
        <v>Kiya Clay</v>
      </c>
      <c r="G196" s="72">
        <f t="shared" si="112"/>
        <v>1</v>
      </c>
      <c r="H196" s="69"/>
      <c r="I196" s="69">
        <f t="shared" si="113"/>
        <v>1</v>
      </c>
      <c r="J196" s="69">
        <f t="shared" si="114"/>
        <v>1</v>
      </c>
      <c r="P196" s="6" t="s">
        <v>212</v>
      </c>
      <c r="AH196" s="6" t="s">
        <v>1221</v>
      </c>
      <c r="AI196" s="6" t="s">
        <v>1104</v>
      </c>
      <c r="AJ196" s="6" t="s">
        <v>1120</v>
      </c>
    </row>
    <row r="197" spans="1:36" ht="13" x14ac:dyDescent="0.15">
      <c r="A197" s="15">
        <v>43759.740497789353</v>
      </c>
      <c r="B197" s="6" t="s">
        <v>141</v>
      </c>
      <c r="C197" s="6" t="s">
        <v>234</v>
      </c>
      <c r="E197" s="4" t="str">
        <f t="shared" si="0"/>
        <v>Manor High School</v>
      </c>
      <c r="F197" s="4" t="str">
        <f t="shared" si="1"/>
        <v>Ricardo Luna</v>
      </c>
      <c r="G197" s="72">
        <f t="shared" si="112"/>
        <v>1</v>
      </c>
      <c r="H197" s="69"/>
      <c r="I197" s="69">
        <f t="shared" si="113"/>
        <v>1</v>
      </c>
      <c r="J197" s="69">
        <f t="shared" si="114"/>
        <v>1</v>
      </c>
      <c r="Q197" s="6" t="s">
        <v>382</v>
      </c>
      <c r="AH197" s="6" t="s">
        <v>1224</v>
      </c>
      <c r="AI197" s="6" t="s">
        <v>1104</v>
      </c>
      <c r="AJ197" s="6" t="s">
        <v>1123</v>
      </c>
    </row>
    <row r="198" spans="1:36" ht="13" x14ac:dyDescent="0.15">
      <c r="A198" s="15">
        <v>43759.740525358793</v>
      </c>
      <c r="B198" s="6" t="s">
        <v>141</v>
      </c>
      <c r="C198" s="6" t="s">
        <v>210</v>
      </c>
      <c r="E198" s="4" t="str">
        <f t="shared" si="0"/>
        <v>Manor Early College High School</v>
      </c>
      <c r="F198" s="4" t="str">
        <f t="shared" si="1"/>
        <v>Laura Arzola</v>
      </c>
      <c r="G198" s="72">
        <f t="shared" si="112"/>
        <v>1</v>
      </c>
      <c r="H198" s="69"/>
      <c r="I198" s="69">
        <f t="shared" si="113"/>
        <v>1</v>
      </c>
      <c r="J198" s="69">
        <f t="shared" si="114"/>
        <v>1</v>
      </c>
      <c r="P198" s="6" t="s">
        <v>379</v>
      </c>
      <c r="AH198" s="6" t="s">
        <v>1225</v>
      </c>
      <c r="AI198" s="6" t="s">
        <v>1104</v>
      </c>
      <c r="AJ198" s="6" t="s">
        <v>1120</v>
      </c>
    </row>
    <row r="199" spans="1:36" ht="13" x14ac:dyDescent="0.15">
      <c r="A199" s="15">
        <v>43759.74052712963</v>
      </c>
      <c r="B199" s="6" t="s">
        <v>141</v>
      </c>
      <c r="C199" s="6" t="s">
        <v>210</v>
      </c>
      <c r="E199" s="4" t="str">
        <f t="shared" si="0"/>
        <v>Manor Early College High School</v>
      </c>
      <c r="F199" s="4" t="str">
        <f t="shared" si="1"/>
        <v>Kel Paw</v>
      </c>
      <c r="G199" s="72">
        <f t="shared" si="112"/>
        <v>1</v>
      </c>
      <c r="H199" s="69"/>
      <c r="I199" s="69">
        <f t="shared" si="113"/>
        <v>1</v>
      </c>
      <c r="J199" s="69">
        <f t="shared" si="114"/>
        <v>1</v>
      </c>
      <c r="P199" s="6" t="s">
        <v>408</v>
      </c>
      <c r="AH199" s="6" t="s">
        <v>1226</v>
      </c>
      <c r="AI199" s="6" t="s">
        <v>1104</v>
      </c>
      <c r="AJ199" s="6" t="s">
        <v>1120</v>
      </c>
    </row>
    <row r="200" spans="1:36" ht="13" x14ac:dyDescent="0.15">
      <c r="A200" s="15">
        <v>43759.740588217595</v>
      </c>
      <c r="B200" s="6" t="s">
        <v>141</v>
      </c>
      <c r="C200" s="6" t="s">
        <v>210</v>
      </c>
      <c r="E200" s="4" t="str">
        <f t="shared" si="0"/>
        <v>Manor Early College High School</v>
      </c>
      <c r="F200" s="4" t="str">
        <f t="shared" si="1"/>
        <v>Timothy Villegas</v>
      </c>
      <c r="G200" s="72">
        <f t="shared" si="112"/>
        <v>1</v>
      </c>
      <c r="H200" s="69"/>
      <c r="I200" s="69">
        <f t="shared" si="113"/>
        <v>1</v>
      </c>
      <c r="J200" s="69">
        <f t="shared" si="114"/>
        <v>1</v>
      </c>
      <c r="P200" s="6" t="s">
        <v>216</v>
      </c>
      <c r="AH200" s="6" t="s">
        <v>1221</v>
      </c>
      <c r="AI200" s="6" t="s">
        <v>1196</v>
      </c>
      <c r="AJ200" s="6" t="s">
        <v>1123</v>
      </c>
    </row>
    <row r="201" spans="1:36" ht="13" x14ac:dyDescent="0.15">
      <c r="A201" s="15">
        <v>43759.740747800926</v>
      </c>
      <c r="B201" s="6" t="s">
        <v>141</v>
      </c>
      <c r="C201" s="6" t="s">
        <v>210</v>
      </c>
      <c r="E201" s="4" t="str">
        <f t="shared" si="0"/>
        <v>Manor Early College High School</v>
      </c>
      <c r="F201" s="4" t="str">
        <f t="shared" si="1"/>
        <v>Paw Wah</v>
      </c>
      <c r="G201" s="72">
        <f t="shared" si="112"/>
        <v>1</v>
      </c>
      <c r="H201" s="69"/>
      <c r="I201" s="69">
        <f t="shared" si="113"/>
        <v>1</v>
      </c>
      <c r="J201" s="69">
        <f t="shared" si="114"/>
        <v>1</v>
      </c>
      <c r="P201" s="6" t="s">
        <v>226</v>
      </c>
      <c r="AH201" s="6" t="s">
        <v>1227</v>
      </c>
      <c r="AI201" s="6" t="s">
        <v>1104</v>
      </c>
      <c r="AJ201" s="6" t="s">
        <v>1123</v>
      </c>
    </row>
    <row r="202" spans="1:36" ht="13" x14ac:dyDescent="0.15">
      <c r="A202" s="15">
        <v>43759.740797418985</v>
      </c>
      <c r="B202" s="6" t="s">
        <v>141</v>
      </c>
      <c r="C202" s="6" t="s">
        <v>210</v>
      </c>
      <c r="E202" s="4" t="str">
        <f t="shared" si="0"/>
        <v>Manor Early College High School</v>
      </c>
      <c r="F202" s="4" t="str">
        <f t="shared" si="1"/>
        <v>Nilmarie Gonzalez-Ugarte</v>
      </c>
      <c r="G202" s="72">
        <f t="shared" si="112"/>
        <v>1</v>
      </c>
      <c r="H202" s="69"/>
      <c r="I202" s="69">
        <f t="shared" si="113"/>
        <v>1</v>
      </c>
      <c r="J202" s="69">
        <f t="shared" si="114"/>
        <v>1</v>
      </c>
      <c r="P202" s="6" t="s">
        <v>230</v>
      </c>
      <c r="AH202" s="6" t="s">
        <v>1228</v>
      </c>
      <c r="AI202" s="6" t="s">
        <v>1104</v>
      </c>
      <c r="AJ202" s="6" t="s">
        <v>1123</v>
      </c>
    </row>
    <row r="203" spans="1:36" ht="13" x14ac:dyDescent="0.15">
      <c r="A203" s="15">
        <v>43759.740827407411</v>
      </c>
      <c r="B203" s="6" t="s">
        <v>141</v>
      </c>
      <c r="C203" s="6" t="s">
        <v>210</v>
      </c>
      <c r="E203" s="4" t="str">
        <f t="shared" si="0"/>
        <v>Manor Early College High School</v>
      </c>
      <c r="F203" s="4" t="str">
        <f t="shared" si="1"/>
        <v>Marienne Duran Henriquez</v>
      </c>
      <c r="G203" s="72">
        <f t="shared" si="112"/>
        <v>1</v>
      </c>
      <c r="H203" s="69"/>
      <c r="I203" s="69">
        <f t="shared" si="113"/>
        <v>1</v>
      </c>
      <c r="J203" s="69">
        <f t="shared" si="114"/>
        <v>1</v>
      </c>
      <c r="P203" s="6" t="s">
        <v>219</v>
      </c>
      <c r="AH203" s="6" t="s">
        <v>1228</v>
      </c>
      <c r="AI203" s="6" t="s">
        <v>1104</v>
      </c>
      <c r="AJ203" s="6" t="s">
        <v>1123</v>
      </c>
    </row>
    <row r="204" spans="1:36" ht="13" x14ac:dyDescent="0.15">
      <c r="A204" s="15">
        <v>43759.740901944446</v>
      </c>
      <c r="B204" s="6" t="s">
        <v>141</v>
      </c>
      <c r="C204" s="6" t="s">
        <v>210</v>
      </c>
      <c r="E204" s="4" t="str">
        <f t="shared" si="0"/>
        <v>Manor Early College High School</v>
      </c>
      <c r="F204" s="4" t="str">
        <f t="shared" si="1"/>
        <v>Jeremiah Anderson</v>
      </c>
      <c r="G204" s="72">
        <f t="shared" si="112"/>
        <v>1</v>
      </c>
      <c r="H204" s="69"/>
      <c r="I204" s="69">
        <f t="shared" si="113"/>
        <v>1</v>
      </c>
      <c r="J204" s="69">
        <f t="shared" si="114"/>
        <v>1</v>
      </c>
      <c r="P204" s="6" t="s">
        <v>239</v>
      </c>
      <c r="AH204" s="6" t="s">
        <v>1226</v>
      </c>
      <c r="AI204" s="6" t="s">
        <v>1104</v>
      </c>
      <c r="AJ204" s="6" t="s">
        <v>1123</v>
      </c>
    </row>
    <row r="205" spans="1:36" ht="13" x14ac:dyDescent="0.15">
      <c r="A205" s="15">
        <v>43759.747645810188</v>
      </c>
      <c r="B205" s="6" t="s">
        <v>141</v>
      </c>
      <c r="C205" s="6" t="s">
        <v>210</v>
      </c>
      <c r="E205" s="4" t="str">
        <f t="shared" si="0"/>
        <v>Manor Early College High School</v>
      </c>
      <c r="F205" s="4" t="str">
        <f t="shared" si="1"/>
        <v>Dijonay Thomas</v>
      </c>
      <c r="G205" s="72">
        <f t="shared" si="112"/>
        <v>1</v>
      </c>
      <c r="H205" s="69"/>
      <c r="I205" s="69">
        <f t="shared" si="113"/>
        <v>1</v>
      </c>
      <c r="J205" s="69">
        <f t="shared" si="114"/>
        <v>1</v>
      </c>
      <c r="P205" s="6" t="s">
        <v>246</v>
      </c>
      <c r="AH205" s="6" t="s">
        <v>1229</v>
      </c>
      <c r="AI205" s="6" t="s">
        <v>1104</v>
      </c>
      <c r="AJ205" s="6" t="s">
        <v>1123</v>
      </c>
    </row>
    <row r="206" spans="1:36" ht="13" x14ac:dyDescent="0.15">
      <c r="A206" s="15">
        <v>43759.747986932867</v>
      </c>
      <c r="B206" s="6" t="s">
        <v>141</v>
      </c>
      <c r="C206" s="6" t="s">
        <v>210</v>
      </c>
      <c r="E206" s="4" t="str">
        <f t="shared" si="0"/>
        <v>Manor Early College High School</v>
      </c>
      <c r="F206" s="4" t="str">
        <f t="shared" si="1"/>
        <v>Alexis Reyes</v>
      </c>
      <c r="G206" s="72">
        <f t="shared" si="112"/>
        <v>0.5</v>
      </c>
      <c r="H206" s="69"/>
      <c r="I206" s="69">
        <f t="shared" si="113"/>
        <v>0</v>
      </c>
      <c r="J206" s="69">
        <f t="shared" si="114"/>
        <v>1</v>
      </c>
      <c r="P206" s="6" t="s">
        <v>359</v>
      </c>
      <c r="AH206" s="6" t="s">
        <v>1230</v>
      </c>
      <c r="AI206" s="6" t="s">
        <v>1231</v>
      </c>
      <c r="AJ206" s="6" t="s">
        <v>1105</v>
      </c>
    </row>
    <row r="207" spans="1:36" ht="13" x14ac:dyDescent="0.15">
      <c r="A207" s="15">
        <v>43759.748862881941</v>
      </c>
      <c r="B207" s="6" t="s">
        <v>141</v>
      </c>
      <c r="C207" s="6" t="s">
        <v>210</v>
      </c>
      <c r="E207" s="4" t="str">
        <f t="shared" si="0"/>
        <v>Manor Early College High School</v>
      </c>
      <c r="F207" s="4" t="str">
        <f t="shared" si="1"/>
        <v>Natalie Jones</v>
      </c>
      <c r="G207" s="72">
        <f t="shared" si="112"/>
        <v>1</v>
      </c>
      <c r="H207" s="69"/>
      <c r="I207" s="69">
        <f t="shared" si="113"/>
        <v>1</v>
      </c>
      <c r="J207" s="69">
        <f t="shared" si="114"/>
        <v>1</v>
      </c>
      <c r="P207" s="6" t="s">
        <v>218</v>
      </c>
      <c r="AH207" s="6" t="s">
        <v>1230</v>
      </c>
      <c r="AI207" s="6" t="s">
        <v>1104</v>
      </c>
      <c r="AJ207" s="6" t="s">
        <v>1105</v>
      </c>
    </row>
    <row r="208" spans="1:36" ht="13" x14ac:dyDescent="0.15">
      <c r="A208" s="15">
        <v>43759.760816365742</v>
      </c>
      <c r="B208" s="6" t="s">
        <v>141</v>
      </c>
      <c r="C208" s="6" t="s">
        <v>234</v>
      </c>
      <c r="E208" s="4" t="str">
        <f t="shared" si="0"/>
        <v>Manor High School</v>
      </c>
      <c r="F208" s="4" t="str">
        <f t="shared" si="1"/>
        <v>Salemata Diallo</v>
      </c>
      <c r="G208" s="72">
        <f t="shared" si="112"/>
        <v>0.5</v>
      </c>
      <c r="H208" s="69"/>
      <c r="I208" s="69">
        <f t="shared" si="113"/>
        <v>0</v>
      </c>
      <c r="J208" s="69">
        <f t="shared" si="114"/>
        <v>1</v>
      </c>
      <c r="Q208" s="6" t="s">
        <v>235</v>
      </c>
      <c r="AH208" s="6" t="s">
        <v>1232</v>
      </c>
      <c r="AI208" s="6" t="s">
        <v>1233</v>
      </c>
      <c r="AJ208" s="6" t="s">
        <v>1123</v>
      </c>
    </row>
    <row r="209" spans="1:36" ht="13" x14ac:dyDescent="0.15">
      <c r="A209" s="15">
        <v>43759.788891238422</v>
      </c>
      <c r="B209" s="6" t="s">
        <v>141</v>
      </c>
      <c r="C209" s="6" t="s">
        <v>210</v>
      </c>
      <c r="E209" s="4" t="str">
        <f t="shared" si="0"/>
        <v>Manor Early College High School</v>
      </c>
      <c r="F209" s="4" t="str">
        <f t="shared" si="1"/>
        <v>Diego Garcia</v>
      </c>
      <c r="G209" s="72">
        <f t="shared" si="112"/>
        <v>1</v>
      </c>
      <c r="H209" s="69"/>
      <c r="I209" s="69">
        <f t="shared" si="113"/>
        <v>1</v>
      </c>
      <c r="J209" s="69">
        <f t="shared" si="114"/>
        <v>1</v>
      </c>
      <c r="P209" s="6" t="s">
        <v>241</v>
      </c>
      <c r="AH209" s="6" t="s">
        <v>1234</v>
      </c>
      <c r="AI209" s="6" t="s">
        <v>1235</v>
      </c>
      <c r="AJ209" s="6" t="s">
        <v>1105</v>
      </c>
    </row>
    <row r="210" spans="1:36" ht="13" x14ac:dyDescent="0.15">
      <c r="A210" s="15">
        <v>43760.701464594909</v>
      </c>
      <c r="B210" s="6" t="s">
        <v>141</v>
      </c>
      <c r="C210" s="6" t="s">
        <v>272</v>
      </c>
      <c r="E210" s="4" t="str">
        <f t="shared" si="0"/>
        <v>Manor New Tech</v>
      </c>
      <c r="F210" s="4" t="str">
        <f t="shared" si="1"/>
        <v>Mahder Adenew</v>
      </c>
      <c r="G210" s="72">
        <f t="shared" si="112"/>
        <v>1</v>
      </c>
      <c r="H210" s="69"/>
      <c r="I210" s="69">
        <f t="shared" si="113"/>
        <v>1</v>
      </c>
      <c r="J210" s="69">
        <f t="shared" si="114"/>
        <v>1</v>
      </c>
      <c r="R210" s="6" t="s">
        <v>312</v>
      </c>
      <c r="AH210" s="6" t="s">
        <v>1236</v>
      </c>
      <c r="AI210" s="6" t="s">
        <v>1104</v>
      </c>
      <c r="AJ210" s="6" t="s">
        <v>1123</v>
      </c>
    </row>
    <row r="211" spans="1:36" ht="13" x14ac:dyDescent="0.15">
      <c r="A211" s="15">
        <v>43760.701470324071</v>
      </c>
      <c r="B211" s="6" t="s">
        <v>141</v>
      </c>
      <c r="C211" s="6" t="s">
        <v>272</v>
      </c>
      <c r="E211" s="4" t="str">
        <f t="shared" si="0"/>
        <v>Manor New Tech</v>
      </c>
      <c r="F211" s="4" t="str">
        <f t="shared" si="1"/>
        <v>Emily Wall-Mata</v>
      </c>
      <c r="G211" s="72">
        <f t="shared" si="112"/>
        <v>1</v>
      </c>
      <c r="H211" s="69"/>
      <c r="I211" s="69">
        <f t="shared" si="113"/>
        <v>1</v>
      </c>
      <c r="J211" s="69">
        <f t="shared" si="114"/>
        <v>1</v>
      </c>
      <c r="R211" s="6" t="s">
        <v>313</v>
      </c>
      <c r="AH211" s="6" t="s">
        <v>1221</v>
      </c>
      <c r="AI211" s="6" t="s">
        <v>1104</v>
      </c>
      <c r="AJ211" s="6" t="s">
        <v>1123</v>
      </c>
    </row>
    <row r="212" spans="1:36" ht="13" x14ac:dyDescent="0.15">
      <c r="A212" s="15">
        <v>43760.703428263892</v>
      </c>
      <c r="B212" s="6" t="s">
        <v>141</v>
      </c>
      <c r="C212" s="6" t="s">
        <v>272</v>
      </c>
      <c r="E212" s="4" t="str">
        <f t="shared" si="0"/>
        <v>Manor New Tech</v>
      </c>
      <c r="F212" s="4" t="str">
        <f t="shared" si="1"/>
        <v>Sofia Mendoza</v>
      </c>
      <c r="G212" s="72">
        <f t="shared" si="112"/>
        <v>1</v>
      </c>
      <c r="H212" s="69"/>
      <c r="I212" s="69">
        <f t="shared" si="113"/>
        <v>1</v>
      </c>
      <c r="J212" s="69">
        <f t="shared" si="114"/>
        <v>1</v>
      </c>
      <c r="R212" s="6" t="s">
        <v>280</v>
      </c>
      <c r="AH212" s="6" t="s">
        <v>1237</v>
      </c>
      <c r="AI212" s="6" t="s">
        <v>1238</v>
      </c>
      <c r="AJ212" s="6" t="s">
        <v>1123</v>
      </c>
    </row>
    <row r="213" spans="1:36" ht="13" x14ac:dyDescent="0.15">
      <c r="A213" s="15">
        <v>43760.703789780091</v>
      </c>
      <c r="B213" s="6" t="s">
        <v>141</v>
      </c>
      <c r="C213" s="6" t="s">
        <v>272</v>
      </c>
      <c r="E213" s="4" t="str">
        <f t="shared" si="0"/>
        <v>Manor New Tech</v>
      </c>
      <c r="F213" s="4" t="str">
        <f t="shared" si="1"/>
        <v>Aileen Rodriguez</v>
      </c>
      <c r="G213" s="72">
        <f t="shared" si="112"/>
        <v>1</v>
      </c>
      <c r="H213" s="69"/>
      <c r="I213" s="69">
        <f t="shared" si="113"/>
        <v>1</v>
      </c>
      <c r="J213" s="69">
        <f t="shared" si="114"/>
        <v>1</v>
      </c>
      <c r="R213" s="6" t="s">
        <v>278</v>
      </c>
      <c r="AH213" s="6" t="s">
        <v>1221</v>
      </c>
      <c r="AI213" s="6" t="s">
        <v>1104</v>
      </c>
      <c r="AJ213" s="6" t="s">
        <v>1120</v>
      </c>
    </row>
    <row r="214" spans="1:36" ht="13" x14ac:dyDescent="0.15">
      <c r="A214" s="15">
        <v>43760.70429819444</v>
      </c>
      <c r="B214" s="6" t="s">
        <v>141</v>
      </c>
      <c r="C214" s="6" t="s">
        <v>272</v>
      </c>
      <c r="E214" s="4" t="str">
        <f t="shared" si="0"/>
        <v>Manor New Tech</v>
      </c>
      <c r="F214" s="4" t="str">
        <f t="shared" si="1"/>
        <v>Jenny Khun</v>
      </c>
      <c r="G214" s="72">
        <f t="shared" si="112"/>
        <v>1</v>
      </c>
      <c r="H214" s="69"/>
      <c r="I214" s="69">
        <f t="shared" si="113"/>
        <v>1</v>
      </c>
      <c r="J214" s="69">
        <f t="shared" si="114"/>
        <v>1</v>
      </c>
      <c r="R214" s="6" t="s">
        <v>284</v>
      </c>
      <c r="AH214" s="6" t="s">
        <v>1239</v>
      </c>
      <c r="AI214" s="6" t="s">
        <v>1104</v>
      </c>
      <c r="AJ214" s="6" t="s">
        <v>1123</v>
      </c>
    </row>
    <row r="215" spans="1:36" ht="13" x14ac:dyDescent="0.15">
      <c r="A215" s="15">
        <v>43760.704706284727</v>
      </c>
      <c r="B215" s="6" t="s">
        <v>141</v>
      </c>
      <c r="C215" s="6" t="s">
        <v>272</v>
      </c>
      <c r="E215" s="4" t="str">
        <f t="shared" si="0"/>
        <v>Manor New Tech</v>
      </c>
      <c r="F215" s="4" t="str">
        <f t="shared" si="1"/>
        <v>Jaime Bautista</v>
      </c>
      <c r="G215" s="72">
        <f t="shared" si="112"/>
        <v>0.5</v>
      </c>
      <c r="H215" s="69"/>
      <c r="I215" s="69">
        <f t="shared" si="113"/>
        <v>0</v>
      </c>
      <c r="J215" s="69">
        <f t="shared" si="114"/>
        <v>1</v>
      </c>
      <c r="R215" s="6" t="s">
        <v>292</v>
      </c>
      <c r="AH215" s="6" t="s">
        <v>1221</v>
      </c>
      <c r="AI215" s="6" t="s">
        <v>1133</v>
      </c>
      <c r="AJ215" s="6" t="s">
        <v>1120</v>
      </c>
    </row>
    <row r="216" spans="1:36" ht="13" x14ac:dyDescent="0.15">
      <c r="A216" s="15">
        <v>43760.7053896875</v>
      </c>
      <c r="B216" s="6" t="s">
        <v>141</v>
      </c>
      <c r="C216" s="6" t="s">
        <v>272</v>
      </c>
      <c r="E216" s="4" t="str">
        <f t="shared" si="0"/>
        <v>Manor New Tech</v>
      </c>
      <c r="F216" s="4" t="str">
        <f t="shared" si="1"/>
        <v>Matthew Campos</v>
      </c>
      <c r="G216" s="72">
        <f t="shared" si="112"/>
        <v>1</v>
      </c>
      <c r="H216" s="69"/>
      <c r="I216" s="69">
        <f t="shared" si="113"/>
        <v>1</v>
      </c>
      <c r="J216" s="69">
        <f t="shared" si="114"/>
        <v>1</v>
      </c>
      <c r="R216" s="6" t="s">
        <v>281</v>
      </c>
      <c r="AH216" s="6" t="s">
        <v>1224</v>
      </c>
      <c r="AI216" s="6" t="s">
        <v>1104</v>
      </c>
      <c r="AJ216" s="6" t="s">
        <v>1120</v>
      </c>
    </row>
    <row r="217" spans="1:36" ht="13" x14ac:dyDescent="0.15">
      <c r="A217" s="15">
        <v>43760.705463865743</v>
      </c>
      <c r="B217" s="6" t="s">
        <v>141</v>
      </c>
      <c r="C217" s="6" t="s">
        <v>272</v>
      </c>
      <c r="E217" s="4" t="str">
        <f t="shared" si="0"/>
        <v>Manor New Tech</v>
      </c>
      <c r="F217" s="4" t="str">
        <f t="shared" si="1"/>
        <v>Francisco Ruiz Silva</v>
      </c>
      <c r="G217" s="72">
        <f t="shared" si="112"/>
        <v>0.75</v>
      </c>
      <c r="H217" s="69"/>
      <c r="I217" s="69">
        <f t="shared" si="113"/>
        <v>1</v>
      </c>
      <c r="J217" s="69">
        <f t="shared" si="114"/>
        <v>0.5</v>
      </c>
      <c r="R217" s="6" t="s">
        <v>320</v>
      </c>
      <c r="AH217" s="6" t="s">
        <v>1221</v>
      </c>
      <c r="AI217" s="6" t="s">
        <v>1104</v>
      </c>
      <c r="AJ217" s="6" t="s">
        <v>1111</v>
      </c>
    </row>
    <row r="218" spans="1:36" ht="13" x14ac:dyDescent="0.15">
      <c r="A218" s="15">
        <v>43760.706746203708</v>
      </c>
      <c r="B218" s="6" t="s">
        <v>141</v>
      </c>
      <c r="C218" s="6" t="s">
        <v>272</v>
      </c>
      <c r="E218" s="4" t="str">
        <f t="shared" si="0"/>
        <v>Manor New Tech</v>
      </c>
      <c r="F218" s="4" t="str">
        <f t="shared" si="1"/>
        <v>Lidia Guitierrez</v>
      </c>
      <c r="G218" s="72">
        <f t="shared" si="112"/>
        <v>1</v>
      </c>
      <c r="H218" s="69"/>
      <c r="I218" s="69">
        <f t="shared" si="113"/>
        <v>1</v>
      </c>
      <c r="J218" s="69">
        <f t="shared" si="114"/>
        <v>1</v>
      </c>
      <c r="R218" s="6" t="s">
        <v>273</v>
      </c>
      <c r="AH218" s="6" t="s">
        <v>1228</v>
      </c>
      <c r="AI218" s="6" t="s">
        <v>1196</v>
      </c>
      <c r="AJ218" s="6" t="s">
        <v>1123</v>
      </c>
    </row>
    <row r="219" spans="1:36" ht="13" x14ac:dyDescent="0.15">
      <c r="A219" s="15">
        <v>43762.707257465278</v>
      </c>
      <c r="B219" s="6" t="s">
        <v>141</v>
      </c>
      <c r="C219" s="6" t="s">
        <v>272</v>
      </c>
      <c r="E219" s="4" t="str">
        <f t="shared" si="0"/>
        <v>Manor New Tech</v>
      </c>
      <c r="F219" s="4" t="str">
        <f t="shared" si="1"/>
        <v>Mahder Adenew</v>
      </c>
      <c r="G219" s="72">
        <f t="shared" si="112"/>
        <v>0.5</v>
      </c>
      <c r="H219" s="69"/>
      <c r="I219" s="69">
        <f t="shared" si="113"/>
        <v>0</v>
      </c>
      <c r="J219" s="69">
        <f t="shared" si="114"/>
        <v>1</v>
      </c>
      <c r="R219" s="6" t="s">
        <v>312</v>
      </c>
      <c r="AH219" s="6" t="s">
        <v>1240</v>
      </c>
      <c r="AI219" s="6" t="s">
        <v>1241</v>
      </c>
      <c r="AJ219" s="6" t="s">
        <v>1123</v>
      </c>
    </row>
    <row r="220" spans="1:36" ht="13" x14ac:dyDescent="0.15">
      <c r="A220" s="15">
        <v>43762.707294791668</v>
      </c>
      <c r="B220" s="6" t="s">
        <v>141</v>
      </c>
      <c r="C220" s="6" t="s">
        <v>272</v>
      </c>
      <c r="E220" s="4" t="str">
        <f t="shared" si="0"/>
        <v>Manor New Tech</v>
      </c>
      <c r="F220" s="4" t="str">
        <f t="shared" si="1"/>
        <v>Emily Wall-Mata</v>
      </c>
      <c r="G220" s="72">
        <f t="shared" si="112"/>
        <v>0.5</v>
      </c>
      <c r="H220" s="69"/>
      <c r="I220" s="69">
        <f t="shared" si="113"/>
        <v>0</v>
      </c>
      <c r="J220" s="69">
        <f t="shared" si="114"/>
        <v>1</v>
      </c>
      <c r="R220" s="6" t="s">
        <v>313</v>
      </c>
      <c r="AH220" s="6" t="s">
        <v>1242</v>
      </c>
      <c r="AI220" s="6" t="s">
        <v>1243</v>
      </c>
      <c r="AJ220" s="6" t="s">
        <v>1123</v>
      </c>
    </row>
    <row r="221" spans="1:36" ht="13" x14ac:dyDescent="0.15">
      <c r="A221" s="15">
        <v>43762.731456435184</v>
      </c>
      <c r="B221" s="6" t="s">
        <v>141</v>
      </c>
      <c r="C221" s="6" t="s">
        <v>332</v>
      </c>
      <c r="E221" s="4" t="str">
        <f t="shared" si="0"/>
        <v>Manor Senior High School</v>
      </c>
      <c r="F221" s="4" t="str">
        <f t="shared" si="1"/>
        <v>Alaya Wright</v>
      </c>
      <c r="G221" s="72">
        <f t="shared" si="112"/>
        <v>1</v>
      </c>
      <c r="H221" s="69"/>
      <c r="I221" s="69">
        <f t="shared" si="113"/>
        <v>1</v>
      </c>
      <c r="J221" s="69">
        <f t="shared" si="114"/>
        <v>1</v>
      </c>
      <c r="S221" s="6" t="s">
        <v>396</v>
      </c>
      <c r="AH221" s="6" t="s">
        <v>1244</v>
      </c>
      <c r="AI221" s="6" t="s">
        <v>1104</v>
      </c>
      <c r="AJ221" s="6" t="s">
        <v>1123</v>
      </c>
    </row>
    <row r="222" spans="1:36" ht="13" x14ac:dyDescent="0.15">
      <c r="A222" s="15">
        <v>43762.74384137732</v>
      </c>
      <c r="B222" s="6" t="s">
        <v>141</v>
      </c>
      <c r="C222" s="6" t="s">
        <v>332</v>
      </c>
      <c r="E222" s="4" t="str">
        <f t="shared" si="0"/>
        <v>Manor Senior High School</v>
      </c>
      <c r="F222" s="4" t="str">
        <f t="shared" si="1"/>
        <v>Alissa Ortiz Gonzalez</v>
      </c>
      <c r="G222" s="72">
        <f t="shared" si="112"/>
        <v>0.75</v>
      </c>
      <c r="H222" s="69"/>
      <c r="I222" s="69">
        <f t="shared" si="113"/>
        <v>1</v>
      </c>
      <c r="J222" s="69">
        <f t="shared" si="114"/>
        <v>0.5</v>
      </c>
      <c r="S222" s="6" t="s">
        <v>335</v>
      </c>
      <c r="AH222" s="6" t="s">
        <v>1245</v>
      </c>
      <c r="AI222" s="6" t="s">
        <v>1104</v>
      </c>
      <c r="AJ222" s="6" t="s">
        <v>1107</v>
      </c>
    </row>
    <row r="223" spans="1:36" ht="13" x14ac:dyDescent="0.15">
      <c r="A223" s="15">
        <v>43762.745806793981</v>
      </c>
      <c r="B223" s="6" t="s">
        <v>141</v>
      </c>
      <c r="C223" s="6" t="s">
        <v>332</v>
      </c>
      <c r="E223" s="4" t="str">
        <f t="shared" si="0"/>
        <v>Manor Senior High School</v>
      </c>
      <c r="F223" s="4" t="str">
        <f t="shared" si="1"/>
        <v>Alyssa Smith</v>
      </c>
      <c r="G223" s="72">
        <f t="shared" si="112"/>
        <v>0.25</v>
      </c>
      <c r="H223" s="69"/>
      <c r="I223" s="69">
        <f t="shared" si="113"/>
        <v>0</v>
      </c>
      <c r="J223" s="69">
        <f t="shared" si="114"/>
        <v>0.5</v>
      </c>
      <c r="S223" s="6" t="s">
        <v>346</v>
      </c>
      <c r="AH223" s="6" t="s">
        <v>1246</v>
      </c>
      <c r="AI223" s="6" t="s">
        <v>1148</v>
      </c>
      <c r="AJ223" s="6" t="s">
        <v>1111</v>
      </c>
    </row>
    <row r="224" spans="1:36" ht="13" x14ac:dyDescent="0.15">
      <c r="A224" s="15">
        <v>43762.745958935186</v>
      </c>
      <c r="B224" s="6" t="s">
        <v>141</v>
      </c>
      <c r="C224" s="6" t="s">
        <v>332</v>
      </c>
      <c r="E224" s="4" t="str">
        <f t="shared" si="0"/>
        <v>Manor Senior High School</v>
      </c>
      <c r="F224" s="4" t="str">
        <f t="shared" si="1"/>
        <v>Kaleb Ramirez</v>
      </c>
      <c r="G224" s="72">
        <f t="shared" si="112"/>
        <v>0.25</v>
      </c>
      <c r="H224" s="69"/>
      <c r="I224" s="69">
        <f t="shared" si="113"/>
        <v>0</v>
      </c>
      <c r="J224" s="69">
        <f t="shared" si="114"/>
        <v>0.5</v>
      </c>
      <c r="S224" s="6" t="s">
        <v>349</v>
      </c>
      <c r="AH224" s="6" t="s">
        <v>1247</v>
      </c>
      <c r="AI224" s="6" t="s">
        <v>1126</v>
      </c>
      <c r="AJ224" s="6" t="s">
        <v>1107</v>
      </c>
    </row>
    <row r="225" spans="1:36" ht="13" x14ac:dyDescent="0.15">
      <c r="A225" s="15">
        <v>43762.746165185185</v>
      </c>
      <c r="B225" s="6" t="s">
        <v>141</v>
      </c>
      <c r="C225" s="6" t="s">
        <v>332</v>
      </c>
      <c r="E225" s="4" t="str">
        <f t="shared" si="0"/>
        <v>Manor Senior High School</v>
      </c>
      <c r="F225" s="4" t="str">
        <f t="shared" si="1"/>
        <v>Merlin Hernandez</v>
      </c>
      <c r="G225" s="72">
        <f t="shared" si="112"/>
        <v>1</v>
      </c>
      <c r="H225" s="69"/>
      <c r="I225" s="69">
        <f t="shared" si="113"/>
        <v>1</v>
      </c>
      <c r="J225" s="69">
        <f t="shared" si="114"/>
        <v>1</v>
      </c>
      <c r="S225" s="6" t="s">
        <v>333</v>
      </c>
      <c r="AH225" s="6" t="s">
        <v>1248</v>
      </c>
      <c r="AI225" s="6" t="s">
        <v>1104</v>
      </c>
      <c r="AJ225" s="6" t="s">
        <v>1158</v>
      </c>
    </row>
    <row r="226" spans="1:36" ht="13" x14ac:dyDescent="0.15">
      <c r="A226" s="15">
        <v>43763.568092013884</v>
      </c>
      <c r="B226" s="6" t="s">
        <v>141</v>
      </c>
      <c r="C226" s="6" t="s">
        <v>168</v>
      </c>
      <c r="E226" s="4" t="str">
        <f t="shared" si="0"/>
        <v>Weiss</v>
      </c>
      <c r="F226" s="4" t="str">
        <f t="shared" si="1"/>
        <v>Caleb Ramirez</v>
      </c>
      <c r="G226" s="72">
        <f t="shared" si="112"/>
        <v>0.5</v>
      </c>
      <c r="H226" s="69"/>
      <c r="I226" s="69">
        <f t="shared" si="113"/>
        <v>0</v>
      </c>
      <c r="J226" s="69">
        <f t="shared" si="114"/>
        <v>1</v>
      </c>
      <c r="V226" s="6" t="s">
        <v>403</v>
      </c>
      <c r="AH226" s="6" t="s">
        <v>1249</v>
      </c>
      <c r="AI226" s="6" t="s">
        <v>1250</v>
      </c>
      <c r="AJ226" s="6" t="s">
        <v>1105</v>
      </c>
    </row>
    <row r="227" spans="1:36" ht="13" x14ac:dyDescent="0.15">
      <c r="A227" s="15">
        <v>43767.74717023148</v>
      </c>
      <c r="B227" s="6" t="s">
        <v>141</v>
      </c>
      <c r="C227" s="6" t="s">
        <v>332</v>
      </c>
      <c r="E227" s="4" t="str">
        <f t="shared" si="0"/>
        <v>Manor Senior High School</v>
      </c>
      <c r="F227" s="4" t="str">
        <f t="shared" si="1"/>
        <v>Mia Sanchez</v>
      </c>
      <c r="G227" s="72">
        <f t="shared" si="112"/>
        <v>0.5</v>
      </c>
      <c r="H227" s="69"/>
      <c r="I227" s="69">
        <f t="shared" si="113"/>
        <v>0</v>
      </c>
      <c r="J227" s="69">
        <f t="shared" si="114"/>
        <v>1</v>
      </c>
      <c r="S227" s="6" t="s">
        <v>343</v>
      </c>
      <c r="AH227" s="6" t="s">
        <v>1251</v>
      </c>
      <c r="AI227" s="6" t="s">
        <v>1252</v>
      </c>
      <c r="AJ227" s="6" t="s">
        <v>1105</v>
      </c>
    </row>
    <row r="228" spans="1:36" ht="13" x14ac:dyDescent="0.15">
      <c r="E228" s="4" t="str">
        <f t="shared" si="0"/>
        <v/>
      </c>
      <c r="F228" s="4" t="str">
        <f t="shared" si="1"/>
        <v/>
      </c>
      <c r="G228" s="7"/>
      <c r="I228" s="69">
        <f t="shared" si="113"/>
        <v>0</v>
      </c>
    </row>
    <row r="229" spans="1:36" ht="13" x14ac:dyDescent="0.15">
      <c r="E229" s="4" t="str">
        <f t="shared" si="0"/>
        <v/>
      </c>
      <c r="F229" s="4" t="str">
        <f t="shared" si="1"/>
        <v/>
      </c>
      <c r="G229" s="7"/>
    </row>
    <row r="230" spans="1:36" ht="13" x14ac:dyDescent="0.15">
      <c r="E230" s="4" t="str">
        <f t="shared" si="0"/>
        <v/>
      </c>
      <c r="F230" s="4" t="str">
        <f t="shared" si="1"/>
        <v/>
      </c>
      <c r="G230" s="7"/>
    </row>
    <row r="231" spans="1:36" ht="13" x14ac:dyDescent="0.15">
      <c r="E231" s="4" t="str">
        <f t="shared" si="0"/>
        <v/>
      </c>
      <c r="F231" s="4" t="str">
        <f t="shared" si="1"/>
        <v/>
      </c>
      <c r="G231" s="7"/>
    </row>
    <row r="232" spans="1:36" ht="13" x14ac:dyDescent="0.15">
      <c r="E232" s="4" t="str">
        <f t="shared" si="0"/>
        <v/>
      </c>
      <c r="F232" s="4" t="str">
        <f t="shared" si="1"/>
        <v/>
      </c>
      <c r="G232" s="7"/>
    </row>
    <row r="233" spans="1:36" ht="13" x14ac:dyDescent="0.15">
      <c r="E233" s="4" t="str">
        <f t="shared" si="0"/>
        <v/>
      </c>
      <c r="F233" s="4" t="str">
        <f t="shared" si="1"/>
        <v/>
      </c>
      <c r="G233" s="7"/>
    </row>
    <row r="234" spans="1:36" ht="13" x14ac:dyDescent="0.15">
      <c r="E234" s="4" t="str">
        <f t="shared" si="0"/>
        <v/>
      </c>
      <c r="F234" s="4" t="str">
        <f t="shared" si="1"/>
        <v/>
      </c>
      <c r="G234" s="7"/>
    </row>
    <row r="235" spans="1:36" ht="13" x14ac:dyDescent="0.15">
      <c r="E235" s="4" t="str">
        <f t="shared" si="0"/>
        <v/>
      </c>
      <c r="F235" s="4" t="str">
        <f t="shared" si="1"/>
        <v/>
      </c>
      <c r="G235" s="7"/>
    </row>
    <row r="236" spans="1:36" ht="13" x14ac:dyDescent="0.15">
      <c r="E236" s="4" t="str">
        <f t="shared" si="0"/>
        <v/>
      </c>
      <c r="F236" s="4" t="str">
        <f t="shared" si="1"/>
        <v/>
      </c>
      <c r="G236" s="7"/>
    </row>
    <row r="237" spans="1:36" ht="13" x14ac:dyDescent="0.15">
      <c r="E237" s="4" t="str">
        <f t="shared" si="0"/>
        <v/>
      </c>
      <c r="F237" s="4" t="str">
        <f t="shared" si="1"/>
        <v/>
      </c>
      <c r="G237" s="7"/>
    </row>
    <row r="238" spans="1:36" ht="13" x14ac:dyDescent="0.15">
      <c r="E238" s="4" t="str">
        <f t="shared" si="0"/>
        <v/>
      </c>
      <c r="F238" s="4" t="str">
        <f t="shared" si="1"/>
        <v/>
      </c>
      <c r="G238" s="7"/>
    </row>
    <row r="239" spans="1:36" ht="13" x14ac:dyDescent="0.15">
      <c r="F239" s="4" t="str">
        <f t="shared" si="1"/>
        <v/>
      </c>
      <c r="G239" s="7"/>
    </row>
    <row r="240" spans="1:36" ht="13" x14ac:dyDescent="0.15">
      <c r="F240" s="4" t="str">
        <f t="shared" si="1"/>
        <v/>
      </c>
      <c r="G240" s="7"/>
    </row>
    <row r="241" spans="6:7" ht="13" x14ac:dyDescent="0.15">
      <c r="F241" s="4" t="str">
        <f t="shared" si="1"/>
        <v/>
      </c>
      <c r="G241" s="7"/>
    </row>
    <row r="242" spans="6:7" ht="13" x14ac:dyDescent="0.15">
      <c r="F242" s="4" t="str">
        <f t="shared" si="1"/>
        <v/>
      </c>
      <c r="G242" s="7"/>
    </row>
    <row r="243" spans="6:7" ht="13" x14ac:dyDescent="0.15">
      <c r="F243" s="4" t="str">
        <f t="shared" si="1"/>
        <v/>
      </c>
      <c r="G243" s="7"/>
    </row>
    <row r="244" spans="6:7" ht="13" x14ac:dyDescent="0.15">
      <c r="F244" s="4" t="str">
        <f t="shared" si="1"/>
        <v/>
      </c>
      <c r="G244" s="7"/>
    </row>
    <row r="245" spans="6:7" ht="13" x14ac:dyDescent="0.15">
      <c r="G245" s="7"/>
    </row>
    <row r="246" spans="6:7" ht="13" x14ac:dyDescent="0.15">
      <c r="G246" s="7"/>
    </row>
    <row r="247" spans="6:7" ht="13" x14ac:dyDescent="0.15">
      <c r="G247" s="7"/>
    </row>
    <row r="248" spans="6:7" ht="13" x14ac:dyDescent="0.15">
      <c r="G248" s="7"/>
    </row>
    <row r="249" spans="6:7" ht="13" x14ac:dyDescent="0.15">
      <c r="G249" s="7"/>
    </row>
    <row r="250" spans="6:7" ht="13" x14ac:dyDescent="0.15">
      <c r="G250" s="7"/>
    </row>
    <row r="251" spans="6:7" ht="13" x14ac:dyDescent="0.15">
      <c r="G251" s="7"/>
    </row>
    <row r="252" spans="6:7" ht="13" x14ac:dyDescent="0.15">
      <c r="G252" s="7"/>
    </row>
    <row r="253" spans="6:7" ht="13" x14ac:dyDescent="0.15">
      <c r="G253" s="7"/>
    </row>
    <row r="254" spans="6:7" ht="13" x14ac:dyDescent="0.15">
      <c r="G254" s="7"/>
    </row>
    <row r="255" spans="6:7" ht="13" x14ac:dyDescent="0.15">
      <c r="G255" s="7"/>
    </row>
    <row r="256" spans="6:7" ht="13" x14ac:dyDescent="0.15">
      <c r="G256" s="7"/>
    </row>
    <row r="257" spans="7:7" ht="13" x14ac:dyDescent="0.15">
      <c r="G257" s="7"/>
    </row>
    <row r="258" spans="7:7" ht="13" x14ac:dyDescent="0.15">
      <c r="G258" s="7"/>
    </row>
    <row r="259" spans="7:7" ht="13" x14ac:dyDescent="0.15">
      <c r="G259" s="7"/>
    </row>
    <row r="260" spans="7:7" ht="13" x14ac:dyDescent="0.15">
      <c r="G260" s="7"/>
    </row>
    <row r="261" spans="7:7" ht="13" x14ac:dyDescent="0.15">
      <c r="G261" s="7"/>
    </row>
    <row r="262" spans="7:7" ht="13" x14ac:dyDescent="0.15">
      <c r="G262" s="7"/>
    </row>
    <row r="263" spans="7:7" ht="13" x14ac:dyDescent="0.15">
      <c r="G263" s="7"/>
    </row>
    <row r="264" spans="7:7" ht="13" x14ac:dyDescent="0.15">
      <c r="G264" s="7"/>
    </row>
    <row r="265" spans="7:7" ht="13" x14ac:dyDescent="0.15">
      <c r="G265" s="7"/>
    </row>
    <row r="266" spans="7:7" ht="13" x14ac:dyDescent="0.15">
      <c r="G266" s="7"/>
    </row>
    <row r="267" spans="7:7" ht="13" x14ac:dyDescent="0.15">
      <c r="G267" s="7"/>
    </row>
    <row r="268" spans="7:7" ht="13" x14ac:dyDescent="0.15">
      <c r="G268" s="7"/>
    </row>
    <row r="269" spans="7:7" ht="13" x14ac:dyDescent="0.15">
      <c r="G269" s="7"/>
    </row>
    <row r="270" spans="7:7" ht="13" x14ac:dyDescent="0.15">
      <c r="G270" s="7"/>
    </row>
    <row r="271" spans="7:7" ht="13" x14ac:dyDescent="0.15">
      <c r="G271" s="7"/>
    </row>
    <row r="272" spans="7:7" ht="13" x14ac:dyDescent="0.15">
      <c r="G272" s="7"/>
    </row>
    <row r="273" spans="7:7" ht="13" x14ac:dyDescent="0.15">
      <c r="G273" s="7"/>
    </row>
    <row r="274" spans="7:7" ht="13" x14ac:dyDescent="0.15">
      <c r="G274" s="7"/>
    </row>
    <row r="275" spans="7:7" ht="13" x14ac:dyDescent="0.15">
      <c r="G275" s="7"/>
    </row>
    <row r="276" spans="7:7" ht="13" x14ac:dyDescent="0.15">
      <c r="G276" s="7"/>
    </row>
    <row r="277" spans="7:7" ht="13" x14ac:dyDescent="0.15">
      <c r="G277" s="7"/>
    </row>
    <row r="278" spans="7:7" ht="13" x14ac:dyDescent="0.15">
      <c r="G278" s="7"/>
    </row>
    <row r="279" spans="7:7" ht="13" x14ac:dyDescent="0.15">
      <c r="G279" s="7"/>
    </row>
    <row r="280" spans="7:7" ht="13" x14ac:dyDescent="0.15">
      <c r="G280" s="7"/>
    </row>
    <row r="281" spans="7:7" ht="13" x14ac:dyDescent="0.15">
      <c r="G281" s="7"/>
    </row>
    <row r="282" spans="7:7" ht="13" x14ac:dyDescent="0.15">
      <c r="G282" s="7"/>
    </row>
    <row r="283" spans="7:7" ht="13" x14ac:dyDescent="0.15">
      <c r="G283" s="7"/>
    </row>
    <row r="284" spans="7:7" ht="13" x14ac:dyDescent="0.15">
      <c r="G284" s="7"/>
    </row>
    <row r="285" spans="7:7" ht="13" x14ac:dyDescent="0.15">
      <c r="G285" s="7"/>
    </row>
    <row r="286" spans="7:7" ht="13" x14ac:dyDescent="0.15">
      <c r="G286" s="7"/>
    </row>
    <row r="287" spans="7:7" ht="13" x14ac:dyDescent="0.15">
      <c r="G287" s="7"/>
    </row>
    <row r="288" spans="7:7" ht="13" x14ac:dyDescent="0.15">
      <c r="G288" s="7"/>
    </row>
    <row r="289" spans="7:7" ht="13" x14ac:dyDescent="0.15">
      <c r="G289" s="7"/>
    </row>
    <row r="290" spans="7:7" ht="13" x14ac:dyDescent="0.15">
      <c r="G290" s="7"/>
    </row>
    <row r="291" spans="7:7" ht="13" x14ac:dyDescent="0.15">
      <c r="G291" s="7"/>
    </row>
    <row r="292" spans="7:7" ht="13" x14ac:dyDescent="0.15">
      <c r="G292" s="7"/>
    </row>
    <row r="293" spans="7:7" ht="13" x14ac:dyDescent="0.15">
      <c r="G293" s="7"/>
    </row>
    <row r="294" spans="7:7" ht="13" x14ac:dyDescent="0.15">
      <c r="G294" s="7"/>
    </row>
    <row r="295" spans="7:7" ht="13" x14ac:dyDescent="0.15">
      <c r="G295" s="7"/>
    </row>
    <row r="296" spans="7:7" ht="13" x14ac:dyDescent="0.15">
      <c r="G296" s="7"/>
    </row>
    <row r="297" spans="7:7" ht="13" x14ac:dyDescent="0.15">
      <c r="G297" s="7"/>
    </row>
    <row r="298" spans="7:7" ht="13" x14ac:dyDescent="0.15">
      <c r="G298" s="7"/>
    </row>
    <row r="299" spans="7:7" ht="13" x14ac:dyDescent="0.15">
      <c r="G299" s="7"/>
    </row>
    <row r="300" spans="7:7" ht="13" x14ac:dyDescent="0.15">
      <c r="G300" s="7"/>
    </row>
    <row r="301" spans="7:7" ht="13" x14ac:dyDescent="0.15">
      <c r="G301" s="7"/>
    </row>
    <row r="302" spans="7:7" ht="13" x14ac:dyDescent="0.15">
      <c r="G302" s="7"/>
    </row>
    <row r="303" spans="7:7" ht="13" x14ac:dyDescent="0.15">
      <c r="G303" s="7"/>
    </row>
    <row r="304" spans="7:7" ht="13" x14ac:dyDescent="0.15">
      <c r="G304" s="7"/>
    </row>
    <row r="305" spans="7:7" ht="13" x14ac:dyDescent="0.15">
      <c r="G305" s="7"/>
    </row>
    <row r="306" spans="7:7" ht="13" x14ac:dyDescent="0.15">
      <c r="G306" s="7"/>
    </row>
    <row r="307" spans="7:7" ht="13" x14ac:dyDescent="0.15">
      <c r="G307" s="7"/>
    </row>
    <row r="308" spans="7:7" ht="13" x14ac:dyDescent="0.15">
      <c r="G308" s="7"/>
    </row>
    <row r="309" spans="7:7" ht="13" x14ac:dyDescent="0.15">
      <c r="G309" s="7"/>
    </row>
    <row r="310" spans="7:7" ht="13" x14ac:dyDescent="0.15">
      <c r="G310" s="7"/>
    </row>
    <row r="311" spans="7:7" ht="13" x14ac:dyDescent="0.15">
      <c r="G311" s="7"/>
    </row>
    <row r="312" spans="7:7" ht="13" x14ac:dyDescent="0.15">
      <c r="G312" s="7"/>
    </row>
    <row r="313" spans="7:7" ht="13" x14ac:dyDescent="0.15">
      <c r="G313" s="7"/>
    </row>
    <row r="314" spans="7:7" ht="13" x14ac:dyDescent="0.15">
      <c r="G314" s="7"/>
    </row>
    <row r="315" spans="7:7" ht="13" x14ac:dyDescent="0.15">
      <c r="G315" s="7"/>
    </row>
    <row r="316" spans="7:7" ht="13" x14ac:dyDescent="0.15">
      <c r="G316" s="7"/>
    </row>
    <row r="317" spans="7:7" ht="13" x14ac:dyDescent="0.15">
      <c r="G317" s="7"/>
    </row>
    <row r="318" spans="7:7" ht="13" x14ac:dyDescent="0.15">
      <c r="G318" s="7"/>
    </row>
    <row r="319" spans="7:7" ht="13" x14ac:dyDescent="0.15">
      <c r="G319" s="7"/>
    </row>
    <row r="320" spans="7:7" ht="13" x14ac:dyDescent="0.15">
      <c r="G320" s="7"/>
    </row>
    <row r="321" spans="7:7" ht="13" x14ac:dyDescent="0.15">
      <c r="G321" s="7"/>
    </row>
    <row r="322" spans="7:7" ht="13" x14ac:dyDescent="0.15">
      <c r="G322" s="7"/>
    </row>
    <row r="323" spans="7:7" ht="13" x14ac:dyDescent="0.15">
      <c r="G323" s="7"/>
    </row>
    <row r="324" spans="7:7" ht="13" x14ac:dyDescent="0.15">
      <c r="G324" s="7"/>
    </row>
    <row r="325" spans="7:7" ht="13" x14ac:dyDescent="0.15">
      <c r="G325" s="7"/>
    </row>
    <row r="326" spans="7:7" ht="13" x14ac:dyDescent="0.15">
      <c r="G326" s="7"/>
    </row>
    <row r="327" spans="7:7" ht="13" x14ac:dyDescent="0.15">
      <c r="G327" s="7"/>
    </row>
  </sheetData>
  <autoFilter ref="A1:AS227" xr:uid="{00000000-0009-0000-0000-00000C000000}"/>
  <hyperlinks>
    <hyperlink ref="AI138" r:id="rId1"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T31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9" width="21.5" customWidth="1"/>
    <col min="10" max="33" width="21.5" hidden="1" customWidth="1"/>
    <col min="34" max="46" width="21.5" customWidth="1"/>
  </cols>
  <sheetData>
    <row r="1" spans="1:46" ht="15.75" customHeight="1" x14ac:dyDescent="0.15">
      <c r="A1" s="63" t="s">
        <v>137</v>
      </c>
      <c r="B1" s="63" t="s">
        <v>127</v>
      </c>
      <c r="C1" s="9" t="s">
        <v>126</v>
      </c>
      <c r="D1" s="9" t="s">
        <v>0</v>
      </c>
      <c r="E1" s="64" t="s">
        <v>448</v>
      </c>
      <c r="F1" s="9" t="s">
        <v>449</v>
      </c>
      <c r="G1" s="9" t="s">
        <v>450</v>
      </c>
      <c r="H1" s="9" t="s">
        <v>451</v>
      </c>
      <c r="I1" s="9" t="s">
        <v>452</v>
      </c>
      <c r="J1" s="63" t="s">
        <v>126</v>
      </c>
      <c r="K1" s="63" t="s">
        <v>138</v>
      </c>
      <c r="L1" s="63" t="s">
        <v>139</v>
      </c>
      <c r="M1" s="63" t="s">
        <v>140</v>
      </c>
      <c r="N1" s="63" t="s">
        <v>139</v>
      </c>
      <c r="O1" s="63" t="s">
        <v>140</v>
      </c>
      <c r="P1" s="63" t="s">
        <v>140</v>
      </c>
      <c r="Q1" s="63" t="s">
        <v>139</v>
      </c>
      <c r="R1" s="63" t="s">
        <v>140</v>
      </c>
      <c r="S1" s="63" t="s">
        <v>139</v>
      </c>
      <c r="T1" s="63" t="s">
        <v>140</v>
      </c>
      <c r="U1" s="63" t="s">
        <v>139</v>
      </c>
      <c r="V1" s="63" t="s">
        <v>139</v>
      </c>
      <c r="W1" s="63" t="s">
        <v>139</v>
      </c>
      <c r="X1" s="63" t="s">
        <v>140</v>
      </c>
      <c r="Y1" s="63" t="s">
        <v>139</v>
      </c>
      <c r="Z1" s="63" t="s">
        <v>140</v>
      </c>
      <c r="AA1" s="63" t="s">
        <v>140</v>
      </c>
      <c r="AB1" s="63" t="s">
        <v>140</v>
      </c>
      <c r="AC1" s="63" t="s">
        <v>140</v>
      </c>
      <c r="AD1" s="63" t="s">
        <v>140</v>
      </c>
      <c r="AE1" s="63" t="s">
        <v>139</v>
      </c>
      <c r="AF1" s="63" t="s">
        <v>140</v>
      </c>
      <c r="AG1" s="63" t="s">
        <v>140</v>
      </c>
      <c r="AH1" s="63" t="s">
        <v>1253</v>
      </c>
      <c r="AI1" s="63" t="s">
        <v>1254</v>
      </c>
      <c r="AJ1" s="63" t="s">
        <v>1255</v>
      </c>
      <c r="AK1" s="63" t="s">
        <v>1256</v>
      </c>
      <c r="AL1" s="63" t="s">
        <v>1257</v>
      </c>
      <c r="AM1" s="63" t="s">
        <v>1258</v>
      </c>
      <c r="AN1" s="63" t="s">
        <v>1259</v>
      </c>
      <c r="AO1" s="63"/>
      <c r="AP1" s="63"/>
      <c r="AQ1" s="63"/>
      <c r="AR1" s="63"/>
      <c r="AS1" s="63"/>
      <c r="AT1" s="63"/>
    </row>
    <row r="2" spans="1:46" ht="15.75" customHeight="1" x14ac:dyDescent="0.15">
      <c r="A2" s="15">
        <v>43754.712995995375</v>
      </c>
      <c r="B2" s="6" t="s">
        <v>9</v>
      </c>
      <c r="C2" s="6" t="str">
        <f t="shared" ref="C2:C227" si="0">J2&amp;K2</f>
        <v>Weiss</v>
      </c>
      <c r="D2" s="6" t="str">
        <f t="shared" ref="D2:D240" si="1">L2&amp;M2&amp;N2&amp;O2&amp;P2&amp;Q2&amp;R2&amp;S2&amp;T2&amp;U2&amp;V2&amp;W2&amp;X2&amp;Y2&amp;Z2&amp;AA2&amp;AB2&amp;AC2&amp;AD2&amp;AE2&amp;AF2&amp;AG2</f>
        <v>Samuel Gunther</v>
      </c>
      <c r="E2" s="8">
        <f t="shared" ref="E2:E103" si="2">((F2+G2+H2+I2)/4)</f>
        <v>1</v>
      </c>
      <c r="F2" s="6">
        <f t="shared" ref="F2:F103" si="3">IF(ISNUMBER(SEARCH("Checking",AK2)),1,0)</f>
        <v>1</v>
      </c>
      <c r="G2" s="6">
        <f t="shared" ref="G2:G103" si="4">IF(ISNUMBER(SEARCH("sam",AL2)),1,0)</f>
        <v>1</v>
      </c>
      <c r="H2" s="6">
        <f t="shared" ref="H2:H103" si="5">IF(ISNUMBER(SEARCH("return",AM2)),1,0)</f>
        <v>1</v>
      </c>
      <c r="I2" s="6">
        <f t="shared" ref="I2:I103" si="6">IF(ISNUMBER(SEARCH("false",AN2)),1,0)</f>
        <v>1</v>
      </c>
      <c r="K2" s="6" t="s">
        <v>168</v>
      </c>
      <c r="AG2" s="6" t="s">
        <v>124</v>
      </c>
      <c r="AK2" s="6" t="s">
        <v>1260</v>
      </c>
      <c r="AL2" s="6" t="s">
        <v>1261</v>
      </c>
      <c r="AM2" s="6" t="s">
        <v>1262</v>
      </c>
      <c r="AN2" s="6" t="b">
        <v>0</v>
      </c>
    </row>
    <row r="3" spans="1:46" ht="15.75" customHeight="1" x14ac:dyDescent="0.15">
      <c r="A3" s="15">
        <v>43754.72043361111</v>
      </c>
      <c r="B3" s="6" t="s">
        <v>9</v>
      </c>
      <c r="C3" s="6" t="str">
        <f t="shared" si="0"/>
        <v>Stony Point</v>
      </c>
      <c r="D3" s="6" t="str">
        <f t="shared" si="1"/>
        <v>Aidan Lengua</v>
      </c>
      <c r="E3" s="8">
        <f t="shared" si="2"/>
        <v>0.25</v>
      </c>
      <c r="F3" s="6">
        <f t="shared" si="3"/>
        <v>0</v>
      </c>
      <c r="G3" s="6">
        <f t="shared" si="4"/>
        <v>0</v>
      </c>
      <c r="H3" s="6">
        <f t="shared" si="5"/>
        <v>0</v>
      </c>
      <c r="I3" s="6">
        <f t="shared" si="6"/>
        <v>1</v>
      </c>
      <c r="K3" s="6" t="s">
        <v>142</v>
      </c>
      <c r="AF3" s="6" t="s">
        <v>204</v>
      </c>
      <c r="AK3" s="6" t="s">
        <v>1263</v>
      </c>
      <c r="AL3" s="6" t="s">
        <v>1264</v>
      </c>
      <c r="AM3" s="6" t="s">
        <v>1265</v>
      </c>
      <c r="AN3" s="6" t="b">
        <v>0</v>
      </c>
    </row>
    <row r="4" spans="1:46" ht="15.75" customHeight="1" x14ac:dyDescent="0.15">
      <c r="A4" s="15">
        <v>43754.727713483793</v>
      </c>
      <c r="B4" s="6" t="s">
        <v>9</v>
      </c>
      <c r="C4" s="6" t="str">
        <f t="shared" si="0"/>
        <v>Pflugerville</v>
      </c>
      <c r="D4" s="6" t="str">
        <f t="shared" si="1"/>
        <v>Lambert Ike</v>
      </c>
      <c r="E4" s="8">
        <f t="shared" si="2"/>
        <v>1</v>
      </c>
      <c r="F4" s="6">
        <f t="shared" si="3"/>
        <v>1</v>
      </c>
      <c r="G4" s="6">
        <f t="shared" si="4"/>
        <v>1</v>
      </c>
      <c r="H4" s="6">
        <f t="shared" si="5"/>
        <v>1</v>
      </c>
      <c r="I4" s="6">
        <f t="shared" si="6"/>
        <v>1</v>
      </c>
      <c r="K4" s="6" t="s">
        <v>149</v>
      </c>
      <c r="AE4" s="6" t="s">
        <v>86</v>
      </c>
      <c r="AK4" s="6" t="s">
        <v>1260</v>
      </c>
      <c r="AL4" s="6" t="s">
        <v>1261</v>
      </c>
      <c r="AM4" s="6" t="s">
        <v>1262</v>
      </c>
      <c r="AN4" s="6" t="b">
        <v>0</v>
      </c>
    </row>
    <row r="5" spans="1:46" ht="15.75" customHeight="1" x14ac:dyDescent="0.15">
      <c r="A5" s="15">
        <v>43755.660317581016</v>
      </c>
      <c r="B5" s="6" t="s">
        <v>9</v>
      </c>
      <c r="C5" s="6" t="str">
        <f t="shared" si="0"/>
        <v>Harmony</v>
      </c>
      <c r="D5" s="6" t="str">
        <f t="shared" si="1"/>
        <v>Sheldon Ballard</v>
      </c>
      <c r="E5" s="8">
        <f t="shared" si="2"/>
        <v>0.5</v>
      </c>
      <c r="F5" s="6">
        <f t="shared" si="3"/>
        <v>0</v>
      </c>
      <c r="G5" s="6">
        <f t="shared" si="4"/>
        <v>0</v>
      </c>
      <c r="H5" s="6">
        <f t="shared" si="5"/>
        <v>1</v>
      </c>
      <c r="I5" s="6">
        <f t="shared" si="6"/>
        <v>1</v>
      </c>
      <c r="K5" s="6" t="s">
        <v>247</v>
      </c>
      <c r="Y5" s="6" t="s">
        <v>251</v>
      </c>
      <c r="AK5" s="6" t="s">
        <v>1266</v>
      </c>
      <c r="AL5" s="6" t="s">
        <v>1264</v>
      </c>
      <c r="AM5" s="6" t="s">
        <v>1262</v>
      </c>
      <c r="AN5" s="6" t="b">
        <v>0</v>
      </c>
    </row>
    <row r="6" spans="1:46" ht="15.75" customHeight="1" x14ac:dyDescent="0.15">
      <c r="A6" s="15">
        <v>43760.690112291668</v>
      </c>
      <c r="B6" s="6" t="s">
        <v>9</v>
      </c>
      <c r="C6" s="6" t="str">
        <f t="shared" si="0"/>
        <v>Hendrickson</v>
      </c>
      <c r="D6" s="6" t="str">
        <f t="shared" si="1"/>
        <v>Kayleigh Roberts</v>
      </c>
      <c r="E6" s="8">
        <f t="shared" si="2"/>
        <v>0.75</v>
      </c>
      <c r="F6" s="6">
        <f t="shared" si="3"/>
        <v>1</v>
      </c>
      <c r="G6" s="6">
        <f t="shared" si="4"/>
        <v>1</v>
      </c>
      <c r="H6" s="6">
        <f t="shared" si="5"/>
        <v>0</v>
      </c>
      <c r="I6" s="6">
        <f t="shared" si="6"/>
        <v>1</v>
      </c>
      <c r="K6" s="6" t="s">
        <v>288</v>
      </c>
      <c r="Z6" s="6" t="s">
        <v>35</v>
      </c>
      <c r="AK6" s="6" t="s">
        <v>1260</v>
      </c>
      <c r="AL6" s="6" t="s">
        <v>1261</v>
      </c>
      <c r="AM6" s="6" t="s">
        <v>1267</v>
      </c>
      <c r="AN6" s="6" t="b">
        <v>0</v>
      </c>
    </row>
    <row r="7" spans="1:46" ht="15.75" customHeight="1" x14ac:dyDescent="0.15">
      <c r="A7" s="15">
        <v>43761.695517141205</v>
      </c>
      <c r="B7" s="6" t="s">
        <v>9</v>
      </c>
      <c r="C7" s="6" t="str">
        <f t="shared" si="0"/>
        <v>Stony Point</v>
      </c>
      <c r="D7" s="6" t="str">
        <f t="shared" si="1"/>
        <v>Robert Ebem</v>
      </c>
      <c r="E7" s="8">
        <f t="shared" si="2"/>
        <v>1</v>
      </c>
      <c r="F7" s="6">
        <f t="shared" si="3"/>
        <v>1</v>
      </c>
      <c r="G7" s="6">
        <f t="shared" si="4"/>
        <v>1</v>
      </c>
      <c r="H7" s="6">
        <f t="shared" si="5"/>
        <v>1</v>
      </c>
      <c r="I7" s="6">
        <f t="shared" si="6"/>
        <v>1</v>
      </c>
      <c r="K7" s="6" t="s">
        <v>142</v>
      </c>
      <c r="AF7" s="6" t="s">
        <v>185</v>
      </c>
      <c r="AK7" s="6" t="s">
        <v>1260</v>
      </c>
      <c r="AL7" s="6" t="s">
        <v>1261</v>
      </c>
      <c r="AM7" s="6" t="s">
        <v>1262</v>
      </c>
      <c r="AN7" s="6" t="b">
        <v>0</v>
      </c>
    </row>
    <row r="8" spans="1:46" ht="15.75" customHeight="1" x14ac:dyDescent="0.15">
      <c r="A8" s="15">
        <v>43761.702228333335</v>
      </c>
      <c r="B8" s="6" t="s">
        <v>9</v>
      </c>
      <c r="C8" s="6" t="str">
        <f t="shared" si="0"/>
        <v>Pflugerville</v>
      </c>
      <c r="D8" s="6" t="str">
        <f t="shared" si="1"/>
        <v>Audrey Le</v>
      </c>
      <c r="E8" s="8">
        <f t="shared" si="2"/>
        <v>0.25</v>
      </c>
      <c r="F8" s="6">
        <f t="shared" si="3"/>
        <v>0</v>
      </c>
      <c r="G8" s="6">
        <f t="shared" si="4"/>
        <v>0</v>
      </c>
      <c r="H8" s="6">
        <f t="shared" si="5"/>
        <v>0</v>
      </c>
      <c r="I8" s="6">
        <f t="shared" si="6"/>
        <v>1</v>
      </c>
      <c r="K8" s="6" t="s">
        <v>149</v>
      </c>
      <c r="AE8" s="6" t="s">
        <v>68</v>
      </c>
      <c r="AK8" s="6" t="s">
        <v>1266</v>
      </c>
      <c r="AL8" s="6" t="s">
        <v>1264</v>
      </c>
      <c r="AM8" s="6" t="s">
        <v>1267</v>
      </c>
      <c r="AN8" s="6" t="b">
        <v>0</v>
      </c>
    </row>
    <row r="9" spans="1:46" ht="15.75" customHeight="1" x14ac:dyDescent="0.15">
      <c r="A9" s="15">
        <v>43761.708645023144</v>
      </c>
      <c r="B9" s="6" t="s">
        <v>9</v>
      </c>
      <c r="C9" s="6" t="str">
        <f t="shared" si="0"/>
        <v>Pflugerville</v>
      </c>
      <c r="D9" s="6" t="str">
        <f t="shared" si="1"/>
        <v>Diego Becerra</v>
      </c>
      <c r="E9" s="8">
        <f t="shared" si="2"/>
        <v>1</v>
      </c>
      <c r="F9" s="6">
        <f t="shared" si="3"/>
        <v>1</v>
      </c>
      <c r="G9" s="6">
        <f t="shared" si="4"/>
        <v>1</v>
      </c>
      <c r="H9" s="6">
        <f t="shared" si="5"/>
        <v>1</v>
      </c>
      <c r="I9" s="6">
        <f t="shared" si="6"/>
        <v>1</v>
      </c>
      <c r="K9" s="6" t="s">
        <v>149</v>
      </c>
      <c r="AE9" s="6" t="s">
        <v>74</v>
      </c>
      <c r="AK9" s="6" t="s">
        <v>1260</v>
      </c>
      <c r="AL9" s="6" t="s">
        <v>1261</v>
      </c>
      <c r="AM9" s="6" t="s">
        <v>1262</v>
      </c>
      <c r="AN9" s="6" t="b">
        <v>0</v>
      </c>
    </row>
    <row r="10" spans="1:46" ht="15.75" customHeight="1" x14ac:dyDescent="0.15">
      <c r="A10" s="15">
        <v>43761.716122303245</v>
      </c>
      <c r="B10" s="6" t="s">
        <v>9</v>
      </c>
      <c r="C10" s="6" t="str">
        <f t="shared" si="0"/>
        <v>Del Valle</v>
      </c>
      <c r="D10" s="6" t="str">
        <f t="shared" si="1"/>
        <v>Henry Dominguez</v>
      </c>
      <c r="E10" s="8">
        <f t="shared" si="2"/>
        <v>0.5</v>
      </c>
      <c r="F10" s="6">
        <f t="shared" si="3"/>
        <v>0</v>
      </c>
      <c r="G10" s="6">
        <f t="shared" si="4"/>
        <v>0</v>
      </c>
      <c r="H10" s="6">
        <f t="shared" si="5"/>
        <v>1</v>
      </c>
      <c r="I10" s="6">
        <f t="shared" si="6"/>
        <v>1</v>
      </c>
      <c r="K10" s="6" t="s">
        <v>144</v>
      </c>
      <c r="X10" s="6" t="s">
        <v>222</v>
      </c>
      <c r="AK10" s="6" t="s">
        <v>1263</v>
      </c>
      <c r="AL10" s="6" t="s">
        <v>1264</v>
      </c>
      <c r="AM10" s="6" t="s">
        <v>1262</v>
      </c>
      <c r="AN10" s="6" t="b">
        <v>0</v>
      </c>
    </row>
    <row r="11" spans="1:46" ht="15.75" customHeight="1" x14ac:dyDescent="0.15">
      <c r="A11" s="15">
        <v>43761.717577824078</v>
      </c>
      <c r="B11" s="6" t="s">
        <v>9</v>
      </c>
      <c r="C11" s="6" t="str">
        <f t="shared" si="0"/>
        <v>Pflugerville</v>
      </c>
      <c r="D11" s="6" t="str">
        <f t="shared" si="1"/>
        <v>Seraphim Sea</v>
      </c>
      <c r="E11" s="8">
        <f t="shared" si="2"/>
        <v>1</v>
      </c>
      <c r="F11" s="6">
        <f t="shared" si="3"/>
        <v>1</v>
      </c>
      <c r="G11" s="6">
        <f t="shared" si="4"/>
        <v>1</v>
      </c>
      <c r="H11" s="6">
        <f t="shared" si="5"/>
        <v>1</v>
      </c>
      <c r="I11" s="6">
        <f t="shared" si="6"/>
        <v>1</v>
      </c>
      <c r="K11" s="6" t="s">
        <v>149</v>
      </c>
      <c r="AE11" s="6" t="s">
        <v>92</v>
      </c>
      <c r="AK11" s="6" t="s">
        <v>1260</v>
      </c>
      <c r="AL11" s="6" t="s">
        <v>1261</v>
      </c>
      <c r="AM11" s="6" t="s">
        <v>1262</v>
      </c>
      <c r="AN11" s="6" t="b">
        <v>0</v>
      </c>
    </row>
    <row r="12" spans="1:46" ht="15.75" customHeight="1" x14ac:dyDescent="0.15">
      <c r="A12" s="15">
        <v>43761.717777337966</v>
      </c>
      <c r="B12" s="6" t="s">
        <v>9</v>
      </c>
      <c r="C12" s="6" t="str">
        <f t="shared" si="0"/>
        <v>Del Valle</v>
      </c>
      <c r="D12" s="6" t="str">
        <f t="shared" si="1"/>
        <v>Juan Salas</v>
      </c>
      <c r="E12" s="8">
        <f t="shared" si="2"/>
        <v>0.75</v>
      </c>
      <c r="F12" s="6">
        <f t="shared" si="3"/>
        <v>1</v>
      </c>
      <c r="G12" s="6">
        <f t="shared" si="4"/>
        <v>0</v>
      </c>
      <c r="H12" s="6">
        <f t="shared" si="5"/>
        <v>1</v>
      </c>
      <c r="I12" s="6">
        <f t="shared" si="6"/>
        <v>1</v>
      </c>
      <c r="K12" s="6" t="s">
        <v>144</v>
      </c>
      <c r="X12" s="6" t="s">
        <v>159</v>
      </c>
      <c r="AK12" s="6" t="s">
        <v>1260</v>
      </c>
      <c r="AL12" s="6" t="s">
        <v>1264</v>
      </c>
      <c r="AM12" s="6" t="s">
        <v>1262</v>
      </c>
      <c r="AN12" s="6" t="b">
        <v>0</v>
      </c>
    </row>
    <row r="13" spans="1:46" ht="15.75" customHeight="1" x14ac:dyDescent="0.15">
      <c r="A13" s="15">
        <v>43761.717792337964</v>
      </c>
      <c r="B13" s="6" t="s">
        <v>9</v>
      </c>
      <c r="C13" s="6" t="str">
        <f t="shared" si="0"/>
        <v>Del Valle</v>
      </c>
      <c r="D13" s="6" t="str">
        <f t="shared" si="1"/>
        <v>Esperanza Hernandez</v>
      </c>
      <c r="E13" s="8">
        <f t="shared" si="2"/>
        <v>0.75</v>
      </c>
      <c r="F13" s="6">
        <f t="shared" si="3"/>
        <v>1</v>
      </c>
      <c r="G13" s="6">
        <f t="shared" si="4"/>
        <v>0</v>
      </c>
      <c r="H13" s="6">
        <f t="shared" si="5"/>
        <v>1</v>
      </c>
      <c r="I13" s="6">
        <f t="shared" si="6"/>
        <v>1</v>
      </c>
      <c r="K13" s="6" t="s">
        <v>144</v>
      </c>
      <c r="X13" s="6" t="s">
        <v>173</v>
      </c>
      <c r="AK13" s="6" t="s">
        <v>1260</v>
      </c>
      <c r="AL13" s="6" t="s">
        <v>1264</v>
      </c>
      <c r="AM13" s="6" t="s">
        <v>1262</v>
      </c>
      <c r="AN13" s="6" t="b">
        <v>0</v>
      </c>
    </row>
    <row r="14" spans="1:46" ht="15.75" customHeight="1" x14ac:dyDescent="0.15">
      <c r="A14" s="15">
        <v>43761.717916863425</v>
      </c>
      <c r="B14" s="6" t="s">
        <v>9</v>
      </c>
      <c r="C14" s="6" t="str">
        <f t="shared" si="0"/>
        <v>Del Valle</v>
      </c>
      <c r="D14" s="6" t="str">
        <f t="shared" si="1"/>
        <v>Lucia Hernandez</v>
      </c>
      <c r="E14" s="8">
        <f t="shared" si="2"/>
        <v>0.5</v>
      </c>
      <c r="F14" s="6">
        <f t="shared" si="3"/>
        <v>1</v>
      </c>
      <c r="G14" s="6">
        <f t="shared" si="4"/>
        <v>0</v>
      </c>
      <c r="H14" s="6">
        <f t="shared" si="5"/>
        <v>0</v>
      </c>
      <c r="I14" s="6">
        <f t="shared" si="6"/>
        <v>1</v>
      </c>
      <c r="K14" s="6" t="s">
        <v>144</v>
      </c>
      <c r="X14" s="6" t="s">
        <v>196</v>
      </c>
      <c r="AK14" s="6" t="s">
        <v>1260</v>
      </c>
      <c r="AL14" s="6" t="s">
        <v>1264</v>
      </c>
      <c r="AM14" s="6" t="s">
        <v>1268</v>
      </c>
      <c r="AN14" s="6" t="b">
        <v>0</v>
      </c>
    </row>
    <row r="15" spans="1:46" ht="15.75" customHeight="1" x14ac:dyDescent="0.15">
      <c r="A15" s="15">
        <v>43761.719099837966</v>
      </c>
      <c r="B15" s="6" t="s">
        <v>9</v>
      </c>
      <c r="C15" s="6" t="str">
        <f t="shared" si="0"/>
        <v>Stony Point</v>
      </c>
      <c r="D15" s="6" t="str">
        <f t="shared" si="1"/>
        <v>Anne-Marie Prosper</v>
      </c>
      <c r="E15" s="8">
        <f t="shared" si="2"/>
        <v>1</v>
      </c>
      <c r="F15" s="6">
        <f t="shared" si="3"/>
        <v>1</v>
      </c>
      <c r="G15" s="6">
        <f t="shared" si="4"/>
        <v>1</v>
      </c>
      <c r="H15" s="6">
        <f t="shared" si="5"/>
        <v>1</v>
      </c>
      <c r="I15" s="6">
        <f t="shared" si="6"/>
        <v>1</v>
      </c>
      <c r="K15" s="6" t="s">
        <v>142</v>
      </c>
      <c r="AF15" s="6" t="s">
        <v>188</v>
      </c>
      <c r="AK15" s="6" t="s">
        <v>1260</v>
      </c>
      <c r="AL15" s="6" t="s">
        <v>1261</v>
      </c>
      <c r="AM15" s="6" t="s">
        <v>1262</v>
      </c>
      <c r="AN15" s="6" t="b">
        <v>0</v>
      </c>
    </row>
    <row r="16" spans="1:46" ht="15.75" customHeight="1" x14ac:dyDescent="0.15">
      <c r="A16" s="15">
        <v>43761.719366782403</v>
      </c>
      <c r="B16" s="6" t="s">
        <v>9</v>
      </c>
      <c r="C16" s="6" t="str">
        <f t="shared" si="0"/>
        <v>Stony Point</v>
      </c>
      <c r="D16" s="6" t="str">
        <f t="shared" si="1"/>
        <v>Chieh-An Chen</v>
      </c>
      <c r="E16" s="8">
        <f t="shared" si="2"/>
        <v>1</v>
      </c>
      <c r="F16" s="6">
        <f t="shared" si="3"/>
        <v>1</v>
      </c>
      <c r="G16" s="6">
        <f t="shared" si="4"/>
        <v>1</v>
      </c>
      <c r="H16" s="6">
        <f t="shared" si="5"/>
        <v>1</v>
      </c>
      <c r="I16" s="6">
        <f t="shared" si="6"/>
        <v>1</v>
      </c>
      <c r="K16" s="6" t="s">
        <v>142</v>
      </c>
      <c r="AF16" s="6" t="s">
        <v>187</v>
      </c>
      <c r="AK16" s="6" t="s">
        <v>1260</v>
      </c>
      <c r="AL16" s="6" t="s">
        <v>1261</v>
      </c>
      <c r="AM16" s="6" t="s">
        <v>1262</v>
      </c>
      <c r="AN16" s="6" t="b">
        <v>0</v>
      </c>
    </row>
    <row r="17" spans="1:40" ht="15.75" customHeight="1" x14ac:dyDescent="0.15">
      <c r="A17" s="15">
        <v>43761.720764178244</v>
      </c>
      <c r="B17" s="6" t="s">
        <v>9</v>
      </c>
      <c r="C17" s="6" t="str">
        <f t="shared" si="0"/>
        <v>Pflugerville</v>
      </c>
      <c r="D17" s="6" t="str">
        <f t="shared" si="1"/>
        <v>Afreen Alim</v>
      </c>
      <c r="E17" s="8">
        <f t="shared" si="2"/>
        <v>1</v>
      </c>
      <c r="F17" s="6">
        <f t="shared" si="3"/>
        <v>1</v>
      </c>
      <c r="G17" s="6">
        <f t="shared" si="4"/>
        <v>1</v>
      </c>
      <c r="H17" s="6">
        <f t="shared" si="5"/>
        <v>1</v>
      </c>
      <c r="I17" s="6">
        <f t="shared" si="6"/>
        <v>1</v>
      </c>
      <c r="K17" s="6" t="s">
        <v>149</v>
      </c>
      <c r="AE17" s="6" t="s">
        <v>62</v>
      </c>
      <c r="AK17" s="6" t="s">
        <v>1260</v>
      </c>
      <c r="AL17" s="6" t="s">
        <v>1261</v>
      </c>
      <c r="AM17" s="6" t="s">
        <v>1262</v>
      </c>
      <c r="AN17" s="6" t="b">
        <v>0</v>
      </c>
    </row>
    <row r="18" spans="1:40" ht="15.75" customHeight="1" x14ac:dyDescent="0.15">
      <c r="A18" s="15">
        <v>43761.720779606483</v>
      </c>
      <c r="B18" s="6" t="s">
        <v>9</v>
      </c>
      <c r="C18" s="6" t="str">
        <f t="shared" si="0"/>
        <v>Pflugerville</v>
      </c>
      <c r="D18" s="6" t="str">
        <f t="shared" si="1"/>
        <v>John Mejia</v>
      </c>
      <c r="E18" s="8">
        <f t="shared" si="2"/>
        <v>1</v>
      </c>
      <c r="F18" s="6">
        <f t="shared" si="3"/>
        <v>1</v>
      </c>
      <c r="G18" s="6">
        <f t="shared" si="4"/>
        <v>1</v>
      </c>
      <c r="H18" s="6">
        <f t="shared" si="5"/>
        <v>1</v>
      </c>
      <c r="I18" s="6">
        <f t="shared" si="6"/>
        <v>1</v>
      </c>
      <c r="K18" s="6" t="s">
        <v>149</v>
      </c>
      <c r="AE18" s="6" t="s">
        <v>80</v>
      </c>
      <c r="AK18" s="6" t="s">
        <v>1260</v>
      </c>
      <c r="AL18" s="6" t="s">
        <v>1261</v>
      </c>
      <c r="AM18" s="6" t="s">
        <v>1262</v>
      </c>
      <c r="AN18" s="6" t="b">
        <v>0</v>
      </c>
    </row>
    <row r="19" spans="1:40" ht="15.75" customHeight="1" x14ac:dyDescent="0.15">
      <c r="A19" s="15">
        <v>43761.722338530089</v>
      </c>
      <c r="B19" s="6" t="s">
        <v>9</v>
      </c>
      <c r="C19" s="6" t="str">
        <f t="shared" si="0"/>
        <v>Del Valle</v>
      </c>
      <c r="D19" s="6" t="str">
        <f t="shared" si="1"/>
        <v>Nicole Monroy</v>
      </c>
      <c r="E19" s="8">
        <f t="shared" si="2"/>
        <v>0.75</v>
      </c>
      <c r="F19" s="6">
        <f t="shared" si="3"/>
        <v>1</v>
      </c>
      <c r="G19" s="6">
        <f t="shared" si="4"/>
        <v>0</v>
      </c>
      <c r="H19" s="6">
        <f t="shared" si="5"/>
        <v>1</v>
      </c>
      <c r="I19" s="6">
        <f t="shared" si="6"/>
        <v>1</v>
      </c>
      <c r="K19" s="6" t="s">
        <v>144</v>
      </c>
      <c r="X19" s="6" t="s">
        <v>162</v>
      </c>
      <c r="AK19" s="6" t="s">
        <v>1260</v>
      </c>
      <c r="AL19" s="6" t="s">
        <v>1264</v>
      </c>
      <c r="AM19" s="6" t="s">
        <v>1262</v>
      </c>
      <c r="AN19" s="6" t="b">
        <v>0</v>
      </c>
    </row>
    <row r="20" spans="1:40" ht="15.75" customHeight="1" x14ac:dyDescent="0.15">
      <c r="A20" s="15">
        <v>43761.722351122684</v>
      </c>
      <c r="B20" s="6" t="s">
        <v>9</v>
      </c>
      <c r="C20" s="6" t="str">
        <f t="shared" si="0"/>
        <v>Del Valle</v>
      </c>
      <c r="D20" s="6" t="str">
        <f t="shared" si="1"/>
        <v>Quavon Jones</v>
      </c>
      <c r="E20" s="8">
        <f t="shared" si="2"/>
        <v>0.5</v>
      </c>
      <c r="F20" s="6">
        <f t="shared" si="3"/>
        <v>0</v>
      </c>
      <c r="G20" s="6">
        <f t="shared" si="4"/>
        <v>0</v>
      </c>
      <c r="H20" s="6">
        <f t="shared" si="5"/>
        <v>1</v>
      </c>
      <c r="I20" s="6">
        <f t="shared" si="6"/>
        <v>1</v>
      </c>
      <c r="K20" s="6" t="s">
        <v>144</v>
      </c>
      <c r="X20" s="6" t="s">
        <v>357</v>
      </c>
      <c r="AK20" s="6" t="s">
        <v>1263</v>
      </c>
      <c r="AL20" s="6" t="s">
        <v>1264</v>
      </c>
      <c r="AM20" s="6" t="s">
        <v>1262</v>
      </c>
      <c r="AN20" s="6" t="b">
        <v>0</v>
      </c>
    </row>
    <row r="21" spans="1:40" ht="15.75" customHeight="1" x14ac:dyDescent="0.15">
      <c r="A21" s="15">
        <v>43761.722515347225</v>
      </c>
      <c r="B21" s="6" t="s">
        <v>9</v>
      </c>
      <c r="C21" s="6" t="str">
        <f t="shared" si="0"/>
        <v>Del Valle</v>
      </c>
      <c r="D21" s="6" t="str">
        <f t="shared" si="1"/>
        <v>Amanda Escalante</v>
      </c>
      <c r="E21" s="8">
        <f t="shared" si="2"/>
        <v>0.75</v>
      </c>
      <c r="F21" s="6">
        <f t="shared" si="3"/>
        <v>1</v>
      </c>
      <c r="G21" s="6">
        <f t="shared" si="4"/>
        <v>0</v>
      </c>
      <c r="H21" s="6">
        <f t="shared" si="5"/>
        <v>1</v>
      </c>
      <c r="I21" s="6">
        <f t="shared" si="6"/>
        <v>1</v>
      </c>
      <c r="K21" s="6" t="s">
        <v>144</v>
      </c>
      <c r="X21" s="6" t="s">
        <v>400</v>
      </c>
      <c r="AK21" s="6" t="s">
        <v>1260</v>
      </c>
      <c r="AL21" s="6" t="s">
        <v>1264</v>
      </c>
      <c r="AM21" s="6" t="s">
        <v>1262</v>
      </c>
      <c r="AN21" s="6" t="b">
        <v>0</v>
      </c>
    </row>
    <row r="22" spans="1:40" ht="15.75" customHeight="1" x14ac:dyDescent="0.15">
      <c r="A22" s="15">
        <v>43761.722585243057</v>
      </c>
      <c r="B22" s="6" t="s">
        <v>9</v>
      </c>
      <c r="C22" s="6" t="str">
        <f t="shared" si="0"/>
        <v>Del Valle</v>
      </c>
      <c r="D22" s="6" t="str">
        <f t="shared" si="1"/>
        <v>Julian Garza</v>
      </c>
      <c r="E22" s="8">
        <f t="shared" si="2"/>
        <v>0.25</v>
      </c>
      <c r="F22" s="6">
        <f t="shared" si="3"/>
        <v>0</v>
      </c>
      <c r="G22" s="6">
        <f t="shared" si="4"/>
        <v>0</v>
      </c>
      <c r="H22" s="6">
        <f t="shared" si="5"/>
        <v>0</v>
      </c>
      <c r="I22" s="6">
        <f t="shared" si="6"/>
        <v>1</v>
      </c>
      <c r="K22" s="6" t="s">
        <v>144</v>
      </c>
      <c r="X22" s="6" t="s">
        <v>147</v>
      </c>
      <c r="AK22" s="6" t="s">
        <v>1263</v>
      </c>
      <c r="AL22" s="6" t="s">
        <v>1264</v>
      </c>
      <c r="AM22" s="6" t="s">
        <v>1265</v>
      </c>
      <c r="AN22" s="6" t="b">
        <v>0</v>
      </c>
    </row>
    <row r="23" spans="1:40" ht="15.75" customHeight="1" x14ac:dyDescent="0.15">
      <c r="A23" s="15">
        <v>43761.7226127662</v>
      </c>
      <c r="B23" s="6" t="s">
        <v>9</v>
      </c>
      <c r="C23" s="6" t="str">
        <f t="shared" si="0"/>
        <v>Del Valle</v>
      </c>
      <c r="D23" s="6" t="str">
        <f t="shared" si="1"/>
        <v>Felipe Bautista</v>
      </c>
      <c r="E23" s="8">
        <f t="shared" si="2"/>
        <v>0.5</v>
      </c>
      <c r="F23" s="6">
        <f t="shared" si="3"/>
        <v>0</v>
      </c>
      <c r="G23" s="6">
        <f t="shared" si="4"/>
        <v>1</v>
      </c>
      <c r="H23" s="6">
        <f t="shared" si="5"/>
        <v>0</v>
      </c>
      <c r="I23" s="6">
        <f t="shared" si="6"/>
        <v>1</v>
      </c>
      <c r="K23" s="6" t="s">
        <v>144</v>
      </c>
      <c r="X23" s="6" t="s">
        <v>416</v>
      </c>
      <c r="AK23" s="6" t="s">
        <v>1263</v>
      </c>
      <c r="AL23" s="6" t="s">
        <v>1261</v>
      </c>
      <c r="AM23" s="6" t="s">
        <v>1268</v>
      </c>
      <c r="AN23" s="6" t="b">
        <v>0</v>
      </c>
    </row>
    <row r="24" spans="1:40" ht="15.75" customHeight="1" x14ac:dyDescent="0.15">
      <c r="A24" s="15">
        <v>43761.723218032406</v>
      </c>
      <c r="B24" s="6" t="s">
        <v>9</v>
      </c>
      <c r="C24" s="6" t="str">
        <f t="shared" si="0"/>
        <v>Stony Point</v>
      </c>
      <c r="D24" s="6" t="str">
        <f t="shared" si="1"/>
        <v>Skye (Devante) Espino</v>
      </c>
      <c r="E24" s="8">
        <f t="shared" si="2"/>
        <v>0.75</v>
      </c>
      <c r="F24" s="6">
        <f t="shared" si="3"/>
        <v>1</v>
      </c>
      <c r="G24" s="6">
        <f t="shared" si="4"/>
        <v>1</v>
      </c>
      <c r="H24" s="6">
        <f t="shared" si="5"/>
        <v>0</v>
      </c>
      <c r="I24" s="6">
        <f t="shared" si="6"/>
        <v>1</v>
      </c>
      <c r="K24" s="6" t="s">
        <v>142</v>
      </c>
      <c r="AF24" s="6" t="s">
        <v>1269</v>
      </c>
      <c r="AK24" s="6" t="s">
        <v>1260</v>
      </c>
      <c r="AL24" s="6" t="s">
        <v>1261</v>
      </c>
      <c r="AM24" s="6" t="s">
        <v>1267</v>
      </c>
      <c r="AN24" s="6" t="b">
        <v>0</v>
      </c>
    </row>
    <row r="25" spans="1:40" ht="15.75" customHeight="1" x14ac:dyDescent="0.15">
      <c r="A25" s="15">
        <v>43761.724320474532</v>
      </c>
      <c r="B25" s="6" t="s">
        <v>9</v>
      </c>
      <c r="C25" s="6" t="str">
        <f t="shared" si="0"/>
        <v>Pflugerville</v>
      </c>
      <c r="D25" s="6" t="str">
        <f t="shared" si="1"/>
        <v>Joshua Guiang</v>
      </c>
      <c r="E25" s="8">
        <f t="shared" si="2"/>
        <v>0.75</v>
      </c>
      <c r="F25" s="6">
        <f t="shared" si="3"/>
        <v>1</v>
      </c>
      <c r="G25" s="6">
        <f t="shared" si="4"/>
        <v>0</v>
      </c>
      <c r="H25" s="6">
        <f t="shared" si="5"/>
        <v>1</v>
      </c>
      <c r="I25" s="6">
        <f t="shared" si="6"/>
        <v>1</v>
      </c>
      <c r="K25" s="6" t="s">
        <v>149</v>
      </c>
      <c r="AE25" s="6" t="s">
        <v>84</v>
      </c>
      <c r="AK25" s="6" t="s">
        <v>1260</v>
      </c>
      <c r="AL25" s="6" t="s">
        <v>1264</v>
      </c>
      <c r="AM25" s="6" t="s">
        <v>1262</v>
      </c>
      <c r="AN25" s="6" t="b">
        <v>0</v>
      </c>
    </row>
    <row r="26" spans="1:40" ht="15.75" customHeight="1" x14ac:dyDescent="0.15">
      <c r="A26" s="15">
        <v>43761.725525451388</v>
      </c>
      <c r="B26" s="6" t="s">
        <v>9</v>
      </c>
      <c r="C26" s="6" t="str">
        <f t="shared" si="0"/>
        <v>Stony Point</v>
      </c>
      <c r="D26" s="6" t="str">
        <f t="shared" si="1"/>
        <v>A'Miracle Davis</v>
      </c>
      <c r="E26" s="8">
        <f t="shared" si="2"/>
        <v>0.75</v>
      </c>
      <c r="F26" s="6">
        <f t="shared" si="3"/>
        <v>1</v>
      </c>
      <c r="G26" s="6">
        <f t="shared" si="4"/>
        <v>0</v>
      </c>
      <c r="H26" s="6">
        <f t="shared" si="5"/>
        <v>1</v>
      </c>
      <c r="I26" s="6">
        <f t="shared" si="6"/>
        <v>1</v>
      </c>
      <c r="K26" s="6" t="s">
        <v>142</v>
      </c>
      <c r="AF26" s="6" t="s">
        <v>415</v>
      </c>
      <c r="AK26" s="6" t="s">
        <v>1260</v>
      </c>
      <c r="AL26" s="6" t="s">
        <v>1264</v>
      </c>
      <c r="AM26" s="6" t="s">
        <v>1262</v>
      </c>
      <c r="AN26" s="6" t="b">
        <v>0</v>
      </c>
    </row>
    <row r="27" spans="1:40" ht="15.75" customHeight="1" x14ac:dyDescent="0.15">
      <c r="A27" s="15">
        <v>43761.727016180557</v>
      </c>
      <c r="B27" s="6" t="s">
        <v>9</v>
      </c>
      <c r="C27" s="6" t="str">
        <f t="shared" si="0"/>
        <v>Pflugerville</v>
      </c>
      <c r="D27" s="6" t="str">
        <f t="shared" si="1"/>
        <v>Jose Gonzalez Macedo</v>
      </c>
      <c r="E27" s="8">
        <f t="shared" si="2"/>
        <v>1</v>
      </c>
      <c r="F27" s="6">
        <f t="shared" si="3"/>
        <v>1</v>
      </c>
      <c r="G27" s="6">
        <f t="shared" si="4"/>
        <v>1</v>
      </c>
      <c r="H27" s="6">
        <f t="shared" si="5"/>
        <v>1</v>
      </c>
      <c r="I27" s="6">
        <f t="shared" si="6"/>
        <v>1</v>
      </c>
      <c r="K27" s="6" t="s">
        <v>149</v>
      </c>
      <c r="AE27" s="6" t="s">
        <v>82</v>
      </c>
      <c r="AK27" s="6" t="s">
        <v>1260</v>
      </c>
      <c r="AL27" s="6" t="s">
        <v>1261</v>
      </c>
      <c r="AM27" s="6" t="s">
        <v>1262</v>
      </c>
      <c r="AN27" s="6" t="b">
        <v>0</v>
      </c>
    </row>
    <row r="28" spans="1:40" ht="15.75" customHeight="1" x14ac:dyDescent="0.15">
      <c r="A28" s="15">
        <v>43761.72705050926</v>
      </c>
      <c r="B28" s="6" t="s">
        <v>9</v>
      </c>
      <c r="C28" s="6" t="str">
        <f t="shared" si="0"/>
        <v>Pflugerville</v>
      </c>
      <c r="D28" s="6" t="str">
        <f t="shared" si="1"/>
        <v>Tam Nguyen</v>
      </c>
      <c r="E28" s="8">
        <f t="shared" si="2"/>
        <v>1</v>
      </c>
      <c r="F28" s="6">
        <f t="shared" si="3"/>
        <v>1</v>
      </c>
      <c r="G28" s="6">
        <f t="shared" si="4"/>
        <v>1</v>
      </c>
      <c r="H28" s="6">
        <f t="shared" si="5"/>
        <v>1</v>
      </c>
      <c r="I28" s="6">
        <f t="shared" si="6"/>
        <v>1</v>
      </c>
      <c r="K28" s="6" t="s">
        <v>149</v>
      </c>
      <c r="AE28" s="6" t="s">
        <v>96</v>
      </c>
      <c r="AK28" s="6" t="s">
        <v>1260</v>
      </c>
      <c r="AL28" s="6" t="s">
        <v>1261</v>
      </c>
      <c r="AM28" s="6" t="s">
        <v>1262</v>
      </c>
      <c r="AN28" s="6" t="b">
        <v>0</v>
      </c>
    </row>
    <row r="29" spans="1:40" ht="15.75" customHeight="1" x14ac:dyDescent="0.15">
      <c r="A29" s="15">
        <v>43761.727184513889</v>
      </c>
      <c r="B29" s="6" t="s">
        <v>9</v>
      </c>
      <c r="C29" s="6" t="str">
        <f t="shared" si="0"/>
        <v>Pflugerville</v>
      </c>
      <c r="D29" s="6" t="str">
        <f t="shared" si="1"/>
        <v>Emily Vidaurri</v>
      </c>
      <c r="E29" s="8">
        <f t="shared" si="2"/>
        <v>0.75</v>
      </c>
      <c r="F29" s="6">
        <f t="shared" si="3"/>
        <v>1</v>
      </c>
      <c r="G29" s="6">
        <f t="shared" si="4"/>
        <v>0</v>
      </c>
      <c r="H29" s="6">
        <f t="shared" si="5"/>
        <v>1</v>
      </c>
      <c r="I29" s="6">
        <f t="shared" si="6"/>
        <v>1</v>
      </c>
      <c r="K29" s="6" t="s">
        <v>149</v>
      </c>
      <c r="AE29" s="6" t="s">
        <v>76</v>
      </c>
      <c r="AK29" s="6" t="s">
        <v>1260</v>
      </c>
      <c r="AL29" s="6" t="s">
        <v>1264</v>
      </c>
      <c r="AM29" s="6" t="s">
        <v>1262</v>
      </c>
      <c r="AN29" s="6" t="b">
        <v>0</v>
      </c>
    </row>
    <row r="30" spans="1:40" ht="15.75" customHeight="1" x14ac:dyDescent="0.15">
      <c r="A30" s="15">
        <v>43761.727382372686</v>
      </c>
      <c r="B30" s="6" t="s">
        <v>9</v>
      </c>
      <c r="C30" s="6" t="str">
        <f t="shared" si="0"/>
        <v>Pflugerville</v>
      </c>
      <c r="D30" s="6" t="str">
        <f t="shared" si="1"/>
        <v>Cristian Hernandez</v>
      </c>
      <c r="E30" s="8">
        <f t="shared" si="2"/>
        <v>1</v>
      </c>
      <c r="F30" s="6">
        <f t="shared" si="3"/>
        <v>1</v>
      </c>
      <c r="G30" s="6">
        <f t="shared" si="4"/>
        <v>1</v>
      </c>
      <c r="H30" s="6">
        <f t="shared" si="5"/>
        <v>1</v>
      </c>
      <c r="I30" s="6">
        <f t="shared" si="6"/>
        <v>1</v>
      </c>
      <c r="K30" s="6" t="s">
        <v>149</v>
      </c>
      <c r="AE30" s="6" t="s">
        <v>70</v>
      </c>
      <c r="AK30" s="6" t="s">
        <v>1260</v>
      </c>
      <c r="AL30" s="6" t="s">
        <v>1261</v>
      </c>
      <c r="AM30" s="6" t="s">
        <v>1262</v>
      </c>
      <c r="AN30" s="6" t="b">
        <v>0</v>
      </c>
    </row>
    <row r="31" spans="1:40" ht="15.75" customHeight="1" x14ac:dyDescent="0.15">
      <c r="A31" s="15">
        <v>43761.727587314817</v>
      </c>
      <c r="B31" s="6" t="s">
        <v>9</v>
      </c>
      <c r="C31" s="6" t="str">
        <f t="shared" si="0"/>
        <v>Stony Point</v>
      </c>
      <c r="D31" s="6" t="str">
        <f t="shared" si="1"/>
        <v>Jheason Williams</v>
      </c>
      <c r="E31" s="8">
        <f t="shared" si="2"/>
        <v>0.5</v>
      </c>
      <c r="F31" s="6">
        <f t="shared" si="3"/>
        <v>0</v>
      </c>
      <c r="G31" s="6">
        <f t="shared" si="4"/>
        <v>0</v>
      </c>
      <c r="H31" s="6">
        <f t="shared" si="5"/>
        <v>1</v>
      </c>
      <c r="I31" s="6">
        <f t="shared" si="6"/>
        <v>1</v>
      </c>
      <c r="K31" s="6" t="s">
        <v>142</v>
      </c>
      <c r="AF31" s="6" t="s">
        <v>364</v>
      </c>
      <c r="AK31" s="6" t="s">
        <v>1270</v>
      </c>
      <c r="AL31" s="6" t="s">
        <v>1264</v>
      </c>
      <c r="AM31" s="6" t="s">
        <v>1262</v>
      </c>
      <c r="AN31" s="6" t="b">
        <v>0</v>
      </c>
    </row>
    <row r="32" spans="1:40" ht="15.75" customHeight="1" x14ac:dyDescent="0.15">
      <c r="A32" s="15">
        <v>43761.727683900463</v>
      </c>
      <c r="B32" s="6" t="s">
        <v>9</v>
      </c>
      <c r="C32" s="6" t="str">
        <f t="shared" si="0"/>
        <v>Stony Point</v>
      </c>
      <c r="D32" s="6" t="str">
        <f t="shared" si="1"/>
        <v>Aidan Lengua</v>
      </c>
      <c r="E32" s="8">
        <f t="shared" si="2"/>
        <v>0.5</v>
      </c>
      <c r="F32" s="6">
        <f t="shared" si="3"/>
        <v>1</v>
      </c>
      <c r="G32" s="6">
        <f t="shared" si="4"/>
        <v>0</v>
      </c>
      <c r="H32" s="6">
        <f t="shared" si="5"/>
        <v>1</v>
      </c>
      <c r="I32" s="6">
        <f t="shared" si="6"/>
        <v>0</v>
      </c>
      <c r="K32" s="6" t="s">
        <v>142</v>
      </c>
      <c r="AF32" s="6" t="s">
        <v>204</v>
      </c>
      <c r="AK32" s="6" t="s">
        <v>1260</v>
      </c>
      <c r="AL32" s="6" t="s">
        <v>1264</v>
      </c>
      <c r="AM32" s="6" t="s">
        <v>1262</v>
      </c>
      <c r="AN32" s="6" t="b">
        <v>1</v>
      </c>
    </row>
    <row r="33" spans="1:40" ht="15.75" customHeight="1" x14ac:dyDescent="0.15">
      <c r="A33" s="15">
        <v>43761.727936238429</v>
      </c>
      <c r="B33" s="6" t="s">
        <v>9</v>
      </c>
      <c r="C33" s="6" t="str">
        <f t="shared" si="0"/>
        <v>Pflugerville</v>
      </c>
      <c r="D33" s="6" t="str">
        <f t="shared" si="1"/>
        <v>Isabel Suarez</v>
      </c>
      <c r="E33" s="8">
        <f t="shared" si="2"/>
        <v>0.75</v>
      </c>
      <c r="F33" s="6">
        <f t="shared" si="3"/>
        <v>1</v>
      </c>
      <c r="G33" s="6">
        <f t="shared" si="4"/>
        <v>0</v>
      </c>
      <c r="H33" s="6">
        <f t="shared" si="5"/>
        <v>1</v>
      </c>
      <c r="I33" s="6">
        <f t="shared" si="6"/>
        <v>1</v>
      </c>
      <c r="K33" s="6" t="s">
        <v>149</v>
      </c>
      <c r="AE33" s="6" t="s">
        <v>78</v>
      </c>
      <c r="AK33" s="6" t="s">
        <v>1260</v>
      </c>
      <c r="AL33" s="6" t="s">
        <v>1264</v>
      </c>
      <c r="AM33" s="6" t="s">
        <v>1262</v>
      </c>
      <c r="AN33" s="6" t="b">
        <v>0</v>
      </c>
    </row>
    <row r="34" spans="1:40" ht="15.75" customHeight="1" x14ac:dyDescent="0.15">
      <c r="A34" s="15">
        <v>43761.728223229162</v>
      </c>
      <c r="B34" s="6" t="s">
        <v>9</v>
      </c>
      <c r="C34" s="6" t="str">
        <f t="shared" si="0"/>
        <v>Pflugerville</v>
      </c>
      <c r="D34" s="6" t="str">
        <f t="shared" si="1"/>
        <v>Alyssa Domingue</v>
      </c>
      <c r="E34" s="8">
        <f t="shared" si="2"/>
        <v>0.75</v>
      </c>
      <c r="F34" s="6">
        <f t="shared" si="3"/>
        <v>1</v>
      </c>
      <c r="G34" s="6">
        <f t="shared" si="4"/>
        <v>0</v>
      </c>
      <c r="H34" s="6">
        <f t="shared" si="5"/>
        <v>1</v>
      </c>
      <c r="I34" s="6">
        <f t="shared" si="6"/>
        <v>1</v>
      </c>
      <c r="K34" s="6" t="s">
        <v>149</v>
      </c>
      <c r="AE34" s="6" t="s">
        <v>64</v>
      </c>
      <c r="AK34" s="6" t="s">
        <v>1260</v>
      </c>
      <c r="AL34" s="6" t="s">
        <v>1264</v>
      </c>
      <c r="AM34" s="6" t="s">
        <v>1262</v>
      </c>
      <c r="AN34" s="6" t="b">
        <v>0</v>
      </c>
    </row>
    <row r="35" spans="1:40" ht="15.75" customHeight="1" x14ac:dyDescent="0.15">
      <c r="A35" s="15">
        <v>43761.728242303245</v>
      </c>
      <c r="B35" s="6" t="s">
        <v>9</v>
      </c>
      <c r="C35" s="6" t="str">
        <f t="shared" si="0"/>
        <v>Pflugerville</v>
      </c>
      <c r="D35" s="6" t="str">
        <f t="shared" si="1"/>
        <v>Subah Shabnam</v>
      </c>
      <c r="E35" s="8">
        <f t="shared" si="2"/>
        <v>0.75</v>
      </c>
      <c r="F35" s="6">
        <f t="shared" si="3"/>
        <v>1</v>
      </c>
      <c r="G35" s="6">
        <f t="shared" si="4"/>
        <v>0</v>
      </c>
      <c r="H35" s="6">
        <f t="shared" si="5"/>
        <v>1</v>
      </c>
      <c r="I35" s="6">
        <f t="shared" si="6"/>
        <v>1</v>
      </c>
      <c r="K35" s="6" t="s">
        <v>149</v>
      </c>
      <c r="AE35" s="6" t="s">
        <v>94</v>
      </c>
      <c r="AK35" s="6" t="s">
        <v>1260</v>
      </c>
      <c r="AL35" s="6" t="s">
        <v>1264</v>
      </c>
      <c r="AM35" s="6" t="s">
        <v>1262</v>
      </c>
      <c r="AN35" s="6" t="b">
        <v>0</v>
      </c>
    </row>
    <row r="36" spans="1:40" ht="15.75" customHeight="1" x14ac:dyDescent="0.15">
      <c r="A36" s="15">
        <v>43761.728441562504</v>
      </c>
      <c r="B36" s="6" t="s">
        <v>9</v>
      </c>
      <c r="C36" s="6" t="str">
        <f t="shared" si="0"/>
        <v>Pflugerville</v>
      </c>
      <c r="D36" s="6" t="str">
        <f t="shared" si="1"/>
        <v>Arsama Sebesibe</v>
      </c>
      <c r="E36" s="8">
        <f t="shared" si="2"/>
        <v>1</v>
      </c>
      <c r="F36" s="6">
        <f t="shared" si="3"/>
        <v>1</v>
      </c>
      <c r="G36" s="6">
        <f t="shared" si="4"/>
        <v>1</v>
      </c>
      <c r="H36" s="6">
        <f t="shared" si="5"/>
        <v>1</v>
      </c>
      <c r="I36" s="6">
        <f t="shared" si="6"/>
        <v>1</v>
      </c>
      <c r="K36" s="6" t="s">
        <v>149</v>
      </c>
      <c r="AE36" s="6" t="s">
        <v>66</v>
      </c>
      <c r="AK36" s="6" t="s">
        <v>1260</v>
      </c>
      <c r="AL36" s="6" t="s">
        <v>1261</v>
      </c>
      <c r="AM36" s="6" t="s">
        <v>1262</v>
      </c>
      <c r="AN36" s="6" t="b">
        <v>0</v>
      </c>
    </row>
    <row r="37" spans="1:40" ht="15.75" customHeight="1" x14ac:dyDescent="0.15">
      <c r="A37" s="15">
        <v>43761.728644409726</v>
      </c>
      <c r="B37" s="6" t="s">
        <v>9</v>
      </c>
      <c r="C37" s="6" t="str">
        <f t="shared" si="0"/>
        <v>Pflugerville</v>
      </c>
      <c r="D37" s="6" t="str">
        <f t="shared" si="1"/>
        <v>Damari Myers</v>
      </c>
      <c r="E37" s="8">
        <f t="shared" si="2"/>
        <v>0.75</v>
      </c>
      <c r="F37" s="6">
        <f t="shared" si="3"/>
        <v>1</v>
      </c>
      <c r="G37" s="6">
        <f t="shared" si="4"/>
        <v>0</v>
      </c>
      <c r="H37" s="6">
        <f t="shared" si="5"/>
        <v>1</v>
      </c>
      <c r="I37" s="6">
        <f t="shared" si="6"/>
        <v>1</v>
      </c>
      <c r="K37" s="6" t="s">
        <v>149</v>
      </c>
      <c r="AE37" s="6" t="s">
        <v>72</v>
      </c>
      <c r="AK37" s="6" t="s">
        <v>1260</v>
      </c>
      <c r="AL37" s="6" t="s">
        <v>1264</v>
      </c>
      <c r="AM37" s="6" t="s">
        <v>1262</v>
      </c>
      <c r="AN37" s="6" t="b">
        <v>0</v>
      </c>
    </row>
    <row r="38" spans="1:40" ht="15.75" customHeight="1" x14ac:dyDescent="0.15">
      <c r="A38" s="15">
        <v>43761.729494837964</v>
      </c>
      <c r="B38" s="6" t="s">
        <v>9</v>
      </c>
      <c r="C38" s="6" t="str">
        <f t="shared" si="0"/>
        <v>Stony Point</v>
      </c>
      <c r="D38" s="6" t="str">
        <f t="shared" si="1"/>
        <v>Ashely Briscoe</v>
      </c>
      <c r="E38" s="8">
        <f t="shared" si="2"/>
        <v>0.75</v>
      </c>
      <c r="F38" s="6">
        <f t="shared" si="3"/>
        <v>1</v>
      </c>
      <c r="G38" s="6">
        <f t="shared" si="4"/>
        <v>0</v>
      </c>
      <c r="H38" s="6">
        <f t="shared" si="5"/>
        <v>1</v>
      </c>
      <c r="I38" s="6">
        <f t="shared" si="6"/>
        <v>1</v>
      </c>
      <c r="K38" s="6" t="s">
        <v>142</v>
      </c>
      <c r="AF38" s="6" t="s">
        <v>182</v>
      </c>
      <c r="AK38" s="6" t="s">
        <v>1260</v>
      </c>
      <c r="AL38" s="6" t="s">
        <v>1264</v>
      </c>
      <c r="AM38" s="6" t="s">
        <v>1262</v>
      </c>
      <c r="AN38" s="6" t="b">
        <v>0</v>
      </c>
    </row>
    <row r="39" spans="1:40" ht="15.75" customHeight="1" x14ac:dyDescent="0.15">
      <c r="A39" s="15">
        <v>43761.729824606482</v>
      </c>
      <c r="B39" s="6" t="s">
        <v>9</v>
      </c>
      <c r="C39" s="6" t="str">
        <f t="shared" si="0"/>
        <v>Stony Point</v>
      </c>
      <c r="D39" s="6" t="str">
        <f t="shared" si="1"/>
        <v>Delilah Villegas</v>
      </c>
      <c r="E39" s="8">
        <f t="shared" si="2"/>
        <v>0.5</v>
      </c>
      <c r="F39" s="6">
        <f t="shared" si="3"/>
        <v>0</v>
      </c>
      <c r="G39" s="6">
        <f t="shared" si="4"/>
        <v>0</v>
      </c>
      <c r="H39" s="6">
        <f t="shared" si="5"/>
        <v>1</v>
      </c>
      <c r="I39" s="6">
        <f t="shared" si="6"/>
        <v>1</v>
      </c>
      <c r="K39" s="6" t="s">
        <v>142</v>
      </c>
      <c r="AF39" s="6" t="s">
        <v>193</v>
      </c>
      <c r="AK39" s="6" t="s">
        <v>1263</v>
      </c>
      <c r="AL39" s="6" t="s">
        <v>1264</v>
      </c>
      <c r="AM39" s="6" t="s">
        <v>1262</v>
      </c>
      <c r="AN39" s="6" t="b">
        <v>0</v>
      </c>
    </row>
    <row r="40" spans="1:40" ht="15.75" customHeight="1" x14ac:dyDescent="0.15">
      <c r="A40" s="15">
        <v>43761.764337974542</v>
      </c>
      <c r="B40" s="6" t="s">
        <v>9</v>
      </c>
      <c r="C40" s="6" t="str">
        <f t="shared" si="0"/>
        <v>Del Valle</v>
      </c>
      <c r="D40" s="6" t="str">
        <f t="shared" si="1"/>
        <v>Justice Warren</v>
      </c>
      <c r="E40" s="8">
        <f t="shared" si="2"/>
        <v>0.75</v>
      </c>
      <c r="F40" s="6">
        <f t="shared" si="3"/>
        <v>1</v>
      </c>
      <c r="G40" s="6">
        <f t="shared" si="4"/>
        <v>0</v>
      </c>
      <c r="H40" s="6">
        <f t="shared" si="5"/>
        <v>1</v>
      </c>
      <c r="I40" s="6">
        <f t="shared" si="6"/>
        <v>1</v>
      </c>
      <c r="K40" s="6" t="s">
        <v>144</v>
      </c>
      <c r="X40" s="6" t="s">
        <v>148</v>
      </c>
      <c r="AK40" s="6" t="s">
        <v>1260</v>
      </c>
      <c r="AL40" s="6" t="s">
        <v>1264</v>
      </c>
      <c r="AM40" s="6" t="s">
        <v>1262</v>
      </c>
      <c r="AN40" s="6" t="b">
        <v>0</v>
      </c>
    </row>
    <row r="41" spans="1:40" ht="15.75" customHeight="1" x14ac:dyDescent="0.15">
      <c r="A41" s="15">
        <v>43762.67119552083</v>
      </c>
      <c r="B41" s="6" t="s">
        <v>9</v>
      </c>
      <c r="C41" s="6" t="str">
        <f t="shared" si="0"/>
        <v>Harmony</v>
      </c>
      <c r="D41" s="6" t="str">
        <f t="shared" si="1"/>
        <v>Mia Williams</v>
      </c>
      <c r="E41" s="8">
        <f t="shared" si="2"/>
        <v>0.5</v>
      </c>
      <c r="F41" s="6">
        <f t="shared" si="3"/>
        <v>0</v>
      </c>
      <c r="G41" s="6">
        <f t="shared" si="4"/>
        <v>0</v>
      </c>
      <c r="H41" s="6">
        <f t="shared" si="5"/>
        <v>1</v>
      </c>
      <c r="I41" s="6">
        <f t="shared" si="6"/>
        <v>1</v>
      </c>
      <c r="K41" s="6" t="s">
        <v>247</v>
      </c>
      <c r="Y41" s="6" t="s">
        <v>266</v>
      </c>
      <c r="AK41" s="6" t="s">
        <v>1263</v>
      </c>
      <c r="AL41" s="6" t="s">
        <v>1264</v>
      </c>
      <c r="AM41" s="6" t="s">
        <v>1262</v>
      </c>
      <c r="AN41" s="6" t="b">
        <v>0</v>
      </c>
    </row>
    <row r="42" spans="1:40" ht="15.75" customHeight="1" x14ac:dyDescent="0.15">
      <c r="A42" s="15">
        <v>43762.672409398147</v>
      </c>
      <c r="B42" s="6" t="s">
        <v>9</v>
      </c>
      <c r="C42" s="6" t="str">
        <f t="shared" si="0"/>
        <v>Harmony</v>
      </c>
      <c r="D42" s="6" t="str">
        <f t="shared" si="1"/>
        <v>Mario Morales</v>
      </c>
      <c r="E42" s="8">
        <f t="shared" si="2"/>
        <v>0.75</v>
      </c>
      <c r="F42" s="6">
        <f t="shared" si="3"/>
        <v>1</v>
      </c>
      <c r="G42" s="6">
        <f t="shared" si="4"/>
        <v>0</v>
      </c>
      <c r="H42" s="6">
        <f t="shared" si="5"/>
        <v>1</v>
      </c>
      <c r="I42" s="6">
        <f t="shared" si="6"/>
        <v>1</v>
      </c>
      <c r="K42" s="6" t="s">
        <v>247</v>
      </c>
      <c r="Y42" s="6" t="s">
        <v>252</v>
      </c>
      <c r="AK42" s="6" t="s">
        <v>1260</v>
      </c>
      <c r="AL42" s="6" t="s">
        <v>1264</v>
      </c>
      <c r="AM42" s="6" t="s">
        <v>1262</v>
      </c>
      <c r="AN42" s="6" t="b">
        <v>0</v>
      </c>
    </row>
    <row r="43" spans="1:40" ht="15.75" customHeight="1" x14ac:dyDescent="0.15">
      <c r="A43" s="15">
        <v>43762.677566122686</v>
      </c>
      <c r="B43" s="6" t="s">
        <v>9</v>
      </c>
      <c r="C43" s="6" t="str">
        <f t="shared" si="0"/>
        <v>Harmony</v>
      </c>
      <c r="D43" s="6" t="str">
        <f t="shared" si="1"/>
        <v>Sergio Sanchez</v>
      </c>
      <c r="E43" s="8">
        <f t="shared" si="2"/>
        <v>0.75</v>
      </c>
      <c r="F43" s="6">
        <f t="shared" si="3"/>
        <v>1</v>
      </c>
      <c r="G43" s="6">
        <f t="shared" si="4"/>
        <v>0</v>
      </c>
      <c r="H43" s="6">
        <f t="shared" si="5"/>
        <v>1</v>
      </c>
      <c r="I43" s="6">
        <f t="shared" si="6"/>
        <v>1</v>
      </c>
      <c r="K43" s="6" t="s">
        <v>247</v>
      </c>
      <c r="Y43" s="6" t="s">
        <v>261</v>
      </c>
      <c r="AK43" s="6" t="s">
        <v>1260</v>
      </c>
      <c r="AL43" s="6" t="s">
        <v>1264</v>
      </c>
      <c r="AM43" s="6" t="s">
        <v>1262</v>
      </c>
      <c r="AN43" s="6" t="b">
        <v>0</v>
      </c>
    </row>
    <row r="44" spans="1:40" ht="15.75" customHeight="1" x14ac:dyDescent="0.15">
      <c r="A44" s="15">
        <v>43762.677793958333</v>
      </c>
      <c r="B44" s="6" t="s">
        <v>9</v>
      </c>
      <c r="C44" s="6" t="str">
        <f t="shared" si="0"/>
        <v>Harmony</v>
      </c>
      <c r="D44" s="6" t="str">
        <f t="shared" si="1"/>
        <v>Jair Cedillo</v>
      </c>
      <c r="E44" s="8">
        <f t="shared" si="2"/>
        <v>0.75</v>
      </c>
      <c r="F44" s="6">
        <f t="shared" si="3"/>
        <v>1</v>
      </c>
      <c r="G44" s="6">
        <f t="shared" si="4"/>
        <v>0</v>
      </c>
      <c r="H44" s="6">
        <f t="shared" si="5"/>
        <v>1</v>
      </c>
      <c r="I44" s="6">
        <f t="shared" si="6"/>
        <v>1</v>
      </c>
      <c r="K44" s="6" t="s">
        <v>247</v>
      </c>
      <c r="Y44" s="6" t="s">
        <v>260</v>
      </c>
      <c r="AK44" s="6" t="s">
        <v>1260</v>
      </c>
      <c r="AL44" s="6" t="s">
        <v>1264</v>
      </c>
      <c r="AM44" s="6" t="s">
        <v>1262</v>
      </c>
      <c r="AN44" s="6" t="b">
        <v>0</v>
      </c>
    </row>
    <row r="45" spans="1:40" ht="15.75" customHeight="1" x14ac:dyDescent="0.15">
      <c r="A45" s="15">
        <v>43762.677801805556</v>
      </c>
      <c r="B45" s="6" t="s">
        <v>9</v>
      </c>
      <c r="C45" s="6" t="str">
        <f t="shared" si="0"/>
        <v>Harmony</v>
      </c>
      <c r="D45" s="6" t="str">
        <f t="shared" si="1"/>
        <v>Emin Koroglu</v>
      </c>
      <c r="E45" s="8">
        <f t="shared" si="2"/>
        <v>0.75</v>
      </c>
      <c r="F45" s="6">
        <f t="shared" si="3"/>
        <v>1</v>
      </c>
      <c r="G45" s="6">
        <f t="shared" si="4"/>
        <v>0</v>
      </c>
      <c r="H45" s="6">
        <f t="shared" si="5"/>
        <v>1</v>
      </c>
      <c r="I45" s="6">
        <f t="shared" si="6"/>
        <v>1</v>
      </c>
      <c r="K45" s="6" t="s">
        <v>247</v>
      </c>
      <c r="Y45" s="6" t="s">
        <v>259</v>
      </c>
      <c r="AK45" s="6" t="s">
        <v>1260</v>
      </c>
      <c r="AL45" s="6" t="s">
        <v>1264</v>
      </c>
      <c r="AM45" s="6" t="s">
        <v>1262</v>
      </c>
      <c r="AN45" s="6" t="b">
        <v>0</v>
      </c>
    </row>
    <row r="46" spans="1:40" ht="15.75" customHeight="1" x14ac:dyDescent="0.15">
      <c r="A46" s="15">
        <v>43762.677999930558</v>
      </c>
      <c r="B46" s="6" t="s">
        <v>9</v>
      </c>
      <c r="C46" s="6" t="str">
        <f t="shared" si="0"/>
        <v>Harmony</v>
      </c>
      <c r="D46" s="6" t="str">
        <f t="shared" si="1"/>
        <v>Parker Leveque</v>
      </c>
      <c r="E46" s="8">
        <f t="shared" si="2"/>
        <v>1</v>
      </c>
      <c r="F46" s="6">
        <f t="shared" si="3"/>
        <v>1</v>
      </c>
      <c r="G46" s="6">
        <f t="shared" si="4"/>
        <v>1</v>
      </c>
      <c r="H46" s="6">
        <f t="shared" si="5"/>
        <v>1</v>
      </c>
      <c r="I46" s="6">
        <f t="shared" si="6"/>
        <v>1</v>
      </c>
      <c r="K46" s="6" t="s">
        <v>247</v>
      </c>
      <c r="Y46" s="6" t="s">
        <v>262</v>
      </c>
      <c r="AK46" s="6" t="s">
        <v>1260</v>
      </c>
      <c r="AL46" s="6" t="s">
        <v>1261</v>
      </c>
      <c r="AM46" s="6" t="s">
        <v>1262</v>
      </c>
      <c r="AN46" s="6" t="b">
        <v>0</v>
      </c>
    </row>
    <row r="47" spans="1:40" ht="15.75" customHeight="1" x14ac:dyDescent="0.15">
      <c r="A47" s="15">
        <v>43762.678251805555</v>
      </c>
      <c r="B47" s="6" t="s">
        <v>9</v>
      </c>
      <c r="C47" s="6" t="str">
        <f t="shared" si="0"/>
        <v>Harmony</v>
      </c>
      <c r="D47" s="6" t="str">
        <f t="shared" si="1"/>
        <v>Sheldon Ballard</v>
      </c>
      <c r="E47" s="8">
        <f t="shared" si="2"/>
        <v>1</v>
      </c>
      <c r="F47" s="6">
        <f t="shared" si="3"/>
        <v>1</v>
      </c>
      <c r="G47" s="6">
        <f t="shared" si="4"/>
        <v>1</v>
      </c>
      <c r="H47" s="6">
        <f t="shared" si="5"/>
        <v>1</v>
      </c>
      <c r="I47" s="6">
        <f t="shared" si="6"/>
        <v>1</v>
      </c>
      <c r="K47" s="6" t="s">
        <v>247</v>
      </c>
      <c r="Y47" s="6" t="s">
        <v>251</v>
      </c>
      <c r="AK47" s="6" t="s">
        <v>1260</v>
      </c>
      <c r="AL47" s="6" t="s">
        <v>1261</v>
      </c>
      <c r="AM47" s="6" t="s">
        <v>1262</v>
      </c>
      <c r="AN47" s="6" t="b">
        <v>0</v>
      </c>
    </row>
    <row r="48" spans="1:40" ht="15.75" customHeight="1" x14ac:dyDescent="0.15">
      <c r="A48" s="15">
        <v>43762.678412037036</v>
      </c>
      <c r="B48" s="6" t="s">
        <v>9</v>
      </c>
      <c r="C48" s="6" t="str">
        <f t="shared" si="0"/>
        <v>Harmony</v>
      </c>
      <c r="D48" s="6" t="str">
        <f t="shared" si="1"/>
        <v>Rameez Khawaja</v>
      </c>
      <c r="E48" s="8">
        <f t="shared" si="2"/>
        <v>1</v>
      </c>
      <c r="F48" s="6">
        <f t="shared" si="3"/>
        <v>1</v>
      </c>
      <c r="G48" s="6">
        <f t="shared" si="4"/>
        <v>1</v>
      </c>
      <c r="H48" s="6">
        <f t="shared" si="5"/>
        <v>1</v>
      </c>
      <c r="I48" s="6">
        <f t="shared" si="6"/>
        <v>1</v>
      </c>
      <c r="K48" s="6" t="s">
        <v>247</v>
      </c>
      <c r="Y48" s="6" t="s">
        <v>255</v>
      </c>
      <c r="AK48" s="6" t="s">
        <v>1260</v>
      </c>
      <c r="AL48" s="6" t="s">
        <v>1261</v>
      </c>
      <c r="AM48" s="6" t="s">
        <v>1262</v>
      </c>
      <c r="AN48" s="6" t="b">
        <v>0</v>
      </c>
    </row>
    <row r="49" spans="1:40" ht="13" x14ac:dyDescent="0.15">
      <c r="A49" s="15">
        <v>43762.679413368052</v>
      </c>
      <c r="B49" s="6" t="s">
        <v>9</v>
      </c>
      <c r="C49" s="6" t="str">
        <f t="shared" si="0"/>
        <v>Harmony</v>
      </c>
      <c r="D49" s="6" t="str">
        <f t="shared" si="1"/>
        <v>Samantha Ross</v>
      </c>
      <c r="E49" s="8">
        <f t="shared" si="2"/>
        <v>0.75</v>
      </c>
      <c r="F49" s="6">
        <f t="shared" si="3"/>
        <v>1</v>
      </c>
      <c r="G49" s="6">
        <f t="shared" si="4"/>
        <v>0</v>
      </c>
      <c r="H49" s="6">
        <f t="shared" si="5"/>
        <v>1</v>
      </c>
      <c r="I49" s="6">
        <f t="shared" si="6"/>
        <v>1</v>
      </c>
      <c r="K49" s="6" t="s">
        <v>247</v>
      </c>
      <c r="Y49" s="6" t="s">
        <v>249</v>
      </c>
      <c r="AK49" s="6" t="s">
        <v>1260</v>
      </c>
      <c r="AL49" s="6" t="s">
        <v>1264</v>
      </c>
      <c r="AM49" s="6" t="s">
        <v>1262</v>
      </c>
      <c r="AN49" s="6" t="b">
        <v>0</v>
      </c>
    </row>
    <row r="50" spans="1:40" ht="13" x14ac:dyDescent="0.15">
      <c r="A50" s="15">
        <v>43762.68168793981</v>
      </c>
      <c r="B50" s="6" t="s">
        <v>9</v>
      </c>
      <c r="C50" s="6" t="str">
        <f t="shared" si="0"/>
        <v>Harmony</v>
      </c>
      <c r="D50" s="6" t="str">
        <f t="shared" si="1"/>
        <v>Jeshua Rios Meza</v>
      </c>
      <c r="E50" s="8">
        <f t="shared" si="2"/>
        <v>0.5</v>
      </c>
      <c r="F50" s="6">
        <f t="shared" si="3"/>
        <v>0</v>
      </c>
      <c r="G50" s="6">
        <f t="shared" si="4"/>
        <v>1</v>
      </c>
      <c r="H50" s="6">
        <f t="shared" si="5"/>
        <v>0</v>
      </c>
      <c r="I50" s="6">
        <f t="shared" si="6"/>
        <v>1</v>
      </c>
      <c r="K50" s="6" t="s">
        <v>247</v>
      </c>
      <c r="Y50" s="6" t="s">
        <v>354</v>
      </c>
      <c r="AK50" s="6" t="s">
        <v>1270</v>
      </c>
      <c r="AL50" s="6" t="s">
        <v>1261</v>
      </c>
      <c r="AM50" s="6" t="s">
        <v>1267</v>
      </c>
      <c r="AN50" s="6" t="b">
        <v>0</v>
      </c>
    </row>
    <row r="51" spans="1:40" ht="13" x14ac:dyDescent="0.15">
      <c r="A51" s="15">
        <v>43762.684581527777</v>
      </c>
      <c r="B51" s="6" t="s">
        <v>9</v>
      </c>
      <c r="C51" s="6" t="str">
        <f t="shared" si="0"/>
        <v>Harmony</v>
      </c>
      <c r="D51" s="6" t="str">
        <f t="shared" si="1"/>
        <v>Ethan Do</v>
      </c>
      <c r="E51" s="8">
        <f t="shared" si="2"/>
        <v>0.5</v>
      </c>
      <c r="F51" s="6">
        <f t="shared" si="3"/>
        <v>1</v>
      </c>
      <c r="G51" s="6">
        <f t="shared" si="4"/>
        <v>0</v>
      </c>
      <c r="H51" s="6">
        <f t="shared" si="5"/>
        <v>0</v>
      </c>
      <c r="I51" s="6">
        <f t="shared" si="6"/>
        <v>1</v>
      </c>
      <c r="K51" s="6" t="s">
        <v>247</v>
      </c>
      <c r="Y51" s="6" t="s">
        <v>256</v>
      </c>
      <c r="AK51" s="6" t="s">
        <v>1260</v>
      </c>
      <c r="AL51" s="6" t="s">
        <v>1264</v>
      </c>
      <c r="AM51" s="6" t="s">
        <v>1267</v>
      </c>
      <c r="AN51" s="6" t="b">
        <v>0</v>
      </c>
    </row>
    <row r="52" spans="1:40" ht="13" x14ac:dyDescent="0.15">
      <c r="A52" s="15">
        <v>43762.697935659722</v>
      </c>
      <c r="B52" s="6" t="s">
        <v>9</v>
      </c>
      <c r="C52" s="6" t="str">
        <f t="shared" si="0"/>
        <v>Hendrickson</v>
      </c>
      <c r="D52" s="6" t="str">
        <f t="shared" si="1"/>
        <v>Meagan Lavalle</v>
      </c>
      <c r="E52" s="8">
        <f t="shared" si="2"/>
        <v>1</v>
      </c>
      <c r="F52" s="6">
        <f t="shared" si="3"/>
        <v>1</v>
      </c>
      <c r="G52" s="6">
        <f t="shared" si="4"/>
        <v>1</v>
      </c>
      <c r="H52" s="6">
        <f t="shared" si="5"/>
        <v>1</v>
      </c>
      <c r="I52" s="6">
        <f t="shared" si="6"/>
        <v>1</v>
      </c>
      <c r="K52" s="6" t="s">
        <v>288</v>
      </c>
      <c r="Z52" s="6" t="s">
        <v>41</v>
      </c>
      <c r="AK52" s="6" t="s">
        <v>1260</v>
      </c>
      <c r="AL52" s="6" t="s">
        <v>1261</v>
      </c>
      <c r="AM52" s="6" t="s">
        <v>1262</v>
      </c>
      <c r="AN52" s="6" t="b">
        <v>0</v>
      </c>
    </row>
    <row r="53" spans="1:40" ht="13" x14ac:dyDescent="0.15">
      <c r="A53" s="15">
        <v>43762.700226134257</v>
      </c>
      <c r="B53" s="6" t="s">
        <v>9</v>
      </c>
      <c r="C53" s="6" t="str">
        <f t="shared" si="0"/>
        <v>Hendrickson</v>
      </c>
      <c r="D53" s="6" t="str">
        <f t="shared" si="1"/>
        <v>Omar Islam</v>
      </c>
      <c r="E53" s="8">
        <f t="shared" si="2"/>
        <v>0.5</v>
      </c>
      <c r="F53" s="6">
        <f t="shared" si="3"/>
        <v>0</v>
      </c>
      <c r="G53" s="6">
        <f t="shared" si="4"/>
        <v>1</v>
      </c>
      <c r="H53" s="6">
        <f t="shared" si="5"/>
        <v>0</v>
      </c>
      <c r="I53" s="6">
        <f t="shared" si="6"/>
        <v>1</v>
      </c>
      <c r="K53" s="6" t="s">
        <v>288</v>
      </c>
      <c r="Z53" s="6" t="s">
        <v>51</v>
      </c>
      <c r="AK53" s="6" t="s">
        <v>1266</v>
      </c>
      <c r="AL53" s="6" t="s">
        <v>1261</v>
      </c>
      <c r="AM53" s="6" t="s">
        <v>1268</v>
      </c>
      <c r="AN53" s="6" t="b">
        <v>0</v>
      </c>
    </row>
    <row r="54" spans="1:40" ht="13" x14ac:dyDescent="0.15">
      <c r="A54" s="15">
        <v>43762.700500949075</v>
      </c>
      <c r="B54" s="6" t="s">
        <v>9</v>
      </c>
      <c r="C54" s="6" t="str">
        <f t="shared" si="0"/>
        <v>Hendrickson</v>
      </c>
      <c r="D54" s="6" t="str">
        <f t="shared" si="1"/>
        <v>Favour Ajie</v>
      </c>
      <c r="E54" s="8">
        <f t="shared" si="2"/>
        <v>0.5</v>
      </c>
      <c r="F54" s="6">
        <f t="shared" si="3"/>
        <v>0</v>
      </c>
      <c r="G54" s="6">
        <f t="shared" si="4"/>
        <v>1</v>
      </c>
      <c r="H54" s="6">
        <f t="shared" si="5"/>
        <v>0</v>
      </c>
      <c r="I54" s="6">
        <f t="shared" si="6"/>
        <v>1</v>
      </c>
      <c r="K54" s="6" t="s">
        <v>288</v>
      </c>
      <c r="Z54" s="6" t="s">
        <v>22</v>
      </c>
      <c r="AK54" s="6" t="s">
        <v>1266</v>
      </c>
      <c r="AL54" s="6" t="s">
        <v>1261</v>
      </c>
      <c r="AM54" s="6" t="s">
        <v>1267</v>
      </c>
      <c r="AN54" s="6" t="b">
        <v>0</v>
      </c>
    </row>
    <row r="55" spans="1:40" ht="13" x14ac:dyDescent="0.15">
      <c r="A55" s="15">
        <v>43762.701687118053</v>
      </c>
      <c r="B55" s="6" t="s">
        <v>9</v>
      </c>
      <c r="C55" s="6" t="str">
        <f t="shared" si="0"/>
        <v>Hendrickson</v>
      </c>
      <c r="D55" s="6" t="str">
        <f t="shared" si="1"/>
        <v>Nahom Tulu</v>
      </c>
      <c r="E55" s="8">
        <f t="shared" si="2"/>
        <v>0.75</v>
      </c>
      <c r="F55" s="6">
        <f t="shared" si="3"/>
        <v>1</v>
      </c>
      <c r="G55" s="6">
        <f t="shared" si="4"/>
        <v>0</v>
      </c>
      <c r="H55" s="6">
        <f t="shared" si="5"/>
        <v>1</v>
      </c>
      <c r="I55" s="6">
        <f t="shared" si="6"/>
        <v>1</v>
      </c>
      <c r="K55" s="6" t="s">
        <v>288</v>
      </c>
      <c r="Z55" s="6" t="s">
        <v>47</v>
      </c>
      <c r="AK55" s="6" t="s">
        <v>1260</v>
      </c>
      <c r="AL55" s="6" t="s">
        <v>1264</v>
      </c>
      <c r="AM55" s="6" t="s">
        <v>1262</v>
      </c>
      <c r="AN55" s="6" t="b">
        <v>0</v>
      </c>
    </row>
    <row r="56" spans="1:40" ht="13" x14ac:dyDescent="0.15">
      <c r="A56" s="15">
        <v>43762.708004479166</v>
      </c>
      <c r="B56" s="6" t="s">
        <v>9</v>
      </c>
      <c r="C56" s="6" t="str">
        <f t="shared" si="0"/>
        <v>Hendrickson</v>
      </c>
      <c r="D56" s="6" t="str">
        <f t="shared" si="1"/>
        <v>Avn Josh Manigsaca</v>
      </c>
      <c r="E56" s="8">
        <f t="shared" si="2"/>
        <v>1</v>
      </c>
      <c r="F56" s="6">
        <f t="shared" si="3"/>
        <v>1</v>
      </c>
      <c r="G56" s="6">
        <f t="shared" si="4"/>
        <v>1</v>
      </c>
      <c r="H56" s="6">
        <f t="shared" si="5"/>
        <v>1</v>
      </c>
      <c r="I56" s="6">
        <f t="shared" si="6"/>
        <v>1</v>
      </c>
      <c r="K56" s="6" t="s">
        <v>288</v>
      </c>
      <c r="Z56" s="6" t="s">
        <v>12</v>
      </c>
      <c r="AK56" s="6" t="s">
        <v>1260</v>
      </c>
      <c r="AL56" s="6" t="s">
        <v>1261</v>
      </c>
      <c r="AM56" s="6" t="s">
        <v>1262</v>
      </c>
      <c r="AN56" s="6" t="b">
        <v>0</v>
      </c>
    </row>
    <row r="57" spans="1:40" ht="13" x14ac:dyDescent="0.15">
      <c r="A57" s="15">
        <v>43762.714306412032</v>
      </c>
      <c r="B57" s="6" t="s">
        <v>9</v>
      </c>
      <c r="C57" s="6" t="str">
        <f t="shared" si="0"/>
        <v>Del Valle</v>
      </c>
      <c r="D57" s="6" t="str">
        <f t="shared" si="1"/>
        <v>Brian Richardson</v>
      </c>
      <c r="E57" s="8">
        <f t="shared" si="2"/>
        <v>0.75</v>
      </c>
      <c r="F57" s="6">
        <f t="shared" si="3"/>
        <v>1</v>
      </c>
      <c r="G57" s="6">
        <f t="shared" si="4"/>
        <v>1</v>
      </c>
      <c r="H57" s="6">
        <f t="shared" si="5"/>
        <v>1</v>
      </c>
      <c r="I57" s="6">
        <f t="shared" si="6"/>
        <v>0</v>
      </c>
      <c r="K57" s="6" t="s">
        <v>144</v>
      </c>
      <c r="X57" s="6" t="s">
        <v>299</v>
      </c>
      <c r="AK57" s="6" t="s">
        <v>1260</v>
      </c>
      <c r="AL57" s="6" t="s">
        <v>1261</v>
      </c>
      <c r="AM57" s="6" t="s">
        <v>1262</v>
      </c>
      <c r="AN57" s="6" t="b">
        <v>1</v>
      </c>
    </row>
    <row r="58" spans="1:40" ht="13" x14ac:dyDescent="0.15">
      <c r="A58" s="15">
        <v>43762.714452569446</v>
      </c>
      <c r="B58" s="6" t="s">
        <v>9</v>
      </c>
      <c r="C58" s="6" t="str">
        <f t="shared" si="0"/>
        <v>Del Valle</v>
      </c>
      <c r="D58" s="6" t="str">
        <f t="shared" si="1"/>
        <v>Edgar Velasco</v>
      </c>
      <c r="E58" s="8">
        <f t="shared" si="2"/>
        <v>1</v>
      </c>
      <c r="F58" s="6">
        <f t="shared" si="3"/>
        <v>1</v>
      </c>
      <c r="G58" s="6">
        <f t="shared" si="4"/>
        <v>1</v>
      </c>
      <c r="H58" s="6">
        <f t="shared" si="5"/>
        <v>1</v>
      </c>
      <c r="I58" s="6">
        <f t="shared" si="6"/>
        <v>1</v>
      </c>
      <c r="K58" s="6" t="s">
        <v>144</v>
      </c>
      <c r="X58" s="6" t="s">
        <v>300</v>
      </c>
      <c r="AK58" s="6" t="s">
        <v>1260</v>
      </c>
      <c r="AL58" s="6" t="s">
        <v>1261</v>
      </c>
      <c r="AM58" s="6" t="s">
        <v>1262</v>
      </c>
      <c r="AN58" s="6" t="b">
        <v>0</v>
      </c>
    </row>
    <row r="59" spans="1:40" ht="13" x14ac:dyDescent="0.15">
      <c r="A59" s="15">
        <v>43762.714866134258</v>
      </c>
      <c r="B59" s="6" t="s">
        <v>9</v>
      </c>
      <c r="C59" s="6" t="str">
        <f t="shared" si="0"/>
        <v>Del Valle</v>
      </c>
      <c r="D59" s="6" t="str">
        <f t="shared" si="1"/>
        <v>Brian Richardson</v>
      </c>
      <c r="E59" s="8">
        <f t="shared" si="2"/>
        <v>1</v>
      </c>
      <c r="F59" s="6">
        <f t="shared" si="3"/>
        <v>1</v>
      </c>
      <c r="G59" s="6">
        <f t="shared" si="4"/>
        <v>1</v>
      </c>
      <c r="H59" s="6">
        <f t="shared" si="5"/>
        <v>1</v>
      </c>
      <c r="I59" s="6">
        <f t="shared" si="6"/>
        <v>1</v>
      </c>
      <c r="K59" s="6" t="s">
        <v>144</v>
      </c>
      <c r="X59" s="6" t="s">
        <v>299</v>
      </c>
      <c r="AK59" s="6" t="s">
        <v>1260</v>
      </c>
      <c r="AL59" s="6" t="s">
        <v>1261</v>
      </c>
      <c r="AM59" s="6" t="s">
        <v>1262</v>
      </c>
      <c r="AN59" s="6" t="b">
        <v>0</v>
      </c>
    </row>
    <row r="60" spans="1:40" ht="13" x14ac:dyDescent="0.15">
      <c r="A60" s="15">
        <v>43762.717246307875</v>
      </c>
      <c r="B60" s="6" t="s">
        <v>9</v>
      </c>
      <c r="C60" s="6" t="str">
        <f t="shared" si="0"/>
        <v>Hendrickson</v>
      </c>
      <c r="D60" s="6" t="str">
        <f t="shared" si="1"/>
        <v>Grace Parrott</v>
      </c>
      <c r="E60" s="8">
        <f t="shared" si="2"/>
        <v>1</v>
      </c>
      <c r="F60" s="6">
        <f t="shared" si="3"/>
        <v>1</v>
      </c>
      <c r="G60" s="6">
        <f t="shared" si="4"/>
        <v>1</v>
      </c>
      <c r="H60" s="6">
        <f t="shared" si="5"/>
        <v>1</v>
      </c>
      <c r="I60" s="6">
        <f t="shared" si="6"/>
        <v>1</v>
      </c>
      <c r="K60" s="6" t="s">
        <v>288</v>
      </c>
      <c r="Z60" s="6" t="s">
        <v>25</v>
      </c>
      <c r="AK60" s="6" t="s">
        <v>1260</v>
      </c>
      <c r="AL60" s="6" t="s">
        <v>1261</v>
      </c>
      <c r="AM60" s="6" t="s">
        <v>1262</v>
      </c>
      <c r="AN60" s="6" t="b">
        <v>0</v>
      </c>
    </row>
    <row r="61" spans="1:40" ht="13" x14ac:dyDescent="0.15">
      <c r="A61" s="15">
        <v>43762.717250590278</v>
      </c>
      <c r="B61" s="6" t="s">
        <v>9</v>
      </c>
      <c r="C61" s="6" t="str">
        <f t="shared" si="0"/>
        <v>Del Valle</v>
      </c>
      <c r="D61" s="6" t="str">
        <f t="shared" si="1"/>
        <v>Rand Lindsey</v>
      </c>
      <c r="E61" s="8">
        <f t="shared" si="2"/>
        <v>1</v>
      </c>
      <c r="F61" s="6">
        <f t="shared" si="3"/>
        <v>1</v>
      </c>
      <c r="G61" s="6">
        <f t="shared" si="4"/>
        <v>1</v>
      </c>
      <c r="H61" s="6">
        <f t="shared" si="5"/>
        <v>1</v>
      </c>
      <c r="I61" s="6">
        <f t="shared" si="6"/>
        <v>1</v>
      </c>
      <c r="K61" s="6" t="s">
        <v>144</v>
      </c>
      <c r="X61" s="6" t="s">
        <v>306</v>
      </c>
      <c r="AK61" s="6" t="s">
        <v>1260</v>
      </c>
      <c r="AL61" s="6" t="s">
        <v>1261</v>
      </c>
      <c r="AM61" s="6" t="s">
        <v>1262</v>
      </c>
      <c r="AN61" s="6" t="b">
        <v>0</v>
      </c>
    </row>
    <row r="62" spans="1:40" ht="13" x14ac:dyDescent="0.15">
      <c r="A62" s="15">
        <v>43762.718598240739</v>
      </c>
      <c r="B62" s="6" t="s">
        <v>9</v>
      </c>
      <c r="C62" s="6" t="str">
        <f t="shared" si="0"/>
        <v>Hendrickson</v>
      </c>
      <c r="D62" s="6" t="str">
        <f t="shared" si="1"/>
        <v>Monae Thompson</v>
      </c>
      <c r="E62" s="8">
        <f t="shared" si="2"/>
        <v>0.75</v>
      </c>
      <c r="F62" s="6">
        <f t="shared" si="3"/>
        <v>1</v>
      </c>
      <c r="G62" s="6">
        <f t="shared" si="4"/>
        <v>0</v>
      </c>
      <c r="H62" s="6">
        <f t="shared" si="5"/>
        <v>1</v>
      </c>
      <c r="I62" s="6">
        <f t="shared" si="6"/>
        <v>1</v>
      </c>
      <c r="K62" s="6" t="s">
        <v>288</v>
      </c>
      <c r="Z62" s="6" t="s">
        <v>43</v>
      </c>
      <c r="AK62" s="6" t="s">
        <v>1260</v>
      </c>
      <c r="AL62" s="6" t="s">
        <v>1264</v>
      </c>
      <c r="AM62" s="6" t="s">
        <v>1262</v>
      </c>
      <c r="AN62" s="6" t="b">
        <v>0</v>
      </c>
    </row>
    <row r="63" spans="1:40" ht="13" x14ac:dyDescent="0.15">
      <c r="A63" s="15">
        <v>43762.720369861112</v>
      </c>
      <c r="B63" s="6" t="s">
        <v>9</v>
      </c>
      <c r="C63" s="6" t="str">
        <f t="shared" si="0"/>
        <v>Hendrickson</v>
      </c>
      <c r="D63" s="6" t="str">
        <f t="shared" si="1"/>
        <v>Pranit Arya</v>
      </c>
      <c r="E63" s="8">
        <f t="shared" si="2"/>
        <v>1</v>
      </c>
      <c r="F63" s="6">
        <f t="shared" si="3"/>
        <v>1</v>
      </c>
      <c r="G63" s="6">
        <f t="shared" si="4"/>
        <v>1</v>
      </c>
      <c r="H63" s="6">
        <f t="shared" si="5"/>
        <v>1</v>
      </c>
      <c r="I63" s="6">
        <f t="shared" si="6"/>
        <v>1</v>
      </c>
      <c r="K63" s="6" t="s">
        <v>288</v>
      </c>
      <c r="Z63" s="6" t="s">
        <v>55</v>
      </c>
      <c r="AK63" s="6" t="s">
        <v>1260</v>
      </c>
      <c r="AL63" s="6" t="s">
        <v>1261</v>
      </c>
      <c r="AM63" s="6" t="s">
        <v>1262</v>
      </c>
      <c r="AN63" s="6" t="b">
        <v>0</v>
      </c>
    </row>
    <row r="64" spans="1:40" ht="13" x14ac:dyDescent="0.15">
      <c r="A64" s="15">
        <v>43762.720413402778</v>
      </c>
      <c r="B64" s="6" t="s">
        <v>9</v>
      </c>
      <c r="C64" s="6" t="str">
        <f t="shared" si="0"/>
        <v>Del Valle</v>
      </c>
      <c r="D64" s="6" t="str">
        <f t="shared" si="1"/>
        <v>Yaritza Kenyon</v>
      </c>
      <c r="E64" s="8">
        <f t="shared" si="2"/>
        <v>1</v>
      </c>
      <c r="F64" s="6">
        <f t="shared" si="3"/>
        <v>1</v>
      </c>
      <c r="G64" s="6">
        <f t="shared" si="4"/>
        <v>1</v>
      </c>
      <c r="H64" s="6">
        <f t="shared" si="5"/>
        <v>1</v>
      </c>
      <c r="I64" s="6">
        <f t="shared" si="6"/>
        <v>1</v>
      </c>
      <c r="K64" s="6" t="s">
        <v>144</v>
      </c>
      <c r="X64" s="6" t="s">
        <v>391</v>
      </c>
      <c r="AK64" s="6" t="s">
        <v>1260</v>
      </c>
      <c r="AL64" s="6" t="s">
        <v>1261</v>
      </c>
      <c r="AM64" s="6" t="s">
        <v>1262</v>
      </c>
      <c r="AN64" s="6" t="b">
        <v>0</v>
      </c>
    </row>
    <row r="65" spans="1:40" ht="13" x14ac:dyDescent="0.15">
      <c r="A65" s="15">
        <v>43762.720562824077</v>
      </c>
      <c r="B65" s="6" t="s">
        <v>9</v>
      </c>
      <c r="C65" s="6" t="str">
        <f t="shared" si="0"/>
        <v>Hendrickson</v>
      </c>
      <c r="D65" s="6" t="str">
        <f t="shared" si="1"/>
        <v>Isabella Gangle</v>
      </c>
      <c r="E65" s="8">
        <f t="shared" si="2"/>
        <v>1</v>
      </c>
      <c r="F65" s="6">
        <f t="shared" si="3"/>
        <v>1</v>
      </c>
      <c r="G65" s="6">
        <f t="shared" si="4"/>
        <v>1</v>
      </c>
      <c r="H65" s="6">
        <f t="shared" si="5"/>
        <v>1</v>
      </c>
      <c r="I65" s="6">
        <f t="shared" si="6"/>
        <v>1</v>
      </c>
      <c r="K65" s="6" t="s">
        <v>288</v>
      </c>
      <c r="Z65" s="6" t="s">
        <v>27</v>
      </c>
      <c r="AK65" s="6" t="s">
        <v>1260</v>
      </c>
      <c r="AL65" s="6" t="s">
        <v>1261</v>
      </c>
      <c r="AM65" s="6" t="s">
        <v>1262</v>
      </c>
      <c r="AN65" s="6" t="b">
        <v>0</v>
      </c>
    </row>
    <row r="66" spans="1:40" ht="13" x14ac:dyDescent="0.15">
      <c r="A66" s="15">
        <v>43762.720671817129</v>
      </c>
      <c r="B66" s="6" t="s">
        <v>9</v>
      </c>
      <c r="C66" s="6" t="str">
        <f t="shared" si="0"/>
        <v>Del Valle</v>
      </c>
      <c r="D66" s="6" t="str">
        <f t="shared" si="1"/>
        <v>Shien Naranjo</v>
      </c>
      <c r="E66" s="8">
        <f t="shared" si="2"/>
        <v>0.25</v>
      </c>
      <c r="F66" s="6">
        <f t="shared" si="3"/>
        <v>1</v>
      </c>
      <c r="G66" s="6">
        <f t="shared" si="4"/>
        <v>0</v>
      </c>
      <c r="H66" s="6">
        <f t="shared" si="5"/>
        <v>0</v>
      </c>
      <c r="I66" s="6">
        <f t="shared" si="6"/>
        <v>0</v>
      </c>
      <c r="K66" s="6" t="s">
        <v>144</v>
      </c>
      <c r="X66" s="6" t="s">
        <v>417</v>
      </c>
      <c r="AK66" s="6" t="s">
        <v>1260</v>
      </c>
      <c r="AL66" s="6" t="s">
        <v>1264</v>
      </c>
      <c r="AM66" s="6" t="s">
        <v>1268</v>
      </c>
      <c r="AN66" s="6" t="b">
        <v>1</v>
      </c>
    </row>
    <row r="67" spans="1:40" ht="13" x14ac:dyDescent="0.15">
      <c r="A67" s="15">
        <v>43762.721054386573</v>
      </c>
      <c r="B67" s="6" t="s">
        <v>9</v>
      </c>
      <c r="C67" s="6" t="str">
        <f t="shared" si="0"/>
        <v>Hendrickson</v>
      </c>
      <c r="D67" s="6" t="str">
        <f t="shared" si="1"/>
        <v>Bryan Pham</v>
      </c>
      <c r="E67" s="8">
        <f t="shared" si="2"/>
        <v>0.5</v>
      </c>
      <c r="F67" s="6">
        <f t="shared" si="3"/>
        <v>1</v>
      </c>
      <c r="G67" s="6">
        <f t="shared" si="4"/>
        <v>1</v>
      </c>
      <c r="H67" s="6">
        <f t="shared" si="5"/>
        <v>0</v>
      </c>
      <c r="I67" s="6">
        <f t="shared" si="6"/>
        <v>0</v>
      </c>
      <c r="K67" s="6" t="s">
        <v>288</v>
      </c>
      <c r="Z67" s="6" t="s">
        <v>18</v>
      </c>
      <c r="AK67" s="6" t="s">
        <v>1260</v>
      </c>
      <c r="AL67" s="6" t="s">
        <v>1261</v>
      </c>
      <c r="AM67" s="6" t="s">
        <v>1265</v>
      </c>
      <c r="AN67" s="6" t="b">
        <v>1</v>
      </c>
    </row>
    <row r="68" spans="1:40" ht="13" x14ac:dyDescent="0.15">
      <c r="A68" s="15">
        <v>43762.721936030095</v>
      </c>
      <c r="B68" s="6" t="s">
        <v>9</v>
      </c>
      <c r="C68" s="6" t="str">
        <f t="shared" si="0"/>
        <v>Del Valle</v>
      </c>
      <c r="D68" s="6" t="str">
        <f t="shared" si="1"/>
        <v>Rocio Montero</v>
      </c>
      <c r="E68" s="8">
        <f t="shared" si="2"/>
        <v>0.5</v>
      </c>
      <c r="F68" s="6">
        <f t="shared" si="3"/>
        <v>1</v>
      </c>
      <c r="G68" s="6">
        <f t="shared" si="4"/>
        <v>0</v>
      </c>
      <c r="H68" s="6">
        <f t="shared" si="5"/>
        <v>0</v>
      </c>
      <c r="I68" s="6">
        <f t="shared" si="6"/>
        <v>1</v>
      </c>
      <c r="K68" s="6" t="s">
        <v>144</v>
      </c>
      <c r="X68" s="6" t="s">
        <v>286</v>
      </c>
      <c r="AK68" s="6" t="s">
        <v>1260</v>
      </c>
      <c r="AL68" s="6" t="s">
        <v>1264</v>
      </c>
      <c r="AM68" s="6" t="s">
        <v>1267</v>
      </c>
      <c r="AN68" s="6" t="b">
        <v>0</v>
      </c>
    </row>
    <row r="69" spans="1:40" ht="13" x14ac:dyDescent="0.15">
      <c r="A69" s="15">
        <v>43762.721969965278</v>
      </c>
      <c r="B69" s="6" t="s">
        <v>9</v>
      </c>
      <c r="C69" s="6" t="str">
        <f t="shared" si="0"/>
        <v>Del Valle</v>
      </c>
      <c r="D69" s="6" t="str">
        <f t="shared" si="1"/>
        <v>Uriel Hernandez</v>
      </c>
      <c r="E69" s="8">
        <f t="shared" si="2"/>
        <v>0.5</v>
      </c>
      <c r="F69" s="6">
        <f t="shared" si="3"/>
        <v>0</v>
      </c>
      <c r="G69" s="6">
        <f t="shared" si="4"/>
        <v>0</v>
      </c>
      <c r="H69" s="6">
        <f t="shared" si="5"/>
        <v>1</v>
      </c>
      <c r="I69" s="6">
        <f t="shared" si="6"/>
        <v>1</v>
      </c>
      <c r="K69" s="6" t="s">
        <v>144</v>
      </c>
      <c r="X69" s="6" t="s">
        <v>353</v>
      </c>
      <c r="AK69" s="6" t="s">
        <v>1266</v>
      </c>
      <c r="AL69" s="6" t="s">
        <v>1264</v>
      </c>
      <c r="AM69" s="6" t="s">
        <v>1262</v>
      </c>
      <c r="AN69" s="6" t="b">
        <v>0</v>
      </c>
    </row>
    <row r="70" spans="1:40" ht="13" x14ac:dyDescent="0.15">
      <c r="A70" s="15">
        <v>43762.723447488424</v>
      </c>
      <c r="B70" s="6" t="s">
        <v>9</v>
      </c>
      <c r="C70" s="6" t="str">
        <f t="shared" si="0"/>
        <v>Hendrickson</v>
      </c>
      <c r="D70" s="6" t="str">
        <f t="shared" si="1"/>
        <v>Nanda Prasad</v>
      </c>
      <c r="E70" s="8">
        <f t="shared" si="2"/>
        <v>1</v>
      </c>
      <c r="F70" s="6">
        <f t="shared" si="3"/>
        <v>1</v>
      </c>
      <c r="G70" s="6">
        <f t="shared" si="4"/>
        <v>1</v>
      </c>
      <c r="H70" s="6">
        <f t="shared" si="5"/>
        <v>1</v>
      </c>
      <c r="I70" s="6">
        <f t="shared" si="6"/>
        <v>1</v>
      </c>
      <c r="K70" s="6" t="s">
        <v>288</v>
      </c>
      <c r="Z70" s="6" t="s">
        <v>49</v>
      </c>
      <c r="AK70" s="6" t="s">
        <v>1260</v>
      </c>
      <c r="AL70" s="6" t="s">
        <v>1261</v>
      </c>
      <c r="AM70" s="6" t="s">
        <v>1262</v>
      </c>
      <c r="AN70" s="6" t="b">
        <v>0</v>
      </c>
    </row>
    <row r="71" spans="1:40" ht="13" x14ac:dyDescent="0.15">
      <c r="A71" s="15">
        <v>43762.723797094906</v>
      </c>
      <c r="B71" s="6" t="s">
        <v>9</v>
      </c>
      <c r="C71" s="6" t="str">
        <f t="shared" si="0"/>
        <v>Hendrickson</v>
      </c>
      <c r="D71" s="6" t="str">
        <f t="shared" si="1"/>
        <v>Kaitlyn Vo</v>
      </c>
      <c r="E71" s="8">
        <f t="shared" si="2"/>
        <v>0.5</v>
      </c>
      <c r="F71" s="6">
        <f t="shared" si="3"/>
        <v>1</v>
      </c>
      <c r="G71" s="6">
        <f t="shared" si="4"/>
        <v>0</v>
      </c>
      <c r="H71" s="6">
        <f t="shared" si="5"/>
        <v>0</v>
      </c>
      <c r="I71" s="6">
        <f t="shared" si="6"/>
        <v>1</v>
      </c>
      <c r="K71" s="6" t="s">
        <v>288</v>
      </c>
      <c r="Z71" s="6" t="s">
        <v>33</v>
      </c>
      <c r="AK71" s="6" t="s">
        <v>1260</v>
      </c>
      <c r="AL71" s="6" t="s">
        <v>1264</v>
      </c>
      <c r="AM71" s="6" t="s">
        <v>1268</v>
      </c>
      <c r="AN71" s="6" t="b">
        <v>0</v>
      </c>
    </row>
    <row r="72" spans="1:40" ht="13" x14ac:dyDescent="0.15">
      <c r="A72" s="15">
        <v>43762.724563888885</v>
      </c>
      <c r="B72" s="6" t="s">
        <v>9</v>
      </c>
      <c r="C72" s="6" t="str">
        <f t="shared" si="0"/>
        <v>Akins</v>
      </c>
      <c r="D72" s="6" t="str">
        <f t="shared" si="1"/>
        <v>Alex San Miguel</v>
      </c>
      <c r="E72" s="8">
        <f t="shared" si="2"/>
        <v>0.75</v>
      </c>
      <c r="F72" s="6">
        <f t="shared" si="3"/>
        <v>1</v>
      </c>
      <c r="G72" s="6">
        <f t="shared" si="4"/>
        <v>0</v>
      </c>
      <c r="H72" s="6">
        <f t="shared" si="5"/>
        <v>1</v>
      </c>
      <c r="I72" s="6">
        <f t="shared" si="6"/>
        <v>1</v>
      </c>
      <c r="K72" s="6" t="s">
        <v>194</v>
      </c>
      <c r="W72" s="6" t="s">
        <v>309</v>
      </c>
      <c r="AK72" s="6" t="s">
        <v>1260</v>
      </c>
      <c r="AL72" s="6" t="s">
        <v>1264</v>
      </c>
      <c r="AM72" s="6" t="s">
        <v>1262</v>
      </c>
      <c r="AN72" s="6" t="b">
        <v>0</v>
      </c>
    </row>
    <row r="73" spans="1:40" ht="13" x14ac:dyDescent="0.15">
      <c r="A73" s="15">
        <v>43762.724715590273</v>
      </c>
      <c r="B73" s="6" t="s">
        <v>9</v>
      </c>
      <c r="C73" s="6" t="str">
        <f t="shared" si="0"/>
        <v>Akins</v>
      </c>
      <c r="D73" s="6" t="str">
        <f t="shared" si="1"/>
        <v>Jake Reed</v>
      </c>
      <c r="E73" s="8">
        <f t="shared" si="2"/>
        <v>0.5</v>
      </c>
      <c r="F73" s="6">
        <f t="shared" si="3"/>
        <v>1</v>
      </c>
      <c r="G73" s="6">
        <f t="shared" si="4"/>
        <v>0</v>
      </c>
      <c r="H73" s="6">
        <f t="shared" si="5"/>
        <v>0</v>
      </c>
      <c r="I73" s="6">
        <f t="shared" si="6"/>
        <v>1</v>
      </c>
      <c r="K73" s="6" t="s">
        <v>194</v>
      </c>
      <c r="W73" s="6" t="s">
        <v>310</v>
      </c>
      <c r="AK73" s="6" t="s">
        <v>1260</v>
      </c>
      <c r="AL73" s="6" t="s">
        <v>1264</v>
      </c>
      <c r="AM73" s="6" t="s">
        <v>1267</v>
      </c>
      <c r="AN73" s="6" t="b">
        <v>0</v>
      </c>
    </row>
    <row r="74" spans="1:40" ht="13" x14ac:dyDescent="0.15">
      <c r="A74" s="15">
        <v>43762.724993518517</v>
      </c>
      <c r="B74" s="6" t="s">
        <v>9</v>
      </c>
      <c r="C74" s="6" t="str">
        <f t="shared" si="0"/>
        <v>Hendrickson</v>
      </c>
      <c r="D74" s="6" t="str">
        <f t="shared" si="1"/>
        <v>Oneza Vhora</v>
      </c>
      <c r="E74" s="8">
        <f t="shared" si="2"/>
        <v>0.75</v>
      </c>
      <c r="F74" s="6">
        <f t="shared" si="3"/>
        <v>1</v>
      </c>
      <c r="G74" s="6">
        <f t="shared" si="4"/>
        <v>0</v>
      </c>
      <c r="H74" s="6">
        <f t="shared" si="5"/>
        <v>1</v>
      </c>
      <c r="I74" s="6">
        <f t="shared" si="6"/>
        <v>1</v>
      </c>
      <c r="K74" s="6" t="s">
        <v>288</v>
      </c>
      <c r="Z74" s="6" t="s">
        <v>53</v>
      </c>
      <c r="AK74" s="6" t="s">
        <v>1260</v>
      </c>
      <c r="AL74" s="6" t="s">
        <v>1264</v>
      </c>
      <c r="AM74" s="6" t="s">
        <v>1262</v>
      </c>
      <c r="AN74" s="6" t="b">
        <v>0</v>
      </c>
    </row>
    <row r="75" spans="1:40" ht="13" x14ac:dyDescent="0.15">
      <c r="A75" s="15">
        <v>43762.725210000004</v>
      </c>
      <c r="B75" s="6" t="s">
        <v>9</v>
      </c>
      <c r="C75" s="6" t="str">
        <f t="shared" si="0"/>
        <v>Hendrickson</v>
      </c>
      <c r="D75" s="6" t="str">
        <f t="shared" si="1"/>
        <v>Laura Torres Cortez</v>
      </c>
      <c r="E75" s="8">
        <f t="shared" si="2"/>
        <v>0.75</v>
      </c>
      <c r="F75" s="6">
        <f t="shared" si="3"/>
        <v>1</v>
      </c>
      <c r="G75" s="6">
        <f t="shared" si="4"/>
        <v>0</v>
      </c>
      <c r="H75" s="6">
        <f t="shared" si="5"/>
        <v>1</v>
      </c>
      <c r="I75" s="6">
        <f t="shared" si="6"/>
        <v>1</v>
      </c>
      <c r="K75" s="6" t="s">
        <v>288</v>
      </c>
      <c r="Z75" s="6" t="s">
        <v>37</v>
      </c>
      <c r="AK75" s="6" t="s">
        <v>1260</v>
      </c>
      <c r="AL75" s="6" t="s">
        <v>1264</v>
      </c>
      <c r="AM75" s="6" t="s">
        <v>1262</v>
      </c>
      <c r="AN75" s="6" t="b">
        <v>0</v>
      </c>
    </row>
    <row r="76" spans="1:40" ht="13" x14ac:dyDescent="0.15">
      <c r="A76" s="15">
        <v>43762.725224247682</v>
      </c>
      <c r="B76" s="6" t="s">
        <v>9</v>
      </c>
      <c r="C76" s="6" t="str">
        <f t="shared" si="0"/>
        <v>Hendrickson</v>
      </c>
      <c r="D76" s="6" t="str">
        <f t="shared" si="1"/>
        <v>Matthew Hernandez</v>
      </c>
      <c r="E76" s="8">
        <f t="shared" si="2"/>
        <v>0.75</v>
      </c>
      <c r="F76" s="6">
        <f t="shared" si="3"/>
        <v>1</v>
      </c>
      <c r="G76" s="6">
        <f t="shared" si="4"/>
        <v>0</v>
      </c>
      <c r="H76" s="6">
        <f t="shared" si="5"/>
        <v>1</v>
      </c>
      <c r="I76" s="6">
        <f t="shared" si="6"/>
        <v>1</v>
      </c>
      <c r="K76" s="6" t="s">
        <v>288</v>
      </c>
      <c r="Z76" s="6" t="s">
        <v>39</v>
      </c>
      <c r="AK76" s="6" t="s">
        <v>1260</v>
      </c>
      <c r="AL76" s="6" t="s">
        <v>1264</v>
      </c>
      <c r="AM76" s="6" t="s">
        <v>1262</v>
      </c>
      <c r="AN76" s="6" t="b">
        <v>0</v>
      </c>
    </row>
    <row r="77" spans="1:40" ht="13" x14ac:dyDescent="0.15">
      <c r="A77" s="15">
        <v>43762.727239942134</v>
      </c>
      <c r="B77" s="6" t="s">
        <v>9</v>
      </c>
      <c r="C77" s="6" t="str">
        <f t="shared" si="0"/>
        <v>Akins</v>
      </c>
      <c r="D77" s="6" t="str">
        <f t="shared" si="1"/>
        <v>Gabriel Tristan</v>
      </c>
      <c r="E77" s="8">
        <f t="shared" si="2"/>
        <v>1</v>
      </c>
      <c r="F77" s="6">
        <f t="shared" si="3"/>
        <v>1</v>
      </c>
      <c r="G77" s="6">
        <f t="shared" si="4"/>
        <v>1</v>
      </c>
      <c r="H77" s="6">
        <f t="shared" si="5"/>
        <v>1</v>
      </c>
      <c r="I77" s="6">
        <f t="shared" si="6"/>
        <v>1</v>
      </c>
      <c r="K77" s="6" t="s">
        <v>194</v>
      </c>
      <c r="W77" s="6" t="s">
        <v>314</v>
      </c>
      <c r="AK77" s="6" t="s">
        <v>1260</v>
      </c>
      <c r="AL77" s="6" t="s">
        <v>1261</v>
      </c>
      <c r="AM77" s="6" t="s">
        <v>1262</v>
      </c>
      <c r="AN77" s="6" t="b">
        <v>0</v>
      </c>
    </row>
    <row r="78" spans="1:40" ht="13" x14ac:dyDescent="0.15">
      <c r="A78" s="15">
        <v>43762.727239942134</v>
      </c>
      <c r="B78" s="6" t="s">
        <v>9</v>
      </c>
      <c r="C78" s="6" t="str">
        <f t="shared" si="0"/>
        <v>Akins</v>
      </c>
      <c r="D78" s="6" t="str">
        <f t="shared" si="1"/>
        <v>Audrey Thomas</v>
      </c>
      <c r="E78" s="8">
        <f t="shared" si="2"/>
        <v>1</v>
      </c>
      <c r="F78" s="6">
        <f t="shared" si="3"/>
        <v>1</v>
      </c>
      <c r="G78" s="6">
        <f t="shared" si="4"/>
        <v>1</v>
      </c>
      <c r="H78" s="6">
        <f t="shared" si="5"/>
        <v>1</v>
      </c>
      <c r="I78" s="6">
        <f t="shared" si="6"/>
        <v>1</v>
      </c>
      <c r="K78" s="6" t="s">
        <v>194</v>
      </c>
      <c r="W78" s="6" t="s">
        <v>317</v>
      </c>
      <c r="AK78" s="6" t="s">
        <v>1260</v>
      </c>
      <c r="AL78" s="6" t="s">
        <v>1261</v>
      </c>
      <c r="AM78" s="6" t="s">
        <v>1262</v>
      </c>
      <c r="AN78" s="6" t="b">
        <v>0</v>
      </c>
    </row>
    <row r="79" spans="1:40" ht="13" x14ac:dyDescent="0.15">
      <c r="A79" s="15">
        <v>43762.727652002315</v>
      </c>
      <c r="B79" s="6" t="s">
        <v>9</v>
      </c>
      <c r="C79" s="6" t="str">
        <f t="shared" si="0"/>
        <v>Akins</v>
      </c>
      <c r="D79" s="6" t="str">
        <f t="shared" si="1"/>
        <v>Matias Smoller</v>
      </c>
      <c r="E79" s="8">
        <f t="shared" si="2"/>
        <v>1</v>
      </c>
      <c r="F79" s="6">
        <f t="shared" si="3"/>
        <v>1</v>
      </c>
      <c r="G79" s="6">
        <f t="shared" si="4"/>
        <v>1</v>
      </c>
      <c r="H79" s="6">
        <f t="shared" si="5"/>
        <v>1</v>
      </c>
      <c r="I79" s="6">
        <f t="shared" si="6"/>
        <v>1</v>
      </c>
      <c r="K79" s="6" t="s">
        <v>194</v>
      </c>
      <c r="W79" s="6" t="s">
        <v>316</v>
      </c>
      <c r="AK79" s="6" t="s">
        <v>1260</v>
      </c>
      <c r="AL79" s="6" t="s">
        <v>1261</v>
      </c>
      <c r="AM79" s="6" t="s">
        <v>1262</v>
      </c>
      <c r="AN79" s="6" t="b">
        <v>0</v>
      </c>
    </row>
    <row r="80" spans="1:40" ht="13" x14ac:dyDescent="0.15">
      <c r="A80" s="15">
        <v>43762.727677025461</v>
      </c>
      <c r="B80" s="6" t="s">
        <v>9</v>
      </c>
      <c r="C80" s="6" t="str">
        <f t="shared" si="0"/>
        <v>Akins</v>
      </c>
      <c r="D80" s="6" t="str">
        <f t="shared" si="1"/>
        <v>Antonio Robert Tafoya Bermudez</v>
      </c>
      <c r="E80" s="8">
        <f t="shared" si="2"/>
        <v>0.75</v>
      </c>
      <c r="F80" s="6">
        <f t="shared" si="3"/>
        <v>1</v>
      </c>
      <c r="G80" s="6">
        <f t="shared" si="4"/>
        <v>0</v>
      </c>
      <c r="H80" s="6">
        <f t="shared" si="5"/>
        <v>1</v>
      </c>
      <c r="I80" s="6">
        <f t="shared" si="6"/>
        <v>1</v>
      </c>
      <c r="K80" s="6" t="s">
        <v>194</v>
      </c>
      <c r="W80" s="6" t="s">
        <v>326</v>
      </c>
      <c r="AK80" s="6" t="s">
        <v>1260</v>
      </c>
      <c r="AL80" s="6" t="s">
        <v>1264</v>
      </c>
      <c r="AM80" s="6" t="s">
        <v>1262</v>
      </c>
      <c r="AN80" s="6" t="b">
        <v>0</v>
      </c>
    </row>
    <row r="81" spans="1:40" ht="13" x14ac:dyDescent="0.15">
      <c r="A81" s="15">
        <v>43762.728079432869</v>
      </c>
      <c r="B81" s="6" t="s">
        <v>9</v>
      </c>
      <c r="C81" s="6" t="str">
        <f t="shared" si="0"/>
        <v>Akins</v>
      </c>
      <c r="D81" s="6" t="str">
        <f t="shared" si="1"/>
        <v>Jebeca Smith</v>
      </c>
      <c r="E81" s="8">
        <f t="shared" si="2"/>
        <v>1</v>
      </c>
      <c r="F81" s="6">
        <f t="shared" si="3"/>
        <v>1</v>
      </c>
      <c r="G81" s="6">
        <f t="shared" si="4"/>
        <v>1</v>
      </c>
      <c r="H81" s="6">
        <f t="shared" si="5"/>
        <v>1</v>
      </c>
      <c r="I81" s="6">
        <f t="shared" si="6"/>
        <v>1</v>
      </c>
      <c r="K81" s="6" t="s">
        <v>194</v>
      </c>
      <c r="W81" s="6" t="s">
        <v>328</v>
      </c>
      <c r="AK81" s="6" t="s">
        <v>1260</v>
      </c>
      <c r="AL81" s="6" t="s">
        <v>1261</v>
      </c>
      <c r="AM81" s="6" t="s">
        <v>1262</v>
      </c>
      <c r="AN81" s="6" t="b">
        <v>0</v>
      </c>
    </row>
    <row r="82" spans="1:40" ht="13" x14ac:dyDescent="0.15">
      <c r="A82" s="15">
        <v>43762.730284363424</v>
      </c>
      <c r="B82" s="6" t="s">
        <v>9</v>
      </c>
      <c r="C82" s="6" t="str">
        <f t="shared" si="0"/>
        <v>Akins</v>
      </c>
      <c r="D82" s="6" t="str">
        <f t="shared" si="1"/>
        <v>Adriana Reyes</v>
      </c>
      <c r="E82" s="8">
        <f t="shared" si="2"/>
        <v>1</v>
      </c>
      <c r="F82" s="6">
        <f t="shared" si="3"/>
        <v>1</v>
      </c>
      <c r="G82" s="6">
        <f t="shared" si="4"/>
        <v>1</v>
      </c>
      <c r="H82" s="6">
        <f t="shared" si="5"/>
        <v>1</v>
      </c>
      <c r="I82" s="6">
        <f t="shared" si="6"/>
        <v>1</v>
      </c>
      <c r="K82" s="6" t="s">
        <v>194</v>
      </c>
      <c r="W82" s="6" t="s">
        <v>318</v>
      </c>
      <c r="AK82" s="6" t="s">
        <v>1260</v>
      </c>
      <c r="AL82" s="6" t="s">
        <v>1261</v>
      </c>
      <c r="AM82" s="6" t="s">
        <v>1262</v>
      </c>
      <c r="AN82" s="6" t="b">
        <v>0</v>
      </c>
    </row>
    <row r="83" spans="1:40" ht="13" x14ac:dyDescent="0.15">
      <c r="A83" s="15">
        <v>43762.730631365739</v>
      </c>
      <c r="B83" s="6" t="s">
        <v>9</v>
      </c>
      <c r="C83" s="6" t="str">
        <f t="shared" si="0"/>
        <v>Akins</v>
      </c>
      <c r="D83" s="6" t="str">
        <f t="shared" si="1"/>
        <v>Daniel Tonche</v>
      </c>
      <c r="E83" s="8">
        <f t="shared" si="2"/>
        <v>0.75</v>
      </c>
      <c r="F83" s="6">
        <f t="shared" si="3"/>
        <v>1</v>
      </c>
      <c r="G83" s="6">
        <f t="shared" si="4"/>
        <v>0</v>
      </c>
      <c r="H83" s="6">
        <f t="shared" si="5"/>
        <v>1</v>
      </c>
      <c r="I83" s="6">
        <f t="shared" si="6"/>
        <v>1</v>
      </c>
      <c r="K83" s="6" t="s">
        <v>194</v>
      </c>
      <c r="W83" s="6" t="s">
        <v>311</v>
      </c>
      <c r="AK83" s="6" t="s">
        <v>1260</v>
      </c>
      <c r="AL83" s="6" t="s">
        <v>1264</v>
      </c>
      <c r="AM83" s="6" t="s">
        <v>1262</v>
      </c>
      <c r="AN83" s="6" t="b">
        <v>0</v>
      </c>
    </row>
    <row r="84" spans="1:40" ht="13" x14ac:dyDescent="0.15">
      <c r="A84" s="15">
        <v>43762.730729317133</v>
      </c>
      <c r="B84" s="6" t="s">
        <v>9</v>
      </c>
      <c r="C84" s="6" t="str">
        <f t="shared" si="0"/>
        <v>Akins</v>
      </c>
      <c r="D84" s="6" t="str">
        <f t="shared" si="1"/>
        <v>Miguel Ornelas</v>
      </c>
      <c r="E84" s="8">
        <f t="shared" si="2"/>
        <v>0</v>
      </c>
      <c r="F84" s="6">
        <f t="shared" si="3"/>
        <v>0</v>
      </c>
      <c r="G84" s="6">
        <f t="shared" si="4"/>
        <v>0</v>
      </c>
      <c r="H84" s="6">
        <f t="shared" si="5"/>
        <v>0</v>
      </c>
      <c r="I84" s="6">
        <f t="shared" si="6"/>
        <v>0</v>
      </c>
      <c r="K84" s="6" t="s">
        <v>194</v>
      </c>
      <c r="W84" s="6" t="s">
        <v>315</v>
      </c>
      <c r="AK84" s="6" t="s">
        <v>1263</v>
      </c>
      <c r="AL84" s="6" t="s">
        <v>1264</v>
      </c>
      <c r="AM84" s="6" t="s">
        <v>1267</v>
      </c>
      <c r="AN84" s="6" t="b">
        <v>1</v>
      </c>
    </row>
    <row r="85" spans="1:40" ht="13" x14ac:dyDescent="0.15">
      <c r="A85" s="15">
        <v>43762.731857905092</v>
      </c>
      <c r="B85" s="6" t="s">
        <v>9</v>
      </c>
      <c r="C85" s="6" t="str">
        <f t="shared" si="0"/>
        <v>Akins</v>
      </c>
      <c r="D85" s="6" t="str">
        <f t="shared" si="1"/>
        <v>Diego Lopez</v>
      </c>
      <c r="E85" s="8">
        <f t="shared" si="2"/>
        <v>0.25</v>
      </c>
      <c r="F85" s="6">
        <f t="shared" si="3"/>
        <v>0</v>
      </c>
      <c r="G85" s="6">
        <f t="shared" si="4"/>
        <v>0</v>
      </c>
      <c r="H85" s="6">
        <f t="shared" si="5"/>
        <v>0</v>
      </c>
      <c r="I85" s="6">
        <f t="shared" si="6"/>
        <v>1</v>
      </c>
      <c r="K85" s="6" t="s">
        <v>194</v>
      </c>
      <c r="W85" s="6" t="s">
        <v>325</v>
      </c>
      <c r="AK85" s="6" t="s">
        <v>1263</v>
      </c>
      <c r="AL85" s="6" t="s">
        <v>1264</v>
      </c>
      <c r="AM85" s="6" t="s">
        <v>1267</v>
      </c>
      <c r="AN85" s="6" t="b">
        <v>0</v>
      </c>
    </row>
    <row r="86" spans="1:40" ht="13" x14ac:dyDescent="0.15">
      <c r="A86" s="15">
        <v>43762.731863344903</v>
      </c>
      <c r="B86" s="6" t="s">
        <v>9</v>
      </c>
      <c r="C86" s="6" t="str">
        <f t="shared" si="0"/>
        <v>Akins</v>
      </c>
      <c r="D86" s="6" t="str">
        <f t="shared" si="1"/>
        <v>Edan Tapia-Lugo</v>
      </c>
      <c r="E86" s="8">
        <f t="shared" si="2"/>
        <v>0.25</v>
      </c>
      <c r="F86" s="6">
        <f t="shared" si="3"/>
        <v>0</v>
      </c>
      <c r="G86" s="6">
        <f t="shared" si="4"/>
        <v>0</v>
      </c>
      <c r="H86" s="6">
        <f t="shared" si="5"/>
        <v>0</v>
      </c>
      <c r="I86" s="6">
        <f t="shared" si="6"/>
        <v>1</v>
      </c>
      <c r="K86" s="6" t="s">
        <v>194</v>
      </c>
      <c r="W86" s="6" t="s">
        <v>323</v>
      </c>
      <c r="AK86" s="6" t="s">
        <v>1266</v>
      </c>
      <c r="AL86" s="6" t="s">
        <v>1264</v>
      </c>
      <c r="AM86" s="6" t="s">
        <v>1267</v>
      </c>
      <c r="AN86" s="6" t="b">
        <v>0</v>
      </c>
    </row>
    <row r="87" spans="1:40" ht="13" x14ac:dyDescent="0.15">
      <c r="A87" s="15">
        <v>43762.732655138891</v>
      </c>
      <c r="B87" s="6" t="s">
        <v>9</v>
      </c>
      <c r="C87" s="6" t="str">
        <f t="shared" si="0"/>
        <v>Akins</v>
      </c>
      <c r="D87" s="6" t="str">
        <f t="shared" si="1"/>
        <v>Joseline Diaz</v>
      </c>
      <c r="E87" s="8">
        <f t="shared" si="2"/>
        <v>0.5</v>
      </c>
      <c r="F87" s="6">
        <f t="shared" si="3"/>
        <v>0</v>
      </c>
      <c r="G87" s="6">
        <f t="shared" si="4"/>
        <v>0</v>
      </c>
      <c r="H87" s="6">
        <f t="shared" si="5"/>
        <v>1</v>
      </c>
      <c r="I87" s="6">
        <f t="shared" si="6"/>
        <v>1</v>
      </c>
      <c r="K87" s="6" t="s">
        <v>194</v>
      </c>
      <c r="W87" s="6" t="s">
        <v>321</v>
      </c>
      <c r="AK87" s="6" t="s">
        <v>1270</v>
      </c>
      <c r="AL87" s="6" t="s">
        <v>1264</v>
      </c>
      <c r="AM87" s="6" t="s">
        <v>1262</v>
      </c>
      <c r="AN87" s="6" t="b">
        <v>0</v>
      </c>
    </row>
    <row r="88" spans="1:40" ht="13" x14ac:dyDescent="0.15">
      <c r="A88" s="15">
        <v>43762.734917638889</v>
      </c>
      <c r="B88" s="6" t="s">
        <v>9</v>
      </c>
      <c r="C88" s="6" t="str">
        <f t="shared" si="0"/>
        <v>Akins</v>
      </c>
      <c r="D88" s="6" t="str">
        <f t="shared" si="1"/>
        <v>Edison Cheah</v>
      </c>
      <c r="E88" s="8">
        <f t="shared" si="2"/>
        <v>0.75</v>
      </c>
      <c r="F88" s="6">
        <f t="shared" si="3"/>
        <v>1</v>
      </c>
      <c r="G88" s="6">
        <f t="shared" si="4"/>
        <v>0</v>
      </c>
      <c r="H88" s="6">
        <f t="shared" si="5"/>
        <v>1</v>
      </c>
      <c r="I88" s="6">
        <f t="shared" si="6"/>
        <v>1</v>
      </c>
      <c r="K88" s="6" t="s">
        <v>194</v>
      </c>
      <c r="W88" s="6" t="s">
        <v>324</v>
      </c>
      <c r="AK88" s="6" t="s">
        <v>1260</v>
      </c>
      <c r="AL88" s="6" t="s">
        <v>1264</v>
      </c>
      <c r="AM88" s="6" t="s">
        <v>1262</v>
      </c>
      <c r="AN88" s="6" t="b">
        <v>0</v>
      </c>
    </row>
    <row r="89" spans="1:40" ht="13" x14ac:dyDescent="0.15">
      <c r="A89" s="15">
        <v>43762.737051157412</v>
      </c>
      <c r="B89" s="6" t="s">
        <v>9</v>
      </c>
      <c r="C89" s="6" t="str">
        <f t="shared" si="0"/>
        <v>Akins</v>
      </c>
      <c r="D89" s="6" t="str">
        <f t="shared" si="1"/>
        <v>Andres Ramirez</v>
      </c>
      <c r="E89" s="8">
        <f t="shared" si="2"/>
        <v>0.75</v>
      </c>
      <c r="F89" s="6">
        <f t="shared" si="3"/>
        <v>1</v>
      </c>
      <c r="G89" s="6">
        <f t="shared" si="4"/>
        <v>0</v>
      </c>
      <c r="H89" s="6">
        <f t="shared" si="5"/>
        <v>1</v>
      </c>
      <c r="I89" s="6">
        <f t="shared" si="6"/>
        <v>1</v>
      </c>
      <c r="K89" s="6" t="s">
        <v>194</v>
      </c>
      <c r="W89" s="6" t="s">
        <v>327</v>
      </c>
      <c r="AK89" s="6" t="s">
        <v>1260</v>
      </c>
      <c r="AL89" s="6" t="s">
        <v>1264</v>
      </c>
      <c r="AM89" s="6" t="s">
        <v>1262</v>
      </c>
      <c r="AN89" s="6" t="b">
        <v>0</v>
      </c>
    </row>
    <row r="90" spans="1:40" ht="13" x14ac:dyDescent="0.15">
      <c r="A90" s="15">
        <v>43764.811735150462</v>
      </c>
      <c r="B90" s="6" t="s">
        <v>9</v>
      </c>
      <c r="C90" s="6" t="str">
        <f t="shared" si="0"/>
        <v>Stony Point</v>
      </c>
      <c r="D90" s="6" t="str">
        <f t="shared" si="1"/>
        <v>Alicia Navarro</v>
      </c>
      <c r="E90" s="8">
        <f t="shared" si="2"/>
        <v>0.75</v>
      </c>
      <c r="F90" s="6">
        <f t="shared" si="3"/>
        <v>1</v>
      </c>
      <c r="G90" s="6">
        <f t="shared" si="4"/>
        <v>0</v>
      </c>
      <c r="H90" s="6">
        <f t="shared" si="5"/>
        <v>1</v>
      </c>
      <c r="I90" s="6">
        <f t="shared" si="6"/>
        <v>1</v>
      </c>
      <c r="K90" s="6" t="s">
        <v>142</v>
      </c>
      <c r="AF90" s="6" t="s">
        <v>186</v>
      </c>
      <c r="AK90" s="6" t="s">
        <v>1260</v>
      </c>
      <c r="AL90" s="6" t="s">
        <v>1264</v>
      </c>
      <c r="AM90" s="6" t="s">
        <v>1262</v>
      </c>
      <c r="AN90" s="6" t="b">
        <v>0</v>
      </c>
    </row>
    <row r="91" spans="1:40" ht="13" x14ac:dyDescent="0.15">
      <c r="A91" s="15">
        <v>43766.725055983799</v>
      </c>
      <c r="B91" s="6" t="s">
        <v>9</v>
      </c>
      <c r="C91" s="6" t="str">
        <f t="shared" si="0"/>
        <v>Weiss</v>
      </c>
      <c r="D91" s="6" t="str">
        <f t="shared" si="1"/>
        <v>Caleb Ulangca</v>
      </c>
      <c r="E91" s="8">
        <f t="shared" si="2"/>
        <v>0.75</v>
      </c>
      <c r="F91" s="6">
        <f t="shared" si="3"/>
        <v>1</v>
      </c>
      <c r="G91" s="6">
        <f t="shared" si="4"/>
        <v>0</v>
      </c>
      <c r="H91" s="6">
        <f t="shared" si="5"/>
        <v>1</v>
      </c>
      <c r="I91" s="6">
        <f t="shared" si="6"/>
        <v>1</v>
      </c>
      <c r="K91" s="6" t="s">
        <v>168</v>
      </c>
      <c r="AG91" s="6" t="s">
        <v>108</v>
      </c>
      <c r="AK91" s="6" t="s">
        <v>1260</v>
      </c>
      <c r="AL91" s="6" t="s">
        <v>1264</v>
      </c>
      <c r="AM91" s="6" t="s">
        <v>1262</v>
      </c>
      <c r="AN91" s="6" t="b">
        <v>0</v>
      </c>
    </row>
    <row r="92" spans="1:40" ht="13" x14ac:dyDescent="0.15">
      <c r="A92" s="15">
        <v>43766.727168935184</v>
      </c>
      <c r="B92" s="6" t="s">
        <v>9</v>
      </c>
      <c r="C92" s="6" t="str">
        <f t="shared" si="0"/>
        <v>Weiss</v>
      </c>
      <c r="D92" s="6" t="str">
        <f t="shared" si="1"/>
        <v>Emmanuel Ahonle</v>
      </c>
      <c r="E92" s="8">
        <f t="shared" si="2"/>
        <v>0.75</v>
      </c>
      <c r="F92" s="6">
        <f t="shared" si="3"/>
        <v>1</v>
      </c>
      <c r="G92" s="6">
        <f t="shared" si="4"/>
        <v>0</v>
      </c>
      <c r="H92" s="6">
        <f t="shared" si="5"/>
        <v>1</v>
      </c>
      <c r="I92" s="6">
        <f t="shared" si="6"/>
        <v>1</v>
      </c>
      <c r="K92" s="6" t="s">
        <v>168</v>
      </c>
      <c r="AG92" s="6" t="s">
        <v>114</v>
      </c>
      <c r="AK92" s="6" t="s">
        <v>1260</v>
      </c>
      <c r="AL92" s="6" t="s">
        <v>1264</v>
      </c>
      <c r="AM92" s="6" t="s">
        <v>1262</v>
      </c>
      <c r="AN92" s="6" t="b">
        <v>0</v>
      </c>
    </row>
    <row r="93" spans="1:40" ht="13" x14ac:dyDescent="0.15">
      <c r="A93" s="15">
        <v>43766.727942835649</v>
      </c>
      <c r="B93" s="6" t="s">
        <v>9</v>
      </c>
      <c r="C93" s="6" t="str">
        <f t="shared" si="0"/>
        <v>Weiss</v>
      </c>
      <c r="D93" s="6" t="str">
        <f t="shared" si="1"/>
        <v>Rashi Yadav</v>
      </c>
      <c r="E93" s="8">
        <f t="shared" si="2"/>
        <v>1</v>
      </c>
      <c r="F93" s="6">
        <f t="shared" si="3"/>
        <v>1</v>
      </c>
      <c r="G93" s="6">
        <f t="shared" si="4"/>
        <v>1</v>
      </c>
      <c r="H93" s="6">
        <f t="shared" si="5"/>
        <v>1</v>
      </c>
      <c r="I93" s="6">
        <f t="shared" si="6"/>
        <v>1</v>
      </c>
      <c r="K93" s="6" t="s">
        <v>168</v>
      </c>
      <c r="AG93" s="6" t="s">
        <v>120</v>
      </c>
      <c r="AK93" s="6" t="s">
        <v>1260</v>
      </c>
      <c r="AL93" s="6" t="s">
        <v>1261</v>
      </c>
      <c r="AM93" s="6" t="s">
        <v>1262</v>
      </c>
      <c r="AN93" s="6" t="b">
        <v>0</v>
      </c>
    </row>
    <row r="94" spans="1:40" ht="13" x14ac:dyDescent="0.15">
      <c r="A94" s="15">
        <v>43766.727942824073</v>
      </c>
      <c r="B94" s="6" t="s">
        <v>9</v>
      </c>
      <c r="C94" s="6" t="str">
        <f t="shared" si="0"/>
        <v>Weiss</v>
      </c>
      <c r="D94" s="6" t="str">
        <f t="shared" si="1"/>
        <v>Angelyna Le</v>
      </c>
      <c r="E94" s="8">
        <f t="shared" si="2"/>
        <v>1</v>
      </c>
      <c r="F94" s="6">
        <f t="shared" si="3"/>
        <v>1</v>
      </c>
      <c r="G94" s="6">
        <f t="shared" si="4"/>
        <v>1</v>
      </c>
      <c r="H94" s="6">
        <f t="shared" si="5"/>
        <v>1</v>
      </c>
      <c r="I94" s="6">
        <f t="shared" si="6"/>
        <v>1</v>
      </c>
      <c r="K94" s="6" t="s">
        <v>168</v>
      </c>
      <c r="AG94" s="6" t="s">
        <v>104</v>
      </c>
      <c r="AK94" s="6" t="s">
        <v>1260</v>
      </c>
      <c r="AL94" s="6" t="s">
        <v>1261</v>
      </c>
      <c r="AM94" s="6" t="s">
        <v>1262</v>
      </c>
      <c r="AN94" s="6" t="b">
        <v>0</v>
      </c>
    </row>
    <row r="95" spans="1:40" ht="13" x14ac:dyDescent="0.15">
      <c r="A95" s="15">
        <v>43766.727951620371</v>
      </c>
      <c r="B95" s="6" t="s">
        <v>9</v>
      </c>
      <c r="C95" s="6" t="str">
        <f t="shared" si="0"/>
        <v>Weiss</v>
      </c>
      <c r="D95" s="6" t="str">
        <f t="shared" si="1"/>
        <v>Daena Daus</v>
      </c>
      <c r="E95" s="8">
        <f t="shared" si="2"/>
        <v>1</v>
      </c>
      <c r="F95" s="6">
        <f t="shared" si="3"/>
        <v>1</v>
      </c>
      <c r="G95" s="6">
        <f t="shared" si="4"/>
        <v>1</v>
      </c>
      <c r="H95" s="6">
        <f t="shared" si="5"/>
        <v>1</v>
      </c>
      <c r="I95" s="6">
        <f t="shared" si="6"/>
        <v>1</v>
      </c>
      <c r="K95" s="6" t="s">
        <v>168</v>
      </c>
      <c r="AG95" s="6" t="s">
        <v>112</v>
      </c>
      <c r="AK95" s="6" t="s">
        <v>1260</v>
      </c>
      <c r="AL95" s="6" t="s">
        <v>1261</v>
      </c>
      <c r="AM95" s="6" t="s">
        <v>1262</v>
      </c>
      <c r="AN95" s="6" t="b">
        <v>0</v>
      </c>
    </row>
    <row r="96" spans="1:40" ht="13" x14ac:dyDescent="0.15">
      <c r="A96" s="15">
        <v>43766.729363148144</v>
      </c>
      <c r="B96" s="6" t="s">
        <v>9</v>
      </c>
      <c r="C96" s="6" t="str">
        <f t="shared" si="0"/>
        <v>Weiss</v>
      </c>
      <c r="D96" s="6" t="str">
        <f t="shared" si="1"/>
        <v>Jack Nguyen</v>
      </c>
      <c r="E96" s="8">
        <f t="shared" si="2"/>
        <v>0.5</v>
      </c>
      <c r="F96" s="6">
        <f t="shared" si="3"/>
        <v>1</v>
      </c>
      <c r="G96" s="6">
        <f t="shared" si="4"/>
        <v>0</v>
      </c>
      <c r="H96" s="6">
        <f t="shared" si="5"/>
        <v>0</v>
      </c>
      <c r="I96" s="6">
        <f t="shared" si="6"/>
        <v>1</v>
      </c>
      <c r="K96" s="6" t="s">
        <v>168</v>
      </c>
      <c r="AG96" s="6" t="s">
        <v>116</v>
      </c>
      <c r="AK96" s="6" t="s">
        <v>1260</v>
      </c>
      <c r="AL96" s="6" t="s">
        <v>1264</v>
      </c>
      <c r="AM96" s="6" t="s">
        <v>1267</v>
      </c>
      <c r="AN96" s="6" t="b">
        <v>0</v>
      </c>
    </row>
    <row r="97" spans="1:40" ht="13" x14ac:dyDescent="0.15">
      <c r="A97" s="15">
        <v>43766.729784907409</v>
      </c>
      <c r="B97" s="6" t="s">
        <v>9</v>
      </c>
      <c r="C97" s="6" t="str">
        <f t="shared" si="0"/>
        <v>Weiss</v>
      </c>
      <c r="D97" s="6" t="str">
        <f t="shared" si="1"/>
        <v>Abigail Toghanro</v>
      </c>
      <c r="E97" s="8">
        <f t="shared" si="2"/>
        <v>0.5</v>
      </c>
      <c r="F97" s="6">
        <f t="shared" si="3"/>
        <v>1</v>
      </c>
      <c r="G97" s="6">
        <f t="shared" si="4"/>
        <v>0</v>
      </c>
      <c r="H97" s="6">
        <f t="shared" si="5"/>
        <v>0</v>
      </c>
      <c r="I97" s="6">
        <f t="shared" si="6"/>
        <v>1</v>
      </c>
      <c r="K97" s="6" t="s">
        <v>168</v>
      </c>
      <c r="AG97" s="6" t="s">
        <v>100</v>
      </c>
      <c r="AK97" s="6" t="s">
        <v>1260</v>
      </c>
      <c r="AL97" s="6" t="s">
        <v>1264</v>
      </c>
      <c r="AM97" s="6" t="s">
        <v>1267</v>
      </c>
      <c r="AN97" s="6" t="b">
        <v>0</v>
      </c>
    </row>
    <row r="98" spans="1:40" ht="13" x14ac:dyDescent="0.15">
      <c r="A98" s="15">
        <v>43766.730843865742</v>
      </c>
      <c r="B98" s="6" t="s">
        <v>9</v>
      </c>
      <c r="C98" s="6" t="str">
        <f t="shared" si="0"/>
        <v>Weiss</v>
      </c>
      <c r="D98" s="6" t="str">
        <f t="shared" si="1"/>
        <v>Leia Kelly</v>
      </c>
      <c r="E98" s="8">
        <f t="shared" si="2"/>
        <v>1</v>
      </c>
      <c r="F98" s="6">
        <f t="shared" si="3"/>
        <v>1</v>
      </c>
      <c r="G98" s="6">
        <f t="shared" si="4"/>
        <v>1</v>
      </c>
      <c r="H98" s="6">
        <f t="shared" si="5"/>
        <v>1</v>
      </c>
      <c r="I98" s="6">
        <f t="shared" si="6"/>
        <v>1</v>
      </c>
      <c r="K98" s="6" t="s">
        <v>168</v>
      </c>
      <c r="AG98" s="6" t="s">
        <v>118</v>
      </c>
      <c r="AK98" s="6" t="s">
        <v>1260</v>
      </c>
      <c r="AL98" s="6" t="s">
        <v>1261</v>
      </c>
      <c r="AM98" s="6" t="s">
        <v>1262</v>
      </c>
      <c r="AN98" s="6" t="b">
        <v>0</v>
      </c>
    </row>
    <row r="99" spans="1:40" ht="13" x14ac:dyDescent="0.15">
      <c r="A99" s="15">
        <v>43766.731181365743</v>
      </c>
      <c r="B99" s="6" t="s">
        <v>9</v>
      </c>
      <c r="C99" s="6" t="str">
        <f t="shared" si="0"/>
        <v>Weiss</v>
      </c>
      <c r="D99" s="6" t="str">
        <f t="shared" si="1"/>
        <v>Sadie Langholtz</v>
      </c>
      <c r="E99" s="8">
        <f t="shared" si="2"/>
        <v>1</v>
      </c>
      <c r="F99" s="6">
        <f t="shared" si="3"/>
        <v>1</v>
      </c>
      <c r="G99" s="6">
        <f t="shared" si="4"/>
        <v>1</v>
      </c>
      <c r="H99" s="6">
        <f t="shared" si="5"/>
        <v>1</v>
      </c>
      <c r="I99" s="6">
        <f t="shared" si="6"/>
        <v>1</v>
      </c>
      <c r="K99" s="6" t="s">
        <v>168</v>
      </c>
      <c r="AG99" s="6" t="s">
        <v>122</v>
      </c>
      <c r="AK99" s="6" t="s">
        <v>1260</v>
      </c>
      <c r="AL99" s="6" t="s">
        <v>1261</v>
      </c>
      <c r="AM99" s="6" t="s">
        <v>1262</v>
      </c>
      <c r="AN99" s="6" t="b">
        <v>0</v>
      </c>
    </row>
    <row r="100" spans="1:40" ht="13" x14ac:dyDescent="0.15">
      <c r="A100" s="15">
        <v>43769.708093298614</v>
      </c>
      <c r="B100" s="6" t="s">
        <v>9</v>
      </c>
      <c r="C100" s="6" t="str">
        <f t="shared" si="0"/>
        <v>Manor New Tech</v>
      </c>
      <c r="D100" s="6" t="str">
        <f t="shared" si="1"/>
        <v>Maylo Garcia</v>
      </c>
      <c r="E100" s="8">
        <f t="shared" si="2"/>
        <v>1</v>
      </c>
      <c r="F100" s="6">
        <f t="shared" si="3"/>
        <v>1</v>
      </c>
      <c r="G100" s="6">
        <f t="shared" si="4"/>
        <v>1</v>
      </c>
      <c r="H100" s="6">
        <f t="shared" si="5"/>
        <v>1</v>
      </c>
      <c r="I100" s="6">
        <f t="shared" si="6"/>
        <v>1</v>
      </c>
      <c r="K100" s="6" t="s">
        <v>272</v>
      </c>
      <c r="AB100" s="6" t="s">
        <v>279</v>
      </c>
      <c r="AK100" s="6" t="s">
        <v>1260</v>
      </c>
      <c r="AL100" s="6" t="s">
        <v>1261</v>
      </c>
      <c r="AM100" s="6" t="s">
        <v>1262</v>
      </c>
      <c r="AN100" s="6" t="b">
        <v>0</v>
      </c>
    </row>
    <row r="101" spans="1:40" ht="13" x14ac:dyDescent="0.15">
      <c r="A101" s="15">
        <v>43769.708096712959</v>
      </c>
      <c r="B101" s="6" t="s">
        <v>9</v>
      </c>
      <c r="C101" s="6" t="str">
        <f t="shared" si="0"/>
        <v>Manor New Tech</v>
      </c>
      <c r="D101" s="6" t="str">
        <f t="shared" si="1"/>
        <v>Carolina Barboza</v>
      </c>
      <c r="E101" s="8">
        <f t="shared" si="2"/>
        <v>1</v>
      </c>
      <c r="F101" s="6">
        <f t="shared" si="3"/>
        <v>1</v>
      </c>
      <c r="G101" s="6">
        <f t="shared" si="4"/>
        <v>1</v>
      </c>
      <c r="H101" s="6">
        <f t="shared" si="5"/>
        <v>1</v>
      </c>
      <c r="I101" s="6">
        <f t="shared" si="6"/>
        <v>1</v>
      </c>
      <c r="K101" s="6" t="s">
        <v>272</v>
      </c>
      <c r="AB101" s="6" t="s">
        <v>277</v>
      </c>
      <c r="AK101" s="6" t="s">
        <v>1260</v>
      </c>
      <c r="AL101" s="6" t="s">
        <v>1261</v>
      </c>
      <c r="AM101" s="6" t="s">
        <v>1262</v>
      </c>
      <c r="AN101" s="6" t="b">
        <v>0</v>
      </c>
    </row>
    <row r="102" spans="1:40" ht="13" x14ac:dyDescent="0.15">
      <c r="A102" s="15">
        <v>43769.710123078708</v>
      </c>
      <c r="B102" s="6" t="s">
        <v>9</v>
      </c>
      <c r="C102" s="6" t="str">
        <f t="shared" si="0"/>
        <v>Manor New Tech</v>
      </c>
      <c r="D102" s="6" t="str">
        <f t="shared" si="1"/>
        <v>Levi Ledesma-Olivo</v>
      </c>
      <c r="E102" s="8">
        <f t="shared" si="2"/>
        <v>0.75</v>
      </c>
      <c r="F102" s="6">
        <f t="shared" si="3"/>
        <v>1</v>
      </c>
      <c r="G102" s="6">
        <f t="shared" si="4"/>
        <v>1</v>
      </c>
      <c r="H102" s="6">
        <f t="shared" si="5"/>
        <v>0</v>
      </c>
      <c r="I102" s="6">
        <f t="shared" si="6"/>
        <v>1</v>
      </c>
      <c r="K102" s="6" t="s">
        <v>272</v>
      </c>
      <c r="AB102" s="6" t="s">
        <v>283</v>
      </c>
      <c r="AK102" s="6" t="s">
        <v>1260</v>
      </c>
      <c r="AL102" s="6" t="s">
        <v>1261</v>
      </c>
      <c r="AM102" s="6" t="s">
        <v>1265</v>
      </c>
      <c r="AN102" s="6" t="b">
        <v>0</v>
      </c>
    </row>
    <row r="103" spans="1:40" ht="13" x14ac:dyDescent="0.15">
      <c r="A103" s="15">
        <v>43769.710824131944</v>
      </c>
      <c r="B103" s="6" t="s">
        <v>9</v>
      </c>
      <c r="C103" s="6" t="str">
        <f t="shared" si="0"/>
        <v>Manor New Tech</v>
      </c>
      <c r="D103" s="6" t="str">
        <f t="shared" si="1"/>
        <v>Ryan Sexton</v>
      </c>
      <c r="E103" s="8">
        <f t="shared" si="2"/>
        <v>0.25</v>
      </c>
      <c r="F103" s="6">
        <f t="shared" si="3"/>
        <v>1</v>
      </c>
      <c r="G103" s="6">
        <f t="shared" si="4"/>
        <v>0</v>
      </c>
      <c r="H103" s="6">
        <f t="shared" si="5"/>
        <v>0</v>
      </c>
      <c r="I103" s="6">
        <f t="shared" si="6"/>
        <v>0</v>
      </c>
      <c r="K103" s="6" t="s">
        <v>272</v>
      </c>
      <c r="AB103" s="6" t="s">
        <v>282</v>
      </c>
      <c r="AK103" s="6" t="s">
        <v>1260</v>
      </c>
      <c r="AL103" s="6" t="s">
        <v>1264</v>
      </c>
      <c r="AM103" s="6" t="s">
        <v>1267</v>
      </c>
      <c r="AN103" s="6" t="b">
        <v>1</v>
      </c>
    </row>
    <row r="104" spans="1:40" ht="13" x14ac:dyDescent="0.15">
      <c r="A104" s="15">
        <v>43754.702522037041</v>
      </c>
      <c r="B104" s="6" t="s">
        <v>141</v>
      </c>
      <c r="C104" s="6" t="str">
        <f t="shared" si="0"/>
        <v>Del Valle</v>
      </c>
      <c r="D104" s="6" t="str">
        <f t="shared" si="1"/>
        <v>Manuel Patino</v>
      </c>
      <c r="E104" s="8">
        <f t="shared" ref="E104:E217" si="7">((F104+G104+H104)/3)</f>
        <v>0.33333333333333331</v>
      </c>
      <c r="F104" s="69">
        <f t="shared" ref="F104:F217" si="8">IF(ISNUMBER(SEARCH("(.)",AH104)),1,0)</f>
        <v>0</v>
      </c>
      <c r="G104" s="69">
        <f t="shared" ref="G104:G107" si="9">IF(ISNUMBER(SEARCH("//",AI104)),1,0) + IF(ISNUMBER(SEARCH("slashes",AI104)),1,0)</f>
        <v>0</v>
      </c>
      <c r="H104" s="69">
        <f>IF(ISNUMBER(SEARCH("code",AJ104)),1,0)</f>
        <v>1</v>
      </c>
      <c r="I104" s="6"/>
      <c r="J104" s="6" t="s">
        <v>144</v>
      </c>
      <c r="M104" s="6" t="s">
        <v>275</v>
      </c>
      <c r="AH104" s="6" t="s">
        <v>1271</v>
      </c>
      <c r="AI104" s="6" t="s">
        <v>1272</v>
      </c>
      <c r="AJ104" s="71" t="s">
        <v>1273</v>
      </c>
    </row>
    <row r="105" spans="1:40" ht="13" x14ac:dyDescent="0.15">
      <c r="A105" s="15">
        <v>43754.729199849535</v>
      </c>
      <c r="B105" s="6" t="s">
        <v>141</v>
      </c>
      <c r="C105" s="6" t="str">
        <f t="shared" si="0"/>
        <v>Pflugerville</v>
      </c>
      <c r="D105" s="6" t="str">
        <f t="shared" si="1"/>
        <v>Nieya Crenshaw</v>
      </c>
      <c r="E105" s="8">
        <f t="shared" si="7"/>
        <v>0.33333333333333331</v>
      </c>
      <c r="F105" s="69">
        <f t="shared" si="8"/>
        <v>0</v>
      </c>
      <c r="G105" s="69">
        <f t="shared" si="9"/>
        <v>0</v>
      </c>
      <c r="H105" s="68">
        <v>1</v>
      </c>
      <c r="I105" s="6"/>
      <c r="J105" s="6" t="s">
        <v>149</v>
      </c>
      <c r="T105" s="6" t="s">
        <v>361</v>
      </c>
      <c r="AH105" s="6" t="s">
        <v>1271</v>
      </c>
      <c r="AI105" s="6" t="s">
        <v>1274</v>
      </c>
      <c r="AJ105" s="6" t="s">
        <v>1275</v>
      </c>
    </row>
    <row r="106" spans="1:40" ht="13" x14ac:dyDescent="0.15">
      <c r="A106" s="15">
        <v>43754.729206504635</v>
      </c>
      <c r="B106" s="6" t="s">
        <v>141</v>
      </c>
      <c r="C106" s="6" t="str">
        <f t="shared" si="0"/>
        <v>Pflugerville</v>
      </c>
      <c r="D106" s="6" t="str">
        <f t="shared" si="1"/>
        <v>Wyatt Price</v>
      </c>
      <c r="E106" s="8">
        <f t="shared" si="7"/>
        <v>0.33333333333333331</v>
      </c>
      <c r="F106" s="69">
        <f t="shared" si="8"/>
        <v>0</v>
      </c>
      <c r="G106" s="69">
        <f t="shared" si="9"/>
        <v>0</v>
      </c>
      <c r="H106" s="68">
        <v>1</v>
      </c>
      <c r="I106" s="6"/>
      <c r="J106" s="6" t="s">
        <v>149</v>
      </c>
      <c r="T106" s="6" t="s">
        <v>362</v>
      </c>
      <c r="AH106" s="6" t="s">
        <v>1271</v>
      </c>
      <c r="AI106" s="6" t="s">
        <v>1274</v>
      </c>
      <c r="AJ106" s="6" t="s">
        <v>1276</v>
      </c>
    </row>
    <row r="107" spans="1:40" ht="13" x14ac:dyDescent="0.15">
      <c r="A107" s="15">
        <v>43754.735356516205</v>
      </c>
      <c r="B107" s="6" t="s">
        <v>141</v>
      </c>
      <c r="C107" s="6" t="str">
        <f t="shared" si="0"/>
        <v>Weiss</v>
      </c>
      <c r="D107" s="6" t="str">
        <f t="shared" si="1"/>
        <v>Alexia Perez</v>
      </c>
      <c r="E107" s="8">
        <f t="shared" si="7"/>
        <v>0.33333333333333331</v>
      </c>
      <c r="F107" s="69">
        <f t="shared" si="8"/>
        <v>0</v>
      </c>
      <c r="G107" s="69">
        <f t="shared" si="9"/>
        <v>0</v>
      </c>
      <c r="H107" s="69">
        <f t="shared" ref="H107:H217" si="10">IF(ISNUMBER(SEARCH("code",AJ107)),1,0)</f>
        <v>1</v>
      </c>
      <c r="I107" s="6"/>
      <c r="J107" s="6" t="s">
        <v>168</v>
      </c>
      <c r="V107" s="6" t="s">
        <v>368</v>
      </c>
      <c r="AH107" s="6" t="s">
        <v>1277</v>
      </c>
      <c r="AI107" s="6" t="s">
        <v>1278</v>
      </c>
      <c r="AJ107" s="71" t="s">
        <v>1279</v>
      </c>
    </row>
    <row r="108" spans="1:40" ht="13" x14ac:dyDescent="0.15">
      <c r="A108" s="15">
        <v>43755.668735474537</v>
      </c>
      <c r="B108" s="6" t="s">
        <v>141</v>
      </c>
      <c r="C108" s="6" t="str">
        <f t="shared" si="0"/>
        <v>Harmony</v>
      </c>
      <c r="D108" s="6" t="str">
        <f t="shared" si="1"/>
        <v>Awenetria McHorse</v>
      </c>
      <c r="E108" s="8">
        <f t="shared" si="7"/>
        <v>1</v>
      </c>
      <c r="F108" s="69">
        <f t="shared" si="8"/>
        <v>1</v>
      </c>
      <c r="G108" s="68">
        <v>1</v>
      </c>
      <c r="H108" s="69">
        <f t="shared" si="10"/>
        <v>1</v>
      </c>
      <c r="I108" s="6"/>
      <c r="J108" s="6" t="s">
        <v>247</v>
      </c>
      <c r="N108" s="6" t="s">
        <v>254</v>
      </c>
      <c r="AH108" s="6" t="s">
        <v>1280</v>
      </c>
      <c r="AI108" s="6" t="s">
        <v>1281</v>
      </c>
      <c r="AJ108" s="71" t="s">
        <v>1282</v>
      </c>
    </row>
    <row r="109" spans="1:40" ht="13" x14ac:dyDescent="0.15">
      <c r="A109" s="15">
        <v>43755.669209918982</v>
      </c>
      <c r="B109" s="6" t="s">
        <v>141</v>
      </c>
      <c r="C109" s="6" t="str">
        <f t="shared" si="0"/>
        <v>Harmony</v>
      </c>
      <c r="D109" s="6" t="str">
        <f t="shared" si="1"/>
        <v>Doralynn Reyes</v>
      </c>
      <c r="E109" s="8">
        <f t="shared" si="7"/>
        <v>1</v>
      </c>
      <c r="F109" s="69">
        <f t="shared" si="8"/>
        <v>1</v>
      </c>
      <c r="G109" s="69">
        <f t="shared" ref="G109:G217" si="11">IF(ISNUMBER(SEARCH("//",AI109)),1,0) + IF(ISNUMBER(SEARCH("slashes",AI109)),1,0)</f>
        <v>1</v>
      </c>
      <c r="H109" s="69">
        <f t="shared" si="10"/>
        <v>1</v>
      </c>
      <c r="I109" s="6"/>
      <c r="J109" s="6" t="s">
        <v>247</v>
      </c>
      <c r="N109" s="6" t="s">
        <v>253</v>
      </c>
      <c r="AH109" s="6" t="s">
        <v>1280</v>
      </c>
      <c r="AI109" s="6" t="s">
        <v>1283</v>
      </c>
      <c r="AJ109" s="71" t="s">
        <v>1284</v>
      </c>
    </row>
    <row r="110" spans="1:40" ht="13" x14ac:dyDescent="0.15">
      <c r="A110" s="15">
        <v>43755.67206420139</v>
      </c>
      <c r="B110" s="6" t="s">
        <v>141</v>
      </c>
      <c r="C110" s="6" t="str">
        <f t="shared" si="0"/>
        <v>Harmony</v>
      </c>
      <c r="D110" s="6" t="str">
        <f t="shared" si="1"/>
        <v>Jenibelle Corro</v>
      </c>
      <c r="E110" s="8">
        <f t="shared" si="7"/>
        <v>0.66666666666666663</v>
      </c>
      <c r="F110" s="69">
        <f t="shared" si="8"/>
        <v>0</v>
      </c>
      <c r="G110" s="69">
        <f t="shared" si="11"/>
        <v>1</v>
      </c>
      <c r="H110" s="69">
        <f t="shared" si="10"/>
        <v>1</v>
      </c>
      <c r="I110" s="6"/>
      <c r="J110" s="6" t="s">
        <v>247</v>
      </c>
      <c r="N110" s="6" t="s">
        <v>265</v>
      </c>
      <c r="AH110" s="6" t="s">
        <v>1285</v>
      </c>
      <c r="AI110" s="6" t="s">
        <v>1286</v>
      </c>
      <c r="AJ110" s="71" t="s">
        <v>1287</v>
      </c>
    </row>
    <row r="111" spans="1:40" ht="13" x14ac:dyDescent="0.15">
      <c r="A111" s="15">
        <v>43755.672244016205</v>
      </c>
      <c r="B111" s="6" t="s">
        <v>141</v>
      </c>
      <c r="C111" s="6" t="str">
        <f t="shared" si="0"/>
        <v>Harmony</v>
      </c>
      <c r="D111" s="6" t="str">
        <f t="shared" si="1"/>
        <v>Anas Rahman</v>
      </c>
      <c r="E111" s="8">
        <f t="shared" si="7"/>
        <v>1</v>
      </c>
      <c r="F111" s="69">
        <f t="shared" si="8"/>
        <v>1</v>
      </c>
      <c r="G111" s="69">
        <f t="shared" si="11"/>
        <v>1</v>
      </c>
      <c r="H111" s="69">
        <f t="shared" si="10"/>
        <v>1</v>
      </c>
      <c r="I111" s="6"/>
      <c r="J111" s="6" t="s">
        <v>247</v>
      </c>
      <c r="N111" s="6" t="s">
        <v>270</v>
      </c>
      <c r="AH111" s="6" t="s">
        <v>1280</v>
      </c>
      <c r="AI111" s="6" t="s">
        <v>1288</v>
      </c>
      <c r="AJ111" s="71" t="s">
        <v>1289</v>
      </c>
    </row>
    <row r="112" spans="1:40" ht="13" x14ac:dyDescent="0.15">
      <c r="A112" s="15">
        <v>43755.673060613422</v>
      </c>
      <c r="B112" s="6" t="s">
        <v>141</v>
      </c>
      <c r="C112" s="6" t="str">
        <f t="shared" si="0"/>
        <v>Harmony</v>
      </c>
      <c r="D112" s="6" t="str">
        <f t="shared" si="1"/>
        <v>Amauri Clark</v>
      </c>
      <c r="E112" s="8">
        <f t="shared" si="7"/>
        <v>0.33333333333333331</v>
      </c>
      <c r="F112" s="69">
        <f t="shared" si="8"/>
        <v>0</v>
      </c>
      <c r="G112" s="69">
        <f t="shared" si="11"/>
        <v>0</v>
      </c>
      <c r="H112" s="69">
        <f t="shared" si="10"/>
        <v>1</v>
      </c>
      <c r="I112" s="6"/>
      <c r="J112" s="6" t="s">
        <v>247</v>
      </c>
      <c r="N112" s="6" t="s">
        <v>258</v>
      </c>
      <c r="AH112" s="6" t="s">
        <v>1285</v>
      </c>
      <c r="AI112" s="6" t="s">
        <v>1290</v>
      </c>
      <c r="AJ112" s="71" t="s">
        <v>1291</v>
      </c>
    </row>
    <row r="113" spans="1:36" ht="13" x14ac:dyDescent="0.15">
      <c r="A113" s="15">
        <v>43755.674271956013</v>
      </c>
      <c r="B113" s="6" t="s">
        <v>141</v>
      </c>
      <c r="C113" s="6" t="str">
        <f t="shared" si="0"/>
        <v>Harmony</v>
      </c>
      <c r="D113" s="6" t="str">
        <f t="shared" si="1"/>
        <v>Catherine Hyatt</v>
      </c>
      <c r="E113" s="8">
        <f t="shared" si="7"/>
        <v>0.66666666666666663</v>
      </c>
      <c r="F113" s="69">
        <f t="shared" si="8"/>
        <v>0</v>
      </c>
      <c r="G113" s="69">
        <f t="shared" si="11"/>
        <v>1</v>
      </c>
      <c r="H113" s="69">
        <f t="shared" si="10"/>
        <v>1</v>
      </c>
      <c r="I113" s="6"/>
      <c r="J113" s="6" t="s">
        <v>247</v>
      </c>
      <c r="N113" s="6" t="s">
        <v>257</v>
      </c>
      <c r="AH113" s="6" t="s">
        <v>1277</v>
      </c>
      <c r="AI113" s="6" t="s">
        <v>1292</v>
      </c>
      <c r="AJ113" s="71" t="s">
        <v>1293</v>
      </c>
    </row>
    <row r="114" spans="1:36" ht="13" x14ac:dyDescent="0.15">
      <c r="A114" s="15">
        <v>43755.720856273147</v>
      </c>
      <c r="B114" s="6" t="s">
        <v>141</v>
      </c>
      <c r="C114" s="6" t="str">
        <f t="shared" si="0"/>
        <v>Hendrickson</v>
      </c>
      <c r="D114" s="6" t="str">
        <f t="shared" si="1"/>
        <v>Skylar Schlicht</v>
      </c>
      <c r="E114" s="8">
        <f t="shared" si="7"/>
        <v>1</v>
      </c>
      <c r="F114" s="69">
        <f t="shared" si="8"/>
        <v>1</v>
      </c>
      <c r="G114" s="69">
        <f t="shared" si="11"/>
        <v>1</v>
      </c>
      <c r="H114" s="69">
        <f t="shared" si="10"/>
        <v>1</v>
      </c>
      <c r="I114" s="6"/>
      <c r="J114" s="6" t="s">
        <v>288</v>
      </c>
      <c r="O114" s="6" t="s">
        <v>295</v>
      </c>
      <c r="AH114" s="6" t="s">
        <v>1280</v>
      </c>
      <c r="AI114" s="6" t="s">
        <v>1294</v>
      </c>
      <c r="AJ114" s="71" t="s">
        <v>1295</v>
      </c>
    </row>
    <row r="115" spans="1:36" ht="13" x14ac:dyDescent="0.15">
      <c r="A115" s="15">
        <v>43755.725529537041</v>
      </c>
      <c r="B115" s="6" t="s">
        <v>141</v>
      </c>
      <c r="C115" s="6" t="str">
        <f t="shared" si="0"/>
        <v>Hendrickson</v>
      </c>
      <c r="D115" s="6" t="str">
        <f t="shared" si="1"/>
        <v>Fatima Ali</v>
      </c>
      <c r="E115" s="8">
        <f t="shared" si="7"/>
        <v>0.66666666666666663</v>
      </c>
      <c r="F115" s="69">
        <f t="shared" si="8"/>
        <v>0</v>
      </c>
      <c r="G115" s="69">
        <f t="shared" si="11"/>
        <v>1</v>
      </c>
      <c r="H115" s="69">
        <f t="shared" si="10"/>
        <v>1</v>
      </c>
      <c r="I115" s="6"/>
      <c r="J115" s="6" t="s">
        <v>288</v>
      </c>
      <c r="O115" s="6" t="s">
        <v>301</v>
      </c>
      <c r="AH115" s="6" t="s">
        <v>1277</v>
      </c>
      <c r="AI115" s="6" t="s">
        <v>1296</v>
      </c>
      <c r="AJ115" s="71" t="s">
        <v>1297</v>
      </c>
    </row>
    <row r="116" spans="1:36" ht="13" x14ac:dyDescent="0.15">
      <c r="A116" s="15">
        <v>43755.727251805554</v>
      </c>
      <c r="B116" s="6" t="s">
        <v>141</v>
      </c>
      <c r="C116" s="6" t="str">
        <f t="shared" si="0"/>
        <v>Hendrickson</v>
      </c>
      <c r="D116" s="6" t="str">
        <f t="shared" si="1"/>
        <v>Camryn Wade</v>
      </c>
      <c r="E116" s="8">
        <f t="shared" si="7"/>
        <v>0.33333333333333331</v>
      </c>
      <c r="F116" s="69">
        <f t="shared" si="8"/>
        <v>0</v>
      </c>
      <c r="G116" s="69">
        <f t="shared" si="11"/>
        <v>0</v>
      </c>
      <c r="H116" s="69">
        <f t="shared" si="10"/>
        <v>1</v>
      </c>
      <c r="I116" s="6"/>
      <c r="J116" s="6" t="s">
        <v>288</v>
      </c>
      <c r="O116" s="6" t="s">
        <v>388</v>
      </c>
      <c r="AH116" s="6" t="s">
        <v>1277</v>
      </c>
      <c r="AI116" s="6" t="s">
        <v>1298</v>
      </c>
      <c r="AJ116" s="71" t="s">
        <v>1299</v>
      </c>
    </row>
    <row r="117" spans="1:36" ht="13" x14ac:dyDescent="0.15">
      <c r="A117" s="15">
        <v>43755.727367465282</v>
      </c>
      <c r="B117" s="6" t="s">
        <v>141</v>
      </c>
      <c r="C117" s="6" t="str">
        <f t="shared" si="0"/>
        <v>Hendrickson</v>
      </c>
      <c r="D117" s="6" t="str">
        <f t="shared" si="1"/>
        <v>Brooke Wickersham</v>
      </c>
      <c r="E117" s="8">
        <f t="shared" si="7"/>
        <v>0.66666666666666663</v>
      </c>
      <c r="F117" s="69">
        <f t="shared" si="8"/>
        <v>0</v>
      </c>
      <c r="G117" s="69">
        <f t="shared" si="11"/>
        <v>1</v>
      </c>
      <c r="H117" s="69">
        <f t="shared" si="10"/>
        <v>1</v>
      </c>
      <c r="I117" s="6"/>
      <c r="J117" s="6" t="s">
        <v>288</v>
      </c>
      <c r="O117" s="6" t="s">
        <v>294</v>
      </c>
      <c r="AH117" s="6" t="s">
        <v>1277</v>
      </c>
      <c r="AI117" s="6" t="s">
        <v>1300</v>
      </c>
      <c r="AJ117" s="71" t="s">
        <v>1301</v>
      </c>
    </row>
    <row r="118" spans="1:36" ht="13" x14ac:dyDescent="0.15">
      <c r="A118" s="15">
        <v>43755.728410520838</v>
      </c>
      <c r="B118" s="6" t="s">
        <v>141</v>
      </c>
      <c r="C118" s="6" t="str">
        <f t="shared" si="0"/>
        <v>Hendrickson</v>
      </c>
      <c r="D118" s="6" t="str">
        <f t="shared" si="1"/>
        <v>Eniola Tanimonu</v>
      </c>
      <c r="E118" s="8">
        <f t="shared" si="7"/>
        <v>0.66666666666666663</v>
      </c>
      <c r="F118" s="69">
        <f t="shared" si="8"/>
        <v>1</v>
      </c>
      <c r="G118" s="69">
        <f t="shared" si="11"/>
        <v>0</v>
      </c>
      <c r="H118" s="69">
        <f t="shared" si="10"/>
        <v>1</v>
      </c>
      <c r="I118" s="6"/>
      <c r="J118" s="6" t="s">
        <v>288</v>
      </c>
      <c r="O118" s="6" t="s">
        <v>307</v>
      </c>
      <c r="AH118" s="6" t="s">
        <v>1280</v>
      </c>
      <c r="AI118" s="6" t="s">
        <v>1302</v>
      </c>
      <c r="AJ118" s="71" t="s">
        <v>1303</v>
      </c>
    </row>
    <row r="119" spans="1:36" ht="13" x14ac:dyDescent="0.15">
      <c r="A119" s="15">
        <v>43755.728690787037</v>
      </c>
      <c r="B119" s="6" t="s">
        <v>141</v>
      </c>
      <c r="C119" s="6" t="str">
        <f t="shared" si="0"/>
        <v>Hendrickson</v>
      </c>
      <c r="D119" s="6" t="str">
        <f t="shared" si="1"/>
        <v>Evan Ragan</v>
      </c>
      <c r="E119" s="8">
        <f t="shared" si="7"/>
        <v>1</v>
      </c>
      <c r="F119" s="69">
        <f t="shared" si="8"/>
        <v>1</v>
      </c>
      <c r="G119" s="69">
        <f t="shared" si="11"/>
        <v>1</v>
      </c>
      <c r="H119" s="69">
        <f t="shared" si="10"/>
        <v>1</v>
      </c>
      <c r="I119" s="6"/>
      <c r="J119" s="6" t="s">
        <v>288</v>
      </c>
      <c r="O119" s="6" t="s">
        <v>652</v>
      </c>
      <c r="AH119" s="6" t="s">
        <v>1280</v>
      </c>
      <c r="AI119" s="6" t="s">
        <v>1304</v>
      </c>
      <c r="AJ119" s="71" t="s">
        <v>1305</v>
      </c>
    </row>
    <row r="120" spans="1:36" ht="13" x14ac:dyDescent="0.15">
      <c r="A120" s="15">
        <v>43755.728956597217</v>
      </c>
      <c r="B120" s="6" t="s">
        <v>141</v>
      </c>
      <c r="C120" s="6" t="str">
        <f t="shared" si="0"/>
        <v>Hendrickson</v>
      </c>
      <c r="D120" s="6" t="str">
        <f t="shared" si="1"/>
        <v>Keysibeth Guerra</v>
      </c>
      <c r="E120" s="8">
        <f t="shared" si="7"/>
        <v>1</v>
      </c>
      <c r="F120" s="69">
        <f t="shared" si="8"/>
        <v>1</v>
      </c>
      <c r="G120" s="69">
        <f t="shared" si="11"/>
        <v>1</v>
      </c>
      <c r="H120" s="69">
        <f t="shared" si="10"/>
        <v>1</v>
      </c>
      <c r="I120" s="6"/>
      <c r="J120" s="6" t="s">
        <v>288</v>
      </c>
      <c r="O120" s="6" t="s">
        <v>298</v>
      </c>
      <c r="AH120" s="6" t="s">
        <v>1280</v>
      </c>
      <c r="AI120" s="6" t="s">
        <v>1306</v>
      </c>
      <c r="AJ120" s="71" t="s">
        <v>1307</v>
      </c>
    </row>
    <row r="121" spans="1:36" ht="13" x14ac:dyDescent="0.15">
      <c r="A121" s="15">
        <v>43755.72928782407</v>
      </c>
      <c r="B121" s="6" t="s">
        <v>141</v>
      </c>
      <c r="C121" s="6" t="str">
        <f t="shared" si="0"/>
        <v>Hendrickson</v>
      </c>
      <c r="D121" s="6" t="str">
        <f t="shared" si="1"/>
        <v>Gabriela Trevino</v>
      </c>
      <c r="E121" s="8">
        <f t="shared" si="7"/>
        <v>0.33333333333333331</v>
      </c>
      <c r="F121" s="69">
        <f t="shared" si="8"/>
        <v>0</v>
      </c>
      <c r="G121" s="69">
        <f t="shared" si="11"/>
        <v>0</v>
      </c>
      <c r="H121" s="69">
        <f t="shared" si="10"/>
        <v>1</v>
      </c>
      <c r="I121" s="6"/>
      <c r="J121" s="6" t="s">
        <v>288</v>
      </c>
      <c r="O121" s="6" t="s">
        <v>304</v>
      </c>
      <c r="AH121" s="6" t="s">
        <v>1285</v>
      </c>
      <c r="AI121" s="6" t="s">
        <v>1308</v>
      </c>
      <c r="AJ121" s="71" t="s">
        <v>1309</v>
      </c>
    </row>
    <row r="122" spans="1:36" ht="13" x14ac:dyDescent="0.15">
      <c r="A122" s="15">
        <v>43755.729508506949</v>
      </c>
      <c r="B122" s="6" t="s">
        <v>141</v>
      </c>
      <c r="C122" s="6" t="str">
        <f t="shared" si="0"/>
        <v>Hendrickson</v>
      </c>
      <c r="D122" s="6" t="str">
        <f t="shared" si="1"/>
        <v>Aubrey Van Zandt</v>
      </c>
      <c r="E122" s="8">
        <f t="shared" si="7"/>
        <v>0.66666666666666663</v>
      </c>
      <c r="F122" s="69">
        <f t="shared" si="8"/>
        <v>1</v>
      </c>
      <c r="G122" s="69">
        <f t="shared" si="11"/>
        <v>0</v>
      </c>
      <c r="H122" s="69">
        <f t="shared" si="10"/>
        <v>1</v>
      </c>
      <c r="I122" s="6"/>
      <c r="J122" s="6" t="s">
        <v>288</v>
      </c>
      <c r="O122" s="6" t="s">
        <v>302</v>
      </c>
      <c r="AH122" s="6" t="s">
        <v>1280</v>
      </c>
      <c r="AI122" s="6" t="s">
        <v>1310</v>
      </c>
      <c r="AJ122" s="71" t="s">
        <v>1311</v>
      </c>
    </row>
    <row r="123" spans="1:36" ht="13" x14ac:dyDescent="0.15">
      <c r="A123" s="15">
        <v>43755.733358645834</v>
      </c>
      <c r="B123" s="6" t="s">
        <v>141</v>
      </c>
      <c r="C123" s="6" t="str">
        <f t="shared" si="0"/>
        <v>Hendrickson</v>
      </c>
      <c r="D123" s="6" t="str">
        <f t="shared" si="1"/>
        <v>Jennifer Wieckowski</v>
      </c>
      <c r="E123" s="8">
        <f t="shared" si="7"/>
        <v>1</v>
      </c>
      <c r="F123" s="69">
        <f t="shared" si="8"/>
        <v>1</v>
      </c>
      <c r="G123" s="69">
        <f t="shared" si="11"/>
        <v>1</v>
      </c>
      <c r="H123" s="69">
        <f t="shared" si="10"/>
        <v>1</v>
      </c>
      <c r="I123" s="6"/>
      <c r="J123" s="6" t="s">
        <v>288</v>
      </c>
      <c r="O123" s="6" t="s">
        <v>293</v>
      </c>
      <c r="AH123" s="6" t="s">
        <v>1280</v>
      </c>
      <c r="AI123" s="6" t="s">
        <v>1286</v>
      </c>
      <c r="AJ123" s="71" t="s">
        <v>1312</v>
      </c>
    </row>
    <row r="124" spans="1:36" ht="13" x14ac:dyDescent="0.15">
      <c r="A124" s="15">
        <v>43756.595021932866</v>
      </c>
      <c r="B124" s="6" t="s">
        <v>141</v>
      </c>
      <c r="C124" s="6" t="str">
        <f t="shared" si="0"/>
        <v>Pflugerville</v>
      </c>
      <c r="D124" s="6" t="str">
        <f t="shared" si="1"/>
        <v>Keira Tran</v>
      </c>
      <c r="E124" s="8">
        <f t="shared" si="7"/>
        <v>1</v>
      </c>
      <c r="F124" s="69">
        <f t="shared" si="8"/>
        <v>1</v>
      </c>
      <c r="G124" s="69">
        <f t="shared" si="11"/>
        <v>1</v>
      </c>
      <c r="H124" s="69">
        <f t="shared" si="10"/>
        <v>1</v>
      </c>
      <c r="J124" s="6" t="s">
        <v>149</v>
      </c>
      <c r="T124" s="6" t="s">
        <v>157</v>
      </c>
      <c r="AH124" s="6" t="s">
        <v>1280</v>
      </c>
      <c r="AI124" s="6" t="s">
        <v>1313</v>
      </c>
      <c r="AJ124" s="71" t="s">
        <v>1309</v>
      </c>
    </row>
    <row r="125" spans="1:36" ht="13" x14ac:dyDescent="0.15">
      <c r="A125" s="15">
        <v>43759.697890405092</v>
      </c>
      <c r="B125" s="6" t="s">
        <v>141</v>
      </c>
      <c r="C125" s="6" t="str">
        <f t="shared" si="0"/>
        <v>Del Valle</v>
      </c>
      <c r="D125" s="6" t="str">
        <f t="shared" si="1"/>
        <v>Ty Warren</v>
      </c>
      <c r="E125" s="8">
        <f t="shared" si="7"/>
        <v>1</v>
      </c>
      <c r="F125" s="69">
        <f t="shared" si="8"/>
        <v>1</v>
      </c>
      <c r="G125" s="69">
        <f t="shared" si="11"/>
        <v>1</v>
      </c>
      <c r="H125" s="69">
        <f t="shared" si="10"/>
        <v>1</v>
      </c>
      <c r="J125" s="6" t="s">
        <v>144</v>
      </c>
      <c r="M125" s="6" t="s">
        <v>209</v>
      </c>
      <c r="AH125" s="6" t="s">
        <v>1280</v>
      </c>
      <c r="AI125" s="6" t="s">
        <v>1296</v>
      </c>
      <c r="AJ125" s="71" t="s">
        <v>1314</v>
      </c>
    </row>
    <row r="126" spans="1:36" ht="13" x14ac:dyDescent="0.15">
      <c r="A126" s="15">
        <v>43759.702742754627</v>
      </c>
      <c r="B126" s="6" t="s">
        <v>141</v>
      </c>
      <c r="C126" s="6" t="str">
        <f t="shared" si="0"/>
        <v>Del Valle</v>
      </c>
      <c r="D126" s="6" t="str">
        <f t="shared" si="1"/>
        <v>Chloe Rivera</v>
      </c>
      <c r="E126" s="8">
        <f t="shared" si="7"/>
        <v>1</v>
      </c>
      <c r="F126" s="69">
        <f t="shared" si="8"/>
        <v>1</v>
      </c>
      <c r="G126" s="69">
        <f t="shared" si="11"/>
        <v>1</v>
      </c>
      <c r="H126" s="69">
        <f t="shared" si="10"/>
        <v>1</v>
      </c>
      <c r="J126" s="6" t="s">
        <v>144</v>
      </c>
      <c r="M126" s="6" t="s">
        <v>145</v>
      </c>
      <c r="AH126" s="6" t="s">
        <v>1280</v>
      </c>
      <c r="AI126" s="6" t="s">
        <v>1315</v>
      </c>
      <c r="AJ126" s="71" t="s">
        <v>1316</v>
      </c>
    </row>
    <row r="127" spans="1:36" ht="13" x14ac:dyDescent="0.15">
      <c r="A127" s="15">
        <v>43759.70773519676</v>
      </c>
      <c r="B127" s="6" t="s">
        <v>141</v>
      </c>
      <c r="C127" s="6" t="str">
        <f t="shared" si="0"/>
        <v>Del Valle</v>
      </c>
      <c r="D127" s="6" t="str">
        <f t="shared" si="1"/>
        <v>Thalia Perez Mendoza</v>
      </c>
      <c r="E127" s="8">
        <f t="shared" si="7"/>
        <v>1</v>
      </c>
      <c r="F127" s="69">
        <f t="shared" si="8"/>
        <v>1</v>
      </c>
      <c r="G127" s="69">
        <f t="shared" si="11"/>
        <v>1</v>
      </c>
      <c r="H127" s="69">
        <f t="shared" si="10"/>
        <v>1</v>
      </c>
      <c r="J127" s="6" t="s">
        <v>144</v>
      </c>
      <c r="M127" s="6" t="s">
        <v>358</v>
      </c>
      <c r="AH127" s="6" t="s">
        <v>1280</v>
      </c>
      <c r="AI127" s="6" t="s">
        <v>1317</v>
      </c>
      <c r="AJ127" s="71" t="s">
        <v>1318</v>
      </c>
    </row>
    <row r="128" spans="1:36" ht="13" x14ac:dyDescent="0.15">
      <c r="A128" s="15">
        <v>43759.716895729165</v>
      </c>
      <c r="B128" s="6" t="s">
        <v>141</v>
      </c>
      <c r="C128" s="6" t="str">
        <f t="shared" si="0"/>
        <v>Del Valle</v>
      </c>
      <c r="D128" s="6" t="str">
        <f t="shared" si="1"/>
        <v>Adrian Zermeno</v>
      </c>
      <c r="E128" s="8">
        <f t="shared" si="7"/>
        <v>0.33333333333333331</v>
      </c>
      <c r="F128" s="69">
        <f t="shared" si="8"/>
        <v>0</v>
      </c>
      <c r="G128" s="69">
        <f t="shared" si="11"/>
        <v>0</v>
      </c>
      <c r="H128" s="69">
        <f t="shared" si="10"/>
        <v>1</v>
      </c>
      <c r="J128" s="6" t="s">
        <v>144</v>
      </c>
      <c r="M128" s="6" t="s">
        <v>296</v>
      </c>
      <c r="AH128" s="6" t="s">
        <v>1277</v>
      </c>
      <c r="AI128" s="6" t="s">
        <v>1319</v>
      </c>
      <c r="AJ128" s="71" t="s">
        <v>1320</v>
      </c>
    </row>
    <row r="129" spans="1:36" ht="13" x14ac:dyDescent="0.15">
      <c r="A129" s="15">
        <v>43759.717124074072</v>
      </c>
      <c r="B129" s="6" t="s">
        <v>141</v>
      </c>
      <c r="C129" s="6" t="str">
        <f t="shared" si="0"/>
        <v>Del Valle</v>
      </c>
      <c r="D129" s="6" t="str">
        <f t="shared" si="1"/>
        <v>Demetri Shepherd</v>
      </c>
      <c r="E129" s="8">
        <f t="shared" si="7"/>
        <v>0.66666666666666663</v>
      </c>
      <c r="F129" s="69">
        <f t="shared" si="8"/>
        <v>0</v>
      </c>
      <c r="G129" s="69">
        <f t="shared" si="11"/>
        <v>1</v>
      </c>
      <c r="H129" s="69">
        <f t="shared" si="10"/>
        <v>1</v>
      </c>
      <c r="J129" s="6" t="s">
        <v>144</v>
      </c>
      <c r="M129" s="6" t="s">
        <v>297</v>
      </c>
      <c r="AH129" s="6" t="s">
        <v>1277</v>
      </c>
      <c r="AI129" s="6" t="s">
        <v>1321</v>
      </c>
      <c r="AJ129" s="71" t="s">
        <v>1322</v>
      </c>
    </row>
    <row r="130" spans="1:36" ht="13" x14ac:dyDescent="0.15">
      <c r="A130" s="15">
        <v>43759.717407743054</v>
      </c>
      <c r="B130" s="6" t="s">
        <v>141</v>
      </c>
      <c r="C130" s="6" t="str">
        <f t="shared" si="0"/>
        <v>Akins</v>
      </c>
      <c r="D130" s="6" t="str">
        <f t="shared" si="1"/>
        <v>Ben Gross</v>
      </c>
      <c r="E130" s="8">
        <f t="shared" si="7"/>
        <v>0.33333333333333331</v>
      </c>
      <c r="F130" s="69">
        <f t="shared" si="8"/>
        <v>0</v>
      </c>
      <c r="G130" s="69">
        <f t="shared" si="11"/>
        <v>0</v>
      </c>
      <c r="H130" s="69">
        <f t="shared" si="10"/>
        <v>1</v>
      </c>
      <c r="J130" s="6" t="s">
        <v>194</v>
      </c>
      <c r="L130" s="6" t="s">
        <v>414</v>
      </c>
      <c r="AH130" s="6" t="s">
        <v>1271</v>
      </c>
      <c r="AI130" s="6" t="s">
        <v>1323</v>
      </c>
      <c r="AJ130" s="71" t="s">
        <v>1309</v>
      </c>
    </row>
    <row r="131" spans="1:36" ht="13" x14ac:dyDescent="0.15">
      <c r="A131" s="15">
        <v>43759.718690243055</v>
      </c>
      <c r="B131" s="6" t="s">
        <v>141</v>
      </c>
      <c r="C131" s="6" t="str">
        <f t="shared" si="0"/>
        <v>Del Valle</v>
      </c>
      <c r="D131" s="6" t="str">
        <f t="shared" si="1"/>
        <v>Victor Negrete</v>
      </c>
      <c r="E131" s="8">
        <f t="shared" si="7"/>
        <v>0.33333333333333331</v>
      </c>
      <c r="F131" s="69">
        <f t="shared" si="8"/>
        <v>0</v>
      </c>
      <c r="G131" s="69">
        <f t="shared" si="11"/>
        <v>0</v>
      </c>
      <c r="H131" s="69">
        <f t="shared" si="10"/>
        <v>1</v>
      </c>
      <c r="J131" s="6" t="s">
        <v>144</v>
      </c>
      <c r="M131" s="6" t="s">
        <v>152</v>
      </c>
      <c r="AH131" s="6" t="s">
        <v>1285</v>
      </c>
      <c r="AI131" s="6" t="s">
        <v>1324</v>
      </c>
      <c r="AJ131" s="71" t="s">
        <v>1325</v>
      </c>
    </row>
    <row r="132" spans="1:36" ht="13" x14ac:dyDescent="0.15">
      <c r="A132" s="15">
        <v>43759.720257476853</v>
      </c>
      <c r="B132" s="6" t="s">
        <v>141</v>
      </c>
      <c r="C132" s="6" t="str">
        <f t="shared" si="0"/>
        <v>Stony Point</v>
      </c>
      <c r="D132" s="6" t="str">
        <f t="shared" si="1"/>
        <v>Agnieszka Jesionowska</v>
      </c>
      <c r="E132" s="8">
        <f t="shared" si="7"/>
        <v>1</v>
      </c>
      <c r="F132" s="69">
        <f t="shared" si="8"/>
        <v>1</v>
      </c>
      <c r="G132" s="69">
        <f t="shared" si="11"/>
        <v>1</v>
      </c>
      <c r="H132" s="69">
        <f t="shared" si="10"/>
        <v>1</v>
      </c>
      <c r="J132" s="6" t="s">
        <v>142</v>
      </c>
      <c r="U132" s="6" t="s">
        <v>184</v>
      </c>
      <c r="AH132" s="6" t="s">
        <v>1280</v>
      </c>
      <c r="AI132" s="6" t="s">
        <v>1326</v>
      </c>
      <c r="AJ132" s="71" t="s">
        <v>1327</v>
      </c>
    </row>
    <row r="133" spans="1:36" ht="13" x14ac:dyDescent="0.15">
      <c r="A133" s="15">
        <v>43759.720348831019</v>
      </c>
      <c r="B133" s="6" t="s">
        <v>141</v>
      </c>
      <c r="C133" s="6" t="str">
        <f t="shared" si="0"/>
        <v>Del Valle</v>
      </c>
      <c r="D133" s="6" t="str">
        <f t="shared" si="1"/>
        <v>Estrellita Dilbert</v>
      </c>
      <c r="E133" s="8">
        <f t="shared" si="7"/>
        <v>0.33333333333333331</v>
      </c>
      <c r="F133" s="69">
        <f t="shared" si="8"/>
        <v>0</v>
      </c>
      <c r="G133" s="69">
        <f t="shared" si="11"/>
        <v>0</v>
      </c>
      <c r="H133" s="69">
        <f t="shared" si="10"/>
        <v>1</v>
      </c>
      <c r="J133" s="6" t="s">
        <v>144</v>
      </c>
      <c r="M133" s="6" t="s">
        <v>146</v>
      </c>
      <c r="AH133" s="6" t="s">
        <v>1277</v>
      </c>
      <c r="AI133" s="6" t="s">
        <v>1328</v>
      </c>
      <c r="AJ133" s="71" t="s">
        <v>1329</v>
      </c>
    </row>
    <row r="134" spans="1:36" ht="13" x14ac:dyDescent="0.15">
      <c r="A134" s="15">
        <v>43759.720981759259</v>
      </c>
      <c r="B134" s="6" t="s">
        <v>141</v>
      </c>
      <c r="C134" s="6" t="str">
        <f t="shared" si="0"/>
        <v>Del Valle</v>
      </c>
      <c r="D134" s="6" t="str">
        <f t="shared" si="1"/>
        <v>Florence Nyiraneza</v>
      </c>
      <c r="E134" s="8">
        <f t="shared" si="7"/>
        <v>0.66666666666666663</v>
      </c>
      <c r="F134" s="69">
        <f t="shared" si="8"/>
        <v>0</v>
      </c>
      <c r="G134" s="69">
        <f t="shared" si="11"/>
        <v>1</v>
      </c>
      <c r="H134" s="69">
        <f t="shared" si="10"/>
        <v>1</v>
      </c>
      <c r="J134" s="6" t="s">
        <v>144</v>
      </c>
      <c r="M134" s="6" t="s">
        <v>150</v>
      </c>
      <c r="AH134" s="6" t="s">
        <v>1277</v>
      </c>
      <c r="AI134" s="6" t="s">
        <v>1330</v>
      </c>
      <c r="AJ134" s="71" t="s">
        <v>1331</v>
      </c>
    </row>
    <row r="135" spans="1:36" ht="13" x14ac:dyDescent="0.15">
      <c r="A135" s="15">
        <v>43759.721121203707</v>
      </c>
      <c r="B135" s="6" t="s">
        <v>141</v>
      </c>
      <c r="C135" s="6" t="str">
        <f t="shared" si="0"/>
        <v>Del Valle</v>
      </c>
      <c r="D135" s="6" t="str">
        <f t="shared" si="1"/>
        <v>Emily Lopez Campos</v>
      </c>
      <c r="E135" s="8">
        <f t="shared" si="7"/>
        <v>1</v>
      </c>
      <c r="F135" s="69">
        <f t="shared" si="8"/>
        <v>1</v>
      </c>
      <c r="G135" s="69">
        <f t="shared" si="11"/>
        <v>1</v>
      </c>
      <c r="H135" s="69">
        <f t="shared" si="10"/>
        <v>1</v>
      </c>
      <c r="J135" s="6" t="s">
        <v>144</v>
      </c>
      <c r="M135" s="6" t="s">
        <v>285</v>
      </c>
      <c r="AH135" s="6" t="s">
        <v>1280</v>
      </c>
      <c r="AI135" s="6" t="s">
        <v>1296</v>
      </c>
      <c r="AJ135" s="71" t="s">
        <v>1332</v>
      </c>
    </row>
    <row r="136" spans="1:36" ht="13" x14ac:dyDescent="0.15">
      <c r="A136" s="15">
        <v>43759.721370115745</v>
      </c>
      <c r="B136" s="6" t="s">
        <v>141</v>
      </c>
      <c r="C136" s="6" t="str">
        <f t="shared" si="0"/>
        <v>Del Valle</v>
      </c>
      <c r="D136" s="6" t="str">
        <f t="shared" si="1"/>
        <v>Clarissa Leija</v>
      </c>
      <c r="E136" s="8">
        <f t="shared" si="7"/>
        <v>1</v>
      </c>
      <c r="F136" s="69">
        <f t="shared" si="8"/>
        <v>1</v>
      </c>
      <c r="G136" s="69">
        <f t="shared" si="11"/>
        <v>1</v>
      </c>
      <c r="H136" s="69">
        <f t="shared" si="10"/>
        <v>1</v>
      </c>
      <c r="J136" s="6" t="s">
        <v>144</v>
      </c>
      <c r="M136" s="6" t="s">
        <v>287</v>
      </c>
      <c r="AH136" s="6" t="s">
        <v>1280</v>
      </c>
      <c r="AI136" s="6" t="s">
        <v>1333</v>
      </c>
      <c r="AJ136" s="71" t="s">
        <v>1334</v>
      </c>
    </row>
    <row r="137" spans="1:36" ht="13" x14ac:dyDescent="0.15">
      <c r="A137" s="15">
        <v>43759.722345092596</v>
      </c>
      <c r="B137" s="6" t="s">
        <v>141</v>
      </c>
      <c r="C137" s="6" t="str">
        <f t="shared" si="0"/>
        <v>Del Valle</v>
      </c>
      <c r="D137" s="6" t="str">
        <f t="shared" si="1"/>
        <v>Lalit Khadka</v>
      </c>
      <c r="E137" s="8">
        <f t="shared" si="7"/>
        <v>0.33333333333333331</v>
      </c>
      <c r="F137" s="69">
        <f t="shared" si="8"/>
        <v>0</v>
      </c>
      <c r="G137" s="69">
        <f t="shared" si="11"/>
        <v>0</v>
      </c>
      <c r="H137" s="69">
        <f t="shared" si="10"/>
        <v>1</v>
      </c>
      <c r="J137" s="6" t="s">
        <v>144</v>
      </c>
      <c r="M137" s="6" t="s">
        <v>336</v>
      </c>
      <c r="AH137" s="6" t="s">
        <v>1271</v>
      </c>
      <c r="AI137" s="6" t="s">
        <v>1335</v>
      </c>
      <c r="AJ137" s="71" t="s">
        <v>1336</v>
      </c>
    </row>
    <row r="138" spans="1:36" ht="13" x14ac:dyDescent="0.15">
      <c r="A138" s="15">
        <v>43759.722386863425</v>
      </c>
      <c r="B138" s="6" t="s">
        <v>141</v>
      </c>
      <c r="C138" s="6" t="str">
        <f t="shared" si="0"/>
        <v>Del Valle</v>
      </c>
      <c r="D138" s="6" t="str">
        <f t="shared" si="1"/>
        <v>Kevin Crayton</v>
      </c>
      <c r="E138" s="8">
        <f t="shared" si="7"/>
        <v>0.33333333333333331</v>
      </c>
      <c r="F138" s="69">
        <f t="shared" si="8"/>
        <v>0</v>
      </c>
      <c r="G138" s="69">
        <f t="shared" si="11"/>
        <v>0</v>
      </c>
      <c r="H138" s="69">
        <f t="shared" si="10"/>
        <v>1</v>
      </c>
      <c r="J138" s="6" t="s">
        <v>144</v>
      </c>
      <c r="M138" s="6" t="s">
        <v>816</v>
      </c>
      <c r="AH138" s="6" t="s">
        <v>1277</v>
      </c>
      <c r="AI138" s="6" t="s">
        <v>1337</v>
      </c>
      <c r="AJ138" s="71" t="s">
        <v>1338</v>
      </c>
    </row>
    <row r="139" spans="1:36" ht="13" x14ac:dyDescent="0.15">
      <c r="A139" s="15">
        <v>43759.722528321756</v>
      </c>
      <c r="B139" s="6" t="s">
        <v>141</v>
      </c>
      <c r="C139" s="6" t="str">
        <f t="shared" si="0"/>
        <v>Del Valle</v>
      </c>
      <c r="D139" s="6" t="str">
        <f t="shared" si="1"/>
        <v>Aleksy Rodriguez</v>
      </c>
      <c r="E139" s="8">
        <f t="shared" si="7"/>
        <v>0.66666666666666663</v>
      </c>
      <c r="F139" s="69">
        <f t="shared" si="8"/>
        <v>1</v>
      </c>
      <c r="G139" s="69">
        <f t="shared" si="11"/>
        <v>0</v>
      </c>
      <c r="H139" s="69">
        <f t="shared" si="10"/>
        <v>1</v>
      </c>
      <c r="J139" s="6" t="s">
        <v>144</v>
      </c>
      <c r="M139" s="6" t="s">
        <v>151</v>
      </c>
      <c r="AH139" s="6" t="s">
        <v>1280</v>
      </c>
      <c r="AI139" s="6" t="s">
        <v>1339</v>
      </c>
      <c r="AJ139" s="71" t="s">
        <v>1340</v>
      </c>
    </row>
    <row r="140" spans="1:36" ht="13" x14ac:dyDescent="0.15">
      <c r="A140" s="15">
        <v>43759.724279618051</v>
      </c>
      <c r="B140" s="6" t="s">
        <v>141</v>
      </c>
      <c r="C140" s="6" t="str">
        <f t="shared" si="0"/>
        <v>Pflugerville</v>
      </c>
      <c r="D140" s="6" t="str">
        <f t="shared" si="1"/>
        <v>Paisley Tramp</v>
      </c>
      <c r="E140" s="8">
        <f t="shared" si="7"/>
        <v>0.66666666666666663</v>
      </c>
      <c r="F140" s="69">
        <f t="shared" si="8"/>
        <v>1</v>
      </c>
      <c r="G140" s="69">
        <f t="shared" si="11"/>
        <v>0</v>
      </c>
      <c r="H140" s="69">
        <f t="shared" si="10"/>
        <v>1</v>
      </c>
      <c r="J140" s="6" t="s">
        <v>149</v>
      </c>
      <c r="T140" s="6" t="s">
        <v>160</v>
      </c>
      <c r="AH140" s="6" t="s">
        <v>1280</v>
      </c>
      <c r="AI140" s="6" t="s">
        <v>1341</v>
      </c>
      <c r="AJ140" s="71" t="s">
        <v>1342</v>
      </c>
    </row>
    <row r="141" spans="1:36" ht="13" x14ac:dyDescent="0.15">
      <c r="A141" s="15">
        <v>43759.724497986113</v>
      </c>
      <c r="B141" s="6" t="s">
        <v>141</v>
      </c>
      <c r="C141" s="6" t="str">
        <f t="shared" si="0"/>
        <v>Stony Point</v>
      </c>
      <c r="D141" s="6" t="str">
        <f t="shared" si="1"/>
        <v>Jaden Desmond</v>
      </c>
      <c r="E141" s="8">
        <f t="shared" si="7"/>
        <v>0.66666666666666663</v>
      </c>
      <c r="F141" s="69">
        <f t="shared" si="8"/>
        <v>1</v>
      </c>
      <c r="G141" s="69">
        <f t="shared" si="11"/>
        <v>0</v>
      </c>
      <c r="H141" s="69">
        <f t="shared" si="10"/>
        <v>1</v>
      </c>
      <c r="J141" s="6" t="s">
        <v>142</v>
      </c>
      <c r="U141" s="6" t="s">
        <v>164</v>
      </c>
      <c r="AH141" s="6" t="s">
        <v>1280</v>
      </c>
      <c r="AI141" s="6" t="s">
        <v>1343</v>
      </c>
      <c r="AJ141" s="6" t="s">
        <v>1344</v>
      </c>
    </row>
    <row r="142" spans="1:36" ht="13" x14ac:dyDescent="0.15">
      <c r="A142" s="15">
        <v>43759.724922719906</v>
      </c>
      <c r="B142" s="6" t="s">
        <v>141</v>
      </c>
      <c r="C142" s="6" t="str">
        <f t="shared" si="0"/>
        <v>Pflugerville</v>
      </c>
      <c r="D142" s="6" t="str">
        <f t="shared" si="1"/>
        <v>Lupita Avila Ramirez</v>
      </c>
      <c r="E142" s="8">
        <f t="shared" si="7"/>
        <v>1</v>
      </c>
      <c r="F142" s="69">
        <f t="shared" si="8"/>
        <v>1</v>
      </c>
      <c r="G142" s="69">
        <f t="shared" si="11"/>
        <v>1</v>
      </c>
      <c r="H142" s="69">
        <f t="shared" si="10"/>
        <v>1</v>
      </c>
      <c r="J142" s="6" t="s">
        <v>149</v>
      </c>
      <c r="T142" s="6" t="s">
        <v>158</v>
      </c>
      <c r="AH142" s="6" t="s">
        <v>1280</v>
      </c>
      <c r="AI142" s="6" t="s">
        <v>1345</v>
      </c>
      <c r="AJ142" s="71" t="s">
        <v>1346</v>
      </c>
    </row>
    <row r="143" spans="1:36" ht="13" x14ac:dyDescent="0.15">
      <c r="A143" s="15">
        <v>43759.725002789353</v>
      </c>
      <c r="B143" s="6" t="s">
        <v>141</v>
      </c>
      <c r="C143" s="6" t="str">
        <f t="shared" si="0"/>
        <v>Pflugerville</v>
      </c>
      <c r="D143" s="6" t="str">
        <f t="shared" si="1"/>
        <v>Aileen Garcia</v>
      </c>
      <c r="E143" s="8">
        <f t="shared" si="7"/>
        <v>0.66666666666666663</v>
      </c>
      <c r="F143" s="69">
        <f t="shared" si="8"/>
        <v>0</v>
      </c>
      <c r="G143" s="69">
        <f t="shared" si="11"/>
        <v>1</v>
      </c>
      <c r="H143" s="69">
        <f t="shared" si="10"/>
        <v>1</v>
      </c>
      <c r="J143" s="6" t="s">
        <v>149</v>
      </c>
      <c r="T143" s="6" t="s">
        <v>179</v>
      </c>
      <c r="AH143" s="6" t="s">
        <v>1285</v>
      </c>
      <c r="AI143" s="6" t="s">
        <v>1347</v>
      </c>
      <c r="AJ143" s="71" t="s">
        <v>1348</v>
      </c>
    </row>
    <row r="144" spans="1:36" ht="13" x14ac:dyDescent="0.15">
      <c r="A144" s="15">
        <v>43759.725124050921</v>
      </c>
      <c r="B144" s="6" t="s">
        <v>141</v>
      </c>
      <c r="C144" s="6" t="str">
        <f t="shared" si="0"/>
        <v>Pflugerville</v>
      </c>
      <c r="D144" s="6" t="str">
        <f t="shared" si="1"/>
        <v>Marley McMillan</v>
      </c>
      <c r="E144" s="8">
        <f t="shared" si="7"/>
        <v>1.3333333333333333</v>
      </c>
      <c r="F144" s="69">
        <f t="shared" si="8"/>
        <v>1</v>
      </c>
      <c r="G144" s="69">
        <f t="shared" si="11"/>
        <v>2</v>
      </c>
      <c r="H144" s="69">
        <f t="shared" si="10"/>
        <v>1</v>
      </c>
      <c r="J144" s="6" t="s">
        <v>149</v>
      </c>
      <c r="T144" s="6" t="s">
        <v>172</v>
      </c>
      <c r="AH144" s="6" t="s">
        <v>1280</v>
      </c>
      <c r="AI144" s="6" t="s">
        <v>1349</v>
      </c>
      <c r="AJ144" s="71" t="s">
        <v>1350</v>
      </c>
    </row>
    <row r="145" spans="1:36" ht="13" x14ac:dyDescent="0.15">
      <c r="A145" s="15">
        <v>43759.725128437502</v>
      </c>
      <c r="B145" s="6" t="s">
        <v>141</v>
      </c>
      <c r="C145" s="6" t="str">
        <f t="shared" si="0"/>
        <v>Pflugerville</v>
      </c>
      <c r="D145" s="6" t="str">
        <f t="shared" si="1"/>
        <v>Dajuan Jules</v>
      </c>
      <c r="E145" s="8">
        <f t="shared" si="7"/>
        <v>1</v>
      </c>
      <c r="F145" s="69">
        <f t="shared" si="8"/>
        <v>1</v>
      </c>
      <c r="G145" s="69">
        <f t="shared" si="11"/>
        <v>1</v>
      </c>
      <c r="H145" s="69">
        <f t="shared" si="10"/>
        <v>1</v>
      </c>
      <c r="J145" s="6" t="s">
        <v>149</v>
      </c>
      <c r="T145" s="6" t="s">
        <v>166</v>
      </c>
      <c r="AH145" s="6" t="s">
        <v>1280</v>
      </c>
      <c r="AI145" s="6" t="s">
        <v>1351</v>
      </c>
      <c r="AJ145" s="71" t="s">
        <v>1352</v>
      </c>
    </row>
    <row r="146" spans="1:36" ht="13" x14ac:dyDescent="0.15">
      <c r="A146" s="15">
        <v>43759.725450648148</v>
      </c>
      <c r="B146" s="6" t="s">
        <v>141</v>
      </c>
      <c r="C146" s="6" t="str">
        <f t="shared" si="0"/>
        <v>Pflugerville</v>
      </c>
      <c r="D146" s="6" t="str">
        <f t="shared" si="1"/>
        <v>Suezette Harris</v>
      </c>
      <c r="E146" s="8">
        <f t="shared" si="7"/>
        <v>0.66666666666666663</v>
      </c>
      <c r="F146" s="69">
        <f t="shared" si="8"/>
        <v>0</v>
      </c>
      <c r="G146" s="69">
        <f t="shared" si="11"/>
        <v>1</v>
      </c>
      <c r="H146" s="69">
        <f t="shared" si="10"/>
        <v>1</v>
      </c>
      <c r="J146" s="6" t="s">
        <v>149</v>
      </c>
      <c r="T146" s="6" t="s">
        <v>175</v>
      </c>
      <c r="AH146" s="6" t="s">
        <v>1285</v>
      </c>
      <c r="AI146" s="6" t="s">
        <v>1345</v>
      </c>
      <c r="AJ146" s="71" t="s">
        <v>1353</v>
      </c>
    </row>
    <row r="147" spans="1:36" ht="13" x14ac:dyDescent="0.15">
      <c r="A147" s="15">
        <v>43759.725804918984</v>
      </c>
      <c r="B147" s="6" t="s">
        <v>141</v>
      </c>
      <c r="C147" s="6" t="str">
        <f t="shared" si="0"/>
        <v>Pflugerville</v>
      </c>
      <c r="D147" s="6" t="str">
        <f t="shared" si="1"/>
        <v>Daniela Fuentes</v>
      </c>
      <c r="E147" s="8">
        <f t="shared" si="7"/>
        <v>1</v>
      </c>
      <c r="F147" s="69">
        <f t="shared" si="8"/>
        <v>1</v>
      </c>
      <c r="G147" s="69">
        <f t="shared" si="11"/>
        <v>1</v>
      </c>
      <c r="H147" s="69">
        <f t="shared" si="10"/>
        <v>1</v>
      </c>
      <c r="J147" s="6" t="s">
        <v>149</v>
      </c>
      <c r="T147" s="6" t="s">
        <v>155</v>
      </c>
      <c r="AH147" s="6" t="s">
        <v>1280</v>
      </c>
      <c r="AI147" s="6" t="s">
        <v>1354</v>
      </c>
      <c r="AJ147" s="71" t="s">
        <v>1355</v>
      </c>
    </row>
    <row r="148" spans="1:36" ht="13" x14ac:dyDescent="0.15">
      <c r="A148" s="15">
        <v>43759.72631795139</v>
      </c>
      <c r="B148" s="6" t="s">
        <v>141</v>
      </c>
      <c r="C148" s="6" t="str">
        <f t="shared" si="0"/>
        <v>Pflugerville</v>
      </c>
      <c r="D148" s="6" t="str">
        <f t="shared" si="1"/>
        <v>Desiree Flores</v>
      </c>
      <c r="E148" s="8">
        <f t="shared" si="7"/>
        <v>1</v>
      </c>
      <c r="F148" s="69">
        <f t="shared" si="8"/>
        <v>1</v>
      </c>
      <c r="G148" s="69">
        <f t="shared" si="11"/>
        <v>1</v>
      </c>
      <c r="H148" s="69">
        <f t="shared" si="10"/>
        <v>1</v>
      </c>
      <c r="J148" s="6" t="s">
        <v>149</v>
      </c>
      <c r="T148" s="6" t="s">
        <v>191</v>
      </c>
      <c r="AH148" s="6" t="s">
        <v>1280</v>
      </c>
      <c r="AI148" s="6" t="s">
        <v>1356</v>
      </c>
      <c r="AJ148" s="71" t="s">
        <v>1357</v>
      </c>
    </row>
    <row r="149" spans="1:36" ht="13" x14ac:dyDescent="0.15">
      <c r="A149" s="15">
        <v>43759.726321643517</v>
      </c>
      <c r="B149" s="6" t="s">
        <v>141</v>
      </c>
      <c r="C149" s="6" t="str">
        <f t="shared" si="0"/>
        <v>Pflugerville</v>
      </c>
      <c r="D149" s="6" t="str">
        <f t="shared" si="1"/>
        <v>Romanus Ike</v>
      </c>
      <c r="E149" s="8">
        <f t="shared" si="7"/>
        <v>0.66666666666666663</v>
      </c>
      <c r="F149" s="69">
        <f t="shared" si="8"/>
        <v>0</v>
      </c>
      <c r="G149" s="69">
        <f t="shared" si="11"/>
        <v>1</v>
      </c>
      <c r="H149" s="69">
        <f t="shared" si="10"/>
        <v>1</v>
      </c>
      <c r="J149" s="6" t="s">
        <v>149</v>
      </c>
      <c r="T149" s="6" t="s">
        <v>177</v>
      </c>
      <c r="AH149" s="6" t="s">
        <v>1285</v>
      </c>
      <c r="AI149" s="6" t="s">
        <v>1358</v>
      </c>
      <c r="AJ149" s="71" t="s">
        <v>1359</v>
      </c>
    </row>
    <row r="150" spans="1:36" ht="13" x14ac:dyDescent="0.15">
      <c r="A150" s="15">
        <v>43759.726790879635</v>
      </c>
      <c r="B150" s="6" t="s">
        <v>141</v>
      </c>
      <c r="C150" s="6" t="str">
        <f t="shared" si="0"/>
        <v>Stony Point</v>
      </c>
      <c r="D150" s="6" t="str">
        <f t="shared" si="1"/>
        <v>Aliana Sanchez</v>
      </c>
      <c r="E150" s="8">
        <f t="shared" si="7"/>
        <v>0.33333333333333331</v>
      </c>
      <c r="F150" s="69">
        <f t="shared" si="8"/>
        <v>0</v>
      </c>
      <c r="G150" s="69">
        <f t="shared" si="11"/>
        <v>0</v>
      </c>
      <c r="H150" s="69">
        <f t="shared" si="10"/>
        <v>1</v>
      </c>
      <c r="J150" s="6" t="s">
        <v>142</v>
      </c>
      <c r="U150" s="6" t="s">
        <v>183</v>
      </c>
      <c r="AH150" s="6" t="s">
        <v>1277</v>
      </c>
      <c r="AI150" s="6" t="s">
        <v>1360</v>
      </c>
      <c r="AJ150" s="71" t="s">
        <v>1331</v>
      </c>
    </row>
    <row r="151" spans="1:36" ht="13" x14ac:dyDescent="0.15">
      <c r="A151" s="15">
        <v>43759.727349236113</v>
      </c>
      <c r="B151" s="6" t="s">
        <v>141</v>
      </c>
      <c r="C151" s="6" t="str">
        <f t="shared" si="0"/>
        <v>Stony Point</v>
      </c>
      <c r="D151" s="6" t="str">
        <f t="shared" si="1"/>
        <v>Chieh-Yu (Joy) Chen</v>
      </c>
      <c r="E151" s="8">
        <f t="shared" si="7"/>
        <v>1</v>
      </c>
      <c r="F151" s="69">
        <f t="shared" si="8"/>
        <v>1</v>
      </c>
      <c r="G151" s="69">
        <f t="shared" si="11"/>
        <v>1</v>
      </c>
      <c r="H151" s="69">
        <f t="shared" si="10"/>
        <v>1</v>
      </c>
      <c r="J151" s="6" t="s">
        <v>142</v>
      </c>
      <c r="U151" s="6" t="s">
        <v>161</v>
      </c>
      <c r="AH151" s="6" t="s">
        <v>1280</v>
      </c>
      <c r="AI151" s="6" t="s">
        <v>1361</v>
      </c>
      <c r="AJ151" s="71" t="s">
        <v>1362</v>
      </c>
    </row>
    <row r="152" spans="1:36" ht="13" x14ac:dyDescent="0.15">
      <c r="A152" s="15">
        <v>43759.72759840278</v>
      </c>
      <c r="B152" s="6" t="s">
        <v>141</v>
      </c>
      <c r="C152" s="6" t="str">
        <f t="shared" si="0"/>
        <v>Stony Point</v>
      </c>
      <c r="D152" s="6" t="str">
        <f t="shared" si="1"/>
        <v>Kacylia Castro</v>
      </c>
      <c r="E152" s="8">
        <f t="shared" si="7"/>
        <v>0.33333333333333331</v>
      </c>
      <c r="F152" s="69">
        <f t="shared" si="8"/>
        <v>0</v>
      </c>
      <c r="G152" s="69">
        <f t="shared" si="11"/>
        <v>0</v>
      </c>
      <c r="H152" s="69">
        <f t="shared" si="10"/>
        <v>1</v>
      </c>
      <c r="J152" s="6" t="s">
        <v>142</v>
      </c>
      <c r="U152" s="6" t="s">
        <v>176</v>
      </c>
      <c r="AH152" s="6" t="s">
        <v>1277</v>
      </c>
      <c r="AI152" s="6" t="s">
        <v>1363</v>
      </c>
      <c r="AJ152" s="71" t="s">
        <v>1364</v>
      </c>
    </row>
    <row r="153" spans="1:36" ht="13" x14ac:dyDescent="0.15">
      <c r="A153" s="15">
        <v>43759.727670960652</v>
      </c>
      <c r="B153" s="6" t="s">
        <v>141</v>
      </c>
      <c r="C153" s="6" t="str">
        <f t="shared" si="0"/>
        <v>Stony Point</v>
      </c>
      <c r="D153" s="6" t="str">
        <f t="shared" si="1"/>
        <v>Jazziah Reyes</v>
      </c>
      <c r="E153" s="8">
        <f t="shared" si="7"/>
        <v>0.66666666666666663</v>
      </c>
      <c r="F153" s="69">
        <f t="shared" si="8"/>
        <v>1</v>
      </c>
      <c r="G153" s="69">
        <f t="shared" si="11"/>
        <v>0</v>
      </c>
      <c r="H153" s="69">
        <f t="shared" si="10"/>
        <v>1</v>
      </c>
      <c r="J153" s="6" t="s">
        <v>142</v>
      </c>
      <c r="U153" s="6" t="s">
        <v>412</v>
      </c>
      <c r="AH153" s="6" t="s">
        <v>1280</v>
      </c>
      <c r="AI153" s="6" t="s">
        <v>1365</v>
      </c>
      <c r="AJ153" s="71" t="s">
        <v>1366</v>
      </c>
    </row>
    <row r="154" spans="1:36" ht="13" x14ac:dyDescent="0.15">
      <c r="A154" s="15">
        <v>43759.727909340276</v>
      </c>
      <c r="B154" s="6" t="s">
        <v>141</v>
      </c>
      <c r="C154" s="6" t="str">
        <f t="shared" si="0"/>
        <v>Stony Point</v>
      </c>
      <c r="D154" s="6" t="str">
        <f t="shared" si="1"/>
        <v>Mark Gallegos</v>
      </c>
      <c r="E154" s="8">
        <f t="shared" si="7"/>
        <v>0</v>
      </c>
      <c r="F154" s="69">
        <f t="shared" si="8"/>
        <v>0</v>
      </c>
      <c r="G154" s="69">
        <f t="shared" si="11"/>
        <v>0</v>
      </c>
      <c r="H154" s="69">
        <f t="shared" si="10"/>
        <v>0</v>
      </c>
      <c r="J154" s="6" t="s">
        <v>142</v>
      </c>
      <c r="U154" s="6" t="s">
        <v>371</v>
      </c>
      <c r="AH154" s="6" t="s">
        <v>1285</v>
      </c>
      <c r="AI154" s="6" t="s">
        <v>1367</v>
      </c>
      <c r="AJ154" s="6" t="s">
        <v>1368</v>
      </c>
    </row>
    <row r="155" spans="1:36" ht="13" x14ac:dyDescent="0.15">
      <c r="A155" s="15">
        <v>43759.728526932871</v>
      </c>
      <c r="B155" s="6" t="s">
        <v>141</v>
      </c>
      <c r="C155" s="6" t="str">
        <f t="shared" si="0"/>
        <v>Stony Point</v>
      </c>
      <c r="D155" s="6" t="str">
        <f t="shared" si="1"/>
        <v>Kathleen Robot</v>
      </c>
      <c r="E155" s="8">
        <f t="shared" si="7"/>
        <v>0.33333333333333331</v>
      </c>
      <c r="F155" s="69">
        <f t="shared" si="8"/>
        <v>0</v>
      </c>
      <c r="G155" s="69">
        <f t="shared" si="11"/>
        <v>0</v>
      </c>
      <c r="H155" s="69">
        <f t="shared" si="10"/>
        <v>1</v>
      </c>
      <c r="J155" s="6" t="s">
        <v>142</v>
      </c>
      <c r="U155" s="6" t="s">
        <v>405</v>
      </c>
      <c r="AH155" s="6" t="s">
        <v>1285</v>
      </c>
      <c r="AI155" s="6" t="s">
        <v>1206</v>
      </c>
      <c r="AJ155" s="71" t="s">
        <v>1369</v>
      </c>
    </row>
    <row r="156" spans="1:36" ht="13" x14ac:dyDescent="0.15">
      <c r="A156" s="15">
        <v>43759.729298958337</v>
      </c>
      <c r="B156" s="6" t="s">
        <v>141</v>
      </c>
      <c r="C156" s="6" t="str">
        <f t="shared" si="0"/>
        <v>Stony Point</v>
      </c>
      <c r="D156" s="6" t="str">
        <f t="shared" si="1"/>
        <v>Giancarlo Fernandez</v>
      </c>
      <c r="E156" s="8">
        <f t="shared" si="7"/>
        <v>0.33333333333333331</v>
      </c>
      <c r="F156" s="69">
        <f t="shared" si="8"/>
        <v>0</v>
      </c>
      <c r="G156" s="69">
        <f t="shared" si="11"/>
        <v>0</v>
      </c>
      <c r="H156" s="69">
        <f t="shared" si="10"/>
        <v>1</v>
      </c>
      <c r="J156" s="6" t="s">
        <v>142</v>
      </c>
      <c r="U156" s="6" t="s">
        <v>369</v>
      </c>
      <c r="AH156" s="6" t="s">
        <v>1277</v>
      </c>
      <c r="AI156" s="6" t="s">
        <v>1370</v>
      </c>
      <c r="AJ156" s="71" t="s">
        <v>1309</v>
      </c>
    </row>
    <row r="157" spans="1:36" ht="13" x14ac:dyDescent="0.15">
      <c r="A157" s="15">
        <v>43759.729634189818</v>
      </c>
      <c r="B157" s="6" t="s">
        <v>141</v>
      </c>
      <c r="C157" s="6" t="str">
        <f t="shared" si="0"/>
        <v>Stony Point</v>
      </c>
      <c r="D157" s="6" t="str">
        <f t="shared" si="1"/>
        <v>Kyle Chambless</v>
      </c>
      <c r="E157" s="8">
        <f t="shared" si="7"/>
        <v>0.33333333333333331</v>
      </c>
      <c r="F157" s="69">
        <f t="shared" si="8"/>
        <v>0</v>
      </c>
      <c r="G157" s="69">
        <f t="shared" si="11"/>
        <v>0</v>
      </c>
      <c r="H157" s="69">
        <f t="shared" si="10"/>
        <v>1</v>
      </c>
      <c r="J157" s="6" t="s">
        <v>142</v>
      </c>
      <c r="U157" s="6" t="s">
        <v>181</v>
      </c>
      <c r="AH157" s="6" t="s">
        <v>1285</v>
      </c>
      <c r="AI157" s="6" t="s">
        <v>1371</v>
      </c>
      <c r="AJ157" s="71" t="s">
        <v>1372</v>
      </c>
    </row>
    <row r="158" spans="1:36" ht="13" x14ac:dyDescent="0.15">
      <c r="A158" s="15">
        <v>43759.729773206018</v>
      </c>
      <c r="B158" s="6" t="s">
        <v>141</v>
      </c>
      <c r="C158" s="6" t="str">
        <f t="shared" si="0"/>
        <v>Stony Point</v>
      </c>
      <c r="D158" s="6" t="str">
        <f t="shared" si="1"/>
        <v>Kevin McMillan</v>
      </c>
      <c r="E158" s="8">
        <f t="shared" si="7"/>
        <v>1</v>
      </c>
      <c r="F158" s="69">
        <f t="shared" si="8"/>
        <v>1</v>
      </c>
      <c r="G158" s="69">
        <f t="shared" si="11"/>
        <v>1</v>
      </c>
      <c r="H158" s="69">
        <f t="shared" si="10"/>
        <v>1</v>
      </c>
      <c r="J158" s="6" t="s">
        <v>142</v>
      </c>
      <c r="U158" s="6" t="s">
        <v>171</v>
      </c>
      <c r="AH158" s="6" t="s">
        <v>1280</v>
      </c>
      <c r="AI158" s="6" t="s">
        <v>1373</v>
      </c>
      <c r="AJ158" s="71" t="s">
        <v>1374</v>
      </c>
    </row>
    <row r="159" spans="1:36" ht="13" x14ac:dyDescent="0.15">
      <c r="A159" s="15">
        <v>43759.734870289351</v>
      </c>
      <c r="B159" s="6" t="s">
        <v>141</v>
      </c>
      <c r="C159" s="6" t="str">
        <f t="shared" si="0"/>
        <v>Weiss</v>
      </c>
      <c r="D159" s="6" t="str">
        <f t="shared" si="1"/>
        <v>Myzel Oyaro</v>
      </c>
      <c r="E159" s="8">
        <f t="shared" si="7"/>
        <v>0.66666666666666663</v>
      </c>
      <c r="F159" s="69">
        <f t="shared" si="8"/>
        <v>1</v>
      </c>
      <c r="G159" s="69">
        <f t="shared" si="11"/>
        <v>0</v>
      </c>
      <c r="H159" s="69">
        <f t="shared" si="10"/>
        <v>1</v>
      </c>
      <c r="J159" s="6" t="s">
        <v>168</v>
      </c>
      <c r="V159" s="6" t="s">
        <v>363</v>
      </c>
      <c r="AH159" s="6" t="s">
        <v>1280</v>
      </c>
      <c r="AI159" s="6" t="s">
        <v>1375</v>
      </c>
      <c r="AJ159" s="71" t="s">
        <v>1376</v>
      </c>
    </row>
    <row r="160" spans="1:36" ht="13" x14ac:dyDescent="0.15">
      <c r="A160" s="15">
        <v>43759.735185775462</v>
      </c>
      <c r="B160" s="6" t="s">
        <v>141</v>
      </c>
      <c r="C160" s="6" t="str">
        <f t="shared" si="0"/>
        <v>Weiss</v>
      </c>
      <c r="D160" s="6" t="str">
        <f t="shared" si="1"/>
        <v>Nauni Yadav</v>
      </c>
      <c r="E160" s="8">
        <f t="shared" si="7"/>
        <v>0.66666666666666663</v>
      </c>
      <c r="F160" s="69">
        <f t="shared" si="8"/>
        <v>1</v>
      </c>
      <c r="G160" s="69">
        <f t="shared" si="11"/>
        <v>0</v>
      </c>
      <c r="H160" s="69">
        <f t="shared" si="10"/>
        <v>1</v>
      </c>
      <c r="J160" s="6" t="s">
        <v>168</v>
      </c>
      <c r="V160" s="6" t="s">
        <v>380</v>
      </c>
      <c r="AH160" s="6" t="s">
        <v>1280</v>
      </c>
      <c r="AI160" s="6" t="s">
        <v>1377</v>
      </c>
      <c r="AJ160" s="71" t="s">
        <v>1378</v>
      </c>
    </row>
    <row r="161" spans="1:36" ht="13" x14ac:dyDescent="0.15">
      <c r="A161" s="15">
        <v>43759.735488738428</v>
      </c>
      <c r="B161" s="6" t="s">
        <v>141</v>
      </c>
      <c r="C161" s="6" t="str">
        <f t="shared" si="0"/>
        <v>Weiss</v>
      </c>
      <c r="D161" s="6" t="str">
        <f t="shared" si="1"/>
        <v>Isaac Ahonle</v>
      </c>
      <c r="E161" s="8">
        <f t="shared" si="7"/>
        <v>0.33333333333333331</v>
      </c>
      <c r="F161" s="69">
        <f t="shared" si="8"/>
        <v>0</v>
      </c>
      <c r="G161" s="69">
        <f t="shared" si="11"/>
        <v>0</v>
      </c>
      <c r="H161" s="69">
        <f t="shared" si="10"/>
        <v>1</v>
      </c>
      <c r="J161" s="6" t="s">
        <v>168</v>
      </c>
      <c r="V161" s="6" t="s">
        <v>189</v>
      </c>
      <c r="AH161" s="6" t="s">
        <v>1277</v>
      </c>
      <c r="AI161" s="6" t="s">
        <v>1379</v>
      </c>
      <c r="AJ161" s="71" t="s">
        <v>1380</v>
      </c>
    </row>
    <row r="162" spans="1:36" ht="13" x14ac:dyDescent="0.15">
      <c r="A162" s="15">
        <v>43759.735629050927</v>
      </c>
      <c r="B162" s="6" t="s">
        <v>141</v>
      </c>
      <c r="C162" s="6" t="str">
        <f t="shared" si="0"/>
        <v>Weiss</v>
      </c>
      <c r="D162" s="6" t="str">
        <f t="shared" si="1"/>
        <v>Gabriella Vallejo</v>
      </c>
      <c r="E162" s="8">
        <f t="shared" si="7"/>
        <v>0.33333333333333331</v>
      </c>
      <c r="F162" s="69">
        <f t="shared" si="8"/>
        <v>0</v>
      </c>
      <c r="G162" s="69">
        <f t="shared" si="11"/>
        <v>0</v>
      </c>
      <c r="H162" s="69">
        <f t="shared" si="10"/>
        <v>1</v>
      </c>
      <c r="J162" s="6" t="s">
        <v>168</v>
      </c>
      <c r="V162" s="6" t="s">
        <v>190</v>
      </c>
      <c r="AH162" s="6" t="s">
        <v>1277</v>
      </c>
      <c r="AI162" s="6" t="s">
        <v>1381</v>
      </c>
      <c r="AJ162" s="71" t="s">
        <v>1382</v>
      </c>
    </row>
    <row r="163" spans="1:36" ht="13" x14ac:dyDescent="0.15">
      <c r="A163" s="15">
        <v>43759.735763159726</v>
      </c>
      <c r="B163" s="6" t="s">
        <v>141</v>
      </c>
      <c r="C163" s="6" t="str">
        <f t="shared" si="0"/>
        <v>Manor Early College High School</v>
      </c>
      <c r="D163" s="6" t="str">
        <f t="shared" si="1"/>
        <v>Lilyana Chaney</v>
      </c>
      <c r="E163" s="8">
        <f t="shared" si="7"/>
        <v>0.33333333333333331</v>
      </c>
      <c r="F163" s="69">
        <f t="shared" si="8"/>
        <v>0</v>
      </c>
      <c r="G163" s="69">
        <f t="shared" si="11"/>
        <v>0</v>
      </c>
      <c r="H163" s="69">
        <f t="shared" si="10"/>
        <v>1</v>
      </c>
      <c r="J163" s="6" t="s">
        <v>210</v>
      </c>
      <c r="P163" s="6" t="s">
        <v>217</v>
      </c>
      <c r="AH163" s="6" t="s">
        <v>1271</v>
      </c>
      <c r="AI163" s="6" t="s">
        <v>1383</v>
      </c>
      <c r="AJ163" s="71" t="s">
        <v>1384</v>
      </c>
    </row>
    <row r="164" spans="1:36" ht="13" x14ac:dyDescent="0.15">
      <c r="A164" s="15">
        <v>43759.735906342597</v>
      </c>
      <c r="B164" s="6" t="s">
        <v>141</v>
      </c>
      <c r="C164" s="6" t="str">
        <f t="shared" si="0"/>
        <v>Weiss</v>
      </c>
      <c r="D164" s="6" t="str">
        <f t="shared" si="1"/>
        <v>Jason Polk</v>
      </c>
      <c r="E164" s="8">
        <f t="shared" si="7"/>
        <v>0.33333333333333331</v>
      </c>
      <c r="F164" s="69">
        <f t="shared" si="8"/>
        <v>0</v>
      </c>
      <c r="G164" s="69">
        <f t="shared" si="11"/>
        <v>0</v>
      </c>
      <c r="H164" s="69">
        <f t="shared" si="10"/>
        <v>1</v>
      </c>
      <c r="J164" s="6" t="s">
        <v>168</v>
      </c>
      <c r="V164" s="6" t="s">
        <v>370</v>
      </c>
      <c r="AH164" s="6" t="s">
        <v>1285</v>
      </c>
      <c r="AI164" s="6" t="s">
        <v>1385</v>
      </c>
      <c r="AJ164" s="71" t="s">
        <v>1331</v>
      </c>
    </row>
    <row r="165" spans="1:36" ht="13" x14ac:dyDescent="0.15">
      <c r="A165" s="15">
        <v>43759.736343449069</v>
      </c>
      <c r="B165" s="6" t="s">
        <v>141</v>
      </c>
      <c r="C165" s="6" t="str">
        <f t="shared" si="0"/>
        <v>Weiss</v>
      </c>
      <c r="D165" s="6" t="str">
        <f t="shared" si="1"/>
        <v>Luz Sanchez</v>
      </c>
      <c r="E165" s="8">
        <f t="shared" si="7"/>
        <v>0.66666666666666663</v>
      </c>
      <c r="F165" s="69">
        <f t="shared" si="8"/>
        <v>1</v>
      </c>
      <c r="G165" s="69">
        <f t="shared" si="11"/>
        <v>0</v>
      </c>
      <c r="H165" s="69">
        <f t="shared" si="10"/>
        <v>1</v>
      </c>
      <c r="J165" s="6" t="s">
        <v>168</v>
      </c>
      <c r="V165" s="6" t="s">
        <v>367</v>
      </c>
      <c r="AH165" s="6" t="s">
        <v>1280</v>
      </c>
      <c r="AI165" s="6" t="s">
        <v>1386</v>
      </c>
      <c r="AJ165" s="71" t="s">
        <v>1387</v>
      </c>
    </row>
    <row r="166" spans="1:36" ht="13" x14ac:dyDescent="0.15">
      <c r="A166" s="15">
        <v>43761.71374475694</v>
      </c>
      <c r="B166" s="6" t="s">
        <v>141</v>
      </c>
      <c r="C166" s="6" t="str">
        <f t="shared" si="0"/>
        <v>Akins</v>
      </c>
      <c r="D166" s="6" t="str">
        <f t="shared" si="1"/>
        <v>Ben Gross</v>
      </c>
      <c r="E166" s="8">
        <f t="shared" si="7"/>
        <v>0.33333333333333331</v>
      </c>
      <c r="F166" s="69">
        <f t="shared" si="8"/>
        <v>0</v>
      </c>
      <c r="G166" s="69">
        <f t="shared" si="11"/>
        <v>0</v>
      </c>
      <c r="H166" s="69">
        <f t="shared" si="10"/>
        <v>1</v>
      </c>
      <c r="J166" s="6" t="s">
        <v>194</v>
      </c>
      <c r="L166" s="6" t="s">
        <v>414</v>
      </c>
      <c r="AH166" s="6" t="s">
        <v>1285</v>
      </c>
      <c r="AI166" s="6" t="s">
        <v>1388</v>
      </c>
      <c r="AJ166" s="71" t="s">
        <v>1331</v>
      </c>
    </row>
    <row r="167" spans="1:36" ht="13" x14ac:dyDescent="0.15">
      <c r="A167" s="15">
        <v>43761.718296157407</v>
      </c>
      <c r="B167" s="6" t="s">
        <v>141</v>
      </c>
      <c r="C167" s="6" t="str">
        <f t="shared" si="0"/>
        <v>Weiss</v>
      </c>
      <c r="D167" s="6" t="str">
        <f t="shared" si="1"/>
        <v>Lynnette DeCuire</v>
      </c>
      <c r="E167" s="8">
        <f t="shared" si="7"/>
        <v>0.66666666666666663</v>
      </c>
      <c r="F167" s="69">
        <f t="shared" si="8"/>
        <v>0</v>
      </c>
      <c r="G167" s="69">
        <f t="shared" si="11"/>
        <v>1</v>
      </c>
      <c r="H167" s="69">
        <f t="shared" si="10"/>
        <v>1</v>
      </c>
      <c r="J167" s="6" t="s">
        <v>168</v>
      </c>
      <c r="V167" s="6" t="s">
        <v>199</v>
      </c>
      <c r="AH167" s="6" t="s">
        <v>1271</v>
      </c>
      <c r="AI167" s="6" t="s">
        <v>1296</v>
      </c>
      <c r="AJ167" s="71" t="s">
        <v>1389</v>
      </c>
    </row>
    <row r="168" spans="1:36" ht="13" x14ac:dyDescent="0.15">
      <c r="A168" s="15">
        <v>43761.725309201385</v>
      </c>
      <c r="B168" s="6" t="s">
        <v>141</v>
      </c>
      <c r="C168" s="6" t="str">
        <f t="shared" si="0"/>
        <v>Akins</v>
      </c>
      <c r="D168" s="6" t="str">
        <f t="shared" si="1"/>
        <v>Emma San Miguel</v>
      </c>
      <c r="E168" s="8">
        <f t="shared" si="7"/>
        <v>0.33333333333333331</v>
      </c>
      <c r="F168" s="69">
        <f t="shared" si="8"/>
        <v>0</v>
      </c>
      <c r="G168" s="69">
        <f t="shared" si="11"/>
        <v>0</v>
      </c>
      <c r="H168" s="69">
        <f t="shared" si="10"/>
        <v>1</v>
      </c>
      <c r="J168" s="6" t="s">
        <v>194</v>
      </c>
      <c r="L168" s="6" t="s">
        <v>378</v>
      </c>
      <c r="AH168" s="6" t="s">
        <v>1277</v>
      </c>
      <c r="AI168" s="6" t="s">
        <v>1390</v>
      </c>
      <c r="AJ168" s="71" t="s">
        <v>1391</v>
      </c>
    </row>
    <row r="169" spans="1:36" ht="13" x14ac:dyDescent="0.15">
      <c r="A169" s="15">
        <v>43761.72865164352</v>
      </c>
      <c r="B169" s="6" t="s">
        <v>141</v>
      </c>
      <c r="C169" s="6" t="str">
        <f t="shared" si="0"/>
        <v>Weiss</v>
      </c>
      <c r="D169" s="6" t="str">
        <f t="shared" si="1"/>
        <v>Favour Toghanro</v>
      </c>
      <c r="E169" s="8">
        <f t="shared" si="7"/>
        <v>1</v>
      </c>
      <c r="F169" s="69">
        <f t="shared" si="8"/>
        <v>1</v>
      </c>
      <c r="G169" s="69">
        <f t="shared" si="11"/>
        <v>1</v>
      </c>
      <c r="H169" s="69">
        <f t="shared" si="10"/>
        <v>1</v>
      </c>
      <c r="J169" s="6" t="s">
        <v>168</v>
      </c>
      <c r="V169" s="6" t="s">
        <v>198</v>
      </c>
      <c r="AH169" s="6" t="s">
        <v>1280</v>
      </c>
      <c r="AI169" s="6" t="s">
        <v>1392</v>
      </c>
      <c r="AJ169" s="71" t="s">
        <v>1393</v>
      </c>
    </row>
    <row r="170" spans="1:36" ht="13" x14ac:dyDescent="0.15">
      <c r="A170" s="15">
        <v>43761.730632129635</v>
      </c>
      <c r="B170" s="6" t="s">
        <v>141</v>
      </c>
      <c r="C170" s="6" t="str">
        <f t="shared" si="0"/>
        <v>Akins</v>
      </c>
      <c r="D170" s="6" t="str">
        <f t="shared" si="1"/>
        <v>Sofia Ayala</v>
      </c>
      <c r="E170" s="8">
        <f t="shared" si="7"/>
        <v>0.66666666666666663</v>
      </c>
      <c r="F170" s="69">
        <f t="shared" si="8"/>
        <v>0</v>
      </c>
      <c r="G170" s="69">
        <f t="shared" si="11"/>
        <v>1</v>
      </c>
      <c r="H170" s="69">
        <f t="shared" si="10"/>
        <v>1</v>
      </c>
      <c r="J170" s="6" t="s">
        <v>194</v>
      </c>
      <c r="L170" s="6" t="s">
        <v>376</v>
      </c>
      <c r="AH170" s="6" t="s">
        <v>1285</v>
      </c>
      <c r="AI170" s="6" t="s">
        <v>1394</v>
      </c>
      <c r="AJ170" s="71" t="s">
        <v>1395</v>
      </c>
    </row>
    <row r="171" spans="1:36" ht="13" x14ac:dyDescent="0.15">
      <c r="A171" s="15">
        <v>43761.730659479166</v>
      </c>
      <c r="B171" s="6" t="s">
        <v>141</v>
      </c>
      <c r="C171" s="6" t="str">
        <f t="shared" si="0"/>
        <v>Akins</v>
      </c>
      <c r="D171" s="6" t="str">
        <f t="shared" si="1"/>
        <v>Kennia Toledo</v>
      </c>
      <c r="E171" s="8">
        <f t="shared" si="7"/>
        <v>0.66666666666666663</v>
      </c>
      <c r="F171" s="69">
        <f t="shared" si="8"/>
        <v>0</v>
      </c>
      <c r="G171" s="69">
        <f t="shared" si="11"/>
        <v>1</v>
      </c>
      <c r="H171" s="69">
        <f t="shared" si="10"/>
        <v>1</v>
      </c>
      <c r="J171" s="6" t="s">
        <v>194</v>
      </c>
      <c r="L171" s="6" t="s">
        <v>374</v>
      </c>
      <c r="AH171" s="6" t="s">
        <v>1285</v>
      </c>
      <c r="AI171" s="6" t="s">
        <v>1396</v>
      </c>
      <c r="AJ171" s="71" t="s">
        <v>1397</v>
      </c>
    </row>
    <row r="172" spans="1:36" ht="13" x14ac:dyDescent="0.15">
      <c r="A172" s="15">
        <v>43761.732209039357</v>
      </c>
      <c r="B172" s="6" t="s">
        <v>141</v>
      </c>
      <c r="C172" s="6" t="str">
        <f t="shared" si="0"/>
        <v>Akins</v>
      </c>
      <c r="D172" s="6" t="str">
        <f t="shared" si="1"/>
        <v>Nicholas Cibrone</v>
      </c>
      <c r="E172" s="8">
        <f t="shared" si="7"/>
        <v>1</v>
      </c>
      <c r="F172" s="69">
        <f t="shared" si="8"/>
        <v>1</v>
      </c>
      <c r="G172" s="69">
        <f t="shared" si="11"/>
        <v>1</v>
      </c>
      <c r="H172" s="69">
        <f t="shared" si="10"/>
        <v>1</v>
      </c>
      <c r="J172" s="6" t="s">
        <v>194</v>
      </c>
      <c r="L172" s="6" t="s">
        <v>200</v>
      </c>
      <c r="AH172" s="6" t="s">
        <v>1280</v>
      </c>
      <c r="AI172" s="6" t="s">
        <v>1398</v>
      </c>
      <c r="AJ172" s="71" t="s">
        <v>1331</v>
      </c>
    </row>
    <row r="173" spans="1:36" ht="13" x14ac:dyDescent="0.15">
      <c r="A173" s="15">
        <v>43761.733026655093</v>
      </c>
      <c r="B173" s="6" t="s">
        <v>141</v>
      </c>
      <c r="C173" s="6" t="str">
        <f t="shared" si="0"/>
        <v>Akins</v>
      </c>
      <c r="D173" s="6" t="str">
        <f t="shared" si="1"/>
        <v>William Hale</v>
      </c>
      <c r="E173" s="8">
        <f t="shared" si="7"/>
        <v>0.66666666666666663</v>
      </c>
      <c r="F173" s="69">
        <f t="shared" si="8"/>
        <v>1</v>
      </c>
      <c r="G173" s="69">
        <f t="shared" si="11"/>
        <v>0</v>
      </c>
      <c r="H173" s="69">
        <f t="shared" si="10"/>
        <v>1</v>
      </c>
      <c r="J173" s="6" t="s">
        <v>194</v>
      </c>
      <c r="L173" s="6" t="s">
        <v>205</v>
      </c>
      <c r="AH173" s="6" t="s">
        <v>1280</v>
      </c>
      <c r="AI173" s="6" t="s">
        <v>1399</v>
      </c>
      <c r="AJ173" s="6" t="s">
        <v>1400</v>
      </c>
    </row>
    <row r="174" spans="1:36" ht="13" x14ac:dyDescent="0.15">
      <c r="A174" s="15">
        <v>43761.733620902778</v>
      </c>
      <c r="B174" s="6" t="s">
        <v>141</v>
      </c>
      <c r="C174" s="6" t="str">
        <f t="shared" si="0"/>
        <v>Akins</v>
      </c>
      <c r="D174" s="6" t="str">
        <f t="shared" si="1"/>
        <v>Brendon Garrison</v>
      </c>
      <c r="E174" s="8">
        <f t="shared" si="7"/>
        <v>0.33333333333333331</v>
      </c>
      <c r="F174" s="69">
        <f t="shared" si="8"/>
        <v>0</v>
      </c>
      <c r="G174" s="69">
        <f t="shared" si="11"/>
        <v>0</v>
      </c>
      <c r="H174" s="69">
        <f t="shared" si="10"/>
        <v>1</v>
      </c>
      <c r="J174" s="6" t="s">
        <v>194</v>
      </c>
      <c r="L174" s="6" t="s">
        <v>375</v>
      </c>
      <c r="AH174" s="6" t="s">
        <v>1285</v>
      </c>
      <c r="AI174" s="6" t="s">
        <v>1401</v>
      </c>
      <c r="AJ174" s="71" t="s">
        <v>1402</v>
      </c>
    </row>
    <row r="175" spans="1:36" ht="13" x14ac:dyDescent="0.15">
      <c r="A175" s="15">
        <v>43761.733729155094</v>
      </c>
      <c r="B175" s="6" t="s">
        <v>141</v>
      </c>
      <c r="C175" s="6" t="str">
        <f t="shared" si="0"/>
        <v>Akins</v>
      </c>
      <c r="D175" s="6" t="str">
        <f t="shared" si="1"/>
        <v>Ashlyn King</v>
      </c>
      <c r="E175" s="8">
        <f t="shared" si="7"/>
        <v>1</v>
      </c>
      <c r="F175" s="69">
        <f t="shared" si="8"/>
        <v>1</v>
      </c>
      <c r="G175" s="69">
        <f t="shared" si="11"/>
        <v>1</v>
      </c>
      <c r="H175" s="69">
        <f t="shared" si="10"/>
        <v>1</v>
      </c>
      <c r="J175" s="6" t="s">
        <v>194</v>
      </c>
      <c r="L175" s="6" t="s">
        <v>195</v>
      </c>
      <c r="AH175" s="6" t="s">
        <v>1280</v>
      </c>
      <c r="AI175" s="6" t="s">
        <v>1403</v>
      </c>
      <c r="AJ175" s="6" t="s">
        <v>1404</v>
      </c>
    </row>
    <row r="176" spans="1:36" ht="13" x14ac:dyDescent="0.15">
      <c r="A176" s="15">
        <v>43761.734198680555</v>
      </c>
      <c r="B176" s="6" t="s">
        <v>141</v>
      </c>
      <c r="C176" s="6" t="str">
        <f t="shared" si="0"/>
        <v>Akins</v>
      </c>
      <c r="D176" s="6" t="str">
        <f t="shared" si="1"/>
        <v>Francisco Ojeda</v>
      </c>
      <c r="E176" s="8">
        <f t="shared" si="7"/>
        <v>1</v>
      </c>
      <c r="F176" s="69">
        <f t="shared" si="8"/>
        <v>1</v>
      </c>
      <c r="G176" s="69">
        <f t="shared" si="11"/>
        <v>1</v>
      </c>
      <c r="H176" s="69">
        <f t="shared" si="10"/>
        <v>1</v>
      </c>
      <c r="J176" s="6" t="s">
        <v>194</v>
      </c>
      <c r="L176" s="6" t="s">
        <v>201</v>
      </c>
      <c r="AH176" s="6" t="s">
        <v>1280</v>
      </c>
      <c r="AI176" s="6" t="s">
        <v>1405</v>
      </c>
      <c r="AJ176" s="71" t="s">
        <v>1406</v>
      </c>
    </row>
    <row r="177" spans="1:36" ht="13" x14ac:dyDescent="0.15">
      <c r="A177" s="15">
        <v>43761.735122025464</v>
      </c>
      <c r="B177" s="6" t="s">
        <v>141</v>
      </c>
      <c r="C177" s="6" t="str">
        <f t="shared" si="0"/>
        <v>Akins</v>
      </c>
      <c r="D177" s="6" t="str">
        <f t="shared" si="1"/>
        <v>Nallely Alonso</v>
      </c>
      <c r="E177" s="8">
        <f t="shared" si="7"/>
        <v>1</v>
      </c>
      <c r="F177" s="69">
        <f t="shared" si="8"/>
        <v>1</v>
      </c>
      <c r="G177" s="69">
        <f t="shared" si="11"/>
        <v>1</v>
      </c>
      <c r="H177" s="69">
        <f t="shared" si="10"/>
        <v>1</v>
      </c>
      <c r="J177" s="6" t="s">
        <v>194</v>
      </c>
      <c r="L177" s="6" t="s">
        <v>407</v>
      </c>
      <c r="AH177" s="6" t="s">
        <v>1280</v>
      </c>
      <c r="AI177" s="6" t="s">
        <v>1286</v>
      </c>
      <c r="AJ177" s="71" t="s">
        <v>1407</v>
      </c>
    </row>
    <row r="178" spans="1:36" ht="13" x14ac:dyDescent="0.15">
      <c r="A178" s="15">
        <v>43761.735758854164</v>
      </c>
      <c r="B178" s="6" t="s">
        <v>141</v>
      </c>
      <c r="C178" s="6" t="str">
        <f t="shared" si="0"/>
        <v>Akins</v>
      </c>
      <c r="D178" s="6" t="str">
        <f t="shared" si="1"/>
        <v>Maria Contreras</v>
      </c>
      <c r="E178" s="8">
        <f t="shared" si="7"/>
        <v>1</v>
      </c>
      <c r="F178" s="69">
        <f t="shared" si="8"/>
        <v>1</v>
      </c>
      <c r="G178" s="69">
        <f t="shared" si="11"/>
        <v>1</v>
      </c>
      <c r="H178" s="69">
        <f t="shared" si="10"/>
        <v>1</v>
      </c>
      <c r="J178" s="6" t="s">
        <v>194</v>
      </c>
      <c r="L178" s="6" t="s">
        <v>208</v>
      </c>
      <c r="AH178" s="6" t="s">
        <v>1280</v>
      </c>
      <c r="AI178" s="6" t="s">
        <v>1408</v>
      </c>
      <c r="AJ178" s="71" t="s">
        <v>1409</v>
      </c>
    </row>
    <row r="179" spans="1:36" ht="13" x14ac:dyDescent="0.15">
      <c r="A179" s="15">
        <v>43762.703675254626</v>
      </c>
      <c r="B179" s="6" t="s">
        <v>141</v>
      </c>
      <c r="C179" s="6" t="str">
        <f t="shared" si="0"/>
        <v>Manor New Tech</v>
      </c>
      <c r="D179" s="6" t="str">
        <f t="shared" si="1"/>
        <v>Jaime Bautista</v>
      </c>
      <c r="E179" s="8">
        <f t="shared" si="7"/>
        <v>0</v>
      </c>
      <c r="F179" s="69">
        <f t="shared" si="8"/>
        <v>0</v>
      </c>
      <c r="G179" s="69">
        <f t="shared" si="11"/>
        <v>0</v>
      </c>
      <c r="H179" s="69">
        <f t="shared" si="10"/>
        <v>0</v>
      </c>
      <c r="J179" s="6" t="s">
        <v>272</v>
      </c>
      <c r="R179" s="6" t="s">
        <v>292</v>
      </c>
      <c r="AH179" s="6" t="s">
        <v>1285</v>
      </c>
      <c r="AI179" s="6" t="s">
        <v>1410</v>
      </c>
      <c r="AJ179" s="6" t="s">
        <v>1411</v>
      </c>
    </row>
    <row r="180" spans="1:36" ht="13" x14ac:dyDescent="0.15">
      <c r="A180" s="15">
        <v>43762.705104918983</v>
      </c>
      <c r="B180" s="6" t="s">
        <v>141</v>
      </c>
      <c r="C180" s="6" t="str">
        <f t="shared" si="0"/>
        <v>Manor New Tech</v>
      </c>
      <c r="D180" s="6" t="str">
        <f t="shared" si="1"/>
        <v>Matthew Campos</v>
      </c>
      <c r="E180" s="8">
        <f t="shared" si="7"/>
        <v>0</v>
      </c>
      <c r="F180" s="69">
        <f t="shared" si="8"/>
        <v>0</v>
      </c>
      <c r="G180" s="69">
        <f t="shared" si="11"/>
        <v>0</v>
      </c>
      <c r="H180" s="69">
        <f t="shared" si="10"/>
        <v>0</v>
      </c>
      <c r="J180" s="6" t="s">
        <v>272</v>
      </c>
      <c r="R180" s="6" t="s">
        <v>281</v>
      </c>
      <c r="AH180" s="6" t="s">
        <v>1271</v>
      </c>
      <c r="AI180" s="6" t="s">
        <v>1412</v>
      </c>
      <c r="AJ180" s="6" t="s">
        <v>1413</v>
      </c>
    </row>
    <row r="181" spans="1:36" ht="13" x14ac:dyDescent="0.15">
      <c r="A181" s="15">
        <v>43762.707021678245</v>
      </c>
      <c r="B181" s="6" t="s">
        <v>141</v>
      </c>
      <c r="C181" s="6" t="str">
        <f t="shared" si="0"/>
        <v>Manor New Tech</v>
      </c>
      <c r="D181" s="6" t="str">
        <f t="shared" si="1"/>
        <v>Jaime Bautista</v>
      </c>
      <c r="E181" s="8">
        <f t="shared" si="7"/>
        <v>0.33333333333333331</v>
      </c>
      <c r="F181" s="69">
        <f t="shared" si="8"/>
        <v>1</v>
      </c>
      <c r="G181" s="69">
        <f t="shared" si="11"/>
        <v>0</v>
      </c>
      <c r="H181" s="69">
        <f t="shared" si="10"/>
        <v>0</v>
      </c>
      <c r="J181" s="6" t="s">
        <v>272</v>
      </c>
      <c r="R181" s="6" t="s">
        <v>292</v>
      </c>
      <c r="AH181" s="6" t="s">
        <v>1280</v>
      </c>
      <c r="AI181" s="6" t="s">
        <v>1414</v>
      </c>
      <c r="AJ181" s="6" t="s">
        <v>1415</v>
      </c>
    </row>
    <row r="182" spans="1:36" ht="13" x14ac:dyDescent="0.15">
      <c r="A182" s="15">
        <v>43762.70775105324</v>
      </c>
      <c r="B182" s="6" t="s">
        <v>141</v>
      </c>
      <c r="C182" s="6" t="str">
        <f t="shared" si="0"/>
        <v>Manor New Tech</v>
      </c>
      <c r="D182" s="6" t="str">
        <f t="shared" si="1"/>
        <v>Aileen Rodriguez</v>
      </c>
      <c r="E182" s="8">
        <f t="shared" si="7"/>
        <v>0.66666666666666663</v>
      </c>
      <c r="F182" s="69">
        <f t="shared" si="8"/>
        <v>1</v>
      </c>
      <c r="G182" s="69">
        <f t="shared" si="11"/>
        <v>0</v>
      </c>
      <c r="H182" s="69">
        <f t="shared" si="10"/>
        <v>1</v>
      </c>
      <c r="J182" s="6" t="s">
        <v>272</v>
      </c>
      <c r="R182" s="6" t="s">
        <v>278</v>
      </c>
      <c r="AH182" s="6" t="s">
        <v>1280</v>
      </c>
      <c r="AI182" s="6" t="s">
        <v>1416</v>
      </c>
      <c r="AJ182" s="71" t="s">
        <v>1309</v>
      </c>
    </row>
    <row r="183" spans="1:36" ht="13" x14ac:dyDescent="0.15">
      <c r="A183" s="15">
        <v>43762.708332187496</v>
      </c>
      <c r="B183" s="6" t="s">
        <v>141</v>
      </c>
      <c r="C183" s="6" t="str">
        <f t="shared" si="0"/>
        <v>Manor New Tech</v>
      </c>
      <c r="D183" s="6" t="str">
        <f t="shared" si="1"/>
        <v>Antonio Figueroa</v>
      </c>
      <c r="E183" s="8">
        <f t="shared" si="7"/>
        <v>0.66666666666666663</v>
      </c>
      <c r="F183" s="69">
        <f t="shared" si="8"/>
        <v>1</v>
      </c>
      <c r="G183" s="69">
        <f t="shared" si="11"/>
        <v>0</v>
      </c>
      <c r="H183" s="69">
        <f t="shared" si="10"/>
        <v>1</v>
      </c>
      <c r="J183" s="6" t="s">
        <v>272</v>
      </c>
      <c r="R183" s="6" t="s">
        <v>387</v>
      </c>
      <c r="AH183" s="6" t="s">
        <v>1280</v>
      </c>
      <c r="AI183" s="6" t="s">
        <v>1417</v>
      </c>
      <c r="AJ183" s="71" t="s">
        <v>1331</v>
      </c>
    </row>
    <row r="184" spans="1:36" ht="13" x14ac:dyDescent="0.15">
      <c r="A184" s="15">
        <v>43762.70849211805</v>
      </c>
      <c r="B184" s="6" t="s">
        <v>141</v>
      </c>
      <c r="C184" s="6" t="str">
        <f t="shared" si="0"/>
        <v>Manor New Tech</v>
      </c>
      <c r="D184" s="6" t="str">
        <f t="shared" si="1"/>
        <v>Darren Hyson</v>
      </c>
      <c r="E184" s="8">
        <f t="shared" si="7"/>
        <v>0.66666666666666663</v>
      </c>
      <c r="F184" s="69">
        <f t="shared" si="8"/>
        <v>1</v>
      </c>
      <c r="G184" s="69">
        <f t="shared" si="11"/>
        <v>0</v>
      </c>
      <c r="H184" s="69">
        <f t="shared" si="10"/>
        <v>1</v>
      </c>
      <c r="J184" s="6" t="s">
        <v>272</v>
      </c>
      <c r="R184" s="6" t="s">
        <v>394</v>
      </c>
      <c r="AH184" s="6" t="s">
        <v>1280</v>
      </c>
      <c r="AI184" s="6" t="s">
        <v>1418</v>
      </c>
      <c r="AJ184" s="71" t="s">
        <v>1309</v>
      </c>
    </row>
    <row r="185" spans="1:36" ht="13" x14ac:dyDescent="0.15">
      <c r="A185" s="15">
        <v>43762.708544374997</v>
      </c>
      <c r="B185" s="6" t="s">
        <v>141</v>
      </c>
      <c r="C185" s="6" t="str">
        <f t="shared" si="0"/>
        <v>Manor New Tech</v>
      </c>
      <c r="D185" s="6" t="str">
        <f t="shared" si="1"/>
        <v>Sofia Mendoza</v>
      </c>
      <c r="E185" s="8">
        <f t="shared" si="7"/>
        <v>0.66666666666666663</v>
      </c>
      <c r="F185" s="69">
        <f t="shared" si="8"/>
        <v>1</v>
      </c>
      <c r="G185" s="69">
        <f t="shared" si="11"/>
        <v>0</v>
      </c>
      <c r="H185" s="69">
        <f t="shared" si="10"/>
        <v>1</v>
      </c>
      <c r="J185" s="6" t="s">
        <v>272</v>
      </c>
      <c r="R185" s="6" t="s">
        <v>280</v>
      </c>
      <c r="AH185" s="6" t="s">
        <v>1280</v>
      </c>
      <c r="AI185" s="6" t="s">
        <v>1419</v>
      </c>
      <c r="AJ185" s="71" t="s">
        <v>1309</v>
      </c>
    </row>
    <row r="186" spans="1:36" ht="13" x14ac:dyDescent="0.15">
      <c r="A186" s="15">
        <v>43762.708615671298</v>
      </c>
      <c r="B186" s="6" t="s">
        <v>141</v>
      </c>
      <c r="C186" s="6" t="str">
        <f t="shared" si="0"/>
        <v>Manor New Tech</v>
      </c>
      <c r="D186" s="6" t="str">
        <f t="shared" si="1"/>
        <v>Mahder Adenew</v>
      </c>
      <c r="E186" s="8">
        <f t="shared" si="7"/>
        <v>0.66666666666666663</v>
      </c>
      <c r="F186" s="69">
        <f t="shared" si="8"/>
        <v>1</v>
      </c>
      <c r="G186" s="69">
        <f t="shared" si="11"/>
        <v>0</v>
      </c>
      <c r="H186" s="69">
        <f t="shared" si="10"/>
        <v>1</v>
      </c>
      <c r="J186" s="6" t="s">
        <v>272</v>
      </c>
      <c r="R186" s="6" t="s">
        <v>312</v>
      </c>
      <c r="AH186" s="6" t="s">
        <v>1280</v>
      </c>
      <c r="AI186" s="6" t="s">
        <v>1420</v>
      </c>
      <c r="AJ186" s="71" t="s">
        <v>1331</v>
      </c>
    </row>
    <row r="187" spans="1:36" ht="13" x14ac:dyDescent="0.15">
      <c r="A187" s="15">
        <v>43762.708626481486</v>
      </c>
      <c r="B187" s="6" t="s">
        <v>141</v>
      </c>
      <c r="C187" s="6" t="str">
        <f t="shared" si="0"/>
        <v>Manor New Tech</v>
      </c>
      <c r="D187" s="6" t="str">
        <f t="shared" si="1"/>
        <v>Jenny Khun</v>
      </c>
      <c r="E187" s="8">
        <f t="shared" si="7"/>
        <v>0.66666666666666663</v>
      </c>
      <c r="F187" s="69">
        <f t="shared" si="8"/>
        <v>1</v>
      </c>
      <c r="G187" s="69">
        <f t="shared" si="11"/>
        <v>0</v>
      </c>
      <c r="H187" s="69">
        <f t="shared" si="10"/>
        <v>1</v>
      </c>
      <c r="J187" s="6" t="s">
        <v>272</v>
      </c>
      <c r="R187" s="6" t="s">
        <v>284</v>
      </c>
      <c r="AH187" s="6" t="s">
        <v>1280</v>
      </c>
      <c r="AI187" s="6" t="s">
        <v>1421</v>
      </c>
      <c r="AJ187" s="71" t="s">
        <v>1309</v>
      </c>
    </row>
    <row r="188" spans="1:36" ht="13" x14ac:dyDescent="0.15">
      <c r="A188" s="15">
        <v>43762.708664999998</v>
      </c>
      <c r="B188" s="6" t="s">
        <v>141</v>
      </c>
      <c r="C188" s="6" t="str">
        <f t="shared" si="0"/>
        <v>Manor New Tech</v>
      </c>
      <c r="D188" s="6" t="str">
        <f t="shared" si="1"/>
        <v>Emily Wall-Mata</v>
      </c>
      <c r="E188" s="8">
        <f t="shared" si="7"/>
        <v>0.66666666666666663</v>
      </c>
      <c r="F188" s="69">
        <f t="shared" si="8"/>
        <v>1</v>
      </c>
      <c r="G188" s="69">
        <f t="shared" si="11"/>
        <v>0</v>
      </c>
      <c r="H188" s="69">
        <f t="shared" si="10"/>
        <v>1</v>
      </c>
      <c r="J188" s="6" t="s">
        <v>272</v>
      </c>
      <c r="R188" s="6" t="s">
        <v>313</v>
      </c>
      <c r="AH188" s="6" t="s">
        <v>1280</v>
      </c>
      <c r="AI188" s="6" t="s">
        <v>1422</v>
      </c>
      <c r="AJ188" s="71" t="s">
        <v>1309</v>
      </c>
    </row>
    <row r="189" spans="1:36" ht="13" x14ac:dyDescent="0.15">
      <c r="A189" s="15">
        <v>43762.709506724539</v>
      </c>
      <c r="B189" s="6" t="s">
        <v>141</v>
      </c>
      <c r="C189" s="6" t="str">
        <f t="shared" si="0"/>
        <v>Manor New Tech</v>
      </c>
      <c r="D189" s="6" t="str">
        <f t="shared" si="1"/>
        <v>Lidia Guitierrez</v>
      </c>
      <c r="E189" s="8">
        <f t="shared" si="7"/>
        <v>0.33333333333333331</v>
      </c>
      <c r="F189" s="69">
        <f t="shared" si="8"/>
        <v>1</v>
      </c>
      <c r="G189" s="69">
        <f t="shared" si="11"/>
        <v>0</v>
      </c>
      <c r="H189" s="69">
        <f t="shared" si="10"/>
        <v>0</v>
      </c>
      <c r="J189" s="6" t="s">
        <v>272</v>
      </c>
      <c r="R189" s="6" t="s">
        <v>273</v>
      </c>
      <c r="AH189" s="6" t="s">
        <v>1280</v>
      </c>
      <c r="AI189" s="6" t="s">
        <v>1423</v>
      </c>
      <c r="AJ189" s="6" t="s">
        <v>1424</v>
      </c>
    </row>
    <row r="190" spans="1:36" ht="13" x14ac:dyDescent="0.15">
      <c r="A190" s="15">
        <v>43762.709849699073</v>
      </c>
      <c r="B190" s="6" t="s">
        <v>141</v>
      </c>
      <c r="C190" s="6" t="str">
        <f t="shared" si="0"/>
        <v>Manor New Tech</v>
      </c>
      <c r="D190" s="6" t="str">
        <f t="shared" si="1"/>
        <v>Francisco Ruiz Silva</v>
      </c>
      <c r="E190" s="8">
        <f t="shared" si="7"/>
        <v>0</v>
      </c>
      <c r="F190" s="69">
        <f t="shared" si="8"/>
        <v>0</v>
      </c>
      <c r="G190" s="69">
        <f t="shared" si="11"/>
        <v>0</v>
      </c>
      <c r="H190" s="69">
        <f t="shared" si="10"/>
        <v>0</v>
      </c>
      <c r="J190" s="6" t="s">
        <v>272</v>
      </c>
      <c r="R190" s="6" t="s">
        <v>320</v>
      </c>
      <c r="AH190" s="6" t="s">
        <v>1271</v>
      </c>
      <c r="AI190" s="6" t="s">
        <v>1425</v>
      </c>
      <c r="AJ190" s="6" t="s">
        <v>1426</v>
      </c>
    </row>
    <row r="191" spans="1:36" ht="13" x14ac:dyDescent="0.15">
      <c r="A191" s="15">
        <v>43766.72763731482</v>
      </c>
      <c r="B191" s="6" t="s">
        <v>141</v>
      </c>
      <c r="C191" s="6" t="str">
        <f t="shared" si="0"/>
        <v>Manor Early College High School</v>
      </c>
      <c r="D191" s="6" t="str">
        <f t="shared" si="1"/>
        <v>Isiah Martinez</v>
      </c>
      <c r="E191" s="8">
        <f t="shared" si="7"/>
        <v>0.66666666666666663</v>
      </c>
      <c r="F191" s="69">
        <f t="shared" si="8"/>
        <v>1</v>
      </c>
      <c r="G191" s="69">
        <f t="shared" si="11"/>
        <v>1</v>
      </c>
      <c r="H191" s="69">
        <f t="shared" si="10"/>
        <v>0</v>
      </c>
      <c r="J191" s="6" t="s">
        <v>210</v>
      </c>
      <c r="P191" s="6" t="s">
        <v>245</v>
      </c>
      <c r="AH191" s="6" t="s">
        <v>1280</v>
      </c>
      <c r="AI191" s="6" t="s">
        <v>1427</v>
      </c>
      <c r="AJ191" s="6" t="s">
        <v>1428</v>
      </c>
    </row>
    <row r="192" spans="1:36" ht="13" x14ac:dyDescent="0.15">
      <c r="A192" s="15">
        <v>43766.730745995374</v>
      </c>
      <c r="B192" s="6" t="s">
        <v>141</v>
      </c>
      <c r="C192" s="6" t="str">
        <f t="shared" si="0"/>
        <v>Manor Early College High School</v>
      </c>
      <c r="D192" s="6" t="str">
        <f t="shared" si="1"/>
        <v>Maddox Dimmitt</v>
      </c>
      <c r="E192" s="8">
        <f t="shared" si="7"/>
        <v>0.66666666666666663</v>
      </c>
      <c r="F192" s="69">
        <f t="shared" si="8"/>
        <v>0</v>
      </c>
      <c r="G192" s="69">
        <f t="shared" si="11"/>
        <v>1</v>
      </c>
      <c r="H192" s="69">
        <f t="shared" si="10"/>
        <v>1</v>
      </c>
      <c r="J192" s="6" t="s">
        <v>210</v>
      </c>
      <c r="P192" s="6" t="s">
        <v>225</v>
      </c>
      <c r="AH192" s="6" t="s">
        <v>1285</v>
      </c>
      <c r="AI192" s="6" t="s">
        <v>1286</v>
      </c>
      <c r="AJ192" s="71" t="s">
        <v>1429</v>
      </c>
    </row>
    <row r="193" spans="1:36" ht="13" x14ac:dyDescent="0.15">
      <c r="A193" s="15">
        <v>43766.731213483799</v>
      </c>
      <c r="B193" s="6" t="s">
        <v>141</v>
      </c>
      <c r="C193" s="6" t="str">
        <f t="shared" si="0"/>
        <v>Manor Early College High School</v>
      </c>
      <c r="D193" s="6" t="str">
        <f t="shared" si="1"/>
        <v>Ellie Chan</v>
      </c>
      <c r="E193" s="8">
        <f t="shared" si="7"/>
        <v>1.3333333333333333</v>
      </c>
      <c r="F193" s="69">
        <f t="shared" si="8"/>
        <v>1</v>
      </c>
      <c r="G193" s="69">
        <f t="shared" si="11"/>
        <v>2</v>
      </c>
      <c r="H193" s="69">
        <f t="shared" si="10"/>
        <v>1</v>
      </c>
      <c r="J193" s="6" t="s">
        <v>210</v>
      </c>
      <c r="P193" s="6" t="s">
        <v>214</v>
      </c>
      <c r="AH193" s="6" t="s">
        <v>1280</v>
      </c>
      <c r="AI193" s="6" t="s">
        <v>1430</v>
      </c>
      <c r="AJ193" s="71" t="s">
        <v>1431</v>
      </c>
    </row>
    <row r="194" spans="1:36" ht="13" x14ac:dyDescent="0.15">
      <c r="A194" s="15">
        <v>43766.731545891205</v>
      </c>
      <c r="B194" s="6" t="s">
        <v>141</v>
      </c>
      <c r="C194" s="6" t="str">
        <f t="shared" si="0"/>
        <v>Manor Early College High School</v>
      </c>
      <c r="D194" s="6" t="str">
        <f t="shared" si="1"/>
        <v>Lilyana Chaney</v>
      </c>
      <c r="E194" s="8">
        <f t="shared" si="7"/>
        <v>0.66666666666666663</v>
      </c>
      <c r="F194" s="69">
        <f t="shared" si="8"/>
        <v>1</v>
      </c>
      <c r="G194" s="69">
        <f t="shared" si="11"/>
        <v>0</v>
      </c>
      <c r="H194" s="69">
        <f t="shared" si="10"/>
        <v>1</v>
      </c>
      <c r="J194" s="6" t="s">
        <v>210</v>
      </c>
      <c r="P194" s="6" t="s">
        <v>217</v>
      </c>
      <c r="AH194" s="6" t="s">
        <v>1280</v>
      </c>
      <c r="AI194" s="6" t="s">
        <v>1383</v>
      </c>
      <c r="AJ194" s="71" t="s">
        <v>1384</v>
      </c>
    </row>
    <row r="195" spans="1:36" ht="13" x14ac:dyDescent="0.15">
      <c r="A195" s="15">
        <v>43766.731781562499</v>
      </c>
      <c r="B195" s="6" t="s">
        <v>141</v>
      </c>
      <c r="C195" s="6" t="str">
        <f t="shared" si="0"/>
        <v>Manor Early College High School</v>
      </c>
      <c r="D195" s="6" t="str">
        <f t="shared" si="1"/>
        <v>Rudy Morales Hernandez</v>
      </c>
      <c r="E195" s="8">
        <f t="shared" si="7"/>
        <v>0.66666666666666663</v>
      </c>
      <c r="F195" s="69">
        <f t="shared" si="8"/>
        <v>1</v>
      </c>
      <c r="G195" s="69">
        <f t="shared" si="11"/>
        <v>1</v>
      </c>
      <c r="H195" s="69">
        <f t="shared" si="10"/>
        <v>0</v>
      </c>
      <c r="J195" s="6" t="s">
        <v>210</v>
      </c>
      <c r="P195" s="6" t="s">
        <v>215</v>
      </c>
      <c r="AH195" s="6" t="s">
        <v>1280</v>
      </c>
      <c r="AI195" s="6" t="s">
        <v>1432</v>
      </c>
      <c r="AJ195" s="6" t="s">
        <v>1428</v>
      </c>
    </row>
    <row r="196" spans="1:36" ht="13" x14ac:dyDescent="0.15">
      <c r="A196" s="15">
        <v>43766.73795328704</v>
      </c>
      <c r="B196" s="6" t="s">
        <v>141</v>
      </c>
      <c r="C196" s="6" t="str">
        <f t="shared" si="0"/>
        <v>Manor Early College High School</v>
      </c>
      <c r="D196" s="6" t="str">
        <f t="shared" si="1"/>
        <v>Michael Castillo</v>
      </c>
      <c r="E196" s="8">
        <f t="shared" si="7"/>
        <v>0</v>
      </c>
      <c r="F196" s="69">
        <f t="shared" si="8"/>
        <v>0</v>
      </c>
      <c r="G196" s="69">
        <f t="shared" si="11"/>
        <v>0</v>
      </c>
      <c r="H196" s="69">
        <f t="shared" si="10"/>
        <v>0</v>
      </c>
      <c r="J196" s="6" t="s">
        <v>210</v>
      </c>
      <c r="P196" s="6" t="s">
        <v>242</v>
      </c>
      <c r="AH196" s="6" t="s">
        <v>1271</v>
      </c>
      <c r="AI196" s="6" t="s">
        <v>1433</v>
      </c>
      <c r="AJ196" s="6" t="s">
        <v>1434</v>
      </c>
    </row>
    <row r="197" spans="1:36" ht="13" x14ac:dyDescent="0.15">
      <c r="A197" s="15">
        <v>43766.739600057874</v>
      </c>
      <c r="B197" s="6" t="s">
        <v>141</v>
      </c>
      <c r="C197" s="6" t="str">
        <f t="shared" si="0"/>
        <v>Manor Early College High School</v>
      </c>
      <c r="D197" s="6" t="str">
        <f t="shared" si="1"/>
        <v>Leondre Russell</v>
      </c>
      <c r="E197" s="8">
        <f t="shared" si="7"/>
        <v>0.33333333333333331</v>
      </c>
      <c r="F197" s="69">
        <f t="shared" si="8"/>
        <v>0</v>
      </c>
      <c r="G197" s="69">
        <f t="shared" si="11"/>
        <v>0</v>
      </c>
      <c r="H197" s="69">
        <f t="shared" si="10"/>
        <v>1</v>
      </c>
      <c r="J197" s="6" t="s">
        <v>210</v>
      </c>
      <c r="P197" s="6" t="s">
        <v>236</v>
      </c>
      <c r="AH197" s="6" t="s">
        <v>1285</v>
      </c>
      <c r="AI197" s="6" t="s">
        <v>1435</v>
      </c>
      <c r="AJ197" s="71" t="s">
        <v>1436</v>
      </c>
    </row>
    <row r="198" spans="1:36" ht="13" x14ac:dyDescent="0.15">
      <c r="A198" s="15">
        <v>43766.745250254629</v>
      </c>
      <c r="B198" s="6" t="s">
        <v>141</v>
      </c>
      <c r="C198" s="6" t="str">
        <f t="shared" si="0"/>
        <v>Manor Early College High School</v>
      </c>
      <c r="D198" s="6" t="str">
        <f t="shared" si="1"/>
        <v>Maria Aldape</v>
      </c>
      <c r="E198" s="8">
        <f t="shared" si="7"/>
        <v>0.66666666666666663</v>
      </c>
      <c r="F198" s="69">
        <f t="shared" si="8"/>
        <v>0</v>
      </c>
      <c r="G198" s="69">
        <f t="shared" si="11"/>
        <v>1</v>
      </c>
      <c r="H198" s="69">
        <f t="shared" si="10"/>
        <v>1</v>
      </c>
      <c r="J198" s="6" t="s">
        <v>210</v>
      </c>
      <c r="P198" s="6" t="s">
        <v>227</v>
      </c>
      <c r="AH198" s="6" t="s">
        <v>1277</v>
      </c>
      <c r="AI198" s="6" t="s">
        <v>1437</v>
      </c>
      <c r="AJ198" s="71" t="s">
        <v>1438</v>
      </c>
    </row>
    <row r="199" spans="1:36" ht="13" x14ac:dyDescent="0.15">
      <c r="A199" s="15">
        <v>43766.745916782413</v>
      </c>
      <c r="B199" s="6" t="s">
        <v>141</v>
      </c>
      <c r="C199" s="6" t="str">
        <f t="shared" si="0"/>
        <v>Manor Early College High School</v>
      </c>
      <c r="D199" s="6" t="str">
        <f t="shared" si="1"/>
        <v>Timothy Villegas</v>
      </c>
      <c r="E199" s="8">
        <f t="shared" si="7"/>
        <v>0.66666666666666663</v>
      </c>
      <c r="F199" s="69">
        <f t="shared" si="8"/>
        <v>0</v>
      </c>
      <c r="G199" s="69">
        <f t="shared" si="11"/>
        <v>1</v>
      </c>
      <c r="H199" s="69">
        <f t="shared" si="10"/>
        <v>1</v>
      </c>
      <c r="J199" s="6" t="s">
        <v>210</v>
      </c>
      <c r="P199" s="6" t="s">
        <v>216</v>
      </c>
      <c r="AH199" s="6" t="s">
        <v>1277</v>
      </c>
      <c r="AI199" s="6" t="s">
        <v>1437</v>
      </c>
      <c r="AJ199" s="71" t="s">
        <v>1439</v>
      </c>
    </row>
    <row r="200" spans="1:36" ht="13" x14ac:dyDescent="0.15">
      <c r="A200" s="15">
        <v>43766.74662046296</v>
      </c>
      <c r="B200" s="6" t="s">
        <v>141</v>
      </c>
      <c r="C200" s="6" t="str">
        <f t="shared" si="0"/>
        <v>Manor Early College High School</v>
      </c>
      <c r="D200" s="6" t="str">
        <f t="shared" si="1"/>
        <v>Diego Garcia</v>
      </c>
      <c r="E200" s="8">
        <f t="shared" si="7"/>
        <v>0.66666666666666663</v>
      </c>
      <c r="F200" s="69">
        <f t="shared" si="8"/>
        <v>0</v>
      </c>
      <c r="G200" s="69">
        <f t="shared" si="11"/>
        <v>1</v>
      </c>
      <c r="H200" s="69">
        <f t="shared" si="10"/>
        <v>1</v>
      </c>
      <c r="J200" s="6" t="s">
        <v>210</v>
      </c>
      <c r="P200" s="6" t="s">
        <v>241</v>
      </c>
      <c r="AH200" s="6" t="s">
        <v>1285</v>
      </c>
      <c r="AI200" s="6" t="s">
        <v>1440</v>
      </c>
      <c r="AJ200" s="71" t="s">
        <v>1441</v>
      </c>
    </row>
    <row r="201" spans="1:36" ht="13" x14ac:dyDescent="0.15">
      <c r="A201" s="15">
        <v>43766.747502060185</v>
      </c>
      <c r="B201" s="6" t="s">
        <v>141</v>
      </c>
      <c r="C201" s="6" t="str">
        <f t="shared" si="0"/>
        <v>Manor Early College High School</v>
      </c>
      <c r="D201" s="6" t="str">
        <f t="shared" si="1"/>
        <v>Alexis Reyes</v>
      </c>
      <c r="E201" s="8">
        <f t="shared" si="7"/>
        <v>0.66666666666666663</v>
      </c>
      <c r="F201" s="69">
        <f t="shared" si="8"/>
        <v>1</v>
      </c>
      <c r="G201" s="69">
        <f t="shared" si="11"/>
        <v>0</v>
      </c>
      <c r="H201" s="69">
        <f t="shared" si="10"/>
        <v>1</v>
      </c>
      <c r="J201" s="6" t="s">
        <v>210</v>
      </c>
      <c r="P201" s="6" t="s">
        <v>359</v>
      </c>
      <c r="AH201" s="6" t="s">
        <v>1280</v>
      </c>
      <c r="AI201" s="6" t="s">
        <v>1442</v>
      </c>
      <c r="AJ201" s="71" t="s">
        <v>1443</v>
      </c>
    </row>
    <row r="202" spans="1:36" ht="13" x14ac:dyDescent="0.15">
      <c r="A202" s="15">
        <v>43766.749229270834</v>
      </c>
      <c r="B202" s="6" t="s">
        <v>141</v>
      </c>
      <c r="C202" s="6" t="str">
        <f t="shared" si="0"/>
        <v>Manor Early College High School</v>
      </c>
      <c r="D202" s="6" t="str">
        <f t="shared" si="1"/>
        <v>Timothy Villegas</v>
      </c>
      <c r="E202" s="8">
        <f t="shared" si="7"/>
        <v>0.66666666666666663</v>
      </c>
      <c r="F202" s="69">
        <f t="shared" si="8"/>
        <v>0</v>
      </c>
      <c r="G202" s="69">
        <f t="shared" si="11"/>
        <v>1</v>
      </c>
      <c r="H202" s="69">
        <f t="shared" si="10"/>
        <v>1</v>
      </c>
      <c r="J202" s="6" t="s">
        <v>210</v>
      </c>
      <c r="P202" s="6" t="s">
        <v>216</v>
      </c>
      <c r="AH202" s="6" t="s">
        <v>1277</v>
      </c>
      <c r="AI202" s="6" t="s">
        <v>1444</v>
      </c>
      <c r="AJ202" s="71" t="s">
        <v>1439</v>
      </c>
    </row>
    <row r="203" spans="1:36" ht="13" x14ac:dyDescent="0.15">
      <c r="A203" s="15">
        <v>43766.749524699073</v>
      </c>
      <c r="B203" s="6" t="s">
        <v>141</v>
      </c>
      <c r="C203" s="6" t="str">
        <f t="shared" si="0"/>
        <v>Manor Early College High School</v>
      </c>
      <c r="D203" s="6" t="str">
        <f t="shared" si="1"/>
        <v>Natalie Jones</v>
      </c>
      <c r="E203" s="8">
        <f t="shared" si="7"/>
        <v>0.66666666666666663</v>
      </c>
      <c r="F203" s="69">
        <f t="shared" si="8"/>
        <v>1</v>
      </c>
      <c r="G203" s="69">
        <f t="shared" si="11"/>
        <v>0</v>
      </c>
      <c r="H203" s="69">
        <f t="shared" si="10"/>
        <v>1</v>
      </c>
      <c r="J203" s="6" t="s">
        <v>210</v>
      </c>
      <c r="P203" s="6" t="s">
        <v>218</v>
      </c>
      <c r="AH203" s="6" t="s">
        <v>1280</v>
      </c>
      <c r="AI203" s="6" t="s">
        <v>1445</v>
      </c>
      <c r="AJ203" s="71" t="s">
        <v>1446</v>
      </c>
    </row>
    <row r="204" spans="1:36" ht="13" x14ac:dyDescent="0.15">
      <c r="A204" s="15">
        <v>43766.749950393518</v>
      </c>
      <c r="B204" s="6" t="s">
        <v>141</v>
      </c>
      <c r="C204" s="6" t="str">
        <f t="shared" si="0"/>
        <v>Manor Early College High School</v>
      </c>
      <c r="D204" s="6" t="str">
        <f t="shared" si="1"/>
        <v>Dijonay Thomas</v>
      </c>
      <c r="E204" s="8">
        <f t="shared" si="7"/>
        <v>0.66666666666666663</v>
      </c>
      <c r="F204" s="69">
        <f t="shared" si="8"/>
        <v>1</v>
      </c>
      <c r="G204" s="69">
        <f t="shared" si="11"/>
        <v>0</v>
      </c>
      <c r="H204" s="69">
        <f t="shared" si="10"/>
        <v>1</v>
      </c>
      <c r="J204" s="6" t="s">
        <v>210</v>
      </c>
      <c r="P204" s="6" t="s">
        <v>246</v>
      </c>
      <c r="AH204" s="6" t="s">
        <v>1280</v>
      </c>
      <c r="AI204" s="6" t="s">
        <v>1447</v>
      </c>
      <c r="AJ204" s="71" t="s">
        <v>1448</v>
      </c>
    </row>
    <row r="205" spans="1:36" ht="13" x14ac:dyDescent="0.15">
      <c r="A205" s="15">
        <v>43766.750040046296</v>
      </c>
      <c r="B205" s="6" t="s">
        <v>141</v>
      </c>
      <c r="C205" s="6" t="str">
        <f t="shared" si="0"/>
        <v>Manor Early College High School</v>
      </c>
      <c r="D205" s="6" t="str">
        <f t="shared" si="1"/>
        <v>Anarosa Villatoro Reyes</v>
      </c>
      <c r="E205" s="8">
        <f t="shared" si="7"/>
        <v>0.66666666666666663</v>
      </c>
      <c r="F205" s="69">
        <f t="shared" si="8"/>
        <v>1</v>
      </c>
      <c r="G205" s="69">
        <f t="shared" si="11"/>
        <v>0</v>
      </c>
      <c r="H205" s="69">
        <f t="shared" si="10"/>
        <v>1</v>
      </c>
      <c r="J205" s="6" t="s">
        <v>210</v>
      </c>
      <c r="P205" s="6" t="s">
        <v>232</v>
      </c>
      <c r="AH205" s="6" t="s">
        <v>1280</v>
      </c>
      <c r="AI205" s="6" t="s">
        <v>1449</v>
      </c>
      <c r="AJ205" s="71" t="s">
        <v>1450</v>
      </c>
    </row>
    <row r="206" spans="1:36" ht="13" x14ac:dyDescent="0.15">
      <c r="A206" s="15">
        <v>43766.751812025468</v>
      </c>
      <c r="B206" s="6" t="s">
        <v>141</v>
      </c>
      <c r="C206" s="6" t="str">
        <f t="shared" si="0"/>
        <v>Manor Early College High School</v>
      </c>
      <c r="D206" s="6" t="str">
        <f t="shared" si="1"/>
        <v>Jeremiah Anderson</v>
      </c>
      <c r="E206" s="8">
        <f t="shared" si="7"/>
        <v>0.33333333333333331</v>
      </c>
      <c r="F206" s="69">
        <f t="shared" si="8"/>
        <v>0</v>
      </c>
      <c r="G206" s="69">
        <f t="shared" si="11"/>
        <v>0</v>
      </c>
      <c r="H206" s="69">
        <f t="shared" si="10"/>
        <v>1</v>
      </c>
      <c r="J206" s="6" t="s">
        <v>210</v>
      </c>
      <c r="P206" s="6" t="s">
        <v>239</v>
      </c>
      <c r="AH206" s="6" t="s">
        <v>1277</v>
      </c>
      <c r="AI206" s="6" t="s">
        <v>1412</v>
      </c>
      <c r="AJ206" s="71" t="s">
        <v>1309</v>
      </c>
    </row>
    <row r="207" spans="1:36" ht="13" x14ac:dyDescent="0.15">
      <c r="A207" s="15">
        <v>43766.753249421294</v>
      </c>
      <c r="B207" s="6" t="s">
        <v>141</v>
      </c>
      <c r="C207" s="6" t="str">
        <f t="shared" si="0"/>
        <v>Manor Early College High School</v>
      </c>
      <c r="D207" s="6" t="str">
        <f t="shared" si="1"/>
        <v>Marienne Duran Henriquez</v>
      </c>
      <c r="E207" s="8">
        <f t="shared" si="7"/>
        <v>0.66666666666666663</v>
      </c>
      <c r="F207" s="69">
        <f t="shared" si="8"/>
        <v>0</v>
      </c>
      <c r="G207" s="69">
        <f t="shared" si="11"/>
        <v>1</v>
      </c>
      <c r="H207" s="69">
        <f t="shared" si="10"/>
        <v>1</v>
      </c>
      <c r="J207" s="6" t="s">
        <v>210</v>
      </c>
      <c r="P207" s="6" t="s">
        <v>219</v>
      </c>
      <c r="AH207" s="6" t="s">
        <v>1277</v>
      </c>
      <c r="AI207" s="6" t="s">
        <v>1451</v>
      </c>
      <c r="AJ207" s="71" t="s">
        <v>1309</v>
      </c>
    </row>
    <row r="208" spans="1:36" ht="13" x14ac:dyDescent="0.15">
      <c r="A208" s="15">
        <v>43766.753492546297</v>
      </c>
      <c r="B208" s="6" t="s">
        <v>141</v>
      </c>
      <c r="C208" s="6" t="str">
        <f t="shared" si="0"/>
        <v>Manor High School</v>
      </c>
      <c r="D208" s="6" t="str">
        <f t="shared" si="1"/>
        <v>Ricardo Luna</v>
      </c>
      <c r="E208" s="8">
        <f t="shared" si="7"/>
        <v>0.66666666666666663</v>
      </c>
      <c r="F208" s="69">
        <f t="shared" si="8"/>
        <v>0</v>
      </c>
      <c r="G208" s="69">
        <f t="shared" si="11"/>
        <v>1</v>
      </c>
      <c r="H208" s="69">
        <f t="shared" si="10"/>
        <v>1</v>
      </c>
      <c r="J208" s="6" t="s">
        <v>234</v>
      </c>
      <c r="Q208" s="6" t="s">
        <v>382</v>
      </c>
      <c r="AH208" s="6" t="s">
        <v>1277</v>
      </c>
      <c r="AI208" s="6" t="s">
        <v>1452</v>
      </c>
      <c r="AJ208" s="71" t="s">
        <v>1309</v>
      </c>
    </row>
    <row r="209" spans="1:36" ht="13" x14ac:dyDescent="0.15">
      <c r="A209" s="15">
        <v>43766.753974432868</v>
      </c>
      <c r="B209" s="6" t="s">
        <v>141</v>
      </c>
      <c r="C209" s="6" t="str">
        <f t="shared" si="0"/>
        <v>Manor Early College High School</v>
      </c>
      <c r="D209" s="6" t="str">
        <f t="shared" si="1"/>
        <v>Paw Wah</v>
      </c>
      <c r="E209" s="8">
        <f t="shared" si="7"/>
        <v>0.66666666666666663</v>
      </c>
      <c r="F209" s="69">
        <f t="shared" si="8"/>
        <v>0</v>
      </c>
      <c r="G209" s="69">
        <f t="shared" si="11"/>
        <v>1</v>
      </c>
      <c r="H209" s="69">
        <f t="shared" si="10"/>
        <v>1</v>
      </c>
      <c r="J209" s="6" t="s">
        <v>210</v>
      </c>
      <c r="P209" s="6" t="s">
        <v>226</v>
      </c>
      <c r="AH209" s="6" t="s">
        <v>1277</v>
      </c>
      <c r="AI209" s="6" t="s">
        <v>1453</v>
      </c>
      <c r="AJ209" s="71" t="s">
        <v>1309</v>
      </c>
    </row>
    <row r="210" spans="1:36" ht="13" x14ac:dyDescent="0.15">
      <c r="A210" s="15">
        <v>43766.754008402779</v>
      </c>
      <c r="B210" s="6" t="s">
        <v>141</v>
      </c>
      <c r="C210" s="6" t="str">
        <f t="shared" si="0"/>
        <v>Manor Early College High School</v>
      </c>
      <c r="D210" s="6" t="str">
        <f t="shared" si="1"/>
        <v>Nilmarie Gonzalez-Ugarte</v>
      </c>
      <c r="E210" s="8">
        <f t="shared" si="7"/>
        <v>0.66666666666666663</v>
      </c>
      <c r="F210" s="69">
        <f t="shared" si="8"/>
        <v>0</v>
      </c>
      <c r="G210" s="69">
        <f t="shared" si="11"/>
        <v>1</v>
      </c>
      <c r="H210" s="69">
        <f t="shared" si="10"/>
        <v>1</v>
      </c>
      <c r="J210" s="6" t="s">
        <v>210</v>
      </c>
      <c r="P210" s="6" t="s">
        <v>230</v>
      </c>
      <c r="AH210" s="6" t="s">
        <v>1277</v>
      </c>
      <c r="AI210" s="6" t="s">
        <v>1454</v>
      </c>
      <c r="AJ210" s="71" t="s">
        <v>1309</v>
      </c>
    </row>
    <row r="211" spans="1:36" ht="13" x14ac:dyDescent="0.15">
      <c r="A211" s="15">
        <v>43766.755541967592</v>
      </c>
      <c r="B211" s="6" t="s">
        <v>141</v>
      </c>
      <c r="C211" s="6" t="str">
        <f t="shared" si="0"/>
        <v>Manor Early College High School</v>
      </c>
      <c r="D211" s="6" t="str">
        <f t="shared" si="1"/>
        <v>Kel Paw</v>
      </c>
      <c r="E211" s="8">
        <f t="shared" si="7"/>
        <v>0.66666666666666663</v>
      </c>
      <c r="F211" s="69">
        <f t="shared" si="8"/>
        <v>0</v>
      </c>
      <c r="G211" s="69">
        <f t="shared" si="11"/>
        <v>1</v>
      </c>
      <c r="H211" s="69">
        <f t="shared" si="10"/>
        <v>1</v>
      </c>
      <c r="J211" s="6" t="s">
        <v>210</v>
      </c>
      <c r="P211" s="6" t="s">
        <v>408</v>
      </c>
      <c r="AH211" s="6" t="s">
        <v>1277</v>
      </c>
      <c r="AI211" s="6" t="s">
        <v>1296</v>
      </c>
      <c r="AJ211" s="71" t="s">
        <v>1455</v>
      </c>
    </row>
    <row r="212" spans="1:36" ht="13" x14ac:dyDescent="0.15">
      <c r="A212" s="15">
        <v>43766.756199571755</v>
      </c>
      <c r="B212" s="6" t="s">
        <v>141</v>
      </c>
      <c r="C212" s="6" t="str">
        <f t="shared" si="0"/>
        <v>Manor Early College High School</v>
      </c>
      <c r="D212" s="6" t="str">
        <f t="shared" si="1"/>
        <v>Laura Arzola</v>
      </c>
      <c r="E212" s="8">
        <f t="shared" si="7"/>
        <v>0.66666666666666663</v>
      </c>
      <c r="F212" s="69">
        <f t="shared" si="8"/>
        <v>0</v>
      </c>
      <c r="G212" s="69">
        <f t="shared" si="11"/>
        <v>1</v>
      </c>
      <c r="H212" s="69">
        <f t="shared" si="10"/>
        <v>1</v>
      </c>
      <c r="J212" s="6" t="s">
        <v>210</v>
      </c>
      <c r="P212" s="6" t="s">
        <v>379</v>
      </c>
      <c r="AH212" s="6" t="s">
        <v>1277</v>
      </c>
      <c r="AI212" s="6" t="s">
        <v>1456</v>
      </c>
      <c r="AJ212" s="71" t="s">
        <v>1457</v>
      </c>
    </row>
    <row r="213" spans="1:36" ht="13" x14ac:dyDescent="0.15">
      <c r="A213" s="15">
        <v>43766.756749039356</v>
      </c>
      <c r="B213" s="6" t="s">
        <v>141</v>
      </c>
      <c r="C213" s="6" t="str">
        <f t="shared" si="0"/>
        <v>Manor High School</v>
      </c>
      <c r="D213" s="6" t="str">
        <f t="shared" si="1"/>
        <v>Salemata Diallo</v>
      </c>
      <c r="E213" s="8">
        <f t="shared" si="7"/>
        <v>1</v>
      </c>
      <c r="F213" s="69">
        <f t="shared" si="8"/>
        <v>1</v>
      </c>
      <c r="G213" s="69">
        <f t="shared" si="11"/>
        <v>1</v>
      </c>
      <c r="H213" s="69">
        <f t="shared" si="10"/>
        <v>1</v>
      </c>
      <c r="J213" s="6" t="s">
        <v>234</v>
      </c>
      <c r="Q213" s="6" t="s">
        <v>235</v>
      </c>
      <c r="AH213" s="6" t="s">
        <v>1280</v>
      </c>
      <c r="AI213" s="6" t="s">
        <v>1286</v>
      </c>
      <c r="AJ213" s="71" t="s">
        <v>1458</v>
      </c>
    </row>
    <row r="214" spans="1:36" ht="13" x14ac:dyDescent="0.15">
      <c r="A214" s="15">
        <v>43767.744051134257</v>
      </c>
      <c r="B214" s="6" t="s">
        <v>141</v>
      </c>
      <c r="C214" s="6" t="str">
        <f t="shared" si="0"/>
        <v>Manor Senior High School</v>
      </c>
      <c r="D214" s="6" t="str">
        <f t="shared" si="1"/>
        <v>Luis Serrano</v>
      </c>
      <c r="E214" s="8">
        <f t="shared" si="7"/>
        <v>0.33333333333333331</v>
      </c>
      <c r="F214" s="69">
        <f t="shared" si="8"/>
        <v>0</v>
      </c>
      <c r="G214" s="69">
        <f t="shared" si="11"/>
        <v>0</v>
      </c>
      <c r="H214" s="69">
        <f t="shared" si="10"/>
        <v>1</v>
      </c>
      <c r="J214" s="6" t="s">
        <v>332</v>
      </c>
      <c r="S214" s="6" t="s">
        <v>397</v>
      </c>
      <c r="AH214" s="6" t="s">
        <v>1271</v>
      </c>
      <c r="AI214" s="6" t="s">
        <v>1459</v>
      </c>
      <c r="AJ214" s="71" t="s">
        <v>1309</v>
      </c>
    </row>
    <row r="215" spans="1:36" ht="13" x14ac:dyDescent="0.15">
      <c r="A215" s="15">
        <v>43767.745873900465</v>
      </c>
      <c r="B215" s="6" t="s">
        <v>141</v>
      </c>
      <c r="C215" s="6" t="str">
        <f t="shared" si="0"/>
        <v>Manor Senior High School</v>
      </c>
      <c r="D215" s="6" t="str">
        <f t="shared" si="1"/>
        <v>Merlin Hernandez</v>
      </c>
      <c r="E215" s="8">
        <f t="shared" si="7"/>
        <v>0.66666666666666663</v>
      </c>
      <c r="F215" s="69">
        <f t="shared" si="8"/>
        <v>0</v>
      </c>
      <c r="G215" s="69">
        <f t="shared" si="11"/>
        <v>1</v>
      </c>
      <c r="H215" s="69">
        <f t="shared" si="10"/>
        <v>1</v>
      </c>
      <c r="J215" s="6" t="s">
        <v>332</v>
      </c>
      <c r="S215" s="6" t="s">
        <v>333</v>
      </c>
      <c r="AH215" s="6" t="s">
        <v>1285</v>
      </c>
      <c r="AI215" s="6" t="s">
        <v>1286</v>
      </c>
      <c r="AJ215" s="71" t="s">
        <v>1460</v>
      </c>
    </row>
    <row r="216" spans="1:36" ht="13" x14ac:dyDescent="0.15">
      <c r="A216" s="15">
        <v>43767.745964548609</v>
      </c>
      <c r="B216" s="6" t="s">
        <v>141</v>
      </c>
      <c r="C216" s="6" t="str">
        <f t="shared" si="0"/>
        <v>Manor Senior High School</v>
      </c>
      <c r="D216" s="6" t="str">
        <f t="shared" si="1"/>
        <v>Alissa Ortiz Gonzalez</v>
      </c>
      <c r="E216" s="8">
        <f t="shared" si="7"/>
        <v>0.66666666666666663</v>
      </c>
      <c r="F216" s="69">
        <f t="shared" si="8"/>
        <v>0</v>
      </c>
      <c r="G216" s="69">
        <f t="shared" si="11"/>
        <v>1</v>
      </c>
      <c r="H216" s="69">
        <f t="shared" si="10"/>
        <v>1</v>
      </c>
      <c r="J216" s="6" t="s">
        <v>332</v>
      </c>
      <c r="S216" s="6" t="s">
        <v>335</v>
      </c>
      <c r="AH216" s="6" t="s">
        <v>1277</v>
      </c>
      <c r="AI216" s="6" t="s">
        <v>1461</v>
      </c>
      <c r="AJ216" s="6" t="s">
        <v>1462</v>
      </c>
    </row>
    <row r="217" spans="1:36" ht="13" x14ac:dyDescent="0.15">
      <c r="A217" s="15">
        <v>43768.75025081019</v>
      </c>
      <c r="B217" s="6" t="s">
        <v>141</v>
      </c>
      <c r="C217" s="6" t="str">
        <f t="shared" si="0"/>
        <v>Manor Early College High School</v>
      </c>
      <c r="D217" s="6" t="str">
        <f t="shared" si="1"/>
        <v>Bella Ball</v>
      </c>
      <c r="E217" s="8">
        <f t="shared" si="7"/>
        <v>1</v>
      </c>
      <c r="F217" s="69">
        <f t="shared" si="8"/>
        <v>1</v>
      </c>
      <c r="G217" s="69">
        <f t="shared" si="11"/>
        <v>1</v>
      </c>
      <c r="H217" s="69">
        <f t="shared" si="10"/>
        <v>1</v>
      </c>
      <c r="J217" s="6" t="s">
        <v>210</v>
      </c>
      <c r="P217" s="6" t="s">
        <v>240</v>
      </c>
      <c r="AH217" s="6" t="s">
        <v>1280</v>
      </c>
      <c r="AI217" s="6" t="s">
        <v>1286</v>
      </c>
      <c r="AJ217" s="71" t="s">
        <v>1463</v>
      </c>
    </row>
    <row r="218" spans="1:36" ht="13" x14ac:dyDescent="0.15">
      <c r="C218" s="6" t="str">
        <f t="shared" si="0"/>
        <v/>
      </c>
      <c r="D218" s="6" t="str">
        <f t="shared" si="1"/>
        <v/>
      </c>
      <c r="E218" s="8"/>
      <c r="I218" s="6"/>
    </row>
    <row r="219" spans="1:36" ht="13" x14ac:dyDescent="0.15">
      <c r="C219" s="6" t="str">
        <f t="shared" si="0"/>
        <v/>
      </c>
      <c r="D219" s="6" t="str">
        <f t="shared" si="1"/>
        <v/>
      </c>
      <c r="E219" s="8"/>
      <c r="I219" s="6"/>
    </row>
    <row r="220" spans="1:36" ht="13" x14ac:dyDescent="0.15">
      <c r="C220" s="6" t="str">
        <f t="shared" si="0"/>
        <v/>
      </c>
      <c r="D220" s="6" t="str">
        <f t="shared" si="1"/>
        <v/>
      </c>
      <c r="E220" s="8"/>
      <c r="I220" s="6"/>
    </row>
    <row r="221" spans="1:36" ht="13" x14ac:dyDescent="0.15">
      <c r="C221" s="6" t="str">
        <f t="shared" si="0"/>
        <v/>
      </c>
      <c r="D221" s="6" t="str">
        <f t="shared" si="1"/>
        <v/>
      </c>
      <c r="E221" s="8"/>
      <c r="I221" s="6"/>
    </row>
    <row r="222" spans="1:36" ht="13" x14ac:dyDescent="0.15">
      <c r="C222" s="6" t="str">
        <f t="shared" si="0"/>
        <v/>
      </c>
      <c r="D222" s="6" t="str">
        <f t="shared" si="1"/>
        <v/>
      </c>
      <c r="E222" s="8"/>
      <c r="I222" s="6"/>
    </row>
    <row r="223" spans="1:36" ht="13" x14ac:dyDescent="0.15">
      <c r="C223" s="6" t="str">
        <f t="shared" si="0"/>
        <v/>
      </c>
      <c r="D223" s="6" t="str">
        <f t="shared" si="1"/>
        <v/>
      </c>
      <c r="E223" s="8"/>
      <c r="I223" s="6"/>
    </row>
    <row r="224" spans="1:36" ht="13" x14ac:dyDescent="0.15">
      <c r="C224" s="6" t="str">
        <f t="shared" si="0"/>
        <v/>
      </c>
      <c r="D224" s="6" t="str">
        <f t="shared" si="1"/>
        <v/>
      </c>
      <c r="E224" s="8"/>
      <c r="I224" s="6"/>
    </row>
    <row r="225" spans="3:9" ht="13" x14ac:dyDescent="0.15">
      <c r="C225" s="6" t="str">
        <f t="shared" si="0"/>
        <v/>
      </c>
      <c r="D225" s="6" t="str">
        <f t="shared" si="1"/>
        <v/>
      </c>
      <c r="E225" s="8"/>
      <c r="I225" s="6"/>
    </row>
    <row r="226" spans="3:9" ht="13" x14ac:dyDescent="0.15">
      <c r="C226" s="6" t="str">
        <f t="shared" si="0"/>
        <v/>
      </c>
      <c r="D226" s="6" t="str">
        <f t="shared" si="1"/>
        <v/>
      </c>
      <c r="E226" s="8"/>
      <c r="I226" s="6"/>
    </row>
    <row r="227" spans="3:9" ht="13" x14ac:dyDescent="0.15">
      <c r="C227" s="6" t="str">
        <f t="shared" si="0"/>
        <v/>
      </c>
      <c r="D227" s="6" t="str">
        <f t="shared" si="1"/>
        <v/>
      </c>
      <c r="E227" s="8"/>
      <c r="I227" s="6"/>
    </row>
    <row r="228" spans="3:9" ht="13" x14ac:dyDescent="0.15">
      <c r="D228" s="6" t="str">
        <f t="shared" si="1"/>
        <v/>
      </c>
      <c r="E228" s="7"/>
    </row>
    <row r="229" spans="3:9" ht="13" x14ac:dyDescent="0.15">
      <c r="D229" s="6" t="str">
        <f t="shared" si="1"/>
        <v/>
      </c>
      <c r="E229" s="7"/>
    </row>
    <row r="230" spans="3:9" ht="13" x14ac:dyDescent="0.15">
      <c r="D230" s="6" t="str">
        <f t="shared" si="1"/>
        <v/>
      </c>
      <c r="E230" s="7"/>
    </row>
    <row r="231" spans="3:9" ht="13" x14ac:dyDescent="0.15">
      <c r="D231" s="6" t="str">
        <f t="shared" si="1"/>
        <v/>
      </c>
      <c r="E231" s="7"/>
    </row>
    <row r="232" spans="3:9" ht="13" x14ac:dyDescent="0.15">
      <c r="D232" s="6" t="str">
        <f t="shared" si="1"/>
        <v/>
      </c>
      <c r="E232" s="7"/>
    </row>
    <row r="233" spans="3:9" ht="13" x14ac:dyDescent="0.15">
      <c r="D233" s="6" t="str">
        <f t="shared" si="1"/>
        <v/>
      </c>
      <c r="E233" s="7"/>
    </row>
    <row r="234" spans="3:9" ht="13" x14ac:dyDescent="0.15">
      <c r="D234" s="6" t="str">
        <f t="shared" si="1"/>
        <v/>
      </c>
      <c r="E234" s="7"/>
    </row>
    <row r="235" spans="3:9" ht="13" x14ac:dyDescent="0.15">
      <c r="D235" s="6" t="str">
        <f t="shared" si="1"/>
        <v/>
      </c>
      <c r="E235" s="7"/>
    </row>
    <row r="236" spans="3:9" ht="13" x14ac:dyDescent="0.15">
      <c r="D236" s="6" t="str">
        <f t="shared" si="1"/>
        <v/>
      </c>
      <c r="E236" s="7"/>
    </row>
    <row r="237" spans="3:9" ht="13" x14ac:dyDescent="0.15">
      <c r="D237" s="6" t="str">
        <f t="shared" si="1"/>
        <v/>
      </c>
      <c r="E237" s="7"/>
    </row>
    <row r="238" spans="3:9" ht="13" x14ac:dyDescent="0.15">
      <c r="D238" s="6" t="str">
        <f t="shared" si="1"/>
        <v/>
      </c>
      <c r="E238" s="7"/>
    </row>
    <row r="239" spans="3:9" ht="13" x14ac:dyDescent="0.15">
      <c r="D239" s="6" t="str">
        <f t="shared" si="1"/>
        <v/>
      </c>
      <c r="E239" s="7"/>
    </row>
    <row r="240" spans="3:9" ht="13" x14ac:dyDescent="0.15">
      <c r="D240" s="6" t="str">
        <f t="shared" si="1"/>
        <v/>
      </c>
      <c r="E240" s="7"/>
    </row>
    <row r="241" spans="5:5" ht="13" x14ac:dyDescent="0.15">
      <c r="E241" s="7"/>
    </row>
    <row r="242" spans="5:5" ht="13" x14ac:dyDescent="0.15">
      <c r="E242" s="7"/>
    </row>
    <row r="243" spans="5:5" ht="13" x14ac:dyDescent="0.15">
      <c r="E243" s="7"/>
    </row>
    <row r="244" spans="5:5" ht="13" x14ac:dyDescent="0.15">
      <c r="E244" s="7"/>
    </row>
    <row r="245" spans="5:5" ht="13" x14ac:dyDescent="0.15">
      <c r="E245" s="7"/>
    </row>
    <row r="246" spans="5:5" ht="13" x14ac:dyDescent="0.15">
      <c r="E246" s="7"/>
    </row>
    <row r="247" spans="5:5" ht="13" x14ac:dyDescent="0.15">
      <c r="E247" s="7"/>
    </row>
    <row r="248" spans="5:5" ht="13" x14ac:dyDescent="0.15">
      <c r="E248" s="7"/>
    </row>
    <row r="249" spans="5:5" ht="13" x14ac:dyDescent="0.15">
      <c r="E249" s="7"/>
    </row>
    <row r="250" spans="5:5" ht="13" x14ac:dyDescent="0.15">
      <c r="E250" s="7"/>
    </row>
    <row r="251" spans="5:5" ht="13" x14ac:dyDescent="0.15">
      <c r="E251" s="7"/>
    </row>
    <row r="252" spans="5:5" ht="13" x14ac:dyDescent="0.15">
      <c r="E252" s="7"/>
    </row>
    <row r="253" spans="5:5" ht="13" x14ac:dyDescent="0.15">
      <c r="E253" s="7"/>
    </row>
    <row r="254" spans="5:5" ht="13" x14ac:dyDescent="0.15">
      <c r="E254" s="7"/>
    </row>
    <row r="255" spans="5:5" ht="13" x14ac:dyDescent="0.15">
      <c r="E255" s="7"/>
    </row>
    <row r="256" spans="5:5" ht="13" x14ac:dyDescent="0.15">
      <c r="E256" s="7"/>
    </row>
    <row r="257" spans="5:5" ht="13" x14ac:dyDescent="0.15">
      <c r="E257" s="7"/>
    </row>
    <row r="258" spans="5:5" ht="13" x14ac:dyDescent="0.15">
      <c r="E258" s="7"/>
    </row>
    <row r="259" spans="5:5" ht="13" x14ac:dyDescent="0.15">
      <c r="E259" s="7"/>
    </row>
    <row r="260" spans="5:5" ht="13" x14ac:dyDescent="0.15">
      <c r="E260" s="7"/>
    </row>
    <row r="261" spans="5:5" ht="13" x14ac:dyDescent="0.15">
      <c r="E261" s="7"/>
    </row>
    <row r="262" spans="5:5" ht="13" x14ac:dyDescent="0.15">
      <c r="E262" s="7"/>
    </row>
    <row r="263" spans="5:5" ht="13" x14ac:dyDescent="0.15">
      <c r="E263" s="7"/>
    </row>
    <row r="264" spans="5:5" ht="13" x14ac:dyDescent="0.15">
      <c r="E264" s="7"/>
    </row>
    <row r="265" spans="5:5" ht="13" x14ac:dyDescent="0.15">
      <c r="E265" s="7"/>
    </row>
    <row r="266" spans="5:5" ht="13" x14ac:dyDescent="0.15">
      <c r="E266" s="7"/>
    </row>
    <row r="267" spans="5:5" ht="13" x14ac:dyDescent="0.15">
      <c r="E267" s="7"/>
    </row>
    <row r="268" spans="5:5" ht="13" x14ac:dyDescent="0.15">
      <c r="E268" s="7"/>
    </row>
    <row r="269" spans="5:5" ht="13" x14ac:dyDescent="0.15">
      <c r="E269" s="7"/>
    </row>
    <row r="270" spans="5:5" ht="13" x14ac:dyDescent="0.15">
      <c r="E270" s="7"/>
    </row>
    <row r="271" spans="5:5" ht="13" x14ac:dyDescent="0.15">
      <c r="E271" s="7"/>
    </row>
    <row r="272" spans="5:5" ht="13" x14ac:dyDescent="0.15">
      <c r="E272" s="7"/>
    </row>
    <row r="273" spans="5:5" ht="13" x14ac:dyDescent="0.15">
      <c r="E273" s="7"/>
    </row>
    <row r="274" spans="5:5" ht="13" x14ac:dyDescent="0.15">
      <c r="E274" s="7"/>
    </row>
    <row r="275" spans="5:5" ht="13" x14ac:dyDescent="0.15">
      <c r="E275" s="7"/>
    </row>
    <row r="276" spans="5:5" ht="13" x14ac:dyDescent="0.15">
      <c r="E276" s="7"/>
    </row>
    <row r="277" spans="5:5" ht="13" x14ac:dyDescent="0.15">
      <c r="E277" s="7"/>
    </row>
    <row r="278" spans="5:5" ht="13" x14ac:dyDescent="0.15">
      <c r="E278" s="7"/>
    </row>
    <row r="279" spans="5:5" ht="13" x14ac:dyDescent="0.15">
      <c r="E279" s="7"/>
    </row>
    <row r="280" spans="5:5" ht="13" x14ac:dyDescent="0.15">
      <c r="E280" s="7"/>
    </row>
    <row r="281" spans="5:5" ht="13" x14ac:dyDescent="0.15">
      <c r="E281" s="7"/>
    </row>
    <row r="282" spans="5:5" ht="13" x14ac:dyDescent="0.15">
      <c r="E282" s="7"/>
    </row>
    <row r="283" spans="5:5" ht="13" x14ac:dyDescent="0.15">
      <c r="E283" s="7"/>
    </row>
    <row r="284" spans="5:5" ht="13" x14ac:dyDescent="0.15">
      <c r="E284" s="7"/>
    </row>
    <row r="285" spans="5:5" ht="13" x14ac:dyDescent="0.15">
      <c r="E285" s="7"/>
    </row>
    <row r="286" spans="5:5" ht="13" x14ac:dyDescent="0.15">
      <c r="E286" s="7"/>
    </row>
    <row r="287" spans="5:5" ht="13" x14ac:dyDescent="0.15">
      <c r="E287" s="7"/>
    </row>
    <row r="288" spans="5:5" ht="13" x14ac:dyDescent="0.15">
      <c r="E288" s="7"/>
    </row>
    <row r="289" spans="5:5" ht="13" x14ac:dyDescent="0.15">
      <c r="E289" s="7"/>
    </row>
    <row r="290" spans="5:5" ht="13" x14ac:dyDescent="0.15">
      <c r="E290" s="7"/>
    </row>
    <row r="291" spans="5:5" ht="13" x14ac:dyDescent="0.15">
      <c r="E291" s="7"/>
    </row>
    <row r="292" spans="5:5" ht="13" x14ac:dyDescent="0.15">
      <c r="E292" s="7"/>
    </row>
    <row r="293" spans="5:5" ht="13" x14ac:dyDescent="0.15">
      <c r="E293" s="7"/>
    </row>
    <row r="294" spans="5:5" ht="13" x14ac:dyDescent="0.15">
      <c r="E294" s="7"/>
    </row>
    <row r="295" spans="5:5" ht="13" x14ac:dyDescent="0.15">
      <c r="E295" s="7"/>
    </row>
    <row r="296" spans="5:5" ht="13" x14ac:dyDescent="0.15">
      <c r="E296" s="7"/>
    </row>
    <row r="297" spans="5:5" ht="13" x14ac:dyDescent="0.15">
      <c r="E297" s="7"/>
    </row>
    <row r="298" spans="5:5" ht="13" x14ac:dyDescent="0.15">
      <c r="E298" s="7"/>
    </row>
    <row r="299" spans="5:5" ht="13" x14ac:dyDescent="0.15">
      <c r="E299" s="7"/>
    </row>
    <row r="300" spans="5:5" ht="13" x14ac:dyDescent="0.15">
      <c r="E300" s="7"/>
    </row>
    <row r="301" spans="5:5" ht="13" x14ac:dyDescent="0.15">
      <c r="E301" s="7"/>
    </row>
    <row r="302" spans="5:5" ht="13" x14ac:dyDescent="0.15">
      <c r="E302" s="7"/>
    </row>
    <row r="303" spans="5:5" ht="13" x14ac:dyDescent="0.15">
      <c r="E303" s="7"/>
    </row>
    <row r="304" spans="5:5" ht="13" x14ac:dyDescent="0.15">
      <c r="E304" s="7"/>
    </row>
    <row r="305" spans="5:5" ht="13" x14ac:dyDescent="0.15">
      <c r="E305" s="7"/>
    </row>
    <row r="306" spans="5:5" ht="13" x14ac:dyDescent="0.15">
      <c r="E306" s="7"/>
    </row>
    <row r="307" spans="5:5" ht="13" x14ac:dyDescent="0.15">
      <c r="E307" s="7"/>
    </row>
    <row r="308" spans="5:5" ht="13" x14ac:dyDescent="0.15">
      <c r="E308" s="7"/>
    </row>
    <row r="309" spans="5:5" ht="13" x14ac:dyDescent="0.15">
      <c r="E309" s="7"/>
    </row>
    <row r="310" spans="5:5" ht="13" x14ac:dyDescent="0.15">
      <c r="E310" s="7"/>
    </row>
    <row r="311" spans="5:5" ht="13" x14ac:dyDescent="0.15">
      <c r="E311" s="7"/>
    </row>
    <row r="312" spans="5:5" ht="13" x14ac:dyDescent="0.15">
      <c r="E312" s="7"/>
    </row>
    <row r="313" spans="5:5" ht="13" x14ac:dyDescent="0.15">
      <c r="E313" s="7"/>
    </row>
    <row r="314" spans="5:5" ht="13" x14ac:dyDescent="0.15">
      <c r="E314" s="7"/>
    </row>
    <row r="315" spans="5:5" ht="13" x14ac:dyDescent="0.15">
      <c r="E315" s="7"/>
    </row>
    <row r="316" spans="5:5" ht="13" x14ac:dyDescent="0.15">
      <c r="E316" s="7"/>
    </row>
    <row r="317" spans="5:5" ht="13" x14ac:dyDescent="0.15">
      <c r="E317" s="7"/>
    </row>
  </sheetData>
  <autoFilter ref="A1:AT217" xr:uid="{00000000-0009-0000-0000-00000D000000}"/>
  <hyperlinks>
    <hyperlink ref="AJ104" r:id="rId1" xr:uid="{00000000-0004-0000-0D00-000000000000}"/>
    <hyperlink ref="AJ107" r:id="rId2" xr:uid="{00000000-0004-0000-0D00-000001000000}"/>
    <hyperlink ref="AJ108" r:id="rId3" xr:uid="{00000000-0004-0000-0D00-000002000000}"/>
    <hyperlink ref="AJ109" r:id="rId4" xr:uid="{00000000-0004-0000-0D00-000003000000}"/>
    <hyperlink ref="AJ110" r:id="rId5" xr:uid="{00000000-0004-0000-0D00-000004000000}"/>
    <hyperlink ref="AJ111" r:id="rId6" xr:uid="{00000000-0004-0000-0D00-000005000000}"/>
    <hyperlink ref="AJ112" r:id="rId7" xr:uid="{00000000-0004-0000-0D00-000006000000}"/>
    <hyperlink ref="AJ113" r:id="rId8" xr:uid="{00000000-0004-0000-0D00-000007000000}"/>
    <hyperlink ref="AJ114" r:id="rId9" xr:uid="{00000000-0004-0000-0D00-000008000000}"/>
    <hyperlink ref="AJ115" r:id="rId10" xr:uid="{00000000-0004-0000-0D00-000009000000}"/>
    <hyperlink ref="AJ116" r:id="rId11" xr:uid="{00000000-0004-0000-0D00-00000A000000}"/>
    <hyperlink ref="AJ117" r:id="rId12" xr:uid="{00000000-0004-0000-0D00-00000B000000}"/>
    <hyperlink ref="AJ118" r:id="rId13" xr:uid="{00000000-0004-0000-0D00-00000C000000}"/>
    <hyperlink ref="AJ119" r:id="rId14" xr:uid="{00000000-0004-0000-0D00-00000D000000}"/>
    <hyperlink ref="AJ120" r:id="rId15" xr:uid="{00000000-0004-0000-0D00-00000E000000}"/>
    <hyperlink ref="AJ121" r:id="rId16" xr:uid="{00000000-0004-0000-0D00-00000F000000}"/>
    <hyperlink ref="AJ122" r:id="rId17" xr:uid="{00000000-0004-0000-0D00-000010000000}"/>
    <hyperlink ref="AJ123" r:id="rId18" xr:uid="{00000000-0004-0000-0D00-000011000000}"/>
    <hyperlink ref="AJ124" r:id="rId19" xr:uid="{00000000-0004-0000-0D00-000012000000}"/>
    <hyperlink ref="AJ125" r:id="rId20" xr:uid="{00000000-0004-0000-0D00-000013000000}"/>
    <hyperlink ref="AJ126" r:id="rId21" xr:uid="{00000000-0004-0000-0D00-000014000000}"/>
    <hyperlink ref="AJ127" r:id="rId22" xr:uid="{00000000-0004-0000-0D00-000015000000}"/>
    <hyperlink ref="AJ128" r:id="rId23" xr:uid="{00000000-0004-0000-0D00-000016000000}"/>
    <hyperlink ref="AJ129" r:id="rId24" xr:uid="{00000000-0004-0000-0D00-000017000000}"/>
    <hyperlink ref="AJ130" r:id="rId25" xr:uid="{00000000-0004-0000-0D00-000018000000}"/>
    <hyperlink ref="AJ131" r:id="rId26" location="Default" xr:uid="{00000000-0004-0000-0D00-000019000000}"/>
    <hyperlink ref="AJ132" r:id="rId27" xr:uid="{00000000-0004-0000-0D00-00001A000000}"/>
    <hyperlink ref="AJ133" r:id="rId28" xr:uid="{00000000-0004-0000-0D00-00001B000000}"/>
    <hyperlink ref="AJ134" r:id="rId29" xr:uid="{00000000-0004-0000-0D00-00001C000000}"/>
    <hyperlink ref="AJ135" r:id="rId30" xr:uid="{00000000-0004-0000-0D00-00001D000000}"/>
    <hyperlink ref="AJ136" r:id="rId31" xr:uid="{00000000-0004-0000-0D00-00001E000000}"/>
    <hyperlink ref="AJ137" r:id="rId32" location="rsxq2YaETcQLRoXG0PVGPXYwBizBqXLoInP39Is2nY4ejp2Bxi3IzHtHee53Tkmu" xr:uid="{00000000-0004-0000-0D00-00001F000000}"/>
    <hyperlink ref="AJ138" r:id="rId33" xr:uid="{00000000-0004-0000-0D00-000020000000}"/>
    <hyperlink ref="AJ139" r:id="rId34" xr:uid="{00000000-0004-0000-0D00-000021000000}"/>
    <hyperlink ref="AJ140" r:id="rId35" xr:uid="{00000000-0004-0000-0D00-000022000000}"/>
    <hyperlink ref="AJ142" r:id="rId36" xr:uid="{00000000-0004-0000-0D00-000023000000}"/>
    <hyperlink ref="AJ143" r:id="rId37" xr:uid="{00000000-0004-0000-0D00-000024000000}"/>
    <hyperlink ref="AJ144" r:id="rId38" xr:uid="{00000000-0004-0000-0D00-000025000000}"/>
    <hyperlink ref="AJ145" r:id="rId39" xr:uid="{00000000-0004-0000-0D00-000026000000}"/>
    <hyperlink ref="AJ146" r:id="rId40" xr:uid="{00000000-0004-0000-0D00-000027000000}"/>
    <hyperlink ref="AJ147" r:id="rId41" xr:uid="{00000000-0004-0000-0D00-000028000000}"/>
    <hyperlink ref="AJ148" r:id="rId42" xr:uid="{00000000-0004-0000-0D00-000029000000}"/>
    <hyperlink ref="AJ149" r:id="rId43" xr:uid="{00000000-0004-0000-0D00-00002A000000}"/>
    <hyperlink ref="AJ150" r:id="rId44" xr:uid="{00000000-0004-0000-0D00-00002B000000}"/>
    <hyperlink ref="AJ151" r:id="rId45" xr:uid="{00000000-0004-0000-0D00-00002C000000}"/>
    <hyperlink ref="AJ152" r:id="rId46" xr:uid="{00000000-0004-0000-0D00-00002D000000}"/>
    <hyperlink ref="AJ153" r:id="rId47" xr:uid="{00000000-0004-0000-0D00-00002E000000}"/>
    <hyperlink ref="AJ155" r:id="rId48" xr:uid="{00000000-0004-0000-0D00-00002F000000}"/>
    <hyperlink ref="AJ156" r:id="rId49" xr:uid="{00000000-0004-0000-0D00-000030000000}"/>
    <hyperlink ref="AJ157" r:id="rId50" xr:uid="{00000000-0004-0000-0D00-000031000000}"/>
    <hyperlink ref="AJ158" r:id="rId51" xr:uid="{00000000-0004-0000-0D00-000032000000}"/>
    <hyperlink ref="AJ159" r:id="rId52" xr:uid="{00000000-0004-0000-0D00-000033000000}"/>
    <hyperlink ref="AJ160" r:id="rId53" xr:uid="{00000000-0004-0000-0D00-000034000000}"/>
    <hyperlink ref="AJ161" r:id="rId54" xr:uid="{00000000-0004-0000-0D00-000035000000}"/>
    <hyperlink ref="AJ162" r:id="rId55" xr:uid="{00000000-0004-0000-0D00-000036000000}"/>
    <hyperlink ref="AJ163" r:id="rId56" xr:uid="{00000000-0004-0000-0D00-000037000000}"/>
    <hyperlink ref="AJ164" r:id="rId57" xr:uid="{00000000-0004-0000-0D00-000038000000}"/>
    <hyperlink ref="AJ165" r:id="rId58" xr:uid="{00000000-0004-0000-0D00-000039000000}"/>
    <hyperlink ref="AJ166" r:id="rId59" xr:uid="{00000000-0004-0000-0D00-00003A000000}"/>
    <hyperlink ref="AJ167" r:id="rId60" xr:uid="{00000000-0004-0000-0D00-00003B000000}"/>
    <hyperlink ref="AJ168" r:id="rId61" xr:uid="{00000000-0004-0000-0D00-00003C000000}"/>
    <hyperlink ref="AJ169" r:id="rId62" xr:uid="{00000000-0004-0000-0D00-00003D000000}"/>
    <hyperlink ref="AJ170" r:id="rId63" xr:uid="{00000000-0004-0000-0D00-00003E000000}"/>
    <hyperlink ref="AJ171" r:id="rId64" xr:uid="{00000000-0004-0000-0D00-00003F000000}"/>
    <hyperlink ref="AJ172" r:id="rId65" xr:uid="{00000000-0004-0000-0D00-000040000000}"/>
    <hyperlink ref="AJ174" r:id="rId66" xr:uid="{00000000-0004-0000-0D00-000041000000}"/>
    <hyperlink ref="AJ176" r:id="rId67" xr:uid="{00000000-0004-0000-0D00-000042000000}"/>
    <hyperlink ref="AJ177" r:id="rId68" xr:uid="{00000000-0004-0000-0D00-000043000000}"/>
    <hyperlink ref="AJ178" r:id="rId69" xr:uid="{00000000-0004-0000-0D00-000044000000}"/>
    <hyperlink ref="AJ182" r:id="rId70" xr:uid="{00000000-0004-0000-0D00-000045000000}"/>
    <hyperlink ref="AJ183" r:id="rId71" xr:uid="{00000000-0004-0000-0D00-000046000000}"/>
    <hyperlink ref="AJ184" r:id="rId72" xr:uid="{00000000-0004-0000-0D00-000047000000}"/>
    <hyperlink ref="AJ185" r:id="rId73" xr:uid="{00000000-0004-0000-0D00-000048000000}"/>
    <hyperlink ref="AJ186" r:id="rId74" xr:uid="{00000000-0004-0000-0D00-000049000000}"/>
    <hyperlink ref="AJ187" r:id="rId75" xr:uid="{00000000-0004-0000-0D00-00004A000000}"/>
    <hyperlink ref="AJ188" r:id="rId76" xr:uid="{00000000-0004-0000-0D00-00004B000000}"/>
    <hyperlink ref="AJ192" r:id="rId77" xr:uid="{00000000-0004-0000-0D00-00004C000000}"/>
    <hyperlink ref="AJ193" r:id="rId78" xr:uid="{00000000-0004-0000-0D00-00004D000000}"/>
    <hyperlink ref="AJ194" r:id="rId79" xr:uid="{00000000-0004-0000-0D00-00004E000000}"/>
    <hyperlink ref="AJ197" r:id="rId80" xr:uid="{00000000-0004-0000-0D00-00004F000000}"/>
    <hyperlink ref="AJ198" r:id="rId81" xr:uid="{00000000-0004-0000-0D00-000050000000}"/>
    <hyperlink ref="AJ199" r:id="rId82" xr:uid="{00000000-0004-0000-0D00-000051000000}"/>
    <hyperlink ref="AJ200" r:id="rId83" xr:uid="{00000000-0004-0000-0D00-000052000000}"/>
    <hyperlink ref="AJ201" r:id="rId84" xr:uid="{00000000-0004-0000-0D00-000053000000}"/>
    <hyperlink ref="AJ202" r:id="rId85" xr:uid="{00000000-0004-0000-0D00-000054000000}"/>
    <hyperlink ref="AJ203" r:id="rId86" xr:uid="{00000000-0004-0000-0D00-000055000000}"/>
    <hyperlink ref="AJ204" r:id="rId87" xr:uid="{00000000-0004-0000-0D00-000056000000}"/>
    <hyperlink ref="AJ205" r:id="rId88" xr:uid="{00000000-0004-0000-0D00-000057000000}"/>
    <hyperlink ref="AJ206" r:id="rId89" xr:uid="{00000000-0004-0000-0D00-000058000000}"/>
    <hyperlink ref="AJ207" r:id="rId90" xr:uid="{00000000-0004-0000-0D00-000059000000}"/>
    <hyperlink ref="AJ208" r:id="rId91" xr:uid="{00000000-0004-0000-0D00-00005A000000}"/>
    <hyperlink ref="AJ209" r:id="rId92" xr:uid="{00000000-0004-0000-0D00-00005B000000}"/>
    <hyperlink ref="AJ210" r:id="rId93" xr:uid="{00000000-0004-0000-0D00-00005C000000}"/>
    <hyperlink ref="AJ211" r:id="rId94" xr:uid="{00000000-0004-0000-0D00-00005D000000}"/>
    <hyperlink ref="AJ212" r:id="rId95" xr:uid="{00000000-0004-0000-0D00-00005E000000}"/>
    <hyperlink ref="AJ213" r:id="rId96" xr:uid="{00000000-0004-0000-0D00-00005F000000}"/>
    <hyperlink ref="AJ214" r:id="rId97" xr:uid="{00000000-0004-0000-0D00-000060000000}"/>
    <hyperlink ref="AJ215" r:id="rId98" xr:uid="{00000000-0004-0000-0D00-000061000000}"/>
    <hyperlink ref="AJ217" r:id="rId99" xr:uid="{00000000-0004-0000-0D00-00006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K28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1.5" customWidth="1"/>
    <col min="4" max="5" width="21.5" hidden="1" customWidth="1"/>
    <col min="6" max="11" width="21.5" customWidth="1"/>
    <col min="12" max="33" width="21.5" hidden="1" customWidth="1"/>
    <col min="34" max="43" width="21.5" customWidth="1"/>
  </cols>
  <sheetData>
    <row r="1" spans="1:37" ht="15.75" customHeight="1" x14ac:dyDescent="0.15">
      <c r="A1" s="4" t="s">
        <v>137</v>
      </c>
      <c r="B1" s="4" t="s">
        <v>127</v>
      </c>
      <c r="C1" s="6" t="s">
        <v>126</v>
      </c>
      <c r="D1" s="4" t="s">
        <v>126</v>
      </c>
      <c r="E1" s="4" t="s">
        <v>138</v>
      </c>
      <c r="F1" s="6" t="s">
        <v>0</v>
      </c>
      <c r="G1" s="8" t="s">
        <v>448</v>
      </c>
      <c r="H1" s="6" t="s">
        <v>449</v>
      </c>
      <c r="I1" s="6" t="s">
        <v>450</v>
      </c>
      <c r="J1" s="6" t="s">
        <v>451</v>
      </c>
      <c r="K1" s="6" t="s">
        <v>452</v>
      </c>
      <c r="L1" s="4" t="s">
        <v>139</v>
      </c>
      <c r="M1" s="4" t="s">
        <v>140</v>
      </c>
      <c r="N1" s="4" t="s">
        <v>139</v>
      </c>
      <c r="O1" s="4" t="s">
        <v>140</v>
      </c>
      <c r="P1" s="4" t="s">
        <v>140</v>
      </c>
      <c r="Q1" s="4" t="s">
        <v>139</v>
      </c>
      <c r="R1" s="4" t="s">
        <v>140</v>
      </c>
      <c r="S1" s="4" t="s">
        <v>139</v>
      </c>
      <c r="T1" s="4" t="s">
        <v>140</v>
      </c>
      <c r="U1" s="4" t="s">
        <v>139</v>
      </c>
      <c r="V1" s="4" t="s">
        <v>139</v>
      </c>
      <c r="W1" s="4" t="s">
        <v>139</v>
      </c>
      <c r="X1" s="4" t="s">
        <v>140</v>
      </c>
      <c r="Y1" s="4" t="s">
        <v>139</v>
      </c>
      <c r="Z1" s="4" t="s">
        <v>140</v>
      </c>
      <c r="AA1" s="4" t="s">
        <v>140</v>
      </c>
      <c r="AB1" s="4" t="s">
        <v>140</v>
      </c>
      <c r="AC1" s="4" t="s">
        <v>140</v>
      </c>
      <c r="AD1" s="4" t="s">
        <v>140</v>
      </c>
      <c r="AE1" s="4" t="s">
        <v>139</v>
      </c>
      <c r="AF1" s="4" t="s">
        <v>140</v>
      </c>
      <c r="AG1" s="4" t="s">
        <v>140</v>
      </c>
      <c r="AH1" s="4" t="s">
        <v>1464</v>
      </c>
      <c r="AI1" s="4" t="s">
        <v>1465</v>
      </c>
      <c r="AJ1" s="4" t="s">
        <v>1466</v>
      </c>
      <c r="AK1" s="4" t="s">
        <v>968</v>
      </c>
    </row>
    <row r="2" spans="1:37" ht="15.75" customHeight="1" x14ac:dyDescent="0.15">
      <c r="A2" s="15">
        <v>43759.729217916669</v>
      </c>
      <c r="B2" s="6" t="s">
        <v>9</v>
      </c>
      <c r="C2" s="6" t="str">
        <f t="shared" ref="C2:C207" si="0">D2&amp;E2</f>
        <v>Stony Point</v>
      </c>
      <c r="E2" s="6" t="s">
        <v>142</v>
      </c>
      <c r="F2" s="4" t="str">
        <f t="shared" ref="F2:F207" si="1">L2&amp;M2&amp;N2&amp;O2&amp;P2&amp;Q2&amp;R2&amp;S2&amp;T2&amp;U2&amp;V2&amp;W2&amp;X2&amp;Y2&amp;Z2&amp;AA2&amp;AB2&amp;AC2&amp;AD2&amp;AE2&amp;AF2&amp;AG2</f>
        <v>Ashely Briscoe</v>
      </c>
      <c r="G2" s="7">
        <f t="shared" ref="G2:G96" si="2">H2</f>
        <v>1</v>
      </c>
      <c r="H2" s="4">
        <f t="shared" ref="H2:H96" si="3">IF(ISNUMBER(SEARCH("repl",AK2)),1,0)</f>
        <v>1</v>
      </c>
      <c r="AF2" s="6" t="s">
        <v>182</v>
      </c>
      <c r="AK2" s="71" t="s">
        <v>1467</v>
      </c>
    </row>
    <row r="3" spans="1:37" ht="15.75" customHeight="1" x14ac:dyDescent="0.15">
      <c r="A3" s="15">
        <v>43759.72965518519</v>
      </c>
      <c r="B3" s="6" t="s">
        <v>9</v>
      </c>
      <c r="C3" s="6" t="str">
        <f t="shared" si="0"/>
        <v>Weiss</v>
      </c>
      <c r="E3" s="6" t="s">
        <v>168</v>
      </c>
      <c r="F3" s="4" t="str">
        <f t="shared" si="1"/>
        <v>Samuel Gunther</v>
      </c>
      <c r="G3" s="7">
        <f t="shared" si="2"/>
        <v>1</v>
      </c>
      <c r="H3" s="4">
        <f t="shared" si="3"/>
        <v>1</v>
      </c>
      <c r="AG3" s="6" t="s">
        <v>124</v>
      </c>
      <c r="AK3" s="71" t="s">
        <v>1468</v>
      </c>
    </row>
    <row r="4" spans="1:37" ht="15.75" customHeight="1" x14ac:dyDescent="0.15">
      <c r="A4" s="15">
        <v>43760.67879179398</v>
      </c>
      <c r="B4" s="6" t="s">
        <v>9</v>
      </c>
      <c r="C4" s="6" t="str">
        <f t="shared" si="0"/>
        <v>Harmony</v>
      </c>
      <c r="E4" s="6" t="s">
        <v>247</v>
      </c>
      <c r="F4" s="4" t="str">
        <f t="shared" si="1"/>
        <v>Brooke Fuessel</v>
      </c>
      <c r="G4" s="7">
        <f t="shared" si="2"/>
        <v>1</v>
      </c>
      <c r="H4" s="4">
        <f t="shared" si="3"/>
        <v>1</v>
      </c>
      <c r="Y4" s="6" t="s">
        <v>268</v>
      </c>
      <c r="AK4" s="71" t="s">
        <v>1469</v>
      </c>
    </row>
    <row r="5" spans="1:37" ht="15.75" customHeight="1" x14ac:dyDescent="0.15">
      <c r="A5" s="15">
        <v>43760.681626041667</v>
      </c>
      <c r="B5" s="6" t="s">
        <v>9</v>
      </c>
      <c r="C5" s="6" t="str">
        <f t="shared" si="0"/>
        <v>Harmony</v>
      </c>
      <c r="E5" s="6" t="s">
        <v>247</v>
      </c>
      <c r="F5" s="4" t="str">
        <f t="shared" si="1"/>
        <v>McKalex Alexander</v>
      </c>
      <c r="G5" s="7">
        <f t="shared" si="2"/>
        <v>1</v>
      </c>
      <c r="H5" s="4">
        <f t="shared" si="3"/>
        <v>1</v>
      </c>
      <c r="Y5" s="6" t="s">
        <v>264</v>
      </c>
      <c r="AK5" s="71" t="s">
        <v>1470</v>
      </c>
    </row>
    <row r="6" spans="1:37" ht="15.75" customHeight="1" x14ac:dyDescent="0.15">
      <c r="A6" s="15">
        <v>43760.732345243057</v>
      </c>
      <c r="B6" s="6" t="s">
        <v>9</v>
      </c>
      <c r="C6" s="6" t="str">
        <f t="shared" si="0"/>
        <v>Akins</v>
      </c>
      <c r="E6" s="6" t="s">
        <v>194</v>
      </c>
      <c r="F6" s="4" t="str">
        <f t="shared" si="1"/>
        <v>Adriana Reyes</v>
      </c>
      <c r="G6" s="7">
        <f t="shared" si="2"/>
        <v>1</v>
      </c>
      <c r="H6" s="4">
        <f t="shared" si="3"/>
        <v>1</v>
      </c>
      <c r="W6" s="6" t="s">
        <v>318</v>
      </c>
      <c r="AK6" s="71" t="s">
        <v>1471</v>
      </c>
    </row>
    <row r="7" spans="1:37" ht="15.75" customHeight="1" x14ac:dyDescent="0.15">
      <c r="A7" s="15">
        <v>43766.705065671296</v>
      </c>
      <c r="B7" s="6" t="s">
        <v>9</v>
      </c>
      <c r="C7" s="6" t="str">
        <f t="shared" si="0"/>
        <v>Pflugerville</v>
      </c>
      <c r="E7" s="6" t="s">
        <v>149</v>
      </c>
      <c r="F7" s="4" t="str">
        <f t="shared" si="1"/>
        <v>Diego Becerra</v>
      </c>
      <c r="G7" s="7">
        <f t="shared" si="2"/>
        <v>1</v>
      </c>
      <c r="H7" s="4">
        <f t="shared" si="3"/>
        <v>1</v>
      </c>
      <c r="AE7" s="6" t="s">
        <v>74</v>
      </c>
      <c r="AK7" s="71" t="s">
        <v>1472</v>
      </c>
    </row>
    <row r="8" spans="1:37" ht="15.75" customHeight="1" x14ac:dyDescent="0.15">
      <c r="A8" s="15">
        <v>43766.71755775463</v>
      </c>
      <c r="B8" s="6" t="s">
        <v>9</v>
      </c>
      <c r="C8" s="6" t="str">
        <f t="shared" si="0"/>
        <v>Pflugerville</v>
      </c>
      <c r="E8" s="6" t="s">
        <v>149</v>
      </c>
      <c r="F8" s="4" t="str">
        <f t="shared" si="1"/>
        <v>Audrey Le</v>
      </c>
      <c r="G8" s="7">
        <f t="shared" si="2"/>
        <v>1</v>
      </c>
      <c r="H8" s="4">
        <f t="shared" si="3"/>
        <v>1</v>
      </c>
      <c r="AE8" s="6" t="s">
        <v>68</v>
      </c>
      <c r="AK8" s="71" t="s">
        <v>1473</v>
      </c>
    </row>
    <row r="9" spans="1:37" ht="15.75" customHeight="1" x14ac:dyDescent="0.15">
      <c r="A9" s="15">
        <v>43766.720643622684</v>
      </c>
      <c r="B9" s="6" t="s">
        <v>9</v>
      </c>
      <c r="C9" s="6" t="str">
        <f t="shared" si="0"/>
        <v>Del Valle</v>
      </c>
      <c r="E9" s="6" t="s">
        <v>144</v>
      </c>
      <c r="F9" s="4" t="str">
        <f t="shared" si="1"/>
        <v>Esperanza Hernandez</v>
      </c>
      <c r="G9" s="7">
        <f t="shared" si="2"/>
        <v>1</v>
      </c>
      <c r="H9" s="4">
        <f t="shared" si="3"/>
        <v>1</v>
      </c>
      <c r="X9" s="6" t="s">
        <v>173</v>
      </c>
      <c r="AK9" s="71" t="s">
        <v>1474</v>
      </c>
    </row>
    <row r="10" spans="1:37" ht="15.75" customHeight="1" x14ac:dyDescent="0.15">
      <c r="A10" s="15">
        <v>43766.720656458332</v>
      </c>
      <c r="B10" s="6" t="s">
        <v>9</v>
      </c>
      <c r="C10" s="6" t="str">
        <f t="shared" si="0"/>
        <v>Del Valle</v>
      </c>
      <c r="E10" s="6" t="s">
        <v>144</v>
      </c>
      <c r="F10" s="4" t="str">
        <f t="shared" si="1"/>
        <v>Lucia Hernandez</v>
      </c>
      <c r="G10" s="7">
        <f t="shared" si="2"/>
        <v>1</v>
      </c>
      <c r="H10" s="4">
        <f t="shared" si="3"/>
        <v>1</v>
      </c>
      <c r="X10" s="6" t="s">
        <v>196</v>
      </c>
      <c r="AK10" s="71" t="s">
        <v>1475</v>
      </c>
    </row>
    <row r="11" spans="1:37" ht="15.75" customHeight="1" x14ac:dyDescent="0.15">
      <c r="A11" s="15">
        <v>43766.720905173614</v>
      </c>
      <c r="B11" s="6" t="s">
        <v>9</v>
      </c>
      <c r="C11" s="6" t="str">
        <f t="shared" si="0"/>
        <v>Del Valle</v>
      </c>
      <c r="E11" s="6" t="s">
        <v>144</v>
      </c>
      <c r="F11" s="4" t="str">
        <f t="shared" si="1"/>
        <v>Juan Salas</v>
      </c>
      <c r="G11" s="7">
        <f t="shared" si="2"/>
        <v>1</v>
      </c>
      <c r="H11" s="4">
        <f t="shared" si="3"/>
        <v>1</v>
      </c>
      <c r="X11" s="6" t="s">
        <v>159</v>
      </c>
      <c r="AK11" s="71" t="s">
        <v>1476</v>
      </c>
    </row>
    <row r="12" spans="1:37" ht="15.75" customHeight="1" x14ac:dyDescent="0.15">
      <c r="A12" s="15">
        <v>43766.721799652776</v>
      </c>
      <c r="B12" s="6" t="s">
        <v>9</v>
      </c>
      <c r="C12" s="6" t="str">
        <f t="shared" si="0"/>
        <v>Del Valle</v>
      </c>
      <c r="E12" s="6" t="s">
        <v>144</v>
      </c>
      <c r="F12" s="4" t="str">
        <f t="shared" si="1"/>
        <v>Nicole Monroy</v>
      </c>
      <c r="G12" s="7">
        <f t="shared" si="2"/>
        <v>1</v>
      </c>
      <c r="H12" s="4">
        <f t="shared" si="3"/>
        <v>1</v>
      </c>
      <c r="X12" s="6" t="s">
        <v>162</v>
      </c>
      <c r="AK12" s="71" t="s">
        <v>1477</v>
      </c>
    </row>
    <row r="13" spans="1:37" ht="15.75" customHeight="1" x14ac:dyDescent="0.15">
      <c r="A13" s="15">
        <v>43766.722321979163</v>
      </c>
      <c r="B13" s="6" t="s">
        <v>9</v>
      </c>
      <c r="C13" s="6" t="str">
        <f t="shared" si="0"/>
        <v>Del Valle</v>
      </c>
      <c r="E13" s="6" t="s">
        <v>144</v>
      </c>
      <c r="F13" s="4" t="str">
        <f t="shared" si="1"/>
        <v>Ty Warren</v>
      </c>
      <c r="G13" s="7">
        <f t="shared" si="2"/>
        <v>1</v>
      </c>
      <c r="H13" s="4">
        <f t="shared" si="3"/>
        <v>1</v>
      </c>
      <c r="X13" s="6" t="s">
        <v>209</v>
      </c>
      <c r="AK13" s="71" t="s">
        <v>1478</v>
      </c>
    </row>
    <row r="14" spans="1:37" ht="15.75" customHeight="1" x14ac:dyDescent="0.15">
      <c r="A14" s="15">
        <v>43766.722527685182</v>
      </c>
      <c r="B14" s="6" t="s">
        <v>9</v>
      </c>
      <c r="C14" s="6" t="str">
        <f t="shared" si="0"/>
        <v>Del Valle</v>
      </c>
      <c r="E14" s="6" t="s">
        <v>144</v>
      </c>
      <c r="F14" s="4" t="str">
        <f t="shared" si="1"/>
        <v>Amanda Escalante</v>
      </c>
      <c r="G14" s="7">
        <f t="shared" si="2"/>
        <v>1</v>
      </c>
      <c r="H14" s="4">
        <f t="shared" si="3"/>
        <v>1</v>
      </c>
      <c r="X14" s="6" t="s">
        <v>400</v>
      </c>
      <c r="AK14" s="71" t="s">
        <v>1479</v>
      </c>
    </row>
    <row r="15" spans="1:37" ht="15.75" customHeight="1" x14ac:dyDescent="0.15">
      <c r="A15" s="15">
        <v>43766.722763298611</v>
      </c>
      <c r="B15" s="6" t="s">
        <v>9</v>
      </c>
      <c r="C15" s="6" t="str">
        <f t="shared" si="0"/>
        <v>Del Valle</v>
      </c>
      <c r="E15" s="6" t="s">
        <v>144</v>
      </c>
      <c r="F15" s="4" t="str">
        <f t="shared" si="1"/>
        <v>Julian Garza</v>
      </c>
      <c r="G15" s="7">
        <f t="shared" si="2"/>
        <v>1</v>
      </c>
      <c r="H15" s="4">
        <f t="shared" si="3"/>
        <v>1</v>
      </c>
      <c r="X15" s="6" t="s">
        <v>147</v>
      </c>
      <c r="AK15" s="71" t="s">
        <v>1480</v>
      </c>
    </row>
    <row r="16" spans="1:37" ht="15.75" customHeight="1" x14ac:dyDescent="0.15">
      <c r="A16" s="15">
        <v>43766.723019317127</v>
      </c>
      <c r="B16" s="6" t="s">
        <v>9</v>
      </c>
      <c r="C16" s="6" t="str">
        <f t="shared" si="0"/>
        <v>Del Valle</v>
      </c>
      <c r="E16" s="6" t="s">
        <v>144</v>
      </c>
      <c r="F16" s="4" t="str">
        <f t="shared" si="1"/>
        <v>Felipe Bautista</v>
      </c>
      <c r="G16" s="7">
        <f t="shared" si="2"/>
        <v>1</v>
      </c>
      <c r="H16" s="4">
        <f t="shared" si="3"/>
        <v>1</v>
      </c>
      <c r="X16" s="6" t="s">
        <v>416</v>
      </c>
      <c r="AK16" s="71" t="s">
        <v>1481</v>
      </c>
    </row>
    <row r="17" spans="1:37" ht="15.75" customHeight="1" x14ac:dyDescent="0.15">
      <c r="A17" s="15">
        <v>43766.726626550924</v>
      </c>
      <c r="B17" s="6" t="s">
        <v>9</v>
      </c>
      <c r="C17" s="6" t="str">
        <f t="shared" si="0"/>
        <v>Pflugerville</v>
      </c>
      <c r="E17" s="6" t="s">
        <v>149</v>
      </c>
      <c r="F17" s="4" t="str">
        <f t="shared" si="1"/>
        <v>Emily Vidaurri</v>
      </c>
      <c r="G17" s="7">
        <f t="shared" si="2"/>
        <v>1</v>
      </c>
      <c r="H17" s="4">
        <f t="shared" si="3"/>
        <v>1</v>
      </c>
      <c r="AE17" s="6" t="s">
        <v>76</v>
      </c>
      <c r="AK17" s="71" t="s">
        <v>1482</v>
      </c>
    </row>
    <row r="18" spans="1:37" ht="15.75" customHeight="1" x14ac:dyDescent="0.15">
      <c r="A18" s="15">
        <v>43766.726928703705</v>
      </c>
      <c r="B18" s="6" t="s">
        <v>9</v>
      </c>
      <c r="C18" s="6" t="str">
        <f t="shared" si="0"/>
        <v>Pflugerville</v>
      </c>
      <c r="E18" s="6" t="s">
        <v>149</v>
      </c>
      <c r="F18" s="4" t="str">
        <f t="shared" si="1"/>
        <v>Joshua Guiang</v>
      </c>
      <c r="G18" s="7">
        <f t="shared" si="2"/>
        <v>1</v>
      </c>
      <c r="H18" s="4">
        <f t="shared" si="3"/>
        <v>1</v>
      </c>
      <c r="AE18" s="6" t="s">
        <v>84</v>
      </c>
      <c r="AK18" s="71" t="s">
        <v>1483</v>
      </c>
    </row>
    <row r="19" spans="1:37" ht="15.75" customHeight="1" x14ac:dyDescent="0.15">
      <c r="A19" s="15">
        <v>43766.727096261573</v>
      </c>
      <c r="B19" s="6" t="s">
        <v>9</v>
      </c>
      <c r="C19" s="6" t="str">
        <f t="shared" si="0"/>
        <v>Pflugerville</v>
      </c>
      <c r="E19" s="6" t="s">
        <v>149</v>
      </c>
      <c r="F19" s="4" t="str">
        <f t="shared" si="1"/>
        <v>Afreen Alim</v>
      </c>
      <c r="G19" s="7">
        <f t="shared" si="2"/>
        <v>1</v>
      </c>
      <c r="H19" s="4">
        <f t="shared" si="3"/>
        <v>1</v>
      </c>
      <c r="AE19" s="6" t="s">
        <v>62</v>
      </c>
      <c r="AK19" s="71" t="s">
        <v>1484</v>
      </c>
    </row>
    <row r="20" spans="1:37" ht="15.75" customHeight="1" x14ac:dyDescent="0.15">
      <c r="A20" s="15">
        <v>43766.727322638893</v>
      </c>
      <c r="B20" s="6" t="s">
        <v>9</v>
      </c>
      <c r="C20" s="6" t="str">
        <f t="shared" si="0"/>
        <v>Pflugerville</v>
      </c>
      <c r="E20" s="6" t="s">
        <v>149</v>
      </c>
      <c r="F20" s="4" t="str">
        <f t="shared" si="1"/>
        <v>Jose Gonzalez Macedo</v>
      </c>
      <c r="G20" s="7">
        <f t="shared" si="2"/>
        <v>1</v>
      </c>
      <c r="H20" s="4">
        <f t="shared" si="3"/>
        <v>1</v>
      </c>
      <c r="AE20" s="6" t="s">
        <v>82</v>
      </c>
      <c r="AK20" s="71" t="s">
        <v>1485</v>
      </c>
    </row>
    <row r="21" spans="1:37" ht="15.75" customHeight="1" x14ac:dyDescent="0.15">
      <c r="A21" s="15">
        <v>43766.727349212961</v>
      </c>
      <c r="B21" s="6" t="s">
        <v>9</v>
      </c>
      <c r="C21" s="6" t="str">
        <f t="shared" si="0"/>
        <v>Pflugerville</v>
      </c>
      <c r="E21" s="6" t="s">
        <v>149</v>
      </c>
      <c r="F21" s="4" t="str">
        <f t="shared" si="1"/>
        <v>Tam Nguyen</v>
      </c>
      <c r="G21" s="7">
        <f t="shared" si="2"/>
        <v>1</v>
      </c>
      <c r="H21" s="4">
        <f t="shared" si="3"/>
        <v>1</v>
      </c>
      <c r="AE21" s="6" t="s">
        <v>96</v>
      </c>
      <c r="AK21" s="71" t="s">
        <v>1486</v>
      </c>
    </row>
    <row r="22" spans="1:37" ht="15.75" customHeight="1" x14ac:dyDescent="0.15">
      <c r="A22" s="15">
        <v>43766.727390625005</v>
      </c>
      <c r="B22" s="6" t="s">
        <v>9</v>
      </c>
      <c r="C22" s="6" t="str">
        <f t="shared" si="0"/>
        <v>Pflugerville</v>
      </c>
      <c r="E22" s="6" t="s">
        <v>149</v>
      </c>
      <c r="F22" s="4" t="str">
        <f t="shared" si="1"/>
        <v>Isabel Suarez</v>
      </c>
      <c r="G22" s="7">
        <f t="shared" si="2"/>
        <v>1</v>
      </c>
      <c r="H22" s="4">
        <f t="shared" si="3"/>
        <v>1</v>
      </c>
      <c r="AE22" s="6" t="s">
        <v>78</v>
      </c>
      <c r="AK22" s="71" t="s">
        <v>1487</v>
      </c>
    </row>
    <row r="23" spans="1:37" ht="15.75" customHeight="1" x14ac:dyDescent="0.15">
      <c r="A23" s="15">
        <v>43766.727517488427</v>
      </c>
      <c r="B23" s="6" t="s">
        <v>9</v>
      </c>
      <c r="C23" s="6" t="str">
        <f t="shared" si="0"/>
        <v>Pflugerville</v>
      </c>
      <c r="E23" s="6" t="s">
        <v>149</v>
      </c>
      <c r="F23" s="4" t="str">
        <f t="shared" si="1"/>
        <v>Roberto Salinas</v>
      </c>
      <c r="G23" s="7">
        <f t="shared" si="2"/>
        <v>1</v>
      </c>
      <c r="H23" s="4">
        <f t="shared" si="3"/>
        <v>1</v>
      </c>
      <c r="AE23" s="6" t="s">
        <v>90</v>
      </c>
      <c r="AK23" s="71" t="s">
        <v>1488</v>
      </c>
    </row>
    <row r="24" spans="1:37" ht="15.75" customHeight="1" x14ac:dyDescent="0.15">
      <c r="A24" s="15">
        <v>43766.727750185186</v>
      </c>
      <c r="B24" s="6" t="s">
        <v>9</v>
      </c>
      <c r="C24" s="6" t="str">
        <f t="shared" si="0"/>
        <v>Pflugerville</v>
      </c>
      <c r="E24" s="6" t="s">
        <v>149</v>
      </c>
      <c r="F24" s="4" t="str">
        <f t="shared" si="1"/>
        <v>Arsama Sebesibe</v>
      </c>
      <c r="G24" s="7">
        <f t="shared" si="2"/>
        <v>1</v>
      </c>
      <c r="H24" s="4">
        <f t="shared" si="3"/>
        <v>1</v>
      </c>
      <c r="AE24" s="6" t="s">
        <v>66</v>
      </c>
      <c r="AK24" s="71" t="s">
        <v>1489</v>
      </c>
    </row>
    <row r="25" spans="1:37" ht="15.75" customHeight="1" x14ac:dyDescent="0.15">
      <c r="A25" s="15">
        <v>43766.727828912037</v>
      </c>
      <c r="B25" s="6" t="s">
        <v>9</v>
      </c>
      <c r="C25" s="6" t="str">
        <f t="shared" si="0"/>
        <v>Pflugerville</v>
      </c>
      <c r="E25" s="6" t="s">
        <v>149</v>
      </c>
      <c r="F25" s="4" t="str">
        <f t="shared" si="1"/>
        <v>Subah Shabnam</v>
      </c>
      <c r="G25" s="7">
        <f t="shared" si="2"/>
        <v>1</v>
      </c>
      <c r="H25" s="4">
        <f t="shared" si="3"/>
        <v>1</v>
      </c>
      <c r="AE25" s="6" t="s">
        <v>94</v>
      </c>
      <c r="AK25" s="71" t="s">
        <v>1490</v>
      </c>
    </row>
    <row r="26" spans="1:37" ht="15.75" customHeight="1" x14ac:dyDescent="0.15">
      <c r="A26" s="15">
        <v>43766.727924791667</v>
      </c>
      <c r="B26" s="6" t="s">
        <v>9</v>
      </c>
      <c r="C26" s="6" t="str">
        <f t="shared" si="0"/>
        <v>Pflugerville</v>
      </c>
      <c r="E26" s="6" t="s">
        <v>149</v>
      </c>
      <c r="F26" s="4" t="str">
        <f t="shared" si="1"/>
        <v>Damari Myers</v>
      </c>
      <c r="G26" s="7">
        <f t="shared" si="2"/>
        <v>1</v>
      </c>
      <c r="H26" s="4">
        <f t="shared" si="3"/>
        <v>1</v>
      </c>
      <c r="AE26" s="6" t="s">
        <v>72</v>
      </c>
      <c r="AK26" s="71" t="s">
        <v>1491</v>
      </c>
    </row>
    <row r="27" spans="1:37" ht="15.75" customHeight="1" x14ac:dyDescent="0.15">
      <c r="A27" s="15">
        <v>43766.727929664354</v>
      </c>
      <c r="B27" s="6" t="s">
        <v>9</v>
      </c>
      <c r="C27" s="6" t="str">
        <f t="shared" si="0"/>
        <v>Pflugerville</v>
      </c>
      <c r="E27" s="6" t="s">
        <v>149</v>
      </c>
      <c r="F27" s="4" t="str">
        <f t="shared" si="1"/>
        <v>Seraphim Sea</v>
      </c>
      <c r="G27" s="7">
        <f t="shared" si="2"/>
        <v>1</v>
      </c>
      <c r="H27" s="4">
        <f t="shared" si="3"/>
        <v>1</v>
      </c>
      <c r="AE27" s="6" t="s">
        <v>92</v>
      </c>
      <c r="AK27" s="71" t="s">
        <v>1492</v>
      </c>
    </row>
    <row r="28" spans="1:37" ht="15.75" customHeight="1" x14ac:dyDescent="0.15">
      <c r="A28" s="15">
        <v>43766.728555624999</v>
      </c>
      <c r="B28" s="6" t="s">
        <v>9</v>
      </c>
      <c r="C28" s="6" t="str">
        <f t="shared" si="0"/>
        <v>Stony Point</v>
      </c>
      <c r="E28" s="6" t="s">
        <v>142</v>
      </c>
      <c r="F28" s="4" t="str">
        <f t="shared" si="1"/>
        <v>Aidan Lengua</v>
      </c>
      <c r="G28" s="7">
        <f t="shared" si="2"/>
        <v>1</v>
      </c>
      <c r="H28" s="4">
        <f t="shared" si="3"/>
        <v>1</v>
      </c>
      <c r="AF28" s="6" t="s">
        <v>204</v>
      </c>
      <c r="AK28" s="71" t="s">
        <v>1493</v>
      </c>
    </row>
    <row r="29" spans="1:37" ht="15.75" customHeight="1" x14ac:dyDescent="0.15">
      <c r="A29" s="15">
        <v>43766.729951967594</v>
      </c>
      <c r="B29" s="6" t="s">
        <v>9</v>
      </c>
      <c r="C29" s="6" t="str">
        <f t="shared" si="0"/>
        <v>Stony Point</v>
      </c>
      <c r="E29" s="6" t="s">
        <v>142</v>
      </c>
      <c r="F29" s="4" t="str">
        <f t="shared" si="1"/>
        <v>Jheason Williams</v>
      </c>
      <c r="G29" s="7">
        <f t="shared" si="2"/>
        <v>1</v>
      </c>
      <c r="H29" s="4">
        <f t="shared" si="3"/>
        <v>1</v>
      </c>
      <c r="AF29" s="6" t="s">
        <v>364</v>
      </c>
      <c r="AK29" s="71" t="s">
        <v>1494</v>
      </c>
    </row>
    <row r="30" spans="1:37" ht="15.75" customHeight="1" x14ac:dyDescent="0.15">
      <c r="A30" s="15">
        <v>43766.730982766203</v>
      </c>
      <c r="B30" s="6" t="s">
        <v>9</v>
      </c>
      <c r="C30" s="6" t="str">
        <f t="shared" si="0"/>
        <v>Stony Point</v>
      </c>
      <c r="E30" s="6" t="s">
        <v>142</v>
      </c>
      <c r="F30" s="4" t="str">
        <f t="shared" si="1"/>
        <v>Delilah Villegas</v>
      </c>
      <c r="G30" s="7">
        <f t="shared" si="2"/>
        <v>1</v>
      </c>
      <c r="H30" s="4">
        <f t="shared" si="3"/>
        <v>1</v>
      </c>
      <c r="AF30" s="6" t="s">
        <v>193</v>
      </c>
      <c r="AK30" s="71" t="s">
        <v>1495</v>
      </c>
    </row>
    <row r="31" spans="1:37" ht="15.75" customHeight="1" x14ac:dyDescent="0.15">
      <c r="A31" s="15">
        <v>43766.731379363424</v>
      </c>
      <c r="B31" s="6" t="s">
        <v>9</v>
      </c>
      <c r="C31" s="6" t="str">
        <f t="shared" si="0"/>
        <v>Stony Point</v>
      </c>
      <c r="E31" s="6" t="s">
        <v>142</v>
      </c>
      <c r="F31" s="4" t="str">
        <f t="shared" si="1"/>
        <v>Ashely Briscoe</v>
      </c>
      <c r="G31" s="7">
        <f t="shared" si="2"/>
        <v>1</v>
      </c>
      <c r="H31" s="4">
        <f t="shared" si="3"/>
        <v>1</v>
      </c>
      <c r="AF31" s="6" t="s">
        <v>182</v>
      </c>
      <c r="AK31" s="71" t="s">
        <v>1496</v>
      </c>
    </row>
    <row r="32" spans="1:37" ht="15.75" customHeight="1" x14ac:dyDescent="0.15">
      <c r="A32" s="15">
        <v>43766.731509085643</v>
      </c>
      <c r="B32" s="6" t="s">
        <v>9</v>
      </c>
      <c r="C32" s="6" t="str">
        <f t="shared" si="0"/>
        <v>Stony Point</v>
      </c>
      <c r="E32" s="6" t="s">
        <v>142</v>
      </c>
      <c r="F32" s="4" t="str">
        <f t="shared" si="1"/>
        <v>Alicia Navarro</v>
      </c>
      <c r="G32" s="7">
        <f t="shared" si="2"/>
        <v>1</v>
      </c>
      <c r="H32" s="4">
        <f t="shared" si="3"/>
        <v>1</v>
      </c>
      <c r="AF32" s="6" t="s">
        <v>186</v>
      </c>
      <c r="AK32" s="71" t="s">
        <v>1497</v>
      </c>
    </row>
    <row r="33" spans="1:37" ht="15.75" customHeight="1" x14ac:dyDescent="0.15">
      <c r="A33" s="15">
        <v>43766.731581377317</v>
      </c>
      <c r="B33" s="6" t="s">
        <v>9</v>
      </c>
      <c r="C33" s="6" t="str">
        <f t="shared" si="0"/>
        <v>Stony Point</v>
      </c>
      <c r="E33" s="6" t="s">
        <v>142</v>
      </c>
      <c r="F33" s="4" t="str">
        <f t="shared" si="1"/>
        <v>Robert Ebem</v>
      </c>
      <c r="G33" s="7">
        <f t="shared" si="2"/>
        <v>1</v>
      </c>
      <c r="H33" s="4">
        <f t="shared" si="3"/>
        <v>1</v>
      </c>
      <c r="AF33" s="6" t="s">
        <v>185</v>
      </c>
      <c r="AK33" s="71" t="s">
        <v>1498</v>
      </c>
    </row>
    <row r="34" spans="1:37" ht="15.75" customHeight="1" x14ac:dyDescent="0.15">
      <c r="A34" s="15">
        <v>43766.732052928244</v>
      </c>
      <c r="B34" s="6" t="s">
        <v>9</v>
      </c>
      <c r="C34" s="6" t="str">
        <f t="shared" si="0"/>
        <v>Stony Point</v>
      </c>
      <c r="E34" s="6" t="s">
        <v>142</v>
      </c>
      <c r="F34" s="4" t="str">
        <f t="shared" si="1"/>
        <v>Chieh-An Chen</v>
      </c>
      <c r="G34" s="7">
        <f t="shared" si="2"/>
        <v>1</v>
      </c>
      <c r="H34" s="4">
        <f t="shared" si="3"/>
        <v>1</v>
      </c>
      <c r="AF34" s="6" t="s">
        <v>187</v>
      </c>
      <c r="AK34" s="71" t="s">
        <v>1499</v>
      </c>
    </row>
    <row r="35" spans="1:37" ht="15.75" customHeight="1" x14ac:dyDescent="0.15">
      <c r="A35" s="15">
        <v>43767.670659722222</v>
      </c>
      <c r="B35" s="6" t="s">
        <v>9</v>
      </c>
      <c r="C35" s="6" t="str">
        <f t="shared" si="0"/>
        <v>Harmony</v>
      </c>
      <c r="E35" s="6" t="s">
        <v>247</v>
      </c>
      <c r="F35" s="4" t="str">
        <f t="shared" si="1"/>
        <v>Cedric Vu</v>
      </c>
      <c r="G35" s="7">
        <f t="shared" si="2"/>
        <v>1</v>
      </c>
      <c r="H35" s="4">
        <f t="shared" si="3"/>
        <v>1</v>
      </c>
      <c r="Y35" s="6" t="s">
        <v>355</v>
      </c>
      <c r="AK35" s="71" t="s">
        <v>1500</v>
      </c>
    </row>
    <row r="36" spans="1:37" ht="15.75" customHeight="1" x14ac:dyDescent="0.15">
      <c r="A36" s="15">
        <v>43767.673047685181</v>
      </c>
      <c r="B36" s="6" t="s">
        <v>9</v>
      </c>
      <c r="C36" s="6" t="str">
        <f t="shared" si="0"/>
        <v>Harmony</v>
      </c>
      <c r="E36" s="6" t="s">
        <v>247</v>
      </c>
      <c r="F36" s="4" t="str">
        <f t="shared" si="1"/>
        <v>Jeshua Rios Meza</v>
      </c>
      <c r="G36" s="7">
        <f t="shared" si="2"/>
        <v>1</v>
      </c>
      <c r="H36" s="4">
        <f t="shared" si="3"/>
        <v>1</v>
      </c>
      <c r="Y36" s="6" t="s">
        <v>354</v>
      </c>
      <c r="AK36" s="71" t="s">
        <v>1501</v>
      </c>
    </row>
    <row r="37" spans="1:37" ht="15.75" customHeight="1" x14ac:dyDescent="0.15">
      <c r="A37" s="15">
        <v>43767.675974722224</v>
      </c>
      <c r="B37" s="6" t="s">
        <v>9</v>
      </c>
      <c r="C37" s="6" t="str">
        <f t="shared" si="0"/>
        <v>Harmony</v>
      </c>
      <c r="E37" s="6" t="s">
        <v>247</v>
      </c>
      <c r="F37" s="4" t="str">
        <f t="shared" si="1"/>
        <v>Elianai Reyes</v>
      </c>
      <c r="G37" s="7">
        <f t="shared" si="2"/>
        <v>1</v>
      </c>
      <c r="H37" s="4">
        <f t="shared" si="3"/>
        <v>1</v>
      </c>
      <c r="Y37" s="6" t="s">
        <v>267</v>
      </c>
      <c r="AK37" s="71" t="s">
        <v>1502</v>
      </c>
    </row>
    <row r="38" spans="1:37" ht="15.75" customHeight="1" x14ac:dyDescent="0.15">
      <c r="A38" s="15">
        <v>43767.676183391202</v>
      </c>
      <c r="B38" s="6" t="s">
        <v>9</v>
      </c>
      <c r="C38" s="6" t="str">
        <f t="shared" si="0"/>
        <v>Harmony</v>
      </c>
      <c r="E38" s="6" t="s">
        <v>247</v>
      </c>
      <c r="F38" s="4" t="str">
        <f t="shared" si="1"/>
        <v>Sergio Sanchez</v>
      </c>
      <c r="G38" s="7">
        <f t="shared" si="2"/>
        <v>1</v>
      </c>
      <c r="H38" s="4">
        <f t="shared" si="3"/>
        <v>1</v>
      </c>
      <c r="Y38" s="6" t="s">
        <v>261</v>
      </c>
      <c r="AK38" s="71" t="s">
        <v>1503</v>
      </c>
    </row>
    <row r="39" spans="1:37" ht="15.75" customHeight="1" x14ac:dyDescent="0.15">
      <c r="A39" s="15">
        <v>43767.676453206019</v>
      </c>
      <c r="B39" s="6" t="s">
        <v>9</v>
      </c>
      <c r="C39" s="6" t="str">
        <f t="shared" si="0"/>
        <v>Harmony</v>
      </c>
      <c r="E39" s="6" t="s">
        <v>247</v>
      </c>
      <c r="F39" s="4" t="str">
        <f t="shared" si="1"/>
        <v>Rameez Khawaja</v>
      </c>
      <c r="G39" s="7">
        <f t="shared" si="2"/>
        <v>1</v>
      </c>
      <c r="H39" s="4">
        <f t="shared" si="3"/>
        <v>1</v>
      </c>
      <c r="Y39" s="6" t="s">
        <v>255</v>
      </c>
      <c r="AK39" s="71" t="s">
        <v>1504</v>
      </c>
    </row>
    <row r="40" spans="1:37" ht="15.75" customHeight="1" x14ac:dyDescent="0.15">
      <c r="A40" s="15">
        <v>43767.676618819445</v>
      </c>
      <c r="B40" s="6" t="s">
        <v>9</v>
      </c>
      <c r="C40" s="6" t="str">
        <f t="shared" si="0"/>
        <v>Harmony</v>
      </c>
      <c r="E40" s="6" t="s">
        <v>247</v>
      </c>
      <c r="F40" s="4" t="str">
        <f t="shared" si="1"/>
        <v>Cesar Figueroa</v>
      </c>
      <c r="G40" s="7">
        <f t="shared" si="2"/>
        <v>1</v>
      </c>
      <c r="H40" s="4">
        <f t="shared" si="3"/>
        <v>1</v>
      </c>
      <c r="Y40" s="6" t="s">
        <v>356</v>
      </c>
      <c r="AK40" s="71" t="s">
        <v>1505</v>
      </c>
    </row>
    <row r="41" spans="1:37" ht="15.75" customHeight="1" x14ac:dyDescent="0.15">
      <c r="A41" s="15">
        <v>43767.676639027777</v>
      </c>
      <c r="B41" s="6" t="s">
        <v>9</v>
      </c>
      <c r="C41" s="6" t="str">
        <f t="shared" si="0"/>
        <v>Harmony</v>
      </c>
      <c r="E41" s="6" t="s">
        <v>247</v>
      </c>
      <c r="F41" s="4" t="str">
        <f t="shared" si="1"/>
        <v>Guilliana Lopez</v>
      </c>
      <c r="G41" s="7">
        <f t="shared" si="2"/>
        <v>1</v>
      </c>
      <c r="H41" s="4">
        <f t="shared" si="3"/>
        <v>1</v>
      </c>
      <c r="Y41" s="6" t="s">
        <v>271</v>
      </c>
      <c r="AK41" s="71" t="s">
        <v>1506</v>
      </c>
    </row>
    <row r="42" spans="1:37" ht="15.75" customHeight="1" x14ac:dyDescent="0.15">
      <c r="A42" s="15">
        <v>43767.676967361112</v>
      </c>
      <c r="B42" s="6" t="s">
        <v>9</v>
      </c>
      <c r="C42" s="6" t="str">
        <f t="shared" si="0"/>
        <v>Harmony</v>
      </c>
      <c r="E42" s="6" t="s">
        <v>247</v>
      </c>
      <c r="F42" s="4" t="str">
        <f t="shared" si="1"/>
        <v>Emin Koroglu</v>
      </c>
      <c r="G42" s="7">
        <f t="shared" si="2"/>
        <v>1</v>
      </c>
      <c r="H42" s="4">
        <f t="shared" si="3"/>
        <v>1</v>
      </c>
      <c r="Y42" s="6" t="s">
        <v>259</v>
      </c>
      <c r="AK42" s="71" t="s">
        <v>1507</v>
      </c>
    </row>
    <row r="43" spans="1:37" ht="15.75" customHeight="1" x14ac:dyDescent="0.15">
      <c r="A43" s="15">
        <v>43767.677441886575</v>
      </c>
      <c r="B43" s="6" t="s">
        <v>9</v>
      </c>
      <c r="C43" s="6" t="str">
        <f t="shared" si="0"/>
        <v>Harmony</v>
      </c>
      <c r="E43" s="6" t="s">
        <v>247</v>
      </c>
      <c r="F43" s="4" t="str">
        <f t="shared" si="1"/>
        <v>Lucian Winkelmann Swaim</v>
      </c>
      <c r="G43" s="7">
        <f t="shared" si="2"/>
        <v>1</v>
      </c>
      <c r="H43" s="4">
        <f t="shared" si="3"/>
        <v>1</v>
      </c>
      <c r="Y43" s="6" t="s">
        <v>248</v>
      </c>
      <c r="AK43" s="71" t="s">
        <v>1508</v>
      </c>
    </row>
    <row r="44" spans="1:37" ht="15.75" customHeight="1" x14ac:dyDescent="0.15">
      <c r="A44" s="15">
        <v>43767.678255023144</v>
      </c>
      <c r="B44" s="6" t="s">
        <v>9</v>
      </c>
      <c r="C44" s="6" t="str">
        <f t="shared" si="0"/>
        <v>Harmony</v>
      </c>
      <c r="E44" s="6" t="s">
        <v>247</v>
      </c>
      <c r="F44" s="4" t="str">
        <f t="shared" si="1"/>
        <v>Samantha Ross</v>
      </c>
      <c r="G44" s="7">
        <f t="shared" si="2"/>
        <v>1</v>
      </c>
      <c r="H44" s="4">
        <f t="shared" si="3"/>
        <v>1</v>
      </c>
      <c r="Y44" s="6" t="s">
        <v>249</v>
      </c>
      <c r="AK44" s="71" t="s">
        <v>1509</v>
      </c>
    </row>
    <row r="45" spans="1:37" ht="15.75" customHeight="1" x14ac:dyDescent="0.15">
      <c r="A45" s="15">
        <v>43767.678490590275</v>
      </c>
      <c r="B45" s="6" t="s">
        <v>9</v>
      </c>
      <c r="C45" s="6" t="str">
        <f t="shared" si="0"/>
        <v>Harmony</v>
      </c>
      <c r="E45" s="6" t="s">
        <v>247</v>
      </c>
      <c r="F45" s="4" t="str">
        <f t="shared" si="1"/>
        <v>Ethan Do</v>
      </c>
      <c r="G45" s="7">
        <f t="shared" si="2"/>
        <v>1</v>
      </c>
      <c r="H45" s="4">
        <f t="shared" si="3"/>
        <v>1</v>
      </c>
      <c r="Y45" s="6" t="s">
        <v>256</v>
      </c>
      <c r="AK45" s="71" t="s">
        <v>1510</v>
      </c>
    </row>
    <row r="46" spans="1:37" ht="15.75" customHeight="1" x14ac:dyDescent="0.15">
      <c r="A46" s="15">
        <v>43767.714533726852</v>
      </c>
      <c r="B46" s="6" t="s">
        <v>9</v>
      </c>
      <c r="C46" s="6" t="str">
        <f t="shared" si="0"/>
        <v>Del Valle</v>
      </c>
      <c r="E46" s="6" t="s">
        <v>144</v>
      </c>
      <c r="F46" s="4" t="str">
        <f t="shared" si="1"/>
        <v>Rand Lindsey</v>
      </c>
      <c r="G46" s="7">
        <f t="shared" si="2"/>
        <v>1</v>
      </c>
      <c r="H46" s="4">
        <f t="shared" si="3"/>
        <v>1</v>
      </c>
      <c r="X46" s="6" t="s">
        <v>306</v>
      </c>
      <c r="AK46" s="71" t="s">
        <v>1511</v>
      </c>
    </row>
    <row r="47" spans="1:37" ht="15.75" customHeight="1" x14ac:dyDescent="0.15">
      <c r="A47" s="15">
        <v>43767.717126296295</v>
      </c>
      <c r="B47" s="6" t="s">
        <v>9</v>
      </c>
      <c r="C47" s="6" t="str">
        <f t="shared" si="0"/>
        <v>Hendrickson</v>
      </c>
      <c r="E47" s="6" t="s">
        <v>288</v>
      </c>
      <c r="F47" s="4" t="str">
        <f t="shared" si="1"/>
        <v>Nahom Tulu</v>
      </c>
      <c r="G47" s="7">
        <f t="shared" si="2"/>
        <v>1</v>
      </c>
      <c r="H47" s="4">
        <f t="shared" si="3"/>
        <v>1</v>
      </c>
      <c r="Z47" s="6" t="s">
        <v>47</v>
      </c>
      <c r="AK47" s="71" t="s">
        <v>1512</v>
      </c>
    </row>
    <row r="48" spans="1:37" ht="15.75" customHeight="1" x14ac:dyDescent="0.15">
      <c r="A48" s="15">
        <v>43767.720711678237</v>
      </c>
      <c r="B48" s="6" t="s">
        <v>9</v>
      </c>
      <c r="C48" s="6" t="str">
        <f t="shared" si="0"/>
        <v>Hendrickson</v>
      </c>
      <c r="E48" s="6" t="s">
        <v>288</v>
      </c>
      <c r="F48" s="4" t="str">
        <f t="shared" si="1"/>
        <v>Trayton Selissen</v>
      </c>
      <c r="G48" s="7">
        <f t="shared" si="2"/>
        <v>1</v>
      </c>
      <c r="H48" s="4">
        <f t="shared" si="3"/>
        <v>1</v>
      </c>
      <c r="Z48" s="6" t="s">
        <v>59</v>
      </c>
      <c r="AK48" s="71" t="s">
        <v>1513</v>
      </c>
    </row>
    <row r="49" spans="1:37" ht="13" x14ac:dyDescent="0.15">
      <c r="A49" s="15">
        <v>43767.720928668983</v>
      </c>
      <c r="B49" s="6" t="s">
        <v>9</v>
      </c>
      <c r="C49" s="6" t="str">
        <f t="shared" si="0"/>
        <v>Hendrickson</v>
      </c>
      <c r="E49" s="6" t="s">
        <v>288</v>
      </c>
      <c r="F49" s="4" t="str">
        <f t="shared" si="1"/>
        <v>Moustapha Toure</v>
      </c>
      <c r="G49" s="7">
        <f t="shared" si="2"/>
        <v>1</v>
      </c>
      <c r="H49" s="4">
        <f t="shared" si="3"/>
        <v>1</v>
      </c>
      <c r="Z49" s="6" t="s">
        <v>45</v>
      </c>
      <c r="AK49" s="71" t="s">
        <v>1514</v>
      </c>
    </row>
    <row r="50" spans="1:37" ht="13" x14ac:dyDescent="0.15">
      <c r="A50" s="15">
        <v>43767.721530451388</v>
      </c>
      <c r="B50" s="6" t="s">
        <v>9</v>
      </c>
      <c r="C50" s="6" t="str">
        <f t="shared" si="0"/>
        <v>Hendrickson</v>
      </c>
      <c r="E50" s="6" t="s">
        <v>288</v>
      </c>
      <c r="F50" s="4" t="str">
        <f t="shared" si="1"/>
        <v>Benjamin Pham</v>
      </c>
      <c r="G50" s="7">
        <f t="shared" si="2"/>
        <v>1</v>
      </c>
      <c r="H50" s="4">
        <f t="shared" si="3"/>
        <v>1</v>
      </c>
      <c r="Z50" s="6" t="s">
        <v>14</v>
      </c>
      <c r="AK50" s="71" t="s">
        <v>1515</v>
      </c>
    </row>
    <row r="51" spans="1:37" ht="13" x14ac:dyDescent="0.15">
      <c r="A51" s="15">
        <v>43767.721989351849</v>
      </c>
      <c r="B51" s="6" t="s">
        <v>9</v>
      </c>
      <c r="C51" s="6" t="str">
        <f t="shared" si="0"/>
        <v>Del Valle</v>
      </c>
      <c r="E51" s="6" t="s">
        <v>144</v>
      </c>
      <c r="F51" s="4" t="str">
        <f t="shared" si="1"/>
        <v>Brian Richardson</v>
      </c>
      <c r="G51" s="7">
        <f t="shared" si="2"/>
        <v>1</v>
      </c>
      <c r="H51" s="4">
        <f t="shared" si="3"/>
        <v>1</v>
      </c>
      <c r="X51" s="6" t="s">
        <v>299</v>
      </c>
      <c r="AK51" s="71" t="s">
        <v>1516</v>
      </c>
    </row>
    <row r="52" spans="1:37" ht="13" x14ac:dyDescent="0.15">
      <c r="A52" s="15">
        <v>43767.722097523147</v>
      </c>
      <c r="B52" s="6" t="s">
        <v>9</v>
      </c>
      <c r="C52" s="6" t="str">
        <f t="shared" si="0"/>
        <v>Del Valle</v>
      </c>
      <c r="E52" s="6" t="s">
        <v>144</v>
      </c>
      <c r="F52" s="4" t="str">
        <f t="shared" si="1"/>
        <v>Edgar Velasco</v>
      </c>
      <c r="G52" s="7">
        <f t="shared" si="2"/>
        <v>1</v>
      </c>
      <c r="H52" s="4">
        <f t="shared" si="3"/>
        <v>1</v>
      </c>
      <c r="X52" s="6" t="s">
        <v>300</v>
      </c>
      <c r="AK52" s="71" t="s">
        <v>1517</v>
      </c>
    </row>
    <row r="53" spans="1:37" ht="13" x14ac:dyDescent="0.15">
      <c r="A53" s="15">
        <v>43767.722215752314</v>
      </c>
      <c r="B53" s="6" t="s">
        <v>9</v>
      </c>
      <c r="C53" s="6" t="str">
        <f t="shared" si="0"/>
        <v>Del Valle</v>
      </c>
      <c r="E53" s="6" t="s">
        <v>144</v>
      </c>
      <c r="F53" s="4" t="str">
        <f t="shared" si="1"/>
        <v>Shien Naranjo</v>
      </c>
      <c r="G53" s="7">
        <f t="shared" si="2"/>
        <v>1</v>
      </c>
      <c r="H53" s="4">
        <f t="shared" si="3"/>
        <v>1</v>
      </c>
      <c r="X53" s="6" t="s">
        <v>417</v>
      </c>
      <c r="AK53" s="71" t="s">
        <v>1518</v>
      </c>
    </row>
    <row r="54" spans="1:37" ht="13" x14ac:dyDescent="0.15">
      <c r="A54" s="15">
        <v>43767.722373263889</v>
      </c>
      <c r="B54" s="6" t="s">
        <v>9</v>
      </c>
      <c r="C54" s="6" t="str">
        <f t="shared" si="0"/>
        <v>Hendrickson</v>
      </c>
      <c r="E54" s="6" t="s">
        <v>288</v>
      </c>
      <c r="F54" s="4" t="str">
        <f t="shared" si="1"/>
        <v>Moustapha Toure</v>
      </c>
      <c r="G54" s="7">
        <f t="shared" si="2"/>
        <v>1</v>
      </c>
      <c r="H54" s="4">
        <f t="shared" si="3"/>
        <v>1</v>
      </c>
      <c r="Z54" s="6" t="s">
        <v>45</v>
      </c>
      <c r="AK54" s="71" t="s">
        <v>1514</v>
      </c>
    </row>
    <row r="55" spans="1:37" ht="13" x14ac:dyDescent="0.15">
      <c r="A55" s="15">
        <v>43767.722575844906</v>
      </c>
      <c r="B55" s="6" t="s">
        <v>9</v>
      </c>
      <c r="C55" s="6" t="str">
        <f t="shared" si="0"/>
        <v>Hendrickson</v>
      </c>
      <c r="E55" s="6" t="s">
        <v>288</v>
      </c>
      <c r="F55" s="4" t="str">
        <f t="shared" si="1"/>
        <v>Laura Torres Cortez</v>
      </c>
      <c r="G55" s="7">
        <f t="shared" si="2"/>
        <v>1</v>
      </c>
      <c r="H55" s="4">
        <f t="shared" si="3"/>
        <v>1</v>
      </c>
      <c r="Z55" s="6" t="s">
        <v>37</v>
      </c>
      <c r="AK55" s="71" t="s">
        <v>1519</v>
      </c>
    </row>
    <row r="56" spans="1:37" ht="13" x14ac:dyDescent="0.15">
      <c r="A56" s="15">
        <v>43767.722616967592</v>
      </c>
      <c r="B56" s="6" t="s">
        <v>9</v>
      </c>
      <c r="C56" s="6" t="str">
        <f t="shared" si="0"/>
        <v>Hendrickson</v>
      </c>
      <c r="E56" s="6" t="s">
        <v>288</v>
      </c>
      <c r="F56" s="4" t="str">
        <f t="shared" si="1"/>
        <v>Oneza Vhora</v>
      </c>
      <c r="G56" s="7">
        <f t="shared" si="2"/>
        <v>1</v>
      </c>
      <c r="H56" s="4">
        <f t="shared" si="3"/>
        <v>1</v>
      </c>
      <c r="Z56" s="6" t="s">
        <v>53</v>
      </c>
      <c r="AK56" s="71" t="s">
        <v>1520</v>
      </c>
    </row>
    <row r="57" spans="1:37" ht="13" x14ac:dyDescent="0.15">
      <c r="A57" s="15">
        <v>43767.723019178244</v>
      </c>
      <c r="B57" s="6" t="s">
        <v>9</v>
      </c>
      <c r="C57" s="6" t="str">
        <f t="shared" si="0"/>
        <v>Del Valle</v>
      </c>
      <c r="E57" s="6" t="s">
        <v>144</v>
      </c>
      <c r="F57" s="4" t="str">
        <f t="shared" si="1"/>
        <v>Angel Campuzano</v>
      </c>
      <c r="G57" s="7">
        <f t="shared" si="2"/>
        <v>1</v>
      </c>
      <c r="H57" s="4">
        <f t="shared" si="3"/>
        <v>1</v>
      </c>
      <c r="X57" s="6" t="s">
        <v>389</v>
      </c>
      <c r="AK57" s="71" t="s">
        <v>1521</v>
      </c>
    </row>
    <row r="58" spans="1:37" ht="13" x14ac:dyDescent="0.15">
      <c r="A58" s="15">
        <v>43767.723093831017</v>
      </c>
      <c r="B58" s="6" t="s">
        <v>9</v>
      </c>
      <c r="C58" s="6" t="str">
        <f t="shared" si="0"/>
        <v>Akins</v>
      </c>
      <c r="E58" s="6" t="s">
        <v>194</v>
      </c>
      <c r="F58" s="4" t="str">
        <f t="shared" si="1"/>
        <v>Alex San Miguel</v>
      </c>
      <c r="G58" s="7">
        <f t="shared" si="2"/>
        <v>1</v>
      </c>
      <c r="H58" s="4">
        <f t="shared" si="3"/>
        <v>1</v>
      </c>
      <c r="W58" s="6" t="s">
        <v>309</v>
      </c>
      <c r="AK58" s="71" t="s">
        <v>1522</v>
      </c>
    </row>
    <row r="59" spans="1:37" ht="13" x14ac:dyDescent="0.15">
      <c r="A59" s="15">
        <v>43767.723667233797</v>
      </c>
      <c r="B59" s="6" t="s">
        <v>9</v>
      </c>
      <c r="C59" s="6" t="str">
        <f t="shared" si="0"/>
        <v>Hendrickson</v>
      </c>
      <c r="E59" s="6" t="s">
        <v>288</v>
      </c>
      <c r="F59" s="4" t="str">
        <f t="shared" si="1"/>
        <v>Nanda Prasad</v>
      </c>
      <c r="G59" s="7">
        <f t="shared" si="2"/>
        <v>1</v>
      </c>
      <c r="H59" s="4">
        <f t="shared" si="3"/>
        <v>1</v>
      </c>
      <c r="Z59" s="6" t="s">
        <v>49</v>
      </c>
      <c r="AK59" s="71" t="s">
        <v>1523</v>
      </c>
    </row>
    <row r="60" spans="1:37" ht="13" x14ac:dyDescent="0.15">
      <c r="A60" s="15">
        <v>43767.723710370366</v>
      </c>
      <c r="B60" s="6" t="s">
        <v>9</v>
      </c>
      <c r="C60" s="6" t="str">
        <f t="shared" si="0"/>
        <v>Hendrickson</v>
      </c>
      <c r="E60" s="6" t="s">
        <v>288</v>
      </c>
      <c r="F60" s="4" t="str">
        <f t="shared" si="1"/>
        <v>Bryan Pham</v>
      </c>
      <c r="G60" s="7">
        <f t="shared" si="2"/>
        <v>1</v>
      </c>
      <c r="H60" s="4">
        <f t="shared" si="3"/>
        <v>1</v>
      </c>
      <c r="Z60" s="6" t="s">
        <v>18</v>
      </c>
      <c r="AK60" s="71" t="s">
        <v>1524</v>
      </c>
    </row>
    <row r="61" spans="1:37" ht="13" x14ac:dyDescent="0.15">
      <c r="A61" s="15">
        <v>43767.724203483798</v>
      </c>
      <c r="B61" s="6" t="s">
        <v>9</v>
      </c>
      <c r="C61" s="6" t="str">
        <f t="shared" si="0"/>
        <v>Del Valle</v>
      </c>
      <c r="E61" s="6" t="s">
        <v>144</v>
      </c>
      <c r="F61" s="4" t="str">
        <f t="shared" si="1"/>
        <v>Uriel Hernandez</v>
      </c>
      <c r="G61" s="7">
        <f t="shared" si="2"/>
        <v>1</v>
      </c>
      <c r="H61" s="4">
        <f t="shared" si="3"/>
        <v>1</v>
      </c>
      <c r="X61" s="6" t="s">
        <v>353</v>
      </c>
      <c r="AK61" s="71" t="s">
        <v>1525</v>
      </c>
    </row>
    <row r="62" spans="1:37" ht="13" x14ac:dyDescent="0.15">
      <c r="A62" s="15">
        <v>43767.724350752316</v>
      </c>
      <c r="B62" s="6" t="s">
        <v>9</v>
      </c>
      <c r="C62" s="6" t="str">
        <f t="shared" si="0"/>
        <v>Hendrickson</v>
      </c>
      <c r="E62" s="6" t="s">
        <v>288</v>
      </c>
      <c r="F62" s="4" t="str">
        <f t="shared" si="1"/>
        <v>Isabella Gangle</v>
      </c>
      <c r="G62" s="7">
        <f t="shared" si="2"/>
        <v>1</v>
      </c>
      <c r="H62" s="4">
        <f t="shared" si="3"/>
        <v>1</v>
      </c>
      <c r="Z62" s="6" t="s">
        <v>27</v>
      </c>
      <c r="AK62" s="71" t="s">
        <v>1526</v>
      </c>
    </row>
    <row r="63" spans="1:37" ht="13" x14ac:dyDescent="0.15">
      <c r="A63" s="15">
        <v>43767.725029988425</v>
      </c>
      <c r="B63" s="6" t="s">
        <v>9</v>
      </c>
      <c r="C63" s="6" t="str">
        <f t="shared" si="0"/>
        <v>Hendrickson</v>
      </c>
      <c r="E63" s="6" t="s">
        <v>288</v>
      </c>
      <c r="F63" s="4" t="str">
        <f t="shared" si="1"/>
        <v>Janvi Patel</v>
      </c>
      <c r="G63" s="7">
        <f t="shared" si="2"/>
        <v>1</v>
      </c>
      <c r="H63" s="4">
        <f t="shared" si="3"/>
        <v>1</v>
      </c>
      <c r="Z63" s="6" t="s">
        <v>29</v>
      </c>
      <c r="AK63" s="71" t="s">
        <v>1527</v>
      </c>
    </row>
    <row r="64" spans="1:37" ht="13" x14ac:dyDescent="0.15">
      <c r="A64" s="15">
        <v>43767.725054479168</v>
      </c>
      <c r="B64" s="6" t="s">
        <v>9</v>
      </c>
      <c r="C64" s="6" t="str">
        <f t="shared" si="0"/>
        <v>Hendrickson</v>
      </c>
      <c r="E64" s="6" t="s">
        <v>288</v>
      </c>
      <c r="F64" s="4" t="str">
        <f t="shared" si="1"/>
        <v>Meagan Lavalle</v>
      </c>
      <c r="G64" s="7">
        <f t="shared" si="2"/>
        <v>1</v>
      </c>
      <c r="H64" s="4">
        <f t="shared" si="3"/>
        <v>1</v>
      </c>
      <c r="Z64" s="6" t="s">
        <v>41</v>
      </c>
      <c r="AK64" s="71" t="s">
        <v>1528</v>
      </c>
    </row>
    <row r="65" spans="1:37" ht="13" x14ac:dyDescent="0.15">
      <c r="A65" s="15">
        <v>43767.726099236112</v>
      </c>
      <c r="B65" s="6" t="s">
        <v>9</v>
      </c>
      <c r="C65" s="6" t="str">
        <f t="shared" si="0"/>
        <v>Hendrickson</v>
      </c>
      <c r="E65" s="6" t="s">
        <v>288</v>
      </c>
      <c r="F65" s="4" t="str">
        <f t="shared" si="1"/>
        <v>Eliyas Salad</v>
      </c>
      <c r="G65" s="7">
        <f t="shared" si="2"/>
        <v>1</v>
      </c>
      <c r="H65" s="4">
        <f t="shared" si="3"/>
        <v>1</v>
      </c>
      <c r="Z65" s="6" t="s">
        <v>20</v>
      </c>
      <c r="AK65" s="71" t="s">
        <v>1529</v>
      </c>
    </row>
    <row r="66" spans="1:37" ht="13" x14ac:dyDescent="0.15">
      <c r="A66" s="15">
        <v>43767.726136956015</v>
      </c>
      <c r="B66" s="6" t="s">
        <v>9</v>
      </c>
      <c r="C66" s="6" t="str">
        <f t="shared" si="0"/>
        <v>Hendrickson</v>
      </c>
      <c r="E66" s="6" t="s">
        <v>288</v>
      </c>
      <c r="F66" s="4" t="str">
        <f t="shared" si="1"/>
        <v>Jaykumar Patel</v>
      </c>
      <c r="G66" s="7">
        <f t="shared" si="2"/>
        <v>1</v>
      </c>
      <c r="H66" s="4">
        <f t="shared" si="3"/>
        <v>1</v>
      </c>
      <c r="Z66" s="6" t="s">
        <v>31</v>
      </c>
      <c r="AK66" s="71" t="s">
        <v>1530</v>
      </c>
    </row>
    <row r="67" spans="1:37" ht="13" x14ac:dyDescent="0.15">
      <c r="A67" s="15">
        <v>43767.727040127313</v>
      </c>
      <c r="B67" s="6" t="s">
        <v>9</v>
      </c>
      <c r="C67" s="6" t="str">
        <f t="shared" si="0"/>
        <v>Hendrickson</v>
      </c>
      <c r="E67" s="6" t="s">
        <v>288</v>
      </c>
      <c r="F67" s="4" t="str">
        <f t="shared" si="1"/>
        <v>Omar Islam</v>
      </c>
      <c r="G67" s="7">
        <f t="shared" si="2"/>
        <v>1</v>
      </c>
      <c r="H67" s="4">
        <f t="shared" si="3"/>
        <v>1</v>
      </c>
      <c r="Z67" s="6" t="s">
        <v>51</v>
      </c>
      <c r="AK67" s="71" t="s">
        <v>1531</v>
      </c>
    </row>
    <row r="68" spans="1:37" ht="13" x14ac:dyDescent="0.15">
      <c r="A68" s="15">
        <v>43767.727681087963</v>
      </c>
      <c r="B68" s="6" t="s">
        <v>9</v>
      </c>
      <c r="C68" s="6" t="str">
        <f t="shared" si="0"/>
        <v>Hendrickson</v>
      </c>
      <c r="E68" s="6" t="s">
        <v>288</v>
      </c>
      <c r="F68" s="4" t="str">
        <f t="shared" si="1"/>
        <v>Grace Parrott</v>
      </c>
      <c r="G68" s="7">
        <f t="shared" si="2"/>
        <v>1</v>
      </c>
      <c r="H68" s="4">
        <f t="shared" si="3"/>
        <v>1</v>
      </c>
      <c r="Z68" s="6" t="s">
        <v>25</v>
      </c>
      <c r="AK68" s="71" t="s">
        <v>1532</v>
      </c>
    </row>
    <row r="69" spans="1:37" ht="13" x14ac:dyDescent="0.15">
      <c r="A69" s="15">
        <v>43767.728345266209</v>
      </c>
      <c r="B69" s="6" t="s">
        <v>9</v>
      </c>
      <c r="C69" s="6" t="str">
        <f t="shared" si="0"/>
        <v>Akins</v>
      </c>
      <c r="E69" s="6" t="s">
        <v>194</v>
      </c>
      <c r="F69" s="4" t="str">
        <f t="shared" si="1"/>
        <v>Gabriel Tristan</v>
      </c>
      <c r="G69" s="7">
        <f t="shared" si="2"/>
        <v>1</v>
      </c>
      <c r="H69" s="4">
        <f t="shared" si="3"/>
        <v>1</v>
      </c>
      <c r="W69" s="6" t="s">
        <v>314</v>
      </c>
      <c r="AK69" s="71" t="s">
        <v>1533</v>
      </c>
    </row>
    <row r="70" spans="1:37" ht="13" x14ac:dyDescent="0.15">
      <c r="A70" s="15">
        <v>43767.72848863426</v>
      </c>
      <c r="B70" s="6" t="s">
        <v>9</v>
      </c>
      <c r="C70" s="6" t="str">
        <f t="shared" si="0"/>
        <v>Hendrickson</v>
      </c>
      <c r="E70" s="6" t="s">
        <v>288</v>
      </c>
      <c r="F70" s="4" t="str">
        <f t="shared" si="1"/>
        <v>Monae Thompson</v>
      </c>
      <c r="G70" s="7">
        <f t="shared" si="2"/>
        <v>1</v>
      </c>
      <c r="H70" s="4">
        <f t="shared" si="3"/>
        <v>1</v>
      </c>
      <c r="Z70" s="6" t="s">
        <v>43</v>
      </c>
      <c r="AK70" s="71" t="s">
        <v>1534</v>
      </c>
    </row>
    <row r="71" spans="1:37" ht="13" x14ac:dyDescent="0.15">
      <c r="A71" s="15">
        <v>43767.729065717591</v>
      </c>
      <c r="B71" s="6" t="s">
        <v>9</v>
      </c>
      <c r="C71" s="6" t="str">
        <f t="shared" si="0"/>
        <v>Akins</v>
      </c>
      <c r="E71" s="6" t="s">
        <v>194</v>
      </c>
      <c r="F71" s="4" t="str">
        <f t="shared" si="1"/>
        <v>Audrey Thomas</v>
      </c>
      <c r="G71" s="7">
        <f t="shared" si="2"/>
        <v>1</v>
      </c>
      <c r="H71" s="4">
        <f t="shared" si="3"/>
        <v>1</v>
      </c>
      <c r="W71" s="6" t="s">
        <v>317</v>
      </c>
      <c r="AK71" s="71" t="s">
        <v>1535</v>
      </c>
    </row>
    <row r="72" spans="1:37" ht="13" x14ac:dyDescent="0.15">
      <c r="A72" s="15">
        <v>43767.729335451389</v>
      </c>
      <c r="B72" s="6" t="s">
        <v>9</v>
      </c>
      <c r="C72" s="6" t="str">
        <f t="shared" si="0"/>
        <v>Akins</v>
      </c>
      <c r="E72" s="6" t="s">
        <v>194</v>
      </c>
      <c r="F72" s="4" t="str">
        <f t="shared" si="1"/>
        <v>Matias Smoller</v>
      </c>
      <c r="G72" s="7">
        <f t="shared" si="2"/>
        <v>1</v>
      </c>
      <c r="H72" s="4">
        <f t="shared" si="3"/>
        <v>1</v>
      </c>
      <c r="W72" s="6" t="s">
        <v>316</v>
      </c>
      <c r="AK72" s="71" t="s">
        <v>1536</v>
      </c>
    </row>
    <row r="73" spans="1:37" ht="13" x14ac:dyDescent="0.15">
      <c r="A73" s="15">
        <v>43767.729695972223</v>
      </c>
      <c r="B73" s="6" t="s">
        <v>9</v>
      </c>
      <c r="C73" s="6" t="str">
        <f t="shared" si="0"/>
        <v>Akins</v>
      </c>
      <c r="E73" s="6" t="s">
        <v>194</v>
      </c>
      <c r="F73" s="4" t="str">
        <f t="shared" si="1"/>
        <v>Adriana Reyes</v>
      </c>
      <c r="G73" s="7">
        <f t="shared" si="2"/>
        <v>1</v>
      </c>
      <c r="H73" s="4">
        <f t="shared" si="3"/>
        <v>1</v>
      </c>
      <c r="W73" s="6" t="s">
        <v>318</v>
      </c>
      <c r="AK73" s="71" t="s">
        <v>1537</v>
      </c>
    </row>
    <row r="74" spans="1:37" ht="13" x14ac:dyDescent="0.15">
      <c r="A74" s="15">
        <v>43767.730385451388</v>
      </c>
      <c r="B74" s="6" t="s">
        <v>9</v>
      </c>
      <c r="C74" s="6" t="str">
        <f t="shared" si="0"/>
        <v>Akins</v>
      </c>
      <c r="E74" s="6" t="s">
        <v>194</v>
      </c>
      <c r="F74" s="4" t="str">
        <f t="shared" si="1"/>
        <v>Joseline Diaz</v>
      </c>
      <c r="G74" s="7">
        <f t="shared" si="2"/>
        <v>1</v>
      </c>
      <c r="H74" s="4">
        <f t="shared" si="3"/>
        <v>1</v>
      </c>
      <c r="W74" s="6" t="s">
        <v>321</v>
      </c>
      <c r="AK74" s="71" t="s">
        <v>1538</v>
      </c>
    </row>
    <row r="75" spans="1:37" ht="13" x14ac:dyDescent="0.15">
      <c r="A75" s="15">
        <v>43767.730472939817</v>
      </c>
      <c r="B75" s="6" t="s">
        <v>9</v>
      </c>
      <c r="C75" s="6" t="str">
        <f t="shared" si="0"/>
        <v>Akins</v>
      </c>
      <c r="E75" s="6" t="s">
        <v>194</v>
      </c>
      <c r="F75" s="4" t="str">
        <f t="shared" si="1"/>
        <v>Jebeca Smith</v>
      </c>
      <c r="G75" s="7">
        <f t="shared" si="2"/>
        <v>1</v>
      </c>
      <c r="H75" s="4">
        <f t="shared" si="3"/>
        <v>1</v>
      </c>
      <c r="W75" s="6" t="s">
        <v>328</v>
      </c>
      <c r="AK75" s="71" t="s">
        <v>1539</v>
      </c>
    </row>
    <row r="76" spans="1:37" ht="13" x14ac:dyDescent="0.15">
      <c r="A76" s="15">
        <v>43767.730914409723</v>
      </c>
      <c r="B76" s="6" t="s">
        <v>9</v>
      </c>
      <c r="C76" s="6" t="str">
        <f t="shared" si="0"/>
        <v>Akins</v>
      </c>
      <c r="E76" s="6" t="s">
        <v>194</v>
      </c>
      <c r="F76" s="4" t="str">
        <f t="shared" si="1"/>
        <v>Edan Tapia-Lugo</v>
      </c>
      <c r="G76" s="7">
        <f t="shared" si="2"/>
        <v>1</v>
      </c>
      <c r="H76" s="4">
        <f t="shared" si="3"/>
        <v>1</v>
      </c>
      <c r="W76" s="6" t="s">
        <v>323</v>
      </c>
      <c r="AK76" s="71" t="s">
        <v>1540</v>
      </c>
    </row>
    <row r="77" spans="1:37" ht="13" x14ac:dyDescent="0.15">
      <c r="A77" s="15">
        <v>43767.73141493056</v>
      </c>
      <c r="B77" s="6" t="s">
        <v>9</v>
      </c>
      <c r="C77" s="6" t="str">
        <f t="shared" si="0"/>
        <v>Akins</v>
      </c>
      <c r="E77" s="6" t="s">
        <v>194</v>
      </c>
      <c r="F77" s="4" t="str">
        <f t="shared" si="1"/>
        <v>Miguel Ornelas</v>
      </c>
      <c r="G77" s="7">
        <f t="shared" si="2"/>
        <v>1</v>
      </c>
      <c r="H77" s="4">
        <f t="shared" si="3"/>
        <v>1</v>
      </c>
      <c r="W77" s="6" t="s">
        <v>315</v>
      </c>
      <c r="AK77" s="71" t="s">
        <v>1541</v>
      </c>
    </row>
    <row r="78" spans="1:37" ht="13" x14ac:dyDescent="0.15">
      <c r="A78" s="15">
        <v>43767.738174074075</v>
      </c>
      <c r="B78" s="6" t="s">
        <v>9</v>
      </c>
      <c r="C78" s="6" t="str">
        <f t="shared" si="0"/>
        <v>Akins</v>
      </c>
      <c r="E78" s="6" t="s">
        <v>194</v>
      </c>
      <c r="F78" s="4" t="str">
        <f t="shared" si="1"/>
        <v>Jake Reed</v>
      </c>
      <c r="G78" s="7">
        <f t="shared" si="2"/>
        <v>1</v>
      </c>
      <c r="H78" s="4">
        <f t="shared" si="3"/>
        <v>1</v>
      </c>
      <c r="W78" s="6" t="s">
        <v>310</v>
      </c>
      <c r="AK78" s="71" t="s">
        <v>1542</v>
      </c>
    </row>
    <row r="79" spans="1:37" ht="13" x14ac:dyDescent="0.15">
      <c r="A79" s="15">
        <v>43767.739797048613</v>
      </c>
      <c r="B79" s="6" t="s">
        <v>9</v>
      </c>
      <c r="C79" s="6" t="str">
        <f t="shared" si="0"/>
        <v>Akins</v>
      </c>
      <c r="E79" s="6" t="s">
        <v>194</v>
      </c>
      <c r="F79" s="4" t="str">
        <f t="shared" si="1"/>
        <v>Miguel Ornelas</v>
      </c>
      <c r="G79" s="7">
        <f t="shared" si="2"/>
        <v>1</v>
      </c>
      <c r="H79" s="4">
        <f t="shared" si="3"/>
        <v>1</v>
      </c>
      <c r="W79" s="6" t="s">
        <v>315</v>
      </c>
      <c r="AK79" s="71" t="s">
        <v>1541</v>
      </c>
    </row>
    <row r="80" spans="1:37" ht="13" x14ac:dyDescent="0.15">
      <c r="A80" s="15">
        <v>43767.746361655096</v>
      </c>
      <c r="B80" s="6" t="s">
        <v>9</v>
      </c>
      <c r="C80" s="6" t="str">
        <f t="shared" si="0"/>
        <v>Akins</v>
      </c>
      <c r="E80" s="6" t="s">
        <v>194</v>
      </c>
      <c r="F80" s="4" t="str">
        <f t="shared" si="1"/>
        <v>Andres Ramirez</v>
      </c>
      <c r="G80" s="7">
        <f t="shared" si="2"/>
        <v>1</v>
      </c>
      <c r="H80" s="4">
        <f t="shared" si="3"/>
        <v>1</v>
      </c>
      <c r="W80" s="6" t="s">
        <v>327</v>
      </c>
      <c r="AK80" s="71" t="s">
        <v>1543</v>
      </c>
    </row>
    <row r="81" spans="1:37" ht="13" x14ac:dyDescent="0.15">
      <c r="A81" s="15">
        <v>43767.779486099535</v>
      </c>
      <c r="B81" s="6" t="s">
        <v>9</v>
      </c>
      <c r="C81" s="6" t="str">
        <f t="shared" si="0"/>
        <v>Del Valle</v>
      </c>
      <c r="E81" s="6" t="s">
        <v>144</v>
      </c>
      <c r="F81" s="4" t="str">
        <f t="shared" si="1"/>
        <v>Rocio Montero</v>
      </c>
      <c r="G81" s="7">
        <f t="shared" si="2"/>
        <v>1</v>
      </c>
      <c r="H81" s="4">
        <f t="shared" si="3"/>
        <v>1</v>
      </c>
      <c r="X81" s="6" t="s">
        <v>286</v>
      </c>
      <c r="AK81" s="71" t="s">
        <v>1544</v>
      </c>
    </row>
    <row r="82" spans="1:37" ht="13" x14ac:dyDescent="0.15">
      <c r="A82" s="15">
        <v>43768.727382418976</v>
      </c>
      <c r="B82" s="6" t="s">
        <v>9</v>
      </c>
      <c r="C82" s="6" t="str">
        <f t="shared" si="0"/>
        <v>Weiss</v>
      </c>
      <c r="E82" s="6" t="s">
        <v>168</v>
      </c>
      <c r="F82" s="4" t="str">
        <f t="shared" si="1"/>
        <v>Ayesha Faheem</v>
      </c>
      <c r="G82" s="7">
        <f t="shared" si="2"/>
        <v>1</v>
      </c>
      <c r="H82" s="4">
        <f t="shared" si="3"/>
        <v>1</v>
      </c>
      <c r="AG82" s="6" t="s">
        <v>106</v>
      </c>
      <c r="AK82" s="71" t="s">
        <v>1545</v>
      </c>
    </row>
    <row r="83" spans="1:37" ht="13" x14ac:dyDescent="0.15">
      <c r="A83" s="15">
        <v>43768.729150486106</v>
      </c>
      <c r="B83" s="6" t="s">
        <v>9</v>
      </c>
      <c r="C83" s="6" t="str">
        <f t="shared" si="0"/>
        <v>Weiss</v>
      </c>
      <c r="E83" s="6" t="s">
        <v>168</v>
      </c>
      <c r="F83" s="4" t="str">
        <f t="shared" si="1"/>
        <v>Jack Nguyen</v>
      </c>
      <c r="G83" s="7">
        <f t="shared" si="2"/>
        <v>1</v>
      </c>
      <c r="H83" s="4">
        <f t="shared" si="3"/>
        <v>1</v>
      </c>
      <c r="AG83" s="6" t="s">
        <v>116</v>
      </c>
      <c r="AK83" s="71" t="s">
        <v>1546</v>
      </c>
    </row>
    <row r="84" spans="1:37" ht="13" x14ac:dyDescent="0.15">
      <c r="A84" s="15">
        <v>43768.729842569446</v>
      </c>
      <c r="B84" s="6" t="s">
        <v>9</v>
      </c>
      <c r="C84" s="6" t="str">
        <f t="shared" si="0"/>
        <v>Weiss</v>
      </c>
      <c r="E84" s="6" t="s">
        <v>168</v>
      </c>
      <c r="F84" s="4" t="str">
        <f t="shared" si="1"/>
        <v>Angelyna Le</v>
      </c>
      <c r="G84" s="7">
        <f t="shared" si="2"/>
        <v>1</v>
      </c>
      <c r="H84" s="4">
        <f t="shared" si="3"/>
        <v>1</v>
      </c>
      <c r="AG84" s="6" t="s">
        <v>104</v>
      </c>
      <c r="AK84" s="71" t="s">
        <v>1547</v>
      </c>
    </row>
    <row r="85" spans="1:37" ht="13" x14ac:dyDescent="0.15">
      <c r="A85" s="15">
        <v>43768.73000181713</v>
      </c>
      <c r="B85" s="6" t="s">
        <v>9</v>
      </c>
      <c r="C85" s="6" t="str">
        <f t="shared" si="0"/>
        <v>Weiss</v>
      </c>
      <c r="E85" s="6" t="s">
        <v>168</v>
      </c>
      <c r="F85" s="4" t="str">
        <f t="shared" si="1"/>
        <v>Daena Daus</v>
      </c>
      <c r="G85" s="7">
        <f t="shared" si="2"/>
        <v>1</v>
      </c>
      <c r="H85" s="4">
        <f t="shared" si="3"/>
        <v>1</v>
      </c>
      <c r="AG85" s="6" t="s">
        <v>112</v>
      </c>
      <c r="AK85" s="71" t="s">
        <v>1548</v>
      </c>
    </row>
    <row r="86" spans="1:37" ht="13" x14ac:dyDescent="0.15">
      <c r="A86" s="15">
        <v>43769.685156481486</v>
      </c>
      <c r="B86" s="6" t="s">
        <v>9</v>
      </c>
      <c r="C86" s="6" t="str">
        <f t="shared" si="0"/>
        <v>Hendrickson</v>
      </c>
      <c r="E86" s="6" t="s">
        <v>288</v>
      </c>
      <c r="F86" s="4" t="str">
        <f t="shared" si="1"/>
        <v>Avn Josh Manigsaca</v>
      </c>
      <c r="G86" s="7">
        <f t="shared" si="2"/>
        <v>1</v>
      </c>
      <c r="H86" s="4">
        <f t="shared" si="3"/>
        <v>1</v>
      </c>
      <c r="Z86" s="6" t="s">
        <v>12</v>
      </c>
      <c r="AK86" s="71" t="s">
        <v>1549</v>
      </c>
    </row>
    <row r="87" spans="1:37" ht="13" x14ac:dyDescent="0.15">
      <c r="A87" s="15">
        <v>43769.700243657411</v>
      </c>
      <c r="B87" s="6" t="s">
        <v>9</v>
      </c>
      <c r="C87" s="6" t="str">
        <f t="shared" si="0"/>
        <v>Hendrickson</v>
      </c>
      <c r="E87" s="6" t="s">
        <v>288</v>
      </c>
      <c r="F87" s="4" t="str">
        <f t="shared" si="1"/>
        <v>Kayleigh Roberts</v>
      </c>
      <c r="G87" s="7">
        <f t="shared" si="2"/>
        <v>1</v>
      </c>
      <c r="H87" s="4">
        <f t="shared" si="3"/>
        <v>1</v>
      </c>
      <c r="Z87" s="6" t="s">
        <v>35</v>
      </c>
      <c r="AK87" s="71" t="s">
        <v>1062</v>
      </c>
    </row>
    <row r="88" spans="1:37" ht="13" x14ac:dyDescent="0.15">
      <c r="A88" s="15">
        <v>43771.613206863425</v>
      </c>
      <c r="B88" s="6" t="s">
        <v>9</v>
      </c>
      <c r="C88" s="6" t="str">
        <f t="shared" si="0"/>
        <v>Akins</v>
      </c>
      <c r="E88" s="6" t="s">
        <v>194</v>
      </c>
      <c r="F88" s="4" t="str">
        <f t="shared" si="1"/>
        <v>Edison Cheah</v>
      </c>
      <c r="G88" s="7">
        <f t="shared" si="2"/>
        <v>1</v>
      </c>
      <c r="H88" s="4">
        <f t="shared" si="3"/>
        <v>1</v>
      </c>
      <c r="W88" s="6" t="s">
        <v>324</v>
      </c>
      <c r="AK88" s="71" t="s">
        <v>1550</v>
      </c>
    </row>
    <row r="89" spans="1:37" ht="13" x14ac:dyDescent="0.15">
      <c r="A89" s="15">
        <v>43774.710206238422</v>
      </c>
      <c r="B89" s="6" t="s">
        <v>9</v>
      </c>
      <c r="C89" s="6" t="str">
        <f t="shared" si="0"/>
        <v>Manor New Tech</v>
      </c>
      <c r="E89" s="6" t="s">
        <v>272</v>
      </c>
      <c r="F89" s="4" t="str">
        <f t="shared" si="1"/>
        <v>Levi Ledesma-Olivo</v>
      </c>
      <c r="G89" s="7">
        <f t="shared" si="2"/>
        <v>1</v>
      </c>
      <c r="H89" s="4">
        <f t="shared" si="3"/>
        <v>1</v>
      </c>
      <c r="AB89" s="6" t="s">
        <v>283</v>
      </c>
      <c r="AK89" s="71" t="s">
        <v>1551</v>
      </c>
    </row>
    <row r="90" spans="1:37" ht="13" x14ac:dyDescent="0.15">
      <c r="A90" s="15">
        <v>43774.716770914354</v>
      </c>
      <c r="B90" s="6" t="s">
        <v>9</v>
      </c>
      <c r="C90" s="6" t="str">
        <f t="shared" si="0"/>
        <v>Manor New Tech</v>
      </c>
      <c r="E90" s="6" t="s">
        <v>272</v>
      </c>
      <c r="F90" s="4" t="str">
        <f t="shared" si="1"/>
        <v>Carolina Barboza</v>
      </c>
      <c r="G90" s="7">
        <f t="shared" si="2"/>
        <v>1</v>
      </c>
      <c r="H90" s="4">
        <f t="shared" si="3"/>
        <v>1</v>
      </c>
      <c r="AB90" s="6" t="s">
        <v>277</v>
      </c>
      <c r="AK90" s="71" t="s">
        <v>1552</v>
      </c>
    </row>
    <row r="91" spans="1:37" ht="13" x14ac:dyDescent="0.15">
      <c r="A91" s="15">
        <v>43774.716872789351</v>
      </c>
      <c r="B91" s="6" t="s">
        <v>9</v>
      </c>
      <c r="C91" s="6" t="str">
        <f t="shared" si="0"/>
        <v>Manor New Tech</v>
      </c>
      <c r="E91" s="6" t="s">
        <v>272</v>
      </c>
      <c r="F91" s="4" t="str">
        <f t="shared" si="1"/>
        <v>Alexandra Loy</v>
      </c>
      <c r="G91" s="7">
        <f t="shared" si="2"/>
        <v>1</v>
      </c>
      <c r="H91" s="4">
        <f t="shared" si="3"/>
        <v>1</v>
      </c>
      <c r="AB91" s="6" t="s">
        <v>276</v>
      </c>
      <c r="AK91" s="71" t="s">
        <v>1553</v>
      </c>
    </row>
    <row r="92" spans="1:37" ht="13" x14ac:dyDescent="0.15">
      <c r="A92" s="15">
        <v>43774.717169224532</v>
      </c>
      <c r="B92" s="6" t="s">
        <v>9</v>
      </c>
      <c r="C92" s="6" t="str">
        <f t="shared" si="0"/>
        <v>Manor New Tech</v>
      </c>
      <c r="E92" s="6" t="s">
        <v>272</v>
      </c>
      <c r="F92" s="4" t="str">
        <f t="shared" si="1"/>
        <v>Maylo Garcia</v>
      </c>
      <c r="G92" s="7">
        <f t="shared" si="2"/>
        <v>1</v>
      </c>
      <c r="H92" s="4">
        <f t="shared" si="3"/>
        <v>1</v>
      </c>
      <c r="AB92" s="6" t="s">
        <v>279</v>
      </c>
      <c r="AK92" s="71" t="s">
        <v>1554</v>
      </c>
    </row>
    <row r="93" spans="1:37" ht="13" x14ac:dyDescent="0.15">
      <c r="A93" s="15">
        <v>43774.743237418981</v>
      </c>
      <c r="B93" s="6" t="s">
        <v>9</v>
      </c>
      <c r="C93" s="6" t="str">
        <f t="shared" si="0"/>
        <v>Manor Senior High School</v>
      </c>
      <c r="E93" s="6" t="s">
        <v>332</v>
      </c>
      <c r="F93" s="4" t="str">
        <f t="shared" si="1"/>
        <v>Cassandra Martinez</v>
      </c>
      <c r="G93" s="7">
        <f t="shared" si="2"/>
        <v>1</v>
      </c>
      <c r="H93" s="4">
        <f t="shared" si="3"/>
        <v>1</v>
      </c>
      <c r="AD93" s="6" t="s">
        <v>418</v>
      </c>
      <c r="AK93" s="71" t="s">
        <v>1555</v>
      </c>
    </row>
    <row r="94" spans="1:37" ht="13" x14ac:dyDescent="0.15">
      <c r="A94" s="15">
        <v>43774.743851331019</v>
      </c>
      <c r="B94" s="6" t="s">
        <v>9</v>
      </c>
      <c r="C94" s="6" t="str">
        <f t="shared" si="0"/>
        <v>Manor Senior High School</v>
      </c>
      <c r="E94" s="6" t="s">
        <v>332</v>
      </c>
      <c r="F94" s="4" t="str">
        <f t="shared" si="1"/>
        <v>Eddie Villegas</v>
      </c>
      <c r="G94" s="7">
        <f t="shared" si="2"/>
        <v>1</v>
      </c>
      <c r="H94" s="4">
        <f t="shared" si="3"/>
        <v>1</v>
      </c>
      <c r="AD94" s="6" t="s">
        <v>342</v>
      </c>
      <c r="AK94" s="71" t="s">
        <v>1556</v>
      </c>
    </row>
    <row r="95" spans="1:37" ht="13" x14ac:dyDescent="0.15">
      <c r="A95" s="15">
        <v>43776.742161192131</v>
      </c>
      <c r="B95" s="6" t="s">
        <v>9</v>
      </c>
      <c r="C95" s="6" t="str">
        <f t="shared" si="0"/>
        <v>Manor Senior High School</v>
      </c>
      <c r="E95" s="6" t="s">
        <v>332</v>
      </c>
      <c r="F95" s="4" t="str">
        <f t="shared" si="1"/>
        <v>Eddie Villegas</v>
      </c>
      <c r="G95" s="7">
        <f t="shared" si="2"/>
        <v>1</v>
      </c>
      <c r="H95" s="4">
        <f t="shared" si="3"/>
        <v>1</v>
      </c>
      <c r="AD95" s="6" t="s">
        <v>342</v>
      </c>
      <c r="AK95" s="71" t="s">
        <v>1557</v>
      </c>
    </row>
    <row r="96" spans="1:37" ht="13" x14ac:dyDescent="0.15">
      <c r="A96" s="15">
        <v>43776.746733877313</v>
      </c>
      <c r="B96" s="6" t="s">
        <v>9</v>
      </c>
      <c r="C96" s="6" t="str">
        <f t="shared" si="0"/>
        <v>Manor Senior High School</v>
      </c>
      <c r="E96" s="6" t="s">
        <v>332</v>
      </c>
      <c r="F96" s="4" t="str">
        <f t="shared" si="1"/>
        <v>Avion Thomas</v>
      </c>
      <c r="G96" s="7">
        <f t="shared" si="2"/>
        <v>1</v>
      </c>
      <c r="H96" s="4">
        <f t="shared" si="3"/>
        <v>1</v>
      </c>
      <c r="AD96" s="6" t="s">
        <v>1558</v>
      </c>
      <c r="AK96" s="71" t="s">
        <v>1559</v>
      </c>
    </row>
    <row r="97" spans="1:36" ht="13" x14ac:dyDescent="0.15">
      <c r="A97" s="15">
        <v>43759.721383900462</v>
      </c>
      <c r="B97" s="6" t="s">
        <v>141</v>
      </c>
      <c r="C97" s="6" t="str">
        <f t="shared" si="0"/>
        <v>Del Valle</v>
      </c>
      <c r="D97" s="6" t="s">
        <v>144</v>
      </c>
      <c r="F97" s="4" t="str">
        <f t="shared" si="1"/>
        <v>Carlos Gonzalez</v>
      </c>
      <c r="G97" s="74">
        <f t="shared" ref="G97:G184" si="4">AVERAGE(H97:J97)</f>
        <v>0.66666666666666663</v>
      </c>
      <c r="H97" s="47">
        <f t="shared" ref="H97:H184" si="5">IF(ISNUMBER(SEARCH("argument",AH97)),1,0)</f>
        <v>0</v>
      </c>
      <c r="I97" s="47">
        <f t="shared" ref="I97:I184" si="6">IF(ISNUMBER(SEARCH("function",AI97)),1,0)</f>
        <v>1</v>
      </c>
      <c r="J97" s="47">
        <f t="shared" ref="J97:J184" si="7">IF(ISNUMBER(SEARCH("http",AJ97)),1,0)</f>
        <v>1</v>
      </c>
      <c r="K97" s="47"/>
      <c r="M97" s="6" t="s">
        <v>1560</v>
      </c>
      <c r="AH97" s="6" t="s">
        <v>1561</v>
      </c>
      <c r="AI97" s="6" t="s">
        <v>1562</v>
      </c>
      <c r="AJ97" s="71" t="s">
        <v>1563</v>
      </c>
    </row>
    <row r="98" spans="1:36" ht="13" x14ac:dyDescent="0.15">
      <c r="A98" s="15">
        <v>43759.72251349537</v>
      </c>
      <c r="B98" s="6" t="s">
        <v>141</v>
      </c>
      <c r="C98" s="6" t="str">
        <f t="shared" si="0"/>
        <v>Del Valle</v>
      </c>
      <c r="D98" s="6" t="s">
        <v>144</v>
      </c>
      <c r="F98" s="4" t="str">
        <f t="shared" si="1"/>
        <v>Xochilth Rojo Arroyo</v>
      </c>
      <c r="G98" s="74">
        <f t="shared" si="4"/>
        <v>0.66666666666666663</v>
      </c>
      <c r="H98" s="47">
        <f t="shared" si="5"/>
        <v>0</v>
      </c>
      <c r="I98" s="47">
        <f t="shared" si="6"/>
        <v>1</v>
      </c>
      <c r="J98" s="47">
        <f t="shared" si="7"/>
        <v>1</v>
      </c>
      <c r="K98" s="47"/>
      <c r="M98" s="6" t="s">
        <v>154</v>
      </c>
      <c r="AH98" s="6" t="s">
        <v>1564</v>
      </c>
      <c r="AI98" s="6" t="s">
        <v>1562</v>
      </c>
      <c r="AJ98" s="71" t="s">
        <v>1565</v>
      </c>
    </row>
    <row r="99" spans="1:36" ht="13" x14ac:dyDescent="0.15">
      <c r="A99" s="15">
        <v>43759.724818784722</v>
      </c>
      <c r="B99" s="6" t="s">
        <v>141</v>
      </c>
      <c r="C99" s="6" t="str">
        <f t="shared" si="0"/>
        <v>Akins</v>
      </c>
      <c r="D99" s="6" t="s">
        <v>194</v>
      </c>
      <c r="F99" s="4" t="str">
        <f t="shared" si="1"/>
        <v>Brendon Garrison</v>
      </c>
      <c r="G99" s="74">
        <f t="shared" si="4"/>
        <v>0.33333333333333331</v>
      </c>
      <c r="H99" s="47">
        <f t="shared" si="5"/>
        <v>0</v>
      </c>
      <c r="I99" s="47">
        <f t="shared" si="6"/>
        <v>0</v>
      </c>
      <c r="J99" s="47">
        <f t="shared" si="7"/>
        <v>1</v>
      </c>
      <c r="K99" s="47"/>
      <c r="L99" s="6" t="s">
        <v>375</v>
      </c>
      <c r="AH99" s="6" t="s">
        <v>1566</v>
      </c>
      <c r="AI99" s="6" t="s">
        <v>1567</v>
      </c>
      <c r="AJ99" s="71" t="s">
        <v>1568</v>
      </c>
    </row>
    <row r="100" spans="1:36" ht="13" x14ac:dyDescent="0.15">
      <c r="A100" s="15">
        <v>43759.725564837965</v>
      </c>
      <c r="B100" s="6" t="s">
        <v>141</v>
      </c>
      <c r="C100" s="6" t="str">
        <f t="shared" si="0"/>
        <v>Weiss</v>
      </c>
      <c r="D100" s="6" t="s">
        <v>168</v>
      </c>
      <c r="F100" s="4" t="str">
        <f t="shared" si="1"/>
        <v>Alexia Perez</v>
      </c>
      <c r="G100" s="74">
        <f t="shared" si="4"/>
        <v>0.66666666666666663</v>
      </c>
      <c r="H100" s="47">
        <f t="shared" si="5"/>
        <v>0</v>
      </c>
      <c r="I100" s="47">
        <f t="shared" si="6"/>
        <v>1</v>
      </c>
      <c r="J100" s="47">
        <f t="shared" si="7"/>
        <v>1</v>
      </c>
      <c r="K100" s="47"/>
      <c r="V100" s="6" t="s">
        <v>368</v>
      </c>
      <c r="AH100" s="6" t="s">
        <v>1360</v>
      </c>
      <c r="AI100" s="6" t="s">
        <v>1562</v>
      </c>
      <c r="AJ100" s="71" t="s">
        <v>1569</v>
      </c>
    </row>
    <row r="101" spans="1:36" ht="13" x14ac:dyDescent="0.15">
      <c r="A101" s="15">
        <v>43759.72584831019</v>
      </c>
      <c r="B101" s="6" t="s">
        <v>141</v>
      </c>
      <c r="C101" s="6" t="str">
        <f t="shared" si="0"/>
        <v>Manor Early College High School</v>
      </c>
      <c r="D101" s="6" t="s">
        <v>210</v>
      </c>
      <c r="F101" s="4" t="str">
        <f t="shared" si="1"/>
        <v>Esait Jaimes</v>
      </c>
      <c r="G101" s="74">
        <f t="shared" si="4"/>
        <v>0.33333333333333331</v>
      </c>
      <c r="H101" s="47">
        <f t="shared" si="5"/>
        <v>0</v>
      </c>
      <c r="I101" s="47">
        <f t="shared" si="6"/>
        <v>0</v>
      </c>
      <c r="J101" s="47">
        <f t="shared" si="7"/>
        <v>1</v>
      </c>
      <c r="K101" s="47"/>
      <c r="P101" s="6" t="s">
        <v>233</v>
      </c>
      <c r="AH101" s="6" t="s">
        <v>1570</v>
      </c>
      <c r="AI101" s="6" t="s">
        <v>1571</v>
      </c>
      <c r="AJ101" s="71" t="s">
        <v>1572</v>
      </c>
    </row>
    <row r="102" spans="1:36" ht="13" x14ac:dyDescent="0.15">
      <c r="A102" s="15">
        <v>43760.681745324073</v>
      </c>
      <c r="B102" s="6" t="s">
        <v>141</v>
      </c>
      <c r="C102" s="6" t="str">
        <f t="shared" si="0"/>
        <v>Harmony</v>
      </c>
      <c r="D102" s="6" t="s">
        <v>247</v>
      </c>
      <c r="F102" s="4" t="str">
        <f t="shared" si="1"/>
        <v>Catherine Hyatt</v>
      </c>
      <c r="G102" s="74">
        <f t="shared" si="4"/>
        <v>1</v>
      </c>
      <c r="H102" s="47">
        <f t="shared" si="5"/>
        <v>1</v>
      </c>
      <c r="I102" s="47">
        <f t="shared" si="6"/>
        <v>1</v>
      </c>
      <c r="J102" s="47">
        <f t="shared" si="7"/>
        <v>1</v>
      </c>
      <c r="K102" s="47"/>
      <c r="N102" s="6" t="s">
        <v>257</v>
      </c>
      <c r="AH102" s="6" t="s">
        <v>1267</v>
      </c>
      <c r="AI102" s="6" t="s">
        <v>1562</v>
      </c>
      <c r="AJ102" s="71" t="s">
        <v>1573</v>
      </c>
    </row>
    <row r="103" spans="1:36" ht="13" x14ac:dyDescent="0.15">
      <c r="A103" s="15">
        <v>43760.716703888887</v>
      </c>
      <c r="B103" s="6" t="s">
        <v>141</v>
      </c>
      <c r="C103" s="6" t="str">
        <f t="shared" si="0"/>
        <v>Hendrickson</v>
      </c>
      <c r="D103" s="6" t="s">
        <v>288</v>
      </c>
      <c r="F103" s="4" t="str">
        <f t="shared" si="1"/>
        <v>Gabriela Trevino</v>
      </c>
      <c r="G103" s="74">
        <f t="shared" si="4"/>
        <v>0.33333333333333331</v>
      </c>
      <c r="H103" s="47">
        <f t="shared" si="5"/>
        <v>0</v>
      </c>
      <c r="I103" s="47">
        <f t="shared" si="6"/>
        <v>0</v>
      </c>
      <c r="J103" s="47">
        <f t="shared" si="7"/>
        <v>1</v>
      </c>
      <c r="K103" s="47"/>
      <c r="O103" s="6" t="s">
        <v>304</v>
      </c>
      <c r="AH103" s="6" t="s">
        <v>583</v>
      </c>
      <c r="AI103" s="6" t="s">
        <v>1571</v>
      </c>
      <c r="AJ103" s="71" t="s">
        <v>1574</v>
      </c>
    </row>
    <row r="104" spans="1:36" ht="13" x14ac:dyDescent="0.15">
      <c r="A104" s="15">
        <v>43760.721144236115</v>
      </c>
      <c r="B104" s="6" t="s">
        <v>141</v>
      </c>
      <c r="C104" s="6" t="str">
        <f t="shared" si="0"/>
        <v>Hendrickson</v>
      </c>
      <c r="D104" s="6" t="s">
        <v>288</v>
      </c>
      <c r="F104" s="4" t="str">
        <f t="shared" si="1"/>
        <v>Jennifer Wieckowski</v>
      </c>
      <c r="G104" s="74">
        <f t="shared" si="4"/>
        <v>1</v>
      </c>
      <c r="H104" s="47">
        <f t="shared" si="5"/>
        <v>1</v>
      </c>
      <c r="I104" s="47">
        <f t="shared" si="6"/>
        <v>1</v>
      </c>
      <c r="J104" s="47">
        <f t="shared" si="7"/>
        <v>1</v>
      </c>
      <c r="K104" s="47"/>
      <c r="O104" s="6" t="s">
        <v>293</v>
      </c>
      <c r="AH104" s="6" t="s">
        <v>1267</v>
      </c>
      <c r="AI104" s="6" t="s">
        <v>1562</v>
      </c>
      <c r="AJ104" s="71" t="s">
        <v>1575</v>
      </c>
    </row>
    <row r="105" spans="1:36" ht="13" x14ac:dyDescent="0.15">
      <c r="A105" s="15">
        <v>43760.721370983796</v>
      </c>
      <c r="B105" s="6" t="s">
        <v>141</v>
      </c>
      <c r="C105" s="6" t="str">
        <f t="shared" si="0"/>
        <v>Hendrickson</v>
      </c>
      <c r="D105" s="6" t="s">
        <v>288</v>
      </c>
      <c r="F105" s="4" t="str">
        <f t="shared" si="1"/>
        <v>Skylar Schlicht</v>
      </c>
      <c r="G105" s="74">
        <f t="shared" si="4"/>
        <v>1</v>
      </c>
      <c r="H105" s="47">
        <f t="shared" si="5"/>
        <v>1</v>
      </c>
      <c r="I105" s="47">
        <f t="shared" si="6"/>
        <v>1</v>
      </c>
      <c r="J105" s="47">
        <f t="shared" si="7"/>
        <v>1</v>
      </c>
      <c r="K105" s="47"/>
      <c r="O105" s="6" t="s">
        <v>295</v>
      </c>
      <c r="AH105" s="6" t="s">
        <v>1267</v>
      </c>
      <c r="AI105" s="6" t="s">
        <v>1562</v>
      </c>
      <c r="AJ105" s="71" t="s">
        <v>1576</v>
      </c>
    </row>
    <row r="106" spans="1:36" ht="13" x14ac:dyDescent="0.15">
      <c r="A106" s="15">
        <v>43760.726882824078</v>
      </c>
      <c r="B106" s="6" t="s">
        <v>141</v>
      </c>
      <c r="C106" s="6" t="str">
        <f t="shared" si="0"/>
        <v>Hendrickson</v>
      </c>
      <c r="D106" s="6" t="s">
        <v>288</v>
      </c>
      <c r="F106" s="4" t="str">
        <f t="shared" si="1"/>
        <v>Camryn Wade</v>
      </c>
      <c r="G106" s="74">
        <f t="shared" si="4"/>
        <v>0.66666666666666663</v>
      </c>
      <c r="H106" s="47">
        <f t="shared" si="5"/>
        <v>0</v>
      </c>
      <c r="I106" s="47">
        <f t="shared" si="6"/>
        <v>1</v>
      </c>
      <c r="J106" s="47">
        <f t="shared" si="7"/>
        <v>1</v>
      </c>
      <c r="K106" s="47"/>
      <c r="O106" s="6" t="s">
        <v>388</v>
      </c>
      <c r="AH106" s="6" t="s">
        <v>1577</v>
      </c>
      <c r="AI106" s="6" t="s">
        <v>1562</v>
      </c>
      <c r="AJ106" s="71" t="s">
        <v>1578</v>
      </c>
    </row>
    <row r="107" spans="1:36" ht="13" x14ac:dyDescent="0.15">
      <c r="A107" s="15">
        <v>43760.727343692131</v>
      </c>
      <c r="B107" s="6" t="s">
        <v>141</v>
      </c>
      <c r="C107" s="6" t="str">
        <f t="shared" si="0"/>
        <v>Hendrickson</v>
      </c>
      <c r="D107" s="6" t="s">
        <v>288</v>
      </c>
      <c r="F107" s="4" t="str">
        <f t="shared" si="1"/>
        <v>Jayden Banks</v>
      </c>
      <c r="G107" s="74">
        <f t="shared" si="4"/>
        <v>0.66666666666666663</v>
      </c>
      <c r="H107" s="47">
        <f t="shared" si="5"/>
        <v>0</v>
      </c>
      <c r="I107" s="47">
        <f t="shared" si="6"/>
        <v>1</v>
      </c>
      <c r="J107" s="47">
        <f t="shared" si="7"/>
        <v>1</v>
      </c>
      <c r="K107" s="47"/>
      <c r="O107" s="6" t="s">
        <v>303</v>
      </c>
      <c r="AH107" s="6" t="s">
        <v>1579</v>
      </c>
      <c r="AI107" s="6" t="s">
        <v>1562</v>
      </c>
      <c r="AJ107" s="71" t="s">
        <v>1309</v>
      </c>
    </row>
    <row r="108" spans="1:36" ht="13" x14ac:dyDescent="0.15">
      <c r="A108" s="15">
        <v>43760.728714120371</v>
      </c>
      <c r="B108" s="6" t="s">
        <v>141</v>
      </c>
      <c r="C108" s="6" t="str">
        <f t="shared" si="0"/>
        <v>Hendrickson</v>
      </c>
      <c r="D108" s="6" t="s">
        <v>288</v>
      </c>
      <c r="F108" s="4" t="str">
        <f t="shared" si="1"/>
        <v>Aubrey Van Zandt</v>
      </c>
      <c r="G108" s="74">
        <f t="shared" si="4"/>
        <v>0.66666666666666663</v>
      </c>
      <c r="H108" s="47">
        <f t="shared" si="5"/>
        <v>0</v>
      </c>
      <c r="I108" s="47">
        <f t="shared" si="6"/>
        <v>1</v>
      </c>
      <c r="J108" s="47">
        <f t="shared" si="7"/>
        <v>1</v>
      </c>
      <c r="K108" s="47"/>
      <c r="O108" s="6" t="s">
        <v>302</v>
      </c>
      <c r="AH108" s="6" t="s">
        <v>1579</v>
      </c>
      <c r="AI108" s="6" t="s">
        <v>1562</v>
      </c>
      <c r="AJ108" s="71" t="s">
        <v>1580</v>
      </c>
    </row>
    <row r="109" spans="1:36" ht="13" x14ac:dyDescent="0.15">
      <c r="A109" s="15">
        <v>43760.734626585647</v>
      </c>
      <c r="B109" s="6" t="s">
        <v>141</v>
      </c>
      <c r="C109" s="6" t="str">
        <f t="shared" si="0"/>
        <v>Hendrickson</v>
      </c>
      <c r="D109" s="6" t="s">
        <v>288</v>
      </c>
      <c r="F109" s="4" t="str">
        <f t="shared" si="1"/>
        <v>Anabelle Serrano</v>
      </c>
      <c r="G109" s="74">
        <f t="shared" si="4"/>
        <v>0.66666666666666663</v>
      </c>
      <c r="H109" s="47">
        <f t="shared" si="5"/>
        <v>0</v>
      </c>
      <c r="I109" s="47">
        <f t="shared" si="6"/>
        <v>1</v>
      </c>
      <c r="J109" s="47">
        <f t="shared" si="7"/>
        <v>1</v>
      </c>
      <c r="K109" s="47"/>
      <c r="O109" s="6" t="s">
        <v>330</v>
      </c>
      <c r="AH109" s="6" t="s">
        <v>1581</v>
      </c>
      <c r="AI109" s="6" t="s">
        <v>1562</v>
      </c>
      <c r="AJ109" s="71" t="s">
        <v>1582</v>
      </c>
    </row>
    <row r="110" spans="1:36" ht="13" x14ac:dyDescent="0.15">
      <c r="A110" s="15">
        <v>43760.736193159726</v>
      </c>
      <c r="B110" s="6" t="s">
        <v>141</v>
      </c>
      <c r="C110" s="6" t="str">
        <f t="shared" si="0"/>
        <v>Hendrickson</v>
      </c>
      <c r="D110" s="6" t="s">
        <v>288</v>
      </c>
      <c r="F110" s="4" t="str">
        <f t="shared" si="1"/>
        <v>TyJah Simon</v>
      </c>
      <c r="G110" s="74">
        <f t="shared" si="4"/>
        <v>0.66666666666666663</v>
      </c>
      <c r="H110" s="47">
        <f t="shared" si="5"/>
        <v>0</v>
      </c>
      <c r="I110" s="47">
        <f t="shared" si="6"/>
        <v>1</v>
      </c>
      <c r="J110" s="47">
        <f t="shared" si="7"/>
        <v>1</v>
      </c>
      <c r="K110" s="47"/>
      <c r="O110" s="6" t="s">
        <v>289</v>
      </c>
      <c r="AH110" s="6" t="s">
        <v>1583</v>
      </c>
      <c r="AI110" s="6" t="s">
        <v>1562</v>
      </c>
      <c r="AJ110" s="71" t="s">
        <v>1309</v>
      </c>
    </row>
    <row r="111" spans="1:36" ht="13" x14ac:dyDescent="0.15">
      <c r="A111" s="15">
        <v>43761.69724144676</v>
      </c>
      <c r="B111" s="6" t="s">
        <v>141</v>
      </c>
      <c r="C111" s="6" t="str">
        <f t="shared" si="0"/>
        <v>Del Valle</v>
      </c>
      <c r="D111" s="6" t="s">
        <v>144</v>
      </c>
      <c r="F111" s="4" t="str">
        <f t="shared" si="1"/>
        <v>Ty Warren</v>
      </c>
      <c r="G111" s="74">
        <f t="shared" si="4"/>
        <v>1</v>
      </c>
      <c r="H111" s="47">
        <f t="shared" si="5"/>
        <v>1</v>
      </c>
      <c r="I111" s="47">
        <f t="shared" si="6"/>
        <v>1</v>
      </c>
      <c r="J111" s="47">
        <f t="shared" si="7"/>
        <v>1</v>
      </c>
      <c r="K111" s="47"/>
      <c r="M111" s="6" t="s">
        <v>209</v>
      </c>
      <c r="AH111" s="6" t="s">
        <v>1584</v>
      </c>
      <c r="AI111" s="6" t="s">
        <v>1562</v>
      </c>
      <c r="AJ111" s="71" t="s">
        <v>1585</v>
      </c>
    </row>
    <row r="112" spans="1:36" ht="13" x14ac:dyDescent="0.15">
      <c r="A112" s="15">
        <v>43761.709653506943</v>
      </c>
      <c r="B112" s="6" t="s">
        <v>141</v>
      </c>
      <c r="C112" s="6" t="str">
        <f t="shared" si="0"/>
        <v>Del Valle</v>
      </c>
      <c r="D112" s="6" t="s">
        <v>144</v>
      </c>
      <c r="F112" s="4" t="str">
        <f t="shared" si="1"/>
        <v>Estrellita Dilbert</v>
      </c>
      <c r="G112" s="74">
        <f t="shared" si="4"/>
        <v>1</v>
      </c>
      <c r="H112" s="47">
        <f t="shared" si="5"/>
        <v>1</v>
      </c>
      <c r="I112" s="47">
        <f t="shared" si="6"/>
        <v>1</v>
      </c>
      <c r="J112" s="47">
        <f t="shared" si="7"/>
        <v>1</v>
      </c>
      <c r="K112" s="47"/>
      <c r="M112" s="6" t="s">
        <v>146</v>
      </c>
      <c r="AH112" s="6" t="s">
        <v>1586</v>
      </c>
      <c r="AI112" s="6" t="s">
        <v>1562</v>
      </c>
      <c r="AJ112" s="71" t="s">
        <v>1587</v>
      </c>
    </row>
    <row r="113" spans="1:36" ht="13" x14ac:dyDescent="0.15">
      <c r="A113" s="15">
        <v>43761.714013067132</v>
      </c>
      <c r="B113" s="6" t="s">
        <v>141</v>
      </c>
      <c r="C113" s="6" t="str">
        <f t="shared" si="0"/>
        <v>Del Valle</v>
      </c>
      <c r="D113" s="6" t="s">
        <v>144</v>
      </c>
      <c r="F113" s="4" t="str">
        <f t="shared" si="1"/>
        <v>Adrian Zermeno</v>
      </c>
      <c r="G113" s="74">
        <f t="shared" si="4"/>
        <v>0.66666666666666663</v>
      </c>
      <c r="H113" s="47">
        <f t="shared" si="5"/>
        <v>0</v>
      </c>
      <c r="I113" s="47">
        <f t="shared" si="6"/>
        <v>1</v>
      </c>
      <c r="J113" s="47">
        <f t="shared" si="7"/>
        <v>1</v>
      </c>
      <c r="K113" s="47"/>
      <c r="M113" s="6" t="s">
        <v>296</v>
      </c>
      <c r="AH113" s="6" t="s">
        <v>1588</v>
      </c>
      <c r="AI113" s="6" t="s">
        <v>1562</v>
      </c>
      <c r="AJ113" s="71" t="s">
        <v>1309</v>
      </c>
    </row>
    <row r="114" spans="1:36" ht="13" x14ac:dyDescent="0.15">
      <c r="A114" s="15">
        <v>43761.717710138888</v>
      </c>
      <c r="B114" s="6" t="s">
        <v>141</v>
      </c>
      <c r="C114" s="6" t="str">
        <f t="shared" si="0"/>
        <v>Stony Point</v>
      </c>
      <c r="D114" s="6" t="s">
        <v>142</v>
      </c>
      <c r="F114" s="4" t="str">
        <f t="shared" si="1"/>
        <v>Agnieszka Jesionowska</v>
      </c>
      <c r="G114" s="74">
        <f t="shared" si="4"/>
        <v>1</v>
      </c>
      <c r="H114" s="47">
        <f t="shared" si="5"/>
        <v>1</v>
      </c>
      <c r="I114" s="47">
        <f t="shared" si="6"/>
        <v>1</v>
      </c>
      <c r="J114" s="47">
        <f t="shared" si="7"/>
        <v>1</v>
      </c>
      <c r="K114" s="47"/>
      <c r="U114" s="6" t="s">
        <v>184</v>
      </c>
      <c r="AH114" s="6" t="s">
        <v>1267</v>
      </c>
      <c r="AI114" s="6" t="s">
        <v>1562</v>
      </c>
      <c r="AJ114" s="71" t="s">
        <v>1589</v>
      </c>
    </row>
    <row r="115" spans="1:36" ht="13" x14ac:dyDescent="0.15">
      <c r="A115" s="15">
        <v>43761.723142129631</v>
      </c>
      <c r="B115" s="6" t="s">
        <v>141</v>
      </c>
      <c r="C115" s="6" t="str">
        <f t="shared" si="0"/>
        <v>Del Valle</v>
      </c>
      <c r="D115" s="6" t="s">
        <v>144</v>
      </c>
      <c r="F115" s="4" t="str">
        <f t="shared" si="1"/>
        <v>Kevin Crayton</v>
      </c>
      <c r="G115" s="74">
        <f t="shared" si="4"/>
        <v>0.33333333333333331</v>
      </c>
      <c r="H115" s="47">
        <f t="shared" si="5"/>
        <v>0</v>
      </c>
      <c r="I115" s="47">
        <f t="shared" si="6"/>
        <v>0</v>
      </c>
      <c r="J115" s="47">
        <f t="shared" si="7"/>
        <v>1</v>
      </c>
      <c r="K115" s="47"/>
      <c r="M115" s="6" t="s">
        <v>816</v>
      </c>
      <c r="AH115" s="6" t="s">
        <v>1577</v>
      </c>
      <c r="AI115" s="6" t="s">
        <v>1571</v>
      </c>
      <c r="AJ115" s="71" t="s">
        <v>1590</v>
      </c>
    </row>
    <row r="116" spans="1:36" ht="13" x14ac:dyDescent="0.15">
      <c r="A116" s="15">
        <v>43761.723422013893</v>
      </c>
      <c r="B116" s="6" t="s">
        <v>141</v>
      </c>
      <c r="C116" s="6" t="str">
        <f t="shared" si="0"/>
        <v>Stony Point</v>
      </c>
      <c r="D116" s="6" t="s">
        <v>142</v>
      </c>
      <c r="F116" s="4" t="str">
        <f t="shared" si="1"/>
        <v>Chieh-Yu (Joy) Chen</v>
      </c>
      <c r="G116" s="74">
        <f t="shared" si="4"/>
        <v>1</v>
      </c>
      <c r="H116" s="47">
        <f t="shared" si="5"/>
        <v>1</v>
      </c>
      <c r="I116" s="47">
        <f t="shared" si="6"/>
        <v>1</v>
      </c>
      <c r="J116" s="47">
        <f t="shared" si="7"/>
        <v>1</v>
      </c>
      <c r="K116" s="47"/>
      <c r="U116" s="6" t="s">
        <v>161</v>
      </c>
      <c r="AH116" s="6" t="s">
        <v>1591</v>
      </c>
      <c r="AI116" s="6" t="s">
        <v>1562</v>
      </c>
      <c r="AJ116" s="71" t="s">
        <v>1592</v>
      </c>
    </row>
    <row r="117" spans="1:36" ht="13" x14ac:dyDescent="0.15">
      <c r="A117" s="15">
        <v>43761.723967418977</v>
      </c>
      <c r="B117" s="6" t="s">
        <v>141</v>
      </c>
      <c r="C117" s="6" t="str">
        <f t="shared" si="0"/>
        <v>Del Valle</v>
      </c>
      <c r="D117" s="6" t="s">
        <v>144</v>
      </c>
      <c r="F117" s="4" t="str">
        <f t="shared" si="1"/>
        <v>Demetri Shepherd</v>
      </c>
      <c r="G117" s="74">
        <f t="shared" si="4"/>
        <v>0.66666666666666663</v>
      </c>
      <c r="H117" s="47">
        <f t="shared" si="5"/>
        <v>1</v>
      </c>
      <c r="I117" s="47">
        <f t="shared" si="6"/>
        <v>0</v>
      </c>
      <c r="J117" s="47">
        <f t="shared" si="7"/>
        <v>1</v>
      </c>
      <c r="K117" s="47"/>
      <c r="M117" s="6" t="s">
        <v>297</v>
      </c>
      <c r="AH117" s="6" t="s">
        <v>1593</v>
      </c>
      <c r="AI117" s="6" t="s">
        <v>1567</v>
      </c>
      <c r="AJ117" s="71" t="s">
        <v>1594</v>
      </c>
    </row>
    <row r="118" spans="1:36" ht="13" x14ac:dyDescent="0.15">
      <c r="A118" s="15">
        <v>43761.723993263891</v>
      </c>
      <c r="B118" s="6" t="s">
        <v>141</v>
      </c>
      <c r="C118" s="6" t="str">
        <f t="shared" si="0"/>
        <v>Del Valle</v>
      </c>
      <c r="D118" s="6" t="s">
        <v>144</v>
      </c>
      <c r="F118" s="4" t="str">
        <f t="shared" si="1"/>
        <v>Clarissa Leija</v>
      </c>
      <c r="G118" s="74">
        <f t="shared" si="4"/>
        <v>0.66666666666666663</v>
      </c>
      <c r="H118" s="47">
        <f t="shared" si="5"/>
        <v>1</v>
      </c>
      <c r="I118" s="47">
        <f t="shared" si="6"/>
        <v>0</v>
      </c>
      <c r="J118" s="47">
        <f t="shared" si="7"/>
        <v>1</v>
      </c>
      <c r="K118" s="47"/>
      <c r="M118" s="6" t="s">
        <v>287</v>
      </c>
      <c r="AH118" s="6" t="s">
        <v>1591</v>
      </c>
      <c r="AI118" s="6" t="s">
        <v>1567</v>
      </c>
      <c r="AJ118" s="71" t="s">
        <v>1595</v>
      </c>
    </row>
    <row r="119" spans="1:36" ht="13" x14ac:dyDescent="0.15">
      <c r="A119" s="15">
        <v>43761.724060173612</v>
      </c>
      <c r="B119" s="6" t="s">
        <v>141</v>
      </c>
      <c r="C119" s="6" t="str">
        <f t="shared" si="0"/>
        <v>Stony Point</v>
      </c>
      <c r="D119" s="6" t="s">
        <v>142</v>
      </c>
      <c r="F119" s="4" t="str">
        <f t="shared" si="1"/>
        <v>Aliana Sanchez</v>
      </c>
      <c r="G119" s="74">
        <f t="shared" si="4"/>
        <v>1</v>
      </c>
      <c r="H119" s="47">
        <f t="shared" si="5"/>
        <v>1</v>
      </c>
      <c r="I119" s="47">
        <f t="shared" si="6"/>
        <v>1</v>
      </c>
      <c r="J119" s="47">
        <f t="shared" si="7"/>
        <v>1</v>
      </c>
      <c r="K119" s="47"/>
      <c r="U119" s="6" t="s">
        <v>183</v>
      </c>
      <c r="AH119" s="6" t="s">
        <v>1591</v>
      </c>
      <c r="AI119" s="6" t="s">
        <v>1562</v>
      </c>
      <c r="AJ119" s="71" t="s">
        <v>1596</v>
      </c>
    </row>
    <row r="120" spans="1:36" ht="13" x14ac:dyDescent="0.15">
      <c r="A120" s="15">
        <v>43761.725011006944</v>
      </c>
      <c r="B120" s="6" t="s">
        <v>141</v>
      </c>
      <c r="C120" s="6" t="str">
        <f t="shared" si="0"/>
        <v>Del Valle</v>
      </c>
      <c r="D120" s="6" t="s">
        <v>144</v>
      </c>
      <c r="F120" s="4" t="str">
        <f t="shared" si="1"/>
        <v>Aleksy Rodriguez</v>
      </c>
      <c r="G120" s="74">
        <f t="shared" si="4"/>
        <v>1</v>
      </c>
      <c r="H120" s="47">
        <f t="shared" si="5"/>
        <v>1</v>
      </c>
      <c r="I120" s="47">
        <f t="shared" si="6"/>
        <v>1</v>
      </c>
      <c r="J120" s="47">
        <f t="shared" si="7"/>
        <v>1</v>
      </c>
      <c r="K120" s="47"/>
      <c r="M120" s="6" t="s">
        <v>151</v>
      </c>
      <c r="AH120" s="6" t="s">
        <v>1267</v>
      </c>
      <c r="AI120" s="6" t="s">
        <v>1562</v>
      </c>
      <c r="AJ120" s="71" t="s">
        <v>1340</v>
      </c>
    </row>
    <row r="121" spans="1:36" ht="13" x14ac:dyDescent="0.15">
      <c r="A121" s="15">
        <v>43761.725221111112</v>
      </c>
      <c r="B121" s="6" t="s">
        <v>141</v>
      </c>
      <c r="C121" s="6" t="str">
        <f t="shared" si="0"/>
        <v>Del Valle</v>
      </c>
      <c r="D121" s="6" t="s">
        <v>144</v>
      </c>
      <c r="F121" s="4" t="str">
        <f t="shared" si="1"/>
        <v>Florence Nyiraneza</v>
      </c>
      <c r="G121" s="74">
        <f t="shared" si="4"/>
        <v>0.66666666666666663</v>
      </c>
      <c r="H121" s="47">
        <f t="shared" si="5"/>
        <v>1</v>
      </c>
      <c r="I121" s="47">
        <f t="shared" si="6"/>
        <v>0</v>
      </c>
      <c r="J121" s="47">
        <f t="shared" si="7"/>
        <v>1</v>
      </c>
      <c r="K121" s="47"/>
      <c r="M121" s="6" t="s">
        <v>150</v>
      </c>
      <c r="AH121" s="6" t="s">
        <v>1597</v>
      </c>
      <c r="AI121" s="6" t="s">
        <v>1571</v>
      </c>
      <c r="AJ121" s="71" t="s">
        <v>1598</v>
      </c>
    </row>
    <row r="122" spans="1:36" ht="13" x14ac:dyDescent="0.15">
      <c r="A122" s="15">
        <v>43761.725322129627</v>
      </c>
      <c r="B122" s="6" t="s">
        <v>141</v>
      </c>
      <c r="C122" s="6" t="str">
        <f t="shared" si="0"/>
        <v>Pflugerville</v>
      </c>
      <c r="D122" s="6" t="s">
        <v>149</v>
      </c>
      <c r="F122" s="4" t="str">
        <f t="shared" si="1"/>
        <v>Keira Tran</v>
      </c>
      <c r="G122" s="74">
        <f t="shared" si="4"/>
        <v>0.66666666666666663</v>
      </c>
      <c r="H122" s="47">
        <f t="shared" si="5"/>
        <v>0</v>
      </c>
      <c r="I122" s="47">
        <f t="shared" si="6"/>
        <v>1</v>
      </c>
      <c r="J122" s="47">
        <f t="shared" si="7"/>
        <v>1</v>
      </c>
      <c r="K122" s="47"/>
      <c r="T122" s="6" t="s">
        <v>157</v>
      </c>
      <c r="AH122" s="6" t="s">
        <v>1599</v>
      </c>
      <c r="AI122" s="6" t="s">
        <v>1562</v>
      </c>
      <c r="AJ122" s="71" t="s">
        <v>1600</v>
      </c>
    </row>
    <row r="123" spans="1:36" ht="13" x14ac:dyDescent="0.15">
      <c r="A123" s="15">
        <v>43761.725382800927</v>
      </c>
      <c r="B123" s="6" t="s">
        <v>141</v>
      </c>
      <c r="C123" s="6" t="str">
        <f t="shared" si="0"/>
        <v>Pflugerville</v>
      </c>
      <c r="D123" s="6" t="s">
        <v>149</v>
      </c>
      <c r="F123" s="4" t="str">
        <f t="shared" si="1"/>
        <v>Paisley Tramp</v>
      </c>
      <c r="G123" s="74">
        <f t="shared" si="4"/>
        <v>0.66666666666666663</v>
      </c>
      <c r="H123" s="47">
        <f t="shared" si="5"/>
        <v>0</v>
      </c>
      <c r="I123" s="47">
        <f t="shared" si="6"/>
        <v>1</v>
      </c>
      <c r="J123" s="47">
        <f t="shared" si="7"/>
        <v>1</v>
      </c>
      <c r="K123" s="47"/>
      <c r="T123" s="6" t="s">
        <v>160</v>
      </c>
      <c r="AH123" s="6" t="s">
        <v>1599</v>
      </c>
      <c r="AI123" s="6" t="s">
        <v>1562</v>
      </c>
      <c r="AJ123" s="71" t="s">
        <v>1601</v>
      </c>
    </row>
    <row r="124" spans="1:36" ht="13" x14ac:dyDescent="0.15">
      <c r="A124" s="15">
        <v>43761.725530983793</v>
      </c>
      <c r="B124" s="6" t="s">
        <v>141</v>
      </c>
      <c r="C124" s="6" t="str">
        <f t="shared" si="0"/>
        <v>Del Valle</v>
      </c>
      <c r="D124" s="6" t="s">
        <v>144</v>
      </c>
      <c r="F124" s="4" t="str">
        <f t="shared" si="1"/>
        <v>Emily Lopez Campos</v>
      </c>
      <c r="G124" s="74">
        <f t="shared" si="4"/>
        <v>0.66666666666666663</v>
      </c>
      <c r="H124" s="47">
        <f t="shared" si="5"/>
        <v>1</v>
      </c>
      <c r="I124" s="47">
        <f t="shared" si="6"/>
        <v>0</v>
      </c>
      <c r="J124" s="47">
        <f t="shared" si="7"/>
        <v>1</v>
      </c>
      <c r="K124" s="47"/>
      <c r="M124" s="6" t="s">
        <v>285</v>
      </c>
      <c r="AH124" s="6" t="s">
        <v>1586</v>
      </c>
      <c r="AI124" s="6" t="s">
        <v>1567</v>
      </c>
      <c r="AJ124" s="71" t="s">
        <v>1602</v>
      </c>
    </row>
    <row r="125" spans="1:36" ht="13" x14ac:dyDescent="0.15">
      <c r="A125" s="15">
        <v>43761.725593657407</v>
      </c>
      <c r="B125" s="6" t="s">
        <v>141</v>
      </c>
      <c r="C125" s="6" t="str">
        <f t="shared" si="0"/>
        <v>Pflugerville</v>
      </c>
      <c r="D125" s="6" t="s">
        <v>149</v>
      </c>
      <c r="F125" s="4" t="str">
        <f t="shared" si="1"/>
        <v>Aileen Garcia</v>
      </c>
      <c r="G125" s="74">
        <f t="shared" si="4"/>
        <v>1</v>
      </c>
      <c r="H125" s="47">
        <f t="shared" si="5"/>
        <v>1</v>
      </c>
      <c r="I125" s="47">
        <f t="shared" si="6"/>
        <v>1</v>
      </c>
      <c r="J125" s="47">
        <f t="shared" si="7"/>
        <v>1</v>
      </c>
      <c r="K125" s="47"/>
      <c r="T125" s="6" t="s">
        <v>179</v>
      </c>
      <c r="AH125" s="6" t="s">
        <v>1597</v>
      </c>
      <c r="AI125" s="6" t="s">
        <v>1562</v>
      </c>
      <c r="AJ125" s="71" t="s">
        <v>1603</v>
      </c>
    </row>
    <row r="126" spans="1:36" ht="13" x14ac:dyDescent="0.15">
      <c r="A126" s="15">
        <v>43761.725692569446</v>
      </c>
      <c r="B126" s="6" t="s">
        <v>141</v>
      </c>
      <c r="C126" s="6" t="str">
        <f t="shared" si="0"/>
        <v>Del Valle</v>
      </c>
      <c r="D126" s="6" t="s">
        <v>144</v>
      </c>
      <c r="F126" s="4" t="str">
        <f t="shared" si="1"/>
        <v>Thalia Perez Mendoza</v>
      </c>
      <c r="G126" s="74">
        <f t="shared" si="4"/>
        <v>0.33333333333333331</v>
      </c>
      <c r="H126" s="47">
        <f t="shared" si="5"/>
        <v>0</v>
      </c>
      <c r="I126" s="47">
        <f t="shared" si="6"/>
        <v>0</v>
      </c>
      <c r="J126" s="47">
        <f t="shared" si="7"/>
        <v>1</v>
      </c>
      <c r="K126" s="47"/>
      <c r="M126" s="6" t="s">
        <v>358</v>
      </c>
      <c r="AH126" s="6" t="s">
        <v>1562</v>
      </c>
      <c r="AI126" s="6" t="s">
        <v>1571</v>
      </c>
      <c r="AJ126" s="71" t="s">
        <v>1604</v>
      </c>
    </row>
    <row r="127" spans="1:36" ht="13" x14ac:dyDescent="0.15">
      <c r="A127" s="15">
        <v>43761.726039004629</v>
      </c>
      <c r="B127" s="6" t="s">
        <v>141</v>
      </c>
      <c r="C127" s="6" t="str">
        <f t="shared" si="0"/>
        <v>Stony Point</v>
      </c>
      <c r="D127" s="6" t="s">
        <v>142</v>
      </c>
      <c r="F127" s="4" t="str">
        <f t="shared" si="1"/>
        <v>Jaden Desmond</v>
      </c>
      <c r="G127" s="74">
        <f t="shared" si="4"/>
        <v>0.66666666666666663</v>
      </c>
      <c r="H127" s="47">
        <f t="shared" si="5"/>
        <v>1</v>
      </c>
      <c r="I127" s="47">
        <f t="shared" si="6"/>
        <v>0</v>
      </c>
      <c r="J127" s="47">
        <f t="shared" si="7"/>
        <v>1</v>
      </c>
      <c r="K127" s="47"/>
      <c r="U127" s="6" t="s">
        <v>164</v>
      </c>
      <c r="AH127" s="6" t="s">
        <v>1605</v>
      </c>
      <c r="AI127" s="6" t="s">
        <v>1571</v>
      </c>
      <c r="AJ127" s="71" t="s">
        <v>1606</v>
      </c>
    </row>
    <row r="128" spans="1:36" ht="13" x14ac:dyDescent="0.15">
      <c r="A128" s="15">
        <v>43761.726191458336</v>
      </c>
      <c r="B128" s="6" t="s">
        <v>141</v>
      </c>
      <c r="C128" s="6" t="str">
        <f t="shared" si="0"/>
        <v>Pflugerville</v>
      </c>
      <c r="D128" s="6" t="s">
        <v>149</v>
      </c>
      <c r="F128" s="4" t="str">
        <f t="shared" si="1"/>
        <v>Kyndal Hampton</v>
      </c>
      <c r="G128" s="74">
        <f t="shared" si="4"/>
        <v>0.66666666666666663</v>
      </c>
      <c r="H128" s="47">
        <f t="shared" si="5"/>
        <v>0</v>
      </c>
      <c r="I128" s="47">
        <f t="shared" si="6"/>
        <v>1</v>
      </c>
      <c r="J128" s="47">
        <f t="shared" si="7"/>
        <v>1</v>
      </c>
      <c r="K128" s="47"/>
      <c r="T128" s="6" t="s">
        <v>153</v>
      </c>
      <c r="AH128" s="6" t="s">
        <v>1607</v>
      </c>
      <c r="AI128" s="6" t="s">
        <v>1608</v>
      </c>
      <c r="AJ128" s="71" t="s">
        <v>1309</v>
      </c>
    </row>
    <row r="129" spans="1:36" ht="13" x14ac:dyDescent="0.15">
      <c r="A129" s="15">
        <v>43761.726434108801</v>
      </c>
      <c r="B129" s="6" t="s">
        <v>141</v>
      </c>
      <c r="C129" s="6" t="str">
        <f t="shared" si="0"/>
        <v>Stony Point</v>
      </c>
      <c r="D129" s="6" t="s">
        <v>142</v>
      </c>
      <c r="F129" s="4" t="str">
        <f t="shared" si="1"/>
        <v>Kathleen Robot</v>
      </c>
      <c r="G129" s="74">
        <f t="shared" si="4"/>
        <v>0.66666666666666663</v>
      </c>
      <c r="H129" s="47">
        <f t="shared" si="5"/>
        <v>0</v>
      </c>
      <c r="I129" s="47">
        <f t="shared" si="6"/>
        <v>1</v>
      </c>
      <c r="J129" s="47">
        <f t="shared" si="7"/>
        <v>1</v>
      </c>
      <c r="K129" s="47"/>
      <c r="U129" s="6" t="s">
        <v>405</v>
      </c>
      <c r="AH129" s="6" t="s">
        <v>1577</v>
      </c>
      <c r="AI129" s="6" t="s">
        <v>1562</v>
      </c>
      <c r="AJ129" s="71" t="s">
        <v>1609</v>
      </c>
    </row>
    <row r="130" spans="1:36" ht="13" x14ac:dyDescent="0.15">
      <c r="A130" s="15">
        <v>43761.726899652778</v>
      </c>
      <c r="B130" s="6" t="s">
        <v>141</v>
      </c>
      <c r="C130" s="6" t="str">
        <f t="shared" si="0"/>
        <v>Stony Point</v>
      </c>
      <c r="D130" s="6" t="s">
        <v>142</v>
      </c>
      <c r="F130" s="4" t="str">
        <f t="shared" si="1"/>
        <v>Manas Mamtora</v>
      </c>
      <c r="G130" s="74">
        <f t="shared" si="4"/>
        <v>0.66666666666666663</v>
      </c>
      <c r="H130" s="47">
        <f t="shared" si="5"/>
        <v>0</v>
      </c>
      <c r="I130" s="47">
        <f t="shared" si="6"/>
        <v>1</v>
      </c>
      <c r="J130" s="47">
        <f t="shared" si="7"/>
        <v>1</v>
      </c>
      <c r="K130" s="47"/>
      <c r="U130" s="6" t="s">
        <v>180</v>
      </c>
      <c r="AH130" s="6" t="s">
        <v>1401</v>
      </c>
      <c r="AI130" s="6" t="s">
        <v>1562</v>
      </c>
      <c r="AJ130" s="71" t="s">
        <v>1610</v>
      </c>
    </row>
    <row r="131" spans="1:36" ht="13" x14ac:dyDescent="0.15">
      <c r="A131" s="15">
        <v>43761.727621550926</v>
      </c>
      <c r="B131" s="6" t="s">
        <v>141</v>
      </c>
      <c r="C131" s="6" t="str">
        <f t="shared" si="0"/>
        <v>Stony Point</v>
      </c>
      <c r="D131" s="6" t="s">
        <v>142</v>
      </c>
      <c r="F131" s="4" t="str">
        <f t="shared" si="1"/>
        <v>Kevin McMillan</v>
      </c>
      <c r="G131" s="74">
        <f t="shared" si="4"/>
        <v>1</v>
      </c>
      <c r="H131" s="47">
        <f t="shared" si="5"/>
        <v>1</v>
      </c>
      <c r="I131" s="47">
        <f t="shared" si="6"/>
        <v>1</v>
      </c>
      <c r="J131" s="47">
        <f t="shared" si="7"/>
        <v>1</v>
      </c>
      <c r="K131" s="47"/>
      <c r="U131" s="6" t="s">
        <v>171</v>
      </c>
      <c r="AH131" s="6" t="s">
        <v>1267</v>
      </c>
      <c r="AI131" s="6" t="s">
        <v>1562</v>
      </c>
      <c r="AJ131" s="71" t="s">
        <v>1611</v>
      </c>
    </row>
    <row r="132" spans="1:36" ht="13" x14ac:dyDescent="0.15">
      <c r="A132" s="15">
        <v>43761.727823553243</v>
      </c>
      <c r="B132" s="6" t="s">
        <v>141</v>
      </c>
      <c r="C132" s="6" t="str">
        <f t="shared" si="0"/>
        <v>Stony Point</v>
      </c>
      <c r="D132" s="6" t="s">
        <v>142</v>
      </c>
      <c r="F132" s="4" t="str">
        <f t="shared" si="1"/>
        <v>Jatin Kommera</v>
      </c>
      <c r="G132" s="74">
        <f t="shared" si="4"/>
        <v>0.66666666666666663</v>
      </c>
      <c r="H132" s="47">
        <f t="shared" si="5"/>
        <v>0</v>
      </c>
      <c r="I132" s="47">
        <f t="shared" si="6"/>
        <v>1</v>
      </c>
      <c r="J132" s="47">
        <f t="shared" si="7"/>
        <v>1</v>
      </c>
      <c r="K132" s="47"/>
      <c r="U132" s="6" t="s">
        <v>174</v>
      </c>
      <c r="AH132" s="6" t="s">
        <v>1162</v>
      </c>
      <c r="AI132" s="6" t="s">
        <v>1562</v>
      </c>
      <c r="AJ132" s="71" t="s">
        <v>1309</v>
      </c>
    </row>
    <row r="133" spans="1:36" ht="13" x14ac:dyDescent="0.15">
      <c r="A133" s="15">
        <v>43761.728657372689</v>
      </c>
      <c r="B133" s="6" t="s">
        <v>141</v>
      </c>
      <c r="C133" s="6" t="str">
        <f t="shared" si="0"/>
        <v>Stony Point</v>
      </c>
      <c r="D133" s="6" t="s">
        <v>142</v>
      </c>
      <c r="F133" s="4" t="str">
        <f t="shared" si="1"/>
        <v>Jazziah Reyes</v>
      </c>
      <c r="G133" s="74">
        <f t="shared" si="4"/>
        <v>0.66666666666666663</v>
      </c>
      <c r="H133" s="47">
        <f t="shared" si="5"/>
        <v>1</v>
      </c>
      <c r="I133" s="47">
        <f t="shared" si="6"/>
        <v>0</v>
      </c>
      <c r="J133" s="47">
        <f t="shared" si="7"/>
        <v>1</v>
      </c>
      <c r="K133" s="47"/>
      <c r="U133" s="6" t="s">
        <v>412</v>
      </c>
      <c r="AH133" s="6" t="s">
        <v>1591</v>
      </c>
      <c r="AI133" s="6" t="s">
        <v>1571</v>
      </c>
      <c r="AJ133" s="71" t="s">
        <v>1612</v>
      </c>
    </row>
    <row r="134" spans="1:36" ht="13" x14ac:dyDescent="0.15">
      <c r="A134" s="15">
        <v>43761.729474571759</v>
      </c>
      <c r="B134" s="6" t="s">
        <v>141</v>
      </c>
      <c r="C134" s="6" t="str">
        <f t="shared" si="0"/>
        <v>Stony Point</v>
      </c>
      <c r="D134" s="6" t="s">
        <v>142</v>
      </c>
      <c r="F134" s="4" t="str">
        <f t="shared" si="1"/>
        <v>Kyle Chambless</v>
      </c>
      <c r="G134" s="74">
        <f t="shared" si="4"/>
        <v>0.66666666666666663</v>
      </c>
      <c r="H134" s="47">
        <f t="shared" si="5"/>
        <v>0</v>
      </c>
      <c r="I134" s="47">
        <f t="shared" si="6"/>
        <v>1</v>
      </c>
      <c r="J134" s="47">
        <f t="shared" si="7"/>
        <v>1</v>
      </c>
      <c r="K134" s="47"/>
      <c r="U134" s="6" t="s">
        <v>181</v>
      </c>
      <c r="AH134" s="6" t="s">
        <v>1401</v>
      </c>
      <c r="AI134" s="6" t="s">
        <v>1562</v>
      </c>
      <c r="AJ134" s="71" t="s">
        <v>1613</v>
      </c>
    </row>
    <row r="135" spans="1:36" ht="13" x14ac:dyDescent="0.15">
      <c r="A135" s="15">
        <v>43761.729790625002</v>
      </c>
      <c r="B135" s="6" t="s">
        <v>141</v>
      </c>
      <c r="C135" s="6" t="str">
        <f t="shared" si="0"/>
        <v>Pflugerville</v>
      </c>
      <c r="D135" s="6" t="s">
        <v>149</v>
      </c>
      <c r="F135" s="4" t="str">
        <f t="shared" si="1"/>
        <v>Desiree Flores</v>
      </c>
      <c r="G135" s="74">
        <f t="shared" si="4"/>
        <v>0.66666666666666663</v>
      </c>
      <c r="H135" s="47">
        <f t="shared" si="5"/>
        <v>0</v>
      </c>
      <c r="I135" s="47">
        <f t="shared" si="6"/>
        <v>1</v>
      </c>
      <c r="J135" s="47">
        <f t="shared" si="7"/>
        <v>1</v>
      </c>
      <c r="K135" s="47"/>
      <c r="T135" s="6" t="s">
        <v>191</v>
      </c>
      <c r="AH135" s="6" t="s">
        <v>1614</v>
      </c>
      <c r="AI135" s="6" t="s">
        <v>1562</v>
      </c>
      <c r="AJ135" s="71" t="s">
        <v>1615</v>
      </c>
    </row>
    <row r="136" spans="1:36" ht="13" x14ac:dyDescent="0.15">
      <c r="A136" s="15">
        <v>43761.729877337959</v>
      </c>
      <c r="B136" s="6" t="s">
        <v>141</v>
      </c>
      <c r="C136" s="6" t="str">
        <f t="shared" si="0"/>
        <v>Pflugerville</v>
      </c>
      <c r="D136" s="6" t="s">
        <v>149</v>
      </c>
      <c r="F136" s="4" t="str">
        <f t="shared" si="1"/>
        <v>Dajuan Jules</v>
      </c>
      <c r="G136" s="74">
        <f t="shared" si="4"/>
        <v>0.66666666666666663</v>
      </c>
      <c r="H136" s="47">
        <f t="shared" si="5"/>
        <v>0</v>
      </c>
      <c r="I136" s="47">
        <f t="shared" si="6"/>
        <v>1</v>
      </c>
      <c r="J136" s="47">
        <f t="shared" si="7"/>
        <v>1</v>
      </c>
      <c r="K136" s="47"/>
      <c r="T136" s="6" t="s">
        <v>166</v>
      </c>
      <c r="AH136" s="6" t="s">
        <v>1616</v>
      </c>
      <c r="AI136" s="6" t="s">
        <v>1562</v>
      </c>
      <c r="AJ136" s="71" t="s">
        <v>1617</v>
      </c>
    </row>
    <row r="137" spans="1:36" ht="13" x14ac:dyDescent="0.15">
      <c r="A137" s="15">
        <v>43761.730328148144</v>
      </c>
      <c r="B137" s="6" t="s">
        <v>141</v>
      </c>
      <c r="C137" s="6" t="str">
        <f t="shared" si="0"/>
        <v>Pflugerville</v>
      </c>
      <c r="D137" s="6" t="s">
        <v>149</v>
      </c>
      <c r="F137" s="4" t="str">
        <f t="shared" si="1"/>
        <v>Lupita Avila Ramirez</v>
      </c>
      <c r="G137" s="74">
        <f t="shared" si="4"/>
        <v>0.33333333333333331</v>
      </c>
      <c r="H137" s="47">
        <f t="shared" si="5"/>
        <v>0</v>
      </c>
      <c r="I137" s="47">
        <f t="shared" si="6"/>
        <v>0</v>
      </c>
      <c r="J137" s="47">
        <f t="shared" si="7"/>
        <v>1</v>
      </c>
      <c r="K137" s="47"/>
      <c r="T137" s="6" t="s">
        <v>158</v>
      </c>
      <c r="AH137" s="6" t="s">
        <v>1618</v>
      </c>
      <c r="AI137" s="6" t="s">
        <v>1571</v>
      </c>
      <c r="AJ137" s="71" t="s">
        <v>1619</v>
      </c>
    </row>
    <row r="138" spans="1:36" ht="13" x14ac:dyDescent="0.15">
      <c r="A138" s="15">
        <v>43761.730477962963</v>
      </c>
      <c r="B138" s="6" t="s">
        <v>141</v>
      </c>
      <c r="C138" s="6" t="str">
        <f t="shared" si="0"/>
        <v>Pflugerville</v>
      </c>
      <c r="D138" s="6" t="s">
        <v>149</v>
      </c>
      <c r="F138" s="4" t="str">
        <f t="shared" si="1"/>
        <v>Daniela Fuentes</v>
      </c>
      <c r="G138" s="74">
        <f t="shared" si="4"/>
        <v>0.33333333333333331</v>
      </c>
      <c r="H138" s="47">
        <f t="shared" si="5"/>
        <v>0</v>
      </c>
      <c r="I138" s="47">
        <f t="shared" si="6"/>
        <v>0</v>
      </c>
      <c r="J138" s="47">
        <f t="shared" si="7"/>
        <v>1</v>
      </c>
      <c r="K138" s="47"/>
      <c r="T138" s="6" t="s">
        <v>155</v>
      </c>
      <c r="AH138" s="6" t="s">
        <v>1620</v>
      </c>
      <c r="AI138" s="6" t="s">
        <v>1571</v>
      </c>
      <c r="AJ138" s="71" t="s">
        <v>1621</v>
      </c>
    </row>
    <row r="139" spans="1:36" ht="13" x14ac:dyDescent="0.15">
      <c r="A139" s="15">
        <v>43761.731206793978</v>
      </c>
      <c r="B139" s="6" t="s">
        <v>141</v>
      </c>
      <c r="C139" s="6" t="str">
        <f t="shared" si="0"/>
        <v>Stony Point</v>
      </c>
      <c r="D139" s="6" t="s">
        <v>142</v>
      </c>
      <c r="F139" s="4" t="str">
        <f t="shared" si="1"/>
        <v>Giancarlo Fernandez</v>
      </c>
      <c r="G139" s="74">
        <f t="shared" si="4"/>
        <v>0.66666666666666663</v>
      </c>
      <c r="H139" s="47">
        <f t="shared" si="5"/>
        <v>0</v>
      </c>
      <c r="I139" s="47">
        <f t="shared" si="6"/>
        <v>1</v>
      </c>
      <c r="J139" s="47">
        <f t="shared" si="7"/>
        <v>1</v>
      </c>
      <c r="K139" s="47"/>
      <c r="U139" s="6" t="s">
        <v>369</v>
      </c>
      <c r="AH139" s="6" t="s">
        <v>1360</v>
      </c>
      <c r="AI139" s="6" t="s">
        <v>1562</v>
      </c>
      <c r="AJ139" s="71" t="s">
        <v>1622</v>
      </c>
    </row>
    <row r="140" spans="1:36" ht="13" x14ac:dyDescent="0.15">
      <c r="A140" s="15">
        <v>43761.732223078703</v>
      </c>
      <c r="B140" s="6" t="s">
        <v>141</v>
      </c>
      <c r="C140" s="6" t="str">
        <f t="shared" si="0"/>
        <v>Weiss</v>
      </c>
      <c r="D140" s="6" t="s">
        <v>168</v>
      </c>
      <c r="F140" s="4" t="str">
        <f t="shared" si="1"/>
        <v>Isaac Ahonle</v>
      </c>
      <c r="G140" s="74">
        <f t="shared" si="4"/>
        <v>0.66666666666666663</v>
      </c>
      <c r="H140" s="47">
        <f t="shared" si="5"/>
        <v>0</v>
      </c>
      <c r="I140" s="47">
        <f t="shared" si="6"/>
        <v>1</v>
      </c>
      <c r="J140" s="47">
        <f t="shared" si="7"/>
        <v>1</v>
      </c>
      <c r="K140" s="47"/>
      <c r="V140" s="6" t="s">
        <v>189</v>
      </c>
      <c r="AH140" s="6" t="s">
        <v>1623</v>
      </c>
      <c r="AI140" s="6" t="s">
        <v>1562</v>
      </c>
      <c r="AJ140" s="71" t="s">
        <v>1624</v>
      </c>
    </row>
    <row r="141" spans="1:36" ht="13" x14ac:dyDescent="0.15">
      <c r="A141" s="15">
        <v>43761.732324027776</v>
      </c>
      <c r="B141" s="6" t="s">
        <v>141</v>
      </c>
      <c r="C141" s="6" t="str">
        <f t="shared" si="0"/>
        <v>Weiss</v>
      </c>
      <c r="D141" s="6" t="s">
        <v>168</v>
      </c>
      <c r="F141" s="4" t="str">
        <f t="shared" si="1"/>
        <v>Nauni Yadav</v>
      </c>
      <c r="G141" s="74">
        <f t="shared" si="4"/>
        <v>0.66666666666666663</v>
      </c>
      <c r="H141" s="47">
        <f t="shared" si="5"/>
        <v>0</v>
      </c>
      <c r="I141" s="47">
        <f t="shared" si="6"/>
        <v>1</v>
      </c>
      <c r="J141" s="47">
        <f t="shared" si="7"/>
        <v>1</v>
      </c>
      <c r="K141" s="47"/>
      <c r="V141" s="6" t="s">
        <v>380</v>
      </c>
      <c r="AH141" s="6" t="s">
        <v>1625</v>
      </c>
      <c r="AI141" s="6" t="s">
        <v>1562</v>
      </c>
      <c r="AJ141" s="71" t="s">
        <v>1626</v>
      </c>
    </row>
    <row r="142" spans="1:36" ht="13" x14ac:dyDescent="0.15">
      <c r="A142" s="15">
        <v>43761.733455312497</v>
      </c>
      <c r="B142" s="6" t="s">
        <v>141</v>
      </c>
      <c r="C142" s="6" t="str">
        <f t="shared" si="0"/>
        <v>Weiss</v>
      </c>
      <c r="D142" s="6" t="s">
        <v>168</v>
      </c>
      <c r="F142" s="4" t="str">
        <f t="shared" si="1"/>
        <v>Myzel Oyaro</v>
      </c>
      <c r="G142" s="74">
        <f t="shared" si="4"/>
        <v>0.66666666666666663</v>
      </c>
      <c r="H142" s="47">
        <f t="shared" si="5"/>
        <v>0</v>
      </c>
      <c r="I142" s="47">
        <f t="shared" si="6"/>
        <v>1</v>
      </c>
      <c r="J142" s="47">
        <f t="shared" si="7"/>
        <v>1</v>
      </c>
      <c r="K142" s="47"/>
      <c r="V142" s="6" t="s">
        <v>363</v>
      </c>
      <c r="AH142" s="6" t="s">
        <v>1627</v>
      </c>
      <c r="AI142" s="6" t="s">
        <v>1562</v>
      </c>
      <c r="AJ142" s="71" t="s">
        <v>1628</v>
      </c>
    </row>
    <row r="143" spans="1:36" ht="13" x14ac:dyDescent="0.15">
      <c r="A143" s="15">
        <v>43761.733521979171</v>
      </c>
      <c r="B143" s="6" t="s">
        <v>141</v>
      </c>
      <c r="C143" s="6" t="str">
        <f t="shared" si="0"/>
        <v>Weiss</v>
      </c>
      <c r="D143" s="6" t="s">
        <v>168</v>
      </c>
      <c r="F143" s="4" t="str">
        <f t="shared" si="1"/>
        <v>Jason Polk</v>
      </c>
      <c r="G143" s="74">
        <f t="shared" si="4"/>
        <v>0.33333333333333331</v>
      </c>
      <c r="H143" s="47">
        <f t="shared" si="5"/>
        <v>0</v>
      </c>
      <c r="I143" s="47">
        <f t="shared" si="6"/>
        <v>0</v>
      </c>
      <c r="J143" s="47">
        <f t="shared" si="7"/>
        <v>1</v>
      </c>
      <c r="K143" s="47"/>
      <c r="V143" s="6" t="s">
        <v>370</v>
      </c>
      <c r="AH143" s="6" t="s">
        <v>1577</v>
      </c>
      <c r="AI143" s="6" t="s">
        <v>1571</v>
      </c>
      <c r="AJ143" s="71" t="s">
        <v>1629</v>
      </c>
    </row>
    <row r="144" spans="1:36" ht="13" x14ac:dyDescent="0.15">
      <c r="A144" s="15">
        <v>43761.733554305552</v>
      </c>
      <c r="B144" s="6" t="s">
        <v>141</v>
      </c>
      <c r="C144" s="6" t="str">
        <f t="shared" si="0"/>
        <v>Weiss</v>
      </c>
      <c r="D144" s="6" t="s">
        <v>168</v>
      </c>
      <c r="F144" s="4" t="str">
        <f t="shared" si="1"/>
        <v>Caleb Ramirez</v>
      </c>
      <c r="G144" s="74">
        <f t="shared" si="4"/>
        <v>0.33333333333333331</v>
      </c>
      <c r="H144" s="47">
        <f t="shared" si="5"/>
        <v>0</v>
      </c>
      <c r="I144" s="47">
        <f t="shared" si="6"/>
        <v>0</v>
      </c>
      <c r="J144" s="47">
        <f t="shared" si="7"/>
        <v>1</v>
      </c>
      <c r="K144" s="47"/>
      <c r="V144" s="6" t="s">
        <v>403</v>
      </c>
      <c r="AH144" s="6" t="s">
        <v>1630</v>
      </c>
      <c r="AI144" s="6" t="s">
        <v>1571</v>
      </c>
      <c r="AJ144" s="71" t="s">
        <v>1631</v>
      </c>
    </row>
    <row r="145" spans="1:36" ht="13" x14ac:dyDescent="0.15">
      <c r="A145" s="15">
        <v>43761.734404745366</v>
      </c>
      <c r="B145" s="6" t="s">
        <v>141</v>
      </c>
      <c r="C145" s="6" t="str">
        <f t="shared" si="0"/>
        <v>Weiss</v>
      </c>
      <c r="D145" s="6" t="s">
        <v>168</v>
      </c>
      <c r="F145" s="4" t="str">
        <f t="shared" si="1"/>
        <v>Luz Sanchez</v>
      </c>
      <c r="G145" s="74">
        <f t="shared" si="4"/>
        <v>0.66666666666666663</v>
      </c>
      <c r="H145" s="47">
        <f t="shared" si="5"/>
        <v>0</v>
      </c>
      <c r="I145" s="47">
        <f t="shared" si="6"/>
        <v>1</v>
      </c>
      <c r="J145" s="47">
        <f t="shared" si="7"/>
        <v>1</v>
      </c>
      <c r="K145" s="47"/>
      <c r="V145" s="6" t="s">
        <v>367</v>
      </c>
      <c r="AH145" s="6" t="s">
        <v>797</v>
      </c>
      <c r="AI145" s="6" t="s">
        <v>1562</v>
      </c>
      <c r="AJ145" s="71" t="s">
        <v>1632</v>
      </c>
    </row>
    <row r="146" spans="1:36" ht="13" x14ac:dyDescent="0.15">
      <c r="A146" s="15">
        <v>43761.734855625</v>
      </c>
      <c r="B146" s="6" t="s">
        <v>141</v>
      </c>
      <c r="C146" s="6" t="str">
        <f t="shared" si="0"/>
        <v>Weiss</v>
      </c>
      <c r="D146" s="6" t="s">
        <v>168</v>
      </c>
      <c r="F146" s="4" t="str">
        <f t="shared" si="1"/>
        <v>Gabriella Vallejo</v>
      </c>
      <c r="G146" s="74">
        <f t="shared" si="4"/>
        <v>0.66666666666666663</v>
      </c>
      <c r="H146" s="47">
        <f t="shared" si="5"/>
        <v>0</v>
      </c>
      <c r="I146" s="47">
        <f t="shared" si="6"/>
        <v>1</v>
      </c>
      <c r="J146" s="47">
        <f t="shared" si="7"/>
        <v>1</v>
      </c>
      <c r="K146" s="47"/>
      <c r="V146" s="6" t="s">
        <v>190</v>
      </c>
      <c r="AH146" s="6" t="s">
        <v>1625</v>
      </c>
      <c r="AI146" s="6" t="s">
        <v>1562</v>
      </c>
      <c r="AJ146" s="71" t="s">
        <v>1633</v>
      </c>
    </row>
    <row r="147" spans="1:36" ht="13" x14ac:dyDescent="0.15">
      <c r="A147" s="15">
        <v>43761.739315648148</v>
      </c>
      <c r="B147" s="6" t="s">
        <v>141</v>
      </c>
      <c r="C147" s="6" t="str">
        <f t="shared" si="0"/>
        <v>Weiss</v>
      </c>
      <c r="D147" s="6" t="s">
        <v>168</v>
      </c>
      <c r="F147" s="4" t="str">
        <f t="shared" si="1"/>
        <v>Favour Toghanro</v>
      </c>
      <c r="G147" s="74">
        <f t="shared" si="4"/>
        <v>0.33333333333333331</v>
      </c>
      <c r="H147" s="47">
        <f t="shared" si="5"/>
        <v>0</v>
      </c>
      <c r="I147" s="47">
        <f t="shared" si="6"/>
        <v>0</v>
      </c>
      <c r="J147" s="47">
        <f t="shared" si="7"/>
        <v>1</v>
      </c>
      <c r="K147" s="47"/>
      <c r="V147" s="6" t="s">
        <v>198</v>
      </c>
      <c r="AH147" s="6" t="s">
        <v>583</v>
      </c>
      <c r="AI147" s="6" t="s">
        <v>1567</v>
      </c>
      <c r="AJ147" s="71" t="s">
        <v>1634</v>
      </c>
    </row>
    <row r="148" spans="1:36" ht="13" x14ac:dyDescent="0.15">
      <c r="A148" s="15">
        <v>43762.701535104163</v>
      </c>
      <c r="B148" s="6" t="s">
        <v>141</v>
      </c>
      <c r="C148" s="6" t="str">
        <f t="shared" si="0"/>
        <v>Hendrickson</v>
      </c>
      <c r="D148" s="6" t="s">
        <v>288</v>
      </c>
      <c r="F148" s="4" t="str">
        <f t="shared" si="1"/>
        <v>TyJah Simon</v>
      </c>
      <c r="G148" s="74">
        <f t="shared" si="4"/>
        <v>0.66666666666666663</v>
      </c>
      <c r="H148" s="47">
        <f t="shared" si="5"/>
        <v>0</v>
      </c>
      <c r="I148" s="47">
        <f t="shared" si="6"/>
        <v>1</v>
      </c>
      <c r="J148" s="47">
        <f t="shared" si="7"/>
        <v>1</v>
      </c>
      <c r="K148" s="47"/>
      <c r="O148" s="6" t="s">
        <v>289</v>
      </c>
      <c r="AH148" s="6" t="s">
        <v>1635</v>
      </c>
      <c r="AI148" s="6" t="s">
        <v>1562</v>
      </c>
      <c r="AJ148" s="71" t="s">
        <v>1636</v>
      </c>
    </row>
    <row r="149" spans="1:36" ht="13" x14ac:dyDescent="0.15">
      <c r="A149" s="15">
        <v>43762.733075138887</v>
      </c>
      <c r="B149" s="6" t="s">
        <v>141</v>
      </c>
      <c r="C149" s="6" t="str">
        <f t="shared" si="0"/>
        <v>Hendrickson</v>
      </c>
      <c r="D149" s="6" t="s">
        <v>288</v>
      </c>
      <c r="F149" s="4" t="str">
        <f t="shared" si="1"/>
        <v>Brooke Wickersham</v>
      </c>
      <c r="G149" s="74">
        <f t="shared" si="4"/>
        <v>0.66666666666666663</v>
      </c>
      <c r="H149" s="47">
        <f t="shared" si="5"/>
        <v>0</v>
      </c>
      <c r="I149" s="47">
        <f t="shared" si="6"/>
        <v>1</v>
      </c>
      <c r="J149" s="47">
        <f t="shared" si="7"/>
        <v>1</v>
      </c>
      <c r="K149" s="47"/>
      <c r="O149" s="6" t="s">
        <v>294</v>
      </c>
      <c r="AH149" s="6" t="s">
        <v>1637</v>
      </c>
      <c r="AI149" s="6" t="s">
        <v>1562</v>
      </c>
      <c r="AJ149" s="71" t="s">
        <v>1638</v>
      </c>
    </row>
    <row r="150" spans="1:36" ht="13" x14ac:dyDescent="0.15">
      <c r="A150" s="15">
        <v>43766.720023368056</v>
      </c>
      <c r="B150" s="6" t="s">
        <v>141</v>
      </c>
      <c r="C150" s="6" t="str">
        <f t="shared" si="0"/>
        <v>Akins</v>
      </c>
      <c r="D150" s="6" t="s">
        <v>194</v>
      </c>
      <c r="F150" s="4" t="str">
        <f t="shared" si="1"/>
        <v>Emma San Miguel</v>
      </c>
      <c r="G150" s="74">
        <f t="shared" si="4"/>
        <v>0.33333333333333331</v>
      </c>
      <c r="H150" s="47">
        <f t="shared" si="5"/>
        <v>0</v>
      </c>
      <c r="I150" s="47">
        <f t="shared" si="6"/>
        <v>0</v>
      </c>
      <c r="J150" s="47">
        <f t="shared" si="7"/>
        <v>1</v>
      </c>
      <c r="L150" s="6" t="s">
        <v>378</v>
      </c>
      <c r="AH150" s="6" t="s">
        <v>1639</v>
      </c>
      <c r="AI150" s="6" t="s">
        <v>1567</v>
      </c>
      <c r="AJ150" s="71" t="s">
        <v>1331</v>
      </c>
    </row>
    <row r="151" spans="1:36" ht="13" x14ac:dyDescent="0.15">
      <c r="A151" s="15">
        <v>43766.728058333334</v>
      </c>
      <c r="B151" s="6" t="s">
        <v>141</v>
      </c>
      <c r="C151" s="6" t="str">
        <f t="shared" si="0"/>
        <v>Akins</v>
      </c>
      <c r="D151" s="6" t="s">
        <v>194</v>
      </c>
      <c r="F151" s="4" t="str">
        <f t="shared" si="1"/>
        <v>Ben Gross</v>
      </c>
      <c r="G151" s="74">
        <f t="shared" si="4"/>
        <v>0.66666666666666663</v>
      </c>
      <c r="H151" s="47">
        <f t="shared" si="5"/>
        <v>0</v>
      </c>
      <c r="I151" s="47">
        <f t="shared" si="6"/>
        <v>1</v>
      </c>
      <c r="J151" s="47">
        <f t="shared" si="7"/>
        <v>1</v>
      </c>
      <c r="L151" s="6" t="s">
        <v>414</v>
      </c>
      <c r="AH151" s="6" t="s">
        <v>1360</v>
      </c>
      <c r="AI151" s="6" t="s">
        <v>1562</v>
      </c>
      <c r="AJ151" s="71" t="s">
        <v>1309</v>
      </c>
    </row>
    <row r="152" spans="1:36" ht="13" x14ac:dyDescent="0.15">
      <c r="A152" s="15">
        <v>43766.730465949076</v>
      </c>
      <c r="B152" s="6" t="s">
        <v>141</v>
      </c>
      <c r="C152" s="6" t="str">
        <f t="shared" si="0"/>
        <v>Akins</v>
      </c>
      <c r="D152" s="6" t="s">
        <v>194</v>
      </c>
      <c r="F152" s="4" t="str">
        <f t="shared" si="1"/>
        <v>Nallely Alonso</v>
      </c>
      <c r="G152" s="74">
        <f t="shared" si="4"/>
        <v>0.66666666666666663</v>
      </c>
      <c r="H152" s="47">
        <f t="shared" si="5"/>
        <v>0</v>
      </c>
      <c r="I152" s="47">
        <f t="shared" si="6"/>
        <v>1</v>
      </c>
      <c r="J152" s="47">
        <f t="shared" si="7"/>
        <v>1</v>
      </c>
      <c r="L152" s="6" t="s">
        <v>407</v>
      </c>
      <c r="AH152" s="6" t="s">
        <v>1640</v>
      </c>
      <c r="AI152" s="6" t="s">
        <v>1562</v>
      </c>
      <c r="AJ152" s="71" t="s">
        <v>1641</v>
      </c>
    </row>
    <row r="153" spans="1:36" ht="13" x14ac:dyDescent="0.15">
      <c r="A153" s="15">
        <v>43766.730802928243</v>
      </c>
      <c r="B153" s="6" t="s">
        <v>141</v>
      </c>
      <c r="C153" s="6" t="str">
        <f t="shared" si="0"/>
        <v>Akins</v>
      </c>
      <c r="D153" s="6" t="s">
        <v>194</v>
      </c>
      <c r="F153" s="4" t="str">
        <f t="shared" si="1"/>
        <v>William Hale</v>
      </c>
      <c r="G153" s="74">
        <f t="shared" si="4"/>
        <v>0.66666666666666663</v>
      </c>
      <c r="H153" s="47">
        <f t="shared" si="5"/>
        <v>0</v>
      </c>
      <c r="I153" s="47">
        <f t="shared" si="6"/>
        <v>1</v>
      </c>
      <c r="J153" s="47">
        <f t="shared" si="7"/>
        <v>1</v>
      </c>
      <c r="L153" s="6" t="s">
        <v>205</v>
      </c>
      <c r="AH153" s="6" t="s">
        <v>1642</v>
      </c>
      <c r="AI153" s="6" t="s">
        <v>1562</v>
      </c>
      <c r="AJ153" s="71" t="s">
        <v>1643</v>
      </c>
    </row>
    <row r="154" spans="1:36" ht="13" x14ac:dyDescent="0.15">
      <c r="A154" s="15">
        <v>43766.73446792824</v>
      </c>
      <c r="B154" s="6" t="s">
        <v>141</v>
      </c>
      <c r="C154" s="6" t="str">
        <f t="shared" si="0"/>
        <v>Akins</v>
      </c>
      <c r="D154" s="6" t="s">
        <v>194</v>
      </c>
      <c r="F154" s="4" t="str">
        <f t="shared" si="1"/>
        <v>Brendon Garrison</v>
      </c>
      <c r="G154" s="74">
        <f t="shared" si="4"/>
        <v>0.66666666666666663</v>
      </c>
      <c r="H154" s="47">
        <f t="shared" si="5"/>
        <v>1</v>
      </c>
      <c r="I154" s="47">
        <f t="shared" si="6"/>
        <v>0</v>
      </c>
      <c r="J154" s="47">
        <f t="shared" si="7"/>
        <v>1</v>
      </c>
      <c r="L154" s="6" t="s">
        <v>375</v>
      </c>
      <c r="AH154" s="6" t="s">
        <v>1591</v>
      </c>
      <c r="AI154" s="6" t="s">
        <v>1571</v>
      </c>
      <c r="AJ154" s="71" t="s">
        <v>1644</v>
      </c>
    </row>
    <row r="155" spans="1:36" ht="13" x14ac:dyDescent="0.15">
      <c r="A155" s="15">
        <v>43766.73453454861</v>
      </c>
      <c r="B155" s="6" t="s">
        <v>141</v>
      </c>
      <c r="C155" s="6" t="str">
        <f t="shared" si="0"/>
        <v>Akins</v>
      </c>
      <c r="D155" s="6" t="s">
        <v>194</v>
      </c>
      <c r="F155" s="4" t="str">
        <f t="shared" si="1"/>
        <v>Nicholas Cibrone</v>
      </c>
      <c r="G155" s="74">
        <f t="shared" si="4"/>
        <v>0.33333333333333331</v>
      </c>
      <c r="H155" s="47">
        <f t="shared" si="5"/>
        <v>0</v>
      </c>
      <c r="I155" s="47">
        <f t="shared" si="6"/>
        <v>0</v>
      </c>
      <c r="J155" s="47">
        <f t="shared" si="7"/>
        <v>1</v>
      </c>
      <c r="L155" s="6" t="s">
        <v>200</v>
      </c>
      <c r="AH155" s="6" t="s">
        <v>1645</v>
      </c>
      <c r="AI155" s="6" t="s">
        <v>1571</v>
      </c>
      <c r="AJ155" s="71" t="s">
        <v>1309</v>
      </c>
    </row>
    <row r="156" spans="1:36" ht="13" x14ac:dyDescent="0.15">
      <c r="A156" s="15">
        <v>43766.736207442125</v>
      </c>
      <c r="B156" s="6" t="s">
        <v>141</v>
      </c>
      <c r="C156" s="6" t="str">
        <f t="shared" si="0"/>
        <v>Akins</v>
      </c>
      <c r="D156" s="6" t="s">
        <v>194</v>
      </c>
      <c r="F156" s="4" t="str">
        <f t="shared" si="1"/>
        <v>Kimberly Lujan</v>
      </c>
      <c r="G156" s="74">
        <f t="shared" si="4"/>
        <v>0.33333333333333331</v>
      </c>
      <c r="H156" s="47">
        <f t="shared" si="5"/>
        <v>0</v>
      </c>
      <c r="I156" s="47">
        <f t="shared" si="6"/>
        <v>0</v>
      </c>
      <c r="J156" s="47">
        <f t="shared" si="7"/>
        <v>1</v>
      </c>
      <c r="L156" s="6" t="s">
        <v>377</v>
      </c>
      <c r="AH156" s="6" t="s">
        <v>755</v>
      </c>
      <c r="AI156" s="6" t="s">
        <v>1571</v>
      </c>
      <c r="AJ156" s="71" t="s">
        <v>1646</v>
      </c>
    </row>
    <row r="157" spans="1:36" ht="13" x14ac:dyDescent="0.15">
      <c r="A157" s="15">
        <v>43766.736229178241</v>
      </c>
      <c r="B157" s="6" t="s">
        <v>141</v>
      </c>
      <c r="C157" s="6" t="str">
        <f t="shared" si="0"/>
        <v>Akins</v>
      </c>
      <c r="D157" s="6" t="s">
        <v>194</v>
      </c>
      <c r="F157" s="4" t="str">
        <f t="shared" si="1"/>
        <v>Yazmin Tambunga</v>
      </c>
      <c r="G157" s="74">
        <f t="shared" si="4"/>
        <v>0.33333333333333331</v>
      </c>
      <c r="H157" s="47">
        <f t="shared" si="5"/>
        <v>0</v>
      </c>
      <c r="I157" s="47">
        <f t="shared" si="6"/>
        <v>0</v>
      </c>
      <c r="J157" s="47">
        <f t="shared" si="7"/>
        <v>1</v>
      </c>
      <c r="L157" s="6" t="s">
        <v>206</v>
      </c>
      <c r="AH157" s="6" t="s">
        <v>1647</v>
      </c>
      <c r="AI157" s="6" t="s">
        <v>1571</v>
      </c>
      <c r="AJ157" s="71" t="s">
        <v>1648</v>
      </c>
    </row>
    <row r="158" spans="1:36" ht="13" x14ac:dyDescent="0.15">
      <c r="A158" s="15">
        <v>43766.738314756949</v>
      </c>
      <c r="B158" s="6" t="s">
        <v>141</v>
      </c>
      <c r="C158" s="6" t="str">
        <f t="shared" si="0"/>
        <v>Akins</v>
      </c>
      <c r="D158" s="6" t="s">
        <v>194</v>
      </c>
      <c r="F158" s="4" t="str">
        <f t="shared" si="1"/>
        <v>Kennia Toledo</v>
      </c>
      <c r="G158" s="74">
        <f t="shared" si="4"/>
        <v>1</v>
      </c>
      <c r="H158" s="47">
        <f t="shared" si="5"/>
        <v>1</v>
      </c>
      <c r="I158" s="47">
        <f t="shared" si="6"/>
        <v>1</v>
      </c>
      <c r="J158" s="47">
        <f t="shared" si="7"/>
        <v>1</v>
      </c>
      <c r="L158" s="6" t="s">
        <v>374</v>
      </c>
      <c r="AH158" s="6" t="s">
        <v>1267</v>
      </c>
      <c r="AI158" s="6" t="s">
        <v>1562</v>
      </c>
      <c r="AJ158" s="71" t="s">
        <v>1649</v>
      </c>
    </row>
    <row r="159" spans="1:36" ht="13" x14ac:dyDescent="0.15">
      <c r="A159" s="15">
        <v>43766.738617222218</v>
      </c>
      <c r="B159" s="6" t="s">
        <v>141</v>
      </c>
      <c r="C159" s="6" t="str">
        <f t="shared" si="0"/>
        <v>Akins</v>
      </c>
      <c r="D159" s="6" t="s">
        <v>194</v>
      </c>
      <c r="F159" s="4" t="str">
        <f t="shared" si="1"/>
        <v>Francisco Ojeda</v>
      </c>
      <c r="G159" s="74">
        <f t="shared" si="4"/>
        <v>0.33333333333333331</v>
      </c>
      <c r="H159" s="47">
        <f t="shared" si="5"/>
        <v>0</v>
      </c>
      <c r="I159" s="47">
        <f t="shared" si="6"/>
        <v>0</v>
      </c>
      <c r="J159" s="47">
        <f t="shared" si="7"/>
        <v>1</v>
      </c>
      <c r="L159" s="6" t="s">
        <v>201</v>
      </c>
      <c r="AH159" s="6" t="s">
        <v>1650</v>
      </c>
      <c r="AI159" s="6" t="s">
        <v>1571</v>
      </c>
      <c r="AJ159" s="71" t="s">
        <v>1651</v>
      </c>
    </row>
    <row r="160" spans="1:36" ht="13" x14ac:dyDescent="0.15">
      <c r="A160" s="15">
        <v>43766.738632002314</v>
      </c>
      <c r="B160" s="6" t="s">
        <v>141</v>
      </c>
      <c r="C160" s="6" t="str">
        <f t="shared" si="0"/>
        <v>Akins</v>
      </c>
      <c r="D160" s="6" t="s">
        <v>194</v>
      </c>
      <c r="F160" s="4" t="str">
        <f t="shared" si="1"/>
        <v>Sofia Ayala</v>
      </c>
      <c r="G160" s="74">
        <f t="shared" si="4"/>
        <v>0.66666666666666663</v>
      </c>
      <c r="H160" s="47">
        <f t="shared" si="5"/>
        <v>0</v>
      </c>
      <c r="I160" s="47">
        <f t="shared" si="6"/>
        <v>1</v>
      </c>
      <c r="J160" s="47">
        <f t="shared" si="7"/>
        <v>1</v>
      </c>
      <c r="L160" s="6" t="s">
        <v>376</v>
      </c>
      <c r="AH160" s="6" t="s">
        <v>1652</v>
      </c>
      <c r="AI160" s="6" t="s">
        <v>1562</v>
      </c>
      <c r="AJ160" s="71" t="s">
        <v>1653</v>
      </c>
    </row>
    <row r="161" spans="1:36" ht="13" x14ac:dyDescent="0.15">
      <c r="A161" s="15">
        <v>43766.739802928241</v>
      </c>
      <c r="B161" s="6" t="s">
        <v>141</v>
      </c>
      <c r="C161" s="6" t="str">
        <f t="shared" si="0"/>
        <v>Akins</v>
      </c>
      <c r="D161" s="6" t="s">
        <v>194</v>
      </c>
      <c r="F161" s="4" t="str">
        <f t="shared" si="1"/>
        <v>Ashlyn King</v>
      </c>
      <c r="G161" s="74">
        <f t="shared" si="4"/>
        <v>1</v>
      </c>
      <c r="H161" s="47">
        <f t="shared" si="5"/>
        <v>1</v>
      </c>
      <c r="I161" s="47">
        <f t="shared" si="6"/>
        <v>1</v>
      </c>
      <c r="J161" s="47">
        <f t="shared" si="7"/>
        <v>1</v>
      </c>
      <c r="L161" s="6" t="s">
        <v>195</v>
      </c>
      <c r="AH161" s="6" t="s">
        <v>1597</v>
      </c>
      <c r="AI161" s="6" t="s">
        <v>1562</v>
      </c>
      <c r="AJ161" s="71" t="s">
        <v>1654</v>
      </c>
    </row>
    <row r="162" spans="1:36" ht="13" x14ac:dyDescent="0.15">
      <c r="A162" s="15">
        <v>43766.739843125004</v>
      </c>
      <c r="B162" s="6" t="s">
        <v>141</v>
      </c>
      <c r="C162" s="6" t="str">
        <f t="shared" si="0"/>
        <v>Akins</v>
      </c>
      <c r="D162" s="6" t="s">
        <v>194</v>
      </c>
      <c r="F162" s="4" t="str">
        <f t="shared" si="1"/>
        <v>Fabiana Holod</v>
      </c>
      <c r="G162" s="74">
        <f t="shared" si="4"/>
        <v>1</v>
      </c>
      <c r="H162" s="47">
        <f t="shared" si="5"/>
        <v>1</v>
      </c>
      <c r="I162" s="47">
        <f t="shared" si="6"/>
        <v>1</v>
      </c>
      <c r="J162" s="47">
        <f t="shared" si="7"/>
        <v>1</v>
      </c>
      <c r="L162" s="6" t="s">
        <v>373</v>
      </c>
      <c r="AH162" s="6" t="s">
        <v>1267</v>
      </c>
      <c r="AI162" s="6" t="s">
        <v>1562</v>
      </c>
      <c r="AJ162" s="71" t="s">
        <v>1655</v>
      </c>
    </row>
    <row r="163" spans="1:36" ht="13" x14ac:dyDescent="0.15">
      <c r="A163" s="15">
        <v>43766.740358668976</v>
      </c>
      <c r="B163" s="6" t="s">
        <v>141</v>
      </c>
      <c r="C163" s="6" t="str">
        <f t="shared" si="0"/>
        <v>Akins</v>
      </c>
      <c r="D163" s="6" t="s">
        <v>194</v>
      </c>
      <c r="F163" s="4" t="str">
        <f t="shared" si="1"/>
        <v>Sean Koonce</v>
      </c>
      <c r="G163" s="74">
        <f t="shared" si="4"/>
        <v>1</v>
      </c>
      <c r="H163" s="47">
        <f t="shared" si="5"/>
        <v>1</v>
      </c>
      <c r="I163" s="47">
        <f t="shared" si="6"/>
        <v>1</v>
      </c>
      <c r="J163" s="47">
        <f t="shared" si="7"/>
        <v>1</v>
      </c>
      <c r="L163" s="6" t="s">
        <v>203</v>
      </c>
      <c r="AH163" s="6" t="s">
        <v>1591</v>
      </c>
      <c r="AI163" s="6" t="s">
        <v>1562</v>
      </c>
      <c r="AJ163" s="71" t="s">
        <v>1656</v>
      </c>
    </row>
    <row r="164" spans="1:36" ht="13" x14ac:dyDescent="0.15">
      <c r="A164" s="15">
        <v>43766.74164385417</v>
      </c>
      <c r="B164" s="6" t="s">
        <v>141</v>
      </c>
      <c r="C164" s="6" t="str">
        <f t="shared" si="0"/>
        <v>Akins</v>
      </c>
      <c r="D164" s="6" t="s">
        <v>194</v>
      </c>
      <c r="F164" s="4" t="str">
        <f t="shared" si="1"/>
        <v>Maria Contreras</v>
      </c>
      <c r="G164" s="74">
        <f t="shared" si="4"/>
        <v>1</v>
      </c>
      <c r="H164" s="47">
        <f t="shared" si="5"/>
        <v>1</v>
      </c>
      <c r="I164" s="47">
        <f t="shared" si="6"/>
        <v>1</v>
      </c>
      <c r="J164" s="47">
        <f t="shared" si="7"/>
        <v>1</v>
      </c>
      <c r="L164" s="6" t="s">
        <v>208</v>
      </c>
      <c r="AH164" s="6" t="s">
        <v>1591</v>
      </c>
      <c r="AI164" s="6" t="s">
        <v>1562</v>
      </c>
      <c r="AJ164" s="71" t="s">
        <v>1657</v>
      </c>
    </row>
    <row r="165" spans="1:36" ht="13" x14ac:dyDescent="0.15">
      <c r="A165" s="15">
        <v>43767.705789259257</v>
      </c>
      <c r="B165" s="6" t="s">
        <v>141</v>
      </c>
      <c r="C165" s="6" t="str">
        <f t="shared" si="0"/>
        <v>Manor New Tech</v>
      </c>
      <c r="D165" s="6" t="s">
        <v>272</v>
      </c>
      <c r="F165" s="4" t="str">
        <f t="shared" si="1"/>
        <v>Sofia Mendoza</v>
      </c>
      <c r="G165" s="74">
        <f t="shared" si="4"/>
        <v>0.66666666666666663</v>
      </c>
      <c r="H165" s="47">
        <f t="shared" si="5"/>
        <v>0</v>
      </c>
      <c r="I165" s="47">
        <f t="shared" si="6"/>
        <v>1</v>
      </c>
      <c r="J165" s="47">
        <f t="shared" si="7"/>
        <v>1</v>
      </c>
      <c r="R165" s="6" t="s">
        <v>280</v>
      </c>
      <c r="AH165" s="6" t="s">
        <v>755</v>
      </c>
      <c r="AI165" s="6" t="s">
        <v>1562</v>
      </c>
      <c r="AJ165" s="71" t="s">
        <v>1309</v>
      </c>
    </row>
    <row r="166" spans="1:36" ht="13" x14ac:dyDescent="0.15">
      <c r="A166" s="15">
        <v>43767.707327407406</v>
      </c>
      <c r="B166" s="6" t="s">
        <v>141</v>
      </c>
      <c r="C166" s="6" t="str">
        <f t="shared" si="0"/>
        <v>Manor New Tech</v>
      </c>
      <c r="D166" s="6" t="s">
        <v>272</v>
      </c>
      <c r="F166" s="4" t="str">
        <f t="shared" si="1"/>
        <v>Jenny Khun</v>
      </c>
      <c r="G166" s="74">
        <f t="shared" si="4"/>
        <v>0.66666666666666663</v>
      </c>
      <c r="H166" s="47">
        <f t="shared" si="5"/>
        <v>0</v>
      </c>
      <c r="I166" s="47">
        <f t="shared" si="6"/>
        <v>1</v>
      </c>
      <c r="J166" s="47">
        <f t="shared" si="7"/>
        <v>1</v>
      </c>
      <c r="R166" s="6" t="s">
        <v>284</v>
      </c>
      <c r="AH166" s="6" t="s">
        <v>755</v>
      </c>
      <c r="AI166" s="6" t="s">
        <v>1562</v>
      </c>
      <c r="AJ166" s="71" t="s">
        <v>1309</v>
      </c>
    </row>
    <row r="167" spans="1:36" ht="13" x14ac:dyDescent="0.15">
      <c r="A167" s="15">
        <v>43767.708939826392</v>
      </c>
      <c r="B167" s="6" t="s">
        <v>141</v>
      </c>
      <c r="C167" s="6" t="str">
        <f t="shared" si="0"/>
        <v>Manor New Tech</v>
      </c>
      <c r="D167" s="6" t="s">
        <v>272</v>
      </c>
      <c r="F167" s="4" t="str">
        <f t="shared" si="1"/>
        <v>Lidia Guitierrez</v>
      </c>
      <c r="G167" s="74">
        <f t="shared" si="4"/>
        <v>0.66666666666666663</v>
      </c>
      <c r="H167" s="47">
        <f t="shared" si="5"/>
        <v>0</v>
      </c>
      <c r="I167" s="47">
        <f t="shared" si="6"/>
        <v>1</v>
      </c>
      <c r="J167" s="47">
        <f t="shared" si="7"/>
        <v>1</v>
      </c>
      <c r="R167" s="6" t="s">
        <v>273</v>
      </c>
      <c r="AH167" s="6" t="s">
        <v>797</v>
      </c>
      <c r="AI167" s="6" t="s">
        <v>1562</v>
      </c>
      <c r="AJ167" s="71" t="s">
        <v>1331</v>
      </c>
    </row>
    <row r="168" spans="1:36" ht="13" x14ac:dyDescent="0.15">
      <c r="A168" s="15">
        <v>43767.709838946757</v>
      </c>
      <c r="B168" s="6" t="s">
        <v>141</v>
      </c>
      <c r="C168" s="6" t="str">
        <f t="shared" si="0"/>
        <v>Manor New Tech</v>
      </c>
      <c r="D168" s="6" t="s">
        <v>272</v>
      </c>
      <c r="F168" s="4" t="str">
        <f t="shared" si="1"/>
        <v>Francisco Ruiz Silva</v>
      </c>
      <c r="G168" s="74">
        <f t="shared" si="4"/>
        <v>0.66666666666666663</v>
      </c>
      <c r="H168" s="47">
        <f t="shared" si="5"/>
        <v>0</v>
      </c>
      <c r="I168" s="47">
        <f t="shared" si="6"/>
        <v>1</v>
      </c>
      <c r="J168" s="47">
        <f t="shared" si="7"/>
        <v>1</v>
      </c>
      <c r="R168" s="6" t="s">
        <v>320</v>
      </c>
      <c r="AH168" s="6" t="s">
        <v>1658</v>
      </c>
      <c r="AI168" s="6" t="s">
        <v>1562</v>
      </c>
      <c r="AJ168" s="71" t="s">
        <v>1309</v>
      </c>
    </row>
    <row r="169" spans="1:36" ht="13" x14ac:dyDescent="0.15">
      <c r="A169" s="15">
        <v>43768.658109490745</v>
      </c>
      <c r="B169" s="6" t="s">
        <v>141</v>
      </c>
      <c r="C169" s="6" t="str">
        <f t="shared" si="0"/>
        <v>Manor Early College High School</v>
      </c>
      <c r="D169" s="6" t="s">
        <v>210</v>
      </c>
      <c r="F169" s="4" t="str">
        <f t="shared" si="1"/>
        <v>Diego Garcia</v>
      </c>
      <c r="G169" s="74">
        <f t="shared" si="4"/>
        <v>0.66666666666666663</v>
      </c>
      <c r="H169" s="47">
        <f t="shared" si="5"/>
        <v>0</v>
      </c>
      <c r="I169" s="47">
        <f t="shared" si="6"/>
        <v>1</v>
      </c>
      <c r="J169" s="47">
        <f t="shared" si="7"/>
        <v>1</v>
      </c>
      <c r="P169" s="6" t="s">
        <v>241</v>
      </c>
      <c r="AH169" s="6" t="s">
        <v>1659</v>
      </c>
      <c r="AI169" s="6" t="s">
        <v>1562</v>
      </c>
      <c r="AJ169" s="71" t="s">
        <v>1660</v>
      </c>
    </row>
    <row r="170" spans="1:36" ht="13" x14ac:dyDescent="0.15">
      <c r="A170" s="15">
        <v>43768.741406631947</v>
      </c>
      <c r="B170" s="6" t="s">
        <v>141</v>
      </c>
      <c r="C170" s="6" t="str">
        <f t="shared" si="0"/>
        <v>Manor Early College High School</v>
      </c>
      <c r="D170" s="6" t="s">
        <v>210</v>
      </c>
      <c r="F170" s="4" t="str">
        <f t="shared" si="1"/>
        <v>Kel Paw</v>
      </c>
      <c r="G170" s="74">
        <f t="shared" si="4"/>
        <v>0.33333333333333331</v>
      </c>
      <c r="H170" s="47">
        <f t="shared" si="5"/>
        <v>0</v>
      </c>
      <c r="I170" s="47">
        <f t="shared" si="6"/>
        <v>0</v>
      </c>
      <c r="J170" s="47">
        <f t="shared" si="7"/>
        <v>1</v>
      </c>
      <c r="P170" s="6" t="s">
        <v>408</v>
      </c>
      <c r="AH170" s="6" t="s">
        <v>1637</v>
      </c>
      <c r="AI170" s="6" t="s">
        <v>1571</v>
      </c>
      <c r="AJ170" s="71" t="s">
        <v>1455</v>
      </c>
    </row>
    <row r="171" spans="1:36" ht="13" x14ac:dyDescent="0.15">
      <c r="A171" s="15">
        <v>43768.744093414352</v>
      </c>
      <c r="B171" s="6" t="s">
        <v>141</v>
      </c>
      <c r="C171" s="6" t="str">
        <f t="shared" si="0"/>
        <v>Manor Early College High School</v>
      </c>
      <c r="D171" s="6" t="s">
        <v>210</v>
      </c>
      <c r="F171" s="4" t="str">
        <f t="shared" si="1"/>
        <v>Laura Arzola</v>
      </c>
      <c r="G171" s="74">
        <f t="shared" si="4"/>
        <v>1</v>
      </c>
      <c r="H171" s="47">
        <f t="shared" si="5"/>
        <v>1</v>
      </c>
      <c r="I171" s="47">
        <f t="shared" si="6"/>
        <v>1</v>
      </c>
      <c r="J171" s="47">
        <f t="shared" si="7"/>
        <v>1</v>
      </c>
      <c r="P171" s="6" t="s">
        <v>379</v>
      </c>
      <c r="AH171" s="6" t="s">
        <v>1591</v>
      </c>
      <c r="AI171" s="6" t="s">
        <v>1562</v>
      </c>
      <c r="AJ171" s="71" t="s">
        <v>1661</v>
      </c>
    </row>
    <row r="172" spans="1:36" ht="13" x14ac:dyDescent="0.15">
      <c r="A172" s="15">
        <v>43768.746975949078</v>
      </c>
      <c r="B172" s="6" t="s">
        <v>141</v>
      </c>
      <c r="C172" s="6" t="str">
        <f t="shared" si="0"/>
        <v>Manor Early College High School</v>
      </c>
      <c r="D172" s="6" t="s">
        <v>210</v>
      </c>
      <c r="F172" s="4" t="str">
        <f t="shared" si="1"/>
        <v>Kiya Clay</v>
      </c>
      <c r="G172" s="74">
        <f t="shared" si="4"/>
        <v>0.66666666666666663</v>
      </c>
      <c r="H172" s="47">
        <f t="shared" si="5"/>
        <v>1</v>
      </c>
      <c r="I172" s="47">
        <f t="shared" si="6"/>
        <v>0</v>
      </c>
      <c r="J172" s="47">
        <f t="shared" si="7"/>
        <v>1</v>
      </c>
      <c r="P172" s="6" t="s">
        <v>212</v>
      </c>
      <c r="AH172" s="6" t="s">
        <v>1597</v>
      </c>
      <c r="AI172" s="6" t="s">
        <v>1567</v>
      </c>
      <c r="AJ172" s="71" t="s">
        <v>1662</v>
      </c>
    </row>
    <row r="173" spans="1:36" ht="13" x14ac:dyDescent="0.15">
      <c r="A173" s="15">
        <v>43768.748508379635</v>
      </c>
      <c r="B173" s="6" t="s">
        <v>141</v>
      </c>
      <c r="C173" s="6" t="str">
        <f t="shared" si="0"/>
        <v>Manor Early College High School</v>
      </c>
      <c r="D173" s="6" t="s">
        <v>210</v>
      </c>
      <c r="F173" s="4" t="str">
        <f t="shared" si="1"/>
        <v>Nilmarie Gonzalez-Ugarte</v>
      </c>
      <c r="G173" s="74">
        <f t="shared" si="4"/>
        <v>0.66666666666666663</v>
      </c>
      <c r="H173" s="47">
        <f t="shared" si="5"/>
        <v>0</v>
      </c>
      <c r="I173" s="47">
        <f t="shared" si="6"/>
        <v>1</v>
      </c>
      <c r="J173" s="47">
        <f t="shared" si="7"/>
        <v>1</v>
      </c>
      <c r="P173" s="6" t="s">
        <v>230</v>
      </c>
      <c r="AH173" s="6" t="s">
        <v>1663</v>
      </c>
      <c r="AI173" s="6" t="s">
        <v>1562</v>
      </c>
      <c r="AJ173" s="71" t="s">
        <v>1309</v>
      </c>
    </row>
    <row r="174" spans="1:36" ht="13" x14ac:dyDescent="0.15">
      <c r="A174" s="15">
        <v>43768.74855606482</v>
      </c>
      <c r="B174" s="6" t="s">
        <v>141</v>
      </c>
      <c r="C174" s="6" t="str">
        <f t="shared" si="0"/>
        <v>Manor Early College High School</v>
      </c>
      <c r="D174" s="6" t="s">
        <v>210</v>
      </c>
      <c r="F174" s="4" t="str">
        <f t="shared" si="1"/>
        <v>Paw Wah</v>
      </c>
      <c r="G174" s="74">
        <f t="shared" si="4"/>
        <v>0.66666666666666663</v>
      </c>
      <c r="H174" s="47">
        <f t="shared" si="5"/>
        <v>1</v>
      </c>
      <c r="I174" s="47">
        <f t="shared" si="6"/>
        <v>0</v>
      </c>
      <c r="J174" s="47">
        <f t="shared" si="7"/>
        <v>1</v>
      </c>
      <c r="P174" s="6" t="s">
        <v>226</v>
      </c>
      <c r="AH174" s="6" t="s">
        <v>1586</v>
      </c>
      <c r="AI174" s="6" t="s">
        <v>1571</v>
      </c>
      <c r="AJ174" s="71" t="s">
        <v>1309</v>
      </c>
    </row>
    <row r="175" spans="1:36" ht="13" x14ac:dyDescent="0.15">
      <c r="A175" s="15">
        <v>43768.749404675924</v>
      </c>
      <c r="B175" s="6" t="s">
        <v>141</v>
      </c>
      <c r="C175" s="6" t="str">
        <f t="shared" si="0"/>
        <v>Manor Early College High School</v>
      </c>
      <c r="D175" s="6" t="s">
        <v>210</v>
      </c>
      <c r="F175" s="4" t="str">
        <f t="shared" si="1"/>
        <v>Yael Sanchez</v>
      </c>
      <c r="G175" s="74">
        <f t="shared" si="4"/>
        <v>0.66666666666666663</v>
      </c>
      <c r="H175" s="47">
        <f t="shared" si="5"/>
        <v>0</v>
      </c>
      <c r="I175" s="47">
        <f t="shared" si="6"/>
        <v>1</v>
      </c>
      <c r="J175" s="47">
        <f t="shared" si="7"/>
        <v>1</v>
      </c>
      <c r="P175" s="6" t="s">
        <v>229</v>
      </c>
      <c r="AH175" s="6" t="s">
        <v>1664</v>
      </c>
      <c r="AI175" s="6" t="s">
        <v>1562</v>
      </c>
      <c r="AJ175" s="71" t="s">
        <v>1665</v>
      </c>
    </row>
    <row r="176" spans="1:36" ht="13" x14ac:dyDescent="0.15">
      <c r="A176" s="15">
        <v>43768.749757210651</v>
      </c>
      <c r="B176" s="6" t="s">
        <v>141</v>
      </c>
      <c r="C176" s="6" t="str">
        <f t="shared" si="0"/>
        <v>Manor Early College High School</v>
      </c>
      <c r="D176" s="6" t="s">
        <v>210</v>
      </c>
      <c r="F176" s="4" t="str">
        <f t="shared" si="1"/>
        <v>Timothy Villegas</v>
      </c>
      <c r="G176" s="74">
        <f t="shared" si="4"/>
        <v>0.33333333333333331</v>
      </c>
      <c r="H176" s="47">
        <f t="shared" si="5"/>
        <v>0</v>
      </c>
      <c r="I176" s="47">
        <f t="shared" si="6"/>
        <v>0</v>
      </c>
      <c r="J176" s="47">
        <f t="shared" si="7"/>
        <v>1</v>
      </c>
      <c r="P176" s="6" t="s">
        <v>216</v>
      </c>
      <c r="AH176" s="6" t="s">
        <v>1577</v>
      </c>
      <c r="AI176" s="6" t="s">
        <v>1571</v>
      </c>
      <c r="AJ176" s="71" t="s">
        <v>1666</v>
      </c>
    </row>
    <row r="177" spans="1:36" ht="13" x14ac:dyDescent="0.15">
      <c r="A177" s="15">
        <v>43768.750237766202</v>
      </c>
      <c r="B177" s="6" t="s">
        <v>141</v>
      </c>
      <c r="C177" s="6" t="str">
        <f t="shared" si="0"/>
        <v>Manor Early College High School</v>
      </c>
      <c r="D177" s="6" t="s">
        <v>210</v>
      </c>
      <c r="F177" s="4" t="str">
        <f t="shared" si="1"/>
        <v>Maria Aldape</v>
      </c>
      <c r="G177" s="74">
        <f t="shared" si="4"/>
        <v>0.33333333333333331</v>
      </c>
      <c r="H177" s="47">
        <f t="shared" si="5"/>
        <v>0</v>
      </c>
      <c r="I177" s="47">
        <f t="shared" si="6"/>
        <v>0</v>
      </c>
      <c r="J177" s="47">
        <f t="shared" si="7"/>
        <v>1</v>
      </c>
      <c r="P177" s="6" t="s">
        <v>227</v>
      </c>
      <c r="AH177" s="6" t="s">
        <v>1667</v>
      </c>
      <c r="AI177" s="6" t="s">
        <v>1571</v>
      </c>
      <c r="AJ177" s="71" t="s">
        <v>1668</v>
      </c>
    </row>
    <row r="178" spans="1:36" ht="13" x14ac:dyDescent="0.15">
      <c r="A178" s="15">
        <v>43768.752670798611</v>
      </c>
      <c r="B178" s="6" t="s">
        <v>141</v>
      </c>
      <c r="C178" s="6" t="str">
        <f t="shared" si="0"/>
        <v>Manor Early College High School</v>
      </c>
      <c r="D178" s="6" t="s">
        <v>210</v>
      </c>
      <c r="F178" s="4" t="str">
        <f t="shared" si="1"/>
        <v>Bella Ball</v>
      </c>
      <c r="G178" s="74">
        <f t="shared" si="4"/>
        <v>0.66666666666666663</v>
      </c>
      <c r="H178" s="47">
        <f t="shared" si="5"/>
        <v>0</v>
      </c>
      <c r="I178" s="47">
        <f t="shared" si="6"/>
        <v>1</v>
      </c>
      <c r="J178" s="47">
        <f t="shared" si="7"/>
        <v>1</v>
      </c>
      <c r="P178" s="6" t="s">
        <v>240</v>
      </c>
      <c r="AH178" s="6" t="s">
        <v>1640</v>
      </c>
      <c r="AI178" s="6" t="s">
        <v>1562</v>
      </c>
      <c r="AJ178" s="71" t="s">
        <v>1463</v>
      </c>
    </row>
    <row r="179" spans="1:36" ht="13" x14ac:dyDescent="0.15">
      <c r="A179" s="15">
        <v>43769.743927777774</v>
      </c>
      <c r="B179" s="6" t="s">
        <v>141</v>
      </c>
      <c r="C179" s="6" t="str">
        <f t="shared" si="0"/>
        <v>Manor Senior High School</v>
      </c>
      <c r="D179" s="6" t="s">
        <v>332</v>
      </c>
      <c r="F179" s="4" t="str">
        <f t="shared" si="1"/>
        <v>Alissa Ortiz Gonzalez</v>
      </c>
      <c r="G179" s="74">
        <f t="shared" si="4"/>
        <v>1</v>
      </c>
      <c r="H179" s="47">
        <f t="shared" si="5"/>
        <v>1</v>
      </c>
      <c r="I179" s="47">
        <f t="shared" si="6"/>
        <v>1</v>
      </c>
      <c r="J179" s="47">
        <f t="shared" si="7"/>
        <v>1</v>
      </c>
      <c r="S179" s="6" t="s">
        <v>335</v>
      </c>
      <c r="AH179" s="6" t="s">
        <v>1586</v>
      </c>
      <c r="AI179" s="6" t="s">
        <v>1562</v>
      </c>
      <c r="AJ179" s="71" t="s">
        <v>1669</v>
      </c>
    </row>
    <row r="180" spans="1:36" ht="13" x14ac:dyDescent="0.15">
      <c r="A180" s="15">
        <v>43769.744350937501</v>
      </c>
      <c r="B180" s="6" t="s">
        <v>141</v>
      </c>
      <c r="C180" s="6" t="str">
        <f t="shared" si="0"/>
        <v>Manor Senior High School</v>
      </c>
      <c r="D180" s="6" t="s">
        <v>332</v>
      </c>
      <c r="F180" s="4" t="str">
        <f t="shared" si="1"/>
        <v>Alaya Wright</v>
      </c>
      <c r="G180" s="74">
        <f t="shared" si="4"/>
        <v>0.66666666666666663</v>
      </c>
      <c r="H180" s="47">
        <f t="shared" si="5"/>
        <v>1</v>
      </c>
      <c r="I180" s="47">
        <f t="shared" si="6"/>
        <v>0</v>
      </c>
      <c r="J180" s="47">
        <f t="shared" si="7"/>
        <v>1</v>
      </c>
      <c r="S180" s="6" t="s">
        <v>396</v>
      </c>
      <c r="AH180" s="6" t="s">
        <v>1597</v>
      </c>
      <c r="AI180" s="6" t="s">
        <v>1571</v>
      </c>
      <c r="AJ180" s="71" t="s">
        <v>1670</v>
      </c>
    </row>
    <row r="181" spans="1:36" ht="13" x14ac:dyDescent="0.15">
      <c r="A181" s="15">
        <v>43769.745089421296</v>
      </c>
      <c r="B181" s="6" t="s">
        <v>141</v>
      </c>
      <c r="C181" s="6" t="str">
        <f t="shared" si="0"/>
        <v>Manor Senior High School</v>
      </c>
      <c r="D181" s="6" t="s">
        <v>332</v>
      </c>
      <c r="F181" s="4" t="str">
        <f t="shared" si="1"/>
        <v>Alyssa Smith</v>
      </c>
      <c r="G181" s="74">
        <f t="shared" si="4"/>
        <v>0.66666666666666663</v>
      </c>
      <c r="H181" s="47">
        <f t="shared" si="5"/>
        <v>1</v>
      </c>
      <c r="I181" s="47">
        <f t="shared" si="6"/>
        <v>0</v>
      </c>
      <c r="J181" s="47">
        <f t="shared" si="7"/>
        <v>1</v>
      </c>
      <c r="S181" s="6" t="s">
        <v>346</v>
      </c>
      <c r="AH181" s="6" t="s">
        <v>1267</v>
      </c>
      <c r="AI181" s="6" t="s">
        <v>1571</v>
      </c>
      <c r="AJ181" s="71" t="s">
        <v>1671</v>
      </c>
    </row>
    <row r="182" spans="1:36" ht="13" x14ac:dyDescent="0.15">
      <c r="A182" s="15">
        <v>43769.745114224541</v>
      </c>
      <c r="B182" s="6" t="s">
        <v>141</v>
      </c>
      <c r="C182" s="6" t="str">
        <f t="shared" si="0"/>
        <v>Manor Senior High School</v>
      </c>
      <c r="D182" s="6" t="s">
        <v>332</v>
      </c>
      <c r="F182" s="4" t="str">
        <f t="shared" si="1"/>
        <v>Kaleb Ramirez</v>
      </c>
      <c r="G182" s="74">
        <f t="shared" si="4"/>
        <v>0.66666666666666663</v>
      </c>
      <c r="H182" s="47">
        <f t="shared" si="5"/>
        <v>1</v>
      </c>
      <c r="I182" s="47">
        <f t="shared" si="6"/>
        <v>0</v>
      </c>
      <c r="J182" s="47">
        <f t="shared" si="7"/>
        <v>1</v>
      </c>
      <c r="S182" s="6" t="s">
        <v>349</v>
      </c>
      <c r="AH182" s="6" t="s">
        <v>1593</v>
      </c>
      <c r="AI182" s="6" t="s">
        <v>1571</v>
      </c>
      <c r="AJ182" s="71" t="s">
        <v>1672</v>
      </c>
    </row>
    <row r="183" spans="1:36" ht="13" x14ac:dyDescent="0.15">
      <c r="A183" s="15">
        <v>43769.746082743055</v>
      </c>
      <c r="B183" s="6" t="s">
        <v>141</v>
      </c>
      <c r="C183" s="6" t="str">
        <f t="shared" si="0"/>
        <v>Manor Senior High School</v>
      </c>
      <c r="D183" s="6" t="s">
        <v>332</v>
      </c>
      <c r="F183" s="4" t="str">
        <f t="shared" si="1"/>
        <v>Merlin Hernandez</v>
      </c>
      <c r="G183" s="74">
        <f t="shared" si="4"/>
        <v>1</v>
      </c>
      <c r="H183" s="47">
        <f t="shared" si="5"/>
        <v>1</v>
      </c>
      <c r="I183" s="47">
        <f t="shared" si="6"/>
        <v>1</v>
      </c>
      <c r="J183" s="47">
        <f t="shared" si="7"/>
        <v>1</v>
      </c>
      <c r="S183" s="6" t="s">
        <v>333</v>
      </c>
      <c r="AH183" s="6" t="s">
        <v>1597</v>
      </c>
      <c r="AI183" s="6" t="s">
        <v>1562</v>
      </c>
      <c r="AJ183" s="71" t="s">
        <v>1673</v>
      </c>
    </row>
    <row r="184" spans="1:36" ht="13" x14ac:dyDescent="0.15">
      <c r="A184" s="15">
        <v>43773.732431076394</v>
      </c>
      <c r="B184" s="6" t="s">
        <v>141</v>
      </c>
      <c r="C184" s="6" t="str">
        <f t="shared" si="0"/>
        <v>Akins</v>
      </c>
      <c r="D184" s="6" t="s">
        <v>194</v>
      </c>
      <c r="F184" s="4" t="str">
        <f t="shared" si="1"/>
        <v>Yazmin Tambunga</v>
      </c>
      <c r="G184" s="74">
        <f t="shared" si="4"/>
        <v>0.33333333333333331</v>
      </c>
      <c r="H184" s="47">
        <f t="shared" si="5"/>
        <v>0</v>
      </c>
      <c r="I184" s="47">
        <f t="shared" si="6"/>
        <v>0</v>
      </c>
      <c r="J184" s="47">
        <f t="shared" si="7"/>
        <v>1</v>
      </c>
      <c r="L184" s="6" t="s">
        <v>206</v>
      </c>
      <c r="AH184" s="6" t="s">
        <v>1647</v>
      </c>
      <c r="AI184" s="6" t="s">
        <v>1571</v>
      </c>
      <c r="AJ184" s="71" t="s">
        <v>1648</v>
      </c>
    </row>
    <row r="185" spans="1:36" ht="13" x14ac:dyDescent="0.15">
      <c r="C185" s="6" t="str">
        <f t="shared" si="0"/>
        <v/>
      </c>
      <c r="F185" s="4" t="str">
        <f t="shared" si="1"/>
        <v/>
      </c>
      <c r="G185" s="7"/>
    </row>
    <row r="186" spans="1:36" ht="13" x14ac:dyDescent="0.15">
      <c r="C186" s="6" t="str">
        <f t="shared" si="0"/>
        <v/>
      </c>
      <c r="F186" s="4" t="str">
        <f t="shared" si="1"/>
        <v/>
      </c>
      <c r="G186" s="7"/>
    </row>
    <row r="187" spans="1:36" ht="13" x14ac:dyDescent="0.15">
      <c r="C187" s="6" t="str">
        <f t="shared" si="0"/>
        <v/>
      </c>
      <c r="F187" s="4" t="str">
        <f t="shared" si="1"/>
        <v/>
      </c>
      <c r="G187" s="7"/>
    </row>
    <row r="188" spans="1:36" ht="13" x14ac:dyDescent="0.15">
      <c r="C188" s="6" t="str">
        <f t="shared" si="0"/>
        <v/>
      </c>
      <c r="F188" s="4" t="str">
        <f t="shared" si="1"/>
        <v/>
      </c>
      <c r="G188" s="7"/>
    </row>
    <row r="189" spans="1:36" ht="13" x14ac:dyDescent="0.15">
      <c r="C189" s="6" t="str">
        <f t="shared" si="0"/>
        <v/>
      </c>
      <c r="F189" s="4" t="str">
        <f t="shared" si="1"/>
        <v/>
      </c>
      <c r="G189" s="7"/>
    </row>
    <row r="190" spans="1:36" ht="13" x14ac:dyDescent="0.15">
      <c r="C190" s="6" t="str">
        <f t="shared" si="0"/>
        <v/>
      </c>
      <c r="F190" s="4" t="str">
        <f t="shared" si="1"/>
        <v/>
      </c>
      <c r="G190" s="7"/>
    </row>
    <row r="191" spans="1:36" ht="13" x14ac:dyDescent="0.15">
      <c r="C191" s="6" t="str">
        <f t="shared" si="0"/>
        <v/>
      </c>
      <c r="F191" s="4" t="str">
        <f t="shared" si="1"/>
        <v/>
      </c>
      <c r="G191" s="7"/>
    </row>
    <row r="192" spans="1:36" ht="13" x14ac:dyDescent="0.15">
      <c r="C192" s="6" t="str">
        <f t="shared" si="0"/>
        <v/>
      </c>
      <c r="F192" s="4" t="str">
        <f t="shared" si="1"/>
        <v/>
      </c>
      <c r="G192" s="7"/>
    </row>
    <row r="193" spans="3:7" ht="13" x14ac:dyDescent="0.15">
      <c r="C193" s="6" t="str">
        <f t="shared" si="0"/>
        <v/>
      </c>
      <c r="F193" s="4" t="str">
        <f t="shared" si="1"/>
        <v/>
      </c>
      <c r="G193" s="7"/>
    </row>
    <row r="194" spans="3:7" ht="13" x14ac:dyDescent="0.15">
      <c r="C194" s="6" t="str">
        <f t="shared" si="0"/>
        <v/>
      </c>
      <c r="F194" s="4" t="str">
        <f t="shared" si="1"/>
        <v/>
      </c>
      <c r="G194" s="7"/>
    </row>
    <row r="195" spans="3:7" ht="13" x14ac:dyDescent="0.15">
      <c r="C195" s="6" t="str">
        <f t="shared" si="0"/>
        <v/>
      </c>
      <c r="F195" s="4" t="str">
        <f t="shared" si="1"/>
        <v/>
      </c>
      <c r="G195" s="7"/>
    </row>
    <row r="196" spans="3:7" ht="13" x14ac:dyDescent="0.15">
      <c r="C196" s="6" t="str">
        <f t="shared" si="0"/>
        <v/>
      </c>
      <c r="F196" s="4" t="str">
        <f t="shared" si="1"/>
        <v/>
      </c>
      <c r="G196" s="7"/>
    </row>
    <row r="197" spans="3:7" ht="13" x14ac:dyDescent="0.15">
      <c r="C197" s="6" t="str">
        <f t="shared" si="0"/>
        <v/>
      </c>
      <c r="F197" s="4" t="str">
        <f t="shared" si="1"/>
        <v/>
      </c>
      <c r="G197" s="7"/>
    </row>
    <row r="198" spans="3:7" ht="13" x14ac:dyDescent="0.15">
      <c r="C198" s="6" t="str">
        <f t="shared" si="0"/>
        <v/>
      </c>
      <c r="F198" s="4" t="str">
        <f t="shared" si="1"/>
        <v/>
      </c>
      <c r="G198" s="7"/>
    </row>
    <row r="199" spans="3:7" ht="13" x14ac:dyDescent="0.15">
      <c r="C199" s="6" t="str">
        <f t="shared" si="0"/>
        <v/>
      </c>
      <c r="F199" s="4" t="str">
        <f t="shared" si="1"/>
        <v/>
      </c>
      <c r="G199" s="7"/>
    </row>
    <row r="200" spans="3:7" ht="13" x14ac:dyDescent="0.15">
      <c r="C200" s="6" t="str">
        <f t="shared" si="0"/>
        <v/>
      </c>
      <c r="F200" s="4" t="str">
        <f t="shared" si="1"/>
        <v/>
      </c>
      <c r="G200" s="7"/>
    </row>
    <row r="201" spans="3:7" ht="13" x14ac:dyDescent="0.15">
      <c r="C201" s="6" t="str">
        <f t="shared" si="0"/>
        <v/>
      </c>
      <c r="F201" s="4" t="str">
        <f t="shared" si="1"/>
        <v/>
      </c>
      <c r="G201" s="7"/>
    </row>
    <row r="202" spans="3:7" ht="13" x14ac:dyDescent="0.15">
      <c r="C202" s="6" t="str">
        <f t="shared" si="0"/>
        <v/>
      </c>
      <c r="F202" s="4" t="str">
        <f t="shared" si="1"/>
        <v/>
      </c>
      <c r="G202" s="7"/>
    </row>
    <row r="203" spans="3:7" ht="13" x14ac:dyDescent="0.15">
      <c r="C203" s="6" t="str">
        <f t="shared" si="0"/>
        <v/>
      </c>
      <c r="F203" s="4" t="str">
        <f t="shared" si="1"/>
        <v/>
      </c>
      <c r="G203" s="7"/>
    </row>
    <row r="204" spans="3:7" ht="13" x14ac:dyDescent="0.15">
      <c r="C204" s="6" t="str">
        <f t="shared" si="0"/>
        <v/>
      </c>
      <c r="F204" s="4" t="str">
        <f t="shared" si="1"/>
        <v/>
      </c>
      <c r="G204" s="7"/>
    </row>
    <row r="205" spans="3:7" ht="13" x14ac:dyDescent="0.15">
      <c r="C205" s="6" t="str">
        <f t="shared" si="0"/>
        <v/>
      </c>
      <c r="F205" s="4" t="str">
        <f t="shared" si="1"/>
        <v/>
      </c>
      <c r="G205" s="7"/>
    </row>
    <row r="206" spans="3:7" ht="13" x14ac:dyDescent="0.15">
      <c r="C206" s="6" t="str">
        <f t="shared" si="0"/>
        <v/>
      </c>
      <c r="F206" s="4" t="str">
        <f t="shared" si="1"/>
        <v/>
      </c>
      <c r="G206" s="7"/>
    </row>
    <row r="207" spans="3:7" ht="13" x14ac:dyDescent="0.15">
      <c r="C207" s="6" t="str">
        <f t="shared" si="0"/>
        <v/>
      </c>
      <c r="F207" s="4" t="str">
        <f t="shared" si="1"/>
        <v/>
      </c>
      <c r="G207" s="7"/>
    </row>
    <row r="208" spans="3:7" ht="13" x14ac:dyDescent="0.15">
      <c r="G208" s="7"/>
    </row>
    <row r="209" spans="7:7" ht="13" x14ac:dyDescent="0.15">
      <c r="G209" s="7"/>
    </row>
    <row r="210" spans="7:7" ht="13" x14ac:dyDescent="0.15">
      <c r="G210" s="7"/>
    </row>
    <row r="211" spans="7:7" ht="13" x14ac:dyDescent="0.15">
      <c r="G211" s="7"/>
    </row>
    <row r="212" spans="7:7" ht="13" x14ac:dyDescent="0.15">
      <c r="G212" s="7"/>
    </row>
    <row r="213" spans="7:7" ht="13" x14ac:dyDescent="0.15">
      <c r="G213" s="7"/>
    </row>
    <row r="214" spans="7:7" ht="13" x14ac:dyDescent="0.15">
      <c r="G214" s="7"/>
    </row>
    <row r="215" spans="7:7" ht="13" x14ac:dyDescent="0.15">
      <c r="G215" s="7"/>
    </row>
    <row r="216" spans="7:7" ht="13" x14ac:dyDescent="0.15">
      <c r="G216" s="7"/>
    </row>
    <row r="217" spans="7:7" ht="13" x14ac:dyDescent="0.15">
      <c r="G217" s="7"/>
    </row>
    <row r="218" spans="7:7" ht="13" x14ac:dyDescent="0.15">
      <c r="G218" s="7"/>
    </row>
    <row r="219" spans="7:7" ht="13" x14ac:dyDescent="0.15">
      <c r="G219" s="7"/>
    </row>
    <row r="220" spans="7:7" ht="13" x14ac:dyDescent="0.15">
      <c r="G220" s="7"/>
    </row>
    <row r="221" spans="7:7" ht="13" x14ac:dyDescent="0.15">
      <c r="G221" s="7"/>
    </row>
    <row r="222" spans="7:7" ht="13" x14ac:dyDescent="0.15">
      <c r="G222" s="7"/>
    </row>
    <row r="223" spans="7:7" ht="13" x14ac:dyDescent="0.15">
      <c r="G223" s="7"/>
    </row>
    <row r="224" spans="7:7" ht="13" x14ac:dyDescent="0.15">
      <c r="G224" s="7"/>
    </row>
    <row r="225" spans="7:7" ht="13" x14ac:dyDescent="0.15">
      <c r="G225" s="7"/>
    </row>
    <row r="226" spans="7:7" ht="13" x14ac:dyDescent="0.15">
      <c r="G226" s="7"/>
    </row>
    <row r="227" spans="7:7" ht="13" x14ac:dyDescent="0.15">
      <c r="G227" s="7"/>
    </row>
    <row r="228" spans="7:7" ht="13" x14ac:dyDescent="0.15">
      <c r="G228" s="7"/>
    </row>
    <row r="229" spans="7:7" ht="13" x14ac:dyDescent="0.15">
      <c r="G229" s="7"/>
    </row>
    <row r="230" spans="7:7" ht="13" x14ac:dyDescent="0.15">
      <c r="G230" s="7"/>
    </row>
    <row r="231" spans="7:7" ht="13" x14ac:dyDescent="0.15">
      <c r="G231" s="7"/>
    </row>
    <row r="232" spans="7:7" ht="13" x14ac:dyDescent="0.15">
      <c r="G232" s="7"/>
    </row>
    <row r="233" spans="7:7" ht="13" x14ac:dyDescent="0.15">
      <c r="G233" s="7"/>
    </row>
    <row r="234" spans="7:7" ht="13" x14ac:dyDescent="0.15">
      <c r="G234" s="7"/>
    </row>
    <row r="235" spans="7:7" ht="13" x14ac:dyDescent="0.15">
      <c r="G235" s="7"/>
    </row>
    <row r="236" spans="7:7" ht="13" x14ac:dyDescent="0.15">
      <c r="G236" s="7"/>
    </row>
    <row r="237" spans="7:7" ht="13" x14ac:dyDescent="0.15">
      <c r="G237" s="7"/>
    </row>
    <row r="238" spans="7:7" ht="13" x14ac:dyDescent="0.15">
      <c r="G238" s="7"/>
    </row>
    <row r="239" spans="7:7" ht="13" x14ac:dyDescent="0.15">
      <c r="G239" s="7"/>
    </row>
    <row r="240" spans="7:7" ht="13" x14ac:dyDescent="0.15">
      <c r="G240" s="7"/>
    </row>
    <row r="241" spans="7:7" ht="13" x14ac:dyDescent="0.15">
      <c r="G241" s="7"/>
    </row>
    <row r="242" spans="7:7" ht="13" x14ac:dyDescent="0.15">
      <c r="G242" s="7"/>
    </row>
    <row r="243" spans="7:7" ht="13" x14ac:dyDescent="0.15">
      <c r="G243" s="7"/>
    </row>
    <row r="244" spans="7:7" ht="13" x14ac:dyDescent="0.15">
      <c r="G244" s="7"/>
    </row>
    <row r="245" spans="7:7" ht="13" x14ac:dyDescent="0.15">
      <c r="G245" s="7"/>
    </row>
    <row r="246" spans="7:7" ht="13" x14ac:dyDescent="0.15">
      <c r="G246" s="7"/>
    </row>
    <row r="247" spans="7:7" ht="13" x14ac:dyDescent="0.15">
      <c r="G247" s="7"/>
    </row>
    <row r="248" spans="7:7" ht="13" x14ac:dyDescent="0.15">
      <c r="G248" s="7"/>
    </row>
    <row r="249" spans="7:7" ht="13" x14ac:dyDescent="0.15">
      <c r="G249" s="7"/>
    </row>
    <row r="250" spans="7:7" ht="13" x14ac:dyDescent="0.15">
      <c r="G250" s="7"/>
    </row>
    <row r="251" spans="7:7" ht="13" x14ac:dyDescent="0.15">
      <c r="G251" s="7"/>
    </row>
    <row r="252" spans="7:7" ht="13" x14ac:dyDescent="0.15">
      <c r="G252" s="7"/>
    </row>
    <row r="253" spans="7:7" ht="13" x14ac:dyDescent="0.15">
      <c r="G253" s="7"/>
    </row>
    <row r="254" spans="7:7" ht="13" x14ac:dyDescent="0.15">
      <c r="G254" s="7"/>
    </row>
    <row r="255" spans="7:7" ht="13" x14ac:dyDescent="0.15">
      <c r="G255" s="7"/>
    </row>
    <row r="256" spans="7:7" ht="13" x14ac:dyDescent="0.15">
      <c r="G256" s="7"/>
    </row>
    <row r="257" spans="7:7" ht="13" x14ac:dyDescent="0.15">
      <c r="G257" s="7"/>
    </row>
    <row r="258" spans="7:7" ht="13" x14ac:dyDescent="0.15">
      <c r="G258" s="7"/>
    </row>
    <row r="259" spans="7:7" ht="13" x14ac:dyDescent="0.15">
      <c r="G259" s="7"/>
    </row>
    <row r="260" spans="7:7" ht="13" x14ac:dyDescent="0.15">
      <c r="G260" s="7"/>
    </row>
    <row r="261" spans="7:7" ht="13" x14ac:dyDescent="0.15">
      <c r="G261" s="7"/>
    </row>
    <row r="262" spans="7:7" ht="13" x14ac:dyDescent="0.15">
      <c r="G262" s="7"/>
    </row>
    <row r="263" spans="7:7" ht="13" x14ac:dyDescent="0.15">
      <c r="G263" s="7"/>
    </row>
    <row r="264" spans="7:7" ht="13" x14ac:dyDescent="0.15">
      <c r="G264" s="7"/>
    </row>
    <row r="265" spans="7:7" ht="13" x14ac:dyDescent="0.15">
      <c r="G265" s="7"/>
    </row>
    <row r="266" spans="7:7" ht="13" x14ac:dyDescent="0.15">
      <c r="G266" s="7"/>
    </row>
    <row r="267" spans="7:7" ht="13" x14ac:dyDescent="0.15">
      <c r="G267" s="7"/>
    </row>
    <row r="268" spans="7:7" ht="13" x14ac:dyDescent="0.15">
      <c r="G268" s="7"/>
    </row>
    <row r="269" spans="7:7" ht="13" x14ac:dyDescent="0.15">
      <c r="G269" s="7"/>
    </row>
    <row r="270" spans="7:7" ht="13" x14ac:dyDescent="0.15">
      <c r="G270" s="7"/>
    </row>
    <row r="271" spans="7:7" ht="13" x14ac:dyDescent="0.15">
      <c r="G271" s="7"/>
    </row>
    <row r="272" spans="7:7" ht="13" x14ac:dyDescent="0.15">
      <c r="G272" s="7"/>
    </row>
    <row r="273" spans="7:7" ht="13" x14ac:dyDescent="0.15">
      <c r="G273" s="7"/>
    </row>
    <row r="274" spans="7:7" ht="13" x14ac:dyDescent="0.15">
      <c r="G274" s="7"/>
    </row>
    <row r="275" spans="7:7" ht="13" x14ac:dyDescent="0.15">
      <c r="G275" s="7"/>
    </row>
    <row r="276" spans="7:7" ht="13" x14ac:dyDescent="0.15">
      <c r="G276" s="7"/>
    </row>
    <row r="277" spans="7:7" ht="13" x14ac:dyDescent="0.15">
      <c r="G277" s="7"/>
    </row>
    <row r="278" spans="7:7" ht="13" x14ac:dyDescent="0.15">
      <c r="G278" s="7"/>
    </row>
    <row r="279" spans="7:7" ht="13" x14ac:dyDescent="0.15">
      <c r="G279" s="7"/>
    </row>
    <row r="280" spans="7:7" ht="13" x14ac:dyDescent="0.15">
      <c r="G280" s="7"/>
    </row>
    <row r="281" spans="7:7" ht="13" x14ac:dyDescent="0.15">
      <c r="G281" s="7"/>
    </row>
    <row r="282" spans="7:7" ht="13" x14ac:dyDescent="0.15">
      <c r="G282" s="7"/>
    </row>
    <row r="283" spans="7:7" ht="13" x14ac:dyDescent="0.15">
      <c r="G283" s="7"/>
    </row>
    <row r="284" spans="7:7" ht="13" x14ac:dyDescent="0.15">
      <c r="G284" s="7"/>
    </row>
  </sheetData>
  <autoFilter ref="A1:AQ184" xr:uid="{00000000-0009-0000-0000-00000E000000}"/>
  <hyperlinks>
    <hyperlink ref="AK2" r:id="rId1" xr:uid="{00000000-0004-0000-0E00-000000000000}"/>
    <hyperlink ref="AK3" r:id="rId2" xr:uid="{00000000-0004-0000-0E00-000001000000}"/>
    <hyperlink ref="AK4" r:id="rId3" xr:uid="{00000000-0004-0000-0E00-000002000000}"/>
    <hyperlink ref="AK5" r:id="rId4" xr:uid="{00000000-0004-0000-0E00-000003000000}"/>
    <hyperlink ref="AK6" r:id="rId5" xr:uid="{00000000-0004-0000-0E00-000004000000}"/>
    <hyperlink ref="AK7" r:id="rId6" xr:uid="{00000000-0004-0000-0E00-000005000000}"/>
    <hyperlink ref="AK8" r:id="rId7" xr:uid="{00000000-0004-0000-0E00-000006000000}"/>
    <hyperlink ref="AK9" r:id="rId8" xr:uid="{00000000-0004-0000-0E00-000007000000}"/>
    <hyperlink ref="AK10" r:id="rId9" xr:uid="{00000000-0004-0000-0E00-000008000000}"/>
    <hyperlink ref="AK11" r:id="rId10" xr:uid="{00000000-0004-0000-0E00-000009000000}"/>
    <hyperlink ref="AK12" r:id="rId11" xr:uid="{00000000-0004-0000-0E00-00000A000000}"/>
    <hyperlink ref="AK13" r:id="rId12" xr:uid="{00000000-0004-0000-0E00-00000B000000}"/>
    <hyperlink ref="AK14" r:id="rId13" xr:uid="{00000000-0004-0000-0E00-00000C000000}"/>
    <hyperlink ref="AK15" r:id="rId14" xr:uid="{00000000-0004-0000-0E00-00000D000000}"/>
    <hyperlink ref="AK16" r:id="rId15" xr:uid="{00000000-0004-0000-0E00-00000E000000}"/>
    <hyperlink ref="AK17" r:id="rId16" xr:uid="{00000000-0004-0000-0E00-00000F000000}"/>
    <hyperlink ref="AK18" r:id="rId17" xr:uid="{00000000-0004-0000-0E00-000010000000}"/>
    <hyperlink ref="AK19" r:id="rId18" xr:uid="{00000000-0004-0000-0E00-000011000000}"/>
    <hyperlink ref="AK20" r:id="rId19" xr:uid="{00000000-0004-0000-0E00-000012000000}"/>
    <hyperlink ref="AK21" r:id="rId20" xr:uid="{00000000-0004-0000-0E00-000013000000}"/>
    <hyperlink ref="AK22" r:id="rId21" xr:uid="{00000000-0004-0000-0E00-000014000000}"/>
    <hyperlink ref="AK23" r:id="rId22" xr:uid="{00000000-0004-0000-0E00-000015000000}"/>
    <hyperlink ref="AK24" r:id="rId23" xr:uid="{00000000-0004-0000-0E00-000016000000}"/>
    <hyperlink ref="AK25" r:id="rId24" xr:uid="{00000000-0004-0000-0E00-000017000000}"/>
    <hyperlink ref="AK26" r:id="rId25" xr:uid="{00000000-0004-0000-0E00-000018000000}"/>
    <hyperlink ref="AK27" r:id="rId26" xr:uid="{00000000-0004-0000-0E00-000019000000}"/>
    <hyperlink ref="AK28" r:id="rId27" xr:uid="{00000000-0004-0000-0E00-00001A000000}"/>
    <hyperlink ref="AK29" r:id="rId28" xr:uid="{00000000-0004-0000-0E00-00001B000000}"/>
    <hyperlink ref="AK30" r:id="rId29" xr:uid="{00000000-0004-0000-0E00-00001C000000}"/>
    <hyperlink ref="AK31" r:id="rId30" xr:uid="{00000000-0004-0000-0E00-00001D000000}"/>
    <hyperlink ref="AK32" r:id="rId31" xr:uid="{00000000-0004-0000-0E00-00001E000000}"/>
    <hyperlink ref="AK33" r:id="rId32" xr:uid="{00000000-0004-0000-0E00-00001F000000}"/>
    <hyperlink ref="AK34" r:id="rId33" xr:uid="{00000000-0004-0000-0E00-000020000000}"/>
    <hyperlink ref="AK35" r:id="rId34" xr:uid="{00000000-0004-0000-0E00-000021000000}"/>
    <hyperlink ref="AK36" r:id="rId35" xr:uid="{00000000-0004-0000-0E00-000022000000}"/>
    <hyperlink ref="AK37" r:id="rId36" xr:uid="{00000000-0004-0000-0E00-000023000000}"/>
    <hyperlink ref="AK38" r:id="rId37" xr:uid="{00000000-0004-0000-0E00-000024000000}"/>
    <hyperlink ref="AK39" r:id="rId38" xr:uid="{00000000-0004-0000-0E00-000025000000}"/>
    <hyperlink ref="AK40" r:id="rId39" xr:uid="{00000000-0004-0000-0E00-000026000000}"/>
    <hyperlink ref="AK41" r:id="rId40" xr:uid="{00000000-0004-0000-0E00-000027000000}"/>
    <hyperlink ref="AK42" r:id="rId41" xr:uid="{00000000-0004-0000-0E00-000028000000}"/>
    <hyperlink ref="AK43" r:id="rId42" xr:uid="{00000000-0004-0000-0E00-000029000000}"/>
    <hyperlink ref="AK44" r:id="rId43" xr:uid="{00000000-0004-0000-0E00-00002A000000}"/>
    <hyperlink ref="AK45" r:id="rId44" xr:uid="{00000000-0004-0000-0E00-00002B000000}"/>
    <hyperlink ref="AK46" r:id="rId45" xr:uid="{00000000-0004-0000-0E00-00002C000000}"/>
    <hyperlink ref="AK47" r:id="rId46" xr:uid="{00000000-0004-0000-0E00-00002D000000}"/>
    <hyperlink ref="AK48" r:id="rId47" xr:uid="{00000000-0004-0000-0E00-00002E000000}"/>
    <hyperlink ref="AK49" r:id="rId48" xr:uid="{00000000-0004-0000-0E00-00002F000000}"/>
    <hyperlink ref="AK50" r:id="rId49" xr:uid="{00000000-0004-0000-0E00-000030000000}"/>
    <hyperlink ref="AK51" r:id="rId50" xr:uid="{00000000-0004-0000-0E00-000031000000}"/>
    <hyperlink ref="AK52" r:id="rId51" xr:uid="{00000000-0004-0000-0E00-000032000000}"/>
    <hyperlink ref="AK53" r:id="rId52" xr:uid="{00000000-0004-0000-0E00-000033000000}"/>
    <hyperlink ref="AK54" r:id="rId53" xr:uid="{00000000-0004-0000-0E00-000034000000}"/>
    <hyperlink ref="AK55" r:id="rId54" xr:uid="{00000000-0004-0000-0E00-000035000000}"/>
    <hyperlink ref="AK56" r:id="rId55" xr:uid="{00000000-0004-0000-0E00-000036000000}"/>
    <hyperlink ref="AK57" r:id="rId56" xr:uid="{00000000-0004-0000-0E00-000037000000}"/>
    <hyperlink ref="AK58" r:id="rId57" xr:uid="{00000000-0004-0000-0E00-000038000000}"/>
    <hyperlink ref="AK59" r:id="rId58" xr:uid="{00000000-0004-0000-0E00-000039000000}"/>
    <hyperlink ref="AK60" r:id="rId59" xr:uid="{00000000-0004-0000-0E00-00003A000000}"/>
    <hyperlink ref="AK61" r:id="rId60" xr:uid="{00000000-0004-0000-0E00-00003B000000}"/>
    <hyperlink ref="AK62" r:id="rId61" xr:uid="{00000000-0004-0000-0E00-00003C000000}"/>
    <hyperlink ref="AK63" r:id="rId62" xr:uid="{00000000-0004-0000-0E00-00003D000000}"/>
    <hyperlink ref="AK64" r:id="rId63" xr:uid="{00000000-0004-0000-0E00-00003E000000}"/>
    <hyperlink ref="AK65" r:id="rId64" xr:uid="{00000000-0004-0000-0E00-00003F000000}"/>
    <hyperlink ref="AK66" r:id="rId65" xr:uid="{00000000-0004-0000-0E00-000040000000}"/>
    <hyperlink ref="AK67" r:id="rId66" xr:uid="{00000000-0004-0000-0E00-000041000000}"/>
    <hyperlink ref="AK68" r:id="rId67" xr:uid="{00000000-0004-0000-0E00-000042000000}"/>
    <hyperlink ref="AK69" r:id="rId68" xr:uid="{00000000-0004-0000-0E00-000043000000}"/>
    <hyperlink ref="AK70" r:id="rId69" xr:uid="{00000000-0004-0000-0E00-000044000000}"/>
    <hyperlink ref="AK71" r:id="rId70" xr:uid="{00000000-0004-0000-0E00-000045000000}"/>
    <hyperlink ref="AK72" r:id="rId71" xr:uid="{00000000-0004-0000-0E00-000046000000}"/>
    <hyperlink ref="AK73" r:id="rId72" xr:uid="{00000000-0004-0000-0E00-000047000000}"/>
    <hyperlink ref="AK74" r:id="rId73" xr:uid="{00000000-0004-0000-0E00-000048000000}"/>
    <hyperlink ref="AK75" r:id="rId74" xr:uid="{00000000-0004-0000-0E00-000049000000}"/>
    <hyperlink ref="AK76" r:id="rId75" xr:uid="{00000000-0004-0000-0E00-00004A000000}"/>
    <hyperlink ref="AK77" r:id="rId76" xr:uid="{00000000-0004-0000-0E00-00004B000000}"/>
    <hyperlink ref="AK78" r:id="rId77" xr:uid="{00000000-0004-0000-0E00-00004C000000}"/>
    <hyperlink ref="AK79" r:id="rId78" xr:uid="{00000000-0004-0000-0E00-00004D000000}"/>
    <hyperlink ref="AK80" r:id="rId79" xr:uid="{00000000-0004-0000-0E00-00004E000000}"/>
    <hyperlink ref="AK81" r:id="rId80" xr:uid="{00000000-0004-0000-0E00-00004F000000}"/>
    <hyperlink ref="AK82" r:id="rId81" xr:uid="{00000000-0004-0000-0E00-000050000000}"/>
    <hyperlink ref="AK83" r:id="rId82" xr:uid="{00000000-0004-0000-0E00-000051000000}"/>
    <hyperlink ref="AK84" r:id="rId83" xr:uid="{00000000-0004-0000-0E00-000052000000}"/>
    <hyperlink ref="AK85" r:id="rId84" xr:uid="{00000000-0004-0000-0E00-000053000000}"/>
    <hyperlink ref="AK86" r:id="rId85" xr:uid="{00000000-0004-0000-0E00-000054000000}"/>
    <hyperlink ref="AK87" r:id="rId86" xr:uid="{00000000-0004-0000-0E00-000055000000}"/>
    <hyperlink ref="AK88" r:id="rId87" xr:uid="{00000000-0004-0000-0E00-000056000000}"/>
    <hyperlink ref="AK89" r:id="rId88" xr:uid="{00000000-0004-0000-0E00-000057000000}"/>
    <hyperlink ref="AK90" r:id="rId89" xr:uid="{00000000-0004-0000-0E00-000058000000}"/>
    <hyperlink ref="AK91" r:id="rId90" xr:uid="{00000000-0004-0000-0E00-000059000000}"/>
    <hyperlink ref="AK92" r:id="rId91" xr:uid="{00000000-0004-0000-0E00-00005A000000}"/>
    <hyperlink ref="AK93" r:id="rId92" xr:uid="{00000000-0004-0000-0E00-00005B000000}"/>
    <hyperlink ref="AK94" r:id="rId93" xr:uid="{00000000-0004-0000-0E00-00005C000000}"/>
    <hyperlink ref="AK95" r:id="rId94" xr:uid="{00000000-0004-0000-0E00-00005D000000}"/>
    <hyperlink ref="AK96" r:id="rId95" xr:uid="{00000000-0004-0000-0E00-00005E000000}"/>
    <hyperlink ref="AJ97" r:id="rId96" xr:uid="{00000000-0004-0000-0E00-00005F000000}"/>
    <hyperlink ref="AJ98" r:id="rId97" xr:uid="{00000000-0004-0000-0E00-000060000000}"/>
    <hyperlink ref="AJ99" r:id="rId98" xr:uid="{00000000-0004-0000-0E00-000061000000}"/>
    <hyperlink ref="AJ100" r:id="rId99" xr:uid="{00000000-0004-0000-0E00-000062000000}"/>
    <hyperlink ref="AJ101" r:id="rId100" xr:uid="{00000000-0004-0000-0E00-000063000000}"/>
    <hyperlink ref="AJ102" r:id="rId101" xr:uid="{00000000-0004-0000-0E00-000064000000}"/>
    <hyperlink ref="AJ103" r:id="rId102" xr:uid="{00000000-0004-0000-0E00-000065000000}"/>
    <hyperlink ref="AJ104" r:id="rId103" xr:uid="{00000000-0004-0000-0E00-000066000000}"/>
    <hyperlink ref="AJ105" r:id="rId104" xr:uid="{00000000-0004-0000-0E00-000067000000}"/>
    <hyperlink ref="AJ106" r:id="rId105" xr:uid="{00000000-0004-0000-0E00-000068000000}"/>
    <hyperlink ref="AJ107" r:id="rId106" xr:uid="{00000000-0004-0000-0E00-000069000000}"/>
    <hyperlink ref="AJ108" r:id="rId107" xr:uid="{00000000-0004-0000-0E00-00006A000000}"/>
    <hyperlink ref="AJ109" r:id="rId108" xr:uid="{00000000-0004-0000-0E00-00006B000000}"/>
    <hyperlink ref="AJ110" r:id="rId109" xr:uid="{00000000-0004-0000-0E00-00006C000000}"/>
    <hyperlink ref="AJ111" r:id="rId110" xr:uid="{00000000-0004-0000-0E00-00006D000000}"/>
    <hyperlink ref="AJ112" r:id="rId111" xr:uid="{00000000-0004-0000-0E00-00006E000000}"/>
    <hyperlink ref="AJ113" r:id="rId112" xr:uid="{00000000-0004-0000-0E00-00006F000000}"/>
    <hyperlink ref="AJ114" r:id="rId113" xr:uid="{00000000-0004-0000-0E00-000070000000}"/>
    <hyperlink ref="AJ115" r:id="rId114" xr:uid="{00000000-0004-0000-0E00-000071000000}"/>
    <hyperlink ref="AJ116" r:id="rId115" xr:uid="{00000000-0004-0000-0E00-000072000000}"/>
    <hyperlink ref="AJ117" r:id="rId116" xr:uid="{00000000-0004-0000-0E00-000073000000}"/>
    <hyperlink ref="AJ118" r:id="rId117" xr:uid="{00000000-0004-0000-0E00-000074000000}"/>
    <hyperlink ref="AJ119" r:id="rId118" xr:uid="{00000000-0004-0000-0E00-000075000000}"/>
    <hyperlink ref="AJ120" r:id="rId119" xr:uid="{00000000-0004-0000-0E00-000076000000}"/>
    <hyperlink ref="AJ121" r:id="rId120" xr:uid="{00000000-0004-0000-0E00-000077000000}"/>
    <hyperlink ref="AJ122" r:id="rId121" xr:uid="{00000000-0004-0000-0E00-000078000000}"/>
    <hyperlink ref="AJ123" r:id="rId122" xr:uid="{00000000-0004-0000-0E00-000079000000}"/>
    <hyperlink ref="AJ124" r:id="rId123" xr:uid="{00000000-0004-0000-0E00-00007A000000}"/>
    <hyperlink ref="AJ125" r:id="rId124" xr:uid="{00000000-0004-0000-0E00-00007B000000}"/>
    <hyperlink ref="AJ126" r:id="rId125" xr:uid="{00000000-0004-0000-0E00-00007C000000}"/>
    <hyperlink ref="AJ127" r:id="rId126" xr:uid="{00000000-0004-0000-0E00-00007D000000}"/>
    <hyperlink ref="AJ128" r:id="rId127" xr:uid="{00000000-0004-0000-0E00-00007E000000}"/>
    <hyperlink ref="AJ129" r:id="rId128" xr:uid="{00000000-0004-0000-0E00-00007F000000}"/>
    <hyperlink ref="AJ130" r:id="rId129" xr:uid="{00000000-0004-0000-0E00-000080000000}"/>
    <hyperlink ref="AJ131" r:id="rId130" xr:uid="{00000000-0004-0000-0E00-000081000000}"/>
    <hyperlink ref="AJ132" r:id="rId131" xr:uid="{00000000-0004-0000-0E00-000082000000}"/>
    <hyperlink ref="AJ133" r:id="rId132" xr:uid="{00000000-0004-0000-0E00-000083000000}"/>
    <hyperlink ref="AJ134" r:id="rId133" xr:uid="{00000000-0004-0000-0E00-000084000000}"/>
    <hyperlink ref="AJ135" r:id="rId134" xr:uid="{00000000-0004-0000-0E00-000085000000}"/>
    <hyperlink ref="AJ136" r:id="rId135" xr:uid="{00000000-0004-0000-0E00-000086000000}"/>
    <hyperlink ref="AJ137" r:id="rId136" xr:uid="{00000000-0004-0000-0E00-000087000000}"/>
    <hyperlink ref="AJ138" r:id="rId137" xr:uid="{00000000-0004-0000-0E00-000088000000}"/>
    <hyperlink ref="AJ139" r:id="rId138" xr:uid="{00000000-0004-0000-0E00-000089000000}"/>
    <hyperlink ref="AJ140" r:id="rId139" xr:uid="{00000000-0004-0000-0E00-00008A000000}"/>
    <hyperlink ref="AJ141" r:id="rId140" xr:uid="{00000000-0004-0000-0E00-00008B000000}"/>
    <hyperlink ref="AJ142" r:id="rId141" xr:uid="{00000000-0004-0000-0E00-00008C000000}"/>
    <hyperlink ref="AJ143" r:id="rId142" xr:uid="{00000000-0004-0000-0E00-00008D000000}"/>
    <hyperlink ref="AJ144" r:id="rId143" xr:uid="{00000000-0004-0000-0E00-00008E000000}"/>
    <hyperlink ref="AJ145" r:id="rId144" xr:uid="{00000000-0004-0000-0E00-00008F000000}"/>
    <hyperlink ref="AJ146" r:id="rId145" xr:uid="{00000000-0004-0000-0E00-000090000000}"/>
    <hyperlink ref="AJ147" r:id="rId146" xr:uid="{00000000-0004-0000-0E00-000091000000}"/>
    <hyperlink ref="AJ148" r:id="rId147" xr:uid="{00000000-0004-0000-0E00-000092000000}"/>
    <hyperlink ref="AJ149" r:id="rId148" xr:uid="{00000000-0004-0000-0E00-000093000000}"/>
    <hyperlink ref="AJ150" r:id="rId149" xr:uid="{00000000-0004-0000-0E00-000094000000}"/>
    <hyperlink ref="AJ151" r:id="rId150" xr:uid="{00000000-0004-0000-0E00-000095000000}"/>
    <hyperlink ref="AJ152" r:id="rId151" xr:uid="{00000000-0004-0000-0E00-000096000000}"/>
    <hyperlink ref="AJ153" r:id="rId152" xr:uid="{00000000-0004-0000-0E00-000097000000}"/>
    <hyperlink ref="AJ154" r:id="rId153" xr:uid="{00000000-0004-0000-0E00-000098000000}"/>
    <hyperlink ref="AJ155" r:id="rId154" xr:uid="{00000000-0004-0000-0E00-000099000000}"/>
    <hyperlink ref="AJ156" r:id="rId155" xr:uid="{00000000-0004-0000-0E00-00009A000000}"/>
    <hyperlink ref="AJ157" r:id="rId156" xr:uid="{00000000-0004-0000-0E00-00009B000000}"/>
    <hyperlink ref="AJ158" r:id="rId157" xr:uid="{00000000-0004-0000-0E00-00009C000000}"/>
    <hyperlink ref="AJ159" r:id="rId158" xr:uid="{00000000-0004-0000-0E00-00009D000000}"/>
    <hyperlink ref="AJ160" r:id="rId159" xr:uid="{00000000-0004-0000-0E00-00009E000000}"/>
    <hyperlink ref="AJ161" r:id="rId160" xr:uid="{00000000-0004-0000-0E00-00009F000000}"/>
    <hyperlink ref="AJ162" r:id="rId161" xr:uid="{00000000-0004-0000-0E00-0000A0000000}"/>
    <hyperlink ref="AJ163" r:id="rId162" xr:uid="{00000000-0004-0000-0E00-0000A1000000}"/>
    <hyperlink ref="AJ164" r:id="rId163" xr:uid="{00000000-0004-0000-0E00-0000A2000000}"/>
    <hyperlink ref="AJ165" r:id="rId164" xr:uid="{00000000-0004-0000-0E00-0000A3000000}"/>
    <hyperlink ref="AJ166" r:id="rId165" xr:uid="{00000000-0004-0000-0E00-0000A4000000}"/>
    <hyperlink ref="AJ167" r:id="rId166" xr:uid="{00000000-0004-0000-0E00-0000A5000000}"/>
    <hyperlink ref="AJ168" r:id="rId167" xr:uid="{00000000-0004-0000-0E00-0000A6000000}"/>
    <hyperlink ref="AJ169" r:id="rId168" xr:uid="{00000000-0004-0000-0E00-0000A7000000}"/>
    <hyperlink ref="AJ170" r:id="rId169" xr:uid="{00000000-0004-0000-0E00-0000A8000000}"/>
    <hyperlink ref="AJ171" r:id="rId170" xr:uid="{00000000-0004-0000-0E00-0000A9000000}"/>
    <hyperlink ref="AJ172" r:id="rId171" xr:uid="{00000000-0004-0000-0E00-0000AA000000}"/>
    <hyperlink ref="AJ173" r:id="rId172" xr:uid="{00000000-0004-0000-0E00-0000AB000000}"/>
    <hyperlink ref="AJ174" r:id="rId173" xr:uid="{00000000-0004-0000-0E00-0000AC000000}"/>
    <hyperlink ref="AJ175" r:id="rId174" xr:uid="{00000000-0004-0000-0E00-0000AD000000}"/>
    <hyperlink ref="AJ176" r:id="rId175" xr:uid="{00000000-0004-0000-0E00-0000AE000000}"/>
    <hyperlink ref="AJ177" r:id="rId176" xr:uid="{00000000-0004-0000-0E00-0000AF000000}"/>
    <hyperlink ref="AJ178" r:id="rId177" xr:uid="{00000000-0004-0000-0E00-0000B0000000}"/>
    <hyperlink ref="AJ179" r:id="rId178" xr:uid="{00000000-0004-0000-0E00-0000B1000000}"/>
    <hyperlink ref="AJ180" r:id="rId179" xr:uid="{00000000-0004-0000-0E00-0000B2000000}"/>
    <hyperlink ref="AJ181" r:id="rId180" xr:uid="{00000000-0004-0000-0E00-0000B3000000}"/>
    <hyperlink ref="AJ182" r:id="rId181" xr:uid="{00000000-0004-0000-0E00-0000B4000000}"/>
    <hyperlink ref="AJ183" r:id="rId182" xr:uid="{00000000-0004-0000-0E00-0000B5000000}"/>
    <hyperlink ref="AJ184" r:id="rId183" xr:uid="{00000000-0004-0000-0E00-0000B6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U29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1.5" customWidth="1"/>
    <col min="4" max="5" width="21.5" hidden="1" customWidth="1"/>
    <col min="6" max="11" width="21.5" customWidth="1"/>
    <col min="12" max="33" width="21.5" hidden="1" customWidth="1"/>
    <col min="34" max="47" width="21.5" customWidth="1"/>
  </cols>
  <sheetData>
    <row r="1" spans="1:41" ht="15.75" customHeight="1" x14ac:dyDescent="0.15">
      <c r="A1" s="4" t="s">
        <v>137</v>
      </c>
      <c r="B1" s="4" t="s">
        <v>127</v>
      </c>
      <c r="D1" s="4" t="s">
        <v>126</v>
      </c>
      <c r="E1" s="4" t="s">
        <v>138</v>
      </c>
      <c r="G1" s="8" t="s">
        <v>448</v>
      </c>
      <c r="H1" s="6" t="s">
        <v>449</v>
      </c>
      <c r="I1" s="6" t="s">
        <v>450</v>
      </c>
      <c r="J1" s="6" t="s">
        <v>451</v>
      </c>
      <c r="K1" s="6" t="s">
        <v>452</v>
      </c>
      <c r="L1" s="4" t="s">
        <v>139</v>
      </c>
      <c r="M1" s="4" t="s">
        <v>140</v>
      </c>
      <c r="N1" s="4" t="s">
        <v>139</v>
      </c>
      <c r="O1" s="4" t="s">
        <v>140</v>
      </c>
      <c r="P1" s="4" t="s">
        <v>140</v>
      </c>
      <c r="Q1" s="4" t="s">
        <v>139</v>
      </c>
      <c r="R1" s="4" t="s">
        <v>140</v>
      </c>
      <c r="S1" s="4" t="s">
        <v>139</v>
      </c>
      <c r="T1" s="4" t="s">
        <v>140</v>
      </c>
      <c r="U1" s="4" t="s">
        <v>139</v>
      </c>
      <c r="V1" s="4" t="s">
        <v>139</v>
      </c>
      <c r="W1" s="4" t="s">
        <v>139</v>
      </c>
      <c r="X1" s="4" t="s">
        <v>140</v>
      </c>
      <c r="Y1" s="4" t="s">
        <v>139</v>
      </c>
      <c r="Z1" s="4" t="s">
        <v>140</v>
      </c>
      <c r="AA1" s="4" t="s">
        <v>140</v>
      </c>
      <c r="AB1" s="4" t="s">
        <v>140</v>
      </c>
      <c r="AC1" s="4" t="s">
        <v>140</v>
      </c>
      <c r="AD1" s="4" t="s">
        <v>140</v>
      </c>
      <c r="AE1" s="4" t="s">
        <v>139</v>
      </c>
      <c r="AF1" s="4" t="s">
        <v>140</v>
      </c>
      <c r="AG1" s="4" t="s">
        <v>140</v>
      </c>
      <c r="AH1" s="4" t="s">
        <v>1674</v>
      </c>
      <c r="AI1" s="4" t="s">
        <v>1675</v>
      </c>
      <c r="AJ1" s="4" t="s">
        <v>1676</v>
      </c>
      <c r="AK1" s="4" t="s">
        <v>1677</v>
      </c>
      <c r="AL1" s="6" t="s">
        <v>1678</v>
      </c>
      <c r="AM1" s="6" t="s">
        <v>455</v>
      </c>
      <c r="AN1" s="6" t="s">
        <v>456</v>
      </c>
      <c r="AO1" s="6" t="s">
        <v>457</v>
      </c>
    </row>
    <row r="2" spans="1:41" ht="15.75" customHeight="1" x14ac:dyDescent="0.15">
      <c r="A2" s="15">
        <v>43762.667436597221</v>
      </c>
      <c r="B2" s="6" t="s">
        <v>9</v>
      </c>
      <c r="C2" s="6" t="str">
        <f t="shared" ref="C2:C194" si="0">D2&amp;E2</f>
        <v>Harmony</v>
      </c>
      <c r="E2" s="6" t="s">
        <v>247</v>
      </c>
      <c r="F2" s="4" t="str">
        <f t="shared" ref="F2:F197" si="1">L2&amp;M2&amp;N2&amp;O2&amp;P2&amp;Q2&amp;R2&amp;S2&amp;T2&amp;U2&amp;V2&amp;W2&amp;X2&amp;Y2&amp;Z2&amp;AA2&amp;AB2&amp;AC2&amp;AD2&amp;AE2&amp;AF2&amp;AG2</f>
        <v>Parker Leveque</v>
      </c>
      <c r="G2" s="7">
        <f t="shared" ref="G2:G194" si="2">AVERAGE(H2:K2)</f>
        <v>0</v>
      </c>
      <c r="H2" s="4">
        <f t="shared" ref="H2:H94" si="3">IF(ISNUMBER(SEARCH("pop",AL2)),1,0)</f>
        <v>0</v>
      </c>
      <c r="I2" s="4">
        <f t="shared" ref="I2:I94" si="4">IF(ISNUMBER(SEARCH("/",AM2)),1,0)</f>
        <v>0</v>
      </c>
      <c r="J2" s="4">
        <f t="shared" ref="J2:J94" si="5">IF(ISNUMBER(SEARCH("head",AN2)),0.5,0)+IF(ISNUMBER(SEARCH("body",AN2)),0.5,0)</f>
        <v>0</v>
      </c>
      <c r="K2" s="4">
        <f t="shared" ref="K2:K94" si="6">IF(ISNUMBER(SEARCH("l",AO2)),1,0)</f>
        <v>0</v>
      </c>
      <c r="Y2" s="6" t="s">
        <v>262</v>
      </c>
      <c r="AL2" s="6" t="s">
        <v>1679</v>
      </c>
      <c r="AM2" s="75"/>
      <c r="AN2" s="75"/>
      <c r="AO2" s="75"/>
    </row>
    <row r="3" spans="1:41" ht="15.75" customHeight="1" x14ac:dyDescent="0.15">
      <c r="A3" s="15">
        <v>43766.701890717595</v>
      </c>
      <c r="B3" s="6" t="s">
        <v>9</v>
      </c>
      <c r="C3" s="6" t="str">
        <f t="shared" si="0"/>
        <v>Weiss</v>
      </c>
      <c r="E3" s="6" t="s">
        <v>168</v>
      </c>
      <c r="F3" s="4" t="str">
        <f t="shared" si="1"/>
        <v>Samuel Gunther</v>
      </c>
      <c r="G3" s="7">
        <f t="shared" si="2"/>
        <v>1</v>
      </c>
      <c r="H3" s="4">
        <f t="shared" si="3"/>
        <v>1</v>
      </c>
      <c r="I3" s="4">
        <f t="shared" si="4"/>
        <v>1</v>
      </c>
      <c r="J3" s="4">
        <f t="shared" si="5"/>
        <v>1</v>
      </c>
      <c r="K3" s="4">
        <f t="shared" si="6"/>
        <v>1</v>
      </c>
      <c r="AG3" s="6" t="s">
        <v>124</v>
      </c>
      <c r="AL3" s="71" t="s">
        <v>1680</v>
      </c>
      <c r="AM3" s="6" t="s">
        <v>596</v>
      </c>
      <c r="AN3" s="6" t="s">
        <v>595</v>
      </c>
      <c r="AO3" s="6" t="s">
        <v>599</v>
      </c>
    </row>
    <row r="4" spans="1:41" ht="15.75" customHeight="1" x14ac:dyDescent="0.15">
      <c r="A4" s="15">
        <v>43768.704335023147</v>
      </c>
      <c r="B4" s="6" t="s">
        <v>9</v>
      </c>
      <c r="C4" s="6" t="str">
        <f t="shared" si="0"/>
        <v>Del Valle</v>
      </c>
      <c r="E4" s="6" t="s">
        <v>144</v>
      </c>
      <c r="F4" s="4" t="str">
        <f t="shared" si="1"/>
        <v>Justice Warren</v>
      </c>
      <c r="G4" s="7">
        <f t="shared" si="2"/>
        <v>1</v>
      </c>
      <c r="H4" s="4">
        <f t="shared" si="3"/>
        <v>1</v>
      </c>
      <c r="I4" s="4">
        <f t="shared" si="4"/>
        <v>1</v>
      </c>
      <c r="J4" s="4">
        <f t="shared" si="5"/>
        <v>1</v>
      </c>
      <c r="K4" s="4">
        <f t="shared" si="6"/>
        <v>1</v>
      </c>
      <c r="X4" s="6" t="s">
        <v>148</v>
      </c>
      <c r="AL4" s="71" t="s">
        <v>1681</v>
      </c>
      <c r="AM4" s="6" t="s">
        <v>596</v>
      </c>
      <c r="AN4" s="6" t="s">
        <v>595</v>
      </c>
      <c r="AO4" s="6" t="s">
        <v>599</v>
      </c>
    </row>
    <row r="5" spans="1:41" ht="15.75" customHeight="1" x14ac:dyDescent="0.15">
      <c r="A5" s="15">
        <v>43768.705379409723</v>
      </c>
      <c r="B5" s="6" t="s">
        <v>9</v>
      </c>
      <c r="C5" s="6" t="str">
        <f t="shared" si="0"/>
        <v>Del Valle</v>
      </c>
      <c r="E5" s="6" t="s">
        <v>144</v>
      </c>
      <c r="F5" s="4" t="str">
        <f t="shared" si="1"/>
        <v>Ty Warren</v>
      </c>
      <c r="G5" s="7">
        <f t="shared" si="2"/>
        <v>1</v>
      </c>
      <c r="H5" s="4">
        <f t="shared" si="3"/>
        <v>1</v>
      </c>
      <c r="I5" s="4">
        <f t="shared" si="4"/>
        <v>1</v>
      </c>
      <c r="J5" s="4">
        <f t="shared" si="5"/>
        <v>1</v>
      </c>
      <c r="K5" s="4">
        <f t="shared" si="6"/>
        <v>1</v>
      </c>
      <c r="X5" s="6" t="s">
        <v>209</v>
      </c>
      <c r="AL5" s="71" t="s">
        <v>1682</v>
      </c>
      <c r="AM5" s="6" t="s">
        <v>596</v>
      </c>
      <c r="AN5" s="6" t="s">
        <v>595</v>
      </c>
      <c r="AO5" s="6" t="s">
        <v>599</v>
      </c>
    </row>
    <row r="6" spans="1:41" ht="15.75" customHeight="1" x14ac:dyDescent="0.15">
      <c r="A6" s="15">
        <v>43768.708330312496</v>
      </c>
      <c r="B6" s="6" t="s">
        <v>9</v>
      </c>
      <c r="C6" s="6" t="str">
        <f t="shared" si="0"/>
        <v>Stony Point</v>
      </c>
      <c r="E6" s="6" t="s">
        <v>142</v>
      </c>
      <c r="F6" s="4" t="str">
        <f t="shared" si="1"/>
        <v>Robert Ebem</v>
      </c>
      <c r="G6" s="7">
        <f t="shared" si="2"/>
        <v>1</v>
      </c>
      <c r="H6" s="4">
        <f t="shared" si="3"/>
        <v>1</v>
      </c>
      <c r="I6" s="4">
        <f t="shared" si="4"/>
        <v>1</v>
      </c>
      <c r="J6" s="4">
        <f t="shared" si="5"/>
        <v>1</v>
      </c>
      <c r="K6" s="4">
        <f t="shared" si="6"/>
        <v>1</v>
      </c>
      <c r="AF6" s="6" t="s">
        <v>185</v>
      </c>
      <c r="AL6" s="71" t="s">
        <v>608</v>
      </c>
      <c r="AM6" s="6" t="s">
        <v>596</v>
      </c>
      <c r="AN6" s="6" t="s">
        <v>611</v>
      </c>
      <c r="AO6" s="6" t="s">
        <v>599</v>
      </c>
    </row>
    <row r="7" spans="1:41" ht="15.75" customHeight="1" x14ac:dyDescent="0.15">
      <c r="A7" s="15">
        <v>43768.712566805552</v>
      </c>
      <c r="B7" s="6" t="s">
        <v>9</v>
      </c>
      <c r="C7" s="6" t="str">
        <f t="shared" si="0"/>
        <v>Pflugerville</v>
      </c>
      <c r="E7" s="6" t="s">
        <v>149</v>
      </c>
      <c r="F7" s="4" t="str">
        <f t="shared" si="1"/>
        <v>Diego Becerra</v>
      </c>
      <c r="G7" s="7">
        <f t="shared" si="2"/>
        <v>1</v>
      </c>
      <c r="H7" s="4">
        <f t="shared" si="3"/>
        <v>1</v>
      </c>
      <c r="I7" s="4">
        <f t="shared" si="4"/>
        <v>1</v>
      </c>
      <c r="J7" s="4">
        <f t="shared" si="5"/>
        <v>1</v>
      </c>
      <c r="K7" s="4">
        <f t="shared" si="6"/>
        <v>1</v>
      </c>
      <c r="AE7" s="6" t="s">
        <v>74</v>
      </c>
      <c r="AL7" s="71" t="s">
        <v>1683</v>
      </c>
      <c r="AM7" s="6" t="s">
        <v>596</v>
      </c>
      <c r="AN7" s="6" t="s">
        <v>611</v>
      </c>
      <c r="AO7" s="6" t="s">
        <v>599</v>
      </c>
    </row>
    <row r="8" spans="1:41" ht="15.75" customHeight="1" x14ac:dyDescent="0.15">
      <c r="A8" s="15">
        <v>43768.712971944449</v>
      </c>
      <c r="B8" s="6" t="s">
        <v>9</v>
      </c>
      <c r="C8" s="6" t="str">
        <f t="shared" si="0"/>
        <v>Pflugerville</v>
      </c>
      <c r="E8" s="6" t="s">
        <v>149</v>
      </c>
      <c r="F8" s="4" t="str">
        <f t="shared" si="1"/>
        <v>Afreen Alim</v>
      </c>
      <c r="G8" s="7">
        <f t="shared" si="2"/>
        <v>1</v>
      </c>
      <c r="H8" s="4">
        <f t="shared" si="3"/>
        <v>1</v>
      </c>
      <c r="I8" s="4">
        <f t="shared" si="4"/>
        <v>1</v>
      </c>
      <c r="J8" s="4">
        <f t="shared" si="5"/>
        <v>1</v>
      </c>
      <c r="K8" s="4">
        <f t="shared" si="6"/>
        <v>1</v>
      </c>
      <c r="AE8" s="6" t="s">
        <v>62</v>
      </c>
      <c r="AL8" s="71" t="s">
        <v>1684</v>
      </c>
      <c r="AM8" s="6" t="s">
        <v>596</v>
      </c>
      <c r="AN8" s="6" t="s">
        <v>595</v>
      </c>
      <c r="AO8" s="6" t="s">
        <v>599</v>
      </c>
    </row>
    <row r="9" spans="1:41" ht="15.75" customHeight="1" x14ac:dyDescent="0.15">
      <c r="A9" s="15">
        <v>43768.71328950231</v>
      </c>
      <c r="B9" s="6" t="s">
        <v>9</v>
      </c>
      <c r="C9" s="6" t="str">
        <f t="shared" si="0"/>
        <v>Pflugerville</v>
      </c>
      <c r="E9" s="6" t="s">
        <v>149</v>
      </c>
      <c r="F9" s="4" t="str">
        <f t="shared" si="1"/>
        <v>Roberto Salinas</v>
      </c>
      <c r="G9" s="7">
        <f t="shared" si="2"/>
        <v>1</v>
      </c>
      <c r="H9" s="4">
        <f t="shared" si="3"/>
        <v>1</v>
      </c>
      <c r="I9" s="4">
        <f t="shared" si="4"/>
        <v>1</v>
      </c>
      <c r="J9" s="4">
        <f t="shared" si="5"/>
        <v>1</v>
      </c>
      <c r="K9" s="4">
        <f t="shared" si="6"/>
        <v>1</v>
      </c>
      <c r="AE9" s="6" t="s">
        <v>90</v>
      </c>
      <c r="AL9" s="71" t="s">
        <v>1685</v>
      </c>
      <c r="AM9" s="6" t="s">
        <v>596</v>
      </c>
      <c r="AN9" s="6" t="s">
        <v>611</v>
      </c>
      <c r="AO9" s="6" t="s">
        <v>599</v>
      </c>
    </row>
    <row r="10" spans="1:41" ht="15.75" customHeight="1" x14ac:dyDescent="0.15">
      <c r="A10" s="15">
        <v>43768.713437546292</v>
      </c>
      <c r="B10" s="6" t="s">
        <v>9</v>
      </c>
      <c r="C10" s="6" t="str">
        <f t="shared" si="0"/>
        <v>Pflugerville</v>
      </c>
      <c r="E10" s="6" t="s">
        <v>149</v>
      </c>
      <c r="F10" s="4" t="str">
        <f t="shared" si="1"/>
        <v>Tam Nguyen</v>
      </c>
      <c r="G10" s="7">
        <f t="shared" si="2"/>
        <v>1</v>
      </c>
      <c r="H10" s="4">
        <f t="shared" si="3"/>
        <v>1</v>
      </c>
      <c r="I10" s="4">
        <f t="shared" si="4"/>
        <v>1</v>
      </c>
      <c r="J10" s="4">
        <f t="shared" si="5"/>
        <v>1</v>
      </c>
      <c r="K10" s="4">
        <f t="shared" si="6"/>
        <v>1</v>
      </c>
      <c r="AE10" s="6" t="s">
        <v>96</v>
      </c>
      <c r="AL10" s="71" t="s">
        <v>1686</v>
      </c>
      <c r="AM10" s="6" t="s">
        <v>596</v>
      </c>
      <c r="AN10" s="6" t="s">
        <v>595</v>
      </c>
      <c r="AO10" s="6" t="s">
        <v>599</v>
      </c>
    </row>
    <row r="11" spans="1:41" ht="15.75" customHeight="1" x14ac:dyDescent="0.15">
      <c r="A11" s="15">
        <v>43768.713995185186</v>
      </c>
      <c r="B11" s="6" t="s">
        <v>9</v>
      </c>
      <c r="C11" s="6" t="str">
        <f t="shared" si="0"/>
        <v>Stony Point</v>
      </c>
      <c r="E11" s="6" t="s">
        <v>142</v>
      </c>
      <c r="F11" s="4" t="str">
        <f t="shared" si="1"/>
        <v>Robert Ebem</v>
      </c>
      <c r="G11" s="7">
        <f t="shared" si="2"/>
        <v>1</v>
      </c>
      <c r="H11" s="4">
        <f t="shared" si="3"/>
        <v>1</v>
      </c>
      <c r="I11" s="4">
        <f t="shared" si="4"/>
        <v>1</v>
      </c>
      <c r="J11" s="4">
        <f t="shared" si="5"/>
        <v>1</v>
      </c>
      <c r="K11" s="4">
        <f t="shared" si="6"/>
        <v>1</v>
      </c>
      <c r="AF11" s="6" t="s">
        <v>185</v>
      </c>
      <c r="AL11" s="71" t="s">
        <v>1687</v>
      </c>
      <c r="AM11" s="6" t="s">
        <v>596</v>
      </c>
      <c r="AN11" s="6" t="s">
        <v>595</v>
      </c>
      <c r="AO11" s="6" t="s">
        <v>599</v>
      </c>
    </row>
    <row r="12" spans="1:41" ht="15.75" customHeight="1" x14ac:dyDescent="0.15">
      <c r="A12" s="15">
        <v>43768.714183645832</v>
      </c>
      <c r="B12" s="6" t="s">
        <v>9</v>
      </c>
      <c r="C12" s="6" t="str">
        <f t="shared" si="0"/>
        <v>Pflugerville</v>
      </c>
      <c r="E12" s="6" t="s">
        <v>149</v>
      </c>
      <c r="F12" s="4" t="str">
        <f t="shared" si="1"/>
        <v>Audrey Le</v>
      </c>
      <c r="G12" s="7">
        <f t="shared" si="2"/>
        <v>0.75</v>
      </c>
      <c r="H12" s="4">
        <f t="shared" si="3"/>
        <v>1</v>
      </c>
      <c r="I12" s="4">
        <f t="shared" si="4"/>
        <v>0</v>
      </c>
      <c r="J12" s="4">
        <f t="shared" si="5"/>
        <v>1</v>
      </c>
      <c r="K12" s="4">
        <f t="shared" si="6"/>
        <v>1</v>
      </c>
      <c r="AE12" s="6" t="s">
        <v>68</v>
      </c>
      <c r="AL12" s="71" t="s">
        <v>1688</v>
      </c>
      <c r="AM12" s="6" t="s">
        <v>670</v>
      </c>
      <c r="AN12" s="6" t="s">
        <v>611</v>
      </c>
      <c r="AO12" s="6" t="s">
        <v>599</v>
      </c>
    </row>
    <row r="13" spans="1:41" ht="15.75" customHeight="1" x14ac:dyDescent="0.15">
      <c r="A13" s="15">
        <v>43768.714242199072</v>
      </c>
      <c r="B13" s="6" t="s">
        <v>9</v>
      </c>
      <c r="C13" s="6" t="str">
        <f t="shared" si="0"/>
        <v>Pflugerville</v>
      </c>
      <c r="E13" s="6" t="s">
        <v>149</v>
      </c>
      <c r="F13" s="4" t="str">
        <f t="shared" si="1"/>
        <v>Alyssa Domingue</v>
      </c>
      <c r="G13" s="7">
        <f t="shared" si="2"/>
        <v>1</v>
      </c>
      <c r="H13" s="4">
        <f t="shared" si="3"/>
        <v>1</v>
      </c>
      <c r="I13" s="4">
        <f t="shared" si="4"/>
        <v>1</v>
      </c>
      <c r="J13" s="4">
        <f t="shared" si="5"/>
        <v>1</v>
      </c>
      <c r="K13" s="4">
        <f t="shared" si="6"/>
        <v>1</v>
      </c>
      <c r="AE13" s="6" t="s">
        <v>64</v>
      </c>
      <c r="AL13" s="71" t="s">
        <v>1689</v>
      </c>
      <c r="AM13" s="6" t="s">
        <v>596</v>
      </c>
      <c r="AN13" s="6" t="s">
        <v>595</v>
      </c>
      <c r="AO13" s="6" t="s">
        <v>599</v>
      </c>
    </row>
    <row r="14" spans="1:41" ht="15.75" customHeight="1" x14ac:dyDescent="0.15">
      <c r="A14" s="15">
        <v>43768.714386446758</v>
      </c>
      <c r="B14" s="6" t="s">
        <v>9</v>
      </c>
      <c r="C14" s="6" t="str">
        <f t="shared" si="0"/>
        <v>Pflugerville</v>
      </c>
      <c r="E14" s="6" t="s">
        <v>149</v>
      </c>
      <c r="F14" s="4" t="str">
        <f t="shared" si="1"/>
        <v>John Mejia</v>
      </c>
      <c r="G14" s="7">
        <f t="shared" si="2"/>
        <v>1</v>
      </c>
      <c r="H14" s="4">
        <f t="shared" si="3"/>
        <v>1</v>
      </c>
      <c r="I14" s="4">
        <f t="shared" si="4"/>
        <v>1</v>
      </c>
      <c r="J14" s="4">
        <f t="shared" si="5"/>
        <v>1</v>
      </c>
      <c r="K14" s="4">
        <f t="shared" si="6"/>
        <v>1</v>
      </c>
      <c r="AE14" s="6" t="s">
        <v>80</v>
      </c>
      <c r="AL14" s="71" t="s">
        <v>1690</v>
      </c>
      <c r="AM14" s="6" t="s">
        <v>596</v>
      </c>
      <c r="AN14" s="6" t="s">
        <v>595</v>
      </c>
      <c r="AO14" s="6" t="s">
        <v>599</v>
      </c>
    </row>
    <row r="15" spans="1:41" ht="15.75" customHeight="1" x14ac:dyDescent="0.15">
      <c r="A15" s="15">
        <v>43768.714796898144</v>
      </c>
      <c r="B15" s="6" t="s">
        <v>9</v>
      </c>
      <c r="C15" s="6" t="str">
        <f t="shared" si="0"/>
        <v>Stony Point</v>
      </c>
      <c r="E15" s="6" t="s">
        <v>142</v>
      </c>
      <c r="F15" s="4" t="str">
        <f t="shared" si="1"/>
        <v>Aidan Lengua</v>
      </c>
      <c r="G15" s="7">
        <f t="shared" si="2"/>
        <v>0.75</v>
      </c>
      <c r="H15" s="4">
        <f t="shared" si="3"/>
        <v>1</v>
      </c>
      <c r="I15" s="4">
        <f t="shared" si="4"/>
        <v>1</v>
      </c>
      <c r="J15" s="4">
        <f t="shared" si="5"/>
        <v>1</v>
      </c>
      <c r="K15" s="4">
        <f t="shared" si="6"/>
        <v>0</v>
      </c>
      <c r="AF15" s="6" t="s">
        <v>204</v>
      </c>
      <c r="AL15" s="71" t="s">
        <v>1691</v>
      </c>
      <c r="AM15" s="6" t="s">
        <v>596</v>
      </c>
      <c r="AN15" s="6" t="s">
        <v>595</v>
      </c>
      <c r="AO15" s="6" t="s">
        <v>596</v>
      </c>
    </row>
    <row r="16" spans="1:41" ht="15.75" customHeight="1" x14ac:dyDescent="0.15">
      <c r="A16" s="15">
        <v>43768.714849328702</v>
      </c>
      <c r="B16" s="6" t="s">
        <v>9</v>
      </c>
      <c r="C16" s="6" t="str">
        <f t="shared" si="0"/>
        <v>Pflugerville</v>
      </c>
      <c r="E16" s="6" t="s">
        <v>149</v>
      </c>
      <c r="F16" s="4" t="str">
        <f t="shared" si="1"/>
        <v>Emily Vidaurri</v>
      </c>
      <c r="G16" s="7">
        <f t="shared" si="2"/>
        <v>1</v>
      </c>
      <c r="H16" s="4">
        <f t="shared" si="3"/>
        <v>1</v>
      </c>
      <c r="I16" s="4">
        <f t="shared" si="4"/>
        <v>1</v>
      </c>
      <c r="J16" s="4">
        <f t="shared" si="5"/>
        <v>1</v>
      </c>
      <c r="K16" s="4">
        <f t="shared" si="6"/>
        <v>1</v>
      </c>
      <c r="AE16" s="6" t="s">
        <v>76</v>
      </c>
      <c r="AL16" s="71" t="s">
        <v>1692</v>
      </c>
      <c r="AM16" s="6" t="s">
        <v>596</v>
      </c>
      <c r="AN16" s="6" t="s">
        <v>595</v>
      </c>
      <c r="AO16" s="6" t="s">
        <v>599</v>
      </c>
    </row>
    <row r="17" spans="1:41" ht="15.75" customHeight="1" x14ac:dyDescent="0.15">
      <c r="A17" s="15">
        <v>43768.715093993058</v>
      </c>
      <c r="B17" s="6" t="s">
        <v>9</v>
      </c>
      <c r="C17" s="6" t="str">
        <f t="shared" si="0"/>
        <v>Del Valle</v>
      </c>
      <c r="E17" s="6" t="s">
        <v>144</v>
      </c>
      <c r="F17" s="4" t="str">
        <f t="shared" si="1"/>
        <v>Amanda Escalante</v>
      </c>
      <c r="G17" s="7">
        <f t="shared" si="2"/>
        <v>1</v>
      </c>
      <c r="H17" s="4">
        <f t="shared" si="3"/>
        <v>1</v>
      </c>
      <c r="I17" s="4">
        <f t="shared" si="4"/>
        <v>1</v>
      </c>
      <c r="J17" s="4">
        <f t="shared" si="5"/>
        <v>1</v>
      </c>
      <c r="K17" s="4">
        <f t="shared" si="6"/>
        <v>1</v>
      </c>
      <c r="X17" s="6" t="s">
        <v>400</v>
      </c>
      <c r="AL17" s="71" t="s">
        <v>1693</v>
      </c>
      <c r="AM17" s="6" t="s">
        <v>596</v>
      </c>
      <c r="AN17" s="6" t="s">
        <v>595</v>
      </c>
      <c r="AO17" s="6" t="s">
        <v>599</v>
      </c>
    </row>
    <row r="18" spans="1:41" ht="15.75" customHeight="1" x14ac:dyDescent="0.15">
      <c r="A18" s="15">
        <v>43768.715139143518</v>
      </c>
      <c r="B18" s="6" t="s">
        <v>9</v>
      </c>
      <c r="C18" s="6" t="str">
        <f t="shared" si="0"/>
        <v>Pflugerville</v>
      </c>
      <c r="E18" s="6" t="s">
        <v>149</v>
      </c>
      <c r="F18" s="4" t="str">
        <f t="shared" si="1"/>
        <v>Cristian Hernandez</v>
      </c>
      <c r="G18" s="7">
        <f t="shared" si="2"/>
        <v>1</v>
      </c>
      <c r="H18" s="4">
        <f t="shared" si="3"/>
        <v>1</v>
      </c>
      <c r="I18" s="4">
        <f t="shared" si="4"/>
        <v>1</v>
      </c>
      <c r="J18" s="4">
        <f t="shared" si="5"/>
        <v>1</v>
      </c>
      <c r="K18" s="4">
        <f t="shared" si="6"/>
        <v>1</v>
      </c>
      <c r="AE18" s="6" t="s">
        <v>70</v>
      </c>
      <c r="AL18" s="71" t="s">
        <v>1694</v>
      </c>
      <c r="AM18" s="6" t="s">
        <v>596</v>
      </c>
      <c r="AN18" s="6" t="s">
        <v>595</v>
      </c>
      <c r="AO18" s="6" t="s">
        <v>599</v>
      </c>
    </row>
    <row r="19" spans="1:41" ht="15.75" customHeight="1" x14ac:dyDescent="0.15">
      <c r="A19" s="15">
        <v>43768.715393923616</v>
      </c>
      <c r="B19" s="6" t="s">
        <v>9</v>
      </c>
      <c r="C19" s="6" t="str">
        <f t="shared" si="0"/>
        <v>Stony Point</v>
      </c>
      <c r="E19" s="6" t="s">
        <v>142</v>
      </c>
      <c r="F19" s="4" t="str">
        <f t="shared" si="1"/>
        <v>Alicia Navarro</v>
      </c>
      <c r="G19" s="7">
        <f t="shared" si="2"/>
        <v>1</v>
      </c>
      <c r="H19" s="4">
        <f t="shared" si="3"/>
        <v>1</v>
      </c>
      <c r="I19" s="4">
        <f t="shared" si="4"/>
        <v>1</v>
      </c>
      <c r="J19" s="4">
        <f t="shared" si="5"/>
        <v>1</v>
      </c>
      <c r="K19" s="4">
        <f t="shared" si="6"/>
        <v>1</v>
      </c>
      <c r="AF19" s="6" t="s">
        <v>186</v>
      </c>
      <c r="AL19" s="71" t="s">
        <v>1695</v>
      </c>
      <c r="AM19" s="6" t="s">
        <v>596</v>
      </c>
      <c r="AN19" s="6" t="s">
        <v>595</v>
      </c>
      <c r="AO19" s="6" t="s">
        <v>599</v>
      </c>
    </row>
    <row r="20" spans="1:41" ht="15.75" customHeight="1" x14ac:dyDescent="0.15">
      <c r="A20" s="15">
        <v>43768.716473425928</v>
      </c>
      <c r="B20" s="6" t="s">
        <v>9</v>
      </c>
      <c r="C20" s="6" t="str">
        <f t="shared" si="0"/>
        <v>Pflugerville</v>
      </c>
      <c r="E20" s="6" t="s">
        <v>149</v>
      </c>
      <c r="F20" s="4" t="str">
        <f t="shared" si="1"/>
        <v>Isabel Suarez</v>
      </c>
      <c r="G20" s="7">
        <f t="shared" si="2"/>
        <v>1</v>
      </c>
      <c r="H20" s="4">
        <f t="shared" si="3"/>
        <v>1</v>
      </c>
      <c r="I20" s="4">
        <f t="shared" si="4"/>
        <v>1</v>
      </c>
      <c r="J20" s="4">
        <f t="shared" si="5"/>
        <v>1</v>
      </c>
      <c r="K20" s="4">
        <f t="shared" si="6"/>
        <v>1</v>
      </c>
      <c r="AE20" s="6" t="s">
        <v>78</v>
      </c>
      <c r="AL20" s="71" t="s">
        <v>1696</v>
      </c>
      <c r="AM20" s="6" t="s">
        <v>596</v>
      </c>
      <c r="AN20" s="6" t="s">
        <v>595</v>
      </c>
      <c r="AO20" s="6" t="s">
        <v>599</v>
      </c>
    </row>
    <row r="21" spans="1:41" ht="15.75" customHeight="1" x14ac:dyDescent="0.15">
      <c r="A21" s="15">
        <v>43768.716803506948</v>
      </c>
      <c r="B21" s="6" t="s">
        <v>9</v>
      </c>
      <c r="C21" s="6" t="str">
        <f t="shared" si="0"/>
        <v>Pflugerville</v>
      </c>
      <c r="E21" s="6" t="s">
        <v>149</v>
      </c>
      <c r="F21" s="4" t="str">
        <f t="shared" si="1"/>
        <v>Arsama Sebesibe</v>
      </c>
      <c r="G21" s="7">
        <f t="shared" si="2"/>
        <v>1</v>
      </c>
      <c r="H21" s="4">
        <f t="shared" si="3"/>
        <v>1</v>
      </c>
      <c r="I21" s="4">
        <f t="shared" si="4"/>
        <v>1</v>
      </c>
      <c r="J21" s="4">
        <f t="shared" si="5"/>
        <v>1</v>
      </c>
      <c r="K21" s="4">
        <f t="shared" si="6"/>
        <v>1</v>
      </c>
      <c r="AE21" s="6" t="s">
        <v>66</v>
      </c>
      <c r="AL21" s="71" t="s">
        <v>1697</v>
      </c>
      <c r="AM21" s="6" t="s">
        <v>596</v>
      </c>
      <c r="AN21" s="6" t="s">
        <v>595</v>
      </c>
      <c r="AO21" s="6" t="s">
        <v>599</v>
      </c>
    </row>
    <row r="22" spans="1:41" ht="15.75" customHeight="1" x14ac:dyDescent="0.15">
      <c r="A22" s="15">
        <v>43768.717087893514</v>
      </c>
      <c r="B22" s="6" t="s">
        <v>9</v>
      </c>
      <c r="C22" s="6" t="str">
        <f t="shared" si="0"/>
        <v>Pflugerville</v>
      </c>
      <c r="E22" s="6" t="s">
        <v>149</v>
      </c>
      <c r="F22" s="4" t="str">
        <f t="shared" si="1"/>
        <v>Damari Myers</v>
      </c>
      <c r="G22" s="7">
        <f t="shared" si="2"/>
        <v>1</v>
      </c>
      <c r="H22" s="4">
        <f t="shared" si="3"/>
        <v>1</v>
      </c>
      <c r="I22" s="4">
        <f t="shared" si="4"/>
        <v>1</v>
      </c>
      <c r="J22" s="4">
        <f t="shared" si="5"/>
        <v>1</v>
      </c>
      <c r="K22" s="4">
        <f t="shared" si="6"/>
        <v>1</v>
      </c>
      <c r="AE22" s="6" t="s">
        <v>72</v>
      </c>
      <c r="AL22" s="71" t="s">
        <v>1698</v>
      </c>
      <c r="AM22" s="6" t="s">
        <v>596</v>
      </c>
      <c r="AN22" s="6" t="s">
        <v>595</v>
      </c>
      <c r="AO22" s="6" t="s">
        <v>599</v>
      </c>
    </row>
    <row r="23" spans="1:41" ht="15.75" customHeight="1" x14ac:dyDescent="0.15">
      <c r="A23" s="15">
        <v>43768.717190173615</v>
      </c>
      <c r="B23" s="6" t="s">
        <v>9</v>
      </c>
      <c r="C23" s="6" t="str">
        <f t="shared" si="0"/>
        <v>Pflugerville</v>
      </c>
      <c r="E23" s="6" t="s">
        <v>149</v>
      </c>
      <c r="F23" s="4" t="str">
        <f t="shared" si="1"/>
        <v>Subah Shabnam</v>
      </c>
      <c r="G23" s="7">
        <f t="shared" si="2"/>
        <v>1</v>
      </c>
      <c r="H23" s="4">
        <f t="shared" si="3"/>
        <v>1</v>
      </c>
      <c r="I23" s="4">
        <f t="shared" si="4"/>
        <v>1</v>
      </c>
      <c r="J23" s="4">
        <f t="shared" si="5"/>
        <v>1</v>
      </c>
      <c r="K23" s="4">
        <f t="shared" si="6"/>
        <v>1</v>
      </c>
      <c r="AE23" s="6" t="s">
        <v>94</v>
      </c>
      <c r="AL23" s="71" t="s">
        <v>1699</v>
      </c>
      <c r="AM23" s="6" t="s">
        <v>596</v>
      </c>
      <c r="AN23" s="6" t="s">
        <v>611</v>
      </c>
      <c r="AO23" s="6" t="s">
        <v>599</v>
      </c>
    </row>
    <row r="24" spans="1:41" ht="15.75" customHeight="1" x14ac:dyDescent="0.15">
      <c r="A24" s="15">
        <v>43768.71957778935</v>
      </c>
      <c r="B24" s="6" t="s">
        <v>9</v>
      </c>
      <c r="C24" s="6" t="str">
        <f t="shared" si="0"/>
        <v>Del Valle</v>
      </c>
      <c r="E24" s="6" t="s">
        <v>144</v>
      </c>
      <c r="F24" s="4" t="str">
        <f t="shared" si="1"/>
        <v>Julian Garza</v>
      </c>
      <c r="G24" s="7">
        <f t="shared" si="2"/>
        <v>1</v>
      </c>
      <c r="H24" s="4">
        <f t="shared" si="3"/>
        <v>1</v>
      </c>
      <c r="I24" s="4">
        <f t="shared" si="4"/>
        <v>1</v>
      </c>
      <c r="J24" s="4">
        <f t="shared" si="5"/>
        <v>1</v>
      </c>
      <c r="K24" s="4">
        <f t="shared" si="6"/>
        <v>1</v>
      </c>
      <c r="X24" s="6" t="s">
        <v>147</v>
      </c>
      <c r="AL24" s="71" t="s">
        <v>1700</v>
      </c>
      <c r="AM24" s="6" t="s">
        <v>596</v>
      </c>
      <c r="AN24" s="6" t="s">
        <v>595</v>
      </c>
      <c r="AO24" s="6" t="s">
        <v>599</v>
      </c>
    </row>
    <row r="25" spans="1:41" ht="15.75" customHeight="1" x14ac:dyDescent="0.15">
      <c r="A25" s="15">
        <v>43768.719847175926</v>
      </c>
      <c r="B25" s="6" t="s">
        <v>9</v>
      </c>
      <c r="C25" s="6" t="str">
        <f t="shared" si="0"/>
        <v>Pflugerville</v>
      </c>
      <c r="E25" s="6" t="s">
        <v>149</v>
      </c>
      <c r="F25" s="4" t="str">
        <f t="shared" si="1"/>
        <v>Lambert Ike</v>
      </c>
      <c r="G25" s="7">
        <f t="shared" si="2"/>
        <v>0.75</v>
      </c>
      <c r="H25" s="4">
        <f t="shared" si="3"/>
        <v>1</v>
      </c>
      <c r="I25" s="4">
        <f t="shared" si="4"/>
        <v>1</v>
      </c>
      <c r="J25" s="4">
        <f t="shared" si="5"/>
        <v>1</v>
      </c>
      <c r="K25" s="4">
        <f t="shared" si="6"/>
        <v>0</v>
      </c>
      <c r="AE25" s="6" t="s">
        <v>86</v>
      </c>
      <c r="AL25" s="71" t="s">
        <v>1701</v>
      </c>
      <c r="AM25" s="6" t="s">
        <v>596</v>
      </c>
      <c r="AN25" s="6" t="s">
        <v>611</v>
      </c>
      <c r="AO25" s="6" t="s">
        <v>596</v>
      </c>
    </row>
    <row r="26" spans="1:41" ht="15.75" customHeight="1" x14ac:dyDescent="0.15">
      <c r="A26" s="15">
        <v>43768.721041423611</v>
      </c>
      <c r="B26" s="6" t="s">
        <v>9</v>
      </c>
      <c r="C26" s="6" t="str">
        <f t="shared" si="0"/>
        <v>Del Valle</v>
      </c>
      <c r="E26" s="6" t="s">
        <v>144</v>
      </c>
      <c r="F26" s="4" t="str">
        <f t="shared" si="1"/>
        <v>Henry Dominguez</v>
      </c>
      <c r="G26" s="7">
        <f t="shared" si="2"/>
        <v>1</v>
      </c>
      <c r="H26" s="4">
        <f t="shared" si="3"/>
        <v>1</v>
      </c>
      <c r="I26" s="4">
        <f t="shared" si="4"/>
        <v>1</v>
      </c>
      <c r="J26" s="4">
        <f t="shared" si="5"/>
        <v>1</v>
      </c>
      <c r="K26" s="4">
        <f t="shared" si="6"/>
        <v>1</v>
      </c>
      <c r="X26" s="6" t="s">
        <v>222</v>
      </c>
      <c r="AL26" s="71" t="s">
        <v>1702</v>
      </c>
      <c r="AM26" s="6" t="s">
        <v>596</v>
      </c>
      <c r="AN26" s="6" t="s">
        <v>595</v>
      </c>
      <c r="AO26" s="6" t="s">
        <v>599</v>
      </c>
    </row>
    <row r="27" spans="1:41" ht="15.75" customHeight="1" x14ac:dyDescent="0.15">
      <c r="A27" s="15">
        <v>43768.721431840277</v>
      </c>
      <c r="B27" s="6" t="s">
        <v>9</v>
      </c>
      <c r="C27" s="6" t="str">
        <f t="shared" si="0"/>
        <v>Del Valle</v>
      </c>
      <c r="E27" s="6" t="s">
        <v>144</v>
      </c>
      <c r="F27" s="4" t="str">
        <f t="shared" si="1"/>
        <v>Nicole Monroy</v>
      </c>
      <c r="G27" s="7">
        <f t="shared" si="2"/>
        <v>1</v>
      </c>
      <c r="H27" s="4">
        <f t="shared" si="3"/>
        <v>1</v>
      </c>
      <c r="I27" s="4">
        <f t="shared" si="4"/>
        <v>1</v>
      </c>
      <c r="J27" s="4">
        <f t="shared" si="5"/>
        <v>1</v>
      </c>
      <c r="K27" s="4">
        <f t="shared" si="6"/>
        <v>1</v>
      </c>
      <c r="X27" s="6" t="s">
        <v>162</v>
      </c>
      <c r="AL27" s="71" t="s">
        <v>608</v>
      </c>
      <c r="AM27" s="6" t="s">
        <v>596</v>
      </c>
      <c r="AN27" s="6" t="s">
        <v>595</v>
      </c>
      <c r="AO27" s="6" t="s">
        <v>599</v>
      </c>
    </row>
    <row r="28" spans="1:41" ht="15.75" customHeight="1" x14ac:dyDescent="0.15">
      <c r="A28" s="15">
        <v>43768.721627789353</v>
      </c>
      <c r="B28" s="6" t="s">
        <v>9</v>
      </c>
      <c r="C28" s="6" t="str">
        <f t="shared" si="0"/>
        <v>Del Valle</v>
      </c>
      <c r="E28" s="6" t="s">
        <v>144</v>
      </c>
      <c r="F28" s="4" t="str">
        <f t="shared" si="1"/>
        <v>Quavon Jones</v>
      </c>
      <c r="G28" s="7">
        <f t="shared" si="2"/>
        <v>0.625</v>
      </c>
      <c r="H28" s="4">
        <f t="shared" si="3"/>
        <v>1</v>
      </c>
      <c r="I28" s="4">
        <f t="shared" si="4"/>
        <v>1</v>
      </c>
      <c r="J28" s="4">
        <f t="shared" si="5"/>
        <v>0.5</v>
      </c>
      <c r="K28" s="4">
        <f t="shared" si="6"/>
        <v>0</v>
      </c>
      <c r="X28" s="6" t="s">
        <v>357</v>
      </c>
      <c r="AL28" s="71" t="s">
        <v>1703</v>
      </c>
      <c r="AM28" s="6" t="s">
        <v>596</v>
      </c>
      <c r="AN28" s="6" t="s">
        <v>623</v>
      </c>
      <c r="AO28" s="6" t="s">
        <v>596</v>
      </c>
    </row>
    <row r="29" spans="1:41" ht="15.75" customHeight="1" x14ac:dyDescent="0.15">
      <c r="A29" s="15">
        <v>43768.721745046292</v>
      </c>
      <c r="B29" s="6" t="s">
        <v>9</v>
      </c>
      <c r="C29" s="6" t="str">
        <f t="shared" si="0"/>
        <v>Del Valle</v>
      </c>
      <c r="E29" s="6" t="s">
        <v>144</v>
      </c>
      <c r="F29" s="4" t="str">
        <f t="shared" si="1"/>
        <v>Lucia Hernandez</v>
      </c>
      <c r="G29" s="7">
        <f t="shared" si="2"/>
        <v>1</v>
      </c>
      <c r="H29" s="4">
        <f t="shared" si="3"/>
        <v>1</v>
      </c>
      <c r="I29" s="4">
        <f t="shared" si="4"/>
        <v>1</v>
      </c>
      <c r="J29" s="4">
        <f t="shared" si="5"/>
        <v>1</v>
      </c>
      <c r="K29" s="4">
        <f t="shared" si="6"/>
        <v>1</v>
      </c>
      <c r="X29" s="6" t="s">
        <v>196</v>
      </c>
      <c r="AL29" s="71" t="s">
        <v>608</v>
      </c>
      <c r="AM29" s="6" t="s">
        <v>596</v>
      </c>
      <c r="AN29" s="6" t="s">
        <v>595</v>
      </c>
      <c r="AO29" s="6" t="s">
        <v>599</v>
      </c>
    </row>
    <row r="30" spans="1:41" ht="15.75" customHeight="1" x14ac:dyDescent="0.15">
      <c r="A30" s="15">
        <v>43768.722013078703</v>
      </c>
      <c r="B30" s="6" t="s">
        <v>9</v>
      </c>
      <c r="C30" s="6" t="str">
        <f t="shared" si="0"/>
        <v>Del Valle</v>
      </c>
      <c r="E30" s="6" t="s">
        <v>144</v>
      </c>
      <c r="F30" s="4" t="str">
        <f t="shared" si="1"/>
        <v>Esperanza Hernandez</v>
      </c>
      <c r="G30" s="7">
        <f t="shared" si="2"/>
        <v>1</v>
      </c>
      <c r="H30" s="4">
        <f t="shared" si="3"/>
        <v>1</v>
      </c>
      <c r="I30" s="4">
        <f t="shared" si="4"/>
        <v>1</v>
      </c>
      <c r="J30" s="4">
        <f t="shared" si="5"/>
        <v>1</v>
      </c>
      <c r="K30" s="4">
        <f t="shared" si="6"/>
        <v>1</v>
      </c>
      <c r="X30" s="6" t="s">
        <v>173</v>
      </c>
      <c r="AL30" s="71" t="s">
        <v>1704</v>
      </c>
      <c r="AM30" s="6" t="s">
        <v>596</v>
      </c>
      <c r="AN30" s="6" t="s">
        <v>595</v>
      </c>
      <c r="AO30" s="6" t="s">
        <v>599</v>
      </c>
    </row>
    <row r="31" spans="1:41" ht="15.75" customHeight="1" x14ac:dyDescent="0.15">
      <c r="A31" s="15">
        <v>43768.722618854168</v>
      </c>
      <c r="B31" s="6" t="s">
        <v>9</v>
      </c>
      <c r="C31" s="6" t="str">
        <f t="shared" si="0"/>
        <v>Del Valle</v>
      </c>
      <c r="E31" s="6" t="s">
        <v>144</v>
      </c>
      <c r="F31" s="4" t="str">
        <f t="shared" si="1"/>
        <v>Jose Hernandez</v>
      </c>
      <c r="G31" s="7">
        <f t="shared" si="2"/>
        <v>1</v>
      </c>
      <c r="H31" s="4">
        <f t="shared" si="3"/>
        <v>1</v>
      </c>
      <c r="I31" s="4">
        <f t="shared" si="4"/>
        <v>1</v>
      </c>
      <c r="J31" s="4">
        <f t="shared" si="5"/>
        <v>1</v>
      </c>
      <c r="K31" s="4">
        <f t="shared" si="6"/>
        <v>1</v>
      </c>
      <c r="X31" s="6" t="s">
        <v>413</v>
      </c>
      <c r="AL31" s="71" t="s">
        <v>1705</v>
      </c>
      <c r="AM31" s="6" t="s">
        <v>596</v>
      </c>
      <c r="AN31" s="6" t="s">
        <v>595</v>
      </c>
      <c r="AO31" s="6" t="s">
        <v>599</v>
      </c>
    </row>
    <row r="32" spans="1:41" ht="15.75" customHeight="1" x14ac:dyDescent="0.15">
      <c r="A32" s="15">
        <v>43768.722923761576</v>
      </c>
      <c r="B32" s="6" t="s">
        <v>9</v>
      </c>
      <c r="C32" s="6" t="str">
        <f t="shared" si="0"/>
        <v>Del Valle</v>
      </c>
      <c r="E32" s="6" t="s">
        <v>144</v>
      </c>
      <c r="F32" s="4" t="str">
        <f t="shared" si="1"/>
        <v>Felipe Bautista</v>
      </c>
      <c r="G32" s="7">
        <f t="shared" si="2"/>
        <v>1</v>
      </c>
      <c r="H32" s="4">
        <f t="shared" si="3"/>
        <v>1</v>
      </c>
      <c r="I32" s="4">
        <f t="shared" si="4"/>
        <v>1</v>
      </c>
      <c r="J32" s="4">
        <f t="shared" si="5"/>
        <v>1</v>
      </c>
      <c r="K32" s="4">
        <f t="shared" si="6"/>
        <v>1</v>
      </c>
      <c r="X32" s="6" t="s">
        <v>416</v>
      </c>
      <c r="AL32" s="71" t="s">
        <v>1706</v>
      </c>
      <c r="AM32" s="6" t="s">
        <v>596</v>
      </c>
      <c r="AN32" s="6" t="s">
        <v>595</v>
      </c>
      <c r="AO32" s="6" t="s">
        <v>599</v>
      </c>
    </row>
    <row r="33" spans="1:41" ht="15.75" customHeight="1" x14ac:dyDescent="0.15">
      <c r="A33" s="15">
        <v>43768.723237789352</v>
      </c>
      <c r="B33" s="6" t="s">
        <v>9</v>
      </c>
      <c r="C33" s="6" t="str">
        <f t="shared" si="0"/>
        <v>Del Valle</v>
      </c>
      <c r="E33" s="6" t="s">
        <v>144</v>
      </c>
      <c r="F33" s="4" t="str">
        <f t="shared" si="1"/>
        <v>Juan Salas</v>
      </c>
      <c r="G33" s="7">
        <f t="shared" si="2"/>
        <v>1</v>
      </c>
      <c r="H33" s="4">
        <f t="shared" si="3"/>
        <v>1</v>
      </c>
      <c r="I33" s="4">
        <f t="shared" si="4"/>
        <v>1</v>
      </c>
      <c r="J33" s="4">
        <f t="shared" si="5"/>
        <v>1</v>
      </c>
      <c r="K33" s="4">
        <f t="shared" si="6"/>
        <v>1</v>
      </c>
      <c r="X33" s="6" t="s">
        <v>159</v>
      </c>
      <c r="AL33" s="71" t="s">
        <v>1707</v>
      </c>
      <c r="AM33" s="6" t="s">
        <v>596</v>
      </c>
      <c r="AN33" s="6" t="s">
        <v>611</v>
      </c>
      <c r="AO33" s="6" t="s">
        <v>599</v>
      </c>
    </row>
    <row r="34" spans="1:41" ht="15.75" customHeight="1" x14ac:dyDescent="0.15">
      <c r="A34" s="15">
        <v>43768.729627048611</v>
      </c>
      <c r="B34" s="6" t="s">
        <v>9</v>
      </c>
      <c r="C34" s="6" t="str">
        <f t="shared" si="0"/>
        <v>Stony Point</v>
      </c>
      <c r="E34" s="6" t="s">
        <v>142</v>
      </c>
      <c r="F34" s="4" t="str">
        <f t="shared" si="1"/>
        <v>Ifeanyichukwu Chukwurah</v>
      </c>
      <c r="G34" s="7">
        <f t="shared" si="2"/>
        <v>1</v>
      </c>
      <c r="H34" s="4">
        <f t="shared" si="3"/>
        <v>1</v>
      </c>
      <c r="I34" s="4">
        <f t="shared" si="4"/>
        <v>1</v>
      </c>
      <c r="J34" s="4">
        <f t="shared" si="5"/>
        <v>1</v>
      </c>
      <c r="K34" s="4">
        <f t="shared" si="6"/>
        <v>1</v>
      </c>
      <c r="AF34" s="6" t="s">
        <v>404</v>
      </c>
      <c r="AL34" s="71" t="s">
        <v>1708</v>
      </c>
      <c r="AM34" s="6" t="s">
        <v>596</v>
      </c>
      <c r="AN34" s="6" t="s">
        <v>595</v>
      </c>
      <c r="AO34" s="6" t="s">
        <v>599</v>
      </c>
    </row>
    <row r="35" spans="1:41" ht="15.75" customHeight="1" x14ac:dyDescent="0.15">
      <c r="A35" s="15">
        <v>43768.730405208335</v>
      </c>
      <c r="B35" s="6" t="s">
        <v>9</v>
      </c>
      <c r="C35" s="6" t="str">
        <f t="shared" si="0"/>
        <v>Stony Point</v>
      </c>
      <c r="E35" s="6" t="s">
        <v>142</v>
      </c>
      <c r="F35" s="4" t="str">
        <f t="shared" si="1"/>
        <v>Ashely Briscoe</v>
      </c>
      <c r="G35" s="7">
        <f t="shared" si="2"/>
        <v>1</v>
      </c>
      <c r="H35" s="4">
        <f t="shared" si="3"/>
        <v>1</v>
      </c>
      <c r="I35" s="4">
        <f t="shared" si="4"/>
        <v>1</v>
      </c>
      <c r="J35" s="4">
        <f t="shared" si="5"/>
        <v>1</v>
      </c>
      <c r="K35" s="4">
        <f t="shared" si="6"/>
        <v>1</v>
      </c>
      <c r="AF35" s="6" t="s">
        <v>182</v>
      </c>
      <c r="AL35" s="71" t="s">
        <v>1709</v>
      </c>
      <c r="AM35" s="6" t="s">
        <v>596</v>
      </c>
      <c r="AN35" s="6" t="s">
        <v>611</v>
      </c>
      <c r="AO35" s="6" t="s">
        <v>599</v>
      </c>
    </row>
    <row r="36" spans="1:41" ht="15.75" customHeight="1" x14ac:dyDescent="0.15">
      <c r="A36" s="15">
        <v>43768.730745104171</v>
      </c>
      <c r="B36" s="6" t="s">
        <v>9</v>
      </c>
      <c r="C36" s="6" t="str">
        <f t="shared" si="0"/>
        <v>Stony Point</v>
      </c>
      <c r="E36" s="6" t="s">
        <v>142</v>
      </c>
      <c r="F36" s="4" t="str">
        <f t="shared" si="1"/>
        <v>Delilah Villegas</v>
      </c>
      <c r="G36" s="7">
        <f t="shared" si="2"/>
        <v>0.75</v>
      </c>
      <c r="H36" s="4">
        <f t="shared" si="3"/>
        <v>1</v>
      </c>
      <c r="I36" s="4">
        <f t="shared" si="4"/>
        <v>0</v>
      </c>
      <c r="J36" s="4">
        <f t="shared" si="5"/>
        <v>1</v>
      </c>
      <c r="K36" s="4">
        <f t="shared" si="6"/>
        <v>1</v>
      </c>
      <c r="AF36" s="6" t="s">
        <v>193</v>
      </c>
      <c r="AL36" s="71" t="s">
        <v>1710</v>
      </c>
      <c r="AM36" s="6" t="s">
        <v>670</v>
      </c>
      <c r="AN36" s="6" t="s">
        <v>611</v>
      </c>
      <c r="AO36" s="6" t="s">
        <v>599</v>
      </c>
    </row>
    <row r="37" spans="1:41" ht="15.75" customHeight="1" x14ac:dyDescent="0.15">
      <c r="A37" s="15">
        <v>43769.6721793287</v>
      </c>
      <c r="B37" s="6" t="s">
        <v>9</v>
      </c>
      <c r="C37" s="6" t="str">
        <f t="shared" si="0"/>
        <v>Harmony</v>
      </c>
      <c r="E37" s="6" t="s">
        <v>247</v>
      </c>
      <c r="F37" s="4" t="str">
        <f t="shared" si="1"/>
        <v>Emin Koroglu</v>
      </c>
      <c r="G37" s="7">
        <f t="shared" si="2"/>
        <v>1</v>
      </c>
      <c r="H37" s="4">
        <f t="shared" si="3"/>
        <v>1</v>
      </c>
      <c r="I37" s="4">
        <f t="shared" si="4"/>
        <v>1</v>
      </c>
      <c r="J37" s="4">
        <f t="shared" si="5"/>
        <v>1</v>
      </c>
      <c r="K37" s="4">
        <f t="shared" si="6"/>
        <v>1</v>
      </c>
      <c r="Y37" s="6" t="s">
        <v>259</v>
      </c>
      <c r="AL37" s="71" t="s">
        <v>1711</v>
      </c>
      <c r="AM37" s="6" t="s">
        <v>596</v>
      </c>
      <c r="AN37" s="6" t="s">
        <v>595</v>
      </c>
      <c r="AO37" s="6" t="s">
        <v>599</v>
      </c>
    </row>
    <row r="38" spans="1:41" ht="15.75" customHeight="1" x14ac:dyDescent="0.15">
      <c r="A38" s="15">
        <v>43769.673433923614</v>
      </c>
      <c r="B38" s="6" t="s">
        <v>9</v>
      </c>
      <c r="C38" s="6" t="str">
        <f t="shared" si="0"/>
        <v>Harmony</v>
      </c>
      <c r="E38" s="6" t="s">
        <v>247</v>
      </c>
      <c r="F38" s="4" t="str">
        <f t="shared" si="1"/>
        <v>Sergio Sanchez</v>
      </c>
      <c r="G38" s="7">
        <f t="shared" si="2"/>
        <v>1</v>
      </c>
      <c r="H38" s="4">
        <f t="shared" si="3"/>
        <v>1</v>
      </c>
      <c r="I38" s="4">
        <f t="shared" si="4"/>
        <v>1</v>
      </c>
      <c r="J38" s="4">
        <f t="shared" si="5"/>
        <v>1</v>
      </c>
      <c r="K38" s="4">
        <f t="shared" si="6"/>
        <v>1</v>
      </c>
      <c r="Y38" s="6" t="s">
        <v>261</v>
      </c>
      <c r="AL38" s="71" t="s">
        <v>1712</v>
      </c>
      <c r="AM38" s="6" t="s">
        <v>596</v>
      </c>
      <c r="AN38" s="6" t="s">
        <v>595</v>
      </c>
      <c r="AO38" s="6" t="s">
        <v>599</v>
      </c>
    </row>
    <row r="39" spans="1:41" ht="15.75" customHeight="1" x14ac:dyDescent="0.15">
      <c r="A39" s="15">
        <v>43769.673847314814</v>
      </c>
      <c r="B39" s="6" t="s">
        <v>9</v>
      </c>
      <c r="C39" s="6" t="str">
        <f t="shared" si="0"/>
        <v>Harmony</v>
      </c>
      <c r="E39" s="6" t="s">
        <v>247</v>
      </c>
      <c r="F39" s="4" t="str">
        <f t="shared" si="1"/>
        <v>Ethan Do</v>
      </c>
      <c r="G39" s="7">
        <f t="shared" si="2"/>
        <v>1</v>
      </c>
      <c r="H39" s="4">
        <f t="shared" si="3"/>
        <v>1</v>
      </c>
      <c r="I39" s="4">
        <f t="shared" si="4"/>
        <v>1</v>
      </c>
      <c r="J39" s="4">
        <f t="shared" si="5"/>
        <v>1</v>
      </c>
      <c r="K39" s="4">
        <f t="shared" si="6"/>
        <v>1</v>
      </c>
      <c r="Y39" s="6" t="s">
        <v>256</v>
      </c>
      <c r="AL39" s="71" t="s">
        <v>1713</v>
      </c>
      <c r="AM39" s="6" t="s">
        <v>596</v>
      </c>
      <c r="AN39" s="6" t="s">
        <v>595</v>
      </c>
      <c r="AO39" s="6" t="s">
        <v>599</v>
      </c>
    </row>
    <row r="40" spans="1:41" ht="15.75" customHeight="1" x14ac:dyDescent="0.15">
      <c r="A40" s="15">
        <v>43769.673859456016</v>
      </c>
      <c r="B40" s="6" t="s">
        <v>9</v>
      </c>
      <c r="C40" s="6" t="str">
        <f t="shared" si="0"/>
        <v>Harmony</v>
      </c>
      <c r="E40" s="6" t="s">
        <v>247</v>
      </c>
      <c r="F40" s="4" t="str">
        <f t="shared" si="1"/>
        <v>Lucian Winkelmann Swaim</v>
      </c>
      <c r="G40" s="7">
        <f t="shared" si="2"/>
        <v>1</v>
      </c>
      <c r="H40" s="4">
        <f t="shared" si="3"/>
        <v>1</v>
      </c>
      <c r="I40" s="4">
        <f t="shared" si="4"/>
        <v>1</v>
      </c>
      <c r="J40" s="4">
        <f t="shared" si="5"/>
        <v>1</v>
      </c>
      <c r="K40" s="4">
        <f t="shared" si="6"/>
        <v>1</v>
      </c>
      <c r="Y40" s="6" t="s">
        <v>248</v>
      </c>
      <c r="AL40" s="71" t="s">
        <v>1714</v>
      </c>
      <c r="AM40" s="6" t="s">
        <v>596</v>
      </c>
      <c r="AN40" s="6" t="s">
        <v>595</v>
      </c>
      <c r="AO40" s="6" t="s">
        <v>599</v>
      </c>
    </row>
    <row r="41" spans="1:41" ht="15.75" customHeight="1" x14ac:dyDescent="0.15">
      <c r="A41" s="15">
        <v>43769.674301076389</v>
      </c>
      <c r="B41" s="6" t="s">
        <v>9</v>
      </c>
      <c r="C41" s="6" t="str">
        <f t="shared" si="0"/>
        <v>Harmony</v>
      </c>
      <c r="E41" s="6" t="s">
        <v>247</v>
      </c>
      <c r="F41" s="4" t="str">
        <f t="shared" si="1"/>
        <v>Cedric Vu</v>
      </c>
      <c r="G41" s="7">
        <f t="shared" si="2"/>
        <v>0.875</v>
      </c>
      <c r="H41" s="4">
        <f t="shared" si="3"/>
        <v>1</v>
      </c>
      <c r="I41" s="4">
        <f t="shared" si="4"/>
        <v>1</v>
      </c>
      <c r="J41" s="4">
        <f t="shared" si="5"/>
        <v>0.5</v>
      </c>
      <c r="K41" s="4">
        <f t="shared" si="6"/>
        <v>1</v>
      </c>
      <c r="Y41" s="6" t="s">
        <v>355</v>
      </c>
      <c r="AL41" s="71" t="s">
        <v>1715</v>
      </c>
      <c r="AM41" s="6" t="s">
        <v>596</v>
      </c>
      <c r="AN41" s="6" t="s">
        <v>601</v>
      </c>
      <c r="AO41" s="6" t="s">
        <v>599</v>
      </c>
    </row>
    <row r="42" spans="1:41" ht="15.75" customHeight="1" x14ac:dyDescent="0.15">
      <c r="A42" s="15">
        <v>43769.674595428238</v>
      </c>
      <c r="B42" s="6" t="s">
        <v>9</v>
      </c>
      <c r="C42" s="6" t="str">
        <f t="shared" si="0"/>
        <v>Harmony</v>
      </c>
      <c r="E42" s="6" t="s">
        <v>247</v>
      </c>
      <c r="F42" s="4" t="str">
        <f t="shared" si="1"/>
        <v>Samantha Ross</v>
      </c>
      <c r="G42" s="7">
        <f t="shared" si="2"/>
        <v>1</v>
      </c>
      <c r="H42" s="4">
        <f t="shared" si="3"/>
        <v>1</v>
      </c>
      <c r="I42" s="4">
        <f t="shared" si="4"/>
        <v>1</v>
      </c>
      <c r="J42" s="4">
        <f t="shared" si="5"/>
        <v>1</v>
      </c>
      <c r="K42" s="4">
        <f t="shared" si="6"/>
        <v>1</v>
      </c>
      <c r="Y42" s="6" t="s">
        <v>249</v>
      </c>
      <c r="AL42" s="71" t="s">
        <v>1716</v>
      </c>
      <c r="AM42" s="6" t="s">
        <v>596</v>
      </c>
      <c r="AN42" s="6" t="s">
        <v>595</v>
      </c>
      <c r="AO42" s="6" t="s">
        <v>599</v>
      </c>
    </row>
    <row r="43" spans="1:41" ht="15.75" customHeight="1" x14ac:dyDescent="0.15">
      <c r="A43" s="15">
        <v>43769.676337743054</v>
      </c>
      <c r="B43" s="6" t="s">
        <v>9</v>
      </c>
      <c r="C43" s="6" t="str">
        <f t="shared" si="0"/>
        <v>Harmony</v>
      </c>
      <c r="E43" s="6" t="s">
        <v>247</v>
      </c>
      <c r="F43" s="4" t="str">
        <f t="shared" si="1"/>
        <v>Jair Cedillo</v>
      </c>
      <c r="G43" s="7">
        <f t="shared" si="2"/>
        <v>1</v>
      </c>
      <c r="H43" s="4">
        <f t="shared" si="3"/>
        <v>1</v>
      </c>
      <c r="I43" s="4">
        <f t="shared" si="4"/>
        <v>1</v>
      </c>
      <c r="J43" s="4">
        <f t="shared" si="5"/>
        <v>1</v>
      </c>
      <c r="K43" s="4">
        <f t="shared" si="6"/>
        <v>1</v>
      </c>
      <c r="Y43" s="6" t="s">
        <v>260</v>
      </c>
      <c r="AL43" s="71" t="s">
        <v>1717</v>
      </c>
      <c r="AM43" s="6" t="s">
        <v>596</v>
      </c>
      <c r="AN43" s="6" t="s">
        <v>595</v>
      </c>
      <c r="AO43" s="6" t="s">
        <v>599</v>
      </c>
    </row>
    <row r="44" spans="1:41" ht="15.75" customHeight="1" x14ac:dyDescent="0.15">
      <c r="A44" s="15">
        <v>43769.67813951389</v>
      </c>
      <c r="B44" s="6" t="s">
        <v>9</v>
      </c>
      <c r="C44" s="6" t="str">
        <f t="shared" si="0"/>
        <v>Harmony</v>
      </c>
      <c r="E44" s="6" t="s">
        <v>247</v>
      </c>
      <c r="F44" s="4" t="str">
        <f t="shared" si="1"/>
        <v>Jeshua Rios Meza</v>
      </c>
      <c r="G44" s="7">
        <f t="shared" si="2"/>
        <v>0.25</v>
      </c>
      <c r="H44" s="4">
        <f t="shared" si="3"/>
        <v>1</v>
      </c>
      <c r="I44" s="4">
        <f t="shared" si="4"/>
        <v>0</v>
      </c>
      <c r="J44" s="4">
        <f t="shared" si="5"/>
        <v>0</v>
      </c>
      <c r="K44" s="4">
        <f t="shared" si="6"/>
        <v>0</v>
      </c>
      <c r="Y44" s="6" t="s">
        <v>354</v>
      </c>
      <c r="AL44" s="71" t="s">
        <v>1718</v>
      </c>
      <c r="AM44" s="6" t="s">
        <v>649</v>
      </c>
      <c r="AN44" s="6" t="s">
        <v>598</v>
      </c>
      <c r="AO44" s="6" t="s">
        <v>696</v>
      </c>
    </row>
    <row r="45" spans="1:41" ht="15.75" customHeight="1" x14ac:dyDescent="0.15">
      <c r="A45" s="15">
        <v>43769.678200520837</v>
      </c>
      <c r="B45" s="6" t="s">
        <v>9</v>
      </c>
      <c r="C45" s="6" t="str">
        <f t="shared" si="0"/>
        <v>Harmony</v>
      </c>
      <c r="E45" s="6" t="s">
        <v>247</v>
      </c>
      <c r="F45" s="4" t="str">
        <f t="shared" si="1"/>
        <v>Guilliana Lopez</v>
      </c>
      <c r="G45" s="7">
        <f t="shared" si="2"/>
        <v>0.75</v>
      </c>
      <c r="H45" s="4">
        <f t="shared" si="3"/>
        <v>1</v>
      </c>
      <c r="I45" s="4">
        <f t="shared" si="4"/>
        <v>1</v>
      </c>
      <c r="J45" s="4">
        <f t="shared" si="5"/>
        <v>1</v>
      </c>
      <c r="K45" s="4">
        <f t="shared" si="6"/>
        <v>0</v>
      </c>
      <c r="Y45" s="6" t="s">
        <v>271</v>
      </c>
      <c r="AL45" s="71" t="s">
        <v>1719</v>
      </c>
      <c r="AM45" s="6" t="s">
        <v>596</v>
      </c>
      <c r="AN45" s="6" t="s">
        <v>595</v>
      </c>
      <c r="AO45" s="6" t="s">
        <v>596</v>
      </c>
    </row>
    <row r="46" spans="1:41" ht="15.75" customHeight="1" x14ac:dyDescent="0.15">
      <c r="A46" s="15">
        <v>43769.698689074074</v>
      </c>
      <c r="B46" s="6" t="s">
        <v>9</v>
      </c>
      <c r="C46" s="6" t="str">
        <f t="shared" si="0"/>
        <v>Hendrickson</v>
      </c>
      <c r="E46" s="6" t="s">
        <v>288</v>
      </c>
      <c r="F46" s="4" t="str">
        <f t="shared" si="1"/>
        <v>Kayleigh Roberts</v>
      </c>
      <c r="G46" s="7">
        <f t="shared" si="2"/>
        <v>1</v>
      </c>
      <c r="H46" s="4">
        <f t="shared" si="3"/>
        <v>1</v>
      </c>
      <c r="I46" s="4">
        <f t="shared" si="4"/>
        <v>1</v>
      </c>
      <c r="J46" s="4">
        <f t="shared" si="5"/>
        <v>1</v>
      </c>
      <c r="K46" s="4">
        <f t="shared" si="6"/>
        <v>1</v>
      </c>
      <c r="Z46" s="6" t="s">
        <v>35</v>
      </c>
      <c r="AL46" s="71" t="s">
        <v>1720</v>
      </c>
      <c r="AM46" s="6" t="s">
        <v>596</v>
      </c>
      <c r="AN46" s="6" t="s">
        <v>595</v>
      </c>
      <c r="AO46" s="6" t="s">
        <v>599</v>
      </c>
    </row>
    <row r="47" spans="1:41" ht="15.75" customHeight="1" x14ac:dyDescent="0.15">
      <c r="A47" s="15">
        <v>43769.703886909723</v>
      </c>
      <c r="B47" s="6" t="s">
        <v>9</v>
      </c>
      <c r="C47" s="6" t="str">
        <f t="shared" si="0"/>
        <v>Hendrickson</v>
      </c>
      <c r="E47" s="6" t="s">
        <v>288</v>
      </c>
      <c r="F47" s="4" t="str">
        <f t="shared" si="1"/>
        <v>Jaykumar Patel</v>
      </c>
      <c r="G47" s="7">
        <f t="shared" si="2"/>
        <v>1</v>
      </c>
      <c r="H47" s="4">
        <f t="shared" si="3"/>
        <v>1</v>
      </c>
      <c r="I47" s="4">
        <f t="shared" si="4"/>
        <v>1</v>
      </c>
      <c r="J47" s="4">
        <f t="shared" si="5"/>
        <v>1</v>
      </c>
      <c r="K47" s="4">
        <f t="shared" si="6"/>
        <v>1</v>
      </c>
      <c r="Z47" s="6" t="s">
        <v>31</v>
      </c>
      <c r="AL47" s="71" t="s">
        <v>1721</v>
      </c>
      <c r="AM47" s="6" t="s">
        <v>596</v>
      </c>
      <c r="AN47" s="6" t="s">
        <v>595</v>
      </c>
      <c r="AO47" s="6" t="s">
        <v>599</v>
      </c>
    </row>
    <row r="48" spans="1:41" ht="15.75" customHeight="1" x14ac:dyDescent="0.15">
      <c r="A48" s="15">
        <v>43769.70471100694</v>
      </c>
      <c r="B48" s="6" t="s">
        <v>9</v>
      </c>
      <c r="C48" s="6" t="str">
        <f t="shared" si="0"/>
        <v>Hendrickson</v>
      </c>
      <c r="E48" s="6" t="s">
        <v>288</v>
      </c>
      <c r="F48" s="4" t="str">
        <f t="shared" si="1"/>
        <v>Avn Josh Manigsaca</v>
      </c>
      <c r="G48" s="7">
        <f t="shared" si="2"/>
        <v>1</v>
      </c>
      <c r="H48" s="4">
        <f t="shared" si="3"/>
        <v>1</v>
      </c>
      <c r="I48" s="4">
        <f t="shared" si="4"/>
        <v>1</v>
      </c>
      <c r="J48" s="4">
        <f t="shared" si="5"/>
        <v>1</v>
      </c>
      <c r="K48" s="4">
        <f t="shared" si="6"/>
        <v>1</v>
      </c>
      <c r="Z48" s="6" t="s">
        <v>12</v>
      </c>
      <c r="AL48" s="71" t="s">
        <v>1722</v>
      </c>
      <c r="AM48" s="6" t="s">
        <v>596</v>
      </c>
      <c r="AN48" s="6" t="s">
        <v>595</v>
      </c>
      <c r="AO48" s="6" t="s">
        <v>599</v>
      </c>
    </row>
    <row r="49" spans="1:41" ht="13" x14ac:dyDescent="0.15">
      <c r="A49" s="15">
        <v>43769.706563275467</v>
      </c>
      <c r="B49" s="6" t="s">
        <v>9</v>
      </c>
      <c r="C49" s="6" t="str">
        <f t="shared" si="0"/>
        <v>Hendrickson</v>
      </c>
      <c r="E49" s="6" t="s">
        <v>288</v>
      </c>
      <c r="F49" s="4" t="str">
        <f t="shared" si="1"/>
        <v>Benjamin Pham</v>
      </c>
      <c r="G49" s="7">
        <f t="shared" si="2"/>
        <v>0.75</v>
      </c>
      <c r="H49" s="4">
        <f t="shared" si="3"/>
        <v>1</v>
      </c>
      <c r="I49" s="4">
        <f t="shared" si="4"/>
        <v>0</v>
      </c>
      <c r="J49" s="4">
        <f t="shared" si="5"/>
        <v>1</v>
      </c>
      <c r="K49" s="4">
        <f t="shared" si="6"/>
        <v>1</v>
      </c>
      <c r="Z49" s="6" t="s">
        <v>14</v>
      </c>
      <c r="AL49" s="71" t="s">
        <v>608</v>
      </c>
      <c r="AM49" s="6" t="s">
        <v>670</v>
      </c>
      <c r="AN49" s="6" t="s">
        <v>595</v>
      </c>
      <c r="AO49" s="6" t="s">
        <v>599</v>
      </c>
    </row>
    <row r="50" spans="1:41" ht="13" x14ac:dyDescent="0.15">
      <c r="A50" s="15">
        <v>43769.707215601855</v>
      </c>
      <c r="B50" s="6" t="s">
        <v>9</v>
      </c>
      <c r="C50" s="6" t="str">
        <f t="shared" si="0"/>
        <v>Hendrickson</v>
      </c>
      <c r="E50" s="6" t="s">
        <v>288</v>
      </c>
      <c r="F50" s="4" t="str">
        <f t="shared" si="1"/>
        <v>Trayton Selissen</v>
      </c>
      <c r="G50" s="7">
        <f t="shared" si="2"/>
        <v>1</v>
      </c>
      <c r="H50" s="4">
        <f t="shared" si="3"/>
        <v>1</v>
      </c>
      <c r="I50" s="4">
        <f t="shared" si="4"/>
        <v>1</v>
      </c>
      <c r="J50" s="4">
        <f t="shared" si="5"/>
        <v>1</v>
      </c>
      <c r="K50" s="4">
        <f t="shared" si="6"/>
        <v>1</v>
      </c>
      <c r="Z50" s="6" t="s">
        <v>59</v>
      </c>
      <c r="AL50" s="71" t="s">
        <v>608</v>
      </c>
      <c r="AM50" s="6" t="s">
        <v>596</v>
      </c>
      <c r="AN50" s="6" t="s">
        <v>595</v>
      </c>
      <c r="AO50" s="6" t="s">
        <v>599</v>
      </c>
    </row>
    <row r="51" spans="1:41" ht="13" x14ac:dyDescent="0.15">
      <c r="A51" s="15">
        <v>43769.707223773148</v>
      </c>
      <c r="B51" s="6" t="s">
        <v>9</v>
      </c>
      <c r="C51" s="6" t="str">
        <f t="shared" si="0"/>
        <v>Hendrickson</v>
      </c>
      <c r="E51" s="6" t="s">
        <v>288</v>
      </c>
      <c r="F51" s="4" t="str">
        <f t="shared" si="1"/>
        <v>Bryan Pham</v>
      </c>
      <c r="G51" s="7">
        <f t="shared" si="2"/>
        <v>0.75</v>
      </c>
      <c r="H51" s="4">
        <f t="shared" si="3"/>
        <v>1</v>
      </c>
      <c r="I51" s="4">
        <f t="shared" si="4"/>
        <v>1</v>
      </c>
      <c r="J51" s="4">
        <f t="shared" si="5"/>
        <v>0</v>
      </c>
      <c r="K51" s="4">
        <f t="shared" si="6"/>
        <v>1</v>
      </c>
      <c r="Z51" s="6" t="s">
        <v>18</v>
      </c>
      <c r="AL51" s="71" t="s">
        <v>1723</v>
      </c>
      <c r="AM51" s="6" t="s">
        <v>596</v>
      </c>
      <c r="AN51" s="6" t="s">
        <v>598</v>
      </c>
      <c r="AO51" s="6" t="s">
        <v>599</v>
      </c>
    </row>
    <row r="52" spans="1:41" ht="13" x14ac:dyDescent="0.15">
      <c r="A52" s="15">
        <v>43769.708231192126</v>
      </c>
      <c r="B52" s="6" t="s">
        <v>9</v>
      </c>
      <c r="C52" s="6" t="str">
        <f t="shared" si="0"/>
        <v>Hendrickson</v>
      </c>
      <c r="E52" s="6" t="s">
        <v>288</v>
      </c>
      <c r="F52" s="4" t="str">
        <f t="shared" si="1"/>
        <v>Isabella Gangle</v>
      </c>
      <c r="G52" s="7">
        <f t="shared" si="2"/>
        <v>1</v>
      </c>
      <c r="H52" s="4">
        <f t="shared" si="3"/>
        <v>1</v>
      </c>
      <c r="I52" s="4">
        <f t="shared" si="4"/>
        <v>1</v>
      </c>
      <c r="J52" s="4">
        <f t="shared" si="5"/>
        <v>1</v>
      </c>
      <c r="K52" s="4">
        <f t="shared" si="6"/>
        <v>1</v>
      </c>
      <c r="Z52" s="6" t="s">
        <v>27</v>
      </c>
      <c r="AL52" s="71" t="s">
        <v>1724</v>
      </c>
      <c r="AM52" s="6" t="s">
        <v>596</v>
      </c>
      <c r="AN52" s="6" t="s">
        <v>595</v>
      </c>
      <c r="AO52" s="6" t="s">
        <v>599</v>
      </c>
    </row>
    <row r="53" spans="1:41" ht="13" x14ac:dyDescent="0.15">
      <c r="A53" s="15">
        <v>43769.7102069213</v>
      </c>
      <c r="B53" s="6" t="s">
        <v>9</v>
      </c>
      <c r="C53" s="6" t="str">
        <f t="shared" si="0"/>
        <v>Hendrickson</v>
      </c>
      <c r="E53" s="6" t="s">
        <v>288</v>
      </c>
      <c r="F53" s="4" t="str">
        <f t="shared" si="1"/>
        <v>Raafeh Ahmed</v>
      </c>
      <c r="G53" s="7">
        <f t="shared" si="2"/>
        <v>0.5</v>
      </c>
      <c r="H53" s="4">
        <f t="shared" si="3"/>
        <v>1</v>
      </c>
      <c r="I53" s="4">
        <f t="shared" si="4"/>
        <v>1</v>
      </c>
      <c r="J53" s="4">
        <f t="shared" si="5"/>
        <v>0</v>
      </c>
      <c r="K53" s="4">
        <f t="shared" si="6"/>
        <v>0</v>
      </c>
      <c r="Z53" s="6" t="s">
        <v>57</v>
      </c>
      <c r="AL53" s="71" t="s">
        <v>608</v>
      </c>
      <c r="AM53" s="6" t="s">
        <v>596</v>
      </c>
      <c r="AN53" s="6" t="s">
        <v>598</v>
      </c>
      <c r="AO53" s="6" t="s">
        <v>596</v>
      </c>
    </row>
    <row r="54" spans="1:41" ht="13" x14ac:dyDescent="0.15">
      <c r="A54" s="15">
        <v>43769.710322511572</v>
      </c>
      <c r="B54" s="6" t="s">
        <v>9</v>
      </c>
      <c r="C54" s="6" t="str">
        <f t="shared" si="0"/>
        <v>Hendrickson</v>
      </c>
      <c r="E54" s="6" t="s">
        <v>288</v>
      </c>
      <c r="F54" s="4" t="str">
        <f t="shared" si="1"/>
        <v>Moustapha Toure</v>
      </c>
      <c r="G54" s="7">
        <f t="shared" si="2"/>
        <v>1</v>
      </c>
      <c r="H54" s="4">
        <f t="shared" si="3"/>
        <v>1</v>
      </c>
      <c r="I54" s="4">
        <f t="shared" si="4"/>
        <v>1</v>
      </c>
      <c r="J54" s="4">
        <f t="shared" si="5"/>
        <v>1</v>
      </c>
      <c r="K54" s="4">
        <f t="shared" si="6"/>
        <v>1</v>
      </c>
      <c r="Z54" s="6" t="s">
        <v>45</v>
      </c>
      <c r="AL54" s="71" t="s">
        <v>608</v>
      </c>
      <c r="AM54" s="6" t="s">
        <v>596</v>
      </c>
      <c r="AN54" s="6" t="s">
        <v>595</v>
      </c>
      <c r="AO54" s="6" t="s">
        <v>599</v>
      </c>
    </row>
    <row r="55" spans="1:41" ht="13" x14ac:dyDescent="0.15">
      <c r="A55" s="15">
        <v>43769.713285648148</v>
      </c>
      <c r="B55" s="6" t="s">
        <v>9</v>
      </c>
      <c r="C55" s="6" t="str">
        <f t="shared" si="0"/>
        <v>Hendrickson</v>
      </c>
      <c r="E55" s="6" t="s">
        <v>288</v>
      </c>
      <c r="F55" s="4" t="str">
        <f t="shared" si="1"/>
        <v>Pranit Arya</v>
      </c>
      <c r="G55" s="7">
        <f t="shared" si="2"/>
        <v>1</v>
      </c>
      <c r="H55" s="4">
        <f t="shared" si="3"/>
        <v>1</v>
      </c>
      <c r="I55" s="4">
        <f t="shared" si="4"/>
        <v>1</v>
      </c>
      <c r="J55" s="4">
        <f t="shared" si="5"/>
        <v>1</v>
      </c>
      <c r="K55" s="4">
        <f t="shared" si="6"/>
        <v>1</v>
      </c>
      <c r="Z55" s="6" t="s">
        <v>55</v>
      </c>
      <c r="AL55" s="71" t="s">
        <v>1725</v>
      </c>
      <c r="AM55" s="6" t="s">
        <v>596</v>
      </c>
      <c r="AN55" s="6" t="s">
        <v>595</v>
      </c>
      <c r="AO55" s="6" t="s">
        <v>599</v>
      </c>
    </row>
    <row r="56" spans="1:41" ht="13" x14ac:dyDescent="0.15">
      <c r="A56" s="15">
        <v>43769.713583483797</v>
      </c>
      <c r="B56" s="6" t="s">
        <v>9</v>
      </c>
      <c r="C56" s="6" t="str">
        <f t="shared" si="0"/>
        <v>Hendrickson</v>
      </c>
      <c r="E56" s="6" t="s">
        <v>288</v>
      </c>
      <c r="F56" s="4" t="str">
        <f t="shared" si="1"/>
        <v>Grace Parrott</v>
      </c>
      <c r="G56" s="7">
        <f t="shared" si="2"/>
        <v>1</v>
      </c>
      <c r="H56" s="4">
        <f t="shared" si="3"/>
        <v>1</v>
      </c>
      <c r="I56" s="4">
        <f t="shared" si="4"/>
        <v>1</v>
      </c>
      <c r="J56" s="4">
        <f t="shared" si="5"/>
        <v>1</v>
      </c>
      <c r="K56" s="4">
        <f t="shared" si="6"/>
        <v>1</v>
      </c>
      <c r="Z56" s="6" t="s">
        <v>25</v>
      </c>
      <c r="AL56" s="71" t="s">
        <v>1726</v>
      </c>
      <c r="AM56" s="6" t="s">
        <v>596</v>
      </c>
      <c r="AN56" s="6" t="s">
        <v>595</v>
      </c>
      <c r="AO56" s="6" t="s">
        <v>599</v>
      </c>
    </row>
    <row r="57" spans="1:41" ht="13" x14ac:dyDescent="0.15">
      <c r="A57" s="15">
        <v>43769.713585624995</v>
      </c>
      <c r="B57" s="6" t="s">
        <v>9</v>
      </c>
      <c r="C57" s="6" t="str">
        <f t="shared" si="0"/>
        <v>Hendrickson</v>
      </c>
      <c r="E57" s="6" t="s">
        <v>288</v>
      </c>
      <c r="F57" s="4" t="str">
        <f t="shared" si="1"/>
        <v>Eliyas Salad</v>
      </c>
      <c r="G57" s="7">
        <f t="shared" si="2"/>
        <v>0.75</v>
      </c>
      <c r="H57" s="4">
        <f t="shared" si="3"/>
        <v>1</v>
      </c>
      <c r="I57" s="4">
        <f t="shared" si="4"/>
        <v>1</v>
      </c>
      <c r="J57" s="4">
        <f t="shared" si="5"/>
        <v>0</v>
      </c>
      <c r="K57" s="4">
        <f t="shared" si="6"/>
        <v>1</v>
      </c>
      <c r="Z57" s="6" t="s">
        <v>20</v>
      </c>
      <c r="AL57" s="71" t="s">
        <v>1727</v>
      </c>
      <c r="AM57" s="6" t="s">
        <v>596</v>
      </c>
      <c r="AN57" s="6" t="s">
        <v>598</v>
      </c>
      <c r="AO57" s="6" t="s">
        <v>599</v>
      </c>
    </row>
    <row r="58" spans="1:41" ht="13" x14ac:dyDescent="0.15">
      <c r="A58" s="15">
        <v>43769.713808842593</v>
      </c>
      <c r="B58" s="6" t="s">
        <v>9</v>
      </c>
      <c r="C58" s="6" t="str">
        <f t="shared" si="0"/>
        <v>Hendrickson</v>
      </c>
      <c r="E58" s="6" t="s">
        <v>288</v>
      </c>
      <c r="F58" s="4" t="str">
        <f t="shared" si="1"/>
        <v>Meagan Lavalle</v>
      </c>
      <c r="G58" s="7">
        <f t="shared" si="2"/>
        <v>1</v>
      </c>
      <c r="H58" s="4">
        <f t="shared" si="3"/>
        <v>1</v>
      </c>
      <c r="I58" s="4">
        <f t="shared" si="4"/>
        <v>1</v>
      </c>
      <c r="J58" s="4">
        <f t="shared" si="5"/>
        <v>1</v>
      </c>
      <c r="K58" s="4">
        <f t="shared" si="6"/>
        <v>1</v>
      </c>
      <c r="Z58" s="6" t="s">
        <v>41</v>
      </c>
      <c r="AL58" s="71" t="s">
        <v>1728</v>
      </c>
      <c r="AM58" s="6" t="s">
        <v>596</v>
      </c>
      <c r="AN58" s="6" t="s">
        <v>595</v>
      </c>
      <c r="AO58" s="6" t="s">
        <v>599</v>
      </c>
    </row>
    <row r="59" spans="1:41" ht="13" x14ac:dyDescent="0.15">
      <c r="A59" s="15">
        <v>43769.714354548611</v>
      </c>
      <c r="B59" s="6" t="s">
        <v>9</v>
      </c>
      <c r="C59" s="6" t="str">
        <f t="shared" si="0"/>
        <v>Hendrickson</v>
      </c>
      <c r="E59" s="6" t="s">
        <v>288</v>
      </c>
      <c r="F59" s="4" t="str">
        <f t="shared" si="1"/>
        <v>Matthew Hernandez</v>
      </c>
      <c r="G59" s="7">
        <f t="shared" si="2"/>
        <v>1</v>
      </c>
      <c r="H59" s="4">
        <f t="shared" si="3"/>
        <v>1</v>
      </c>
      <c r="I59" s="4">
        <f t="shared" si="4"/>
        <v>1</v>
      </c>
      <c r="J59" s="4">
        <f t="shared" si="5"/>
        <v>1</v>
      </c>
      <c r="K59" s="4">
        <f t="shared" si="6"/>
        <v>1</v>
      </c>
      <c r="Z59" s="6" t="s">
        <v>39</v>
      </c>
      <c r="AL59" s="71" t="s">
        <v>1729</v>
      </c>
      <c r="AM59" s="6" t="s">
        <v>596</v>
      </c>
      <c r="AN59" s="6" t="s">
        <v>595</v>
      </c>
      <c r="AO59" s="6" t="s">
        <v>599</v>
      </c>
    </row>
    <row r="60" spans="1:41" ht="13" x14ac:dyDescent="0.15">
      <c r="A60" s="15">
        <v>43769.714677222219</v>
      </c>
      <c r="B60" s="6" t="s">
        <v>9</v>
      </c>
      <c r="C60" s="6" t="str">
        <f t="shared" si="0"/>
        <v>Hendrickson</v>
      </c>
      <c r="E60" s="6" t="s">
        <v>288</v>
      </c>
      <c r="F60" s="4" t="str">
        <f t="shared" si="1"/>
        <v>Bilal Salad</v>
      </c>
      <c r="G60" s="7">
        <f t="shared" si="2"/>
        <v>1</v>
      </c>
      <c r="H60" s="4">
        <f t="shared" si="3"/>
        <v>1</v>
      </c>
      <c r="I60" s="4">
        <f t="shared" si="4"/>
        <v>1</v>
      </c>
      <c r="J60" s="4">
        <f t="shared" si="5"/>
        <v>1</v>
      </c>
      <c r="K60" s="4">
        <f t="shared" si="6"/>
        <v>1</v>
      </c>
      <c r="Z60" s="6" t="s">
        <v>16</v>
      </c>
      <c r="AL60" s="71" t="s">
        <v>1730</v>
      </c>
      <c r="AM60" s="6" t="s">
        <v>596</v>
      </c>
      <c r="AN60" s="6" t="s">
        <v>595</v>
      </c>
      <c r="AO60" s="6" t="s">
        <v>599</v>
      </c>
    </row>
    <row r="61" spans="1:41" ht="13" x14ac:dyDescent="0.15">
      <c r="A61" s="15">
        <v>43769.716395451389</v>
      </c>
      <c r="B61" s="6" t="s">
        <v>9</v>
      </c>
      <c r="C61" s="6" t="str">
        <f t="shared" si="0"/>
        <v>Hendrickson</v>
      </c>
      <c r="E61" s="6" t="s">
        <v>288</v>
      </c>
      <c r="F61" s="4" t="str">
        <f t="shared" si="1"/>
        <v>Monae Thompson</v>
      </c>
      <c r="G61" s="7">
        <f t="shared" si="2"/>
        <v>1</v>
      </c>
      <c r="H61" s="4">
        <f t="shared" si="3"/>
        <v>1</v>
      </c>
      <c r="I61" s="4">
        <f t="shared" si="4"/>
        <v>1</v>
      </c>
      <c r="J61" s="4">
        <f t="shared" si="5"/>
        <v>1</v>
      </c>
      <c r="K61" s="4">
        <f t="shared" si="6"/>
        <v>1</v>
      </c>
      <c r="Z61" s="6" t="s">
        <v>43</v>
      </c>
      <c r="AL61" s="71" t="s">
        <v>1731</v>
      </c>
      <c r="AM61" s="6" t="s">
        <v>596</v>
      </c>
      <c r="AN61" s="6" t="s">
        <v>595</v>
      </c>
      <c r="AO61" s="6" t="s">
        <v>599</v>
      </c>
    </row>
    <row r="62" spans="1:41" ht="13" x14ac:dyDescent="0.15">
      <c r="A62" s="15">
        <v>43769.867259548613</v>
      </c>
      <c r="B62" s="6" t="s">
        <v>9</v>
      </c>
      <c r="C62" s="6" t="str">
        <f t="shared" si="0"/>
        <v>Del Valle</v>
      </c>
      <c r="E62" s="6" t="s">
        <v>144</v>
      </c>
      <c r="F62" s="4" t="str">
        <f t="shared" si="1"/>
        <v>Rocio Montero</v>
      </c>
      <c r="G62" s="7">
        <f t="shared" si="2"/>
        <v>1</v>
      </c>
      <c r="H62" s="4">
        <f t="shared" si="3"/>
        <v>1</v>
      </c>
      <c r="I62" s="4">
        <f t="shared" si="4"/>
        <v>1</v>
      </c>
      <c r="J62" s="4">
        <f t="shared" si="5"/>
        <v>1</v>
      </c>
      <c r="K62" s="4">
        <f t="shared" si="6"/>
        <v>1</v>
      </c>
      <c r="X62" s="6" t="s">
        <v>286</v>
      </c>
      <c r="AL62" s="71" t="s">
        <v>1732</v>
      </c>
      <c r="AM62" s="6" t="s">
        <v>596</v>
      </c>
      <c r="AN62" s="6" t="s">
        <v>595</v>
      </c>
      <c r="AO62" s="6" t="s">
        <v>599</v>
      </c>
    </row>
    <row r="63" spans="1:41" ht="13" x14ac:dyDescent="0.15">
      <c r="A63" s="15">
        <v>43773.72220113426</v>
      </c>
      <c r="B63" s="6" t="s">
        <v>9</v>
      </c>
      <c r="C63" s="6" t="str">
        <f t="shared" si="0"/>
        <v>Weiss</v>
      </c>
      <c r="E63" s="6" t="s">
        <v>168</v>
      </c>
      <c r="F63" s="4" t="str">
        <f t="shared" si="1"/>
        <v>Caleb Ulangca</v>
      </c>
      <c r="G63" s="7">
        <f t="shared" si="2"/>
        <v>1</v>
      </c>
      <c r="H63" s="4">
        <f t="shared" si="3"/>
        <v>1</v>
      </c>
      <c r="I63" s="4">
        <f t="shared" si="4"/>
        <v>1</v>
      </c>
      <c r="J63" s="4">
        <f t="shared" si="5"/>
        <v>1</v>
      </c>
      <c r="K63" s="4">
        <f t="shared" si="6"/>
        <v>1</v>
      </c>
      <c r="AG63" s="6" t="s">
        <v>108</v>
      </c>
      <c r="AL63" s="71" t="s">
        <v>1733</v>
      </c>
      <c r="AM63" s="6" t="s">
        <v>596</v>
      </c>
      <c r="AN63" s="6" t="s">
        <v>595</v>
      </c>
      <c r="AO63" s="6" t="s">
        <v>599</v>
      </c>
    </row>
    <row r="64" spans="1:41" ht="13" x14ac:dyDescent="0.15">
      <c r="A64" s="15">
        <v>43773.722885277777</v>
      </c>
      <c r="B64" s="6" t="s">
        <v>9</v>
      </c>
      <c r="C64" s="6" t="str">
        <f t="shared" si="0"/>
        <v>Weiss</v>
      </c>
      <c r="E64" s="6" t="s">
        <v>168</v>
      </c>
      <c r="F64" s="4" t="str">
        <f t="shared" si="1"/>
        <v>Abigail Toghanro</v>
      </c>
      <c r="G64" s="7">
        <f t="shared" si="2"/>
        <v>1</v>
      </c>
      <c r="H64" s="4">
        <f t="shared" si="3"/>
        <v>1</v>
      </c>
      <c r="I64" s="4">
        <f t="shared" si="4"/>
        <v>1</v>
      </c>
      <c r="J64" s="4">
        <f t="shared" si="5"/>
        <v>1</v>
      </c>
      <c r="K64" s="4">
        <f t="shared" si="6"/>
        <v>1</v>
      </c>
      <c r="AG64" s="6" t="s">
        <v>100</v>
      </c>
      <c r="AL64" s="71" t="s">
        <v>1734</v>
      </c>
      <c r="AM64" s="6" t="s">
        <v>596</v>
      </c>
      <c r="AN64" s="6" t="s">
        <v>595</v>
      </c>
      <c r="AO64" s="6" t="s">
        <v>599</v>
      </c>
    </row>
    <row r="65" spans="1:41" ht="13" x14ac:dyDescent="0.15">
      <c r="A65" s="15">
        <v>43773.723452175924</v>
      </c>
      <c r="B65" s="6" t="s">
        <v>9</v>
      </c>
      <c r="C65" s="6" t="str">
        <f t="shared" si="0"/>
        <v>Weiss</v>
      </c>
      <c r="E65" s="6" t="s">
        <v>168</v>
      </c>
      <c r="F65" s="4" t="str">
        <f t="shared" si="1"/>
        <v>Jack Nguyen</v>
      </c>
      <c r="G65" s="7">
        <f t="shared" si="2"/>
        <v>1</v>
      </c>
      <c r="H65" s="4">
        <f t="shared" si="3"/>
        <v>1</v>
      </c>
      <c r="I65" s="4">
        <f t="shared" si="4"/>
        <v>1</v>
      </c>
      <c r="J65" s="4">
        <f t="shared" si="5"/>
        <v>1</v>
      </c>
      <c r="K65" s="4">
        <f t="shared" si="6"/>
        <v>1</v>
      </c>
      <c r="AG65" s="6" t="s">
        <v>116</v>
      </c>
      <c r="AL65" s="71" t="s">
        <v>1735</v>
      </c>
      <c r="AM65" s="6" t="s">
        <v>596</v>
      </c>
      <c r="AN65" s="6" t="s">
        <v>1736</v>
      </c>
      <c r="AO65" s="6" t="s">
        <v>599</v>
      </c>
    </row>
    <row r="66" spans="1:41" ht="13" x14ac:dyDescent="0.15">
      <c r="A66" s="15">
        <v>43773.7251087037</v>
      </c>
      <c r="B66" s="6" t="s">
        <v>9</v>
      </c>
      <c r="C66" s="6" t="str">
        <f t="shared" si="0"/>
        <v>Weiss</v>
      </c>
      <c r="E66" s="6" t="s">
        <v>168</v>
      </c>
      <c r="F66" s="4" t="str">
        <f t="shared" si="1"/>
        <v>Rashi Yadav</v>
      </c>
      <c r="G66" s="7">
        <f t="shared" si="2"/>
        <v>1</v>
      </c>
      <c r="H66" s="4">
        <f t="shared" si="3"/>
        <v>1</v>
      </c>
      <c r="I66" s="4">
        <f t="shared" si="4"/>
        <v>1</v>
      </c>
      <c r="J66" s="4">
        <f t="shared" si="5"/>
        <v>1</v>
      </c>
      <c r="K66" s="4">
        <f t="shared" si="6"/>
        <v>1</v>
      </c>
      <c r="AG66" s="6" t="s">
        <v>120</v>
      </c>
      <c r="AL66" s="71" t="s">
        <v>1737</v>
      </c>
      <c r="AM66" s="6" t="s">
        <v>596</v>
      </c>
      <c r="AN66" s="6" t="s">
        <v>595</v>
      </c>
      <c r="AO66" s="6" t="s">
        <v>599</v>
      </c>
    </row>
    <row r="67" spans="1:41" ht="13" x14ac:dyDescent="0.15">
      <c r="A67" s="15">
        <v>43773.725133263884</v>
      </c>
      <c r="B67" s="6" t="s">
        <v>9</v>
      </c>
      <c r="C67" s="6" t="str">
        <f t="shared" si="0"/>
        <v>Weiss</v>
      </c>
      <c r="E67" s="6" t="s">
        <v>168</v>
      </c>
      <c r="F67" s="4" t="str">
        <f t="shared" si="1"/>
        <v>Angelyna Le</v>
      </c>
      <c r="G67" s="7">
        <f t="shared" si="2"/>
        <v>1</v>
      </c>
      <c r="H67" s="4">
        <f t="shared" si="3"/>
        <v>1</v>
      </c>
      <c r="I67" s="4">
        <f t="shared" si="4"/>
        <v>1</v>
      </c>
      <c r="J67" s="4">
        <f t="shared" si="5"/>
        <v>1</v>
      </c>
      <c r="K67" s="4">
        <f t="shared" si="6"/>
        <v>1</v>
      </c>
      <c r="AG67" s="6" t="s">
        <v>104</v>
      </c>
      <c r="AL67" s="71" t="s">
        <v>1738</v>
      </c>
      <c r="AM67" s="6" t="s">
        <v>596</v>
      </c>
      <c r="AN67" s="6" t="s">
        <v>595</v>
      </c>
      <c r="AO67" s="6" t="s">
        <v>599</v>
      </c>
    </row>
    <row r="68" spans="1:41" ht="13" x14ac:dyDescent="0.15">
      <c r="A68" s="15">
        <v>43773.725736655091</v>
      </c>
      <c r="B68" s="6" t="s">
        <v>9</v>
      </c>
      <c r="C68" s="6" t="str">
        <f t="shared" si="0"/>
        <v>Weiss</v>
      </c>
      <c r="E68" s="6" t="s">
        <v>168</v>
      </c>
      <c r="F68" s="4" t="str">
        <f t="shared" si="1"/>
        <v>Ayesha Faheem</v>
      </c>
      <c r="G68" s="7">
        <f t="shared" si="2"/>
        <v>0.875</v>
      </c>
      <c r="H68" s="4">
        <f t="shared" si="3"/>
        <v>1</v>
      </c>
      <c r="I68" s="4">
        <f t="shared" si="4"/>
        <v>1</v>
      </c>
      <c r="J68" s="4">
        <f t="shared" si="5"/>
        <v>0.5</v>
      </c>
      <c r="K68" s="4">
        <f t="shared" si="6"/>
        <v>1</v>
      </c>
      <c r="AG68" s="6" t="s">
        <v>106</v>
      </c>
      <c r="AL68" s="71" t="s">
        <v>1739</v>
      </c>
      <c r="AM68" s="6" t="s">
        <v>596</v>
      </c>
      <c r="AN68" s="6" t="s">
        <v>601</v>
      </c>
      <c r="AO68" s="6" t="s">
        <v>599</v>
      </c>
    </row>
    <row r="69" spans="1:41" ht="13" x14ac:dyDescent="0.15">
      <c r="A69" s="15">
        <v>43773.726262280092</v>
      </c>
      <c r="B69" s="6" t="s">
        <v>9</v>
      </c>
      <c r="C69" s="6" t="str">
        <f t="shared" si="0"/>
        <v>Weiss</v>
      </c>
      <c r="E69" s="6" t="s">
        <v>168</v>
      </c>
      <c r="F69" s="4" t="str">
        <f t="shared" si="1"/>
        <v>Daena Daus</v>
      </c>
      <c r="G69" s="7">
        <f t="shared" si="2"/>
        <v>0.75</v>
      </c>
      <c r="H69" s="4">
        <f t="shared" si="3"/>
        <v>0</v>
      </c>
      <c r="I69" s="4">
        <f t="shared" si="4"/>
        <v>1</v>
      </c>
      <c r="J69" s="4">
        <f t="shared" si="5"/>
        <v>1</v>
      </c>
      <c r="K69" s="4">
        <f t="shared" si="6"/>
        <v>1</v>
      </c>
      <c r="AG69" s="6" t="s">
        <v>112</v>
      </c>
      <c r="AL69" s="71" t="s">
        <v>1740</v>
      </c>
      <c r="AM69" s="6" t="s">
        <v>596</v>
      </c>
      <c r="AN69" s="6" t="s">
        <v>595</v>
      </c>
      <c r="AO69" s="6" t="s">
        <v>599</v>
      </c>
    </row>
    <row r="70" spans="1:41" ht="13" x14ac:dyDescent="0.15">
      <c r="A70" s="15">
        <v>43773.726865219913</v>
      </c>
      <c r="B70" s="6" t="s">
        <v>9</v>
      </c>
      <c r="C70" s="6" t="str">
        <f t="shared" si="0"/>
        <v>Weiss</v>
      </c>
      <c r="E70" s="6" t="s">
        <v>168</v>
      </c>
      <c r="F70" s="4" t="str">
        <f t="shared" si="1"/>
        <v>Leia Kelly</v>
      </c>
      <c r="G70" s="7">
        <f t="shared" si="2"/>
        <v>1</v>
      </c>
      <c r="H70" s="4">
        <f t="shared" si="3"/>
        <v>1</v>
      </c>
      <c r="I70" s="4">
        <f t="shared" si="4"/>
        <v>1</v>
      </c>
      <c r="J70" s="4">
        <f t="shared" si="5"/>
        <v>1</v>
      </c>
      <c r="K70" s="4">
        <f t="shared" si="6"/>
        <v>1</v>
      </c>
      <c r="AG70" s="6" t="s">
        <v>118</v>
      </c>
      <c r="AL70" s="71" t="s">
        <v>1741</v>
      </c>
      <c r="AM70" s="6" t="s">
        <v>596</v>
      </c>
      <c r="AN70" s="6" t="s">
        <v>595</v>
      </c>
      <c r="AO70" s="6" t="s">
        <v>599</v>
      </c>
    </row>
    <row r="71" spans="1:41" ht="13" x14ac:dyDescent="0.15">
      <c r="A71" s="15">
        <v>43773.726948217591</v>
      </c>
      <c r="B71" s="6" t="s">
        <v>9</v>
      </c>
      <c r="C71" s="6" t="str">
        <f t="shared" si="0"/>
        <v>Weiss</v>
      </c>
      <c r="E71" s="6" t="s">
        <v>168</v>
      </c>
      <c r="F71" s="4" t="str">
        <f t="shared" si="1"/>
        <v>Chase Robbins</v>
      </c>
      <c r="G71" s="7">
        <f t="shared" si="2"/>
        <v>0.875</v>
      </c>
      <c r="H71" s="4">
        <f t="shared" si="3"/>
        <v>1</v>
      </c>
      <c r="I71" s="4">
        <f t="shared" si="4"/>
        <v>1</v>
      </c>
      <c r="J71" s="4">
        <f t="shared" si="5"/>
        <v>0.5</v>
      </c>
      <c r="K71" s="4">
        <f t="shared" si="6"/>
        <v>1</v>
      </c>
      <c r="AG71" s="6" t="s">
        <v>110</v>
      </c>
      <c r="AL71" s="71" t="s">
        <v>1742</v>
      </c>
      <c r="AM71" s="6" t="s">
        <v>596</v>
      </c>
      <c r="AN71" s="6" t="s">
        <v>1743</v>
      </c>
      <c r="AO71" s="6" t="s">
        <v>599</v>
      </c>
    </row>
    <row r="72" spans="1:41" ht="13" x14ac:dyDescent="0.15">
      <c r="A72" s="15">
        <v>43773.729068194443</v>
      </c>
      <c r="B72" s="6" t="s">
        <v>9</v>
      </c>
      <c r="C72" s="6" t="str">
        <f t="shared" si="0"/>
        <v>Weiss</v>
      </c>
      <c r="E72" s="6" t="s">
        <v>168</v>
      </c>
      <c r="F72" s="4" t="str">
        <f t="shared" si="1"/>
        <v>Sadie Langholtz</v>
      </c>
      <c r="G72" s="7">
        <f t="shared" si="2"/>
        <v>1</v>
      </c>
      <c r="H72" s="4">
        <f t="shared" si="3"/>
        <v>1</v>
      </c>
      <c r="I72" s="4">
        <f t="shared" si="4"/>
        <v>1</v>
      </c>
      <c r="J72" s="4">
        <f t="shared" si="5"/>
        <v>1</v>
      </c>
      <c r="K72" s="4">
        <f t="shared" si="6"/>
        <v>1</v>
      </c>
      <c r="AG72" s="6" t="s">
        <v>122</v>
      </c>
      <c r="AL72" s="71" t="s">
        <v>1744</v>
      </c>
      <c r="AM72" s="6" t="s">
        <v>596</v>
      </c>
      <c r="AN72" s="6" t="s">
        <v>595</v>
      </c>
      <c r="AO72" s="6" t="s">
        <v>599</v>
      </c>
    </row>
    <row r="73" spans="1:41" ht="13" x14ac:dyDescent="0.15">
      <c r="A73" s="15">
        <v>43774.664528240741</v>
      </c>
      <c r="B73" s="6" t="s">
        <v>9</v>
      </c>
      <c r="C73" s="6" t="str">
        <f t="shared" si="0"/>
        <v>Harmony</v>
      </c>
      <c r="E73" s="6" t="s">
        <v>247</v>
      </c>
      <c r="F73" s="4" t="str">
        <f t="shared" si="1"/>
        <v>Emin Koroglu</v>
      </c>
      <c r="G73" s="7">
        <f t="shared" si="2"/>
        <v>1</v>
      </c>
      <c r="H73" s="4">
        <f t="shared" si="3"/>
        <v>1</v>
      </c>
      <c r="I73" s="4">
        <f t="shared" si="4"/>
        <v>1</v>
      </c>
      <c r="J73" s="4">
        <f t="shared" si="5"/>
        <v>1</v>
      </c>
      <c r="K73" s="4">
        <f t="shared" si="6"/>
        <v>1</v>
      </c>
      <c r="Y73" s="6" t="s">
        <v>259</v>
      </c>
      <c r="AL73" s="71" t="s">
        <v>1745</v>
      </c>
      <c r="AM73" s="6" t="s">
        <v>596</v>
      </c>
      <c r="AN73" s="6" t="s">
        <v>595</v>
      </c>
      <c r="AO73" s="6" t="s">
        <v>599</v>
      </c>
    </row>
    <row r="74" spans="1:41" ht="13" x14ac:dyDescent="0.15">
      <c r="A74" s="15">
        <v>43774.710519687505</v>
      </c>
      <c r="B74" s="6" t="s">
        <v>9</v>
      </c>
      <c r="C74" s="6" t="str">
        <f t="shared" si="0"/>
        <v>Akins</v>
      </c>
      <c r="E74" s="6" t="s">
        <v>194</v>
      </c>
      <c r="F74" s="4" t="str">
        <f t="shared" si="1"/>
        <v>Matias Smoller</v>
      </c>
      <c r="G74" s="7">
        <f t="shared" si="2"/>
        <v>1</v>
      </c>
      <c r="H74" s="4">
        <f t="shared" si="3"/>
        <v>1</v>
      </c>
      <c r="I74" s="4">
        <f t="shared" si="4"/>
        <v>1</v>
      </c>
      <c r="J74" s="4">
        <f t="shared" si="5"/>
        <v>1</v>
      </c>
      <c r="K74" s="4">
        <f t="shared" si="6"/>
        <v>1</v>
      </c>
      <c r="W74" s="6" t="s">
        <v>316</v>
      </c>
      <c r="AL74" s="71" t="s">
        <v>1746</v>
      </c>
      <c r="AM74" s="6" t="s">
        <v>596</v>
      </c>
      <c r="AN74" s="6" t="s">
        <v>595</v>
      </c>
      <c r="AO74" s="6" t="s">
        <v>599</v>
      </c>
    </row>
    <row r="75" spans="1:41" ht="13" x14ac:dyDescent="0.15">
      <c r="A75" s="15">
        <v>43774.716740335643</v>
      </c>
      <c r="B75" s="6" t="s">
        <v>9</v>
      </c>
      <c r="C75" s="6" t="str">
        <f t="shared" si="0"/>
        <v>Del Valle</v>
      </c>
      <c r="E75" s="6" t="s">
        <v>144</v>
      </c>
      <c r="F75" s="4" t="str">
        <f t="shared" si="1"/>
        <v>Rocio Montero</v>
      </c>
      <c r="G75" s="7">
        <f t="shared" si="2"/>
        <v>1</v>
      </c>
      <c r="H75" s="4">
        <f t="shared" si="3"/>
        <v>1</v>
      </c>
      <c r="I75" s="4">
        <f t="shared" si="4"/>
        <v>1</v>
      </c>
      <c r="J75" s="4">
        <f t="shared" si="5"/>
        <v>1</v>
      </c>
      <c r="K75" s="4">
        <f t="shared" si="6"/>
        <v>1</v>
      </c>
      <c r="X75" s="6" t="s">
        <v>286</v>
      </c>
      <c r="AL75" s="71" t="s">
        <v>1747</v>
      </c>
      <c r="AM75" s="6" t="s">
        <v>596</v>
      </c>
      <c r="AN75" s="6" t="s">
        <v>595</v>
      </c>
      <c r="AO75" s="6" t="s">
        <v>599</v>
      </c>
    </row>
    <row r="76" spans="1:41" ht="13" x14ac:dyDescent="0.15">
      <c r="A76" s="15">
        <v>43774.716747662038</v>
      </c>
      <c r="B76" s="6" t="s">
        <v>9</v>
      </c>
      <c r="C76" s="6" t="str">
        <f t="shared" si="0"/>
        <v>Del Valle</v>
      </c>
      <c r="E76" s="6" t="s">
        <v>144</v>
      </c>
      <c r="F76" s="4" t="str">
        <f t="shared" si="1"/>
        <v>Yaritza Kenyon</v>
      </c>
      <c r="G76" s="7">
        <f t="shared" si="2"/>
        <v>1</v>
      </c>
      <c r="H76" s="4">
        <f t="shared" si="3"/>
        <v>1</v>
      </c>
      <c r="I76" s="4">
        <f t="shared" si="4"/>
        <v>1</v>
      </c>
      <c r="J76" s="4">
        <f t="shared" si="5"/>
        <v>1</v>
      </c>
      <c r="K76" s="4">
        <f t="shared" si="6"/>
        <v>1</v>
      </c>
      <c r="X76" s="6" t="s">
        <v>391</v>
      </c>
      <c r="AL76" s="71" t="s">
        <v>1748</v>
      </c>
      <c r="AM76" s="6" t="s">
        <v>596</v>
      </c>
      <c r="AN76" s="6" t="s">
        <v>595</v>
      </c>
      <c r="AO76" s="6" t="s">
        <v>599</v>
      </c>
    </row>
    <row r="77" spans="1:41" ht="13" x14ac:dyDescent="0.15">
      <c r="A77" s="15">
        <v>43774.716762442127</v>
      </c>
      <c r="B77" s="6" t="s">
        <v>9</v>
      </c>
      <c r="C77" s="6" t="str">
        <f t="shared" si="0"/>
        <v>Del Valle</v>
      </c>
      <c r="E77" s="6" t="s">
        <v>144</v>
      </c>
      <c r="F77" s="4" t="str">
        <f t="shared" si="1"/>
        <v>Shien Naranjo</v>
      </c>
      <c r="G77" s="7">
        <f t="shared" si="2"/>
        <v>1</v>
      </c>
      <c r="H77" s="4">
        <f t="shared" si="3"/>
        <v>1</v>
      </c>
      <c r="I77" s="4">
        <f t="shared" si="4"/>
        <v>1</v>
      </c>
      <c r="J77" s="4">
        <f t="shared" si="5"/>
        <v>1</v>
      </c>
      <c r="K77" s="4">
        <f t="shared" si="6"/>
        <v>1</v>
      </c>
      <c r="X77" s="6" t="s">
        <v>417</v>
      </c>
      <c r="AL77" s="71" t="s">
        <v>1749</v>
      </c>
      <c r="AM77" s="6" t="s">
        <v>596</v>
      </c>
      <c r="AN77" s="6" t="s">
        <v>595</v>
      </c>
      <c r="AO77" s="6" t="s">
        <v>599</v>
      </c>
    </row>
    <row r="78" spans="1:41" ht="13" x14ac:dyDescent="0.15">
      <c r="A78" s="15">
        <v>43774.716973703704</v>
      </c>
      <c r="B78" s="6" t="s">
        <v>9</v>
      </c>
      <c r="C78" s="6" t="str">
        <f t="shared" si="0"/>
        <v>Akins</v>
      </c>
      <c r="E78" s="6" t="s">
        <v>194</v>
      </c>
      <c r="F78" s="4" t="str">
        <f t="shared" si="1"/>
        <v>Jebeca Smith</v>
      </c>
      <c r="G78" s="7">
        <f t="shared" si="2"/>
        <v>1</v>
      </c>
      <c r="H78" s="4">
        <f t="shared" si="3"/>
        <v>1</v>
      </c>
      <c r="I78" s="4">
        <f t="shared" si="4"/>
        <v>1</v>
      </c>
      <c r="J78" s="4">
        <f t="shared" si="5"/>
        <v>1</v>
      </c>
      <c r="K78" s="4">
        <f t="shared" si="6"/>
        <v>1</v>
      </c>
      <c r="W78" s="6" t="s">
        <v>328</v>
      </c>
      <c r="AL78" s="71" t="s">
        <v>1750</v>
      </c>
      <c r="AM78" s="6" t="s">
        <v>596</v>
      </c>
      <c r="AN78" s="6" t="s">
        <v>611</v>
      </c>
      <c r="AO78" s="6" t="s">
        <v>599</v>
      </c>
    </row>
    <row r="79" spans="1:41" ht="13" x14ac:dyDescent="0.15">
      <c r="A79" s="15">
        <v>43774.718154467591</v>
      </c>
      <c r="B79" s="6" t="s">
        <v>9</v>
      </c>
      <c r="C79" s="6" t="str">
        <f t="shared" si="0"/>
        <v>Del Valle</v>
      </c>
      <c r="E79" s="6" t="s">
        <v>144</v>
      </c>
      <c r="F79" s="4" t="str">
        <f t="shared" si="1"/>
        <v>Angel Campuzano</v>
      </c>
      <c r="G79" s="7">
        <f t="shared" si="2"/>
        <v>1</v>
      </c>
      <c r="H79" s="4">
        <f t="shared" si="3"/>
        <v>1</v>
      </c>
      <c r="I79" s="4">
        <f t="shared" si="4"/>
        <v>1</v>
      </c>
      <c r="J79" s="4">
        <f t="shared" si="5"/>
        <v>1</v>
      </c>
      <c r="K79" s="4">
        <f t="shared" si="6"/>
        <v>1</v>
      </c>
      <c r="X79" s="6" t="s">
        <v>389</v>
      </c>
      <c r="AL79" s="71" t="s">
        <v>1751</v>
      </c>
      <c r="AM79" s="6" t="s">
        <v>596</v>
      </c>
      <c r="AN79" s="6" t="s">
        <v>595</v>
      </c>
      <c r="AO79" s="6" t="s">
        <v>599</v>
      </c>
    </row>
    <row r="80" spans="1:41" ht="13" x14ac:dyDescent="0.15">
      <c r="A80" s="15">
        <v>43774.719757268518</v>
      </c>
      <c r="B80" s="6" t="s">
        <v>9</v>
      </c>
      <c r="C80" s="6" t="str">
        <f t="shared" si="0"/>
        <v>Del Valle</v>
      </c>
      <c r="E80" s="6" t="s">
        <v>144</v>
      </c>
      <c r="F80" s="4" t="str">
        <f t="shared" si="1"/>
        <v>Uriel Hernandez</v>
      </c>
      <c r="G80" s="7">
        <f t="shared" si="2"/>
        <v>1</v>
      </c>
      <c r="H80" s="4">
        <f t="shared" si="3"/>
        <v>1</v>
      </c>
      <c r="I80" s="4">
        <f t="shared" si="4"/>
        <v>1</v>
      </c>
      <c r="J80" s="4">
        <f t="shared" si="5"/>
        <v>1</v>
      </c>
      <c r="K80" s="4">
        <f t="shared" si="6"/>
        <v>1</v>
      </c>
      <c r="X80" s="6" t="s">
        <v>353</v>
      </c>
      <c r="AL80" s="71" t="s">
        <v>1752</v>
      </c>
      <c r="AM80" s="6" t="s">
        <v>596</v>
      </c>
      <c r="AN80" s="6" t="s">
        <v>595</v>
      </c>
      <c r="AO80" s="6" t="s">
        <v>599</v>
      </c>
    </row>
    <row r="81" spans="1:47" ht="13" x14ac:dyDescent="0.15">
      <c r="A81" s="15">
        <v>43774.720561736111</v>
      </c>
      <c r="B81" s="6" t="s">
        <v>9</v>
      </c>
      <c r="C81" s="6" t="str">
        <f t="shared" si="0"/>
        <v>Akins</v>
      </c>
      <c r="E81" s="6" t="s">
        <v>194</v>
      </c>
      <c r="F81" s="4" t="str">
        <f t="shared" si="1"/>
        <v>Antonio Robert Tafoya Bermudez</v>
      </c>
      <c r="G81" s="7">
        <f t="shared" si="2"/>
        <v>0.5</v>
      </c>
      <c r="H81" s="4">
        <f t="shared" si="3"/>
        <v>1</v>
      </c>
      <c r="I81" s="4">
        <f t="shared" si="4"/>
        <v>1</v>
      </c>
      <c r="J81" s="4">
        <f t="shared" si="5"/>
        <v>0</v>
      </c>
      <c r="K81" s="4">
        <f t="shared" si="6"/>
        <v>0</v>
      </c>
      <c r="W81" s="6" t="s">
        <v>326</v>
      </c>
      <c r="AL81" s="71" t="s">
        <v>1753</v>
      </c>
      <c r="AM81" s="6" t="s">
        <v>596</v>
      </c>
      <c r="AN81" s="6" t="s">
        <v>598</v>
      </c>
      <c r="AO81" s="6" t="s">
        <v>596</v>
      </c>
    </row>
    <row r="82" spans="1:47" ht="13" x14ac:dyDescent="0.15">
      <c r="A82" s="15">
        <v>43774.721368900464</v>
      </c>
      <c r="B82" s="6" t="s">
        <v>9</v>
      </c>
      <c r="C82" s="6" t="str">
        <f t="shared" si="0"/>
        <v>Del Valle</v>
      </c>
      <c r="E82" s="6" t="s">
        <v>144</v>
      </c>
      <c r="F82" s="4" t="str">
        <f t="shared" si="1"/>
        <v>Edgar Velasco</v>
      </c>
      <c r="G82" s="7">
        <f t="shared" si="2"/>
        <v>0.75</v>
      </c>
      <c r="H82" s="4">
        <f t="shared" si="3"/>
        <v>1</v>
      </c>
      <c r="I82" s="4">
        <f t="shared" si="4"/>
        <v>1</v>
      </c>
      <c r="J82" s="4">
        <f t="shared" si="5"/>
        <v>0</v>
      </c>
      <c r="K82" s="4">
        <f t="shared" si="6"/>
        <v>1</v>
      </c>
      <c r="X82" s="6" t="s">
        <v>300</v>
      </c>
      <c r="AL82" s="71" t="s">
        <v>1754</v>
      </c>
      <c r="AM82" s="6" t="s">
        <v>596</v>
      </c>
      <c r="AN82" s="6" t="s">
        <v>598</v>
      </c>
      <c r="AO82" s="6" t="s">
        <v>599</v>
      </c>
    </row>
    <row r="83" spans="1:47" ht="13" x14ac:dyDescent="0.15">
      <c r="A83" s="15">
        <v>43774.7222290625</v>
      </c>
      <c r="B83" s="6" t="s">
        <v>9</v>
      </c>
      <c r="C83" s="6" t="str">
        <f t="shared" si="0"/>
        <v>Akins</v>
      </c>
      <c r="E83" s="6" t="s">
        <v>194</v>
      </c>
      <c r="F83" s="4" t="str">
        <f t="shared" si="1"/>
        <v>Joseline Diaz</v>
      </c>
      <c r="G83" s="7">
        <f t="shared" si="2"/>
        <v>1</v>
      </c>
      <c r="H83" s="4">
        <f t="shared" si="3"/>
        <v>1</v>
      </c>
      <c r="I83" s="4">
        <f t="shared" si="4"/>
        <v>1</v>
      </c>
      <c r="J83" s="4">
        <f t="shared" si="5"/>
        <v>1</v>
      </c>
      <c r="K83" s="4">
        <f t="shared" si="6"/>
        <v>1</v>
      </c>
      <c r="W83" s="6" t="s">
        <v>321</v>
      </c>
      <c r="AL83" s="71" t="s">
        <v>1755</v>
      </c>
      <c r="AM83" s="6" t="s">
        <v>596</v>
      </c>
      <c r="AN83" s="6" t="s">
        <v>595</v>
      </c>
      <c r="AO83" s="6" t="s">
        <v>599</v>
      </c>
    </row>
    <row r="84" spans="1:47" ht="13" x14ac:dyDescent="0.15">
      <c r="A84" s="15">
        <v>43774.722521585645</v>
      </c>
      <c r="B84" s="6" t="s">
        <v>9</v>
      </c>
      <c r="C84" s="6" t="str">
        <f t="shared" si="0"/>
        <v>Akins</v>
      </c>
      <c r="E84" s="6" t="s">
        <v>194</v>
      </c>
      <c r="F84" s="4" t="str">
        <f t="shared" si="1"/>
        <v>Edison Cheah</v>
      </c>
      <c r="G84" s="7">
        <f t="shared" si="2"/>
        <v>1</v>
      </c>
      <c r="H84" s="4">
        <f t="shared" si="3"/>
        <v>1</v>
      </c>
      <c r="I84" s="4">
        <f t="shared" si="4"/>
        <v>1</v>
      </c>
      <c r="J84" s="4">
        <f t="shared" si="5"/>
        <v>1</v>
      </c>
      <c r="K84" s="4">
        <f t="shared" si="6"/>
        <v>1</v>
      </c>
      <c r="W84" s="6" t="s">
        <v>324</v>
      </c>
      <c r="AL84" s="71" t="s">
        <v>1756</v>
      </c>
      <c r="AM84" s="6" t="s">
        <v>596</v>
      </c>
      <c r="AN84" s="6" t="s">
        <v>611</v>
      </c>
      <c r="AO84" s="6" t="s">
        <v>599</v>
      </c>
    </row>
    <row r="85" spans="1:47" ht="13" x14ac:dyDescent="0.15">
      <c r="A85" s="15">
        <v>43774.722552222222</v>
      </c>
      <c r="B85" s="6" t="s">
        <v>9</v>
      </c>
      <c r="C85" s="6" t="str">
        <f t="shared" si="0"/>
        <v>Akins</v>
      </c>
      <c r="E85" s="6" t="s">
        <v>194</v>
      </c>
      <c r="F85" s="4" t="str">
        <f t="shared" si="1"/>
        <v>Andres Ramirez</v>
      </c>
      <c r="G85" s="7">
        <f t="shared" si="2"/>
        <v>0.75</v>
      </c>
      <c r="H85" s="4">
        <f t="shared" si="3"/>
        <v>1</v>
      </c>
      <c r="I85" s="4">
        <f t="shared" si="4"/>
        <v>0</v>
      </c>
      <c r="J85" s="4">
        <f t="shared" si="5"/>
        <v>1</v>
      </c>
      <c r="K85" s="4">
        <f t="shared" si="6"/>
        <v>1</v>
      </c>
      <c r="W85" s="6" t="s">
        <v>327</v>
      </c>
      <c r="AL85" s="71" t="s">
        <v>1757</v>
      </c>
      <c r="AM85" s="6" t="s">
        <v>594</v>
      </c>
      <c r="AN85" s="6" t="s">
        <v>611</v>
      </c>
      <c r="AO85" s="6" t="s">
        <v>599</v>
      </c>
    </row>
    <row r="86" spans="1:47" ht="13" x14ac:dyDescent="0.15">
      <c r="A86" s="15">
        <v>43774.72329332176</v>
      </c>
      <c r="B86" s="6" t="s">
        <v>9</v>
      </c>
      <c r="C86" s="6" t="str">
        <f t="shared" si="0"/>
        <v>Akins</v>
      </c>
      <c r="E86" s="6" t="s">
        <v>194</v>
      </c>
      <c r="F86" s="4" t="str">
        <f t="shared" si="1"/>
        <v>Miguel Ornelas</v>
      </c>
      <c r="G86" s="7">
        <f t="shared" si="2"/>
        <v>1</v>
      </c>
      <c r="H86" s="4">
        <f t="shared" si="3"/>
        <v>1</v>
      </c>
      <c r="I86" s="4">
        <f t="shared" si="4"/>
        <v>1</v>
      </c>
      <c r="J86" s="4">
        <f t="shared" si="5"/>
        <v>1</v>
      </c>
      <c r="K86" s="4">
        <f t="shared" si="6"/>
        <v>1</v>
      </c>
      <c r="W86" s="6" t="s">
        <v>315</v>
      </c>
      <c r="AL86" s="71" t="s">
        <v>1758</v>
      </c>
      <c r="AM86" s="6" t="s">
        <v>596</v>
      </c>
      <c r="AN86" s="6" t="s">
        <v>595</v>
      </c>
      <c r="AO86" s="6" t="s">
        <v>599</v>
      </c>
    </row>
    <row r="87" spans="1:47" ht="13" x14ac:dyDescent="0.15">
      <c r="A87" s="15">
        <v>43774.724754814815</v>
      </c>
      <c r="B87" s="6" t="s">
        <v>9</v>
      </c>
      <c r="C87" s="6" t="str">
        <f t="shared" si="0"/>
        <v>Del Valle</v>
      </c>
      <c r="E87" s="6" t="s">
        <v>144</v>
      </c>
      <c r="F87" s="4" t="str">
        <f t="shared" si="1"/>
        <v>Brian Richardson</v>
      </c>
      <c r="G87" s="7">
        <f t="shared" si="2"/>
        <v>1</v>
      </c>
      <c r="H87" s="4">
        <f t="shared" si="3"/>
        <v>1</v>
      </c>
      <c r="I87" s="4">
        <f t="shared" si="4"/>
        <v>1</v>
      </c>
      <c r="J87" s="4">
        <f t="shared" si="5"/>
        <v>1</v>
      </c>
      <c r="K87" s="4">
        <f t="shared" si="6"/>
        <v>1</v>
      </c>
      <c r="X87" s="6" t="s">
        <v>299</v>
      </c>
      <c r="AL87" s="71" t="s">
        <v>1759</v>
      </c>
      <c r="AM87" s="6" t="s">
        <v>596</v>
      </c>
      <c r="AN87" s="6" t="s">
        <v>595</v>
      </c>
      <c r="AO87" s="6" t="s">
        <v>599</v>
      </c>
    </row>
    <row r="88" spans="1:47" ht="13" x14ac:dyDescent="0.15">
      <c r="A88" s="15">
        <v>43774.725601157406</v>
      </c>
      <c r="B88" s="6" t="s">
        <v>9</v>
      </c>
      <c r="C88" s="6" t="str">
        <f t="shared" si="0"/>
        <v>Akins</v>
      </c>
      <c r="E88" s="6" t="s">
        <v>194</v>
      </c>
      <c r="F88" s="4" t="str">
        <f t="shared" si="1"/>
        <v>Daniel Tonche</v>
      </c>
      <c r="G88" s="7">
        <f t="shared" si="2"/>
        <v>1</v>
      </c>
      <c r="H88" s="4">
        <f t="shared" si="3"/>
        <v>1</v>
      </c>
      <c r="I88" s="4">
        <f t="shared" si="4"/>
        <v>1</v>
      </c>
      <c r="J88" s="4">
        <f t="shared" si="5"/>
        <v>1</v>
      </c>
      <c r="K88" s="4">
        <f t="shared" si="6"/>
        <v>1</v>
      </c>
      <c r="W88" s="6" t="s">
        <v>311</v>
      </c>
      <c r="AL88" s="71" t="s">
        <v>1760</v>
      </c>
      <c r="AM88" s="6" t="s">
        <v>596</v>
      </c>
      <c r="AN88" s="6" t="s">
        <v>611</v>
      </c>
      <c r="AO88" s="6" t="s">
        <v>599</v>
      </c>
    </row>
    <row r="89" spans="1:47" ht="13" x14ac:dyDescent="0.15">
      <c r="A89" s="15">
        <v>43774.726423587963</v>
      </c>
      <c r="B89" s="6" t="s">
        <v>9</v>
      </c>
      <c r="C89" s="6" t="str">
        <f t="shared" si="0"/>
        <v>Akins</v>
      </c>
      <c r="E89" s="6" t="s">
        <v>194</v>
      </c>
      <c r="F89" s="4" t="str">
        <f t="shared" si="1"/>
        <v>Alex San Miguel</v>
      </c>
      <c r="G89" s="7">
        <f t="shared" si="2"/>
        <v>1</v>
      </c>
      <c r="H89" s="4">
        <f t="shared" si="3"/>
        <v>1</v>
      </c>
      <c r="I89" s="4">
        <f t="shared" si="4"/>
        <v>1</v>
      </c>
      <c r="J89" s="4">
        <f t="shared" si="5"/>
        <v>1</v>
      </c>
      <c r="K89" s="4">
        <f t="shared" si="6"/>
        <v>1</v>
      </c>
      <c r="W89" s="6" t="s">
        <v>309</v>
      </c>
      <c r="AL89" s="71" t="s">
        <v>1761</v>
      </c>
      <c r="AM89" s="6" t="s">
        <v>596</v>
      </c>
      <c r="AN89" s="6" t="s">
        <v>611</v>
      </c>
      <c r="AO89" s="6" t="s">
        <v>599</v>
      </c>
    </row>
    <row r="90" spans="1:47" ht="13" x14ac:dyDescent="0.15">
      <c r="A90" s="15">
        <v>43774.726466828703</v>
      </c>
      <c r="B90" s="6" t="s">
        <v>9</v>
      </c>
      <c r="C90" s="6" t="str">
        <f t="shared" si="0"/>
        <v>Akins</v>
      </c>
      <c r="E90" s="6" t="s">
        <v>194</v>
      </c>
      <c r="F90" s="4" t="str">
        <f t="shared" si="1"/>
        <v>Jake Reed</v>
      </c>
      <c r="G90" s="7">
        <f t="shared" si="2"/>
        <v>1</v>
      </c>
      <c r="H90" s="4">
        <f t="shared" si="3"/>
        <v>1</v>
      </c>
      <c r="I90" s="4">
        <f t="shared" si="4"/>
        <v>1</v>
      </c>
      <c r="J90" s="4">
        <f t="shared" si="5"/>
        <v>1</v>
      </c>
      <c r="K90" s="4">
        <f t="shared" si="6"/>
        <v>1</v>
      </c>
      <c r="W90" s="6" t="s">
        <v>310</v>
      </c>
      <c r="AL90" s="71" t="s">
        <v>1762</v>
      </c>
      <c r="AM90" s="6" t="s">
        <v>596</v>
      </c>
      <c r="AN90" s="6" t="s">
        <v>611</v>
      </c>
      <c r="AO90" s="6" t="s">
        <v>599</v>
      </c>
    </row>
    <row r="91" spans="1:47" ht="13" x14ac:dyDescent="0.15">
      <c r="A91" s="15">
        <v>43774.72816752315</v>
      </c>
      <c r="B91" s="6" t="s">
        <v>9</v>
      </c>
      <c r="C91" s="6" t="str">
        <f t="shared" si="0"/>
        <v>Akins</v>
      </c>
      <c r="E91" s="6" t="s">
        <v>194</v>
      </c>
      <c r="F91" s="4" t="str">
        <f t="shared" si="1"/>
        <v>Adriana Reyes</v>
      </c>
      <c r="G91" s="7">
        <f t="shared" si="2"/>
        <v>0.75</v>
      </c>
      <c r="H91" s="4">
        <f t="shared" si="3"/>
        <v>1</v>
      </c>
      <c r="I91" s="4">
        <f t="shared" si="4"/>
        <v>0</v>
      </c>
      <c r="J91" s="4">
        <f t="shared" si="5"/>
        <v>1</v>
      </c>
      <c r="K91" s="4">
        <f t="shared" si="6"/>
        <v>1</v>
      </c>
      <c r="W91" s="6" t="s">
        <v>318</v>
      </c>
      <c r="AL91" s="71" t="s">
        <v>1763</v>
      </c>
      <c r="AM91" s="6" t="s">
        <v>670</v>
      </c>
      <c r="AN91" s="6" t="s">
        <v>595</v>
      </c>
      <c r="AO91" s="6" t="s">
        <v>599</v>
      </c>
    </row>
    <row r="92" spans="1:47" ht="13" x14ac:dyDescent="0.15">
      <c r="A92" s="15">
        <v>43776.70472170139</v>
      </c>
      <c r="B92" s="6" t="s">
        <v>9</v>
      </c>
      <c r="C92" s="6" t="str">
        <f t="shared" si="0"/>
        <v>Manor New Tech</v>
      </c>
      <c r="E92" s="6" t="s">
        <v>272</v>
      </c>
      <c r="F92" s="4" t="str">
        <f t="shared" si="1"/>
        <v>Ryan Sexton</v>
      </c>
      <c r="G92" s="7">
        <f t="shared" si="2"/>
        <v>0.75</v>
      </c>
      <c r="H92" s="4">
        <f t="shared" si="3"/>
        <v>1</v>
      </c>
      <c r="I92" s="4">
        <f t="shared" si="4"/>
        <v>1</v>
      </c>
      <c r="J92" s="4">
        <f t="shared" si="5"/>
        <v>0</v>
      </c>
      <c r="K92" s="4">
        <f t="shared" si="6"/>
        <v>1</v>
      </c>
      <c r="AB92" s="6" t="s">
        <v>282</v>
      </c>
      <c r="AL92" s="71" t="s">
        <v>1764</v>
      </c>
      <c r="AM92" s="6" t="s">
        <v>596</v>
      </c>
      <c r="AN92" s="6" t="s">
        <v>598</v>
      </c>
      <c r="AO92" s="6" t="s">
        <v>599</v>
      </c>
    </row>
    <row r="93" spans="1:47" ht="13" x14ac:dyDescent="0.15">
      <c r="A93" s="15">
        <v>43776.705870277779</v>
      </c>
      <c r="B93" s="6" t="s">
        <v>9</v>
      </c>
      <c r="C93" s="6" t="str">
        <f t="shared" si="0"/>
        <v>Manor New Tech</v>
      </c>
      <c r="E93" s="6" t="s">
        <v>272</v>
      </c>
      <c r="F93" s="4" t="str">
        <f t="shared" si="1"/>
        <v>Carolina Barboza</v>
      </c>
      <c r="G93" s="7">
        <f t="shared" si="2"/>
        <v>1</v>
      </c>
      <c r="H93" s="4">
        <f t="shared" si="3"/>
        <v>1</v>
      </c>
      <c r="I93" s="4">
        <f t="shared" si="4"/>
        <v>1</v>
      </c>
      <c r="J93" s="4">
        <f t="shared" si="5"/>
        <v>1</v>
      </c>
      <c r="K93" s="4">
        <f t="shared" si="6"/>
        <v>1</v>
      </c>
      <c r="AB93" s="6" t="s">
        <v>277</v>
      </c>
      <c r="AL93" s="71" t="s">
        <v>1765</v>
      </c>
      <c r="AM93" s="6" t="s">
        <v>596</v>
      </c>
      <c r="AN93" s="6" t="s">
        <v>595</v>
      </c>
      <c r="AO93" s="6" t="s">
        <v>599</v>
      </c>
    </row>
    <row r="94" spans="1:47" ht="13" x14ac:dyDescent="0.15">
      <c r="A94" s="15">
        <v>43776.71180730324</v>
      </c>
      <c r="B94" s="6" t="s">
        <v>9</v>
      </c>
      <c r="C94" s="6" t="str">
        <f t="shared" si="0"/>
        <v>Manor New Tech</v>
      </c>
      <c r="E94" s="6" t="s">
        <v>272</v>
      </c>
      <c r="F94" s="4" t="str">
        <f t="shared" si="1"/>
        <v>Levi Ledesma-Olivo</v>
      </c>
      <c r="G94" s="7">
        <f t="shared" si="2"/>
        <v>0.875</v>
      </c>
      <c r="H94" s="4">
        <f t="shared" si="3"/>
        <v>1</v>
      </c>
      <c r="I94" s="4">
        <f t="shared" si="4"/>
        <v>1</v>
      </c>
      <c r="J94" s="4">
        <f t="shared" si="5"/>
        <v>0.5</v>
      </c>
      <c r="K94" s="4">
        <f t="shared" si="6"/>
        <v>1</v>
      </c>
      <c r="AB94" s="6" t="s">
        <v>283</v>
      </c>
      <c r="AL94" s="71" t="s">
        <v>1766</v>
      </c>
      <c r="AM94" s="6" t="s">
        <v>596</v>
      </c>
      <c r="AN94" s="6" t="s">
        <v>1767</v>
      </c>
      <c r="AO94" s="6" t="s">
        <v>599</v>
      </c>
    </row>
    <row r="95" spans="1:47" ht="13" x14ac:dyDescent="0.15">
      <c r="A95" s="76">
        <v>43761.71943780093</v>
      </c>
      <c r="B95" s="77" t="s">
        <v>141</v>
      </c>
      <c r="C95" s="77" t="str">
        <f t="shared" si="0"/>
        <v>Weiss</v>
      </c>
      <c r="D95" s="77" t="s">
        <v>168</v>
      </c>
      <c r="E95" s="47"/>
      <c r="F95" s="47" t="str">
        <f t="shared" si="1"/>
        <v>Abigail Berry</v>
      </c>
      <c r="G95" s="74">
        <f t="shared" si="2"/>
        <v>0.75</v>
      </c>
      <c r="H95" s="47">
        <f t="shared" ref="H95:H104" si="7">IF(ISNUMBER(SEARCH("array",AH95)),1,0) + IF(ISNUMBER(SEARCH("(",AH95)),1,0)</f>
        <v>0</v>
      </c>
      <c r="I95" s="47">
        <f t="shared" ref="I95:I194" si="8">IF(ISNUMBER(SEARCH("&lt;",AI95)),1,0)</f>
        <v>1</v>
      </c>
      <c r="J95" s="47">
        <f t="shared" ref="J95:J194" si="9">IF(ISNUMBER(SEARCH("==",AJ95)),1,0)</f>
        <v>1</v>
      </c>
      <c r="K95" s="47">
        <f t="shared" ref="K95:K194" si="10">IF(ISNUMBER(SEARCH("!=",AK95)),1,0)</f>
        <v>1</v>
      </c>
      <c r="L95" s="47"/>
      <c r="M95" s="47"/>
      <c r="N95" s="47"/>
      <c r="O95" s="47"/>
      <c r="P95" s="47"/>
      <c r="Q95" s="47"/>
      <c r="R95" s="47"/>
      <c r="S95" s="47"/>
      <c r="T95" s="47"/>
      <c r="U95" s="47"/>
      <c r="V95" s="77" t="s">
        <v>192</v>
      </c>
      <c r="W95" s="47"/>
      <c r="X95" s="47"/>
      <c r="Y95" s="47"/>
      <c r="Z95" s="47"/>
      <c r="AA95" s="47"/>
      <c r="AB95" s="47"/>
      <c r="AC95" s="47"/>
      <c r="AD95" s="47"/>
      <c r="AE95" s="47"/>
      <c r="AF95" s="47"/>
      <c r="AG95" s="47"/>
      <c r="AH95" s="77" t="s">
        <v>1768</v>
      </c>
      <c r="AI95" s="77" t="s">
        <v>649</v>
      </c>
      <c r="AJ95" s="78" t="s">
        <v>828</v>
      </c>
      <c r="AK95" s="77" t="s">
        <v>1769</v>
      </c>
      <c r="AL95" s="47"/>
      <c r="AM95" s="47"/>
      <c r="AN95" s="47"/>
      <c r="AO95" s="47"/>
      <c r="AP95" s="47"/>
      <c r="AQ95" s="47"/>
      <c r="AR95" s="47"/>
      <c r="AS95" s="47"/>
      <c r="AT95" s="47"/>
      <c r="AU95" s="47"/>
    </row>
    <row r="96" spans="1:47" ht="13" x14ac:dyDescent="0.15">
      <c r="A96" s="76">
        <v>43761.7269384838</v>
      </c>
      <c r="B96" s="77" t="s">
        <v>141</v>
      </c>
      <c r="C96" s="77" t="str">
        <f t="shared" si="0"/>
        <v>Stony Point</v>
      </c>
      <c r="D96" s="77" t="s">
        <v>142</v>
      </c>
      <c r="E96" s="47"/>
      <c r="F96" s="47" t="str">
        <f t="shared" si="1"/>
        <v>Kacylia Castro</v>
      </c>
      <c r="G96" s="74">
        <f t="shared" si="2"/>
        <v>0.75</v>
      </c>
      <c r="H96" s="47">
        <f t="shared" si="7"/>
        <v>0</v>
      </c>
      <c r="I96" s="47">
        <f t="shared" si="8"/>
        <v>1</v>
      </c>
      <c r="J96" s="47">
        <f t="shared" si="9"/>
        <v>1</v>
      </c>
      <c r="K96" s="47">
        <f t="shared" si="10"/>
        <v>1</v>
      </c>
      <c r="L96" s="47"/>
      <c r="M96" s="47"/>
      <c r="N96" s="47"/>
      <c r="O96" s="47"/>
      <c r="P96" s="47"/>
      <c r="Q96" s="47"/>
      <c r="R96" s="47"/>
      <c r="S96" s="47"/>
      <c r="T96" s="47"/>
      <c r="U96" s="77" t="s">
        <v>176</v>
      </c>
      <c r="V96" s="47"/>
      <c r="W96" s="47"/>
      <c r="X96" s="47"/>
      <c r="Y96" s="47"/>
      <c r="Z96" s="47"/>
      <c r="AA96" s="47"/>
      <c r="AB96" s="47"/>
      <c r="AC96" s="47"/>
      <c r="AD96" s="47"/>
      <c r="AE96" s="47"/>
      <c r="AF96" s="47"/>
      <c r="AG96" s="47"/>
      <c r="AH96" s="77" t="s">
        <v>1401</v>
      </c>
      <c r="AI96" s="77" t="s">
        <v>649</v>
      </c>
      <c r="AJ96" s="78" t="s">
        <v>828</v>
      </c>
      <c r="AK96" s="77" t="s">
        <v>1769</v>
      </c>
      <c r="AL96" s="47"/>
      <c r="AM96" s="47"/>
      <c r="AN96" s="47"/>
      <c r="AO96" s="47"/>
      <c r="AP96" s="47"/>
      <c r="AQ96" s="47"/>
      <c r="AR96" s="47"/>
      <c r="AS96" s="47"/>
      <c r="AT96" s="47"/>
      <c r="AU96" s="47"/>
    </row>
    <row r="97" spans="1:47" ht="13" x14ac:dyDescent="0.15">
      <c r="A97" s="76">
        <v>43761.727366782405</v>
      </c>
      <c r="B97" s="77" t="s">
        <v>141</v>
      </c>
      <c r="C97" s="77" t="str">
        <f t="shared" si="0"/>
        <v>Stony Point</v>
      </c>
      <c r="D97" s="77" t="s">
        <v>142</v>
      </c>
      <c r="E97" s="47"/>
      <c r="F97" s="47" t="str">
        <f t="shared" si="1"/>
        <v>Thomas Gonzalez</v>
      </c>
      <c r="G97" s="74">
        <f t="shared" si="2"/>
        <v>0.75</v>
      </c>
      <c r="H97" s="47">
        <f t="shared" si="7"/>
        <v>0</v>
      </c>
      <c r="I97" s="47">
        <f t="shared" si="8"/>
        <v>1</v>
      </c>
      <c r="J97" s="47">
        <f t="shared" si="9"/>
        <v>1</v>
      </c>
      <c r="K97" s="47">
        <f t="shared" si="10"/>
        <v>1</v>
      </c>
      <c r="L97" s="47"/>
      <c r="M97" s="47"/>
      <c r="N97" s="47"/>
      <c r="O97" s="47"/>
      <c r="P97" s="47"/>
      <c r="Q97" s="47"/>
      <c r="R97" s="47"/>
      <c r="S97" s="47"/>
      <c r="T97" s="47"/>
      <c r="U97" s="77" t="s">
        <v>169</v>
      </c>
      <c r="V97" s="47"/>
      <c r="W97" s="47"/>
      <c r="X97" s="47"/>
      <c r="Y97" s="47"/>
      <c r="Z97" s="47"/>
      <c r="AA97" s="47"/>
      <c r="AB97" s="47"/>
      <c r="AC97" s="47"/>
      <c r="AD97" s="47"/>
      <c r="AE97" s="47"/>
      <c r="AF97" s="47"/>
      <c r="AG97" s="47"/>
      <c r="AH97" s="77" t="s">
        <v>1597</v>
      </c>
      <c r="AI97" s="77" t="s">
        <v>649</v>
      </c>
      <c r="AJ97" s="78" t="s">
        <v>828</v>
      </c>
      <c r="AK97" s="77" t="s">
        <v>1769</v>
      </c>
      <c r="AL97" s="47"/>
      <c r="AM97" s="47"/>
      <c r="AN97" s="47"/>
      <c r="AO97" s="47"/>
      <c r="AP97" s="47"/>
      <c r="AQ97" s="47"/>
      <c r="AR97" s="47"/>
      <c r="AS97" s="47"/>
      <c r="AT97" s="47"/>
      <c r="AU97" s="47"/>
    </row>
    <row r="98" spans="1:47" ht="13" x14ac:dyDescent="0.15">
      <c r="A98" s="76">
        <v>43761.732139247688</v>
      </c>
      <c r="B98" s="77" t="s">
        <v>141</v>
      </c>
      <c r="C98" s="77" t="str">
        <f t="shared" si="0"/>
        <v>Weiss</v>
      </c>
      <c r="D98" s="77" t="s">
        <v>168</v>
      </c>
      <c r="E98" s="47"/>
      <c r="F98" s="47" t="str">
        <f t="shared" si="1"/>
        <v>Alexia Perez</v>
      </c>
      <c r="G98" s="74">
        <f t="shared" si="2"/>
        <v>0.5</v>
      </c>
      <c r="H98" s="47">
        <f t="shared" si="7"/>
        <v>0</v>
      </c>
      <c r="I98" s="47">
        <f t="shared" si="8"/>
        <v>0</v>
      </c>
      <c r="J98" s="47">
        <f t="shared" si="9"/>
        <v>1</v>
      </c>
      <c r="K98" s="47">
        <f t="shared" si="10"/>
        <v>1</v>
      </c>
      <c r="L98" s="47"/>
      <c r="M98" s="47"/>
      <c r="N98" s="47"/>
      <c r="O98" s="47"/>
      <c r="P98" s="47"/>
      <c r="Q98" s="47"/>
      <c r="R98" s="47"/>
      <c r="S98" s="47"/>
      <c r="T98" s="47"/>
      <c r="U98" s="47"/>
      <c r="V98" s="77" t="s">
        <v>368</v>
      </c>
      <c r="W98" s="47"/>
      <c r="X98" s="47"/>
      <c r="Y98" s="47"/>
      <c r="Z98" s="47"/>
      <c r="AA98" s="47"/>
      <c r="AB98" s="47"/>
      <c r="AC98" s="47"/>
      <c r="AD98" s="47"/>
      <c r="AE98" s="47"/>
      <c r="AF98" s="47"/>
      <c r="AG98" s="47"/>
      <c r="AH98" s="77" t="s">
        <v>780</v>
      </c>
      <c r="AI98" s="77" t="s">
        <v>1770</v>
      </c>
      <c r="AJ98" s="78" t="s">
        <v>828</v>
      </c>
      <c r="AK98" s="77" t="s">
        <v>1769</v>
      </c>
      <c r="AL98" s="47"/>
      <c r="AM98" s="47"/>
      <c r="AN98" s="47"/>
      <c r="AO98" s="47"/>
      <c r="AP98" s="47"/>
      <c r="AQ98" s="47"/>
      <c r="AR98" s="47"/>
      <c r="AS98" s="47"/>
      <c r="AT98" s="47"/>
      <c r="AU98" s="47"/>
    </row>
    <row r="99" spans="1:47" ht="13" x14ac:dyDescent="0.15">
      <c r="A99" s="76">
        <v>43762.671904201386</v>
      </c>
      <c r="B99" s="77" t="s">
        <v>141</v>
      </c>
      <c r="C99" s="77" t="str">
        <f t="shared" si="0"/>
        <v>Harmony</v>
      </c>
      <c r="D99" s="77" t="s">
        <v>247</v>
      </c>
      <c r="E99" s="47"/>
      <c r="F99" s="47" t="str">
        <f t="shared" si="1"/>
        <v>Arriana Gonzalez</v>
      </c>
      <c r="G99" s="74">
        <f t="shared" si="2"/>
        <v>0.75</v>
      </c>
      <c r="H99" s="47">
        <f t="shared" si="7"/>
        <v>0</v>
      </c>
      <c r="I99" s="47">
        <f t="shared" si="8"/>
        <v>1</v>
      </c>
      <c r="J99" s="47">
        <f t="shared" si="9"/>
        <v>1</v>
      </c>
      <c r="K99" s="47">
        <f t="shared" si="10"/>
        <v>1</v>
      </c>
      <c r="L99" s="47"/>
      <c r="M99" s="47"/>
      <c r="N99" s="77" t="s">
        <v>383</v>
      </c>
      <c r="O99" s="47"/>
      <c r="P99" s="47"/>
      <c r="Q99" s="47"/>
      <c r="R99" s="47"/>
      <c r="S99" s="47"/>
      <c r="T99" s="47"/>
      <c r="U99" s="47"/>
      <c r="V99" s="47"/>
      <c r="W99" s="47"/>
      <c r="X99" s="47"/>
      <c r="Y99" s="47"/>
      <c r="Z99" s="47"/>
      <c r="AA99" s="47"/>
      <c r="AB99" s="47"/>
      <c r="AC99" s="47"/>
      <c r="AD99" s="47"/>
      <c r="AE99" s="47"/>
      <c r="AF99" s="47"/>
      <c r="AG99" s="47"/>
      <c r="AH99" s="77" t="s">
        <v>1771</v>
      </c>
      <c r="AI99" s="77" t="s">
        <v>649</v>
      </c>
      <c r="AJ99" s="78" t="s">
        <v>828</v>
      </c>
      <c r="AK99" s="77" t="s">
        <v>1769</v>
      </c>
      <c r="AL99" s="47"/>
      <c r="AM99" s="47"/>
      <c r="AN99" s="47"/>
      <c r="AO99" s="47"/>
      <c r="AP99" s="47"/>
      <c r="AQ99" s="47"/>
      <c r="AR99" s="47"/>
      <c r="AS99" s="47"/>
      <c r="AT99" s="47"/>
      <c r="AU99" s="47"/>
    </row>
    <row r="100" spans="1:47" ht="13" x14ac:dyDescent="0.15">
      <c r="A100" s="76">
        <v>43762.672776620369</v>
      </c>
      <c r="B100" s="77" t="s">
        <v>141</v>
      </c>
      <c r="C100" s="77" t="str">
        <f t="shared" si="0"/>
        <v>Harmony</v>
      </c>
      <c r="D100" s="77" t="s">
        <v>247</v>
      </c>
      <c r="E100" s="47"/>
      <c r="F100" s="47" t="str">
        <f t="shared" si="1"/>
        <v>Pranav Rao</v>
      </c>
      <c r="G100" s="74">
        <f t="shared" si="2"/>
        <v>0.75</v>
      </c>
      <c r="H100" s="47">
        <f t="shared" si="7"/>
        <v>1</v>
      </c>
      <c r="I100" s="47">
        <f t="shared" si="8"/>
        <v>0</v>
      </c>
      <c r="J100" s="47">
        <f t="shared" si="9"/>
        <v>1</v>
      </c>
      <c r="K100" s="47">
        <f t="shared" si="10"/>
        <v>1</v>
      </c>
      <c r="L100" s="47"/>
      <c r="M100" s="47"/>
      <c r="N100" s="77" t="s">
        <v>269</v>
      </c>
      <c r="O100" s="47"/>
      <c r="P100" s="47"/>
      <c r="Q100" s="47"/>
      <c r="R100" s="47"/>
      <c r="S100" s="47"/>
      <c r="T100" s="47"/>
      <c r="U100" s="47"/>
      <c r="V100" s="47"/>
      <c r="W100" s="47"/>
      <c r="X100" s="47"/>
      <c r="Y100" s="47"/>
      <c r="Z100" s="47"/>
      <c r="AA100" s="47"/>
      <c r="AB100" s="47"/>
      <c r="AC100" s="47"/>
      <c r="AD100" s="47"/>
      <c r="AE100" s="47"/>
      <c r="AF100" s="47"/>
      <c r="AG100" s="47"/>
      <c r="AH100" s="77" t="s">
        <v>1772</v>
      </c>
      <c r="AI100" s="77" t="s">
        <v>594</v>
      </c>
      <c r="AJ100" s="78" t="s">
        <v>828</v>
      </c>
      <c r="AK100" s="77" t="s">
        <v>1769</v>
      </c>
      <c r="AL100" s="47"/>
      <c r="AM100" s="47"/>
      <c r="AN100" s="47"/>
      <c r="AO100" s="47"/>
      <c r="AP100" s="47"/>
      <c r="AQ100" s="47"/>
      <c r="AR100" s="47"/>
      <c r="AS100" s="47"/>
      <c r="AT100" s="47"/>
      <c r="AU100" s="47"/>
    </row>
    <row r="101" spans="1:47" ht="13" x14ac:dyDescent="0.15">
      <c r="A101" s="76">
        <v>43762.673020358794</v>
      </c>
      <c r="B101" s="77" t="s">
        <v>141</v>
      </c>
      <c r="C101" s="77" t="str">
        <f t="shared" si="0"/>
        <v>Harmony</v>
      </c>
      <c r="D101" s="77" t="s">
        <v>247</v>
      </c>
      <c r="E101" s="47"/>
      <c r="F101" s="47" t="str">
        <f t="shared" si="1"/>
        <v>Anas Rahman</v>
      </c>
      <c r="G101" s="74">
        <f t="shared" si="2"/>
        <v>1</v>
      </c>
      <c r="H101" s="47">
        <f t="shared" si="7"/>
        <v>1</v>
      </c>
      <c r="I101" s="47">
        <f t="shared" si="8"/>
        <v>1</v>
      </c>
      <c r="J101" s="47">
        <f t="shared" si="9"/>
        <v>1</v>
      </c>
      <c r="K101" s="47">
        <f t="shared" si="10"/>
        <v>1</v>
      </c>
      <c r="L101" s="47"/>
      <c r="M101" s="47"/>
      <c r="N101" s="77" t="s">
        <v>270</v>
      </c>
      <c r="O101" s="47"/>
      <c r="P101" s="47"/>
      <c r="Q101" s="47"/>
      <c r="R101" s="47"/>
      <c r="S101" s="47"/>
      <c r="T101" s="47"/>
      <c r="U101" s="47"/>
      <c r="V101" s="47"/>
      <c r="W101" s="47"/>
      <c r="X101" s="47"/>
      <c r="Y101" s="47"/>
      <c r="Z101" s="47"/>
      <c r="AA101" s="47"/>
      <c r="AB101" s="47"/>
      <c r="AC101" s="47"/>
      <c r="AD101" s="47"/>
      <c r="AE101" s="47"/>
      <c r="AF101" s="47"/>
      <c r="AG101" s="47"/>
      <c r="AH101" s="77" t="s">
        <v>1772</v>
      </c>
      <c r="AI101" s="77" t="s">
        <v>649</v>
      </c>
      <c r="AJ101" s="78" t="s">
        <v>828</v>
      </c>
      <c r="AK101" s="77" t="s">
        <v>1769</v>
      </c>
      <c r="AL101" s="47"/>
      <c r="AM101" s="47"/>
      <c r="AN101" s="47"/>
      <c r="AO101" s="47"/>
      <c r="AP101" s="47"/>
      <c r="AQ101" s="47"/>
      <c r="AR101" s="47"/>
      <c r="AS101" s="47"/>
      <c r="AT101" s="47"/>
      <c r="AU101" s="47"/>
    </row>
    <row r="102" spans="1:47" ht="13" x14ac:dyDescent="0.15">
      <c r="A102" s="76">
        <v>43762.673676203704</v>
      </c>
      <c r="B102" s="77" t="s">
        <v>141</v>
      </c>
      <c r="C102" s="77" t="str">
        <f t="shared" si="0"/>
        <v>Harmony</v>
      </c>
      <c r="D102" s="77" t="s">
        <v>247</v>
      </c>
      <c r="E102" s="47"/>
      <c r="F102" s="47" t="str">
        <f t="shared" si="1"/>
        <v>Amauri Clark</v>
      </c>
      <c r="G102" s="74">
        <f t="shared" si="2"/>
        <v>0.5</v>
      </c>
      <c r="H102" s="47">
        <f t="shared" si="7"/>
        <v>0</v>
      </c>
      <c r="I102" s="47">
        <f t="shared" si="8"/>
        <v>1</v>
      </c>
      <c r="J102" s="47">
        <f t="shared" si="9"/>
        <v>1</v>
      </c>
      <c r="K102" s="47">
        <f t="shared" si="10"/>
        <v>0</v>
      </c>
      <c r="L102" s="47"/>
      <c r="M102" s="47"/>
      <c r="N102" s="77" t="s">
        <v>258</v>
      </c>
      <c r="O102" s="47"/>
      <c r="P102" s="47"/>
      <c r="Q102" s="47"/>
      <c r="R102" s="47"/>
      <c r="S102" s="47"/>
      <c r="T102" s="47"/>
      <c r="U102" s="47"/>
      <c r="V102" s="47"/>
      <c r="W102" s="47"/>
      <c r="X102" s="47"/>
      <c r="Y102" s="47"/>
      <c r="Z102" s="47"/>
      <c r="AA102" s="47"/>
      <c r="AB102" s="47"/>
      <c r="AC102" s="47"/>
      <c r="AD102" s="47"/>
      <c r="AE102" s="47"/>
      <c r="AF102" s="47"/>
      <c r="AG102" s="47"/>
      <c r="AH102" s="77" t="s">
        <v>1773</v>
      </c>
      <c r="AI102" s="77" t="s">
        <v>649</v>
      </c>
      <c r="AJ102" s="78" t="s">
        <v>828</v>
      </c>
      <c r="AK102" s="77" t="s">
        <v>1770</v>
      </c>
      <c r="AL102" s="47"/>
      <c r="AM102" s="47"/>
      <c r="AN102" s="47"/>
      <c r="AO102" s="47"/>
      <c r="AP102" s="47"/>
      <c r="AQ102" s="47"/>
      <c r="AR102" s="47"/>
      <c r="AS102" s="47"/>
      <c r="AT102" s="47"/>
      <c r="AU102" s="47"/>
    </row>
    <row r="103" spans="1:47" ht="13" x14ac:dyDescent="0.15">
      <c r="A103" s="76">
        <v>43762.673685752314</v>
      </c>
      <c r="B103" s="77" t="s">
        <v>141</v>
      </c>
      <c r="C103" s="77" t="str">
        <f t="shared" si="0"/>
        <v>Harmony</v>
      </c>
      <c r="D103" s="77" t="s">
        <v>247</v>
      </c>
      <c r="E103" s="47"/>
      <c r="F103" s="47" t="str">
        <f t="shared" si="1"/>
        <v>Jenibelle Corro</v>
      </c>
      <c r="G103" s="74">
        <f t="shared" si="2"/>
        <v>0.75</v>
      </c>
      <c r="H103" s="47">
        <f t="shared" si="7"/>
        <v>0</v>
      </c>
      <c r="I103" s="47">
        <f t="shared" si="8"/>
        <v>1</v>
      </c>
      <c r="J103" s="47">
        <f t="shared" si="9"/>
        <v>1</v>
      </c>
      <c r="K103" s="47">
        <f t="shared" si="10"/>
        <v>1</v>
      </c>
      <c r="L103" s="47"/>
      <c r="M103" s="47"/>
      <c r="N103" s="77" t="s">
        <v>265</v>
      </c>
      <c r="O103" s="47"/>
      <c r="P103" s="47"/>
      <c r="Q103" s="47"/>
      <c r="R103" s="47"/>
      <c r="S103" s="47"/>
      <c r="T103" s="47"/>
      <c r="U103" s="47"/>
      <c r="V103" s="47"/>
      <c r="W103" s="47"/>
      <c r="X103" s="47"/>
      <c r="Y103" s="47"/>
      <c r="Z103" s="47"/>
      <c r="AA103" s="47"/>
      <c r="AB103" s="47"/>
      <c r="AC103" s="47"/>
      <c r="AD103" s="47"/>
      <c r="AE103" s="47"/>
      <c r="AF103" s="47"/>
      <c r="AG103" s="47"/>
      <c r="AH103" s="77" t="s">
        <v>1774</v>
      </c>
      <c r="AI103" s="77" t="s">
        <v>649</v>
      </c>
      <c r="AJ103" s="78" t="s">
        <v>828</v>
      </c>
      <c r="AK103" s="77" t="s">
        <v>1769</v>
      </c>
      <c r="AL103" s="47"/>
      <c r="AM103" s="47"/>
      <c r="AN103" s="47"/>
      <c r="AO103" s="47"/>
      <c r="AP103" s="47"/>
      <c r="AQ103" s="47"/>
      <c r="AR103" s="47"/>
      <c r="AS103" s="47"/>
      <c r="AT103" s="47"/>
      <c r="AU103" s="47"/>
    </row>
    <row r="104" spans="1:47" ht="13" x14ac:dyDescent="0.15">
      <c r="A104" s="76">
        <v>43762.676652349532</v>
      </c>
      <c r="B104" s="77" t="s">
        <v>141</v>
      </c>
      <c r="C104" s="77" t="str">
        <f t="shared" si="0"/>
        <v>Harmony</v>
      </c>
      <c r="D104" s="77" t="s">
        <v>247</v>
      </c>
      <c r="E104" s="47"/>
      <c r="F104" s="47" t="str">
        <f t="shared" si="1"/>
        <v>Doralynn Reyes</v>
      </c>
      <c r="G104" s="74">
        <f t="shared" si="2"/>
        <v>0.75</v>
      </c>
      <c r="H104" s="47">
        <f t="shared" si="7"/>
        <v>1</v>
      </c>
      <c r="I104" s="47">
        <f t="shared" si="8"/>
        <v>0</v>
      </c>
      <c r="J104" s="47">
        <f t="shared" si="9"/>
        <v>1</v>
      </c>
      <c r="K104" s="47">
        <f t="shared" si="10"/>
        <v>1</v>
      </c>
      <c r="L104" s="47"/>
      <c r="M104" s="47"/>
      <c r="N104" s="77" t="s">
        <v>253</v>
      </c>
      <c r="O104" s="47"/>
      <c r="P104" s="47"/>
      <c r="Q104" s="47"/>
      <c r="R104" s="47"/>
      <c r="S104" s="47"/>
      <c r="T104" s="47"/>
      <c r="U104" s="47"/>
      <c r="V104" s="47"/>
      <c r="W104" s="47"/>
      <c r="X104" s="47"/>
      <c r="Y104" s="47"/>
      <c r="Z104" s="47"/>
      <c r="AA104" s="47"/>
      <c r="AB104" s="47"/>
      <c r="AC104" s="47"/>
      <c r="AD104" s="47"/>
      <c r="AE104" s="47"/>
      <c r="AF104" s="47"/>
      <c r="AG104" s="47"/>
      <c r="AH104" s="77" t="s">
        <v>1775</v>
      </c>
      <c r="AI104" s="77" t="s">
        <v>594</v>
      </c>
      <c r="AJ104" s="78" t="s">
        <v>828</v>
      </c>
      <c r="AK104" s="77" t="s">
        <v>1769</v>
      </c>
      <c r="AL104" s="47"/>
      <c r="AM104" s="47"/>
      <c r="AN104" s="47"/>
      <c r="AO104" s="47"/>
      <c r="AP104" s="47"/>
      <c r="AQ104" s="47"/>
      <c r="AR104" s="47"/>
      <c r="AS104" s="47"/>
      <c r="AT104" s="47"/>
      <c r="AU104" s="47"/>
    </row>
    <row r="105" spans="1:47" ht="13" x14ac:dyDescent="0.15">
      <c r="A105" s="76">
        <v>43762.697203958334</v>
      </c>
      <c r="B105" s="77" t="s">
        <v>141</v>
      </c>
      <c r="C105" s="77" t="str">
        <f t="shared" si="0"/>
        <v>Hendrickson</v>
      </c>
      <c r="D105" s="77" t="s">
        <v>288</v>
      </c>
      <c r="E105" s="47"/>
      <c r="F105" s="47" t="str">
        <f t="shared" si="1"/>
        <v>Keysibeth Guerra</v>
      </c>
      <c r="G105" s="74">
        <f t="shared" si="2"/>
        <v>1</v>
      </c>
      <c r="H105" s="77">
        <v>1</v>
      </c>
      <c r="I105" s="47">
        <f t="shared" si="8"/>
        <v>1</v>
      </c>
      <c r="J105" s="47">
        <f t="shared" si="9"/>
        <v>1</v>
      </c>
      <c r="K105" s="47">
        <f t="shared" si="10"/>
        <v>1</v>
      </c>
      <c r="L105" s="47"/>
      <c r="M105" s="47"/>
      <c r="N105" s="47"/>
      <c r="O105" s="77" t="s">
        <v>298</v>
      </c>
      <c r="P105" s="47"/>
      <c r="Q105" s="47"/>
      <c r="R105" s="47"/>
      <c r="S105" s="47"/>
      <c r="T105" s="47"/>
      <c r="U105" s="47"/>
      <c r="V105" s="47"/>
      <c r="W105" s="47"/>
      <c r="X105" s="47"/>
      <c r="Y105" s="47"/>
      <c r="Z105" s="47"/>
      <c r="AA105" s="47"/>
      <c r="AB105" s="47"/>
      <c r="AC105" s="47"/>
      <c r="AD105" s="47"/>
      <c r="AE105" s="47"/>
      <c r="AF105" s="47"/>
      <c r="AG105" s="47"/>
      <c r="AH105" s="77" t="s">
        <v>1776</v>
      </c>
      <c r="AI105" s="77" t="s">
        <v>649</v>
      </c>
      <c r="AJ105" s="78" t="s">
        <v>828</v>
      </c>
      <c r="AK105" s="77" t="s">
        <v>1769</v>
      </c>
      <c r="AL105" s="47"/>
      <c r="AM105" s="47"/>
      <c r="AN105" s="47"/>
      <c r="AO105" s="47"/>
      <c r="AP105" s="47"/>
      <c r="AQ105" s="47"/>
      <c r="AR105" s="47"/>
      <c r="AS105" s="47"/>
      <c r="AT105" s="47"/>
      <c r="AU105" s="47"/>
    </row>
    <row r="106" spans="1:47" ht="13" x14ac:dyDescent="0.15">
      <c r="A106" s="76">
        <v>43762.719925370373</v>
      </c>
      <c r="B106" s="77" t="s">
        <v>141</v>
      </c>
      <c r="C106" s="77" t="str">
        <f t="shared" si="0"/>
        <v>Hendrickson</v>
      </c>
      <c r="D106" s="77" t="s">
        <v>288</v>
      </c>
      <c r="E106" s="47"/>
      <c r="F106" s="47" t="str">
        <f t="shared" si="1"/>
        <v>Skylar Schlicht</v>
      </c>
      <c r="G106" s="74">
        <f t="shared" si="2"/>
        <v>1</v>
      </c>
      <c r="H106" s="77">
        <v>1</v>
      </c>
      <c r="I106" s="47">
        <f t="shared" si="8"/>
        <v>1</v>
      </c>
      <c r="J106" s="47">
        <f t="shared" si="9"/>
        <v>1</v>
      </c>
      <c r="K106" s="47">
        <f t="shared" si="10"/>
        <v>1</v>
      </c>
      <c r="L106" s="47"/>
      <c r="M106" s="47"/>
      <c r="N106" s="47"/>
      <c r="O106" s="77" t="s">
        <v>295</v>
      </c>
      <c r="P106" s="47"/>
      <c r="Q106" s="47"/>
      <c r="R106" s="47"/>
      <c r="S106" s="47"/>
      <c r="T106" s="47"/>
      <c r="U106" s="47"/>
      <c r="V106" s="47"/>
      <c r="W106" s="47"/>
      <c r="X106" s="47"/>
      <c r="Y106" s="47"/>
      <c r="Z106" s="47"/>
      <c r="AA106" s="47"/>
      <c r="AB106" s="47"/>
      <c r="AC106" s="47"/>
      <c r="AD106" s="47"/>
      <c r="AE106" s="47"/>
      <c r="AF106" s="47"/>
      <c r="AG106" s="47"/>
      <c r="AH106" s="77" t="s">
        <v>1777</v>
      </c>
      <c r="AI106" s="77" t="s">
        <v>649</v>
      </c>
      <c r="AJ106" s="78" t="s">
        <v>828</v>
      </c>
      <c r="AK106" s="77" t="s">
        <v>1769</v>
      </c>
      <c r="AL106" s="47"/>
      <c r="AM106" s="47"/>
      <c r="AN106" s="47"/>
      <c r="AO106" s="47"/>
      <c r="AP106" s="47"/>
      <c r="AQ106" s="47"/>
      <c r="AR106" s="47"/>
      <c r="AS106" s="47"/>
      <c r="AT106" s="47"/>
      <c r="AU106" s="47"/>
    </row>
    <row r="107" spans="1:47" ht="13" x14ac:dyDescent="0.15">
      <c r="A107" s="76">
        <v>43762.724744548614</v>
      </c>
      <c r="B107" s="77" t="s">
        <v>141</v>
      </c>
      <c r="C107" s="77" t="str">
        <f t="shared" si="0"/>
        <v>Hendrickson</v>
      </c>
      <c r="D107" s="77" t="s">
        <v>288</v>
      </c>
      <c r="E107" s="47"/>
      <c r="F107" s="47" t="str">
        <f t="shared" si="1"/>
        <v>Madison Arrington</v>
      </c>
      <c r="G107" s="74">
        <f t="shared" si="2"/>
        <v>1</v>
      </c>
      <c r="H107" s="77">
        <v>1</v>
      </c>
      <c r="I107" s="47">
        <f t="shared" si="8"/>
        <v>1</v>
      </c>
      <c r="J107" s="47">
        <f t="shared" si="9"/>
        <v>1</v>
      </c>
      <c r="K107" s="47">
        <f t="shared" si="10"/>
        <v>1</v>
      </c>
      <c r="L107" s="47"/>
      <c r="M107" s="47"/>
      <c r="N107" s="47"/>
      <c r="O107" s="77" t="s">
        <v>395</v>
      </c>
      <c r="P107" s="47"/>
      <c r="Q107" s="47"/>
      <c r="R107" s="47"/>
      <c r="S107" s="47"/>
      <c r="T107" s="47"/>
      <c r="U107" s="47"/>
      <c r="V107" s="47"/>
      <c r="W107" s="47"/>
      <c r="X107" s="47"/>
      <c r="Y107" s="47"/>
      <c r="Z107" s="47"/>
      <c r="AA107" s="47"/>
      <c r="AB107" s="47"/>
      <c r="AC107" s="47"/>
      <c r="AD107" s="47"/>
      <c r="AE107" s="47"/>
      <c r="AF107" s="47"/>
      <c r="AG107" s="47"/>
      <c r="AH107" s="77" t="s">
        <v>1778</v>
      </c>
      <c r="AI107" s="77" t="s">
        <v>649</v>
      </c>
      <c r="AJ107" s="78" t="s">
        <v>828</v>
      </c>
      <c r="AK107" s="77" t="s">
        <v>1769</v>
      </c>
      <c r="AL107" s="47"/>
      <c r="AM107" s="47"/>
      <c r="AN107" s="47"/>
      <c r="AO107" s="47"/>
      <c r="AP107" s="47"/>
      <c r="AQ107" s="47"/>
      <c r="AR107" s="47"/>
      <c r="AS107" s="47"/>
      <c r="AT107" s="47"/>
      <c r="AU107" s="47"/>
    </row>
    <row r="108" spans="1:47" ht="13" x14ac:dyDescent="0.15">
      <c r="A108" s="76">
        <v>43762.727392291665</v>
      </c>
      <c r="B108" s="77" t="s">
        <v>141</v>
      </c>
      <c r="C108" s="77" t="str">
        <f t="shared" si="0"/>
        <v>Hendrickson</v>
      </c>
      <c r="D108" s="77" t="s">
        <v>288</v>
      </c>
      <c r="E108" s="47"/>
      <c r="F108" s="47" t="str">
        <f t="shared" si="1"/>
        <v>Jennifer Wieckowski</v>
      </c>
      <c r="G108" s="74">
        <f t="shared" si="2"/>
        <v>1</v>
      </c>
      <c r="H108" s="77">
        <v>1</v>
      </c>
      <c r="I108" s="47">
        <f t="shared" si="8"/>
        <v>1</v>
      </c>
      <c r="J108" s="47">
        <f t="shared" si="9"/>
        <v>1</v>
      </c>
      <c r="K108" s="47">
        <f t="shared" si="10"/>
        <v>1</v>
      </c>
      <c r="L108" s="47"/>
      <c r="M108" s="47"/>
      <c r="N108" s="47"/>
      <c r="O108" s="77" t="s">
        <v>293</v>
      </c>
      <c r="P108" s="47"/>
      <c r="Q108" s="47"/>
      <c r="R108" s="47"/>
      <c r="S108" s="47"/>
      <c r="T108" s="47"/>
      <c r="U108" s="47"/>
      <c r="V108" s="47"/>
      <c r="W108" s="47"/>
      <c r="X108" s="47"/>
      <c r="Y108" s="47"/>
      <c r="Z108" s="47"/>
      <c r="AA108" s="47"/>
      <c r="AB108" s="47"/>
      <c r="AC108" s="47"/>
      <c r="AD108" s="47"/>
      <c r="AE108" s="47"/>
      <c r="AF108" s="47"/>
      <c r="AG108" s="47"/>
      <c r="AH108" s="77" t="s">
        <v>1778</v>
      </c>
      <c r="AI108" s="77" t="s">
        <v>649</v>
      </c>
      <c r="AJ108" s="78" t="s">
        <v>828</v>
      </c>
      <c r="AK108" s="77" t="s">
        <v>1769</v>
      </c>
      <c r="AL108" s="47"/>
      <c r="AM108" s="47"/>
      <c r="AN108" s="47"/>
      <c r="AO108" s="47"/>
      <c r="AP108" s="47"/>
      <c r="AQ108" s="47"/>
      <c r="AR108" s="47"/>
      <c r="AS108" s="47"/>
      <c r="AT108" s="47"/>
      <c r="AU108" s="47"/>
    </row>
    <row r="109" spans="1:47" ht="13" x14ac:dyDescent="0.15">
      <c r="A109" s="76">
        <v>43762.728497245371</v>
      </c>
      <c r="B109" s="77" t="s">
        <v>141</v>
      </c>
      <c r="C109" s="77" t="str">
        <f t="shared" si="0"/>
        <v>Hendrickson</v>
      </c>
      <c r="D109" s="77" t="s">
        <v>288</v>
      </c>
      <c r="E109" s="47"/>
      <c r="F109" s="47" t="str">
        <f t="shared" si="1"/>
        <v>Fanta Kante</v>
      </c>
      <c r="G109" s="74">
        <f t="shared" si="2"/>
        <v>1</v>
      </c>
      <c r="H109" s="47">
        <f t="shared" ref="H109:H111" si="11">IF(ISNUMBER(SEARCH("array",AH109)),1,0) + IF(ISNUMBER(SEARCH("(",AH109)),1,0)</f>
        <v>1</v>
      </c>
      <c r="I109" s="47">
        <f t="shared" si="8"/>
        <v>1</v>
      </c>
      <c r="J109" s="47">
        <f t="shared" si="9"/>
        <v>1</v>
      </c>
      <c r="K109" s="47">
        <f t="shared" si="10"/>
        <v>1</v>
      </c>
      <c r="L109" s="47"/>
      <c r="M109" s="47"/>
      <c r="N109" s="47"/>
      <c r="O109" s="77" t="s">
        <v>322</v>
      </c>
      <c r="P109" s="47"/>
      <c r="Q109" s="47"/>
      <c r="R109" s="47"/>
      <c r="S109" s="47"/>
      <c r="T109" s="47"/>
      <c r="U109" s="47"/>
      <c r="V109" s="47"/>
      <c r="W109" s="47"/>
      <c r="X109" s="47"/>
      <c r="Y109" s="47"/>
      <c r="Z109" s="47"/>
      <c r="AA109" s="47"/>
      <c r="AB109" s="47"/>
      <c r="AC109" s="47"/>
      <c r="AD109" s="47"/>
      <c r="AE109" s="47"/>
      <c r="AF109" s="47"/>
      <c r="AG109" s="47"/>
      <c r="AH109" s="77" t="s">
        <v>1779</v>
      </c>
      <c r="AI109" s="77" t="s">
        <v>649</v>
      </c>
      <c r="AJ109" s="78" t="s">
        <v>828</v>
      </c>
      <c r="AK109" s="77" t="s">
        <v>1769</v>
      </c>
      <c r="AL109" s="47"/>
      <c r="AM109" s="47"/>
      <c r="AN109" s="47"/>
      <c r="AO109" s="47"/>
      <c r="AP109" s="47"/>
      <c r="AQ109" s="47"/>
      <c r="AR109" s="47"/>
      <c r="AS109" s="47"/>
      <c r="AT109" s="47"/>
      <c r="AU109" s="47"/>
    </row>
    <row r="110" spans="1:47" ht="13" x14ac:dyDescent="0.15">
      <c r="A110" s="76">
        <v>43762.728974027777</v>
      </c>
      <c r="B110" s="77" t="s">
        <v>141</v>
      </c>
      <c r="C110" s="77" t="str">
        <f t="shared" si="0"/>
        <v>Hendrickson</v>
      </c>
      <c r="D110" s="77" t="s">
        <v>288</v>
      </c>
      <c r="E110" s="47"/>
      <c r="F110" s="47" t="str">
        <f t="shared" si="1"/>
        <v>Jayden Banks</v>
      </c>
      <c r="G110" s="74">
        <f t="shared" si="2"/>
        <v>0.75</v>
      </c>
      <c r="H110" s="47">
        <f t="shared" si="11"/>
        <v>0</v>
      </c>
      <c r="I110" s="47">
        <f t="shared" si="8"/>
        <v>1</v>
      </c>
      <c r="J110" s="47">
        <f t="shared" si="9"/>
        <v>1</v>
      </c>
      <c r="K110" s="47">
        <f t="shared" si="10"/>
        <v>1</v>
      </c>
      <c r="L110" s="47"/>
      <c r="M110" s="47"/>
      <c r="N110" s="47"/>
      <c r="O110" s="77" t="s">
        <v>303</v>
      </c>
      <c r="P110" s="47"/>
      <c r="Q110" s="47"/>
      <c r="R110" s="47"/>
      <c r="S110" s="47"/>
      <c r="T110" s="47"/>
      <c r="U110" s="47"/>
      <c r="V110" s="47"/>
      <c r="W110" s="47"/>
      <c r="X110" s="47"/>
      <c r="Y110" s="47"/>
      <c r="Z110" s="47"/>
      <c r="AA110" s="47"/>
      <c r="AB110" s="47"/>
      <c r="AC110" s="47"/>
      <c r="AD110" s="47"/>
      <c r="AE110" s="47"/>
      <c r="AF110" s="47"/>
      <c r="AG110" s="47"/>
      <c r="AH110" s="77" t="s">
        <v>1401</v>
      </c>
      <c r="AI110" s="77" t="s">
        <v>649</v>
      </c>
      <c r="AJ110" s="78" t="s">
        <v>828</v>
      </c>
      <c r="AK110" s="77" t="s">
        <v>1769</v>
      </c>
      <c r="AL110" s="47"/>
      <c r="AM110" s="47"/>
      <c r="AN110" s="47"/>
      <c r="AO110" s="47"/>
      <c r="AP110" s="47"/>
      <c r="AQ110" s="47"/>
      <c r="AR110" s="47"/>
      <c r="AS110" s="47"/>
      <c r="AT110" s="47"/>
      <c r="AU110" s="47"/>
    </row>
    <row r="111" spans="1:47" ht="13" x14ac:dyDescent="0.15">
      <c r="A111" s="76">
        <v>43762.745864432873</v>
      </c>
      <c r="B111" s="77" t="s">
        <v>141</v>
      </c>
      <c r="C111" s="77" t="str">
        <f t="shared" si="0"/>
        <v>Harmony</v>
      </c>
      <c r="D111" s="77" t="s">
        <v>247</v>
      </c>
      <c r="E111" s="47"/>
      <c r="F111" s="47" t="str">
        <f t="shared" si="1"/>
        <v>Catherine Hyatt</v>
      </c>
      <c r="G111" s="74">
        <f t="shared" si="2"/>
        <v>0.75</v>
      </c>
      <c r="H111" s="47">
        <f t="shared" si="11"/>
        <v>0</v>
      </c>
      <c r="I111" s="47">
        <f t="shared" si="8"/>
        <v>1</v>
      </c>
      <c r="J111" s="47">
        <f t="shared" si="9"/>
        <v>1</v>
      </c>
      <c r="K111" s="47">
        <f t="shared" si="10"/>
        <v>1</v>
      </c>
      <c r="L111" s="47"/>
      <c r="M111" s="47"/>
      <c r="N111" s="77" t="s">
        <v>257</v>
      </c>
      <c r="O111" s="47"/>
      <c r="P111" s="47"/>
      <c r="Q111" s="47"/>
      <c r="R111" s="47"/>
      <c r="S111" s="47"/>
      <c r="T111" s="47"/>
      <c r="U111" s="47"/>
      <c r="V111" s="47"/>
      <c r="W111" s="47"/>
      <c r="X111" s="47"/>
      <c r="Y111" s="47"/>
      <c r="Z111" s="47"/>
      <c r="AA111" s="47"/>
      <c r="AB111" s="47"/>
      <c r="AC111" s="47"/>
      <c r="AD111" s="47"/>
      <c r="AE111" s="47"/>
      <c r="AF111" s="47"/>
      <c r="AG111" s="47"/>
      <c r="AH111" s="77" t="s">
        <v>1774</v>
      </c>
      <c r="AI111" s="77" t="s">
        <v>649</v>
      </c>
      <c r="AJ111" s="78" t="s">
        <v>828</v>
      </c>
      <c r="AK111" s="77" t="s">
        <v>1769</v>
      </c>
      <c r="AL111" s="47"/>
      <c r="AM111" s="47"/>
      <c r="AN111" s="47"/>
      <c r="AO111" s="47"/>
      <c r="AP111" s="47"/>
      <c r="AQ111" s="47"/>
      <c r="AR111" s="47"/>
      <c r="AS111" s="47"/>
      <c r="AT111" s="47"/>
      <c r="AU111" s="47"/>
    </row>
    <row r="112" spans="1:47" ht="13" x14ac:dyDescent="0.15">
      <c r="A112" s="76">
        <v>43766.692865520832</v>
      </c>
      <c r="B112" s="77" t="s">
        <v>141</v>
      </c>
      <c r="C112" s="77" t="str">
        <f t="shared" si="0"/>
        <v>Del Valle</v>
      </c>
      <c r="D112" s="77" t="s">
        <v>144</v>
      </c>
      <c r="E112" s="47"/>
      <c r="F112" s="47" t="str">
        <f t="shared" si="1"/>
        <v>Demetri Shepherd</v>
      </c>
      <c r="G112" s="74">
        <f t="shared" si="2"/>
        <v>1</v>
      </c>
      <c r="H112" s="77">
        <v>1</v>
      </c>
      <c r="I112" s="47">
        <f t="shared" si="8"/>
        <v>1</v>
      </c>
      <c r="J112" s="47">
        <f t="shared" si="9"/>
        <v>1</v>
      </c>
      <c r="K112" s="47">
        <f t="shared" si="10"/>
        <v>1</v>
      </c>
      <c r="L112" s="47"/>
      <c r="M112" s="77" t="s">
        <v>297</v>
      </c>
      <c r="N112" s="47"/>
      <c r="O112" s="47"/>
      <c r="P112" s="47"/>
      <c r="Q112" s="47"/>
      <c r="R112" s="47"/>
      <c r="S112" s="47"/>
      <c r="T112" s="47"/>
      <c r="U112" s="47"/>
      <c r="V112" s="47"/>
      <c r="W112" s="47"/>
      <c r="X112" s="47"/>
      <c r="Y112" s="47"/>
      <c r="Z112" s="47"/>
      <c r="AA112" s="47"/>
      <c r="AB112" s="47"/>
      <c r="AC112" s="47"/>
      <c r="AD112" s="47"/>
      <c r="AE112" s="47"/>
      <c r="AF112" s="47"/>
      <c r="AG112" s="47"/>
      <c r="AH112" s="77" t="s">
        <v>1778</v>
      </c>
      <c r="AI112" s="77" t="s">
        <v>649</v>
      </c>
      <c r="AJ112" s="78" t="s">
        <v>828</v>
      </c>
      <c r="AK112" s="77" t="s">
        <v>1769</v>
      </c>
      <c r="AL112" s="47"/>
      <c r="AM112" s="47"/>
      <c r="AN112" s="47"/>
      <c r="AO112" s="47"/>
      <c r="AP112" s="47"/>
      <c r="AQ112" s="47"/>
      <c r="AR112" s="47"/>
      <c r="AS112" s="47"/>
      <c r="AT112" s="47"/>
      <c r="AU112" s="47"/>
    </row>
    <row r="113" spans="1:47" ht="13" x14ac:dyDescent="0.15">
      <c r="A113" s="76">
        <v>43766.702454791666</v>
      </c>
      <c r="B113" s="77" t="s">
        <v>141</v>
      </c>
      <c r="C113" s="77" t="str">
        <f t="shared" si="0"/>
        <v>Stony Point</v>
      </c>
      <c r="D113" s="77" t="s">
        <v>142</v>
      </c>
      <c r="E113" s="47"/>
      <c r="F113" s="47" t="str">
        <f t="shared" si="1"/>
        <v>Chieh-Yu (Joy) Chen</v>
      </c>
      <c r="G113" s="74">
        <f t="shared" si="2"/>
        <v>1</v>
      </c>
      <c r="H113" s="77">
        <v>1</v>
      </c>
      <c r="I113" s="47">
        <f t="shared" si="8"/>
        <v>1</v>
      </c>
      <c r="J113" s="47">
        <f t="shared" si="9"/>
        <v>1</v>
      </c>
      <c r="K113" s="47">
        <f t="shared" si="10"/>
        <v>1</v>
      </c>
      <c r="L113" s="47"/>
      <c r="M113" s="47"/>
      <c r="N113" s="47"/>
      <c r="O113" s="47"/>
      <c r="P113" s="47"/>
      <c r="Q113" s="47"/>
      <c r="R113" s="47"/>
      <c r="S113" s="47"/>
      <c r="T113" s="47"/>
      <c r="U113" s="77" t="s">
        <v>161</v>
      </c>
      <c r="V113" s="47"/>
      <c r="W113" s="47"/>
      <c r="X113" s="47"/>
      <c r="Y113" s="47"/>
      <c r="Z113" s="47"/>
      <c r="AA113" s="47"/>
      <c r="AB113" s="47"/>
      <c r="AC113" s="47"/>
      <c r="AD113" s="47"/>
      <c r="AE113" s="47"/>
      <c r="AF113" s="47"/>
      <c r="AG113" s="47"/>
      <c r="AH113" s="77" t="s">
        <v>1778</v>
      </c>
      <c r="AI113" s="77" t="s">
        <v>649</v>
      </c>
      <c r="AJ113" s="78" t="s">
        <v>828</v>
      </c>
      <c r="AK113" s="77" t="s">
        <v>1769</v>
      </c>
      <c r="AL113" s="47"/>
      <c r="AM113" s="47"/>
      <c r="AN113" s="47"/>
      <c r="AO113" s="47"/>
      <c r="AP113" s="47"/>
      <c r="AQ113" s="47"/>
      <c r="AR113" s="47"/>
      <c r="AS113" s="47"/>
      <c r="AT113" s="47"/>
      <c r="AU113" s="47"/>
    </row>
    <row r="114" spans="1:47" ht="13" x14ac:dyDescent="0.15">
      <c r="A114" s="76">
        <v>43766.714407708336</v>
      </c>
      <c r="B114" s="77" t="s">
        <v>141</v>
      </c>
      <c r="C114" s="77" t="str">
        <f t="shared" si="0"/>
        <v>Del Valle</v>
      </c>
      <c r="D114" s="77" t="s">
        <v>144</v>
      </c>
      <c r="E114" s="47"/>
      <c r="F114" s="47" t="str">
        <f t="shared" si="1"/>
        <v>Estrellita Dilbert</v>
      </c>
      <c r="G114" s="74">
        <f t="shared" si="2"/>
        <v>0.75</v>
      </c>
      <c r="H114" s="47">
        <f>IF(ISNUMBER(SEARCH("array",AH114)),1,0) + IF(ISNUMBER(SEARCH("(",AH114)),1,0)</f>
        <v>0</v>
      </c>
      <c r="I114" s="47">
        <f t="shared" si="8"/>
        <v>1</v>
      </c>
      <c r="J114" s="47">
        <f t="shared" si="9"/>
        <v>1</v>
      </c>
      <c r="K114" s="47">
        <f t="shared" si="10"/>
        <v>1</v>
      </c>
      <c r="L114" s="47"/>
      <c r="M114" s="77" t="s">
        <v>146</v>
      </c>
      <c r="N114" s="47"/>
      <c r="O114" s="47"/>
      <c r="P114" s="47"/>
      <c r="Q114" s="47"/>
      <c r="R114" s="47"/>
      <c r="S114" s="47"/>
      <c r="T114" s="47"/>
      <c r="U114" s="47"/>
      <c r="V114" s="47"/>
      <c r="W114" s="47"/>
      <c r="X114" s="47"/>
      <c r="Y114" s="47"/>
      <c r="Z114" s="47"/>
      <c r="AA114" s="47"/>
      <c r="AB114" s="47"/>
      <c r="AC114" s="47"/>
      <c r="AD114" s="47"/>
      <c r="AE114" s="47"/>
      <c r="AF114" s="47"/>
      <c r="AG114" s="47"/>
      <c r="AH114" s="77" t="s">
        <v>1780</v>
      </c>
      <c r="AI114" s="77" t="s">
        <v>649</v>
      </c>
      <c r="AJ114" s="78" t="s">
        <v>828</v>
      </c>
      <c r="AK114" s="77" t="s">
        <v>1769</v>
      </c>
      <c r="AL114" s="47"/>
      <c r="AM114" s="47"/>
      <c r="AN114" s="47"/>
      <c r="AO114" s="47"/>
      <c r="AP114" s="47"/>
      <c r="AQ114" s="47"/>
      <c r="AR114" s="47"/>
      <c r="AS114" s="47"/>
      <c r="AT114" s="47"/>
      <c r="AU114" s="47"/>
    </row>
    <row r="115" spans="1:47" ht="13" x14ac:dyDescent="0.15">
      <c r="A115" s="76">
        <v>43766.718391365735</v>
      </c>
      <c r="B115" s="77" t="s">
        <v>141</v>
      </c>
      <c r="C115" s="77" t="str">
        <f t="shared" si="0"/>
        <v>Stony Point</v>
      </c>
      <c r="D115" s="77" t="s">
        <v>142</v>
      </c>
      <c r="E115" s="47"/>
      <c r="F115" s="47" t="str">
        <f t="shared" si="1"/>
        <v>Agnieszka Jesionowska</v>
      </c>
      <c r="G115" s="74">
        <f t="shared" si="2"/>
        <v>1</v>
      </c>
      <c r="H115" s="77">
        <v>1</v>
      </c>
      <c r="I115" s="47">
        <f t="shared" si="8"/>
        <v>1</v>
      </c>
      <c r="J115" s="47">
        <f t="shared" si="9"/>
        <v>1</v>
      </c>
      <c r="K115" s="47">
        <f t="shared" si="10"/>
        <v>1</v>
      </c>
      <c r="L115" s="47"/>
      <c r="M115" s="47"/>
      <c r="N115" s="47"/>
      <c r="O115" s="47"/>
      <c r="P115" s="47"/>
      <c r="Q115" s="47"/>
      <c r="R115" s="47"/>
      <c r="S115" s="47"/>
      <c r="T115" s="47"/>
      <c r="U115" s="77" t="s">
        <v>184</v>
      </c>
      <c r="V115" s="47"/>
      <c r="W115" s="47"/>
      <c r="X115" s="47"/>
      <c r="Y115" s="47"/>
      <c r="Z115" s="47"/>
      <c r="AA115" s="47"/>
      <c r="AB115" s="47"/>
      <c r="AC115" s="47"/>
      <c r="AD115" s="47"/>
      <c r="AE115" s="47"/>
      <c r="AF115" s="47"/>
      <c r="AG115" s="47"/>
      <c r="AH115" s="77" t="s">
        <v>1781</v>
      </c>
      <c r="AI115" s="77" t="s">
        <v>649</v>
      </c>
      <c r="AJ115" s="78" t="s">
        <v>828</v>
      </c>
      <c r="AK115" s="77" t="s">
        <v>1769</v>
      </c>
      <c r="AL115" s="47"/>
      <c r="AM115" s="47"/>
      <c r="AN115" s="47"/>
      <c r="AO115" s="47"/>
      <c r="AP115" s="47"/>
      <c r="AQ115" s="47"/>
      <c r="AR115" s="47"/>
      <c r="AS115" s="47"/>
      <c r="AT115" s="47"/>
      <c r="AU115" s="47"/>
    </row>
    <row r="116" spans="1:47" ht="13" x14ac:dyDescent="0.15">
      <c r="A116" s="76">
        <v>43766.720255983797</v>
      </c>
      <c r="B116" s="77" t="s">
        <v>141</v>
      </c>
      <c r="C116" s="77" t="str">
        <f t="shared" si="0"/>
        <v>Stony Point</v>
      </c>
      <c r="D116" s="77" t="s">
        <v>142</v>
      </c>
      <c r="E116" s="47"/>
      <c r="F116" s="47" t="str">
        <f t="shared" si="1"/>
        <v>Kathleen Robot</v>
      </c>
      <c r="G116" s="74">
        <f t="shared" si="2"/>
        <v>1</v>
      </c>
      <c r="H116" s="47">
        <f>IF(ISNUMBER(SEARCH("array",AH116)),1,0) + IF(ISNUMBER(SEARCH("(",AH116)),1,0)</f>
        <v>1</v>
      </c>
      <c r="I116" s="47">
        <f t="shared" si="8"/>
        <v>1</v>
      </c>
      <c r="J116" s="47">
        <f t="shared" si="9"/>
        <v>1</v>
      </c>
      <c r="K116" s="47">
        <f t="shared" si="10"/>
        <v>1</v>
      </c>
      <c r="L116" s="47"/>
      <c r="M116" s="47"/>
      <c r="N116" s="47"/>
      <c r="O116" s="47"/>
      <c r="P116" s="47"/>
      <c r="Q116" s="47"/>
      <c r="R116" s="47"/>
      <c r="S116" s="47"/>
      <c r="T116" s="47"/>
      <c r="U116" s="77" t="s">
        <v>405</v>
      </c>
      <c r="V116" s="47"/>
      <c r="W116" s="47"/>
      <c r="X116" s="47"/>
      <c r="Y116" s="47"/>
      <c r="Z116" s="47"/>
      <c r="AA116" s="47"/>
      <c r="AB116" s="47"/>
      <c r="AC116" s="47"/>
      <c r="AD116" s="47"/>
      <c r="AE116" s="47"/>
      <c r="AF116" s="47"/>
      <c r="AG116" s="47"/>
      <c r="AH116" s="77" t="s">
        <v>1772</v>
      </c>
      <c r="AI116" s="77" t="s">
        <v>649</v>
      </c>
      <c r="AJ116" s="78" t="s">
        <v>828</v>
      </c>
      <c r="AK116" s="77" t="s">
        <v>1769</v>
      </c>
      <c r="AL116" s="47"/>
      <c r="AM116" s="47"/>
      <c r="AN116" s="47"/>
      <c r="AO116" s="47"/>
      <c r="AP116" s="47"/>
      <c r="AQ116" s="47"/>
      <c r="AR116" s="47"/>
      <c r="AS116" s="47"/>
      <c r="AT116" s="47"/>
      <c r="AU116" s="47"/>
    </row>
    <row r="117" spans="1:47" ht="13" x14ac:dyDescent="0.15">
      <c r="A117" s="76">
        <v>43766.721176666666</v>
      </c>
      <c r="B117" s="77" t="s">
        <v>141</v>
      </c>
      <c r="C117" s="77" t="str">
        <f t="shared" si="0"/>
        <v>Del Valle</v>
      </c>
      <c r="D117" s="77" t="s">
        <v>144</v>
      </c>
      <c r="E117" s="47"/>
      <c r="F117" s="47" t="str">
        <f t="shared" si="1"/>
        <v>Victor Negrete</v>
      </c>
      <c r="G117" s="74">
        <f t="shared" si="2"/>
        <v>1</v>
      </c>
      <c r="H117" s="77">
        <v>1</v>
      </c>
      <c r="I117" s="47">
        <f t="shared" si="8"/>
        <v>1</v>
      </c>
      <c r="J117" s="47">
        <f t="shared" si="9"/>
        <v>1</v>
      </c>
      <c r="K117" s="47">
        <f t="shared" si="10"/>
        <v>1</v>
      </c>
      <c r="L117" s="47"/>
      <c r="M117" s="77" t="s">
        <v>152</v>
      </c>
      <c r="N117" s="47"/>
      <c r="O117" s="47"/>
      <c r="P117" s="47"/>
      <c r="Q117" s="47"/>
      <c r="R117" s="47"/>
      <c r="S117" s="47"/>
      <c r="T117" s="47"/>
      <c r="U117" s="47"/>
      <c r="V117" s="47"/>
      <c r="W117" s="47"/>
      <c r="X117" s="47"/>
      <c r="Y117" s="47"/>
      <c r="Z117" s="47"/>
      <c r="AA117" s="47"/>
      <c r="AB117" s="47"/>
      <c r="AC117" s="47"/>
      <c r="AD117" s="47"/>
      <c r="AE117" s="47"/>
      <c r="AF117" s="47"/>
      <c r="AG117" s="47"/>
      <c r="AH117" s="77" t="s">
        <v>1778</v>
      </c>
      <c r="AI117" s="77" t="s">
        <v>649</v>
      </c>
      <c r="AJ117" s="78" t="s">
        <v>828</v>
      </c>
      <c r="AK117" s="77" t="s">
        <v>1769</v>
      </c>
      <c r="AL117" s="47"/>
      <c r="AM117" s="47"/>
      <c r="AN117" s="47"/>
      <c r="AO117" s="47"/>
      <c r="AP117" s="47"/>
      <c r="AQ117" s="47"/>
      <c r="AR117" s="47"/>
      <c r="AS117" s="47"/>
      <c r="AT117" s="47"/>
      <c r="AU117" s="47"/>
    </row>
    <row r="118" spans="1:47" ht="13" x14ac:dyDescent="0.15">
      <c r="A118" s="76">
        <v>43766.723043506943</v>
      </c>
      <c r="B118" s="77" t="s">
        <v>141</v>
      </c>
      <c r="C118" s="77" t="str">
        <f t="shared" si="0"/>
        <v>Del Valle</v>
      </c>
      <c r="D118" s="77" t="s">
        <v>144</v>
      </c>
      <c r="E118" s="47"/>
      <c r="F118" s="47" t="str">
        <f t="shared" si="1"/>
        <v>Clarissa Leija</v>
      </c>
      <c r="G118" s="74">
        <f t="shared" si="2"/>
        <v>0.75</v>
      </c>
      <c r="H118" s="47">
        <f t="shared" ref="H118:H119" si="12">IF(ISNUMBER(SEARCH("array",AH118)),1,0) + IF(ISNUMBER(SEARCH("(",AH118)),1,0)</f>
        <v>0</v>
      </c>
      <c r="I118" s="47">
        <f t="shared" si="8"/>
        <v>1</v>
      </c>
      <c r="J118" s="47">
        <f t="shared" si="9"/>
        <v>1</v>
      </c>
      <c r="K118" s="47">
        <f t="shared" si="10"/>
        <v>1</v>
      </c>
      <c r="L118" s="47"/>
      <c r="M118" s="77" t="s">
        <v>287</v>
      </c>
      <c r="N118" s="47"/>
      <c r="O118" s="47"/>
      <c r="P118" s="47"/>
      <c r="Q118" s="47"/>
      <c r="R118" s="47"/>
      <c r="S118" s="47"/>
      <c r="T118" s="47"/>
      <c r="U118" s="47"/>
      <c r="V118" s="47"/>
      <c r="W118" s="47"/>
      <c r="X118" s="47"/>
      <c r="Y118" s="47"/>
      <c r="Z118" s="47"/>
      <c r="AA118" s="47"/>
      <c r="AB118" s="47"/>
      <c r="AC118" s="47"/>
      <c r="AD118" s="47"/>
      <c r="AE118" s="47"/>
      <c r="AF118" s="47"/>
      <c r="AG118" s="47"/>
      <c r="AH118" s="77" t="s">
        <v>1584</v>
      </c>
      <c r="AI118" s="77" t="s">
        <v>649</v>
      </c>
      <c r="AJ118" s="78" t="s">
        <v>828</v>
      </c>
      <c r="AK118" s="77" t="s">
        <v>1769</v>
      </c>
      <c r="AL118" s="47"/>
      <c r="AM118" s="47"/>
      <c r="AN118" s="47"/>
      <c r="AO118" s="47"/>
      <c r="AP118" s="47"/>
      <c r="AQ118" s="47"/>
      <c r="AR118" s="47"/>
      <c r="AS118" s="47"/>
      <c r="AT118" s="47"/>
      <c r="AU118" s="47"/>
    </row>
    <row r="119" spans="1:47" ht="13" x14ac:dyDescent="0.15">
      <c r="A119" s="76">
        <v>43766.723954247689</v>
      </c>
      <c r="B119" s="77" t="s">
        <v>141</v>
      </c>
      <c r="C119" s="77" t="str">
        <f t="shared" si="0"/>
        <v>Del Valle</v>
      </c>
      <c r="D119" s="77" t="s">
        <v>144</v>
      </c>
      <c r="E119" s="47"/>
      <c r="F119" s="47" t="str">
        <f t="shared" si="1"/>
        <v>Emily Lopez Campos</v>
      </c>
      <c r="G119" s="74">
        <f t="shared" si="2"/>
        <v>0.75</v>
      </c>
      <c r="H119" s="47">
        <f t="shared" si="12"/>
        <v>0</v>
      </c>
      <c r="I119" s="47">
        <f t="shared" si="8"/>
        <v>1</v>
      </c>
      <c r="J119" s="47">
        <f t="shared" si="9"/>
        <v>1</v>
      </c>
      <c r="K119" s="47">
        <f t="shared" si="10"/>
        <v>1</v>
      </c>
      <c r="L119" s="47"/>
      <c r="M119" s="77" t="s">
        <v>285</v>
      </c>
      <c r="N119" s="47"/>
      <c r="O119" s="47"/>
      <c r="P119" s="47"/>
      <c r="Q119" s="47"/>
      <c r="R119" s="47"/>
      <c r="S119" s="47"/>
      <c r="T119" s="47"/>
      <c r="U119" s="47"/>
      <c r="V119" s="47"/>
      <c r="W119" s="47"/>
      <c r="X119" s="47"/>
      <c r="Y119" s="47"/>
      <c r="Z119" s="47"/>
      <c r="AA119" s="47"/>
      <c r="AB119" s="47"/>
      <c r="AC119" s="47"/>
      <c r="AD119" s="47"/>
      <c r="AE119" s="47"/>
      <c r="AF119" s="47"/>
      <c r="AG119" s="47"/>
      <c r="AH119" s="77" t="s">
        <v>1782</v>
      </c>
      <c r="AI119" s="77" t="s">
        <v>649</v>
      </c>
      <c r="AJ119" s="78" t="s">
        <v>828</v>
      </c>
      <c r="AK119" s="77" t="s">
        <v>1769</v>
      </c>
      <c r="AL119" s="47"/>
      <c r="AM119" s="47"/>
      <c r="AN119" s="47"/>
      <c r="AO119" s="47"/>
      <c r="AP119" s="47"/>
      <c r="AQ119" s="47"/>
      <c r="AR119" s="47"/>
      <c r="AS119" s="47"/>
      <c r="AT119" s="47"/>
      <c r="AU119" s="47"/>
    </row>
    <row r="120" spans="1:47" ht="13" x14ac:dyDescent="0.15">
      <c r="A120" s="76">
        <v>43766.724157916666</v>
      </c>
      <c r="B120" s="77" t="s">
        <v>141</v>
      </c>
      <c r="C120" s="77" t="str">
        <f t="shared" si="0"/>
        <v>Weiss</v>
      </c>
      <c r="D120" s="77" t="s">
        <v>168</v>
      </c>
      <c r="E120" s="47"/>
      <c r="F120" s="47" t="str">
        <f t="shared" si="1"/>
        <v>Abigail Berry</v>
      </c>
      <c r="G120" s="74">
        <f t="shared" si="2"/>
        <v>1</v>
      </c>
      <c r="H120" s="77">
        <v>1</v>
      </c>
      <c r="I120" s="47">
        <f t="shared" si="8"/>
        <v>1</v>
      </c>
      <c r="J120" s="47">
        <f t="shared" si="9"/>
        <v>1</v>
      </c>
      <c r="K120" s="47">
        <f t="shared" si="10"/>
        <v>1</v>
      </c>
      <c r="L120" s="47"/>
      <c r="M120" s="47"/>
      <c r="N120" s="47"/>
      <c r="O120" s="47"/>
      <c r="P120" s="47"/>
      <c r="Q120" s="47"/>
      <c r="R120" s="47"/>
      <c r="S120" s="47"/>
      <c r="T120" s="47"/>
      <c r="U120" s="47"/>
      <c r="V120" s="77" t="s">
        <v>192</v>
      </c>
      <c r="W120" s="47"/>
      <c r="X120" s="47"/>
      <c r="Y120" s="47"/>
      <c r="Z120" s="47"/>
      <c r="AA120" s="47"/>
      <c r="AB120" s="47"/>
      <c r="AC120" s="47"/>
      <c r="AD120" s="47"/>
      <c r="AE120" s="47"/>
      <c r="AF120" s="47"/>
      <c r="AG120" s="47"/>
      <c r="AH120" s="77" t="s">
        <v>1778</v>
      </c>
      <c r="AI120" s="77" t="s">
        <v>649</v>
      </c>
      <c r="AJ120" s="78" t="s">
        <v>828</v>
      </c>
      <c r="AK120" s="77" t="s">
        <v>1769</v>
      </c>
      <c r="AL120" s="47"/>
      <c r="AM120" s="47"/>
      <c r="AN120" s="47"/>
      <c r="AO120" s="47"/>
      <c r="AP120" s="47"/>
      <c r="AQ120" s="47"/>
      <c r="AR120" s="47"/>
      <c r="AS120" s="47"/>
      <c r="AT120" s="47"/>
      <c r="AU120" s="47"/>
    </row>
    <row r="121" spans="1:47" ht="13" x14ac:dyDescent="0.15">
      <c r="A121" s="76">
        <v>43766.724391979165</v>
      </c>
      <c r="B121" s="77" t="s">
        <v>141</v>
      </c>
      <c r="C121" s="77" t="str">
        <f t="shared" si="0"/>
        <v>Del Valle</v>
      </c>
      <c r="D121" s="77" t="s">
        <v>144</v>
      </c>
      <c r="E121" s="47"/>
      <c r="F121" s="47" t="str">
        <f t="shared" si="1"/>
        <v>Florence Nyiraneza</v>
      </c>
      <c r="G121" s="74">
        <f t="shared" si="2"/>
        <v>0.75</v>
      </c>
      <c r="H121" s="47">
        <f t="shared" ref="H121:H122" si="13">IF(ISNUMBER(SEARCH("array",AH121)),1,0) + IF(ISNUMBER(SEARCH("(",AH121)),1,0)</f>
        <v>0</v>
      </c>
      <c r="I121" s="47">
        <f t="shared" si="8"/>
        <v>1</v>
      </c>
      <c r="J121" s="47">
        <f t="shared" si="9"/>
        <v>1</v>
      </c>
      <c r="K121" s="47">
        <f t="shared" si="10"/>
        <v>1</v>
      </c>
      <c r="L121" s="47"/>
      <c r="M121" s="77" t="s">
        <v>150</v>
      </c>
      <c r="N121" s="47"/>
      <c r="O121" s="47"/>
      <c r="P121" s="47"/>
      <c r="Q121" s="47"/>
      <c r="R121" s="47"/>
      <c r="S121" s="47"/>
      <c r="T121" s="47"/>
      <c r="U121" s="47"/>
      <c r="V121" s="47"/>
      <c r="W121" s="47"/>
      <c r="X121" s="47"/>
      <c r="Y121" s="47"/>
      <c r="Z121" s="47"/>
      <c r="AA121" s="47"/>
      <c r="AB121" s="47"/>
      <c r="AC121" s="47"/>
      <c r="AD121" s="47"/>
      <c r="AE121" s="47"/>
      <c r="AF121" s="47"/>
      <c r="AG121" s="47"/>
      <c r="AH121" s="77" t="s">
        <v>1783</v>
      </c>
      <c r="AI121" s="77" t="s">
        <v>649</v>
      </c>
      <c r="AJ121" s="78" t="s">
        <v>828</v>
      </c>
      <c r="AK121" s="77" t="s">
        <v>1769</v>
      </c>
      <c r="AL121" s="47"/>
      <c r="AM121" s="47"/>
      <c r="AN121" s="47"/>
      <c r="AO121" s="47"/>
      <c r="AP121" s="47"/>
      <c r="AQ121" s="47"/>
      <c r="AR121" s="47"/>
      <c r="AS121" s="47"/>
      <c r="AT121" s="47"/>
      <c r="AU121" s="47"/>
    </row>
    <row r="122" spans="1:47" ht="13" x14ac:dyDescent="0.15">
      <c r="A122" s="76">
        <v>43766.724484432867</v>
      </c>
      <c r="B122" s="77" t="s">
        <v>141</v>
      </c>
      <c r="C122" s="77" t="str">
        <f t="shared" si="0"/>
        <v>Del Valle</v>
      </c>
      <c r="D122" s="77" t="s">
        <v>144</v>
      </c>
      <c r="E122" s="47"/>
      <c r="F122" s="47" t="str">
        <f t="shared" si="1"/>
        <v>Lalit Khadka</v>
      </c>
      <c r="G122" s="74">
        <f t="shared" si="2"/>
        <v>1</v>
      </c>
      <c r="H122" s="47">
        <f t="shared" si="13"/>
        <v>1</v>
      </c>
      <c r="I122" s="47">
        <f t="shared" si="8"/>
        <v>1</v>
      </c>
      <c r="J122" s="47">
        <f t="shared" si="9"/>
        <v>1</v>
      </c>
      <c r="K122" s="47">
        <f t="shared" si="10"/>
        <v>1</v>
      </c>
      <c r="L122" s="47"/>
      <c r="M122" s="77" t="s">
        <v>336</v>
      </c>
      <c r="N122" s="47"/>
      <c r="O122" s="47"/>
      <c r="P122" s="47"/>
      <c r="Q122" s="47"/>
      <c r="R122" s="47"/>
      <c r="S122" s="47"/>
      <c r="T122" s="47"/>
      <c r="U122" s="47"/>
      <c r="V122" s="47"/>
      <c r="W122" s="47"/>
      <c r="X122" s="47"/>
      <c r="Y122" s="47"/>
      <c r="Z122" s="47"/>
      <c r="AA122" s="47"/>
      <c r="AB122" s="47"/>
      <c r="AC122" s="47"/>
      <c r="AD122" s="47"/>
      <c r="AE122" s="47"/>
      <c r="AF122" s="47"/>
      <c r="AG122" s="47"/>
      <c r="AH122" s="77" t="s">
        <v>1784</v>
      </c>
      <c r="AI122" s="77" t="s">
        <v>649</v>
      </c>
      <c r="AJ122" s="78" t="s">
        <v>828</v>
      </c>
      <c r="AK122" s="77" t="s">
        <v>1769</v>
      </c>
      <c r="AL122" s="47"/>
      <c r="AM122" s="47"/>
      <c r="AN122" s="47"/>
      <c r="AO122" s="47"/>
      <c r="AP122" s="47"/>
      <c r="AQ122" s="47"/>
      <c r="AR122" s="47"/>
      <c r="AS122" s="47"/>
      <c r="AT122" s="47"/>
      <c r="AU122" s="47"/>
    </row>
    <row r="123" spans="1:47" ht="13" x14ac:dyDescent="0.15">
      <c r="A123" s="76">
        <v>43766.72457943287</v>
      </c>
      <c r="B123" s="77" t="s">
        <v>141</v>
      </c>
      <c r="C123" s="77" t="str">
        <f t="shared" si="0"/>
        <v>Weiss</v>
      </c>
      <c r="D123" s="77" t="s">
        <v>168</v>
      </c>
      <c r="E123" s="47"/>
      <c r="F123" s="47" t="str">
        <f t="shared" si="1"/>
        <v>Lynnette DeCuire</v>
      </c>
      <c r="G123" s="74">
        <f t="shared" si="2"/>
        <v>1</v>
      </c>
      <c r="H123" s="77">
        <v>1</v>
      </c>
      <c r="I123" s="47">
        <f t="shared" si="8"/>
        <v>1</v>
      </c>
      <c r="J123" s="47">
        <f t="shared" si="9"/>
        <v>1</v>
      </c>
      <c r="K123" s="47">
        <f t="shared" si="10"/>
        <v>1</v>
      </c>
      <c r="L123" s="47"/>
      <c r="M123" s="47"/>
      <c r="N123" s="47"/>
      <c r="O123" s="47"/>
      <c r="P123" s="47"/>
      <c r="Q123" s="47"/>
      <c r="R123" s="47"/>
      <c r="S123" s="47"/>
      <c r="T123" s="47"/>
      <c r="U123" s="47"/>
      <c r="V123" s="77" t="s">
        <v>199</v>
      </c>
      <c r="W123" s="47"/>
      <c r="X123" s="47"/>
      <c r="Y123" s="47"/>
      <c r="Z123" s="47"/>
      <c r="AA123" s="47"/>
      <c r="AB123" s="47"/>
      <c r="AC123" s="47"/>
      <c r="AD123" s="47"/>
      <c r="AE123" s="47"/>
      <c r="AF123" s="47"/>
      <c r="AG123" s="47"/>
      <c r="AH123" s="77" t="s">
        <v>1785</v>
      </c>
      <c r="AI123" s="77" t="s">
        <v>649</v>
      </c>
      <c r="AJ123" s="78" t="s">
        <v>828</v>
      </c>
      <c r="AK123" s="77" t="s">
        <v>1769</v>
      </c>
      <c r="AL123" s="47"/>
      <c r="AM123" s="47"/>
      <c r="AN123" s="47"/>
      <c r="AO123" s="47"/>
      <c r="AP123" s="47"/>
      <c r="AQ123" s="47"/>
      <c r="AR123" s="47"/>
      <c r="AS123" s="47"/>
      <c r="AT123" s="47"/>
      <c r="AU123" s="47"/>
    </row>
    <row r="124" spans="1:47" ht="13" x14ac:dyDescent="0.15">
      <c r="A124" s="76">
        <v>43766.724907164353</v>
      </c>
      <c r="B124" s="77" t="s">
        <v>141</v>
      </c>
      <c r="C124" s="77" t="str">
        <f t="shared" si="0"/>
        <v>Del Valle</v>
      </c>
      <c r="D124" s="77" t="s">
        <v>144</v>
      </c>
      <c r="E124" s="47"/>
      <c r="F124" s="47" t="str">
        <f t="shared" si="1"/>
        <v>Thalia Perez Mendoza</v>
      </c>
      <c r="G124" s="74">
        <f t="shared" si="2"/>
        <v>1</v>
      </c>
      <c r="H124" s="47">
        <f t="shared" ref="H124:H125" si="14">IF(ISNUMBER(SEARCH("array",AH124)),1,0) + IF(ISNUMBER(SEARCH("(",AH124)),1,0)</f>
        <v>1</v>
      </c>
      <c r="I124" s="47">
        <f t="shared" si="8"/>
        <v>1</v>
      </c>
      <c r="J124" s="47">
        <f t="shared" si="9"/>
        <v>1</v>
      </c>
      <c r="K124" s="47">
        <f t="shared" si="10"/>
        <v>1</v>
      </c>
      <c r="L124" s="47"/>
      <c r="M124" s="77" t="s">
        <v>358</v>
      </c>
      <c r="N124" s="47"/>
      <c r="O124" s="47"/>
      <c r="P124" s="47"/>
      <c r="Q124" s="47"/>
      <c r="R124" s="47"/>
      <c r="S124" s="47"/>
      <c r="T124" s="47"/>
      <c r="U124" s="47"/>
      <c r="V124" s="47"/>
      <c r="W124" s="47"/>
      <c r="X124" s="47"/>
      <c r="Y124" s="47"/>
      <c r="Z124" s="47"/>
      <c r="AA124" s="47"/>
      <c r="AB124" s="47"/>
      <c r="AC124" s="47"/>
      <c r="AD124" s="47"/>
      <c r="AE124" s="47"/>
      <c r="AF124" s="47"/>
      <c r="AG124" s="47"/>
      <c r="AH124" s="77" t="s">
        <v>583</v>
      </c>
      <c r="AI124" s="77" t="s">
        <v>1786</v>
      </c>
      <c r="AJ124" s="78" t="s">
        <v>828</v>
      </c>
      <c r="AK124" s="77" t="s">
        <v>1769</v>
      </c>
      <c r="AL124" s="47"/>
      <c r="AM124" s="47"/>
      <c r="AN124" s="47"/>
      <c r="AO124" s="47"/>
      <c r="AP124" s="47"/>
      <c r="AQ124" s="47"/>
      <c r="AR124" s="47"/>
      <c r="AS124" s="47"/>
      <c r="AT124" s="47"/>
      <c r="AU124" s="47"/>
    </row>
    <row r="125" spans="1:47" ht="13" x14ac:dyDescent="0.15">
      <c r="A125" s="76">
        <v>43766.725107615741</v>
      </c>
      <c r="B125" s="77" t="s">
        <v>141</v>
      </c>
      <c r="C125" s="77" t="str">
        <f t="shared" si="0"/>
        <v>Del Valle</v>
      </c>
      <c r="D125" s="77" t="s">
        <v>144</v>
      </c>
      <c r="E125" s="47"/>
      <c r="F125" s="47" t="str">
        <f t="shared" si="1"/>
        <v>Aleksy Rodriguez</v>
      </c>
      <c r="G125" s="74">
        <f t="shared" si="2"/>
        <v>1</v>
      </c>
      <c r="H125" s="47">
        <f t="shared" si="14"/>
        <v>1</v>
      </c>
      <c r="I125" s="47">
        <f t="shared" si="8"/>
        <v>1</v>
      </c>
      <c r="J125" s="47">
        <f t="shared" si="9"/>
        <v>1</v>
      </c>
      <c r="K125" s="47">
        <f t="shared" si="10"/>
        <v>1</v>
      </c>
      <c r="L125" s="47"/>
      <c r="M125" s="77" t="s">
        <v>151</v>
      </c>
      <c r="N125" s="47"/>
      <c r="O125" s="47"/>
      <c r="P125" s="47"/>
      <c r="Q125" s="47"/>
      <c r="R125" s="47"/>
      <c r="S125" s="47"/>
      <c r="T125" s="47"/>
      <c r="U125" s="47"/>
      <c r="V125" s="47"/>
      <c r="W125" s="47"/>
      <c r="X125" s="47"/>
      <c r="Y125" s="47"/>
      <c r="Z125" s="47"/>
      <c r="AA125" s="47"/>
      <c r="AB125" s="47"/>
      <c r="AC125" s="47"/>
      <c r="AD125" s="47"/>
      <c r="AE125" s="47"/>
      <c r="AF125" s="47"/>
      <c r="AG125" s="47"/>
      <c r="AH125" s="77" t="s">
        <v>1772</v>
      </c>
      <c r="AI125" s="77" t="s">
        <v>649</v>
      </c>
      <c r="AJ125" s="78" t="s">
        <v>828</v>
      </c>
      <c r="AK125" s="77" t="s">
        <v>1769</v>
      </c>
      <c r="AL125" s="47"/>
      <c r="AM125" s="47"/>
      <c r="AN125" s="47"/>
      <c r="AO125" s="47"/>
      <c r="AP125" s="47"/>
      <c r="AQ125" s="47"/>
      <c r="AR125" s="47"/>
      <c r="AS125" s="47"/>
      <c r="AT125" s="47"/>
      <c r="AU125" s="47"/>
    </row>
    <row r="126" spans="1:47" ht="13" x14ac:dyDescent="0.15">
      <c r="A126" s="76">
        <v>43766.725338680553</v>
      </c>
      <c r="B126" s="77" t="s">
        <v>141</v>
      </c>
      <c r="C126" s="77" t="str">
        <f t="shared" si="0"/>
        <v>Weiss</v>
      </c>
      <c r="D126" s="77" t="s">
        <v>168</v>
      </c>
      <c r="E126" s="47"/>
      <c r="F126" s="47" t="str">
        <f t="shared" si="1"/>
        <v>Myzel Oyaro</v>
      </c>
      <c r="G126" s="74">
        <f t="shared" si="2"/>
        <v>1</v>
      </c>
      <c r="H126" s="77">
        <v>1</v>
      </c>
      <c r="I126" s="47">
        <f t="shared" si="8"/>
        <v>1</v>
      </c>
      <c r="J126" s="47">
        <f t="shared" si="9"/>
        <v>1</v>
      </c>
      <c r="K126" s="47">
        <f t="shared" si="10"/>
        <v>1</v>
      </c>
      <c r="L126" s="47"/>
      <c r="M126" s="47"/>
      <c r="N126" s="47"/>
      <c r="O126" s="47"/>
      <c r="P126" s="47"/>
      <c r="Q126" s="47"/>
      <c r="R126" s="47"/>
      <c r="S126" s="47"/>
      <c r="T126" s="47"/>
      <c r="U126" s="47"/>
      <c r="V126" s="77" t="s">
        <v>363</v>
      </c>
      <c r="W126" s="47"/>
      <c r="X126" s="47"/>
      <c r="Y126" s="47"/>
      <c r="Z126" s="47"/>
      <c r="AA126" s="47"/>
      <c r="AB126" s="47"/>
      <c r="AC126" s="47"/>
      <c r="AD126" s="47"/>
      <c r="AE126" s="47"/>
      <c r="AF126" s="47"/>
      <c r="AG126" s="47"/>
      <c r="AH126" s="77" t="s">
        <v>1778</v>
      </c>
      <c r="AI126" s="77" t="s">
        <v>649</v>
      </c>
      <c r="AJ126" s="78" t="s">
        <v>828</v>
      </c>
      <c r="AK126" s="77" t="s">
        <v>1769</v>
      </c>
      <c r="AL126" s="47"/>
      <c r="AM126" s="47"/>
      <c r="AN126" s="47"/>
      <c r="AO126" s="47"/>
      <c r="AP126" s="47"/>
      <c r="AQ126" s="47"/>
      <c r="AR126" s="47"/>
      <c r="AS126" s="47"/>
      <c r="AT126" s="47"/>
      <c r="AU126" s="47"/>
    </row>
    <row r="127" spans="1:47" ht="13" x14ac:dyDescent="0.15">
      <c r="A127" s="76">
        <v>43766.725697094909</v>
      </c>
      <c r="B127" s="77" t="s">
        <v>141</v>
      </c>
      <c r="C127" s="77" t="str">
        <f t="shared" si="0"/>
        <v>Stony Point</v>
      </c>
      <c r="D127" s="77" t="s">
        <v>142</v>
      </c>
      <c r="E127" s="47"/>
      <c r="F127" s="47" t="str">
        <f t="shared" si="1"/>
        <v>Kevin McMillan</v>
      </c>
      <c r="G127" s="74">
        <f t="shared" si="2"/>
        <v>1</v>
      </c>
      <c r="H127" s="77">
        <v>1</v>
      </c>
      <c r="I127" s="47">
        <f t="shared" si="8"/>
        <v>1</v>
      </c>
      <c r="J127" s="47">
        <f t="shared" si="9"/>
        <v>1</v>
      </c>
      <c r="K127" s="47">
        <f t="shared" si="10"/>
        <v>1</v>
      </c>
      <c r="L127" s="47"/>
      <c r="M127" s="47"/>
      <c r="N127" s="47"/>
      <c r="O127" s="47"/>
      <c r="P127" s="47"/>
      <c r="Q127" s="47"/>
      <c r="R127" s="47"/>
      <c r="S127" s="47"/>
      <c r="T127" s="47"/>
      <c r="U127" s="77" t="s">
        <v>171</v>
      </c>
      <c r="V127" s="47"/>
      <c r="W127" s="47"/>
      <c r="X127" s="47"/>
      <c r="Y127" s="47"/>
      <c r="Z127" s="47"/>
      <c r="AA127" s="47"/>
      <c r="AB127" s="47"/>
      <c r="AC127" s="47"/>
      <c r="AD127" s="47"/>
      <c r="AE127" s="47"/>
      <c r="AF127" s="47"/>
      <c r="AG127" s="47"/>
      <c r="AH127" s="77" t="s">
        <v>1787</v>
      </c>
      <c r="AI127" s="77" t="s">
        <v>649</v>
      </c>
      <c r="AJ127" s="78" t="s">
        <v>828</v>
      </c>
      <c r="AK127" s="77" t="s">
        <v>1769</v>
      </c>
      <c r="AL127" s="47"/>
      <c r="AM127" s="47"/>
      <c r="AN127" s="47"/>
      <c r="AO127" s="47"/>
      <c r="AP127" s="47"/>
      <c r="AQ127" s="47"/>
      <c r="AR127" s="47"/>
      <c r="AS127" s="47"/>
      <c r="AT127" s="47"/>
      <c r="AU127" s="47"/>
    </row>
    <row r="128" spans="1:47" ht="13" x14ac:dyDescent="0.15">
      <c r="A128" s="76">
        <v>43766.725910000001</v>
      </c>
      <c r="B128" s="77" t="s">
        <v>141</v>
      </c>
      <c r="C128" s="77" t="str">
        <f t="shared" si="0"/>
        <v>Stony Point</v>
      </c>
      <c r="D128" s="77" t="s">
        <v>142</v>
      </c>
      <c r="E128" s="47"/>
      <c r="F128" s="47" t="str">
        <f t="shared" si="1"/>
        <v>Kacylia Castro</v>
      </c>
      <c r="G128" s="74">
        <f t="shared" si="2"/>
        <v>0.5</v>
      </c>
      <c r="H128" s="47">
        <f t="shared" ref="H128:H138" si="15">IF(ISNUMBER(SEARCH("array",AH128)),1,0) + IF(ISNUMBER(SEARCH("(",AH128)),1,0)</f>
        <v>0</v>
      </c>
      <c r="I128" s="47">
        <f t="shared" si="8"/>
        <v>0</v>
      </c>
      <c r="J128" s="47">
        <f t="shared" si="9"/>
        <v>1</v>
      </c>
      <c r="K128" s="47">
        <f t="shared" si="10"/>
        <v>1</v>
      </c>
      <c r="L128" s="47"/>
      <c r="M128" s="47"/>
      <c r="N128" s="47"/>
      <c r="O128" s="47"/>
      <c r="P128" s="47"/>
      <c r="Q128" s="47"/>
      <c r="R128" s="47"/>
      <c r="S128" s="47"/>
      <c r="T128" s="47"/>
      <c r="U128" s="77" t="s">
        <v>176</v>
      </c>
      <c r="V128" s="47"/>
      <c r="W128" s="47"/>
      <c r="X128" s="47"/>
      <c r="Y128" s="47"/>
      <c r="Z128" s="47"/>
      <c r="AA128" s="47"/>
      <c r="AB128" s="47"/>
      <c r="AC128" s="47"/>
      <c r="AD128" s="47"/>
      <c r="AE128" s="47"/>
      <c r="AF128" s="47"/>
      <c r="AG128" s="47"/>
      <c r="AH128" s="77" t="s">
        <v>1206</v>
      </c>
      <c r="AI128" s="77" t="s">
        <v>594</v>
      </c>
      <c r="AJ128" s="78" t="s">
        <v>828</v>
      </c>
      <c r="AK128" s="77" t="s">
        <v>1769</v>
      </c>
      <c r="AL128" s="47"/>
      <c r="AM128" s="47"/>
      <c r="AN128" s="47"/>
      <c r="AO128" s="47"/>
      <c r="AP128" s="47"/>
      <c r="AQ128" s="47"/>
      <c r="AR128" s="47"/>
      <c r="AS128" s="47"/>
      <c r="AT128" s="47"/>
      <c r="AU128" s="47"/>
    </row>
    <row r="129" spans="1:47" ht="13" x14ac:dyDescent="0.15">
      <c r="A129" s="76">
        <v>43766.726694537036</v>
      </c>
      <c r="B129" s="77" t="s">
        <v>141</v>
      </c>
      <c r="C129" s="77" t="str">
        <f t="shared" si="0"/>
        <v>Weiss</v>
      </c>
      <c r="D129" s="77" t="s">
        <v>168</v>
      </c>
      <c r="E129" s="47"/>
      <c r="F129" s="47" t="str">
        <f t="shared" si="1"/>
        <v>Luz Sanchez</v>
      </c>
      <c r="G129" s="74">
        <f t="shared" si="2"/>
        <v>1</v>
      </c>
      <c r="H129" s="47">
        <f t="shared" si="15"/>
        <v>1</v>
      </c>
      <c r="I129" s="47">
        <f t="shared" si="8"/>
        <v>1</v>
      </c>
      <c r="J129" s="47">
        <f t="shared" si="9"/>
        <v>1</v>
      </c>
      <c r="K129" s="47">
        <f t="shared" si="10"/>
        <v>1</v>
      </c>
      <c r="L129" s="47"/>
      <c r="M129" s="47"/>
      <c r="N129" s="47"/>
      <c r="O129" s="47"/>
      <c r="P129" s="47"/>
      <c r="Q129" s="47"/>
      <c r="R129" s="47"/>
      <c r="S129" s="47"/>
      <c r="T129" s="47"/>
      <c r="U129" s="47"/>
      <c r="V129" s="77" t="s">
        <v>367</v>
      </c>
      <c r="W129" s="47"/>
      <c r="X129" s="47"/>
      <c r="Y129" s="47"/>
      <c r="Z129" s="47"/>
      <c r="AA129" s="47"/>
      <c r="AB129" s="47"/>
      <c r="AC129" s="47"/>
      <c r="AD129" s="47"/>
      <c r="AE129" s="47"/>
      <c r="AF129" s="47"/>
      <c r="AG129" s="47"/>
      <c r="AH129" s="77" t="s">
        <v>1772</v>
      </c>
      <c r="AI129" s="77" t="s">
        <v>649</v>
      </c>
      <c r="AJ129" s="78" t="s">
        <v>828</v>
      </c>
      <c r="AK129" s="77" t="s">
        <v>1769</v>
      </c>
      <c r="AL129" s="47"/>
      <c r="AM129" s="47"/>
      <c r="AN129" s="47"/>
      <c r="AO129" s="47"/>
      <c r="AP129" s="47"/>
      <c r="AQ129" s="47"/>
      <c r="AR129" s="47"/>
      <c r="AS129" s="47"/>
      <c r="AT129" s="47"/>
      <c r="AU129" s="47"/>
    </row>
    <row r="130" spans="1:47" ht="13" x14ac:dyDescent="0.15">
      <c r="A130" s="76">
        <v>43766.726742986109</v>
      </c>
      <c r="B130" s="77" t="s">
        <v>141</v>
      </c>
      <c r="C130" s="77" t="str">
        <f t="shared" si="0"/>
        <v>Weiss</v>
      </c>
      <c r="D130" s="77" t="s">
        <v>168</v>
      </c>
      <c r="E130" s="47"/>
      <c r="F130" s="47" t="str">
        <f t="shared" si="1"/>
        <v>Isaac Ahonle</v>
      </c>
      <c r="G130" s="74">
        <f t="shared" si="2"/>
        <v>0.75</v>
      </c>
      <c r="H130" s="47">
        <f t="shared" si="15"/>
        <v>0</v>
      </c>
      <c r="I130" s="47">
        <f t="shared" si="8"/>
        <v>1</v>
      </c>
      <c r="J130" s="47">
        <f t="shared" si="9"/>
        <v>1</v>
      </c>
      <c r="K130" s="47">
        <f t="shared" si="10"/>
        <v>1</v>
      </c>
      <c r="L130" s="47"/>
      <c r="M130" s="47"/>
      <c r="N130" s="47"/>
      <c r="O130" s="47"/>
      <c r="P130" s="47"/>
      <c r="Q130" s="47"/>
      <c r="R130" s="47"/>
      <c r="S130" s="47"/>
      <c r="T130" s="47"/>
      <c r="U130" s="47"/>
      <c r="V130" s="77" t="s">
        <v>189</v>
      </c>
      <c r="W130" s="47"/>
      <c r="X130" s="47"/>
      <c r="Y130" s="47"/>
      <c r="Z130" s="47"/>
      <c r="AA130" s="47"/>
      <c r="AB130" s="47"/>
      <c r="AC130" s="47"/>
      <c r="AD130" s="47"/>
      <c r="AE130" s="47"/>
      <c r="AF130" s="47"/>
      <c r="AG130" s="47"/>
      <c r="AH130" s="77" t="s">
        <v>1788</v>
      </c>
      <c r="AI130" s="77" t="s">
        <v>649</v>
      </c>
      <c r="AJ130" s="78" t="s">
        <v>828</v>
      </c>
      <c r="AK130" s="77" t="s">
        <v>1769</v>
      </c>
      <c r="AL130" s="47"/>
      <c r="AM130" s="47"/>
      <c r="AN130" s="47"/>
      <c r="AO130" s="47"/>
      <c r="AP130" s="47"/>
      <c r="AQ130" s="47"/>
      <c r="AR130" s="47"/>
      <c r="AS130" s="47"/>
      <c r="AT130" s="47"/>
      <c r="AU130" s="47"/>
    </row>
    <row r="131" spans="1:47" ht="13" x14ac:dyDescent="0.15">
      <c r="A131" s="76">
        <v>43766.727153993052</v>
      </c>
      <c r="B131" s="77" t="s">
        <v>141</v>
      </c>
      <c r="C131" s="77" t="str">
        <f t="shared" si="0"/>
        <v>Weiss</v>
      </c>
      <c r="D131" s="77" t="s">
        <v>168</v>
      </c>
      <c r="E131" s="47"/>
      <c r="F131" s="47" t="str">
        <f t="shared" si="1"/>
        <v>Nauni Yadav</v>
      </c>
      <c r="G131" s="74">
        <f t="shared" si="2"/>
        <v>0.75</v>
      </c>
      <c r="H131" s="47">
        <f t="shared" si="15"/>
        <v>0</v>
      </c>
      <c r="I131" s="47">
        <f t="shared" si="8"/>
        <v>1</v>
      </c>
      <c r="J131" s="47">
        <f t="shared" si="9"/>
        <v>1</v>
      </c>
      <c r="K131" s="47">
        <f t="shared" si="10"/>
        <v>1</v>
      </c>
      <c r="L131" s="47"/>
      <c r="M131" s="47"/>
      <c r="N131" s="47"/>
      <c r="O131" s="47"/>
      <c r="P131" s="47"/>
      <c r="Q131" s="47"/>
      <c r="R131" s="47"/>
      <c r="S131" s="47"/>
      <c r="T131" s="47"/>
      <c r="U131" s="47"/>
      <c r="V131" s="77" t="s">
        <v>380</v>
      </c>
      <c r="W131" s="47"/>
      <c r="X131" s="47"/>
      <c r="Y131" s="47"/>
      <c r="Z131" s="47"/>
      <c r="AA131" s="47"/>
      <c r="AB131" s="47"/>
      <c r="AC131" s="47"/>
      <c r="AD131" s="47"/>
      <c r="AE131" s="47"/>
      <c r="AF131" s="47"/>
      <c r="AG131" s="47"/>
      <c r="AH131" s="77" t="s">
        <v>1577</v>
      </c>
      <c r="AI131" s="77" t="s">
        <v>649</v>
      </c>
      <c r="AJ131" s="78" t="s">
        <v>828</v>
      </c>
      <c r="AK131" s="77" t="s">
        <v>1769</v>
      </c>
      <c r="AL131" s="47"/>
      <c r="AM131" s="47"/>
      <c r="AN131" s="47"/>
      <c r="AO131" s="47"/>
      <c r="AP131" s="47"/>
      <c r="AQ131" s="47"/>
      <c r="AR131" s="47"/>
      <c r="AS131" s="47"/>
      <c r="AT131" s="47"/>
      <c r="AU131" s="47"/>
    </row>
    <row r="132" spans="1:47" ht="13" x14ac:dyDescent="0.15">
      <c r="A132" s="76">
        <v>43766.727158726848</v>
      </c>
      <c r="B132" s="77" t="s">
        <v>141</v>
      </c>
      <c r="C132" s="77" t="str">
        <f t="shared" si="0"/>
        <v>Stony Point</v>
      </c>
      <c r="D132" s="77" t="s">
        <v>142</v>
      </c>
      <c r="E132" s="47"/>
      <c r="F132" s="47" t="str">
        <f t="shared" si="1"/>
        <v>Thomas Gonzalez</v>
      </c>
      <c r="G132" s="74">
        <f t="shared" si="2"/>
        <v>0.5</v>
      </c>
      <c r="H132" s="47">
        <f t="shared" si="15"/>
        <v>0</v>
      </c>
      <c r="I132" s="47">
        <f t="shared" si="8"/>
        <v>0</v>
      </c>
      <c r="J132" s="47">
        <f t="shared" si="9"/>
        <v>1</v>
      </c>
      <c r="K132" s="47">
        <f t="shared" si="10"/>
        <v>1</v>
      </c>
      <c r="L132" s="47"/>
      <c r="M132" s="47"/>
      <c r="N132" s="47"/>
      <c r="O132" s="47"/>
      <c r="P132" s="47"/>
      <c r="Q132" s="47"/>
      <c r="R132" s="47"/>
      <c r="S132" s="47"/>
      <c r="T132" s="47"/>
      <c r="U132" s="77" t="s">
        <v>169</v>
      </c>
      <c r="V132" s="47"/>
      <c r="W132" s="47"/>
      <c r="X132" s="47"/>
      <c r="Y132" s="47"/>
      <c r="Z132" s="47"/>
      <c r="AA132" s="47"/>
      <c r="AB132" s="47"/>
      <c r="AC132" s="47"/>
      <c r="AD132" s="47"/>
      <c r="AE132" s="47"/>
      <c r="AF132" s="47"/>
      <c r="AG132" s="47"/>
      <c r="AH132" s="77" t="s">
        <v>1577</v>
      </c>
      <c r="AI132" s="77" t="s">
        <v>594</v>
      </c>
      <c r="AJ132" s="78" t="s">
        <v>828</v>
      </c>
      <c r="AK132" s="77" t="s">
        <v>1769</v>
      </c>
      <c r="AL132" s="47"/>
      <c r="AM132" s="47"/>
      <c r="AN132" s="47"/>
      <c r="AO132" s="47"/>
      <c r="AP132" s="47"/>
      <c r="AQ132" s="47"/>
      <c r="AR132" s="47"/>
      <c r="AS132" s="47"/>
      <c r="AT132" s="47"/>
      <c r="AU132" s="47"/>
    </row>
    <row r="133" spans="1:47" ht="13" x14ac:dyDescent="0.15">
      <c r="A133" s="76">
        <v>43766.727375462964</v>
      </c>
      <c r="B133" s="77" t="s">
        <v>141</v>
      </c>
      <c r="C133" s="77" t="str">
        <f t="shared" si="0"/>
        <v>Stony Point</v>
      </c>
      <c r="D133" s="77" t="s">
        <v>142</v>
      </c>
      <c r="E133" s="47"/>
      <c r="F133" s="47" t="str">
        <f t="shared" si="1"/>
        <v>Aliana Sanchez</v>
      </c>
      <c r="G133" s="74">
        <f t="shared" si="2"/>
        <v>0.75</v>
      </c>
      <c r="H133" s="47">
        <f t="shared" si="15"/>
        <v>0</v>
      </c>
      <c r="I133" s="47">
        <f t="shared" si="8"/>
        <v>1</v>
      </c>
      <c r="J133" s="47">
        <f t="shared" si="9"/>
        <v>1</v>
      </c>
      <c r="K133" s="47">
        <f t="shared" si="10"/>
        <v>1</v>
      </c>
      <c r="L133" s="47"/>
      <c r="M133" s="47"/>
      <c r="N133" s="47"/>
      <c r="O133" s="47"/>
      <c r="P133" s="47"/>
      <c r="Q133" s="47"/>
      <c r="R133" s="47"/>
      <c r="S133" s="47"/>
      <c r="T133" s="47"/>
      <c r="U133" s="77" t="s">
        <v>183</v>
      </c>
      <c r="V133" s="47"/>
      <c r="W133" s="47"/>
      <c r="X133" s="47"/>
      <c r="Y133" s="47"/>
      <c r="Z133" s="47"/>
      <c r="AA133" s="47"/>
      <c r="AB133" s="47"/>
      <c r="AC133" s="47"/>
      <c r="AD133" s="47"/>
      <c r="AE133" s="47"/>
      <c r="AF133" s="47"/>
      <c r="AG133" s="47"/>
      <c r="AH133" s="77" t="s">
        <v>1577</v>
      </c>
      <c r="AI133" s="77" t="s">
        <v>649</v>
      </c>
      <c r="AJ133" s="78" t="s">
        <v>828</v>
      </c>
      <c r="AK133" s="77" t="s">
        <v>1769</v>
      </c>
      <c r="AL133" s="47"/>
      <c r="AM133" s="47"/>
      <c r="AN133" s="47"/>
      <c r="AO133" s="47"/>
      <c r="AP133" s="47"/>
      <c r="AQ133" s="47"/>
      <c r="AR133" s="47"/>
      <c r="AS133" s="47"/>
      <c r="AT133" s="47"/>
      <c r="AU133" s="47"/>
    </row>
    <row r="134" spans="1:47" ht="13" x14ac:dyDescent="0.15">
      <c r="A134" s="76">
        <v>43766.727623495375</v>
      </c>
      <c r="B134" s="77" t="s">
        <v>141</v>
      </c>
      <c r="C134" s="77" t="str">
        <f t="shared" si="0"/>
        <v>Weiss</v>
      </c>
      <c r="D134" s="77" t="s">
        <v>168</v>
      </c>
      <c r="E134" s="47"/>
      <c r="F134" s="47" t="str">
        <f t="shared" si="1"/>
        <v>Gabriella Vallejo</v>
      </c>
      <c r="G134" s="74">
        <f t="shared" si="2"/>
        <v>0.75</v>
      </c>
      <c r="H134" s="47">
        <f t="shared" si="15"/>
        <v>0</v>
      </c>
      <c r="I134" s="47">
        <f t="shared" si="8"/>
        <v>1</v>
      </c>
      <c r="J134" s="47">
        <f t="shared" si="9"/>
        <v>1</v>
      </c>
      <c r="K134" s="47">
        <f t="shared" si="10"/>
        <v>1</v>
      </c>
      <c r="L134" s="47"/>
      <c r="M134" s="47"/>
      <c r="N134" s="47"/>
      <c r="O134" s="47"/>
      <c r="P134" s="47"/>
      <c r="Q134" s="47"/>
      <c r="R134" s="47"/>
      <c r="S134" s="47"/>
      <c r="T134" s="47"/>
      <c r="U134" s="47"/>
      <c r="V134" s="77" t="s">
        <v>190</v>
      </c>
      <c r="W134" s="47"/>
      <c r="X134" s="47"/>
      <c r="Y134" s="47"/>
      <c r="Z134" s="47"/>
      <c r="AA134" s="47"/>
      <c r="AB134" s="47"/>
      <c r="AC134" s="47"/>
      <c r="AD134" s="47"/>
      <c r="AE134" s="47"/>
      <c r="AF134" s="47"/>
      <c r="AG134" s="47"/>
      <c r="AH134" s="77" t="s">
        <v>1788</v>
      </c>
      <c r="AI134" s="77" t="s">
        <v>649</v>
      </c>
      <c r="AJ134" s="78" t="s">
        <v>828</v>
      </c>
      <c r="AK134" s="77" t="s">
        <v>1769</v>
      </c>
      <c r="AL134" s="47"/>
      <c r="AM134" s="47"/>
      <c r="AN134" s="47"/>
      <c r="AO134" s="47"/>
      <c r="AP134" s="47"/>
      <c r="AQ134" s="47"/>
      <c r="AR134" s="47"/>
      <c r="AS134" s="47"/>
      <c r="AT134" s="47"/>
      <c r="AU134" s="47"/>
    </row>
    <row r="135" spans="1:47" ht="13" x14ac:dyDescent="0.15">
      <c r="A135" s="76">
        <v>43766.727987997685</v>
      </c>
      <c r="B135" s="77" t="s">
        <v>141</v>
      </c>
      <c r="C135" s="77" t="str">
        <f t="shared" si="0"/>
        <v>Stony Point</v>
      </c>
      <c r="D135" s="77" t="s">
        <v>142</v>
      </c>
      <c r="E135" s="47"/>
      <c r="F135" s="47" t="str">
        <f t="shared" si="1"/>
        <v>Jaden Desmond</v>
      </c>
      <c r="G135" s="74">
        <f t="shared" si="2"/>
        <v>0.75</v>
      </c>
      <c r="H135" s="47">
        <f t="shared" si="15"/>
        <v>0</v>
      </c>
      <c r="I135" s="47">
        <f t="shared" si="8"/>
        <v>1</v>
      </c>
      <c r="J135" s="47">
        <f t="shared" si="9"/>
        <v>1</v>
      </c>
      <c r="K135" s="47">
        <f t="shared" si="10"/>
        <v>1</v>
      </c>
      <c r="L135" s="47"/>
      <c r="M135" s="47"/>
      <c r="N135" s="47"/>
      <c r="O135" s="47"/>
      <c r="P135" s="47"/>
      <c r="Q135" s="47"/>
      <c r="R135" s="47"/>
      <c r="S135" s="47"/>
      <c r="T135" s="47"/>
      <c r="U135" s="77" t="s">
        <v>164</v>
      </c>
      <c r="V135" s="47"/>
      <c r="W135" s="47"/>
      <c r="X135" s="47"/>
      <c r="Y135" s="47"/>
      <c r="Z135" s="47"/>
      <c r="AA135" s="47"/>
      <c r="AB135" s="47"/>
      <c r="AC135" s="47"/>
      <c r="AD135" s="47"/>
      <c r="AE135" s="47"/>
      <c r="AF135" s="47"/>
      <c r="AG135" s="47"/>
      <c r="AH135" s="77" t="s">
        <v>1310</v>
      </c>
      <c r="AI135" s="77" t="s">
        <v>649</v>
      </c>
      <c r="AJ135" s="78" t="s">
        <v>828</v>
      </c>
      <c r="AK135" s="77" t="s">
        <v>1769</v>
      </c>
      <c r="AL135" s="47"/>
      <c r="AM135" s="47"/>
      <c r="AN135" s="47"/>
      <c r="AO135" s="47"/>
      <c r="AP135" s="47"/>
      <c r="AQ135" s="47"/>
      <c r="AR135" s="47"/>
      <c r="AS135" s="47"/>
      <c r="AT135" s="47"/>
      <c r="AU135" s="47"/>
    </row>
    <row r="136" spans="1:47" ht="13" x14ac:dyDescent="0.15">
      <c r="A136" s="76">
        <v>43766.728384097223</v>
      </c>
      <c r="B136" s="77" t="s">
        <v>141</v>
      </c>
      <c r="C136" s="77" t="str">
        <f t="shared" si="0"/>
        <v>Stony Point</v>
      </c>
      <c r="D136" s="77" t="s">
        <v>142</v>
      </c>
      <c r="E136" s="47"/>
      <c r="F136" s="47" t="str">
        <f t="shared" si="1"/>
        <v>Jatin Kommera</v>
      </c>
      <c r="G136" s="74">
        <f t="shared" si="2"/>
        <v>0.75</v>
      </c>
      <c r="H136" s="47">
        <f t="shared" si="15"/>
        <v>0</v>
      </c>
      <c r="I136" s="47">
        <f t="shared" si="8"/>
        <v>1</v>
      </c>
      <c r="J136" s="47">
        <f t="shared" si="9"/>
        <v>1</v>
      </c>
      <c r="K136" s="47">
        <f t="shared" si="10"/>
        <v>1</v>
      </c>
      <c r="L136" s="47"/>
      <c r="M136" s="47"/>
      <c r="N136" s="47"/>
      <c r="O136" s="47"/>
      <c r="P136" s="47"/>
      <c r="Q136" s="47"/>
      <c r="R136" s="47"/>
      <c r="S136" s="47"/>
      <c r="T136" s="47"/>
      <c r="U136" s="77" t="s">
        <v>174</v>
      </c>
      <c r="V136" s="47"/>
      <c r="W136" s="47"/>
      <c r="X136" s="47"/>
      <c r="Y136" s="47"/>
      <c r="Z136" s="47"/>
      <c r="AA136" s="47"/>
      <c r="AB136" s="47"/>
      <c r="AC136" s="47"/>
      <c r="AD136" s="47"/>
      <c r="AE136" s="47"/>
      <c r="AF136" s="47"/>
      <c r="AG136" s="47"/>
      <c r="AH136" s="77" t="s">
        <v>1401</v>
      </c>
      <c r="AI136" s="77" t="s">
        <v>649</v>
      </c>
      <c r="AJ136" s="78" t="s">
        <v>828</v>
      </c>
      <c r="AK136" s="77" t="s">
        <v>1769</v>
      </c>
      <c r="AL136" s="47"/>
      <c r="AM136" s="47"/>
      <c r="AN136" s="47"/>
      <c r="AO136" s="47"/>
      <c r="AP136" s="47"/>
      <c r="AQ136" s="47"/>
      <c r="AR136" s="47"/>
      <c r="AS136" s="47"/>
      <c r="AT136" s="47"/>
      <c r="AU136" s="47"/>
    </row>
    <row r="137" spans="1:47" ht="13" x14ac:dyDescent="0.15">
      <c r="A137" s="76">
        <v>43766.728700520835</v>
      </c>
      <c r="B137" s="77" t="s">
        <v>141</v>
      </c>
      <c r="C137" s="77" t="str">
        <f t="shared" si="0"/>
        <v>Weiss</v>
      </c>
      <c r="D137" s="77" t="s">
        <v>168</v>
      </c>
      <c r="E137" s="47"/>
      <c r="F137" s="47" t="str">
        <f t="shared" si="1"/>
        <v>Caleb Ramirez</v>
      </c>
      <c r="G137" s="74">
        <f t="shared" si="2"/>
        <v>0.75</v>
      </c>
      <c r="H137" s="47">
        <f t="shared" si="15"/>
        <v>0</v>
      </c>
      <c r="I137" s="47">
        <f t="shared" si="8"/>
        <v>1</v>
      </c>
      <c r="J137" s="47">
        <f t="shared" si="9"/>
        <v>1</v>
      </c>
      <c r="K137" s="47">
        <f t="shared" si="10"/>
        <v>1</v>
      </c>
      <c r="L137" s="47"/>
      <c r="M137" s="47"/>
      <c r="N137" s="47"/>
      <c r="O137" s="47"/>
      <c r="P137" s="47"/>
      <c r="Q137" s="47"/>
      <c r="R137" s="47"/>
      <c r="S137" s="47"/>
      <c r="T137" s="47"/>
      <c r="U137" s="47"/>
      <c r="V137" s="77" t="s">
        <v>403</v>
      </c>
      <c r="W137" s="47"/>
      <c r="X137" s="47"/>
      <c r="Y137" s="47"/>
      <c r="Z137" s="47"/>
      <c r="AA137" s="47"/>
      <c r="AB137" s="47"/>
      <c r="AC137" s="47"/>
      <c r="AD137" s="47"/>
      <c r="AE137" s="47"/>
      <c r="AF137" s="47"/>
      <c r="AG137" s="47"/>
      <c r="AH137" s="77" t="s">
        <v>1789</v>
      </c>
      <c r="AI137" s="77" t="s">
        <v>649</v>
      </c>
      <c r="AJ137" s="78" t="s">
        <v>828</v>
      </c>
      <c r="AK137" s="77" t="s">
        <v>1769</v>
      </c>
      <c r="AL137" s="47"/>
      <c r="AM137" s="47"/>
      <c r="AN137" s="47"/>
      <c r="AO137" s="47"/>
      <c r="AP137" s="47"/>
      <c r="AQ137" s="47"/>
      <c r="AR137" s="47"/>
      <c r="AS137" s="47"/>
      <c r="AT137" s="47"/>
      <c r="AU137" s="47"/>
    </row>
    <row r="138" spans="1:47" ht="13" x14ac:dyDescent="0.15">
      <c r="A138" s="76">
        <v>43766.729140532407</v>
      </c>
      <c r="B138" s="77" t="s">
        <v>141</v>
      </c>
      <c r="C138" s="77" t="str">
        <f t="shared" si="0"/>
        <v>Stony Point</v>
      </c>
      <c r="D138" s="77" t="s">
        <v>142</v>
      </c>
      <c r="E138" s="47"/>
      <c r="F138" s="47" t="str">
        <f t="shared" si="1"/>
        <v>Giancarlo Fernandez</v>
      </c>
      <c r="G138" s="74">
        <f t="shared" si="2"/>
        <v>1</v>
      </c>
      <c r="H138" s="47">
        <f t="shared" si="15"/>
        <v>1</v>
      </c>
      <c r="I138" s="47">
        <f t="shared" si="8"/>
        <v>1</v>
      </c>
      <c r="J138" s="47">
        <f t="shared" si="9"/>
        <v>1</v>
      </c>
      <c r="K138" s="47">
        <f t="shared" si="10"/>
        <v>1</v>
      </c>
      <c r="L138" s="47"/>
      <c r="M138" s="47"/>
      <c r="N138" s="47"/>
      <c r="O138" s="47"/>
      <c r="P138" s="47"/>
      <c r="Q138" s="47"/>
      <c r="R138" s="47"/>
      <c r="S138" s="47"/>
      <c r="T138" s="47"/>
      <c r="U138" s="77" t="s">
        <v>369</v>
      </c>
      <c r="V138" s="47"/>
      <c r="W138" s="47"/>
      <c r="X138" s="47"/>
      <c r="Y138" s="47"/>
      <c r="Z138" s="47"/>
      <c r="AA138" s="47"/>
      <c r="AB138" s="47"/>
      <c r="AC138" s="47"/>
      <c r="AD138" s="47"/>
      <c r="AE138" s="47"/>
      <c r="AF138" s="47"/>
      <c r="AG138" s="47"/>
      <c r="AH138" s="77" t="s">
        <v>1772</v>
      </c>
      <c r="AI138" s="77" t="s">
        <v>649</v>
      </c>
      <c r="AJ138" s="78" t="s">
        <v>828</v>
      </c>
      <c r="AK138" s="77" t="s">
        <v>1769</v>
      </c>
      <c r="AL138" s="47"/>
      <c r="AM138" s="47"/>
      <c r="AN138" s="47"/>
      <c r="AO138" s="47"/>
      <c r="AP138" s="47"/>
      <c r="AQ138" s="47"/>
      <c r="AR138" s="47"/>
      <c r="AS138" s="47"/>
      <c r="AT138" s="47"/>
      <c r="AU138" s="47"/>
    </row>
    <row r="139" spans="1:47" ht="13" x14ac:dyDescent="0.15">
      <c r="A139" s="76">
        <v>43766.729762453702</v>
      </c>
      <c r="B139" s="77" t="s">
        <v>141</v>
      </c>
      <c r="C139" s="77" t="str">
        <f t="shared" si="0"/>
        <v>Weiss</v>
      </c>
      <c r="D139" s="77" t="s">
        <v>168</v>
      </c>
      <c r="E139" s="47"/>
      <c r="F139" s="47" t="str">
        <f t="shared" si="1"/>
        <v>Favour Toghanro</v>
      </c>
      <c r="G139" s="74">
        <f t="shared" si="2"/>
        <v>0.75</v>
      </c>
      <c r="H139" s="77">
        <v>1</v>
      </c>
      <c r="I139" s="47">
        <f t="shared" si="8"/>
        <v>0</v>
      </c>
      <c r="J139" s="47">
        <f t="shared" si="9"/>
        <v>1</v>
      </c>
      <c r="K139" s="47">
        <f t="shared" si="10"/>
        <v>1</v>
      </c>
      <c r="L139" s="47"/>
      <c r="M139" s="47"/>
      <c r="N139" s="47"/>
      <c r="O139" s="47"/>
      <c r="P139" s="47"/>
      <c r="Q139" s="47"/>
      <c r="R139" s="47"/>
      <c r="S139" s="47"/>
      <c r="T139" s="47"/>
      <c r="U139" s="47"/>
      <c r="V139" s="77" t="s">
        <v>198</v>
      </c>
      <c r="W139" s="47"/>
      <c r="X139" s="47"/>
      <c r="Y139" s="47"/>
      <c r="Z139" s="47"/>
      <c r="AA139" s="47"/>
      <c r="AB139" s="47"/>
      <c r="AC139" s="47"/>
      <c r="AD139" s="47"/>
      <c r="AE139" s="47"/>
      <c r="AF139" s="47"/>
      <c r="AG139" s="47"/>
      <c r="AH139" s="77" t="s">
        <v>1778</v>
      </c>
      <c r="AI139" s="77" t="s">
        <v>594</v>
      </c>
      <c r="AJ139" s="78" t="s">
        <v>828</v>
      </c>
      <c r="AK139" s="77" t="s">
        <v>1769</v>
      </c>
      <c r="AL139" s="47"/>
      <c r="AM139" s="47"/>
      <c r="AN139" s="47"/>
      <c r="AO139" s="47"/>
      <c r="AP139" s="47"/>
      <c r="AQ139" s="47"/>
      <c r="AR139" s="47"/>
      <c r="AS139" s="47"/>
      <c r="AT139" s="47"/>
      <c r="AU139" s="47"/>
    </row>
    <row r="140" spans="1:47" ht="13" x14ac:dyDescent="0.15">
      <c r="A140" s="76">
        <v>43766.730492824077</v>
      </c>
      <c r="B140" s="77" t="s">
        <v>141</v>
      </c>
      <c r="C140" s="77" t="str">
        <f t="shared" si="0"/>
        <v>Stony Point</v>
      </c>
      <c r="D140" s="77" t="s">
        <v>142</v>
      </c>
      <c r="E140" s="47"/>
      <c r="F140" s="47" t="str">
        <f t="shared" si="1"/>
        <v>Jazziah Reyes</v>
      </c>
      <c r="G140" s="74">
        <f t="shared" si="2"/>
        <v>1</v>
      </c>
      <c r="H140" s="77">
        <v>1</v>
      </c>
      <c r="I140" s="47">
        <f t="shared" si="8"/>
        <v>1</v>
      </c>
      <c r="J140" s="47">
        <f t="shared" si="9"/>
        <v>1</v>
      </c>
      <c r="K140" s="47">
        <f t="shared" si="10"/>
        <v>1</v>
      </c>
      <c r="L140" s="47"/>
      <c r="M140" s="47"/>
      <c r="N140" s="47"/>
      <c r="O140" s="47"/>
      <c r="P140" s="47"/>
      <c r="Q140" s="47"/>
      <c r="R140" s="47"/>
      <c r="S140" s="47"/>
      <c r="T140" s="47"/>
      <c r="U140" s="77" t="s">
        <v>412</v>
      </c>
      <c r="V140" s="47"/>
      <c r="W140" s="47"/>
      <c r="X140" s="47"/>
      <c r="Y140" s="47"/>
      <c r="Z140" s="47"/>
      <c r="AA140" s="47"/>
      <c r="AB140" s="47"/>
      <c r="AC140" s="47"/>
      <c r="AD140" s="47"/>
      <c r="AE140" s="47"/>
      <c r="AF140" s="47"/>
      <c r="AG140" s="47"/>
      <c r="AH140" s="77" t="s">
        <v>1790</v>
      </c>
      <c r="AI140" s="77" t="s">
        <v>649</v>
      </c>
      <c r="AJ140" s="78" t="s">
        <v>828</v>
      </c>
      <c r="AK140" s="77" t="s">
        <v>1769</v>
      </c>
      <c r="AL140" s="47"/>
      <c r="AM140" s="47"/>
      <c r="AN140" s="47"/>
      <c r="AO140" s="47"/>
      <c r="AP140" s="47"/>
      <c r="AQ140" s="47"/>
      <c r="AR140" s="47"/>
      <c r="AS140" s="47"/>
      <c r="AT140" s="47"/>
      <c r="AU140" s="47"/>
    </row>
    <row r="141" spans="1:47" ht="13" x14ac:dyDescent="0.15">
      <c r="A141" s="76">
        <v>43766.730741134263</v>
      </c>
      <c r="B141" s="77" t="s">
        <v>141</v>
      </c>
      <c r="C141" s="77" t="str">
        <f t="shared" si="0"/>
        <v>Stony Point</v>
      </c>
      <c r="D141" s="77" t="s">
        <v>142</v>
      </c>
      <c r="E141" s="47"/>
      <c r="F141" s="47" t="str">
        <f t="shared" si="1"/>
        <v>Kyle Chambless</v>
      </c>
      <c r="G141" s="74">
        <f t="shared" si="2"/>
        <v>0.75</v>
      </c>
      <c r="H141" s="47">
        <f t="shared" ref="H141:H149" si="16">IF(ISNUMBER(SEARCH("array",AH141)),1,0) + IF(ISNUMBER(SEARCH("(",AH141)),1,0)</f>
        <v>0</v>
      </c>
      <c r="I141" s="47">
        <f t="shared" si="8"/>
        <v>1</v>
      </c>
      <c r="J141" s="47">
        <f t="shared" si="9"/>
        <v>1</v>
      </c>
      <c r="K141" s="47">
        <f t="shared" si="10"/>
        <v>1</v>
      </c>
      <c r="L141" s="47"/>
      <c r="M141" s="47"/>
      <c r="N141" s="47"/>
      <c r="O141" s="47"/>
      <c r="P141" s="47"/>
      <c r="Q141" s="47"/>
      <c r="R141" s="47"/>
      <c r="S141" s="47"/>
      <c r="T141" s="47"/>
      <c r="U141" s="77" t="s">
        <v>181</v>
      </c>
      <c r="V141" s="47"/>
      <c r="W141" s="47"/>
      <c r="X141" s="47"/>
      <c r="Y141" s="47"/>
      <c r="Z141" s="47"/>
      <c r="AA141" s="47"/>
      <c r="AB141" s="47"/>
      <c r="AC141" s="47"/>
      <c r="AD141" s="47"/>
      <c r="AE141" s="47"/>
      <c r="AF141" s="47"/>
      <c r="AG141" s="47"/>
      <c r="AH141" s="77" t="s">
        <v>1789</v>
      </c>
      <c r="AI141" s="77" t="s">
        <v>649</v>
      </c>
      <c r="AJ141" s="78" t="s">
        <v>828</v>
      </c>
      <c r="AK141" s="77" t="s">
        <v>1769</v>
      </c>
      <c r="AL141" s="47"/>
      <c r="AM141" s="47"/>
      <c r="AN141" s="47"/>
      <c r="AO141" s="47"/>
      <c r="AP141" s="47"/>
      <c r="AQ141" s="47"/>
      <c r="AR141" s="47"/>
      <c r="AS141" s="47"/>
      <c r="AT141" s="47"/>
      <c r="AU141" s="47"/>
    </row>
    <row r="142" spans="1:47" ht="13" x14ac:dyDescent="0.15">
      <c r="A142" s="76">
        <v>43768.720457384261</v>
      </c>
      <c r="B142" s="77" t="s">
        <v>141</v>
      </c>
      <c r="C142" s="77" t="str">
        <f t="shared" si="0"/>
        <v>Pflugerville</v>
      </c>
      <c r="D142" s="77" t="s">
        <v>149</v>
      </c>
      <c r="E142" s="47"/>
      <c r="F142" s="47" t="str">
        <f t="shared" si="1"/>
        <v>Keira Tran</v>
      </c>
      <c r="G142" s="74">
        <f t="shared" si="2"/>
        <v>0.75</v>
      </c>
      <c r="H142" s="47">
        <f t="shared" si="16"/>
        <v>0</v>
      </c>
      <c r="I142" s="47">
        <f t="shared" si="8"/>
        <v>1</v>
      </c>
      <c r="J142" s="47">
        <f t="shared" si="9"/>
        <v>1</v>
      </c>
      <c r="K142" s="47">
        <f t="shared" si="10"/>
        <v>1</v>
      </c>
      <c r="L142" s="47"/>
      <c r="M142" s="47"/>
      <c r="N142" s="47"/>
      <c r="O142" s="47"/>
      <c r="P142" s="47"/>
      <c r="Q142" s="47"/>
      <c r="R142" s="47"/>
      <c r="S142" s="47"/>
      <c r="T142" s="77" t="s">
        <v>157</v>
      </c>
      <c r="U142" s="47"/>
      <c r="V142" s="47"/>
      <c r="W142" s="47"/>
      <c r="X142" s="47"/>
      <c r="Y142" s="47"/>
      <c r="Z142" s="47"/>
      <c r="AA142" s="47"/>
      <c r="AB142" s="47"/>
      <c r="AC142" s="47"/>
      <c r="AD142" s="47"/>
      <c r="AE142" s="47"/>
      <c r="AF142" s="47"/>
      <c r="AG142" s="47"/>
      <c r="AH142" s="77" t="s">
        <v>1791</v>
      </c>
      <c r="AI142" s="77" t="s">
        <v>649</v>
      </c>
      <c r="AJ142" s="78" t="s">
        <v>828</v>
      </c>
      <c r="AK142" s="77" t="s">
        <v>1769</v>
      </c>
      <c r="AL142" s="47"/>
      <c r="AM142" s="47"/>
      <c r="AN142" s="47"/>
      <c r="AO142" s="47"/>
      <c r="AP142" s="47"/>
      <c r="AQ142" s="47"/>
      <c r="AR142" s="47"/>
      <c r="AS142" s="47"/>
      <c r="AT142" s="47"/>
      <c r="AU142" s="47"/>
    </row>
    <row r="143" spans="1:47" ht="13" x14ac:dyDescent="0.15">
      <c r="A143" s="76">
        <v>43768.721256018514</v>
      </c>
      <c r="B143" s="77" t="s">
        <v>141</v>
      </c>
      <c r="C143" s="77" t="str">
        <f t="shared" si="0"/>
        <v>Pflugerville</v>
      </c>
      <c r="D143" s="77" t="s">
        <v>149</v>
      </c>
      <c r="E143" s="47"/>
      <c r="F143" s="47" t="str">
        <f t="shared" si="1"/>
        <v>Adrianna Bowie</v>
      </c>
      <c r="G143" s="74">
        <f t="shared" si="2"/>
        <v>1</v>
      </c>
      <c r="H143" s="47">
        <f t="shared" si="16"/>
        <v>1</v>
      </c>
      <c r="I143" s="47">
        <f t="shared" si="8"/>
        <v>1</v>
      </c>
      <c r="J143" s="47">
        <f t="shared" si="9"/>
        <v>1</v>
      </c>
      <c r="K143" s="47">
        <f t="shared" si="10"/>
        <v>1</v>
      </c>
      <c r="L143" s="47"/>
      <c r="M143" s="47"/>
      <c r="N143" s="47"/>
      <c r="O143" s="47"/>
      <c r="P143" s="47"/>
      <c r="Q143" s="47"/>
      <c r="R143" s="47"/>
      <c r="S143" s="47"/>
      <c r="T143" s="77" t="s">
        <v>167</v>
      </c>
      <c r="U143" s="47"/>
      <c r="V143" s="47"/>
      <c r="W143" s="47"/>
      <c r="X143" s="47"/>
      <c r="Y143" s="47"/>
      <c r="Z143" s="47"/>
      <c r="AA143" s="47"/>
      <c r="AB143" s="47"/>
      <c r="AC143" s="47"/>
      <c r="AD143" s="47"/>
      <c r="AE143" s="47"/>
      <c r="AF143" s="47"/>
      <c r="AG143" s="47"/>
      <c r="AH143" s="77" t="s">
        <v>1792</v>
      </c>
      <c r="AI143" s="77" t="s">
        <v>649</v>
      </c>
      <c r="AJ143" s="78" t="s">
        <v>828</v>
      </c>
      <c r="AK143" s="77" t="s">
        <v>1769</v>
      </c>
      <c r="AL143" s="47"/>
      <c r="AM143" s="47"/>
      <c r="AN143" s="47"/>
      <c r="AO143" s="47"/>
      <c r="AP143" s="47"/>
      <c r="AQ143" s="47"/>
      <c r="AR143" s="47"/>
      <c r="AS143" s="47"/>
      <c r="AT143" s="47"/>
      <c r="AU143" s="47"/>
    </row>
    <row r="144" spans="1:47" ht="13" x14ac:dyDescent="0.15">
      <c r="A144" s="76">
        <v>43768.725642164354</v>
      </c>
      <c r="B144" s="77" t="s">
        <v>141</v>
      </c>
      <c r="C144" s="77" t="str">
        <f t="shared" si="0"/>
        <v>Pflugerville</v>
      </c>
      <c r="D144" s="77" t="s">
        <v>149</v>
      </c>
      <c r="E144" s="47"/>
      <c r="F144" s="47" t="str">
        <f t="shared" si="1"/>
        <v>Aileen Garcia</v>
      </c>
      <c r="G144" s="74">
        <f t="shared" si="2"/>
        <v>0.75</v>
      </c>
      <c r="H144" s="47">
        <f t="shared" si="16"/>
        <v>0</v>
      </c>
      <c r="I144" s="47">
        <f t="shared" si="8"/>
        <v>1</v>
      </c>
      <c r="J144" s="47">
        <f t="shared" si="9"/>
        <v>1</v>
      </c>
      <c r="K144" s="47">
        <f t="shared" si="10"/>
        <v>1</v>
      </c>
      <c r="L144" s="47"/>
      <c r="M144" s="47"/>
      <c r="N144" s="47"/>
      <c r="O144" s="47"/>
      <c r="P144" s="47"/>
      <c r="Q144" s="47"/>
      <c r="R144" s="47"/>
      <c r="S144" s="47"/>
      <c r="T144" s="77" t="s">
        <v>179</v>
      </c>
      <c r="U144" s="47"/>
      <c r="V144" s="47"/>
      <c r="W144" s="47"/>
      <c r="X144" s="47"/>
      <c r="Y144" s="47"/>
      <c r="Z144" s="47"/>
      <c r="AA144" s="47"/>
      <c r="AB144" s="47"/>
      <c r="AC144" s="47"/>
      <c r="AD144" s="47"/>
      <c r="AE144" s="47"/>
      <c r="AF144" s="47"/>
      <c r="AG144" s="47"/>
      <c r="AH144" s="77" t="s">
        <v>1597</v>
      </c>
      <c r="AI144" s="77" t="s">
        <v>649</v>
      </c>
      <c r="AJ144" s="78" t="s">
        <v>828</v>
      </c>
      <c r="AK144" s="77" t="s">
        <v>1769</v>
      </c>
      <c r="AL144" s="47"/>
      <c r="AM144" s="47"/>
      <c r="AN144" s="47"/>
      <c r="AO144" s="47"/>
      <c r="AP144" s="47"/>
      <c r="AQ144" s="47"/>
      <c r="AR144" s="47"/>
      <c r="AS144" s="47"/>
      <c r="AT144" s="47"/>
      <c r="AU144" s="47"/>
    </row>
    <row r="145" spans="1:47" ht="13" x14ac:dyDescent="0.15">
      <c r="A145" s="76">
        <v>43768.725705150464</v>
      </c>
      <c r="B145" s="77" t="s">
        <v>141</v>
      </c>
      <c r="C145" s="77" t="str">
        <f t="shared" si="0"/>
        <v>Pflugerville</v>
      </c>
      <c r="D145" s="77" t="s">
        <v>149</v>
      </c>
      <c r="E145" s="47"/>
      <c r="F145" s="47" t="str">
        <f t="shared" si="1"/>
        <v>Kyndal Hampton</v>
      </c>
      <c r="G145" s="74">
        <f t="shared" si="2"/>
        <v>0.75</v>
      </c>
      <c r="H145" s="47">
        <f t="shared" si="16"/>
        <v>0</v>
      </c>
      <c r="I145" s="47">
        <f t="shared" si="8"/>
        <v>1</v>
      </c>
      <c r="J145" s="47">
        <f t="shared" si="9"/>
        <v>1</v>
      </c>
      <c r="K145" s="47">
        <f t="shared" si="10"/>
        <v>1</v>
      </c>
      <c r="L145" s="47"/>
      <c r="M145" s="47"/>
      <c r="N145" s="47"/>
      <c r="O145" s="47"/>
      <c r="P145" s="47"/>
      <c r="Q145" s="47"/>
      <c r="R145" s="47"/>
      <c r="S145" s="47"/>
      <c r="T145" s="77" t="s">
        <v>153</v>
      </c>
      <c r="U145" s="47"/>
      <c r="V145" s="47"/>
      <c r="W145" s="47"/>
      <c r="X145" s="47"/>
      <c r="Y145" s="47"/>
      <c r="Z145" s="47"/>
      <c r="AA145" s="47"/>
      <c r="AB145" s="47"/>
      <c r="AC145" s="47"/>
      <c r="AD145" s="47"/>
      <c r="AE145" s="47"/>
      <c r="AF145" s="47"/>
      <c r="AG145" s="47"/>
      <c r="AH145" s="77" t="s">
        <v>1586</v>
      </c>
      <c r="AI145" s="77" t="s">
        <v>649</v>
      </c>
      <c r="AJ145" s="78" t="s">
        <v>828</v>
      </c>
      <c r="AK145" s="77" t="s">
        <v>1769</v>
      </c>
      <c r="AL145" s="47"/>
      <c r="AM145" s="47"/>
      <c r="AN145" s="47"/>
      <c r="AO145" s="47"/>
      <c r="AP145" s="47"/>
      <c r="AQ145" s="47"/>
      <c r="AR145" s="47"/>
      <c r="AS145" s="47"/>
      <c r="AT145" s="47"/>
      <c r="AU145" s="47"/>
    </row>
    <row r="146" spans="1:47" ht="13" x14ac:dyDescent="0.15">
      <c r="A146" s="76">
        <v>43768.726354467595</v>
      </c>
      <c r="B146" s="77" t="s">
        <v>141</v>
      </c>
      <c r="C146" s="77" t="str">
        <f t="shared" si="0"/>
        <v>Pflugerville</v>
      </c>
      <c r="D146" s="77" t="s">
        <v>149</v>
      </c>
      <c r="E146" s="47"/>
      <c r="F146" s="47" t="str">
        <f t="shared" si="1"/>
        <v>Lupita Avila Ramirez</v>
      </c>
      <c r="G146" s="74">
        <f t="shared" si="2"/>
        <v>0.5</v>
      </c>
      <c r="H146" s="47">
        <f t="shared" si="16"/>
        <v>0</v>
      </c>
      <c r="I146" s="47">
        <f t="shared" si="8"/>
        <v>1</v>
      </c>
      <c r="J146" s="47">
        <f t="shared" si="9"/>
        <v>1</v>
      </c>
      <c r="K146" s="47">
        <f t="shared" si="10"/>
        <v>0</v>
      </c>
      <c r="L146" s="47"/>
      <c r="M146" s="47"/>
      <c r="N146" s="47"/>
      <c r="O146" s="47"/>
      <c r="P146" s="47"/>
      <c r="Q146" s="47"/>
      <c r="R146" s="47"/>
      <c r="S146" s="47"/>
      <c r="T146" s="77" t="s">
        <v>158</v>
      </c>
      <c r="U146" s="47"/>
      <c r="V146" s="47"/>
      <c r="W146" s="47"/>
      <c r="X146" s="47"/>
      <c r="Y146" s="47"/>
      <c r="Z146" s="47"/>
      <c r="AA146" s="47"/>
      <c r="AB146" s="47"/>
      <c r="AC146" s="47"/>
      <c r="AD146" s="47"/>
      <c r="AE146" s="47"/>
      <c r="AF146" s="47"/>
      <c r="AG146" s="47"/>
      <c r="AH146" s="77" t="s">
        <v>1562</v>
      </c>
      <c r="AI146" s="77" t="s">
        <v>649</v>
      </c>
      <c r="AJ146" s="78" t="s">
        <v>828</v>
      </c>
      <c r="AK146" s="77" t="s">
        <v>1770</v>
      </c>
      <c r="AL146" s="47"/>
      <c r="AM146" s="47"/>
      <c r="AN146" s="47"/>
      <c r="AO146" s="47"/>
      <c r="AP146" s="47"/>
      <c r="AQ146" s="47"/>
      <c r="AR146" s="47"/>
      <c r="AS146" s="47"/>
      <c r="AT146" s="47"/>
      <c r="AU146" s="47"/>
    </row>
    <row r="147" spans="1:47" ht="13" x14ac:dyDescent="0.15">
      <c r="A147" s="76">
        <v>43768.726488831016</v>
      </c>
      <c r="B147" s="77" t="s">
        <v>141</v>
      </c>
      <c r="C147" s="77" t="str">
        <f t="shared" si="0"/>
        <v>Pflugerville</v>
      </c>
      <c r="D147" s="77" t="s">
        <v>149</v>
      </c>
      <c r="E147" s="47"/>
      <c r="F147" s="47" t="str">
        <f t="shared" si="1"/>
        <v>Daniela Fuentes</v>
      </c>
      <c r="G147" s="74">
        <f t="shared" si="2"/>
        <v>0.75</v>
      </c>
      <c r="H147" s="47">
        <f t="shared" si="16"/>
        <v>0</v>
      </c>
      <c r="I147" s="47">
        <f t="shared" si="8"/>
        <v>1</v>
      </c>
      <c r="J147" s="47">
        <f t="shared" si="9"/>
        <v>1</v>
      </c>
      <c r="K147" s="47">
        <f t="shared" si="10"/>
        <v>1</v>
      </c>
      <c r="L147" s="47"/>
      <c r="M147" s="47"/>
      <c r="N147" s="47"/>
      <c r="O147" s="47"/>
      <c r="P147" s="47"/>
      <c r="Q147" s="47"/>
      <c r="R147" s="47"/>
      <c r="S147" s="47"/>
      <c r="T147" s="77" t="s">
        <v>155</v>
      </c>
      <c r="U147" s="47"/>
      <c r="V147" s="47"/>
      <c r="W147" s="47"/>
      <c r="X147" s="47"/>
      <c r="Y147" s="47"/>
      <c r="Z147" s="47"/>
      <c r="AA147" s="47"/>
      <c r="AB147" s="47"/>
      <c r="AC147" s="47"/>
      <c r="AD147" s="47"/>
      <c r="AE147" s="47"/>
      <c r="AF147" s="47"/>
      <c r="AG147" s="47"/>
      <c r="AH147" s="77" t="s">
        <v>1793</v>
      </c>
      <c r="AI147" s="77" t="s">
        <v>649</v>
      </c>
      <c r="AJ147" s="78" t="s">
        <v>828</v>
      </c>
      <c r="AK147" s="77" t="s">
        <v>1769</v>
      </c>
      <c r="AL147" s="47"/>
      <c r="AM147" s="47"/>
      <c r="AN147" s="47"/>
      <c r="AO147" s="47"/>
      <c r="AP147" s="47"/>
      <c r="AQ147" s="47"/>
      <c r="AR147" s="47"/>
      <c r="AS147" s="47"/>
      <c r="AT147" s="47"/>
      <c r="AU147" s="47"/>
    </row>
    <row r="148" spans="1:47" ht="13" x14ac:dyDescent="0.15">
      <c r="A148" s="76">
        <v>43768.726652858793</v>
      </c>
      <c r="B148" s="77" t="s">
        <v>141</v>
      </c>
      <c r="C148" s="77" t="str">
        <f t="shared" si="0"/>
        <v>Pflugerville</v>
      </c>
      <c r="D148" s="77" t="s">
        <v>149</v>
      </c>
      <c r="E148" s="47"/>
      <c r="F148" s="47" t="str">
        <f t="shared" si="1"/>
        <v>Suezette Harris</v>
      </c>
      <c r="G148" s="74">
        <f t="shared" si="2"/>
        <v>0.75</v>
      </c>
      <c r="H148" s="47">
        <f t="shared" si="16"/>
        <v>0</v>
      </c>
      <c r="I148" s="47">
        <f t="shared" si="8"/>
        <v>1</v>
      </c>
      <c r="J148" s="47">
        <f t="shared" si="9"/>
        <v>1</v>
      </c>
      <c r="K148" s="47">
        <f t="shared" si="10"/>
        <v>1</v>
      </c>
      <c r="L148" s="47"/>
      <c r="M148" s="47"/>
      <c r="N148" s="47"/>
      <c r="O148" s="47"/>
      <c r="P148" s="47"/>
      <c r="Q148" s="47"/>
      <c r="R148" s="47"/>
      <c r="S148" s="47"/>
      <c r="T148" s="77" t="s">
        <v>175</v>
      </c>
      <c r="U148" s="47"/>
      <c r="V148" s="47"/>
      <c r="W148" s="47"/>
      <c r="X148" s="47"/>
      <c r="Y148" s="47"/>
      <c r="Z148" s="47"/>
      <c r="AA148" s="47"/>
      <c r="AB148" s="47"/>
      <c r="AC148" s="47"/>
      <c r="AD148" s="47"/>
      <c r="AE148" s="47"/>
      <c r="AF148" s="47"/>
      <c r="AG148" s="47"/>
      <c r="AH148" s="77" t="s">
        <v>1597</v>
      </c>
      <c r="AI148" s="77" t="s">
        <v>1786</v>
      </c>
      <c r="AJ148" s="78" t="s">
        <v>828</v>
      </c>
      <c r="AK148" s="77" t="s">
        <v>1769</v>
      </c>
      <c r="AL148" s="47"/>
      <c r="AM148" s="47"/>
      <c r="AN148" s="47"/>
      <c r="AO148" s="47"/>
      <c r="AP148" s="47"/>
      <c r="AQ148" s="47"/>
      <c r="AR148" s="47"/>
      <c r="AS148" s="47"/>
      <c r="AT148" s="47"/>
      <c r="AU148" s="47"/>
    </row>
    <row r="149" spans="1:47" ht="13" x14ac:dyDescent="0.15">
      <c r="A149" s="76">
        <v>43768.726757604163</v>
      </c>
      <c r="B149" s="77" t="s">
        <v>141</v>
      </c>
      <c r="C149" s="77" t="str">
        <f t="shared" si="0"/>
        <v>Pflugerville</v>
      </c>
      <c r="D149" s="77" t="s">
        <v>149</v>
      </c>
      <c r="E149" s="47"/>
      <c r="F149" s="47" t="str">
        <f t="shared" si="1"/>
        <v>Romanus Ike</v>
      </c>
      <c r="G149" s="74">
        <f t="shared" si="2"/>
        <v>0.75</v>
      </c>
      <c r="H149" s="47">
        <f t="shared" si="16"/>
        <v>0</v>
      </c>
      <c r="I149" s="47">
        <f t="shared" si="8"/>
        <v>1</v>
      </c>
      <c r="J149" s="47">
        <f t="shared" si="9"/>
        <v>1</v>
      </c>
      <c r="K149" s="47">
        <f t="shared" si="10"/>
        <v>1</v>
      </c>
      <c r="L149" s="47"/>
      <c r="M149" s="47"/>
      <c r="N149" s="47"/>
      <c r="O149" s="47"/>
      <c r="P149" s="47"/>
      <c r="Q149" s="47"/>
      <c r="R149" s="47"/>
      <c r="S149" s="47"/>
      <c r="T149" s="77" t="s">
        <v>177</v>
      </c>
      <c r="U149" s="47"/>
      <c r="V149" s="47"/>
      <c r="W149" s="47"/>
      <c r="X149" s="47"/>
      <c r="Y149" s="47"/>
      <c r="Z149" s="47"/>
      <c r="AA149" s="47"/>
      <c r="AB149" s="47"/>
      <c r="AC149" s="47"/>
      <c r="AD149" s="47"/>
      <c r="AE149" s="47"/>
      <c r="AF149" s="47"/>
      <c r="AG149" s="47"/>
      <c r="AH149" s="77" t="s">
        <v>1794</v>
      </c>
      <c r="AI149" s="77" t="s">
        <v>1786</v>
      </c>
      <c r="AJ149" s="78" t="s">
        <v>828</v>
      </c>
      <c r="AK149" s="77" t="s">
        <v>1769</v>
      </c>
      <c r="AL149" s="47"/>
      <c r="AM149" s="47"/>
      <c r="AN149" s="47"/>
      <c r="AO149" s="47"/>
      <c r="AP149" s="47"/>
      <c r="AQ149" s="47"/>
      <c r="AR149" s="47"/>
      <c r="AS149" s="47"/>
      <c r="AT149" s="47"/>
      <c r="AU149" s="47"/>
    </row>
    <row r="150" spans="1:47" ht="13" x14ac:dyDescent="0.15">
      <c r="A150" s="76">
        <v>43768.7288543287</v>
      </c>
      <c r="B150" s="77" t="s">
        <v>141</v>
      </c>
      <c r="C150" s="77" t="str">
        <f t="shared" si="0"/>
        <v>Pflugerville</v>
      </c>
      <c r="D150" s="77" t="s">
        <v>149</v>
      </c>
      <c r="E150" s="47"/>
      <c r="F150" s="47" t="str">
        <f t="shared" si="1"/>
        <v>Desiree Flores</v>
      </c>
      <c r="G150" s="74">
        <f t="shared" si="2"/>
        <v>1</v>
      </c>
      <c r="H150" s="77">
        <v>1</v>
      </c>
      <c r="I150" s="47">
        <f t="shared" si="8"/>
        <v>1</v>
      </c>
      <c r="J150" s="47">
        <f t="shared" si="9"/>
        <v>1</v>
      </c>
      <c r="K150" s="47">
        <f t="shared" si="10"/>
        <v>1</v>
      </c>
      <c r="L150" s="47"/>
      <c r="M150" s="47"/>
      <c r="N150" s="47"/>
      <c r="O150" s="47"/>
      <c r="P150" s="47"/>
      <c r="Q150" s="47"/>
      <c r="R150" s="47"/>
      <c r="S150" s="47"/>
      <c r="T150" s="77" t="s">
        <v>191</v>
      </c>
      <c r="U150" s="47"/>
      <c r="V150" s="47"/>
      <c r="W150" s="47"/>
      <c r="X150" s="47"/>
      <c r="Y150" s="47"/>
      <c r="Z150" s="47"/>
      <c r="AA150" s="47"/>
      <c r="AB150" s="47"/>
      <c r="AC150" s="47"/>
      <c r="AD150" s="47"/>
      <c r="AE150" s="47"/>
      <c r="AF150" s="47"/>
      <c r="AG150" s="47"/>
      <c r="AH150" s="77" t="s">
        <v>1778</v>
      </c>
      <c r="AI150" s="77" t="s">
        <v>649</v>
      </c>
      <c r="AJ150" s="78" t="s">
        <v>828</v>
      </c>
      <c r="AK150" s="77" t="s">
        <v>1769</v>
      </c>
      <c r="AL150" s="47"/>
      <c r="AM150" s="47"/>
      <c r="AN150" s="47"/>
      <c r="AO150" s="47"/>
      <c r="AP150" s="47"/>
      <c r="AQ150" s="47"/>
      <c r="AR150" s="47"/>
      <c r="AS150" s="47"/>
      <c r="AT150" s="47"/>
      <c r="AU150" s="47"/>
    </row>
    <row r="151" spans="1:47" ht="13" x14ac:dyDescent="0.15">
      <c r="A151" s="76">
        <v>43768.728908310186</v>
      </c>
      <c r="B151" s="77" t="s">
        <v>141</v>
      </c>
      <c r="C151" s="77" t="str">
        <f t="shared" si="0"/>
        <v>Pflugerville</v>
      </c>
      <c r="D151" s="77" t="s">
        <v>149</v>
      </c>
      <c r="E151" s="47"/>
      <c r="F151" s="47" t="str">
        <f t="shared" si="1"/>
        <v>Layla Guerra</v>
      </c>
      <c r="G151" s="74">
        <f t="shared" si="2"/>
        <v>1</v>
      </c>
      <c r="H151" s="77">
        <v>1</v>
      </c>
      <c r="I151" s="47">
        <f t="shared" si="8"/>
        <v>1</v>
      </c>
      <c r="J151" s="47">
        <f t="shared" si="9"/>
        <v>1</v>
      </c>
      <c r="K151" s="47">
        <f t="shared" si="10"/>
        <v>1</v>
      </c>
      <c r="L151" s="47"/>
      <c r="M151" s="47"/>
      <c r="N151" s="47"/>
      <c r="O151" s="47"/>
      <c r="P151" s="47"/>
      <c r="Q151" s="47"/>
      <c r="R151" s="47"/>
      <c r="S151" s="47"/>
      <c r="T151" s="77" t="s">
        <v>365</v>
      </c>
      <c r="U151" s="47"/>
      <c r="V151" s="47"/>
      <c r="W151" s="47"/>
      <c r="X151" s="47"/>
      <c r="Y151" s="47"/>
      <c r="Z151" s="47"/>
      <c r="AA151" s="47"/>
      <c r="AB151" s="47"/>
      <c r="AC151" s="47"/>
      <c r="AD151" s="47"/>
      <c r="AE151" s="47"/>
      <c r="AF151" s="47"/>
      <c r="AG151" s="47"/>
      <c r="AH151" s="77" t="s">
        <v>1778</v>
      </c>
      <c r="AI151" s="77" t="s">
        <v>649</v>
      </c>
      <c r="AJ151" s="78" t="s">
        <v>828</v>
      </c>
      <c r="AK151" s="77" t="s">
        <v>1769</v>
      </c>
      <c r="AL151" s="47"/>
      <c r="AM151" s="47"/>
      <c r="AN151" s="47"/>
      <c r="AO151" s="47"/>
      <c r="AP151" s="47"/>
      <c r="AQ151" s="47"/>
      <c r="AR151" s="47"/>
      <c r="AS151" s="47"/>
      <c r="AT151" s="47"/>
      <c r="AU151" s="47"/>
    </row>
    <row r="152" spans="1:47" ht="13" x14ac:dyDescent="0.15">
      <c r="A152" s="76">
        <v>43768.7295824537</v>
      </c>
      <c r="B152" s="77" t="s">
        <v>141</v>
      </c>
      <c r="C152" s="77" t="str">
        <f t="shared" si="0"/>
        <v>Pflugerville</v>
      </c>
      <c r="D152" s="77" t="s">
        <v>149</v>
      </c>
      <c r="E152" s="47"/>
      <c r="F152" s="47" t="str">
        <f t="shared" si="1"/>
        <v>Dajuan Jules</v>
      </c>
      <c r="G152" s="74">
        <f t="shared" si="2"/>
        <v>0.75</v>
      </c>
      <c r="H152" s="77">
        <v>1</v>
      </c>
      <c r="I152" s="47">
        <f t="shared" si="8"/>
        <v>0</v>
      </c>
      <c r="J152" s="47">
        <f t="shared" si="9"/>
        <v>1</v>
      </c>
      <c r="K152" s="47">
        <f t="shared" si="10"/>
        <v>1</v>
      </c>
      <c r="L152" s="47"/>
      <c r="M152" s="47"/>
      <c r="N152" s="47"/>
      <c r="O152" s="47"/>
      <c r="P152" s="47"/>
      <c r="Q152" s="47"/>
      <c r="R152" s="47"/>
      <c r="S152" s="47"/>
      <c r="T152" s="77" t="s">
        <v>166</v>
      </c>
      <c r="U152" s="47"/>
      <c r="V152" s="47"/>
      <c r="W152" s="47"/>
      <c r="X152" s="47"/>
      <c r="Y152" s="47"/>
      <c r="Z152" s="47"/>
      <c r="AA152" s="47"/>
      <c r="AB152" s="47"/>
      <c r="AC152" s="47"/>
      <c r="AD152" s="47"/>
      <c r="AE152" s="47"/>
      <c r="AF152" s="47"/>
      <c r="AG152" s="47"/>
      <c r="AH152" s="77" t="s">
        <v>1778</v>
      </c>
      <c r="AI152" s="77" t="s">
        <v>594</v>
      </c>
      <c r="AJ152" s="78" t="s">
        <v>828</v>
      </c>
      <c r="AK152" s="77" t="s">
        <v>1769</v>
      </c>
      <c r="AL152" s="47"/>
      <c r="AM152" s="47"/>
      <c r="AN152" s="47"/>
      <c r="AO152" s="47"/>
      <c r="AP152" s="47"/>
      <c r="AQ152" s="47"/>
      <c r="AR152" s="47"/>
      <c r="AS152" s="47"/>
      <c r="AT152" s="47"/>
      <c r="AU152" s="47"/>
    </row>
    <row r="153" spans="1:47" ht="13" x14ac:dyDescent="0.15">
      <c r="A153" s="76">
        <v>43768.729744374999</v>
      </c>
      <c r="B153" s="77" t="s">
        <v>141</v>
      </c>
      <c r="C153" s="77" t="str">
        <f t="shared" si="0"/>
        <v>Akins</v>
      </c>
      <c r="D153" s="77" t="s">
        <v>194</v>
      </c>
      <c r="E153" s="47"/>
      <c r="F153" s="47" t="str">
        <f t="shared" si="1"/>
        <v>Kennia Toledo</v>
      </c>
      <c r="G153" s="74">
        <f t="shared" si="2"/>
        <v>1</v>
      </c>
      <c r="H153" s="47">
        <f t="shared" ref="H153:H155" si="17">IF(ISNUMBER(SEARCH("array",AH153)),1,0) + IF(ISNUMBER(SEARCH("(",AH153)),1,0)</f>
        <v>1</v>
      </c>
      <c r="I153" s="47">
        <f t="shared" si="8"/>
        <v>1</v>
      </c>
      <c r="J153" s="47">
        <f t="shared" si="9"/>
        <v>1</v>
      </c>
      <c r="K153" s="47">
        <f t="shared" si="10"/>
        <v>1</v>
      </c>
      <c r="L153" s="77" t="s">
        <v>374</v>
      </c>
      <c r="M153" s="47"/>
      <c r="N153" s="47"/>
      <c r="O153" s="47"/>
      <c r="P153" s="47"/>
      <c r="Q153" s="47"/>
      <c r="R153" s="47"/>
      <c r="S153" s="47"/>
      <c r="T153" s="47"/>
      <c r="U153" s="47"/>
      <c r="V153" s="47"/>
      <c r="W153" s="47"/>
      <c r="X153" s="47"/>
      <c r="Y153" s="47"/>
      <c r="Z153" s="47"/>
      <c r="AA153" s="47"/>
      <c r="AB153" s="47"/>
      <c r="AC153" s="47"/>
      <c r="AD153" s="47"/>
      <c r="AE153" s="47"/>
      <c r="AF153" s="47"/>
      <c r="AG153" s="47"/>
      <c r="AH153" s="77" t="s">
        <v>1772</v>
      </c>
      <c r="AI153" s="77" t="s">
        <v>649</v>
      </c>
      <c r="AJ153" s="78" t="s">
        <v>828</v>
      </c>
      <c r="AK153" s="77" t="s">
        <v>1769</v>
      </c>
      <c r="AL153" s="47"/>
      <c r="AM153" s="47"/>
      <c r="AN153" s="47"/>
      <c r="AO153" s="47"/>
      <c r="AP153" s="47"/>
      <c r="AQ153" s="47"/>
      <c r="AR153" s="47"/>
      <c r="AS153" s="47"/>
      <c r="AT153" s="47"/>
      <c r="AU153" s="47"/>
    </row>
    <row r="154" spans="1:47" ht="13" x14ac:dyDescent="0.15">
      <c r="A154" s="76">
        <v>43768.729949641202</v>
      </c>
      <c r="B154" s="77" t="s">
        <v>141</v>
      </c>
      <c r="C154" s="77" t="str">
        <f t="shared" si="0"/>
        <v>Pflugerville</v>
      </c>
      <c r="D154" s="77" t="s">
        <v>149</v>
      </c>
      <c r="E154" s="47"/>
      <c r="F154" s="47" t="str">
        <f t="shared" si="1"/>
        <v>Wyatt Price</v>
      </c>
      <c r="G154" s="74">
        <f t="shared" si="2"/>
        <v>0.5</v>
      </c>
      <c r="H154" s="47">
        <f t="shared" si="17"/>
        <v>0</v>
      </c>
      <c r="I154" s="47">
        <f t="shared" si="8"/>
        <v>1</v>
      </c>
      <c r="J154" s="47">
        <f t="shared" si="9"/>
        <v>1</v>
      </c>
      <c r="K154" s="47">
        <f t="shared" si="10"/>
        <v>0</v>
      </c>
      <c r="L154" s="47"/>
      <c r="M154" s="47"/>
      <c r="N154" s="47"/>
      <c r="O154" s="47"/>
      <c r="P154" s="47"/>
      <c r="Q154" s="47"/>
      <c r="R154" s="47"/>
      <c r="S154" s="47"/>
      <c r="T154" s="77" t="s">
        <v>362</v>
      </c>
      <c r="U154" s="47"/>
      <c r="V154" s="47"/>
      <c r="W154" s="47"/>
      <c r="X154" s="47"/>
      <c r="Y154" s="47"/>
      <c r="Z154" s="47"/>
      <c r="AA154" s="47"/>
      <c r="AB154" s="47"/>
      <c r="AC154" s="47"/>
      <c r="AD154" s="47"/>
      <c r="AE154" s="47"/>
      <c r="AF154" s="47"/>
      <c r="AG154" s="47"/>
      <c r="AH154" s="77" t="s">
        <v>1795</v>
      </c>
      <c r="AI154" s="77" t="s">
        <v>649</v>
      </c>
      <c r="AJ154" s="78" t="s">
        <v>828</v>
      </c>
      <c r="AK154" s="77" t="s">
        <v>1770</v>
      </c>
      <c r="AL154" s="47"/>
      <c r="AM154" s="47"/>
      <c r="AN154" s="47"/>
      <c r="AO154" s="47"/>
      <c r="AP154" s="47"/>
      <c r="AQ154" s="47"/>
      <c r="AR154" s="47"/>
      <c r="AS154" s="47"/>
      <c r="AT154" s="47"/>
      <c r="AU154" s="47"/>
    </row>
    <row r="155" spans="1:47" ht="13" x14ac:dyDescent="0.15">
      <c r="A155" s="76">
        <v>43768.730025277779</v>
      </c>
      <c r="B155" s="77" t="s">
        <v>141</v>
      </c>
      <c r="C155" s="77" t="str">
        <f t="shared" si="0"/>
        <v>Pflugerville</v>
      </c>
      <c r="D155" s="77" t="s">
        <v>149</v>
      </c>
      <c r="E155" s="47"/>
      <c r="F155" s="47" t="str">
        <f t="shared" si="1"/>
        <v>Nieya Crenshaw</v>
      </c>
      <c r="G155" s="74">
        <f t="shared" si="2"/>
        <v>0.5</v>
      </c>
      <c r="H155" s="47">
        <f t="shared" si="17"/>
        <v>0</v>
      </c>
      <c r="I155" s="47">
        <f t="shared" si="8"/>
        <v>1</v>
      </c>
      <c r="J155" s="47">
        <f t="shared" si="9"/>
        <v>1</v>
      </c>
      <c r="K155" s="47">
        <f t="shared" si="10"/>
        <v>0</v>
      </c>
      <c r="L155" s="47"/>
      <c r="M155" s="47"/>
      <c r="N155" s="47"/>
      <c r="O155" s="47"/>
      <c r="P155" s="47"/>
      <c r="Q155" s="47"/>
      <c r="R155" s="47"/>
      <c r="S155" s="47"/>
      <c r="T155" s="77" t="s">
        <v>361</v>
      </c>
      <c r="U155" s="47"/>
      <c r="V155" s="47"/>
      <c r="W155" s="47"/>
      <c r="X155" s="47"/>
      <c r="Y155" s="47"/>
      <c r="Z155" s="47"/>
      <c r="AA155" s="47"/>
      <c r="AB155" s="47"/>
      <c r="AC155" s="47"/>
      <c r="AD155" s="47"/>
      <c r="AE155" s="47"/>
      <c r="AF155" s="47"/>
      <c r="AG155" s="47"/>
      <c r="AH155" s="77" t="s">
        <v>1796</v>
      </c>
      <c r="AI155" s="77" t="s">
        <v>649</v>
      </c>
      <c r="AJ155" s="78" t="s">
        <v>828</v>
      </c>
      <c r="AK155" s="77" t="s">
        <v>1770</v>
      </c>
      <c r="AL155" s="47"/>
      <c r="AM155" s="47"/>
      <c r="AN155" s="47"/>
      <c r="AO155" s="47"/>
      <c r="AP155" s="47"/>
      <c r="AQ155" s="47"/>
      <c r="AR155" s="47"/>
      <c r="AS155" s="47"/>
      <c r="AT155" s="47"/>
      <c r="AU155" s="47"/>
    </row>
    <row r="156" spans="1:47" ht="13" x14ac:dyDescent="0.15">
      <c r="A156" s="76">
        <v>43768.730182974541</v>
      </c>
      <c r="B156" s="77" t="s">
        <v>141</v>
      </c>
      <c r="C156" s="77" t="str">
        <f t="shared" si="0"/>
        <v>Akins</v>
      </c>
      <c r="D156" s="77" t="s">
        <v>194</v>
      </c>
      <c r="E156" s="47"/>
      <c r="F156" s="47" t="str">
        <f t="shared" si="1"/>
        <v>Nicholas Cibrone</v>
      </c>
      <c r="G156" s="74">
        <f t="shared" si="2"/>
        <v>0.75</v>
      </c>
      <c r="H156" s="77">
        <v>1</v>
      </c>
      <c r="I156" s="47">
        <f t="shared" si="8"/>
        <v>0</v>
      </c>
      <c r="J156" s="47">
        <f t="shared" si="9"/>
        <v>1</v>
      </c>
      <c r="K156" s="47">
        <f t="shared" si="10"/>
        <v>1</v>
      </c>
      <c r="L156" s="77" t="s">
        <v>200</v>
      </c>
      <c r="M156" s="47"/>
      <c r="N156" s="47"/>
      <c r="O156" s="47"/>
      <c r="P156" s="47"/>
      <c r="Q156" s="47"/>
      <c r="R156" s="47"/>
      <c r="S156" s="47"/>
      <c r="T156" s="47"/>
      <c r="U156" s="47"/>
      <c r="V156" s="47"/>
      <c r="W156" s="47"/>
      <c r="X156" s="47"/>
      <c r="Y156" s="47"/>
      <c r="Z156" s="47"/>
      <c r="AA156" s="47"/>
      <c r="AB156" s="47"/>
      <c r="AC156" s="47"/>
      <c r="AD156" s="47"/>
      <c r="AE156" s="47"/>
      <c r="AF156" s="47"/>
      <c r="AG156" s="47"/>
      <c r="AH156" s="77" t="s">
        <v>1797</v>
      </c>
      <c r="AI156" s="77" t="s">
        <v>594</v>
      </c>
      <c r="AJ156" s="78" t="s">
        <v>828</v>
      </c>
      <c r="AK156" s="77" t="s">
        <v>1769</v>
      </c>
      <c r="AL156" s="47"/>
      <c r="AM156" s="47"/>
      <c r="AN156" s="47"/>
      <c r="AO156" s="47"/>
      <c r="AP156" s="47"/>
      <c r="AQ156" s="47"/>
      <c r="AR156" s="47"/>
      <c r="AS156" s="47"/>
      <c r="AT156" s="47"/>
      <c r="AU156" s="47"/>
    </row>
    <row r="157" spans="1:47" ht="13" x14ac:dyDescent="0.15">
      <c r="A157" s="76">
        <v>43768.73099880787</v>
      </c>
      <c r="B157" s="77" t="s">
        <v>141</v>
      </c>
      <c r="C157" s="77" t="str">
        <f t="shared" si="0"/>
        <v>Akins</v>
      </c>
      <c r="D157" s="77" t="s">
        <v>194</v>
      </c>
      <c r="E157" s="47"/>
      <c r="F157" s="47" t="str">
        <f t="shared" si="1"/>
        <v>Fabiana Holod</v>
      </c>
      <c r="G157" s="74">
        <f t="shared" si="2"/>
        <v>1</v>
      </c>
      <c r="H157" s="47">
        <f t="shared" ref="H157:H166" si="18">IF(ISNUMBER(SEARCH("array",AH157)),1,0) + IF(ISNUMBER(SEARCH("(",AH157)),1,0)</f>
        <v>1</v>
      </c>
      <c r="I157" s="47">
        <f t="shared" si="8"/>
        <v>1</v>
      </c>
      <c r="J157" s="47">
        <f t="shared" si="9"/>
        <v>1</v>
      </c>
      <c r="K157" s="47">
        <f t="shared" si="10"/>
        <v>1</v>
      </c>
      <c r="L157" s="77" t="s">
        <v>373</v>
      </c>
      <c r="M157" s="47"/>
      <c r="N157" s="47"/>
      <c r="O157" s="47"/>
      <c r="P157" s="47"/>
      <c r="Q157" s="47"/>
      <c r="R157" s="47"/>
      <c r="S157" s="47"/>
      <c r="T157" s="47"/>
      <c r="U157" s="47"/>
      <c r="V157" s="47"/>
      <c r="W157" s="47"/>
      <c r="X157" s="47"/>
      <c r="Y157" s="47"/>
      <c r="Z157" s="47"/>
      <c r="AA157" s="47"/>
      <c r="AB157" s="47"/>
      <c r="AC157" s="47"/>
      <c r="AD157" s="47"/>
      <c r="AE157" s="47"/>
      <c r="AF157" s="47"/>
      <c r="AG157" s="47"/>
      <c r="AH157" s="77" t="s">
        <v>1772</v>
      </c>
      <c r="AI157" s="77" t="s">
        <v>649</v>
      </c>
      <c r="AJ157" s="78" t="s">
        <v>828</v>
      </c>
      <c r="AK157" s="77" t="s">
        <v>1769</v>
      </c>
      <c r="AL157" s="47"/>
      <c r="AM157" s="47"/>
      <c r="AN157" s="47"/>
      <c r="AO157" s="47"/>
      <c r="AP157" s="47"/>
      <c r="AQ157" s="47"/>
      <c r="AR157" s="47"/>
      <c r="AS157" s="47"/>
      <c r="AT157" s="47"/>
      <c r="AU157" s="47"/>
    </row>
    <row r="158" spans="1:47" ht="13" x14ac:dyDescent="0.15">
      <c r="A158" s="76">
        <v>43768.731045659719</v>
      </c>
      <c r="B158" s="77" t="s">
        <v>141</v>
      </c>
      <c r="C158" s="77" t="str">
        <f t="shared" si="0"/>
        <v>Akins</v>
      </c>
      <c r="D158" s="77" t="s">
        <v>194</v>
      </c>
      <c r="E158" s="47"/>
      <c r="F158" s="47" t="str">
        <f t="shared" si="1"/>
        <v>Sofia Ayala</v>
      </c>
      <c r="G158" s="74">
        <f t="shared" si="2"/>
        <v>1</v>
      </c>
      <c r="H158" s="47">
        <f t="shared" si="18"/>
        <v>1</v>
      </c>
      <c r="I158" s="47">
        <f t="shared" si="8"/>
        <v>1</v>
      </c>
      <c r="J158" s="47">
        <f t="shared" si="9"/>
        <v>1</v>
      </c>
      <c r="K158" s="47">
        <f t="shared" si="10"/>
        <v>1</v>
      </c>
      <c r="L158" s="77" t="s">
        <v>376</v>
      </c>
      <c r="M158" s="47"/>
      <c r="N158" s="47"/>
      <c r="O158" s="47"/>
      <c r="P158" s="47"/>
      <c r="Q158" s="47"/>
      <c r="R158" s="47"/>
      <c r="S158" s="47"/>
      <c r="T158" s="47"/>
      <c r="U158" s="47"/>
      <c r="V158" s="47"/>
      <c r="W158" s="47"/>
      <c r="X158" s="47"/>
      <c r="Y158" s="47"/>
      <c r="Z158" s="47"/>
      <c r="AA158" s="47"/>
      <c r="AB158" s="47"/>
      <c r="AC158" s="47"/>
      <c r="AD158" s="47"/>
      <c r="AE158" s="47"/>
      <c r="AF158" s="47"/>
      <c r="AG158" s="47"/>
      <c r="AH158" s="77" t="s">
        <v>1772</v>
      </c>
      <c r="AI158" s="77" t="s">
        <v>649</v>
      </c>
      <c r="AJ158" s="78" t="s">
        <v>828</v>
      </c>
      <c r="AK158" s="77" t="s">
        <v>1769</v>
      </c>
      <c r="AL158" s="47"/>
      <c r="AM158" s="47"/>
      <c r="AN158" s="47"/>
      <c r="AO158" s="47"/>
      <c r="AP158" s="47"/>
      <c r="AQ158" s="47"/>
      <c r="AR158" s="47"/>
      <c r="AS158" s="47"/>
      <c r="AT158" s="47"/>
      <c r="AU158" s="47"/>
    </row>
    <row r="159" spans="1:47" ht="13" x14ac:dyDescent="0.15">
      <c r="A159" s="76">
        <v>43768.73129708333</v>
      </c>
      <c r="B159" s="77" t="s">
        <v>141</v>
      </c>
      <c r="C159" s="77" t="str">
        <f t="shared" si="0"/>
        <v>Akins</v>
      </c>
      <c r="D159" s="77" t="s">
        <v>194</v>
      </c>
      <c r="E159" s="47"/>
      <c r="F159" s="47" t="str">
        <f t="shared" si="1"/>
        <v>Kimberly Lujan</v>
      </c>
      <c r="G159" s="74">
        <f t="shared" si="2"/>
        <v>0.25</v>
      </c>
      <c r="H159" s="47">
        <f t="shared" si="18"/>
        <v>0</v>
      </c>
      <c r="I159" s="47">
        <f t="shared" si="8"/>
        <v>1</v>
      </c>
      <c r="J159" s="47">
        <f t="shared" si="9"/>
        <v>0</v>
      </c>
      <c r="K159" s="47">
        <f t="shared" si="10"/>
        <v>0</v>
      </c>
      <c r="L159" s="77" t="s">
        <v>377</v>
      </c>
      <c r="M159" s="47"/>
      <c r="N159" s="47"/>
      <c r="O159" s="47"/>
      <c r="P159" s="47"/>
      <c r="Q159" s="47"/>
      <c r="R159" s="47"/>
      <c r="S159" s="47"/>
      <c r="T159" s="47"/>
      <c r="U159" s="47"/>
      <c r="V159" s="47"/>
      <c r="W159" s="47"/>
      <c r="X159" s="47"/>
      <c r="Y159" s="47"/>
      <c r="Z159" s="47"/>
      <c r="AA159" s="47"/>
      <c r="AB159" s="47"/>
      <c r="AC159" s="47"/>
      <c r="AD159" s="47"/>
      <c r="AE159" s="47"/>
      <c r="AF159" s="47"/>
      <c r="AG159" s="47"/>
      <c r="AH159" s="77" t="s">
        <v>1562</v>
      </c>
      <c r="AI159" s="77" t="s">
        <v>649</v>
      </c>
      <c r="AJ159" s="77" t="s">
        <v>1786</v>
      </c>
      <c r="AK159" s="77" t="s">
        <v>1770</v>
      </c>
      <c r="AL159" s="47"/>
      <c r="AM159" s="47"/>
      <c r="AN159" s="47"/>
      <c r="AO159" s="47"/>
      <c r="AP159" s="47"/>
      <c r="AQ159" s="47"/>
      <c r="AR159" s="47"/>
      <c r="AS159" s="47"/>
      <c r="AT159" s="47"/>
      <c r="AU159" s="47"/>
    </row>
    <row r="160" spans="1:47" ht="13" x14ac:dyDescent="0.15">
      <c r="A160" s="76">
        <v>43768.732154189813</v>
      </c>
      <c r="B160" s="77" t="s">
        <v>141</v>
      </c>
      <c r="C160" s="77" t="str">
        <f t="shared" si="0"/>
        <v>Akins</v>
      </c>
      <c r="D160" s="77" t="s">
        <v>194</v>
      </c>
      <c r="E160" s="47"/>
      <c r="F160" s="47" t="str">
        <f t="shared" si="1"/>
        <v>William Hale</v>
      </c>
      <c r="G160" s="74">
        <f t="shared" si="2"/>
        <v>1</v>
      </c>
      <c r="H160" s="47">
        <f t="shared" si="18"/>
        <v>1</v>
      </c>
      <c r="I160" s="47">
        <f t="shared" si="8"/>
        <v>1</v>
      </c>
      <c r="J160" s="47">
        <f t="shared" si="9"/>
        <v>1</v>
      </c>
      <c r="K160" s="47">
        <f t="shared" si="10"/>
        <v>1</v>
      </c>
      <c r="L160" s="77" t="s">
        <v>205</v>
      </c>
      <c r="M160" s="47"/>
      <c r="N160" s="47"/>
      <c r="O160" s="47"/>
      <c r="P160" s="47"/>
      <c r="Q160" s="47"/>
      <c r="R160" s="47"/>
      <c r="S160" s="47"/>
      <c r="T160" s="47"/>
      <c r="U160" s="47"/>
      <c r="V160" s="47"/>
      <c r="W160" s="47"/>
      <c r="X160" s="47"/>
      <c r="Y160" s="47"/>
      <c r="Z160" s="47"/>
      <c r="AA160" s="47"/>
      <c r="AB160" s="47"/>
      <c r="AC160" s="47"/>
      <c r="AD160" s="47"/>
      <c r="AE160" s="47"/>
      <c r="AF160" s="47"/>
      <c r="AG160" s="47"/>
      <c r="AH160" s="77" t="s">
        <v>1772</v>
      </c>
      <c r="AI160" s="77" t="s">
        <v>649</v>
      </c>
      <c r="AJ160" s="78" t="s">
        <v>828</v>
      </c>
      <c r="AK160" s="77" t="s">
        <v>1769</v>
      </c>
      <c r="AL160" s="47"/>
      <c r="AM160" s="47"/>
      <c r="AN160" s="47"/>
      <c r="AO160" s="47"/>
      <c r="AP160" s="47"/>
      <c r="AQ160" s="47"/>
      <c r="AR160" s="47"/>
      <c r="AS160" s="47"/>
      <c r="AT160" s="47"/>
      <c r="AU160" s="47"/>
    </row>
    <row r="161" spans="1:47" ht="13" x14ac:dyDescent="0.15">
      <c r="A161" s="76">
        <v>43768.736074872686</v>
      </c>
      <c r="B161" s="77" t="s">
        <v>141</v>
      </c>
      <c r="C161" s="77" t="str">
        <f t="shared" si="0"/>
        <v>Akins</v>
      </c>
      <c r="D161" s="77" t="s">
        <v>194</v>
      </c>
      <c r="E161" s="47"/>
      <c r="F161" s="47" t="str">
        <f t="shared" si="1"/>
        <v>Ashlyn King</v>
      </c>
      <c r="G161" s="74">
        <f t="shared" si="2"/>
        <v>1</v>
      </c>
      <c r="H161" s="47">
        <f t="shared" si="18"/>
        <v>1</v>
      </c>
      <c r="I161" s="47">
        <f t="shared" si="8"/>
        <v>1</v>
      </c>
      <c r="J161" s="47">
        <f t="shared" si="9"/>
        <v>1</v>
      </c>
      <c r="K161" s="47">
        <f t="shared" si="10"/>
        <v>1</v>
      </c>
      <c r="L161" s="77" t="s">
        <v>195</v>
      </c>
      <c r="M161" s="47"/>
      <c r="N161" s="47"/>
      <c r="O161" s="47"/>
      <c r="P161" s="47"/>
      <c r="Q161" s="47"/>
      <c r="R161" s="47"/>
      <c r="S161" s="47"/>
      <c r="T161" s="47"/>
      <c r="U161" s="47"/>
      <c r="V161" s="47"/>
      <c r="W161" s="47"/>
      <c r="X161" s="47"/>
      <c r="Y161" s="47"/>
      <c r="Z161" s="47"/>
      <c r="AA161" s="47"/>
      <c r="AB161" s="47"/>
      <c r="AC161" s="47"/>
      <c r="AD161" s="47"/>
      <c r="AE161" s="47"/>
      <c r="AF161" s="47"/>
      <c r="AG161" s="47"/>
      <c r="AH161" s="77" t="s">
        <v>1772</v>
      </c>
      <c r="AI161" s="77" t="s">
        <v>649</v>
      </c>
      <c r="AJ161" s="78" t="s">
        <v>828</v>
      </c>
      <c r="AK161" s="77" t="s">
        <v>1769</v>
      </c>
      <c r="AL161" s="47"/>
      <c r="AM161" s="47"/>
      <c r="AN161" s="47"/>
      <c r="AO161" s="47"/>
      <c r="AP161" s="47"/>
      <c r="AQ161" s="47"/>
      <c r="AR161" s="47"/>
      <c r="AS161" s="47"/>
      <c r="AT161" s="47"/>
      <c r="AU161" s="47"/>
    </row>
    <row r="162" spans="1:47" ht="13" x14ac:dyDescent="0.15">
      <c r="A162" s="76">
        <v>43768.736149675926</v>
      </c>
      <c r="B162" s="77" t="s">
        <v>141</v>
      </c>
      <c r="C162" s="77" t="str">
        <f t="shared" si="0"/>
        <v>Akins</v>
      </c>
      <c r="D162" s="77" t="s">
        <v>194</v>
      </c>
      <c r="E162" s="47"/>
      <c r="F162" s="47" t="str">
        <f t="shared" si="1"/>
        <v>Maria Contreras</v>
      </c>
      <c r="G162" s="74">
        <f t="shared" si="2"/>
        <v>1</v>
      </c>
      <c r="H162" s="47">
        <f t="shared" si="18"/>
        <v>1</v>
      </c>
      <c r="I162" s="47">
        <f t="shared" si="8"/>
        <v>1</v>
      </c>
      <c r="J162" s="47">
        <f t="shared" si="9"/>
        <v>1</v>
      </c>
      <c r="K162" s="47">
        <f t="shared" si="10"/>
        <v>1</v>
      </c>
      <c r="L162" s="77" t="s">
        <v>208</v>
      </c>
      <c r="M162" s="47"/>
      <c r="N162" s="47"/>
      <c r="O162" s="47"/>
      <c r="P162" s="47"/>
      <c r="Q162" s="47"/>
      <c r="R162" s="47"/>
      <c r="S162" s="47"/>
      <c r="T162" s="47"/>
      <c r="U162" s="47"/>
      <c r="V162" s="47"/>
      <c r="W162" s="47"/>
      <c r="X162" s="47"/>
      <c r="Y162" s="47"/>
      <c r="Z162" s="47"/>
      <c r="AA162" s="47"/>
      <c r="AB162" s="47"/>
      <c r="AC162" s="47"/>
      <c r="AD162" s="47"/>
      <c r="AE162" s="47"/>
      <c r="AF162" s="47"/>
      <c r="AG162" s="47"/>
      <c r="AH162" s="77" t="s">
        <v>1772</v>
      </c>
      <c r="AI162" s="77" t="s">
        <v>649</v>
      </c>
      <c r="AJ162" s="78" t="s">
        <v>828</v>
      </c>
      <c r="AK162" s="77" t="s">
        <v>1769</v>
      </c>
      <c r="AL162" s="47"/>
      <c r="AM162" s="47"/>
      <c r="AN162" s="47"/>
      <c r="AO162" s="47"/>
      <c r="AP162" s="47"/>
      <c r="AQ162" s="47"/>
      <c r="AR162" s="47"/>
      <c r="AS162" s="47"/>
      <c r="AT162" s="47"/>
      <c r="AU162" s="47"/>
    </row>
    <row r="163" spans="1:47" ht="13" x14ac:dyDescent="0.15">
      <c r="A163" s="76">
        <v>43768.736958715279</v>
      </c>
      <c r="B163" s="77" t="s">
        <v>141</v>
      </c>
      <c r="C163" s="77" t="str">
        <f t="shared" si="0"/>
        <v>Akins</v>
      </c>
      <c r="D163" s="77" t="s">
        <v>194</v>
      </c>
      <c r="E163" s="47"/>
      <c r="F163" s="47" t="str">
        <f t="shared" si="1"/>
        <v>Nallely Alonso</v>
      </c>
      <c r="G163" s="74">
        <f t="shared" si="2"/>
        <v>1</v>
      </c>
      <c r="H163" s="47">
        <f t="shared" si="18"/>
        <v>1</v>
      </c>
      <c r="I163" s="47">
        <f t="shared" si="8"/>
        <v>1</v>
      </c>
      <c r="J163" s="47">
        <f t="shared" si="9"/>
        <v>1</v>
      </c>
      <c r="K163" s="47">
        <f t="shared" si="10"/>
        <v>1</v>
      </c>
      <c r="L163" s="77" t="s">
        <v>407</v>
      </c>
      <c r="M163" s="47"/>
      <c r="N163" s="47"/>
      <c r="O163" s="47"/>
      <c r="P163" s="47"/>
      <c r="Q163" s="47"/>
      <c r="R163" s="47"/>
      <c r="S163" s="47"/>
      <c r="T163" s="47"/>
      <c r="U163" s="47"/>
      <c r="V163" s="47"/>
      <c r="W163" s="47"/>
      <c r="X163" s="47"/>
      <c r="Y163" s="47"/>
      <c r="Z163" s="47"/>
      <c r="AA163" s="47"/>
      <c r="AB163" s="47"/>
      <c r="AC163" s="47"/>
      <c r="AD163" s="47"/>
      <c r="AE163" s="47"/>
      <c r="AF163" s="47"/>
      <c r="AG163" s="47"/>
      <c r="AH163" s="77" t="s">
        <v>1772</v>
      </c>
      <c r="AI163" s="77" t="s">
        <v>649</v>
      </c>
      <c r="AJ163" s="78" t="s">
        <v>828</v>
      </c>
      <c r="AK163" s="77" t="s">
        <v>1769</v>
      </c>
      <c r="AL163" s="47"/>
      <c r="AM163" s="47"/>
      <c r="AN163" s="47"/>
      <c r="AO163" s="47"/>
      <c r="AP163" s="47"/>
      <c r="AQ163" s="47"/>
      <c r="AR163" s="47"/>
      <c r="AS163" s="47"/>
      <c r="AT163" s="47"/>
      <c r="AU163" s="47"/>
    </row>
    <row r="164" spans="1:47" ht="13" x14ac:dyDescent="0.15">
      <c r="A164" s="76">
        <v>43768.737047766204</v>
      </c>
      <c r="B164" s="77" t="s">
        <v>141</v>
      </c>
      <c r="C164" s="77" t="str">
        <f t="shared" si="0"/>
        <v>Akins</v>
      </c>
      <c r="D164" s="77" t="s">
        <v>194</v>
      </c>
      <c r="E164" s="47"/>
      <c r="F164" s="47" t="str">
        <f t="shared" si="1"/>
        <v>Jayden Bryant</v>
      </c>
      <c r="G164" s="74">
        <f t="shared" si="2"/>
        <v>0.5</v>
      </c>
      <c r="H164" s="47">
        <f t="shared" si="18"/>
        <v>1</v>
      </c>
      <c r="I164" s="47">
        <f t="shared" si="8"/>
        <v>0</v>
      </c>
      <c r="J164" s="47">
        <f t="shared" si="9"/>
        <v>0</v>
      </c>
      <c r="K164" s="47">
        <f t="shared" si="10"/>
        <v>1</v>
      </c>
      <c r="L164" s="77" t="s">
        <v>406</v>
      </c>
      <c r="M164" s="47"/>
      <c r="N164" s="47"/>
      <c r="O164" s="47"/>
      <c r="P164" s="47"/>
      <c r="Q164" s="47"/>
      <c r="R164" s="47"/>
      <c r="S164" s="47"/>
      <c r="T164" s="47"/>
      <c r="U164" s="47"/>
      <c r="V164" s="47"/>
      <c r="W164" s="47"/>
      <c r="X164" s="47"/>
      <c r="Y164" s="47"/>
      <c r="Z164" s="47"/>
      <c r="AA164" s="47"/>
      <c r="AB164" s="47"/>
      <c r="AC164" s="47"/>
      <c r="AD164" s="47"/>
      <c r="AE164" s="47"/>
      <c r="AF164" s="47"/>
      <c r="AG164" s="47"/>
      <c r="AH164" s="77" t="s">
        <v>1772</v>
      </c>
      <c r="AI164" s="77" t="s">
        <v>594</v>
      </c>
      <c r="AJ164" s="77" t="s">
        <v>1786</v>
      </c>
      <c r="AK164" s="77" t="s">
        <v>1769</v>
      </c>
      <c r="AL164" s="47"/>
      <c r="AM164" s="47"/>
      <c r="AN164" s="47"/>
      <c r="AO164" s="47"/>
      <c r="AP164" s="47"/>
      <c r="AQ164" s="47"/>
      <c r="AR164" s="47"/>
      <c r="AS164" s="47"/>
      <c r="AT164" s="47"/>
      <c r="AU164" s="47"/>
    </row>
    <row r="165" spans="1:47" ht="13" x14ac:dyDescent="0.15">
      <c r="A165" s="76">
        <v>43768.737200069445</v>
      </c>
      <c r="B165" s="77" t="s">
        <v>141</v>
      </c>
      <c r="C165" s="77" t="str">
        <f t="shared" si="0"/>
        <v>Akins</v>
      </c>
      <c r="D165" s="77" t="s">
        <v>194</v>
      </c>
      <c r="E165" s="47"/>
      <c r="F165" s="47" t="str">
        <f t="shared" si="1"/>
        <v>Brendon Garrison</v>
      </c>
      <c r="G165" s="74">
        <f t="shared" si="2"/>
        <v>0.5</v>
      </c>
      <c r="H165" s="47">
        <f t="shared" si="18"/>
        <v>0</v>
      </c>
      <c r="I165" s="47">
        <f t="shared" si="8"/>
        <v>1</v>
      </c>
      <c r="J165" s="47">
        <f t="shared" si="9"/>
        <v>1</v>
      </c>
      <c r="K165" s="47">
        <f t="shared" si="10"/>
        <v>0</v>
      </c>
      <c r="L165" s="77" t="s">
        <v>375</v>
      </c>
      <c r="M165" s="47"/>
      <c r="N165" s="47"/>
      <c r="O165" s="47"/>
      <c r="P165" s="47"/>
      <c r="Q165" s="47"/>
      <c r="R165" s="47"/>
      <c r="S165" s="47"/>
      <c r="T165" s="47"/>
      <c r="U165" s="47"/>
      <c r="V165" s="47"/>
      <c r="W165" s="47"/>
      <c r="X165" s="47"/>
      <c r="Y165" s="47"/>
      <c r="Z165" s="47"/>
      <c r="AA165" s="47"/>
      <c r="AB165" s="47"/>
      <c r="AC165" s="47"/>
      <c r="AD165" s="47"/>
      <c r="AE165" s="47"/>
      <c r="AF165" s="47"/>
      <c r="AG165" s="47"/>
      <c r="AH165" s="77" t="s">
        <v>1798</v>
      </c>
      <c r="AI165" s="77" t="s">
        <v>649</v>
      </c>
      <c r="AJ165" s="78" t="s">
        <v>828</v>
      </c>
      <c r="AK165" s="77" t="s">
        <v>1786</v>
      </c>
      <c r="AL165" s="47"/>
      <c r="AM165" s="47"/>
      <c r="AN165" s="47"/>
      <c r="AO165" s="47"/>
      <c r="AP165" s="47"/>
      <c r="AQ165" s="47"/>
      <c r="AR165" s="47"/>
      <c r="AS165" s="47"/>
      <c r="AT165" s="47"/>
      <c r="AU165" s="47"/>
    </row>
    <row r="166" spans="1:47" ht="13" x14ac:dyDescent="0.15">
      <c r="A166" s="76">
        <v>43768.737357199076</v>
      </c>
      <c r="B166" s="77" t="s">
        <v>141</v>
      </c>
      <c r="C166" s="77" t="str">
        <f t="shared" si="0"/>
        <v>Akins</v>
      </c>
      <c r="D166" s="77" t="s">
        <v>194</v>
      </c>
      <c r="E166" s="47"/>
      <c r="F166" s="47" t="str">
        <f t="shared" si="1"/>
        <v>Sean Koonce</v>
      </c>
      <c r="G166" s="74">
        <f t="shared" si="2"/>
        <v>1</v>
      </c>
      <c r="H166" s="47">
        <f t="shared" si="18"/>
        <v>1</v>
      </c>
      <c r="I166" s="47">
        <f t="shared" si="8"/>
        <v>1</v>
      </c>
      <c r="J166" s="47">
        <f t="shared" si="9"/>
        <v>1</v>
      </c>
      <c r="K166" s="47">
        <f t="shared" si="10"/>
        <v>1</v>
      </c>
      <c r="L166" s="77" t="s">
        <v>203</v>
      </c>
      <c r="M166" s="47"/>
      <c r="N166" s="47"/>
      <c r="O166" s="47"/>
      <c r="P166" s="47"/>
      <c r="Q166" s="47"/>
      <c r="R166" s="47"/>
      <c r="S166" s="47"/>
      <c r="T166" s="47"/>
      <c r="U166" s="47"/>
      <c r="V166" s="47"/>
      <c r="W166" s="47"/>
      <c r="X166" s="47"/>
      <c r="Y166" s="47"/>
      <c r="Z166" s="47"/>
      <c r="AA166" s="47"/>
      <c r="AB166" s="47"/>
      <c r="AC166" s="47"/>
      <c r="AD166" s="47"/>
      <c r="AE166" s="47"/>
      <c r="AF166" s="47"/>
      <c r="AG166" s="47"/>
      <c r="AH166" s="77" t="s">
        <v>1792</v>
      </c>
      <c r="AI166" s="77" t="s">
        <v>649</v>
      </c>
      <c r="AJ166" s="78" t="s">
        <v>828</v>
      </c>
      <c r="AK166" s="77" t="s">
        <v>1769</v>
      </c>
      <c r="AL166" s="47"/>
      <c r="AM166" s="47"/>
      <c r="AN166" s="47"/>
      <c r="AO166" s="47"/>
      <c r="AP166" s="47"/>
      <c r="AQ166" s="47"/>
      <c r="AR166" s="47"/>
      <c r="AS166" s="47"/>
      <c r="AT166" s="47"/>
      <c r="AU166" s="47"/>
    </row>
    <row r="167" spans="1:47" ht="13" x14ac:dyDescent="0.15">
      <c r="A167" s="76">
        <v>43769.704430925922</v>
      </c>
      <c r="B167" s="77" t="s">
        <v>141</v>
      </c>
      <c r="C167" s="77" t="str">
        <f t="shared" si="0"/>
        <v>Manor New Tech</v>
      </c>
      <c r="D167" s="77" t="s">
        <v>272</v>
      </c>
      <c r="E167" s="47"/>
      <c r="F167" s="47" t="str">
        <f t="shared" si="1"/>
        <v>Francisco Ruiz Silva</v>
      </c>
      <c r="G167" s="74">
        <f t="shared" si="2"/>
        <v>0.75</v>
      </c>
      <c r="H167" s="77">
        <v>1</v>
      </c>
      <c r="I167" s="47">
        <f t="shared" si="8"/>
        <v>0</v>
      </c>
      <c r="J167" s="47">
        <f t="shared" si="9"/>
        <v>1</v>
      </c>
      <c r="K167" s="47">
        <f t="shared" si="10"/>
        <v>1</v>
      </c>
      <c r="L167" s="47"/>
      <c r="M167" s="47"/>
      <c r="N167" s="47"/>
      <c r="O167" s="47"/>
      <c r="P167" s="47"/>
      <c r="Q167" s="47"/>
      <c r="R167" s="77" t="s">
        <v>320</v>
      </c>
      <c r="S167" s="47"/>
      <c r="T167" s="47"/>
      <c r="U167" s="47"/>
      <c r="V167" s="47"/>
      <c r="W167" s="47"/>
      <c r="X167" s="47"/>
      <c r="Y167" s="47"/>
      <c r="Z167" s="47"/>
      <c r="AA167" s="47"/>
      <c r="AB167" s="47"/>
      <c r="AC167" s="47"/>
      <c r="AD167" s="47"/>
      <c r="AE167" s="47"/>
      <c r="AF167" s="47"/>
      <c r="AG167" s="47"/>
      <c r="AH167" s="77" t="s">
        <v>1799</v>
      </c>
      <c r="AI167" s="77" t="s">
        <v>1770</v>
      </c>
      <c r="AJ167" s="78" t="s">
        <v>828</v>
      </c>
      <c r="AK167" s="77" t="s">
        <v>1769</v>
      </c>
      <c r="AL167" s="47"/>
      <c r="AM167" s="47"/>
      <c r="AN167" s="47"/>
      <c r="AO167" s="47"/>
      <c r="AP167" s="47"/>
      <c r="AQ167" s="47"/>
      <c r="AR167" s="47"/>
      <c r="AS167" s="47"/>
      <c r="AT167" s="47"/>
      <c r="AU167" s="47"/>
    </row>
    <row r="168" spans="1:47" ht="13" x14ac:dyDescent="0.15">
      <c r="A168" s="76">
        <v>43769.705401620369</v>
      </c>
      <c r="B168" s="77" t="s">
        <v>141</v>
      </c>
      <c r="C168" s="77" t="str">
        <f t="shared" si="0"/>
        <v>Manor New Tech</v>
      </c>
      <c r="D168" s="77" t="s">
        <v>272</v>
      </c>
      <c r="E168" s="47"/>
      <c r="F168" s="47" t="str">
        <f t="shared" si="1"/>
        <v>Matthew Campos</v>
      </c>
      <c r="G168" s="74">
        <f t="shared" si="2"/>
        <v>1</v>
      </c>
      <c r="H168" s="77">
        <v>1</v>
      </c>
      <c r="I168" s="47">
        <f t="shared" si="8"/>
        <v>1</v>
      </c>
      <c r="J168" s="47">
        <f t="shared" si="9"/>
        <v>1</v>
      </c>
      <c r="K168" s="47">
        <f t="shared" si="10"/>
        <v>1</v>
      </c>
      <c r="L168" s="47"/>
      <c r="M168" s="47"/>
      <c r="N168" s="47"/>
      <c r="O168" s="47"/>
      <c r="P168" s="47"/>
      <c r="Q168" s="47"/>
      <c r="R168" s="77" t="s">
        <v>281</v>
      </c>
      <c r="S168" s="47"/>
      <c r="T168" s="47"/>
      <c r="U168" s="47"/>
      <c r="V168" s="47"/>
      <c r="W168" s="47"/>
      <c r="X168" s="47"/>
      <c r="Y168" s="47"/>
      <c r="Z168" s="47"/>
      <c r="AA168" s="47"/>
      <c r="AB168" s="47"/>
      <c r="AC168" s="47"/>
      <c r="AD168" s="47"/>
      <c r="AE168" s="47"/>
      <c r="AF168" s="47"/>
      <c r="AG168" s="47"/>
      <c r="AH168" s="77" t="s">
        <v>1778</v>
      </c>
      <c r="AI168" s="77" t="s">
        <v>649</v>
      </c>
      <c r="AJ168" s="78" t="s">
        <v>828</v>
      </c>
      <c r="AK168" s="77" t="s">
        <v>1769</v>
      </c>
      <c r="AL168" s="47"/>
      <c r="AM168" s="47"/>
      <c r="AN168" s="47"/>
      <c r="AO168" s="47"/>
      <c r="AP168" s="47"/>
      <c r="AQ168" s="47"/>
      <c r="AR168" s="47"/>
      <c r="AS168" s="47"/>
      <c r="AT168" s="47"/>
      <c r="AU168" s="47"/>
    </row>
    <row r="169" spans="1:47" ht="13" x14ac:dyDescent="0.15">
      <c r="A169" s="76">
        <v>43769.706115196765</v>
      </c>
      <c r="B169" s="77" t="s">
        <v>141</v>
      </c>
      <c r="C169" s="77" t="str">
        <f t="shared" si="0"/>
        <v>Manor New Tech</v>
      </c>
      <c r="D169" s="77" t="s">
        <v>272</v>
      </c>
      <c r="E169" s="47"/>
      <c r="F169" s="47" t="str">
        <f t="shared" si="1"/>
        <v>Aileen Rodriguez</v>
      </c>
      <c r="G169" s="74">
        <f t="shared" si="2"/>
        <v>1</v>
      </c>
      <c r="H169" s="47">
        <f t="shared" ref="H169:H172" si="19">IF(ISNUMBER(SEARCH("array",AH169)),1,0) + IF(ISNUMBER(SEARCH("(",AH169)),1,0)</f>
        <v>1</v>
      </c>
      <c r="I169" s="47">
        <f t="shared" si="8"/>
        <v>1</v>
      </c>
      <c r="J169" s="47">
        <f t="shared" si="9"/>
        <v>1</v>
      </c>
      <c r="K169" s="47">
        <f t="shared" si="10"/>
        <v>1</v>
      </c>
      <c r="L169" s="47"/>
      <c r="M169" s="47"/>
      <c r="N169" s="47"/>
      <c r="O169" s="47"/>
      <c r="P169" s="47"/>
      <c r="Q169" s="47"/>
      <c r="R169" s="77" t="s">
        <v>278</v>
      </c>
      <c r="S169" s="47"/>
      <c r="T169" s="47"/>
      <c r="U169" s="47"/>
      <c r="V169" s="47"/>
      <c r="W169" s="47"/>
      <c r="X169" s="47"/>
      <c r="Y169" s="47"/>
      <c r="Z169" s="47"/>
      <c r="AA169" s="47"/>
      <c r="AB169" s="47"/>
      <c r="AC169" s="47"/>
      <c r="AD169" s="47"/>
      <c r="AE169" s="47"/>
      <c r="AF169" s="47"/>
      <c r="AG169" s="47"/>
      <c r="AH169" s="77" t="s">
        <v>1772</v>
      </c>
      <c r="AI169" s="77" t="s">
        <v>649</v>
      </c>
      <c r="AJ169" s="78" t="s">
        <v>828</v>
      </c>
      <c r="AK169" s="77" t="s">
        <v>1769</v>
      </c>
      <c r="AL169" s="47"/>
      <c r="AM169" s="47"/>
      <c r="AN169" s="47"/>
      <c r="AO169" s="47"/>
      <c r="AP169" s="47"/>
      <c r="AQ169" s="47"/>
      <c r="AR169" s="47"/>
      <c r="AS169" s="47"/>
      <c r="AT169" s="47"/>
      <c r="AU169" s="47"/>
    </row>
    <row r="170" spans="1:47" ht="13" x14ac:dyDescent="0.15">
      <c r="A170" s="76">
        <v>43769.709145856483</v>
      </c>
      <c r="B170" s="77" t="s">
        <v>141</v>
      </c>
      <c r="C170" s="77" t="str">
        <f t="shared" si="0"/>
        <v>Manor New Tech</v>
      </c>
      <c r="D170" s="77" t="s">
        <v>272</v>
      </c>
      <c r="E170" s="47"/>
      <c r="F170" s="47" t="str">
        <f t="shared" si="1"/>
        <v>Jenny Khun</v>
      </c>
      <c r="G170" s="74">
        <f t="shared" si="2"/>
        <v>1</v>
      </c>
      <c r="H170" s="47">
        <f t="shared" si="19"/>
        <v>1</v>
      </c>
      <c r="I170" s="47">
        <f t="shared" si="8"/>
        <v>1</v>
      </c>
      <c r="J170" s="47">
        <f t="shared" si="9"/>
        <v>1</v>
      </c>
      <c r="K170" s="47">
        <f t="shared" si="10"/>
        <v>1</v>
      </c>
      <c r="L170" s="47"/>
      <c r="M170" s="47"/>
      <c r="N170" s="47"/>
      <c r="O170" s="47"/>
      <c r="P170" s="47"/>
      <c r="Q170" s="47"/>
      <c r="R170" s="77" t="s">
        <v>284</v>
      </c>
      <c r="S170" s="47"/>
      <c r="T170" s="47"/>
      <c r="U170" s="47"/>
      <c r="V170" s="47"/>
      <c r="W170" s="47"/>
      <c r="X170" s="47"/>
      <c r="Y170" s="47"/>
      <c r="Z170" s="47"/>
      <c r="AA170" s="47"/>
      <c r="AB170" s="47"/>
      <c r="AC170" s="47"/>
      <c r="AD170" s="47"/>
      <c r="AE170" s="47"/>
      <c r="AF170" s="47"/>
      <c r="AG170" s="47"/>
      <c r="AH170" s="77" t="s">
        <v>1772</v>
      </c>
      <c r="AI170" s="77" t="s">
        <v>649</v>
      </c>
      <c r="AJ170" s="78" t="s">
        <v>828</v>
      </c>
      <c r="AK170" s="77" t="s">
        <v>1769</v>
      </c>
      <c r="AL170" s="47"/>
      <c r="AM170" s="47"/>
      <c r="AN170" s="47"/>
      <c r="AO170" s="47"/>
      <c r="AP170" s="47"/>
      <c r="AQ170" s="47"/>
      <c r="AR170" s="47"/>
      <c r="AS170" s="47"/>
      <c r="AT170" s="47"/>
      <c r="AU170" s="47"/>
    </row>
    <row r="171" spans="1:47" ht="13" x14ac:dyDescent="0.15">
      <c r="A171" s="76">
        <v>43769.709424606481</v>
      </c>
      <c r="B171" s="77" t="s">
        <v>141</v>
      </c>
      <c r="C171" s="77" t="str">
        <f t="shared" si="0"/>
        <v>Manor New Tech</v>
      </c>
      <c r="D171" s="77" t="s">
        <v>272</v>
      </c>
      <c r="E171" s="47"/>
      <c r="F171" s="47" t="str">
        <f t="shared" si="1"/>
        <v>Abdourahamane Ndiaye</v>
      </c>
      <c r="G171" s="74">
        <f t="shared" si="2"/>
        <v>0.25</v>
      </c>
      <c r="H171" s="47">
        <f t="shared" si="19"/>
        <v>0</v>
      </c>
      <c r="I171" s="47">
        <f t="shared" si="8"/>
        <v>0</v>
      </c>
      <c r="J171" s="47">
        <f t="shared" si="9"/>
        <v>1</v>
      </c>
      <c r="K171" s="47">
        <f t="shared" si="10"/>
        <v>0</v>
      </c>
      <c r="L171" s="47"/>
      <c r="M171" s="47"/>
      <c r="N171" s="47"/>
      <c r="O171" s="47"/>
      <c r="P171" s="47"/>
      <c r="Q171" s="47"/>
      <c r="R171" s="77" t="s">
        <v>334</v>
      </c>
      <c r="S171" s="47"/>
      <c r="T171" s="47"/>
      <c r="U171" s="47"/>
      <c r="V171" s="47"/>
      <c r="W171" s="47"/>
      <c r="X171" s="47"/>
      <c r="Y171" s="47"/>
      <c r="Z171" s="47"/>
      <c r="AA171" s="47"/>
      <c r="AB171" s="47"/>
      <c r="AC171" s="47"/>
      <c r="AD171" s="47"/>
      <c r="AE171" s="47"/>
      <c r="AF171" s="47"/>
      <c r="AG171" s="47"/>
      <c r="AH171" s="77" t="s">
        <v>1635</v>
      </c>
      <c r="AI171" s="77" t="s">
        <v>594</v>
      </c>
      <c r="AJ171" s="78" t="s">
        <v>828</v>
      </c>
      <c r="AK171" s="77" t="s">
        <v>1770</v>
      </c>
      <c r="AL171" s="47"/>
      <c r="AM171" s="47"/>
      <c r="AN171" s="47"/>
      <c r="AO171" s="47"/>
      <c r="AP171" s="47"/>
      <c r="AQ171" s="47"/>
      <c r="AR171" s="47"/>
      <c r="AS171" s="47"/>
      <c r="AT171" s="47"/>
      <c r="AU171" s="47"/>
    </row>
    <row r="172" spans="1:47" ht="13" x14ac:dyDescent="0.15">
      <c r="A172" s="76">
        <v>43769.709474398143</v>
      </c>
      <c r="B172" s="77" t="s">
        <v>141</v>
      </c>
      <c r="C172" s="77" t="str">
        <f t="shared" si="0"/>
        <v>Manor New Tech</v>
      </c>
      <c r="D172" s="77" t="s">
        <v>272</v>
      </c>
      <c r="E172" s="47"/>
      <c r="F172" s="47" t="str">
        <f t="shared" si="1"/>
        <v>Lidia Guitierrez</v>
      </c>
      <c r="G172" s="74">
        <f t="shared" si="2"/>
        <v>1</v>
      </c>
      <c r="H172" s="47">
        <f t="shared" si="19"/>
        <v>1</v>
      </c>
      <c r="I172" s="47">
        <f t="shared" si="8"/>
        <v>1</v>
      </c>
      <c r="J172" s="47">
        <f t="shared" si="9"/>
        <v>1</v>
      </c>
      <c r="K172" s="47">
        <f t="shared" si="10"/>
        <v>1</v>
      </c>
      <c r="L172" s="47"/>
      <c r="M172" s="47"/>
      <c r="N172" s="47"/>
      <c r="O172" s="47"/>
      <c r="P172" s="47"/>
      <c r="Q172" s="47"/>
      <c r="R172" s="77" t="s">
        <v>273</v>
      </c>
      <c r="S172" s="47"/>
      <c r="T172" s="47"/>
      <c r="U172" s="47"/>
      <c r="V172" s="47"/>
      <c r="W172" s="47"/>
      <c r="X172" s="47"/>
      <c r="Y172" s="47"/>
      <c r="Z172" s="47"/>
      <c r="AA172" s="47"/>
      <c r="AB172" s="47"/>
      <c r="AC172" s="47"/>
      <c r="AD172" s="47"/>
      <c r="AE172" s="47"/>
      <c r="AF172" s="47"/>
      <c r="AG172" s="47"/>
      <c r="AH172" s="77" t="s">
        <v>1772</v>
      </c>
      <c r="AI172" s="77" t="s">
        <v>649</v>
      </c>
      <c r="AJ172" s="78" t="s">
        <v>828</v>
      </c>
      <c r="AK172" s="77" t="s">
        <v>1769</v>
      </c>
      <c r="AL172" s="47"/>
      <c r="AM172" s="47"/>
      <c r="AN172" s="47"/>
      <c r="AO172" s="47"/>
      <c r="AP172" s="47"/>
      <c r="AQ172" s="47"/>
      <c r="AR172" s="47"/>
      <c r="AS172" s="47"/>
      <c r="AT172" s="47"/>
      <c r="AU172" s="47"/>
    </row>
    <row r="173" spans="1:47" ht="13" x14ac:dyDescent="0.15">
      <c r="A173" s="76">
        <v>43769.71009872685</v>
      </c>
      <c r="B173" s="77" t="s">
        <v>141</v>
      </c>
      <c r="C173" s="77" t="str">
        <f t="shared" si="0"/>
        <v>Manor New Tech</v>
      </c>
      <c r="D173" s="77" t="s">
        <v>272</v>
      </c>
      <c r="E173" s="47"/>
      <c r="F173" s="47" t="str">
        <f t="shared" si="1"/>
        <v>Mahder Adenew</v>
      </c>
      <c r="G173" s="74">
        <f t="shared" si="2"/>
        <v>1</v>
      </c>
      <c r="H173" s="77">
        <v>1</v>
      </c>
      <c r="I173" s="47">
        <f t="shared" si="8"/>
        <v>1</v>
      </c>
      <c r="J173" s="47">
        <f t="shared" si="9"/>
        <v>1</v>
      </c>
      <c r="K173" s="47">
        <f t="shared" si="10"/>
        <v>1</v>
      </c>
      <c r="L173" s="47"/>
      <c r="M173" s="47"/>
      <c r="N173" s="47"/>
      <c r="O173" s="47"/>
      <c r="P173" s="47"/>
      <c r="Q173" s="47"/>
      <c r="R173" s="77" t="s">
        <v>312</v>
      </c>
      <c r="S173" s="47"/>
      <c r="T173" s="47"/>
      <c r="U173" s="47"/>
      <c r="V173" s="47"/>
      <c r="W173" s="47"/>
      <c r="X173" s="47"/>
      <c r="Y173" s="47"/>
      <c r="Z173" s="47"/>
      <c r="AA173" s="47"/>
      <c r="AB173" s="47"/>
      <c r="AC173" s="47"/>
      <c r="AD173" s="47"/>
      <c r="AE173" s="47"/>
      <c r="AF173" s="47"/>
      <c r="AG173" s="47"/>
      <c r="AH173" s="77" t="s">
        <v>1800</v>
      </c>
      <c r="AI173" s="77" t="s">
        <v>649</v>
      </c>
      <c r="AJ173" s="78" t="s">
        <v>828</v>
      </c>
      <c r="AK173" s="77" t="s">
        <v>1769</v>
      </c>
      <c r="AL173" s="47"/>
      <c r="AM173" s="47"/>
      <c r="AN173" s="47"/>
      <c r="AO173" s="47"/>
      <c r="AP173" s="47"/>
      <c r="AQ173" s="47"/>
      <c r="AR173" s="47"/>
      <c r="AS173" s="47"/>
      <c r="AT173" s="47"/>
      <c r="AU173" s="47"/>
    </row>
    <row r="174" spans="1:47" ht="13" x14ac:dyDescent="0.15">
      <c r="A174" s="76">
        <v>43769.710461620372</v>
      </c>
      <c r="B174" s="77" t="s">
        <v>141</v>
      </c>
      <c r="C174" s="77" t="str">
        <f t="shared" si="0"/>
        <v>Manor New Tech</v>
      </c>
      <c r="D174" s="77" t="s">
        <v>272</v>
      </c>
      <c r="E174" s="47"/>
      <c r="F174" s="47" t="str">
        <f t="shared" si="1"/>
        <v>Emily Wall-Mata</v>
      </c>
      <c r="G174" s="74">
        <f t="shared" si="2"/>
        <v>1</v>
      </c>
      <c r="H174" s="77">
        <v>1</v>
      </c>
      <c r="I174" s="47">
        <f t="shared" si="8"/>
        <v>1</v>
      </c>
      <c r="J174" s="47">
        <f t="shared" si="9"/>
        <v>1</v>
      </c>
      <c r="K174" s="47">
        <f t="shared" si="10"/>
        <v>1</v>
      </c>
      <c r="L174" s="47"/>
      <c r="M174" s="47"/>
      <c r="N174" s="47"/>
      <c r="O174" s="47"/>
      <c r="P174" s="47"/>
      <c r="Q174" s="47"/>
      <c r="R174" s="77" t="s">
        <v>313</v>
      </c>
      <c r="S174" s="47"/>
      <c r="T174" s="47"/>
      <c r="U174" s="47"/>
      <c r="V174" s="47"/>
      <c r="W174" s="47"/>
      <c r="X174" s="47"/>
      <c r="Y174" s="47"/>
      <c r="Z174" s="47"/>
      <c r="AA174" s="47"/>
      <c r="AB174" s="47"/>
      <c r="AC174" s="47"/>
      <c r="AD174" s="47"/>
      <c r="AE174" s="47"/>
      <c r="AF174" s="47"/>
      <c r="AG174" s="47"/>
      <c r="AH174" s="77" t="s">
        <v>1800</v>
      </c>
      <c r="AI174" s="77" t="s">
        <v>649</v>
      </c>
      <c r="AJ174" s="78" t="s">
        <v>828</v>
      </c>
      <c r="AK174" s="77" t="s">
        <v>1769</v>
      </c>
      <c r="AL174" s="47"/>
      <c r="AM174" s="47"/>
      <c r="AN174" s="47"/>
      <c r="AO174" s="47"/>
      <c r="AP174" s="47"/>
      <c r="AQ174" s="47"/>
      <c r="AR174" s="47"/>
      <c r="AS174" s="47"/>
      <c r="AT174" s="47"/>
      <c r="AU174" s="47"/>
    </row>
    <row r="175" spans="1:47" ht="13" x14ac:dyDescent="0.15">
      <c r="A175" s="76">
        <v>43769.714570543976</v>
      </c>
      <c r="B175" s="77" t="s">
        <v>141</v>
      </c>
      <c r="C175" s="77" t="str">
        <f t="shared" si="0"/>
        <v>Manor New Tech</v>
      </c>
      <c r="D175" s="77" t="s">
        <v>272</v>
      </c>
      <c r="E175" s="47"/>
      <c r="F175" s="47" t="str">
        <f t="shared" si="1"/>
        <v>Sofia Mendoza</v>
      </c>
      <c r="G175" s="74">
        <f t="shared" si="2"/>
        <v>1</v>
      </c>
      <c r="H175" s="47">
        <f t="shared" ref="H175:H177" si="20">IF(ISNUMBER(SEARCH("array",AH175)),1,0) + IF(ISNUMBER(SEARCH("(",AH175)),1,0)</f>
        <v>1</v>
      </c>
      <c r="I175" s="47">
        <f t="shared" si="8"/>
        <v>1</v>
      </c>
      <c r="J175" s="47">
        <f t="shared" si="9"/>
        <v>1</v>
      </c>
      <c r="K175" s="47">
        <f t="shared" si="10"/>
        <v>1</v>
      </c>
      <c r="L175" s="47"/>
      <c r="M175" s="47"/>
      <c r="N175" s="47"/>
      <c r="O175" s="47"/>
      <c r="P175" s="47"/>
      <c r="Q175" s="47"/>
      <c r="R175" s="77" t="s">
        <v>280</v>
      </c>
      <c r="S175" s="47"/>
      <c r="T175" s="47"/>
      <c r="U175" s="47"/>
      <c r="V175" s="47"/>
      <c r="W175" s="47"/>
      <c r="X175" s="47"/>
      <c r="Y175" s="47"/>
      <c r="Z175" s="47"/>
      <c r="AA175" s="47"/>
      <c r="AB175" s="47"/>
      <c r="AC175" s="47"/>
      <c r="AD175" s="47"/>
      <c r="AE175" s="47"/>
      <c r="AF175" s="47"/>
      <c r="AG175" s="47"/>
      <c r="AH175" s="77" t="s">
        <v>1772</v>
      </c>
      <c r="AI175" s="77" t="s">
        <v>649</v>
      </c>
      <c r="AJ175" s="78" t="s">
        <v>828</v>
      </c>
      <c r="AK175" s="77" t="s">
        <v>1769</v>
      </c>
      <c r="AL175" s="47"/>
      <c r="AM175" s="47"/>
      <c r="AN175" s="47"/>
      <c r="AO175" s="47"/>
      <c r="AP175" s="47"/>
      <c r="AQ175" s="47"/>
      <c r="AR175" s="47"/>
      <c r="AS175" s="47"/>
      <c r="AT175" s="47"/>
      <c r="AU175" s="47"/>
    </row>
    <row r="176" spans="1:47" ht="13" x14ac:dyDescent="0.15">
      <c r="A176" s="15">
        <v>43773.64348506945</v>
      </c>
      <c r="B176" s="6" t="s">
        <v>141</v>
      </c>
      <c r="C176" s="77" t="str">
        <f t="shared" si="0"/>
        <v>Manor Early College High School</v>
      </c>
      <c r="D176" s="6" t="s">
        <v>210</v>
      </c>
      <c r="F176" s="47" t="str">
        <f t="shared" si="1"/>
        <v>Diego Garcia</v>
      </c>
      <c r="G176" s="74">
        <f t="shared" si="2"/>
        <v>0.75</v>
      </c>
      <c r="H176" s="47">
        <f t="shared" si="20"/>
        <v>0</v>
      </c>
      <c r="I176" s="47">
        <f t="shared" si="8"/>
        <v>1</v>
      </c>
      <c r="J176" s="47">
        <f t="shared" si="9"/>
        <v>1</v>
      </c>
      <c r="K176" s="47">
        <f t="shared" si="10"/>
        <v>1</v>
      </c>
      <c r="P176" s="6" t="s">
        <v>241</v>
      </c>
      <c r="AH176" s="6" t="s">
        <v>1801</v>
      </c>
      <c r="AI176" s="6" t="s">
        <v>649</v>
      </c>
      <c r="AJ176" s="66" t="s">
        <v>828</v>
      </c>
      <c r="AK176" s="6" t="s">
        <v>1769</v>
      </c>
    </row>
    <row r="177" spans="1:37" ht="13" x14ac:dyDescent="0.15">
      <c r="A177" s="15">
        <v>43773.684153657407</v>
      </c>
      <c r="B177" s="6" t="s">
        <v>141</v>
      </c>
      <c r="C177" s="77" t="str">
        <f t="shared" si="0"/>
        <v>Pflugerville</v>
      </c>
      <c r="D177" s="6" t="s">
        <v>149</v>
      </c>
      <c r="F177" s="47" t="str">
        <f t="shared" si="1"/>
        <v>Paisley Tramp</v>
      </c>
      <c r="G177" s="74">
        <f t="shared" si="2"/>
        <v>1</v>
      </c>
      <c r="H177" s="47">
        <f t="shared" si="20"/>
        <v>1</v>
      </c>
      <c r="I177" s="47">
        <f t="shared" si="8"/>
        <v>1</v>
      </c>
      <c r="J177" s="47">
        <f t="shared" si="9"/>
        <v>1</v>
      </c>
      <c r="K177" s="47">
        <f t="shared" si="10"/>
        <v>1</v>
      </c>
      <c r="T177" s="6" t="s">
        <v>160</v>
      </c>
      <c r="AH177" s="6" t="s">
        <v>1802</v>
      </c>
      <c r="AI177" s="6" t="s">
        <v>649</v>
      </c>
      <c r="AJ177" s="66" t="s">
        <v>828</v>
      </c>
      <c r="AK177" s="6" t="s">
        <v>1769</v>
      </c>
    </row>
    <row r="178" spans="1:37" ht="13" x14ac:dyDescent="0.15">
      <c r="A178" s="15">
        <v>43773.722981192128</v>
      </c>
      <c r="B178" s="6" t="s">
        <v>141</v>
      </c>
      <c r="C178" s="77" t="str">
        <f t="shared" si="0"/>
        <v>Akins</v>
      </c>
      <c r="D178" s="6" t="s">
        <v>194</v>
      </c>
      <c r="F178" s="47" t="str">
        <f t="shared" si="1"/>
        <v>William Hale</v>
      </c>
      <c r="G178" s="74">
        <f t="shared" si="2"/>
        <v>1</v>
      </c>
      <c r="H178" s="77">
        <v>1</v>
      </c>
      <c r="I178" s="47">
        <f t="shared" si="8"/>
        <v>1</v>
      </c>
      <c r="J178" s="47">
        <f t="shared" si="9"/>
        <v>1</v>
      </c>
      <c r="K178" s="47">
        <f t="shared" si="10"/>
        <v>1</v>
      </c>
      <c r="L178" s="6" t="s">
        <v>205</v>
      </c>
      <c r="AH178" s="6" t="s">
        <v>1778</v>
      </c>
      <c r="AI178" s="6" t="s">
        <v>649</v>
      </c>
      <c r="AJ178" s="66" t="s">
        <v>828</v>
      </c>
      <c r="AK178" s="6" t="s">
        <v>1769</v>
      </c>
    </row>
    <row r="179" spans="1:37" ht="13" x14ac:dyDescent="0.15">
      <c r="A179" s="15">
        <v>43773.739941921296</v>
      </c>
      <c r="B179" s="6" t="s">
        <v>141</v>
      </c>
      <c r="C179" s="77" t="str">
        <f t="shared" si="0"/>
        <v>Manor Early College High School</v>
      </c>
      <c r="D179" s="6" t="s">
        <v>210</v>
      </c>
      <c r="F179" s="47" t="str">
        <f t="shared" si="1"/>
        <v>Jeremiah Anderson</v>
      </c>
      <c r="G179" s="74">
        <f t="shared" si="2"/>
        <v>1</v>
      </c>
      <c r="H179" s="77">
        <v>1</v>
      </c>
      <c r="I179" s="47">
        <f t="shared" si="8"/>
        <v>1</v>
      </c>
      <c r="J179" s="47">
        <f t="shared" si="9"/>
        <v>1</v>
      </c>
      <c r="K179" s="47">
        <f t="shared" si="10"/>
        <v>1</v>
      </c>
      <c r="P179" s="6" t="s">
        <v>239</v>
      </c>
      <c r="AH179" s="6" t="s">
        <v>1778</v>
      </c>
      <c r="AI179" s="6" t="s">
        <v>649</v>
      </c>
      <c r="AJ179" s="66" t="s">
        <v>828</v>
      </c>
      <c r="AK179" s="6" t="s">
        <v>1769</v>
      </c>
    </row>
    <row r="180" spans="1:37" ht="13" x14ac:dyDescent="0.15">
      <c r="A180" s="15">
        <v>43773.741843136573</v>
      </c>
      <c r="B180" s="6" t="s">
        <v>141</v>
      </c>
      <c r="C180" s="77" t="str">
        <f t="shared" si="0"/>
        <v>Manor Early College High School</v>
      </c>
      <c r="D180" s="6" t="s">
        <v>210</v>
      </c>
      <c r="F180" s="47" t="str">
        <f t="shared" si="1"/>
        <v>Ashley Krang</v>
      </c>
      <c r="G180" s="74">
        <f t="shared" si="2"/>
        <v>0.75</v>
      </c>
      <c r="H180" s="77">
        <v>1</v>
      </c>
      <c r="I180" s="47">
        <f t="shared" si="8"/>
        <v>0</v>
      </c>
      <c r="J180" s="47">
        <f t="shared" si="9"/>
        <v>1</v>
      </c>
      <c r="K180" s="47">
        <f t="shared" si="10"/>
        <v>1</v>
      </c>
      <c r="P180" s="6" t="s">
        <v>224</v>
      </c>
      <c r="AH180" s="6" t="s">
        <v>1803</v>
      </c>
      <c r="AI180" s="6" t="s">
        <v>594</v>
      </c>
      <c r="AJ180" s="66" t="s">
        <v>828</v>
      </c>
      <c r="AK180" s="6" t="s">
        <v>1769</v>
      </c>
    </row>
    <row r="181" spans="1:37" ht="13" x14ac:dyDescent="0.15">
      <c r="A181" s="15">
        <v>43773.746373865739</v>
      </c>
      <c r="B181" s="6" t="s">
        <v>141</v>
      </c>
      <c r="C181" s="77" t="str">
        <f t="shared" si="0"/>
        <v>Manor Early College High School</v>
      </c>
      <c r="D181" s="6" t="s">
        <v>210</v>
      </c>
      <c r="F181" s="47" t="str">
        <f t="shared" si="1"/>
        <v>Timothy Villegas</v>
      </c>
      <c r="G181" s="74">
        <f t="shared" si="2"/>
        <v>1</v>
      </c>
      <c r="H181" s="77">
        <v>1</v>
      </c>
      <c r="I181" s="47">
        <f t="shared" si="8"/>
        <v>1</v>
      </c>
      <c r="J181" s="47">
        <f t="shared" si="9"/>
        <v>1</v>
      </c>
      <c r="K181" s="47">
        <f t="shared" si="10"/>
        <v>1</v>
      </c>
      <c r="P181" s="6" t="s">
        <v>216</v>
      </c>
      <c r="AH181" s="6" t="s">
        <v>1778</v>
      </c>
      <c r="AI181" s="6" t="s">
        <v>649</v>
      </c>
      <c r="AJ181" s="66" t="s">
        <v>828</v>
      </c>
      <c r="AK181" s="6" t="s">
        <v>1769</v>
      </c>
    </row>
    <row r="182" spans="1:37" ht="13" x14ac:dyDescent="0.15">
      <c r="A182" s="15">
        <v>43773.746570891206</v>
      </c>
      <c r="B182" s="6" t="s">
        <v>141</v>
      </c>
      <c r="C182" s="77" t="str">
        <f t="shared" si="0"/>
        <v>Manor Early College High School</v>
      </c>
      <c r="D182" s="6" t="s">
        <v>210</v>
      </c>
      <c r="F182" s="47" t="str">
        <f t="shared" si="1"/>
        <v>Maria Aldape</v>
      </c>
      <c r="G182" s="74">
        <f t="shared" si="2"/>
        <v>1</v>
      </c>
      <c r="H182" s="77">
        <v>1</v>
      </c>
      <c r="I182" s="47">
        <f t="shared" si="8"/>
        <v>1</v>
      </c>
      <c r="J182" s="47">
        <f t="shared" si="9"/>
        <v>1</v>
      </c>
      <c r="K182" s="47">
        <f t="shared" si="10"/>
        <v>1</v>
      </c>
      <c r="P182" s="6" t="s">
        <v>227</v>
      </c>
      <c r="AH182" s="6" t="s">
        <v>1778</v>
      </c>
      <c r="AI182" s="6" t="s">
        <v>649</v>
      </c>
      <c r="AJ182" s="66" t="s">
        <v>828</v>
      </c>
      <c r="AK182" s="6" t="s">
        <v>1769</v>
      </c>
    </row>
    <row r="183" spans="1:37" ht="13" x14ac:dyDescent="0.15">
      <c r="A183" s="15">
        <v>43773.746618055557</v>
      </c>
      <c r="B183" s="6" t="s">
        <v>141</v>
      </c>
      <c r="C183" s="77" t="str">
        <f t="shared" si="0"/>
        <v>Manor Early College High School</v>
      </c>
      <c r="D183" s="6" t="s">
        <v>210</v>
      </c>
      <c r="F183" s="47" t="str">
        <f t="shared" si="1"/>
        <v>Nilmarie Gonzalez-Ugarte</v>
      </c>
      <c r="G183" s="74">
        <f t="shared" si="2"/>
        <v>1</v>
      </c>
      <c r="H183" s="77">
        <v>1</v>
      </c>
      <c r="I183" s="47">
        <f t="shared" si="8"/>
        <v>1</v>
      </c>
      <c r="J183" s="47">
        <f t="shared" si="9"/>
        <v>1</v>
      </c>
      <c r="K183" s="47">
        <f t="shared" si="10"/>
        <v>1</v>
      </c>
      <c r="P183" s="6" t="s">
        <v>230</v>
      </c>
      <c r="AH183" s="6" t="s">
        <v>1778</v>
      </c>
      <c r="AI183" s="6" t="s">
        <v>649</v>
      </c>
      <c r="AJ183" s="66" t="s">
        <v>828</v>
      </c>
      <c r="AK183" s="6" t="s">
        <v>1769</v>
      </c>
    </row>
    <row r="184" spans="1:37" ht="13" x14ac:dyDescent="0.15">
      <c r="A184" s="15">
        <v>43773.746658240736</v>
      </c>
      <c r="B184" s="6" t="s">
        <v>141</v>
      </c>
      <c r="C184" s="77" t="str">
        <f t="shared" si="0"/>
        <v>Manor Early College High School</v>
      </c>
      <c r="D184" s="6" t="s">
        <v>210</v>
      </c>
      <c r="F184" s="47" t="str">
        <f t="shared" si="1"/>
        <v>Paw Wah</v>
      </c>
      <c r="G184" s="74">
        <f t="shared" si="2"/>
        <v>1</v>
      </c>
      <c r="H184" s="77">
        <v>1</v>
      </c>
      <c r="I184" s="47">
        <f t="shared" si="8"/>
        <v>1</v>
      </c>
      <c r="J184" s="47">
        <f t="shared" si="9"/>
        <v>1</v>
      </c>
      <c r="K184" s="47">
        <f t="shared" si="10"/>
        <v>1</v>
      </c>
      <c r="P184" s="6" t="s">
        <v>226</v>
      </c>
      <c r="AH184" s="6" t="s">
        <v>1778</v>
      </c>
      <c r="AI184" s="6" t="s">
        <v>649</v>
      </c>
      <c r="AJ184" s="66" t="s">
        <v>828</v>
      </c>
      <c r="AK184" s="6" t="s">
        <v>1769</v>
      </c>
    </row>
    <row r="185" spans="1:37" ht="13" x14ac:dyDescent="0.15">
      <c r="A185" s="15">
        <v>43773.74670787037</v>
      </c>
      <c r="B185" s="6" t="s">
        <v>141</v>
      </c>
      <c r="C185" s="77" t="str">
        <f t="shared" si="0"/>
        <v>Manor Early College High School</v>
      </c>
      <c r="D185" s="6" t="s">
        <v>210</v>
      </c>
      <c r="F185" s="47" t="str">
        <f t="shared" si="1"/>
        <v>Marienne Duran Henriquez</v>
      </c>
      <c r="G185" s="74">
        <f t="shared" si="2"/>
        <v>1</v>
      </c>
      <c r="H185" s="77">
        <v>1</v>
      </c>
      <c r="I185" s="47">
        <f t="shared" si="8"/>
        <v>1</v>
      </c>
      <c r="J185" s="47">
        <f t="shared" si="9"/>
        <v>1</v>
      </c>
      <c r="K185" s="47">
        <f t="shared" si="10"/>
        <v>1</v>
      </c>
      <c r="P185" s="6" t="s">
        <v>219</v>
      </c>
      <c r="AH185" s="6" t="s">
        <v>1778</v>
      </c>
      <c r="AI185" s="6" t="s">
        <v>649</v>
      </c>
      <c r="AJ185" s="66" t="s">
        <v>828</v>
      </c>
      <c r="AK185" s="6" t="s">
        <v>1769</v>
      </c>
    </row>
    <row r="186" spans="1:37" ht="13" x14ac:dyDescent="0.15">
      <c r="A186" s="15">
        <v>43773.746912557872</v>
      </c>
      <c r="B186" s="6" t="s">
        <v>141</v>
      </c>
      <c r="C186" s="77" t="str">
        <f t="shared" si="0"/>
        <v>Manor Early College High School</v>
      </c>
      <c r="D186" s="6" t="s">
        <v>210</v>
      </c>
      <c r="F186" s="47" t="str">
        <f t="shared" si="1"/>
        <v>Shiron Hamlin Jr.</v>
      </c>
      <c r="G186" s="74">
        <f t="shared" si="2"/>
        <v>1</v>
      </c>
      <c r="H186" s="47">
        <f t="shared" ref="H186:H190" si="21">IF(ISNUMBER(SEARCH("array",AH186)),1,0) + IF(ISNUMBER(SEARCH("(",AH186)),1,0)</f>
        <v>1</v>
      </c>
      <c r="I186" s="47">
        <f t="shared" si="8"/>
        <v>1</v>
      </c>
      <c r="J186" s="47">
        <f t="shared" si="9"/>
        <v>1</v>
      </c>
      <c r="K186" s="47">
        <f t="shared" si="10"/>
        <v>1</v>
      </c>
      <c r="P186" s="6" t="s">
        <v>211</v>
      </c>
      <c r="AH186" s="6" t="s">
        <v>1792</v>
      </c>
      <c r="AI186" s="6" t="s">
        <v>649</v>
      </c>
      <c r="AJ186" s="66" t="s">
        <v>828</v>
      </c>
      <c r="AK186" s="6" t="s">
        <v>1769</v>
      </c>
    </row>
    <row r="187" spans="1:37" ht="13" x14ac:dyDescent="0.15">
      <c r="A187" s="15">
        <v>43773.746944247687</v>
      </c>
      <c r="B187" s="6" t="s">
        <v>141</v>
      </c>
      <c r="C187" s="77" t="str">
        <f t="shared" si="0"/>
        <v>Manor High School</v>
      </c>
      <c r="D187" s="6" t="s">
        <v>234</v>
      </c>
      <c r="F187" s="47" t="str">
        <f t="shared" si="1"/>
        <v>Ricardo Luna</v>
      </c>
      <c r="G187" s="74">
        <f t="shared" si="2"/>
        <v>1</v>
      </c>
      <c r="H187" s="47">
        <f t="shared" si="21"/>
        <v>1</v>
      </c>
      <c r="I187" s="47">
        <f t="shared" si="8"/>
        <v>1</v>
      </c>
      <c r="J187" s="47">
        <f t="shared" si="9"/>
        <v>1</v>
      </c>
      <c r="K187" s="47">
        <f t="shared" si="10"/>
        <v>1</v>
      </c>
      <c r="Q187" s="6" t="s">
        <v>382</v>
      </c>
      <c r="AH187" s="6" t="s">
        <v>1792</v>
      </c>
      <c r="AI187" s="6" t="s">
        <v>649</v>
      </c>
      <c r="AJ187" s="66" t="s">
        <v>828</v>
      </c>
      <c r="AK187" s="6" t="s">
        <v>1769</v>
      </c>
    </row>
    <row r="188" spans="1:37" ht="13" x14ac:dyDescent="0.15">
      <c r="A188" s="15">
        <v>43773.752812164355</v>
      </c>
      <c r="B188" s="6" t="s">
        <v>141</v>
      </c>
      <c r="C188" s="77" t="str">
        <f t="shared" si="0"/>
        <v>Manor Early College High School</v>
      </c>
      <c r="D188" s="6" t="s">
        <v>210</v>
      </c>
      <c r="F188" s="47" t="str">
        <f t="shared" si="1"/>
        <v>Bella Ball</v>
      </c>
      <c r="G188" s="74">
        <f t="shared" si="2"/>
        <v>1</v>
      </c>
      <c r="H188" s="47">
        <f t="shared" si="21"/>
        <v>1</v>
      </c>
      <c r="I188" s="47">
        <f t="shared" si="8"/>
        <v>1</v>
      </c>
      <c r="J188" s="47">
        <f t="shared" si="9"/>
        <v>1</v>
      </c>
      <c r="K188" s="47">
        <f t="shared" si="10"/>
        <v>1</v>
      </c>
      <c r="P188" s="6" t="s">
        <v>240</v>
      </c>
      <c r="AH188" s="6" t="s">
        <v>1772</v>
      </c>
      <c r="AI188" s="6" t="s">
        <v>649</v>
      </c>
      <c r="AJ188" s="66" t="s">
        <v>828</v>
      </c>
      <c r="AK188" s="6" t="s">
        <v>1769</v>
      </c>
    </row>
    <row r="189" spans="1:37" ht="13" x14ac:dyDescent="0.15">
      <c r="A189" s="15">
        <v>43773.754201979165</v>
      </c>
      <c r="B189" s="6" t="s">
        <v>141</v>
      </c>
      <c r="C189" s="77" t="str">
        <f t="shared" si="0"/>
        <v>Manor Early College High School</v>
      </c>
      <c r="D189" s="6" t="s">
        <v>210</v>
      </c>
      <c r="F189" s="47" t="str">
        <f t="shared" si="1"/>
        <v>Michael Castillo</v>
      </c>
      <c r="G189" s="74">
        <f t="shared" si="2"/>
        <v>1</v>
      </c>
      <c r="H189" s="47">
        <f t="shared" si="21"/>
        <v>1</v>
      </c>
      <c r="I189" s="47">
        <f t="shared" si="8"/>
        <v>1</v>
      </c>
      <c r="J189" s="47">
        <f t="shared" si="9"/>
        <v>1</v>
      </c>
      <c r="K189" s="47">
        <f t="shared" si="10"/>
        <v>1</v>
      </c>
      <c r="P189" s="6" t="s">
        <v>242</v>
      </c>
      <c r="AH189" s="6" t="s">
        <v>1772</v>
      </c>
      <c r="AI189" s="6" t="s">
        <v>649</v>
      </c>
      <c r="AJ189" s="66" t="s">
        <v>828</v>
      </c>
      <c r="AK189" s="6" t="s">
        <v>1769</v>
      </c>
    </row>
    <row r="190" spans="1:37" ht="13" x14ac:dyDescent="0.15">
      <c r="A190" s="15">
        <v>43774.734072777777</v>
      </c>
      <c r="B190" s="6" t="s">
        <v>141</v>
      </c>
      <c r="C190" s="77" t="str">
        <f t="shared" si="0"/>
        <v>Manor Senior High School</v>
      </c>
      <c r="D190" s="6" t="s">
        <v>332</v>
      </c>
      <c r="F190" s="47" t="str">
        <f t="shared" si="1"/>
        <v>Celeste Robertson</v>
      </c>
      <c r="G190" s="74">
        <f t="shared" si="2"/>
        <v>0.75</v>
      </c>
      <c r="H190" s="47">
        <f t="shared" si="21"/>
        <v>0</v>
      </c>
      <c r="I190" s="47">
        <f t="shared" si="8"/>
        <v>1</v>
      </c>
      <c r="J190" s="47">
        <f t="shared" si="9"/>
        <v>1</v>
      </c>
      <c r="K190" s="47">
        <f t="shared" si="10"/>
        <v>1</v>
      </c>
      <c r="S190" s="6" t="s">
        <v>348</v>
      </c>
      <c r="AH190" s="6" t="s">
        <v>1804</v>
      </c>
      <c r="AI190" s="6" t="s">
        <v>1786</v>
      </c>
      <c r="AJ190" s="66" t="s">
        <v>828</v>
      </c>
      <c r="AK190" s="6" t="s">
        <v>1769</v>
      </c>
    </row>
    <row r="191" spans="1:37" ht="13" x14ac:dyDescent="0.15">
      <c r="A191" s="15">
        <v>43774.735159317133</v>
      </c>
      <c r="B191" s="6" t="s">
        <v>141</v>
      </c>
      <c r="C191" s="77" t="str">
        <f t="shared" si="0"/>
        <v>Manor Senior High School</v>
      </c>
      <c r="D191" s="6" t="s">
        <v>332</v>
      </c>
      <c r="F191" s="47" t="str">
        <f t="shared" si="1"/>
        <v>Alyssa Smith</v>
      </c>
      <c r="G191" s="74">
        <f t="shared" si="2"/>
        <v>1</v>
      </c>
      <c r="H191" s="77">
        <v>1</v>
      </c>
      <c r="I191" s="47">
        <f t="shared" si="8"/>
        <v>1</v>
      </c>
      <c r="J191" s="47">
        <f t="shared" si="9"/>
        <v>1</v>
      </c>
      <c r="K191" s="47">
        <f t="shared" si="10"/>
        <v>1</v>
      </c>
      <c r="S191" s="6" t="s">
        <v>346</v>
      </c>
      <c r="AH191" s="6" t="s">
        <v>1778</v>
      </c>
      <c r="AI191" s="6" t="s">
        <v>649</v>
      </c>
      <c r="AJ191" s="66" t="s">
        <v>828</v>
      </c>
      <c r="AK191" s="6" t="s">
        <v>1769</v>
      </c>
    </row>
    <row r="192" spans="1:37" ht="13" x14ac:dyDescent="0.15">
      <c r="A192" s="15">
        <v>43774.735829074074</v>
      </c>
      <c r="B192" s="6" t="s">
        <v>141</v>
      </c>
      <c r="C192" s="77" t="str">
        <f t="shared" si="0"/>
        <v>Manor Senior High School</v>
      </c>
      <c r="D192" s="6" t="s">
        <v>332</v>
      </c>
      <c r="F192" s="47" t="str">
        <f t="shared" si="1"/>
        <v>Kaleb Ramirez</v>
      </c>
      <c r="G192" s="74">
        <f t="shared" si="2"/>
        <v>1</v>
      </c>
      <c r="H192" s="77">
        <v>1</v>
      </c>
      <c r="I192" s="47">
        <f t="shared" si="8"/>
        <v>1</v>
      </c>
      <c r="J192" s="47">
        <f t="shared" si="9"/>
        <v>1</v>
      </c>
      <c r="K192" s="47">
        <f t="shared" si="10"/>
        <v>1</v>
      </c>
      <c r="S192" s="6" t="s">
        <v>349</v>
      </c>
      <c r="AH192" s="6" t="s">
        <v>1778</v>
      </c>
      <c r="AI192" s="6" t="s">
        <v>649</v>
      </c>
      <c r="AJ192" s="66" t="s">
        <v>828</v>
      </c>
      <c r="AK192" s="6" t="s">
        <v>1769</v>
      </c>
    </row>
    <row r="193" spans="1:37" ht="13" x14ac:dyDescent="0.15">
      <c r="A193" s="15">
        <v>43774.744835057871</v>
      </c>
      <c r="B193" s="6" t="s">
        <v>141</v>
      </c>
      <c r="C193" s="77" t="str">
        <f t="shared" si="0"/>
        <v>Manor Senior High School</v>
      </c>
      <c r="D193" s="6" t="s">
        <v>332</v>
      </c>
      <c r="F193" s="47" t="str">
        <f t="shared" si="1"/>
        <v>Merlin Hernandez</v>
      </c>
      <c r="G193" s="74">
        <f t="shared" si="2"/>
        <v>0.75</v>
      </c>
      <c r="H193" s="47">
        <f t="shared" ref="H193:H194" si="22">IF(ISNUMBER(SEARCH("array",AH193)),1,0) + IF(ISNUMBER(SEARCH("(",AH193)),1,0)</f>
        <v>0</v>
      </c>
      <c r="I193" s="47">
        <f t="shared" si="8"/>
        <v>1</v>
      </c>
      <c r="J193" s="47">
        <f t="shared" si="9"/>
        <v>1</v>
      </c>
      <c r="K193" s="47">
        <f t="shared" si="10"/>
        <v>1</v>
      </c>
      <c r="S193" s="6" t="s">
        <v>333</v>
      </c>
      <c r="AH193" s="6" t="s">
        <v>1805</v>
      </c>
      <c r="AI193" s="6" t="s">
        <v>649</v>
      </c>
      <c r="AJ193" s="66" t="s">
        <v>828</v>
      </c>
      <c r="AK193" s="6" t="s">
        <v>1769</v>
      </c>
    </row>
    <row r="194" spans="1:37" ht="13" x14ac:dyDescent="0.15">
      <c r="A194" s="15">
        <v>43774.745462905092</v>
      </c>
      <c r="B194" s="6" t="s">
        <v>141</v>
      </c>
      <c r="C194" s="77" t="str">
        <f t="shared" si="0"/>
        <v>Manor Senior High School</v>
      </c>
      <c r="D194" s="6" t="s">
        <v>332</v>
      </c>
      <c r="F194" s="47" t="str">
        <f t="shared" si="1"/>
        <v>Alissa Ortiz Gonzalez</v>
      </c>
      <c r="G194" s="74">
        <f t="shared" si="2"/>
        <v>1</v>
      </c>
      <c r="H194" s="47">
        <f t="shared" si="22"/>
        <v>1</v>
      </c>
      <c r="I194" s="47">
        <f t="shared" si="8"/>
        <v>1</v>
      </c>
      <c r="J194" s="47">
        <f t="shared" si="9"/>
        <v>1</v>
      </c>
      <c r="K194" s="47">
        <f t="shared" si="10"/>
        <v>1</v>
      </c>
      <c r="S194" s="6" t="s">
        <v>335</v>
      </c>
      <c r="AH194" s="6" t="s">
        <v>1772</v>
      </c>
      <c r="AI194" s="6" t="s">
        <v>649</v>
      </c>
      <c r="AJ194" s="66" t="s">
        <v>828</v>
      </c>
      <c r="AK194" s="6" t="s">
        <v>1769</v>
      </c>
    </row>
    <row r="195" spans="1:37" ht="13" x14ac:dyDescent="0.15">
      <c r="F195" s="4" t="str">
        <f t="shared" si="1"/>
        <v/>
      </c>
      <c r="G195" s="7"/>
    </row>
    <row r="196" spans="1:37" ht="13" x14ac:dyDescent="0.15">
      <c r="F196" s="4" t="str">
        <f t="shared" si="1"/>
        <v/>
      </c>
      <c r="G196" s="7"/>
    </row>
    <row r="197" spans="1:37" ht="13" x14ac:dyDescent="0.15">
      <c r="F197" s="4" t="str">
        <f t="shared" si="1"/>
        <v/>
      </c>
      <c r="G197" s="7"/>
    </row>
    <row r="198" spans="1:37" ht="13" x14ac:dyDescent="0.15">
      <c r="G198" s="7"/>
    </row>
    <row r="199" spans="1:37" ht="13" x14ac:dyDescent="0.15">
      <c r="G199" s="7"/>
    </row>
    <row r="200" spans="1:37" ht="13" x14ac:dyDescent="0.15">
      <c r="G200" s="7"/>
    </row>
    <row r="201" spans="1:37" ht="13" x14ac:dyDescent="0.15">
      <c r="G201" s="7"/>
    </row>
    <row r="202" spans="1:37" ht="13" x14ac:dyDescent="0.15">
      <c r="G202" s="7"/>
    </row>
    <row r="203" spans="1:37" ht="13" x14ac:dyDescent="0.15">
      <c r="G203" s="7"/>
    </row>
    <row r="204" spans="1:37" ht="13" x14ac:dyDescent="0.15">
      <c r="G204" s="7"/>
    </row>
    <row r="205" spans="1:37" ht="13" x14ac:dyDescent="0.15">
      <c r="G205" s="7"/>
    </row>
    <row r="206" spans="1:37" ht="13" x14ac:dyDescent="0.15">
      <c r="G206" s="7"/>
    </row>
    <row r="207" spans="1:37" ht="13" x14ac:dyDescent="0.15">
      <c r="G207" s="7"/>
    </row>
    <row r="208" spans="1:37" ht="13" x14ac:dyDescent="0.15">
      <c r="G208" s="7"/>
    </row>
    <row r="209" spans="7:7" ht="13" x14ac:dyDescent="0.15">
      <c r="G209" s="7"/>
    </row>
    <row r="210" spans="7:7" ht="13" x14ac:dyDescent="0.15">
      <c r="G210" s="7"/>
    </row>
    <row r="211" spans="7:7" ht="13" x14ac:dyDescent="0.15">
      <c r="G211" s="7"/>
    </row>
    <row r="212" spans="7:7" ht="13" x14ac:dyDescent="0.15">
      <c r="G212" s="7"/>
    </row>
    <row r="213" spans="7:7" ht="13" x14ac:dyDescent="0.15">
      <c r="G213" s="7"/>
    </row>
    <row r="214" spans="7:7" ht="13" x14ac:dyDescent="0.15">
      <c r="G214" s="7"/>
    </row>
    <row r="215" spans="7:7" ht="13" x14ac:dyDescent="0.15">
      <c r="G215" s="7"/>
    </row>
    <row r="216" spans="7:7" ht="13" x14ac:dyDescent="0.15">
      <c r="G216" s="7"/>
    </row>
    <row r="217" spans="7:7" ht="13" x14ac:dyDescent="0.15">
      <c r="G217" s="7"/>
    </row>
    <row r="218" spans="7:7" ht="13" x14ac:dyDescent="0.15">
      <c r="G218" s="7"/>
    </row>
    <row r="219" spans="7:7" ht="13" x14ac:dyDescent="0.15">
      <c r="G219" s="7"/>
    </row>
    <row r="220" spans="7:7" ht="13" x14ac:dyDescent="0.15">
      <c r="G220" s="7"/>
    </row>
    <row r="221" spans="7:7" ht="13" x14ac:dyDescent="0.15">
      <c r="G221" s="7"/>
    </row>
    <row r="222" spans="7:7" ht="13" x14ac:dyDescent="0.15">
      <c r="G222" s="7"/>
    </row>
    <row r="223" spans="7:7" ht="13" x14ac:dyDescent="0.15">
      <c r="G223" s="7"/>
    </row>
    <row r="224" spans="7:7" ht="13" x14ac:dyDescent="0.15">
      <c r="G224" s="7"/>
    </row>
    <row r="225" spans="7:7" ht="13" x14ac:dyDescent="0.15">
      <c r="G225" s="7"/>
    </row>
    <row r="226" spans="7:7" ht="13" x14ac:dyDescent="0.15">
      <c r="G226" s="7"/>
    </row>
    <row r="227" spans="7:7" ht="13" x14ac:dyDescent="0.15">
      <c r="G227" s="7"/>
    </row>
    <row r="228" spans="7:7" ht="13" x14ac:dyDescent="0.15">
      <c r="G228" s="7"/>
    </row>
    <row r="229" spans="7:7" ht="13" x14ac:dyDescent="0.15">
      <c r="G229" s="7"/>
    </row>
    <row r="230" spans="7:7" ht="13" x14ac:dyDescent="0.15">
      <c r="G230" s="7"/>
    </row>
    <row r="231" spans="7:7" ht="13" x14ac:dyDescent="0.15">
      <c r="G231" s="7"/>
    </row>
    <row r="232" spans="7:7" ht="13" x14ac:dyDescent="0.15">
      <c r="G232" s="7"/>
    </row>
    <row r="233" spans="7:7" ht="13" x14ac:dyDescent="0.15">
      <c r="G233" s="7"/>
    </row>
    <row r="234" spans="7:7" ht="13" x14ac:dyDescent="0.15">
      <c r="G234" s="7"/>
    </row>
    <row r="235" spans="7:7" ht="13" x14ac:dyDescent="0.15">
      <c r="G235" s="7"/>
    </row>
    <row r="236" spans="7:7" ht="13" x14ac:dyDescent="0.15">
      <c r="G236" s="7"/>
    </row>
    <row r="237" spans="7:7" ht="13" x14ac:dyDescent="0.15">
      <c r="G237" s="7"/>
    </row>
    <row r="238" spans="7:7" ht="13" x14ac:dyDescent="0.15">
      <c r="G238" s="7"/>
    </row>
    <row r="239" spans="7:7" ht="13" x14ac:dyDescent="0.15">
      <c r="G239" s="7"/>
    </row>
    <row r="240" spans="7:7" ht="13" x14ac:dyDescent="0.15">
      <c r="G240" s="7"/>
    </row>
    <row r="241" spans="7:7" ht="13" x14ac:dyDescent="0.15">
      <c r="G241" s="7"/>
    </row>
    <row r="242" spans="7:7" ht="13" x14ac:dyDescent="0.15">
      <c r="G242" s="7"/>
    </row>
    <row r="243" spans="7:7" ht="13" x14ac:dyDescent="0.15">
      <c r="G243" s="7"/>
    </row>
    <row r="244" spans="7:7" ht="13" x14ac:dyDescent="0.15">
      <c r="G244" s="7"/>
    </row>
    <row r="245" spans="7:7" ht="13" x14ac:dyDescent="0.15">
      <c r="G245" s="7"/>
    </row>
    <row r="246" spans="7:7" ht="13" x14ac:dyDescent="0.15">
      <c r="G246" s="7"/>
    </row>
    <row r="247" spans="7:7" ht="13" x14ac:dyDescent="0.15">
      <c r="G247" s="7"/>
    </row>
    <row r="248" spans="7:7" ht="13" x14ac:dyDescent="0.15">
      <c r="G248" s="7"/>
    </row>
    <row r="249" spans="7:7" ht="13" x14ac:dyDescent="0.15">
      <c r="G249" s="7"/>
    </row>
    <row r="250" spans="7:7" ht="13" x14ac:dyDescent="0.15">
      <c r="G250" s="7"/>
    </row>
    <row r="251" spans="7:7" ht="13" x14ac:dyDescent="0.15">
      <c r="G251" s="7"/>
    </row>
    <row r="252" spans="7:7" ht="13" x14ac:dyDescent="0.15">
      <c r="G252" s="7"/>
    </row>
    <row r="253" spans="7:7" ht="13" x14ac:dyDescent="0.15">
      <c r="G253" s="7"/>
    </row>
    <row r="254" spans="7:7" ht="13" x14ac:dyDescent="0.15">
      <c r="G254" s="7"/>
    </row>
    <row r="255" spans="7:7" ht="13" x14ac:dyDescent="0.15">
      <c r="G255" s="7"/>
    </row>
    <row r="256" spans="7:7" ht="13" x14ac:dyDescent="0.15">
      <c r="G256" s="7"/>
    </row>
    <row r="257" spans="7:7" ht="13" x14ac:dyDescent="0.15">
      <c r="G257" s="7"/>
    </row>
    <row r="258" spans="7:7" ht="13" x14ac:dyDescent="0.15">
      <c r="G258" s="7"/>
    </row>
    <row r="259" spans="7:7" ht="13" x14ac:dyDescent="0.15">
      <c r="G259" s="7"/>
    </row>
    <row r="260" spans="7:7" ht="13" x14ac:dyDescent="0.15">
      <c r="G260" s="7"/>
    </row>
    <row r="261" spans="7:7" ht="13" x14ac:dyDescent="0.15">
      <c r="G261" s="7"/>
    </row>
    <row r="262" spans="7:7" ht="13" x14ac:dyDescent="0.15">
      <c r="G262" s="7"/>
    </row>
    <row r="263" spans="7:7" ht="13" x14ac:dyDescent="0.15">
      <c r="G263" s="7"/>
    </row>
    <row r="264" spans="7:7" ht="13" x14ac:dyDescent="0.15">
      <c r="G264" s="7"/>
    </row>
    <row r="265" spans="7:7" ht="13" x14ac:dyDescent="0.15">
      <c r="G265" s="7"/>
    </row>
    <row r="266" spans="7:7" ht="13" x14ac:dyDescent="0.15">
      <c r="G266" s="7"/>
    </row>
    <row r="267" spans="7:7" ht="13" x14ac:dyDescent="0.15">
      <c r="G267" s="7"/>
    </row>
    <row r="268" spans="7:7" ht="13" x14ac:dyDescent="0.15">
      <c r="G268" s="7"/>
    </row>
    <row r="269" spans="7:7" ht="13" x14ac:dyDescent="0.15">
      <c r="G269" s="7"/>
    </row>
    <row r="270" spans="7:7" ht="13" x14ac:dyDescent="0.15">
      <c r="G270" s="7"/>
    </row>
    <row r="271" spans="7:7" ht="13" x14ac:dyDescent="0.15">
      <c r="G271" s="7"/>
    </row>
    <row r="272" spans="7:7" ht="13" x14ac:dyDescent="0.15">
      <c r="G272" s="7"/>
    </row>
    <row r="273" spans="7:7" ht="13" x14ac:dyDescent="0.15">
      <c r="G273" s="7"/>
    </row>
    <row r="274" spans="7:7" ht="13" x14ac:dyDescent="0.15">
      <c r="G274" s="7"/>
    </row>
    <row r="275" spans="7:7" ht="13" x14ac:dyDescent="0.15">
      <c r="G275" s="7"/>
    </row>
    <row r="276" spans="7:7" ht="13" x14ac:dyDescent="0.15">
      <c r="G276" s="7"/>
    </row>
    <row r="277" spans="7:7" ht="13" x14ac:dyDescent="0.15">
      <c r="G277" s="7"/>
    </row>
    <row r="278" spans="7:7" ht="13" x14ac:dyDescent="0.15">
      <c r="G278" s="7"/>
    </row>
    <row r="279" spans="7:7" ht="13" x14ac:dyDescent="0.15">
      <c r="G279" s="7"/>
    </row>
    <row r="280" spans="7:7" ht="13" x14ac:dyDescent="0.15">
      <c r="G280" s="7"/>
    </row>
    <row r="281" spans="7:7" ht="13" x14ac:dyDescent="0.15">
      <c r="G281" s="7"/>
    </row>
    <row r="282" spans="7:7" ht="13" x14ac:dyDescent="0.15">
      <c r="G282" s="7"/>
    </row>
    <row r="283" spans="7:7" ht="13" x14ac:dyDescent="0.15">
      <c r="G283" s="7"/>
    </row>
    <row r="284" spans="7:7" ht="13" x14ac:dyDescent="0.15">
      <c r="G284" s="7"/>
    </row>
    <row r="285" spans="7:7" ht="13" x14ac:dyDescent="0.15">
      <c r="G285" s="7"/>
    </row>
    <row r="286" spans="7:7" ht="13" x14ac:dyDescent="0.15">
      <c r="G286" s="7"/>
    </row>
    <row r="287" spans="7:7" ht="13" x14ac:dyDescent="0.15">
      <c r="G287" s="7"/>
    </row>
    <row r="288" spans="7:7" ht="13" x14ac:dyDescent="0.15">
      <c r="G288" s="7"/>
    </row>
    <row r="289" spans="7:7" ht="13" x14ac:dyDescent="0.15">
      <c r="G289" s="7"/>
    </row>
    <row r="290" spans="7:7" ht="13" x14ac:dyDescent="0.15">
      <c r="G290" s="7"/>
    </row>
    <row r="291" spans="7:7" ht="13" x14ac:dyDescent="0.15">
      <c r="G291" s="7"/>
    </row>
    <row r="292" spans="7:7" ht="13" x14ac:dyDescent="0.15">
      <c r="G292" s="7"/>
    </row>
  </sheetData>
  <autoFilter ref="A1:AU194" xr:uid="{00000000-0009-0000-0000-00000F000000}"/>
  <hyperlinks>
    <hyperlink ref="AL3" r:id="rId1" xr:uid="{00000000-0004-0000-0F00-000000000000}"/>
    <hyperlink ref="AL4" r:id="rId2" xr:uid="{00000000-0004-0000-0F00-000001000000}"/>
    <hyperlink ref="AL5" r:id="rId3" xr:uid="{00000000-0004-0000-0F00-000002000000}"/>
    <hyperlink ref="AL6" r:id="rId4" xr:uid="{00000000-0004-0000-0F00-000003000000}"/>
    <hyperlink ref="AL7" r:id="rId5" xr:uid="{00000000-0004-0000-0F00-000004000000}"/>
    <hyperlink ref="AL8" r:id="rId6" xr:uid="{00000000-0004-0000-0F00-000005000000}"/>
    <hyperlink ref="AL9" r:id="rId7" xr:uid="{00000000-0004-0000-0F00-000006000000}"/>
    <hyperlink ref="AL10" r:id="rId8" xr:uid="{00000000-0004-0000-0F00-000007000000}"/>
    <hyperlink ref="AL11" r:id="rId9" xr:uid="{00000000-0004-0000-0F00-000008000000}"/>
    <hyperlink ref="AL12" r:id="rId10" xr:uid="{00000000-0004-0000-0F00-000009000000}"/>
    <hyperlink ref="AL13" r:id="rId11" xr:uid="{00000000-0004-0000-0F00-00000A000000}"/>
    <hyperlink ref="AL14" r:id="rId12" xr:uid="{00000000-0004-0000-0F00-00000B000000}"/>
    <hyperlink ref="AL15" r:id="rId13" xr:uid="{00000000-0004-0000-0F00-00000C000000}"/>
    <hyperlink ref="AL16" r:id="rId14" xr:uid="{00000000-0004-0000-0F00-00000D000000}"/>
    <hyperlink ref="AL17" r:id="rId15" xr:uid="{00000000-0004-0000-0F00-00000E000000}"/>
    <hyperlink ref="AL18" r:id="rId16" xr:uid="{00000000-0004-0000-0F00-00000F000000}"/>
    <hyperlink ref="AL19" r:id="rId17" xr:uid="{00000000-0004-0000-0F00-000010000000}"/>
    <hyperlink ref="AL20" r:id="rId18" xr:uid="{00000000-0004-0000-0F00-000011000000}"/>
    <hyperlink ref="AL21" r:id="rId19" xr:uid="{00000000-0004-0000-0F00-000012000000}"/>
    <hyperlink ref="AL22" r:id="rId20" xr:uid="{00000000-0004-0000-0F00-000013000000}"/>
    <hyperlink ref="AL23" r:id="rId21" xr:uid="{00000000-0004-0000-0F00-000014000000}"/>
    <hyperlink ref="AL24" r:id="rId22" xr:uid="{00000000-0004-0000-0F00-000015000000}"/>
    <hyperlink ref="AL25" r:id="rId23" xr:uid="{00000000-0004-0000-0F00-000016000000}"/>
    <hyperlink ref="AL26" r:id="rId24" xr:uid="{00000000-0004-0000-0F00-000017000000}"/>
    <hyperlink ref="AL27" r:id="rId25" xr:uid="{00000000-0004-0000-0F00-000018000000}"/>
    <hyperlink ref="AL28" r:id="rId26" xr:uid="{00000000-0004-0000-0F00-000019000000}"/>
    <hyperlink ref="AL29" r:id="rId27" xr:uid="{00000000-0004-0000-0F00-00001A000000}"/>
    <hyperlink ref="AL30" r:id="rId28" xr:uid="{00000000-0004-0000-0F00-00001B000000}"/>
    <hyperlink ref="AL31" r:id="rId29" xr:uid="{00000000-0004-0000-0F00-00001C000000}"/>
    <hyperlink ref="AL32" r:id="rId30" xr:uid="{00000000-0004-0000-0F00-00001D000000}"/>
    <hyperlink ref="AL33" r:id="rId31" xr:uid="{00000000-0004-0000-0F00-00001E000000}"/>
    <hyperlink ref="AL34" r:id="rId32" xr:uid="{00000000-0004-0000-0F00-00001F000000}"/>
    <hyperlink ref="AL35" r:id="rId33" xr:uid="{00000000-0004-0000-0F00-000020000000}"/>
    <hyperlink ref="AL36" r:id="rId34" xr:uid="{00000000-0004-0000-0F00-000021000000}"/>
    <hyperlink ref="AL37" r:id="rId35" xr:uid="{00000000-0004-0000-0F00-000022000000}"/>
    <hyperlink ref="AL38" r:id="rId36" xr:uid="{00000000-0004-0000-0F00-000023000000}"/>
    <hyperlink ref="AL39" r:id="rId37" xr:uid="{00000000-0004-0000-0F00-000024000000}"/>
    <hyperlink ref="AL40" r:id="rId38" xr:uid="{00000000-0004-0000-0F00-000025000000}"/>
    <hyperlink ref="AL41" r:id="rId39" xr:uid="{00000000-0004-0000-0F00-000026000000}"/>
    <hyperlink ref="AL42" r:id="rId40" xr:uid="{00000000-0004-0000-0F00-000027000000}"/>
    <hyperlink ref="AL43" r:id="rId41" xr:uid="{00000000-0004-0000-0F00-000028000000}"/>
    <hyperlink ref="AL44" r:id="rId42" xr:uid="{00000000-0004-0000-0F00-000029000000}"/>
    <hyperlink ref="AL45" r:id="rId43" xr:uid="{00000000-0004-0000-0F00-00002A000000}"/>
    <hyperlink ref="AL46" r:id="rId44" xr:uid="{00000000-0004-0000-0F00-00002B000000}"/>
    <hyperlink ref="AL47" r:id="rId45" xr:uid="{00000000-0004-0000-0F00-00002C000000}"/>
    <hyperlink ref="AL48" r:id="rId46" xr:uid="{00000000-0004-0000-0F00-00002D000000}"/>
    <hyperlink ref="AL49" r:id="rId47" xr:uid="{00000000-0004-0000-0F00-00002E000000}"/>
    <hyperlink ref="AL50" r:id="rId48" xr:uid="{00000000-0004-0000-0F00-00002F000000}"/>
    <hyperlink ref="AL51" r:id="rId49" xr:uid="{00000000-0004-0000-0F00-000030000000}"/>
    <hyperlink ref="AL52" r:id="rId50" xr:uid="{00000000-0004-0000-0F00-000031000000}"/>
    <hyperlink ref="AL53" r:id="rId51" xr:uid="{00000000-0004-0000-0F00-000032000000}"/>
    <hyperlink ref="AL54" r:id="rId52" xr:uid="{00000000-0004-0000-0F00-000033000000}"/>
    <hyperlink ref="AL55" r:id="rId53" xr:uid="{00000000-0004-0000-0F00-000034000000}"/>
    <hyperlink ref="AL56" r:id="rId54" xr:uid="{00000000-0004-0000-0F00-000035000000}"/>
    <hyperlink ref="AL57" r:id="rId55" xr:uid="{00000000-0004-0000-0F00-000036000000}"/>
    <hyperlink ref="AL58" r:id="rId56" xr:uid="{00000000-0004-0000-0F00-000037000000}"/>
    <hyperlink ref="AL59" r:id="rId57" xr:uid="{00000000-0004-0000-0F00-000038000000}"/>
    <hyperlink ref="AL60" r:id="rId58" xr:uid="{00000000-0004-0000-0F00-000039000000}"/>
    <hyperlink ref="AL61" r:id="rId59" xr:uid="{00000000-0004-0000-0F00-00003A000000}"/>
    <hyperlink ref="AL62" r:id="rId60" xr:uid="{00000000-0004-0000-0F00-00003B000000}"/>
    <hyperlink ref="AL63" r:id="rId61" xr:uid="{00000000-0004-0000-0F00-00003C000000}"/>
    <hyperlink ref="AL64" r:id="rId62" xr:uid="{00000000-0004-0000-0F00-00003D000000}"/>
    <hyperlink ref="AL65" r:id="rId63" xr:uid="{00000000-0004-0000-0F00-00003E000000}"/>
    <hyperlink ref="AL66" r:id="rId64" xr:uid="{00000000-0004-0000-0F00-00003F000000}"/>
    <hyperlink ref="AL67" r:id="rId65" xr:uid="{00000000-0004-0000-0F00-000040000000}"/>
    <hyperlink ref="AL68" r:id="rId66" xr:uid="{00000000-0004-0000-0F00-000041000000}"/>
    <hyperlink ref="AL69" r:id="rId67" xr:uid="{00000000-0004-0000-0F00-000042000000}"/>
    <hyperlink ref="AL70" r:id="rId68" xr:uid="{00000000-0004-0000-0F00-000043000000}"/>
    <hyperlink ref="AL71" r:id="rId69" xr:uid="{00000000-0004-0000-0F00-000044000000}"/>
    <hyperlink ref="AL72" r:id="rId70" xr:uid="{00000000-0004-0000-0F00-000045000000}"/>
    <hyperlink ref="AL73" r:id="rId71" xr:uid="{00000000-0004-0000-0F00-000046000000}"/>
    <hyperlink ref="AL74" r:id="rId72" xr:uid="{00000000-0004-0000-0F00-000047000000}"/>
    <hyperlink ref="AL75" r:id="rId73" xr:uid="{00000000-0004-0000-0F00-000048000000}"/>
    <hyperlink ref="AL76" r:id="rId74" xr:uid="{00000000-0004-0000-0F00-000049000000}"/>
    <hyperlink ref="AL77" r:id="rId75" xr:uid="{00000000-0004-0000-0F00-00004A000000}"/>
    <hyperlink ref="AL78" r:id="rId76" xr:uid="{00000000-0004-0000-0F00-00004B000000}"/>
    <hyperlink ref="AL79" r:id="rId77" xr:uid="{00000000-0004-0000-0F00-00004C000000}"/>
    <hyperlink ref="AL80" r:id="rId78" xr:uid="{00000000-0004-0000-0F00-00004D000000}"/>
    <hyperlink ref="AL81" r:id="rId79" xr:uid="{00000000-0004-0000-0F00-00004E000000}"/>
    <hyperlink ref="AL82" r:id="rId80" xr:uid="{00000000-0004-0000-0F00-00004F000000}"/>
    <hyperlink ref="AL83" r:id="rId81" xr:uid="{00000000-0004-0000-0F00-000050000000}"/>
    <hyperlink ref="AL84" r:id="rId82" xr:uid="{00000000-0004-0000-0F00-000051000000}"/>
    <hyperlink ref="AL85" r:id="rId83" xr:uid="{00000000-0004-0000-0F00-000052000000}"/>
    <hyperlink ref="AL86" r:id="rId84" xr:uid="{00000000-0004-0000-0F00-000053000000}"/>
    <hyperlink ref="AL87" r:id="rId85" xr:uid="{00000000-0004-0000-0F00-000054000000}"/>
    <hyperlink ref="AL88" r:id="rId86" xr:uid="{00000000-0004-0000-0F00-000055000000}"/>
    <hyperlink ref="AL89" r:id="rId87" xr:uid="{00000000-0004-0000-0F00-000056000000}"/>
    <hyperlink ref="AL90" r:id="rId88" xr:uid="{00000000-0004-0000-0F00-000057000000}"/>
    <hyperlink ref="AL91" r:id="rId89" xr:uid="{00000000-0004-0000-0F00-000058000000}"/>
    <hyperlink ref="AL92" r:id="rId90" xr:uid="{00000000-0004-0000-0F00-000059000000}"/>
    <hyperlink ref="AL93" r:id="rId91" xr:uid="{00000000-0004-0000-0F00-00005A000000}"/>
    <hyperlink ref="AL94" r:id="rId92" xr:uid="{00000000-0004-0000-0F00-00005B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S30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3" width="21.5" customWidth="1"/>
    <col min="4" max="4" width="19" customWidth="1"/>
    <col min="5" max="9" width="21.5" customWidth="1"/>
    <col min="10" max="33" width="21.5" hidden="1" customWidth="1"/>
    <col min="34" max="45" width="21.5" customWidth="1"/>
  </cols>
  <sheetData>
    <row r="1" spans="1:45" ht="15.75" customHeight="1" x14ac:dyDescent="0.15">
      <c r="A1" s="63" t="s">
        <v>137</v>
      </c>
      <c r="B1" s="63" t="s">
        <v>127</v>
      </c>
      <c r="C1" s="9" t="s">
        <v>126</v>
      </c>
      <c r="D1" s="9" t="s">
        <v>0</v>
      </c>
      <c r="E1" s="64" t="s">
        <v>448</v>
      </c>
      <c r="F1" s="9" t="s">
        <v>449</v>
      </c>
      <c r="G1" s="9" t="s">
        <v>450</v>
      </c>
      <c r="H1" s="9" t="s">
        <v>451</v>
      </c>
      <c r="I1" s="9" t="s">
        <v>452</v>
      </c>
      <c r="J1" s="63" t="s">
        <v>126</v>
      </c>
      <c r="K1" s="63" t="s">
        <v>138</v>
      </c>
      <c r="L1" s="63" t="s">
        <v>139</v>
      </c>
      <c r="M1" s="63" t="s">
        <v>140</v>
      </c>
      <c r="N1" s="63" t="s">
        <v>139</v>
      </c>
      <c r="O1" s="63" t="s">
        <v>140</v>
      </c>
      <c r="P1" s="63" t="s">
        <v>140</v>
      </c>
      <c r="Q1" s="63" t="s">
        <v>139</v>
      </c>
      <c r="R1" s="63" t="s">
        <v>140</v>
      </c>
      <c r="S1" s="63" t="s">
        <v>139</v>
      </c>
      <c r="T1" s="63" t="s">
        <v>140</v>
      </c>
      <c r="U1" s="63" t="s">
        <v>139</v>
      </c>
      <c r="V1" s="63" t="s">
        <v>139</v>
      </c>
      <c r="W1" s="63" t="s">
        <v>139</v>
      </c>
      <c r="X1" s="63" t="s">
        <v>140</v>
      </c>
      <c r="Y1" s="63" t="s">
        <v>139</v>
      </c>
      <c r="Z1" s="63" t="s">
        <v>140</v>
      </c>
      <c r="AA1" s="63" t="s">
        <v>140</v>
      </c>
      <c r="AB1" s="63" t="s">
        <v>140</v>
      </c>
      <c r="AC1" s="63" t="s">
        <v>140</v>
      </c>
      <c r="AD1" s="63" t="s">
        <v>140</v>
      </c>
      <c r="AE1" s="63" t="s">
        <v>139</v>
      </c>
      <c r="AF1" s="63" t="s">
        <v>140</v>
      </c>
      <c r="AG1" s="63" t="s">
        <v>140</v>
      </c>
      <c r="AH1" s="63" t="s">
        <v>1806</v>
      </c>
      <c r="AI1" s="63" t="s">
        <v>1807</v>
      </c>
      <c r="AJ1" s="63" t="s">
        <v>1808</v>
      </c>
      <c r="AK1" s="63" t="s">
        <v>1809</v>
      </c>
      <c r="AL1" s="63" t="s">
        <v>1810</v>
      </c>
      <c r="AM1" s="63" t="s">
        <v>1811</v>
      </c>
      <c r="AN1" s="63"/>
      <c r="AO1" s="63"/>
      <c r="AP1" s="63"/>
      <c r="AQ1" s="63"/>
      <c r="AR1" s="63"/>
      <c r="AS1" s="63"/>
    </row>
    <row r="2" spans="1:45" ht="15.75" customHeight="1" x14ac:dyDescent="0.15">
      <c r="A2" s="15">
        <v>43768.69875549768</v>
      </c>
      <c r="B2" s="6" t="s">
        <v>9</v>
      </c>
      <c r="C2" s="6" t="str">
        <f t="shared" ref="C2:C203" si="0">J2&amp;K2</f>
        <v>Weiss</v>
      </c>
      <c r="D2" s="6" t="str">
        <f t="shared" ref="D2:D203" si="1">L2&amp;M2&amp;N2&amp;O2&amp;P2&amp;Q2&amp;R2&amp;S2&amp;T2&amp;U2&amp;V2&amp;W2&amp;X2&amp;Y2&amp;Z2&amp;AA2&amp;AB2&amp;AC2&amp;AD2&amp;AE2&amp;AF2&amp;AG2</f>
        <v>Samuel Gunther</v>
      </c>
      <c r="E2" s="8">
        <f t="shared" ref="E2:E203" si="2">AVERAGE(F2:I2)</f>
        <v>1</v>
      </c>
      <c r="F2" s="6">
        <f t="shared" ref="F2:F104" si="3">IF(ISNUMBER(SEARCH("href",AK2)),1,0)</f>
        <v>1</v>
      </c>
      <c r="G2" s="6">
        <f t="shared" ref="G2:G104" si="4">IF(ISNUMBER(SEARCH("tag",AL2)),1,0)</f>
        <v>1</v>
      </c>
      <c r="H2" s="6">
        <f t="shared" ref="H2:H104" si="5">IF(ISNUMBER(SEARCH("false",AM2)),1,0)</f>
        <v>1</v>
      </c>
      <c r="I2" s="6"/>
      <c r="K2" s="6" t="s">
        <v>168</v>
      </c>
      <c r="AG2" s="6" t="s">
        <v>124</v>
      </c>
      <c r="AK2" s="6" t="s">
        <v>809</v>
      </c>
      <c r="AL2" s="6" t="s">
        <v>810</v>
      </c>
      <c r="AM2" s="6" t="b">
        <v>0</v>
      </c>
    </row>
    <row r="3" spans="1:45" ht="15.75" customHeight="1" x14ac:dyDescent="0.15">
      <c r="A3" s="15">
        <v>43768.721015266201</v>
      </c>
      <c r="B3" s="6" t="s">
        <v>9</v>
      </c>
      <c r="C3" s="6" t="str">
        <f t="shared" si="0"/>
        <v>Del Valle</v>
      </c>
      <c r="D3" s="6" t="str">
        <f t="shared" si="1"/>
        <v>Jose Hernandez</v>
      </c>
      <c r="E3" s="8">
        <f t="shared" si="2"/>
        <v>1</v>
      </c>
      <c r="F3" s="6">
        <f t="shared" si="3"/>
        <v>1</v>
      </c>
      <c r="G3" s="6">
        <f t="shared" si="4"/>
        <v>1</v>
      </c>
      <c r="H3" s="6">
        <f t="shared" si="5"/>
        <v>1</v>
      </c>
      <c r="I3" s="6"/>
      <c r="K3" s="6" t="s">
        <v>144</v>
      </c>
      <c r="X3" s="6" t="s">
        <v>413</v>
      </c>
      <c r="AK3" s="6" t="s">
        <v>809</v>
      </c>
      <c r="AL3" s="6" t="s">
        <v>810</v>
      </c>
      <c r="AM3" s="6" t="b">
        <v>0</v>
      </c>
    </row>
    <row r="4" spans="1:45" ht="15.75" customHeight="1" x14ac:dyDescent="0.15">
      <c r="A4" s="15">
        <v>43769.673450555551</v>
      </c>
      <c r="B4" s="6" t="s">
        <v>9</v>
      </c>
      <c r="C4" s="6" t="str">
        <f t="shared" si="0"/>
        <v>Harmony</v>
      </c>
      <c r="D4" s="6" t="str">
        <f t="shared" si="1"/>
        <v>Rameez Khawaja</v>
      </c>
      <c r="E4" s="8">
        <f t="shared" si="2"/>
        <v>0.66666666666666663</v>
      </c>
      <c r="F4" s="6">
        <f t="shared" si="3"/>
        <v>1</v>
      </c>
      <c r="G4" s="6">
        <f t="shared" si="4"/>
        <v>1</v>
      </c>
      <c r="H4" s="6">
        <f t="shared" si="5"/>
        <v>0</v>
      </c>
      <c r="I4" s="6"/>
      <c r="K4" s="6" t="s">
        <v>247</v>
      </c>
      <c r="Y4" s="6" t="s">
        <v>255</v>
      </c>
      <c r="AK4" s="6" t="s">
        <v>809</v>
      </c>
      <c r="AL4" s="6" t="s">
        <v>810</v>
      </c>
      <c r="AM4" s="6" t="b">
        <v>1</v>
      </c>
    </row>
    <row r="5" spans="1:45" ht="15.75" customHeight="1" x14ac:dyDescent="0.15">
      <c r="A5" s="15">
        <v>43769.688295370375</v>
      </c>
      <c r="B5" s="6" t="s">
        <v>9</v>
      </c>
      <c r="C5" s="6" t="str">
        <f t="shared" si="0"/>
        <v>Hendrickson</v>
      </c>
      <c r="D5" s="6" t="str">
        <f t="shared" si="1"/>
        <v>Benjamin Pham</v>
      </c>
      <c r="E5" s="8">
        <f t="shared" si="2"/>
        <v>1</v>
      </c>
      <c r="F5" s="6">
        <f t="shared" si="3"/>
        <v>1</v>
      </c>
      <c r="G5" s="6">
        <f t="shared" si="4"/>
        <v>1</v>
      </c>
      <c r="H5" s="6">
        <f t="shared" si="5"/>
        <v>1</v>
      </c>
      <c r="I5" s="6"/>
      <c r="K5" s="6" t="s">
        <v>288</v>
      </c>
      <c r="Z5" s="6" t="s">
        <v>14</v>
      </c>
      <c r="AK5" s="6" t="s">
        <v>809</v>
      </c>
      <c r="AL5" s="6" t="s">
        <v>810</v>
      </c>
      <c r="AM5" s="6" t="b">
        <v>0</v>
      </c>
    </row>
    <row r="6" spans="1:45" ht="15.75" customHeight="1" x14ac:dyDescent="0.15">
      <c r="A6" s="15">
        <v>43769.699692974536</v>
      </c>
      <c r="B6" s="6" t="s">
        <v>9</v>
      </c>
      <c r="C6" s="6" t="str">
        <f t="shared" si="0"/>
        <v>Hendrickson</v>
      </c>
      <c r="D6" s="6" t="str">
        <f t="shared" si="1"/>
        <v>Kayleigh Roberts</v>
      </c>
      <c r="E6" s="8">
        <f t="shared" si="2"/>
        <v>1</v>
      </c>
      <c r="F6" s="6">
        <f t="shared" si="3"/>
        <v>1</v>
      </c>
      <c r="G6" s="6">
        <f t="shared" si="4"/>
        <v>1</v>
      </c>
      <c r="H6" s="6">
        <f t="shared" si="5"/>
        <v>1</v>
      </c>
      <c r="I6" s="6"/>
      <c r="K6" s="6" t="s">
        <v>288</v>
      </c>
      <c r="Z6" s="6" t="s">
        <v>35</v>
      </c>
      <c r="AK6" s="6" t="s">
        <v>809</v>
      </c>
      <c r="AL6" s="6" t="s">
        <v>810</v>
      </c>
      <c r="AM6" s="6" t="b">
        <v>0</v>
      </c>
    </row>
    <row r="7" spans="1:45" ht="15.75" customHeight="1" x14ac:dyDescent="0.15">
      <c r="A7" s="15">
        <v>43773.699075821758</v>
      </c>
      <c r="B7" s="6" t="s">
        <v>9</v>
      </c>
      <c r="C7" s="6" t="str">
        <f t="shared" si="0"/>
        <v>Pflugerville</v>
      </c>
      <c r="D7" s="6" t="str">
        <f t="shared" si="1"/>
        <v>Joshua Guiang</v>
      </c>
      <c r="E7" s="8">
        <f t="shared" si="2"/>
        <v>0.66666666666666663</v>
      </c>
      <c r="F7" s="6">
        <f t="shared" si="3"/>
        <v>1</v>
      </c>
      <c r="G7" s="6">
        <f t="shared" si="4"/>
        <v>0</v>
      </c>
      <c r="H7" s="6">
        <f t="shared" si="5"/>
        <v>1</v>
      </c>
      <c r="K7" s="6" t="s">
        <v>149</v>
      </c>
      <c r="AE7" s="6" t="s">
        <v>84</v>
      </c>
      <c r="AK7" s="6" t="s">
        <v>809</v>
      </c>
      <c r="AL7" s="6" t="s">
        <v>811</v>
      </c>
      <c r="AM7" s="6" t="b">
        <v>0</v>
      </c>
    </row>
    <row r="8" spans="1:45" ht="15.75" customHeight="1" x14ac:dyDescent="0.15">
      <c r="A8" s="15">
        <v>43773.705763090278</v>
      </c>
      <c r="B8" s="6" t="s">
        <v>9</v>
      </c>
      <c r="C8" s="6" t="str">
        <f t="shared" si="0"/>
        <v>Del Valle</v>
      </c>
      <c r="D8" s="6" t="str">
        <f t="shared" si="1"/>
        <v>Quavon Jones</v>
      </c>
      <c r="E8" s="8">
        <f t="shared" si="2"/>
        <v>0.33333333333333331</v>
      </c>
      <c r="F8" s="6">
        <f t="shared" si="3"/>
        <v>0</v>
      </c>
      <c r="G8" s="6">
        <f t="shared" si="4"/>
        <v>0</v>
      </c>
      <c r="H8" s="6">
        <f t="shared" si="5"/>
        <v>1</v>
      </c>
      <c r="K8" s="6" t="s">
        <v>144</v>
      </c>
      <c r="X8" s="6" t="s">
        <v>357</v>
      </c>
      <c r="AK8" s="6" t="s">
        <v>1812</v>
      </c>
      <c r="AL8" s="6" t="s">
        <v>628</v>
      </c>
      <c r="AM8" s="6" t="b">
        <v>0</v>
      </c>
    </row>
    <row r="9" spans="1:45" ht="15.75" customHeight="1" x14ac:dyDescent="0.15">
      <c r="A9" s="15">
        <v>43773.705797337963</v>
      </c>
      <c r="B9" s="6" t="s">
        <v>9</v>
      </c>
      <c r="C9" s="6" t="str">
        <f t="shared" si="0"/>
        <v>Del Valle</v>
      </c>
      <c r="D9" s="6" t="str">
        <f t="shared" si="1"/>
        <v>Felipe Bautista</v>
      </c>
      <c r="E9" s="8">
        <f t="shared" si="2"/>
        <v>0.33333333333333331</v>
      </c>
      <c r="F9" s="6">
        <f t="shared" si="3"/>
        <v>0</v>
      </c>
      <c r="G9" s="6">
        <f t="shared" si="4"/>
        <v>1</v>
      </c>
      <c r="H9" s="6">
        <f t="shared" si="5"/>
        <v>0</v>
      </c>
      <c r="K9" s="6" t="s">
        <v>144</v>
      </c>
      <c r="X9" s="6" t="s">
        <v>416</v>
      </c>
      <c r="AK9" s="6" t="s">
        <v>1812</v>
      </c>
      <c r="AL9" s="6" t="s">
        <v>810</v>
      </c>
      <c r="AM9" s="6" t="b">
        <v>1</v>
      </c>
    </row>
    <row r="10" spans="1:45" ht="15.75" customHeight="1" x14ac:dyDescent="0.15">
      <c r="A10" s="15">
        <v>43773.70584278935</v>
      </c>
      <c r="B10" s="6" t="s">
        <v>9</v>
      </c>
      <c r="C10" s="6" t="str">
        <f t="shared" si="0"/>
        <v>Del Valle</v>
      </c>
      <c r="D10" s="6" t="str">
        <f t="shared" si="1"/>
        <v>Lucia Hernandez</v>
      </c>
      <c r="E10" s="8">
        <f t="shared" si="2"/>
        <v>0.66666666666666663</v>
      </c>
      <c r="F10" s="6">
        <f t="shared" si="3"/>
        <v>1</v>
      </c>
      <c r="G10" s="6">
        <f t="shared" si="4"/>
        <v>1</v>
      </c>
      <c r="H10" s="6">
        <f t="shared" si="5"/>
        <v>0</v>
      </c>
      <c r="K10" s="6" t="s">
        <v>144</v>
      </c>
      <c r="X10" s="6" t="s">
        <v>196</v>
      </c>
      <c r="AK10" s="6" t="s">
        <v>809</v>
      </c>
      <c r="AL10" s="6" t="s">
        <v>810</v>
      </c>
      <c r="AM10" s="6" t="b">
        <v>1</v>
      </c>
    </row>
    <row r="11" spans="1:45" ht="15.75" customHeight="1" x14ac:dyDescent="0.15">
      <c r="A11" s="15">
        <v>43773.7060890625</v>
      </c>
      <c r="B11" s="6" t="s">
        <v>9</v>
      </c>
      <c r="C11" s="6" t="str">
        <f t="shared" si="0"/>
        <v>Del Valle</v>
      </c>
      <c r="D11" s="6" t="str">
        <f t="shared" si="1"/>
        <v>Juan Salas</v>
      </c>
      <c r="E11" s="8">
        <f t="shared" si="2"/>
        <v>0.66666666666666663</v>
      </c>
      <c r="F11" s="6">
        <f t="shared" si="3"/>
        <v>1</v>
      </c>
      <c r="G11" s="6">
        <f t="shared" si="4"/>
        <v>1</v>
      </c>
      <c r="H11" s="6">
        <f t="shared" si="5"/>
        <v>0</v>
      </c>
      <c r="K11" s="6" t="s">
        <v>144</v>
      </c>
      <c r="X11" s="6" t="s">
        <v>159</v>
      </c>
      <c r="AK11" s="6" t="s">
        <v>809</v>
      </c>
      <c r="AL11" s="6" t="s">
        <v>810</v>
      </c>
      <c r="AM11" s="6" t="b">
        <v>1</v>
      </c>
    </row>
    <row r="12" spans="1:45" ht="15.75" customHeight="1" x14ac:dyDescent="0.15">
      <c r="A12" s="15">
        <v>43773.706528368057</v>
      </c>
      <c r="B12" s="6" t="s">
        <v>9</v>
      </c>
      <c r="C12" s="6" t="str">
        <f t="shared" si="0"/>
        <v>Del Valle</v>
      </c>
      <c r="D12" s="6" t="str">
        <f t="shared" si="1"/>
        <v>Nicole Monroy</v>
      </c>
      <c r="E12" s="8">
        <f t="shared" si="2"/>
        <v>0.66666666666666663</v>
      </c>
      <c r="F12" s="6">
        <f t="shared" si="3"/>
        <v>1</v>
      </c>
      <c r="G12" s="6">
        <f t="shared" si="4"/>
        <v>0</v>
      </c>
      <c r="H12" s="6">
        <f t="shared" si="5"/>
        <v>1</v>
      </c>
      <c r="K12" s="6" t="s">
        <v>144</v>
      </c>
      <c r="X12" s="6" t="s">
        <v>162</v>
      </c>
      <c r="AK12" s="6" t="s">
        <v>809</v>
      </c>
      <c r="AL12" s="6" t="s">
        <v>811</v>
      </c>
      <c r="AM12" s="6" t="b">
        <v>0</v>
      </c>
    </row>
    <row r="13" spans="1:45" ht="15.75" customHeight="1" x14ac:dyDescent="0.15">
      <c r="A13" s="15">
        <v>43773.706706446756</v>
      </c>
      <c r="B13" s="6" t="s">
        <v>9</v>
      </c>
      <c r="C13" s="6" t="str">
        <f t="shared" si="0"/>
        <v>Pflugerville</v>
      </c>
      <c r="D13" s="6" t="str">
        <f t="shared" si="1"/>
        <v>Diego Becerra</v>
      </c>
      <c r="E13" s="8">
        <f t="shared" si="2"/>
        <v>1</v>
      </c>
      <c r="F13" s="6">
        <f t="shared" si="3"/>
        <v>1</v>
      </c>
      <c r="G13" s="6">
        <f t="shared" si="4"/>
        <v>1</v>
      </c>
      <c r="H13" s="6">
        <f t="shared" si="5"/>
        <v>1</v>
      </c>
      <c r="K13" s="6" t="s">
        <v>149</v>
      </c>
      <c r="AE13" s="6" t="s">
        <v>74</v>
      </c>
      <c r="AK13" s="6" t="s">
        <v>809</v>
      </c>
      <c r="AL13" s="6" t="s">
        <v>810</v>
      </c>
      <c r="AM13" s="6" t="b">
        <v>0</v>
      </c>
    </row>
    <row r="14" spans="1:45" ht="15.75" customHeight="1" x14ac:dyDescent="0.15">
      <c r="A14" s="15">
        <v>43773.707095370366</v>
      </c>
      <c r="B14" s="6" t="s">
        <v>9</v>
      </c>
      <c r="C14" s="6" t="str">
        <f t="shared" si="0"/>
        <v>Pflugerville</v>
      </c>
      <c r="D14" s="6" t="str">
        <f t="shared" si="1"/>
        <v>Afreen Alim</v>
      </c>
      <c r="E14" s="8">
        <f t="shared" si="2"/>
        <v>0.66666666666666663</v>
      </c>
      <c r="F14" s="6">
        <f t="shared" si="3"/>
        <v>1</v>
      </c>
      <c r="G14" s="6">
        <f t="shared" si="4"/>
        <v>0</v>
      </c>
      <c r="H14" s="6">
        <f t="shared" si="5"/>
        <v>1</v>
      </c>
      <c r="K14" s="6" t="s">
        <v>149</v>
      </c>
      <c r="AE14" s="6" t="s">
        <v>62</v>
      </c>
      <c r="AK14" s="6" t="s">
        <v>809</v>
      </c>
      <c r="AL14" s="6" t="s">
        <v>811</v>
      </c>
      <c r="AM14" s="6" t="b">
        <v>0</v>
      </c>
    </row>
    <row r="15" spans="1:45" ht="15.75" customHeight="1" x14ac:dyDescent="0.15">
      <c r="A15" s="15">
        <v>43773.70779961806</v>
      </c>
      <c r="B15" s="6" t="s">
        <v>9</v>
      </c>
      <c r="C15" s="6" t="str">
        <f t="shared" si="0"/>
        <v>Pflugerville</v>
      </c>
      <c r="D15" s="6" t="str">
        <f t="shared" si="1"/>
        <v>Damari Myers</v>
      </c>
      <c r="E15" s="8">
        <f t="shared" si="2"/>
        <v>1</v>
      </c>
      <c r="F15" s="6">
        <f t="shared" si="3"/>
        <v>1</v>
      </c>
      <c r="G15" s="6">
        <f t="shared" si="4"/>
        <v>1</v>
      </c>
      <c r="H15" s="6">
        <f t="shared" si="5"/>
        <v>1</v>
      </c>
      <c r="K15" s="6" t="s">
        <v>149</v>
      </c>
      <c r="AE15" s="6" t="s">
        <v>72</v>
      </c>
      <c r="AK15" s="6" t="s">
        <v>809</v>
      </c>
      <c r="AL15" s="6" t="s">
        <v>810</v>
      </c>
      <c r="AM15" s="6" t="b">
        <v>0</v>
      </c>
    </row>
    <row r="16" spans="1:45" ht="15.75" customHeight="1" x14ac:dyDescent="0.15">
      <c r="A16" s="15">
        <v>43773.707808043982</v>
      </c>
      <c r="B16" s="6" t="s">
        <v>9</v>
      </c>
      <c r="C16" s="6" t="str">
        <f t="shared" si="0"/>
        <v>Pflugerville</v>
      </c>
      <c r="D16" s="6" t="str">
        <f t="shared" si="1"/>
        <v>Alyssa Domingue</v>
      </c>
      <c r="E16" s="8">
        <f t="shared" si="2"/>
        <v>1</v>
      </c>
      <c r="F16" s="6">
        <f t="shared" si="3"/>
        <v>1</v>
      </c>
      <c r="G16" s="6">
        <f t="shared" si="4"/>
        <v>1</v>
      </c>
      <c r="H16" s="6">
        <f t="shared" si="5"/>
        <v>1</v>
      </c>
      <c r="K16" s="6" t="s">
        <v>149</v>
      </c>
      <c r="AE16" s="6" t="s">
        <v>64</v>
      </c>
      <c r="AK16" s="6" t="s">
        <v>809</v>
      </c>
      <c r="AL16" s="6" t="s">
        <v>810</v>
      </c>
      <c r="AM16" s="6" t="b">
        <v>0</v>
      </c>
    </row>
    <row r="17" spans="1:39" ht="15.75" customHeight="1" x14ac:dyDescent="0.15">
      <c r="A17" s="15">
        <v>43773.70864164352</v>
      </c>
      <c r="B17" s="6" t="s">
        <v>9</v>
      </c>
      <c r="C17" s="6" t="str">
        <f t="shared" si="0"/>
        <v>Pflugerville</v>
      </c>
      <c r="D17" s="6" t="str">
        <f t="shared" si="1"/>
        <v>Jose Gonzalez Macedo</v>
      </c>
      <c r="E17" s="8">
        <f t="shared" si="2"/>
        <v>1</v>
      </c>
      <c r="F17" s="6">
        <f t="shared" si="3"/>
        <v>1</v>
      </c>
      <c r="G17" s="6">
        <f t="shared" si="4"/>
        <v>1</v>
      </c>
      <c r="H17" s="6">
        <f t="shared" si="5"/>
        <v>1</v>
      </c>
      <c r="K17" s="6" t="s">
        <v>149</v>
      </c>
      <c r="AE17" s="6" t="s">
        <v>82</v>
      </c>
      <c r="AK17" s="6" t="s">
        <v>809</v>
      </c>
      <c r="AL17" s="6" t="s">
        <v>810</v>
      </c>
      <c r="AM17" s="6" t="b">
        <v>0</v>
      </c>
    </row>
    <row r="18" spans="1:39" ht="15.75" customHeight="1" x14ac:dyDescent="0.15">
      <c r="A18" s="15">
        <v>43773.708654768518</v>
      </c>
      <c r="B18" s="6" t="s">
        <v>9</v>
      </c>
      <c r="C18" s="6" t="str">
        <f t="shared" si="0"/>
        <v>Pflugerville</v>
      </c>
      <c r="D18" s="6" t="str">
        <f t="shared" si="1"/>
        <v>Audrey Le</v>
      </c>
      <c r="E18" s="8">
        <f t="shared" si="2"/>
        <v>1</v>
      </c>
      <c r="F18" s="6">
        <f t="shared" si="3"/>
        <v>1</v>
      </c>
      <c r="G18" s="6">
        <f t="shared" si="4"/>
        <v>1</v>
      </c>
      <c r="H18" s="6">
        <f t="shared" si="5"/>
        <v>1</v>
      </c>
      <c r="K18" s="6" t="s">
        <v>149</v>
      </c>
      <c r="AE18" s="6" t="s">
        <v>68</v>
      </c>
      <c r="AK18" s="6" t="s">
        <v>809</v>
      </c>
      <c r="AL18" s="6" t="s">
        <v>810</v>
      </c>
      <c r="AM18" s="6" t="b">
        <v>0</v>
      </c>
    </row>
    <row r="19" spans="1:39" ht="15.75" customHeight="1" x14ac:dyDescent="0.15">
      <c r="A19" s="15">
        <v>43773.708801944449</v>
      </c>
      <c r="B19" s="6" t="s">
        <v>9</v>
      </c>
      <c r="C19" s="6" t="str">
        <f t="shared" si="0"/>
        <v>Pflugerville</v>
      </c>
      <c r="D19" s="6" t="str">
        <f t="shared" si="1"/>
        <v>Isabel Suarez</v>
      </c>
      <c r="E19" s="8">
        <f t="shared" si="2"/>
        <v>1</v>
      </c>
      <c r="F19" s="6">
        <f t="shared" si="3"/>
        <v>1</v>
      </c>
      <c r="G19" s="6">
        <f t="shared" si="4"/>
        <v>1</v>
      </c>
      <c r="H19" s="6">
        <f t="shared" si="5"/>
        <v>1</v>
      </c>
      <c r="K19" s="6" t="s">
        <v>149</v>
      </c>
      <c r="AE19" s="6" t="s">
        <v>78</v>
      </c>
      <c r="AK19" s="6" t="s">
        <v>809</v>
      </c>
      <c r="AL19" s="6" t="s">
        <v>810</v>
      </c>
      <c r="AM19" s="6" t="b">
        <v>0</v>
      </c>
    </row>
    <row r="20" spans="1:39" ht="15.75" customHeight="1" x14ac:dyDescent="0.15">
      <c r="A20" s="15">
        <v>43773.709042881943</v>
      </c>
      <c r="B20" s="6" t="s">
        <v>9</v>
      </c>
      <c r="C20" s="6" t="str">
        <f t="shared" si="0"/>
        <v>Pflugerville</v>
      </c>
      <c r="D20" s="6" t="str">
        <f t="shared" si="1"/>
        <v>Emily Vidaurri</v>
      </c>
      <c r="E20" s="8">
        <f t="shared" si="2"/>
        <v>1</v>
      </c>
      <c r="F20" s="6">
        <f t="shared" si="3"/>
        <v>1</v>
      </c>
      <c r="G20" s="6">
        <f t="shared" si="4"/>
        <v>1</v>
      </c>
      <c r="H20" s="6">
        <f t="shared" si="5"/>
        <v>1</v>
      </c>
      <c r="K20" s="6" t="s">
        <v>149</v>
      </c>
      <c r="AE20" s="6" t="s">
        <v>76</v>
      </c>
      <c r="AK20" s="6" t="s">
        <v>809</v>
      </c>
      <c r="AL20" s="6" t="s">
        <v>810</v>
      </c>
      <c r="AM20" s="6" t="b">
        <v>0</v>
      </c>
    </row>
    <row r="21" spans="1:39" ht="15.75" customHeight="1" x14ac:dyDescent="0.15">
      <c r="A21" s="15">
        <v>43773.70912782407</v>
      </c>
      <c r="B21" s="6" t="s">
        <v>9</v>
      </c>
      <c r="C21" s="6" t="str">
        <f t="shared" si="0"/>
        <v>Pflugerville</v>
      </c>
      <c r="D21" s="6" t="str">
        <f t="shared" si="1"/>
        <v>Arsama Sebesibe</v>
      </c>
      <c r="E21" s="8">
        <f t="shared" si="2"/>
        <v>1</v>
      </c>
      <c r="F21" s="6">
        <f t="shared" si="3"/>
        <v>1</v>
      </c>
      <c r="G21" s="6">
        <f t="shared" si="4"/>
        <v>1</v>
      </c>
      <c r="H21" s="6">
        <f t="shared" si="5"/>
        <v>1</v>
      </c>
      <c r="K21" s="6" t="s">
        <v>149</v>
      </c>
      <c r="AE21" s="6" t="s">
        <v>66</v>
      </c>
      <c r="AK21" s="6" t="s">
        <v>809</v>
      </c>
      <c r="AL21" s="6" t="s">
        <v>810</v>
      </c>
      <c r="AM21" s="6" t="b">
        <v>0</v>
      </c>
    </row>
    <row r="22" spans="1:39" ht="15.75" customHeight="1" x14ac:dyDescent="0.15">
      <c r="A22" s="15">
        <v>43773.709201655089</v>
      </c>
      <c r="B22" s="6" t="s">
        <v>9</v>
      </c>
      <c r="C22" s="6" t="str">
        <f t="shared" si="0"/>
        <v>Pflugerville</v>
      </c>
      <c r="D22" s="6" t="str">
        <f t="shared" si="1"/>
        <v>John Mejia</v>
      </c>
      <c r="E22" s="8">
        <f t="shared" si="2"/>
        <v>1</v>
      </c>
      <c r="F22" s="6">
        <f t="shared" si="3"/>
        <v>1</v>
      </c>
      <c r="G22" s="6">
        <f t="shared" si="4"/>
        <v>1</v>
      </c>
      <c r="H22" s="6">
        <f t="shared" si="5"/>
        <v>1</v>
      </c>
      <c r="K22" s="6" t="s">
        <v>149</v>
      </c>
      <c r="AE22" s="6" t="s">
        <v>80</v>
      </c>
      <c r="AK22" s="6" t="s">
        <v>809</v>
      </c>
      <c r="AL22" s="6" t="s">
        <v>810</v>
      </c>
      <c r="AM22" s="6" t="b">
        <v>0</v>
      </c>
    </row>
    <row r="23" spans="1:39" ht="15.75" customHeight="1" x14ac:dyDescent="0.15">
      <c r="A23" s="15">
        <v>43773.709222534722</v>
      </c>
      <c r="B23" s="6" t="s">
        <v>9</v>
      </c>
      <c r="C23" s="6" t="str">
        <f t="shared" si="0"/>
        <v>Del Valle</v>
      </c>
      <c r="D23" s="6" t="str">
        <f t="shared" si="1"/>
        <v>Amanda Escalante</v>
      </c>
      <c r="E23" s="8">
        <f t="shared" si="2"/>
        <v>0.66666666666666663</v>
      </c>
      <c r="F23" s="6">
        <f t="shared" si="3"/>
        <v>1</v>
      </c>
      <c r="G23" s="6">
        <f t="shared" si="4"/>
        <v>1</v>
      </c>
      <c r="H23" s="6">
        <f t="shared" si="5"/>
        <v>0</v>
      </c>
      <c r="K23" s="6" t="s">
        <v>144</v>
      </c>
      <c r="X23" s="6" t="s">
        <v>400</v>
      </c>
      <c r="AK23" s="6" t="s">
        <v>809</v>
      </c>
      <c r="AL23" s="6" t="s">
        <v>810</v>
      </c>
      <c r="AM23" s="6" t="b">
        <v>1</v>
      </c>
    </row>
    <row r="24" spans="1:39" ht="15.75" customHeight="1" x14ac:dyDescent="0.15">
      <c r="A24" s="15">
        <v>43773.709927303236</v>
      </c>
      <c r="B24" s="6" t="s">
        <v>9</v>
      </c>
      <c r="C24" s="6" t="str">
        <f t="shared" si="0"/>
        <v>Pflugerville</v>
      </c>
      <c r="D24" s="6" t="str">
        <f t="shared" si="1"/>
        <v>Subah Shabnam</v>
      </c>
      <c r="E24" s="8">
        <f t="shared" si="2"/>
        <v>0.66666666666666663</v>
      </c>
      <c r="F24" s="6">
        <f t="shared" si="3"/>
        <v>1</v>
      </c>
      <c r="G24" s="6">
        <f t="shared" si="4"/>
        <v>1</v>
      </c>
      <c r="H24" s="6">
        <f t="shared" si="5"/>
        <v>0</v>
      </c>
      <c r="K24" s="6" t="s">
        <v>149</v>
      </c>
      <c r="AE24" s="6" t="s">
        <v>94</v>
      </c>
      <c r="AK24" s="6" t="s">
        <v>809</v>
      </c>
      <c r="AL24" s="6" t="s">
        <v>810</v>
      </c>
      <c r="AM24" s="6" t="b">
        <v>1</v>
      </c>
    </row>
    <row r="25" spans="1:39" ht="15.75" customHeight="1" x14ac:dyDescent="0.15">
      <c r="A25" s="15">
        <v>43773.710116967588</v>
      </c>
      <c r="B25" s="6" t="s">
        <v>9</v>
      </c>
      <c r="C25" s="6" t="str">
        <f t="shared" si="0"/>
        <v>Pflugerville</v>
      </c>
      <c r="D25" s="6" t="str">
        <f t="shared" si="1"/>
        <v>Roberto Salinas</v>
      </c>
      <c r="E25" s="8">
        <f t="shared" si="2"/>
        <v>1</v>
      </c>
      <c r="F25" s="6">
        <f t="shared" si="3"/>
        <v>1</v>
      </c>
      <c r="G25" s="6">
        <f t="shared" si="4"/>
        <v>1</v>
      </c>
      <c r="H25" s="6">
        <f t="shared" si="5"/>
        <v>1</v>
      </c>
      <c r="K25" s="6" t="s">
        <v>149</v>
      </c>
      <c r="AE25" s="6" t="s">
        <v>90</v>
      </c>
      <c r="AK25" s="6" t="s">
        <v>809</v>
      </c>
      <c r="AL25" s="6" t="s">
        <v>810</v>
      </c>
      <c r="AM25" s="6" t="b">
        <v>0</v>
      </c>
    </row>
    <row r="26" spans="1:39" ht="15.75" customHeight="1" x14ac:dyDescent="0.15">
      <c r="A26" s="15">
        <v>43773.710436018519</v>
      </c>
      <c r="B26" s="6" t="s">
        <v>9</v>
      </c>
      <c r="C26" s="6" t="str">
        <f t="shared" si="0"/>
        <v>Del Valle</v>
      </c>
      <c r="D26" s="6" t="str">
        <f t="shared" si="1"/>
        <v>Julian Garza</v>
      </c>
      <c r="E26" s="8">
        <f t="shared" si="2"/>
        <v>1</v>
      </c>
      <c r="F26" s="6">
        <f t="shared" si="3"/>
        <v>1</v>
      </c>
      <c r="G26" s="6">
        <f t="shared" si="4"/>
        <v>1</v>
      </c>
      <c r="H26" s="6">
        <f t="shared" si="5"/>
        <v>1</v>
      </c>
      <c r="K26" s="6" t="s">
        <v>144</v>
      </c>
      <c r="X26" s="6" t="s">
        <v>147</v>
      </c>
      <c r="AK26" s="6" t="s">
        <v>809</v>
      </c>
      <c r="AL26" s="6" t="s">
        <v>810</v>
      </c>
      <c r="AM26" s="6" t="b">
        <v>0</v>
      </c>
    </row>
    <row r="27" spans="1:39" ht="15.75" customHeight="1" x14ac:dyDescent="0.15">
      <c r="A27" s="15">
        <v>43773.713141412038</v>
      </c>
      <c r="B27" s="6" t="s">
        <v>9</v>
      </c>
      <c r="C27" s="6" t="str">
        <f t="shared" si="0"/>
        <v>Stony Point</v>
      </c>
      <c r="D27" s="6" t="str">
        <f t="shared" si="1"/>
        <v>Anne-Marie Prosper</v>
      </c>
      <c r="E27" s="8">
        <f t="shared" si="2"/>
        <v>1</v>
      </c>
      <c r="F27" s="6">
        <f t="shared" si="3"/>
        <v>1</v>
      </c>
      <c r="G27" s="6">
        <f t="shared" si="4"/>
        <v>1</v>
      </c>
      <c r="H27" s="6">
        <f t="shared" si="5"/>
        <v>1</v>
      </c>
      <c r="K27" s="6" t="s">
        <v>142</v>
      </c>
      <c r="AF27" s="6" t="s">
        <v>188</v>
      </c>
      <c r="AK27" s="6" t="s">
        <v>809</v>
      </c>
      <c r="AL27" s="6" t="s">
        <v>810</v>
      </c>
      <c r="AM27" s="6" t="b">
        <v>0</v>
      </c>
    </row>
    <row r="28" spans="1:39" ht="15.75" customHeight="1" x14ac:dyDescent="0.15">
      <c r="A28" s="15">
        <v>43773.713167743059</v>
      </c>
      <c r="B28" s="6" t="s">
        <v>9</v>
      </c>
      <c r="C28" s="6" t="str">
        <f t="shared" si="0"/>
        <v>Stony Point</v>
      </c>
      <c r="D28" s="6" t="str">
        <f t="shared" si="1"/>
        <v>Alicia Navarro</v>
      </c>
      <c r="E28" s="8">
        <f t="shared" si="2"/>
        <v>1</v>
      </c>
      <c r="F28" s="6">
        <f t="shared" si="3"/>
        <v>1</v>
      </c>
      <c r="G28" s="6">
        <f t="shared" si="4"/>
        <v>1</v>
      </c>
      <c r="H28" s="6">
        <f t="shared" si="5"/>
        <v>1</v>
      </c>
      <c r="K28" s="6" t="s">
        <v>142</v>
      </c>
      <c r="AF28" s="6" t="s">
        <v>186</v>
      </c>
      <c r="AK28" s="6" t="s">
        <v>809</v>
      </c>
      <c r="AL28" s="6" t="s">
        <v>810</v>
      </c>
      <c r="AM28" s="6" t="b">
        <v>0</v>
      </c>
    </row>
    <row r="29" spans="1:39" ht="15.75" customHeight="1" x14ac:dyDescent="0.15">
      <c r="A29" s="15">
        <v>43773.713379143519</v>
      </c>
      <c r="B29" s="6" t="s">
        <v>9</v>
      </c>
      <c r="C29" s="6" t="str">
        <f t="shared" si="0"/>
        <v>Stony Point</v>
      </c>
      <c r="D29" s="6" t="str">
        <f t="shared" si="1"/>
        <v>Chieh-An Chen</v>
      </c>
      <c r="E29" s="8">
        <f t="shared" si="2"/>
        <v>1</v>
      </c>
      <c r="F29" s="6">
        <f t="shared" si="3"/>
        <v>1</v>
      </c>
      <c r="G29" s="6">
        <f t="shared" si="4"/>
        <v>1</v>
      </c>
      <c r="H29" s="6">
        <f t="shared" si="5"/>
        <v>1</v>
      </c>
      <c r="K29" s="6" t="s">
        <v>142</v>
      </c>
      <c r="AF29" s="6" t="s">
        <v>187</v>
      </c>
      <c r="AK29" s="6" t="s">
        <v>809</v>
      </c>
      <c r="AL29" s="6" t="s">
        <v>810</v>
      </c>
      <c r="AM29" s="6" t="b">
        <v>0</v>
      </c>
    </row>
    <row r="30" spans="1:39" ht="15.75" customHeight="1" x14ac:dyDescent="0.15">
      <c r="A30" s="15">
        <v>43773.714041782412</v>
      </c>
      <c r="B30" s="6" t="s">
        <v>9</v>
      </c>
      <c r="C30" s="6" t="str">
        <f t="shared" si="0"/>
        <v>Stony Point</v>
      </c>
      <c r="D30" s="6" t="str">
        <f t="shared" si="1"/>
        <v>Ashely Briscoe</v>
      </c>
      <c r="E30" s="8">
        <f t="shared" si="2"/>
        <v>0.66666666666666663</v>
      </c>
      <c r="F30" s="6">
        <f t="shared" si="3"/>
        <v>1</v>
      </c>
      <c r="G30" s="6">
        <f t="shared" si="4"/>
        <v>0</v>
      </c>
      <c r="H30" s="6">
        <f t="shared" si="5"/>
        <v>1</v>
      </c>
      <c r="K30" s="6" t="s">
        <v>142</v>
      </c>
      <c r="AF30" s="6" t="s">
        <v>182</v>
      </c>
      <c r="AK30" s="6" t="s">
        <v>809</v>
      </c>
      <c r="AL30" s="6" t="s">
        <v>811</v>
      </c>
      <c r="AM30" s="6" t="b">
        <v>0</v>
      </c>
    </row>
    <row r="31" spans="1:39" ht="15.75" customHeight="1" x14ac:dyDescent="0.15">
      <c r="A31" s="15">
        <v>43773.714081550926</v>
      </c>
      <c r="B31" s="6" t="s">
        <v>9</v>
      </c>
      <c r="C31" s="6" t="str">
        <f t="shared" si="0"/>
        <v>Stony Point</v>
      </c>
      <c r="D31" s="6" t="str">
        <f t="shared" si="1"/>
        <v>Aidan Lengua</v>
      </c>
      <c r="E31" s="8">
        <f t="shared" si="2"/>
        <v>1</v>
      </c>
      <c r="F31" s="6">
        <f t="shared" si="3"/>
        <v>1</v>
      </c>
      <c r="G31" s="6">
        <f t="shared" si="4"/>
        <v>1</v>
      </c>
      <c r="H31" s="6">
        <f t="shared" si="5"/>
        <v>1</v>
      </c>
      <c r="K31" s="6" t="s">
        <v>142</v>
      </c>
      <c r="AF31" s="6" t="s">
        <v>204</v>
      </c>
      <c r="AK31" s="6" t="s">
        <v>809</v>
      </c>
      <c r="AL31" s="6" t="s">
        <v>810</v>
      </c>
      <c r="AM31" s="6" t="b">
        <v>0</v>
      </c>
    </row>
    <row r="32" spans="1:39" ht="15.75" customHeight="1" x14ac:dyDescent="0.15">
      <c r="A32" s="15">
        <v>43773.714127013889</v>
      </c>
      <c r="B32" s="6" t="s">
        <v>9</v>
      </c>
      <c r="C32" s="6" t="str">
        <f t="shared" si="0"/>
        <v>Stony Point</v>
      </c>
      <c r="D32" s="6" t="str">
        <f t="shared" si="1"/>
        <v>Jheason Williams</v>
      </c>
      <c r="E32" s="8">
        <f t="shared" si="2"/>
        <v>0.33333333333333331</v>
      </c>
      <c r="F32" s="6">
        <f t="shared" si="3"/>
        <v>1</v>
      </c>
      <c r="G32" s="6">
        <f t="shared" si="4"/>
        <v>0</v>
      </c>
      <c r="H32" s="6">
        <f t="shared" si="5"/>
        <v>0</v>
      </c>
      <c r="K32" s="6" t="s">
        <v>142</v>
      </c>
      <c r="AF32" s="6" t="s">
        <v>364</v>
      </c>
      <c r="AK32" s="6" t="s">
        <v>809</v>
      </c>
      <c r="AL32" s="6" t="s">
        <v>811</v>
      </c>
      <c r="AM32" s="6" t="b">
        <v>1</v>
      </c>
    </row>
    <row r="33" spans="1:39" ht="15.75" customHeight="1" x14ac:dyDescent="0.15">
      <c r="A33" s="15">
        <v>43773.714541539353</v>
      </c>
      <c r="B33" s="6" t="s">
        <v>9</v>
      </c>
      <c r="C33" s="6" t="str">
        <f t="shared" si="0"/>
        <v>Stony Point</v>
      </c>
      <c r="D33" s="6" t="str">
        <f t="shared" si="1"/>
        <v>Delilah Villegas</v>
      </c>
      <c r="E33" s="8">
        <f t="shared" si="2"/>
        <v>1</v>
      </c>
      <c r="F33" s="6">
        <f t="shared" si="3"/>
        <v>1</v>
      </c>
      <c r="G33" s="6">
        <f t="shared" si="4"/>
        <v>1</v>
      </c>
      <c r="H33" s="6">
        <f t="shared" si="5"/>
        <v>1</v>
      </c>
      <c r="K33" s="6" t="s">
        <v>142</v>
      </c>
      <c r="AF33" s="6" t="s">
        <v>193</v>
      </c>
      <c r="AK33" s="6" t="s">
        <v>809</v>
      </c>
      <c r="AL33" s="6" t="s">
        <v>810</v>
      </c>
      <c r="AM33" s="6" t="b">
        <v>0</v>
      </c>
    </row>
    <row r="34" spans="1:39" ht="15.75" customHeight="1" x14ac:dyDescent="0.15">
      <c r="A34" s="15">
        <v>43773.71487487269</v>
      </c>
      <c r="B34" s="6" t="s">
        <v>9</v>
      </c>
      <c r="C34" s="6" t="str">
        <f t="shared" si="0"/>
        <v>Stony Point</v>
      </c>
      <c r="D34" s="6" t="str">
        <f t="shared" si="1"/>
        <v>Ifeanyichukwu Chukwurah</v>
      </c>
      <c r="E34" s="8">
        <f t="shared" si="2"/>
        <v>1</v>
      </c>
      <c r="F34" s="6">
        <f t="shared" si="3"/>
        <v>1</v>
      </c>
      <c r="G34" s="6">
        <f t="shared" si="4"/>
        <v>1</v>
      </c>
      <c r="H34" s="6">
        <f t="shared" si="5"/>
        <v>1</v>
      </c>
      <c r="K34" s="6" t="s">
        <v>142</v>
      </c>
      <c r="AF34" s="6" t="s">
        <v>404</v>
      </c>
      <c r="AK34" s="6" t="s">
        <v>809</v>
      </c>
      <c r="AL34" s="6" t="s">
        <v>810</v>
      </c>
      <c r="AM34" s="6" t="b">
        <v>0</v>
      </c>
    </row>
    <row r="35" spans="1:39" ht="15.75" customHeight="1" x14ac:dyDescent="0.15">
      <c r="A35" s="15">
        <v>43773.715038831018</v>
      </c>
      <c r="B35" s="6" t="s">
        <v>9</v>
      </c>
      <c r="C35" s="6" t="str">
        <f t="shared" si="0"/>
        <v>Stony Point</v>
      </c>
      <c r="D35" s="6" t="str">
        <f t="shared" si="1"/>
        <v>Robert Ebem</v>
      </c>
      <c r="E35" s="8">
        <f t="shared" si="2"/>
        <v>1</v>
      </c>
      <c r="F35" s="6">
        <f t="shared" si="3"/>
        <v>1</v>
      </c>
      <c r="G35" s="6">
        <f t="shared" si="4"/>
        <v>1</v>
      </c>
      <c r="H35" s="6">
        <f t="shared" si="5"/>
        <v>1</v>
      </c>
      <c r="K35" s="6" t="s">
        <v>142</v>
      </c>
      <c r="AF35" s="6" t="s">
        <v>185</v>
      </c>
      <c r="AK35" s="6" t="s">
        <v>809</v>
      </c>
      <c r="AL35" s="6" t="s">
        <v>810</v>
      </c>
      <c r="AM35" s="6" t="b">
        <v>0</v>
      </c>
    </row>
    <row r="36" spans="1:39" ht="15.75" customHeight="1" x14ac:dyDescent="0.15">
      <c r="A36" s="15">
        <v>43773.71515019676</v>
      </c>
      <c r="B36" s="6" t="s">
        <v>9</v>
      </c>
      <c r="C36" s="6" t="str">
        <f t="shared" si="0"/>
        <v>Stony Point</v>
      </c>
      <c r="D36" s="6" t="str">
        <f t="shared" si="1"/>
        <v>Natnael Mussa</v>
      </c>
      <c r="E36" s="8">
        <f t="shared" si="2"/>
        <v>1</v>
      </c>
      <c r="F36" s="6">
        <f t="shared" si="3"/>
        <v>1</v>
      </c>
      <c r="G36" s="6">
        <f t="shared" si="4"/>
        <v>1</v>
      </c>
      <c r="H36" s="6">
        <f t="shared" si="5"/>
        <v>1</v>
      </c>
      <c r="K36" s="6" t="s">
        <v>142</v>
      </c>
      <c r="AF36" s="6" t="s">
        <v>422</v>
      </c>
      <c r="AK36" s="6" t="s">
        <v>809</v>
      </c>
      <c r="AL36" s="6" t="s">
        <v>810</v>
      </c>
      <c r="AM36" s="6" t="b">
        <v>0</v>
      </c>
    </row>
    <row r="37" spans="1:39" ht="15.75" customHeight="1" x14ac:dyDescent="0.15">
      <c r="A37" s="15">
        <v>43773.717398842593</v>
      </c>
      <c r="B37" s="6" t="s">
        <v>9</v>
      </c>
      <c r="C37" s="6" t="str">
        <f t="shared" si="0"/>
        <v>Del Valle</v>
      </c>
      <c r="D37" s="6" t="str">
        <f t="shared" si="1"/>
        <v>Esperanza Hernandez</v>
      </c>
      <c r="E37" s="8">
        <f t="shared" si="2"/>
        <v>0.66666666666666663</v>
      </c>
      <c r="F37" s="6">
        <f t="shared" si="3"/>
        <v>1</v>
      </c>
      <c r="G37" s="6">
        <f t="shared" si="4"/>
        <v>0</v>
      </c>
      <c r="H37" s="6">
        <f t="shared" si="5"/>
        <v>1</v>
      </c>
      <c r="K37" s="6" t="s">
        <v>144</v>
      </c>
      <c r="X37" s="6" t="s">
        <v>173</v>
      </c>
      <c r="AK37" s="6" t="s">
        <v>809</v>
      </c>
      <c r="AL37" s="6" t="s">
        <v>811</v>
      </c>
      <c r="AM37" s="6" t="b">
        <v>0</v>
      </c>
    </row>
    <row r="38" spans="1:39" ht="15.75" customHeight="1" x14ac:dyDescent="0.15">
      <c r="A38" s="15">
        <v>43773.726445185181</v>
      </c>
      <c r="B38" s="6" t="s">
        <v>9</v>
      </c>
      <c r="C38" s="6" t="str">
        <f t="shared" si="0"/>
        <v>Pflugerville</v>
      </c>
      <c r="D38" s="6" t="str">
        <f t="shared" si="1"/>
        <v>Cristian Hernandez</v>
      </c>
      <c r="E38" s="8">
        <f t="shared" si="2"/>
        <v>0.66666666666666663</v>
      </c>
      <c r="F38" s="6">
        <f t="shared" si="3"/>
        <v>1</v>
      </c>
      <c r="G38" s="6">
        <f t="shared" si="4"/>
        <v>1</v>
      </c>
      <c r="H38" s="6">
        <f t="shared" si="5"/>
        <v>0</v>
      </c>
      <c r="K38" s="6" t="s">
        <v>149</v>
      </c>
      <c r="AE38" s="6" t="s">
        <v>70</v>
      </c>
      <c r="AK38" s="6" t="s">
        <v>809</v>
      </c>
      <c r="AL38" s="6" t="s">
        <v>810</v>
      </c>
      <c r="AM38" s="6" t="b">
        <v>1</v>
      </c>
    </row>
    <row r="39" spans="1:39" ht="15.75" customHeight="1" x14ac:dyDescent="0.15">
      <c r="A39" s="15">
        <v>43774.648998599536</v>
      </c>
      <c r="B39" s="6" t="s">
        <v>9</v>
      </c>
      <c r="C39" s="6" t="str">
        <f t="shared" si="0"/>
        <v>Harmony</v>
      </c>
      <c r="D39" s="6" t="str">
        <f t="shared" si="1"/>
        <v>Parker Leveque</v>
      </c>
      <c r="E39" s="8">
        <f t="shared" si="2"/>
        <v>0.33333333333333331</v>
      </c>
      <c r="F39" s="6">
        <f t="shared" si="3"/>
        <v>1</v>
      </c>
      <c r="G39" s="6">
        <f t="shared" si="4"/>
        <v>0</v>
      </c>
      <c r="H39" s="6">
        <f t="shared" si="5"/>
        <v>0</v>
      </c>
      <c r="K39" s="6" t="s">
        <v>247</v>
      </c>
      <c r="Y39" s="6" t="s">
        <v>262</v>
      </c>
      <c r="AK39" s="6" t="s">
        <v>809</v>
      </c>
      <c r="AL39" s="6" t="s">
        <v>800</v>
      </c>
      <c r="AM39" s="6" t="b">
        <v>1</v>
      </c>
    </row>
    <row r="40" spans="1:39" ht="15.75" customHeight="1" x14ac:dyDescent="0.15">
      <c r="A40" s="15">
        <v>43774.654683275468</v>
      </c>
      <c r="B40" s="6" t="s">
        <v>9</v>
      </c>
      <c r="C40" s="6" t="str">
        <f t="shared" si="0"/>
        <v>Harmony</v>
      </c>
      <c r="D40" s="6" t="str">
        <f t="shared" si="1"/>
        <v>Brooke Fuessel</v>
      </c>
      <c r="E40" s="8">
        <f t="shared" si="2"/>
        <v>0.33333333333333331</v>
      </c>
      <c r="F40" s="6">
        <f t="shared" si="3"/>
        <v>1</v>
      </c>
      <c r="G40" s="6">
        <f t="shared" si="4"/>
        <v>0</v>
      </c>
      <c r="H40" s="6">
        <f t="shared" si="5"/>
        <v>0</v>
      </c>
      <c r="K40" s="6" t="s">
        <v>247</v>
      </c>
      <c r="Y40" s="6" t="s">
        <v>268</v>
      </c>
      <c r="AK40" s="6" t="s">
        <v>809</v>
      </c>
      <c r="AL40" s="6" t="s">
        <v>811</v>
      </c>
      <c r="AM40" s="6" t="b">
        <v>1</v>
      </c>
    </row>
    <row r="41" spans="1:39" ht="15.75" customHeight="1" x14ac:dyDescent="0.15">
      <c r="A41" s="15">
        <v>43774.656423136577</v>
      </c>
      <c r="B41" s="6" t="s">
        <v>9</v>
      </c>
      <c r="C41" s="6" t="str">
        <f t="shared" si="0"/>
        <v>Harmony</v>
      </c>
      <c r="D41" s="6" t="str">
        <f t="shared" si="1"/>
        <v>Jeshua Rios Meza</v>
      </c>
      <c r="E41" s="8">
        <f t="shared" si="2"/>
        <v>1</v>
      </c>
      <c r="F41" s="6">
        <f t="shared" si="3"/>
        <v>1</v>
      </c>
      <c r="G41" s="6">
        <f t="shared" si="4"/>
        <v>1</v>
      </c>
      <c r="H41" s="6">
        <f t="shared" si="5"/>
        <v>1</v>
      </c>
      <c r="K41" s="6" t="s">
        <v>247</v>
      </c>
      <c r="Y41" s="6" t="s">
        <v>354</v>
      </c>
      <c r="AK41" s="6" t="s">
        <v>809</v>
      </c>
      <c r="AL41" s="6" t="s">
        <v>810</v>
      </c>
      <c r="AM41" s="6" t="b">
        <v>0</v>
      </c>
    </row>
    <row r="42" spans="1:39" ht="15.75" customHeight="1" x14ac:dyDescent="0.15">
      <c r="A42" s="15">
        <v>43774.66175175926</v>
      </c>
      <c r="B42" s="6" t="s">
        <v>9</v>
      </c>
      <c r="C42" s="6" t="str">
        <f t="shared" si="0"/>
        <v>Harmony</v>
      </c>
      <c r="D42" s="6" t="str">
        <f t="shared" si="1"/>
        <v>Sergio Sanchez</v>
      </c>
      <c r="E42" s="8">
        <f t="shared" si="2"/>
        <v>1</v>
      </c>
      <c r="F42" s="6">
        <f t="shared" si="3"/>
        <v>1</v>
      </c>
      <c r="G42" s="6">
        <f t="shared" si="4"/>
        <v>1</v>
      </c>
      <c r="H42" s="6">
        <f t="shared" si="5"/>
        <v>1</v>
      </c>
      <c r="K42" s="6" t="s">
        <v>247</v>
      </c>
      <c r="Y42" s="6" t="s">
        <v>261</v>
      </c>
      <c r="AK42" s="6" t="s">
        <v>809</v>
      </c>
      <c r="AL42" s="6" t="s">
        <v>810</v>
      </c>
      <c r="AM42" s="6" t="b">
        <v>0</v>
      </c>
    </row>
    <row r="43" spans="1:39" ht="15.75" customHeight="1" x14ac:dyDescent="0.15">
      <c r="A43" s="15">
        <v>43774.662770868061</v>
      </c>
      <c r="B43" s="6" t="s">
        <v>9</v>
      </c>
      <c r="C43" s="6" t="str">
        <f t="shared" si="0"/>
        <v>Harmony</v>
      </c>
      <c r="D43" s="6" t="str">
        <f t="shared" si="1"/>
        <v>Cesar Figueroa</v>
      </c>
      <c r="E43" s="8">
        <f t="shared" si="2"/>
        <v>0.66666666666666663</v>
      </c>
      <c r="F43" s="6">
        <f t="shared" si="3"/>
        <v>0</v>
      </c>
      <c r="G43" s="6">
        <f t="shared" si="4"/>
        <v>1</v>
      </c>
      <c r="H43" s="6">
        <f t="shared" si="5"/>
        <v>1</v>
      </c>
      <c r="K43" s="6" t="s">
        <v>247</v>
      </c>
      <c r="Y43" s="6" t="s">
        <v>356</v>
      </c>
      <c r="AK43" s="6" t="s">
        <v>623</v>
      </c>
      <c r="AL43" s="6" t="s">
        <v>810</v>
      </c>
      <c r="AM43" s="6" t="b">
        <v>0</v>
      </c>
    </row>
    <row r="44" spans="1:39" ht="15.75" customHeight="1" x14ac:dyDescent="0.15">
      <c r="A44" s="15">
        <v>43774.662783263891</v>
      </c>
      <c r="B44" s="6" t="s">
        <v>9</v>
      </c>
      <c r="C44" s="6" t="str">
        <f t="shared" si="0"/>
        <v>Harmony</v>
      </c>
      <c r="D44" s="6" t="str">
        <f t="shared" si="1"/>
        <v>McKalex Alexander</v>
      </c>
      <c r="E44" s="8">
        <f t="shared" si="2"/>
        <v>0.66666666666666663</v>
      </c>
      <c r="F44" s="6">
        <f t="shared" si="3"/>
        <v>0</v>
      </c>
      <c r="G44" s="6">
        <f t="shared" si="4"/>
        <v>1</v>
      </c>
      <c r="H44" s="6">
        <f t="shared" si="5"/>
        <v>1</v>
      </c>
      <c r="K44" s="6" t="s">
        <v>247</v>
      </c>
      <c r="Y44" s="6" t="s">
        <v>264</v>
      </c>
      <c r="AK44" s="6" t="s">
        <v>623</v>
      </c>
      <c r="AL44" s="6" t="s">
        <v>810</v>
      </c>
      <c r="AM44" s="6" t="b">
        <v>0</v>
      </c>
    </row>
    <row r="45" spans="1:39" ht="15.75" customHeight="1" x14ac:dyDescent="0.15">
      <c r="A45" s="15">
        <v>43774.66287162037</v>
      </c>
      <c r="B45" s="6" t="s">
        <v>9</v>
      </c>
      <c r="C45" s="6" t="str">
        <f t="shared" si="0"/>
        <v>Harmony</v>
      </c>
      <c r="D45" s="6" t="str">
        <f t="shared" si="1"/>
        <v>Adrian Ortuno</v>
      </c>
      <c r="E45" s="8">
        <f t="shared" si="2"/>
        <v>0.66666666666666663</v>
      </c>
      <c r="F45" s="6">
        <f t="shared" si="3"/>
        <v>1</v>
      </c>
      <c r="G45" s="6">
        <f t="shared" si="4"/>
        <v>0</v>
      </c>
      <c r="H45" s="6">
        <f t="shared" si="5"/>
        <v>1</v>
      </c>
      <c r="K45" s="6" t="s">
        <v>247</v>
      </c>
      <c r="Y45" s="6" t="s">
        <v>263</v>
      </c>
      <c r="AK45" s="6" t="s">
        <v>809</v>
      </c>
      <c r="AL45" s="6" t="s">
        <v>811</v>
      </c>
      <c r="AM45" s="6" t="b">
        <v>0</v>
      </c>
    </row>
    <row r="46" spans="1:39" ht="15.75" customHeight="1" x14ac:dyDescent="0.15">
      <c r="A46" s="15">
        <v>43774.663021504632</v>
      </c>
      <c r="B46" s="6" t="s">
        <v>9</v>
      </c>
      <c r="C46" s="6" t="str">
        <f t="shared" si="0"/>
        <v>Harmony</v>
      </c>
      <c r="D46" s="6" t="str">
        <f t="shared" si="1"/>
        <v>Jair Cedillo</v>
      </c>
      <c r="E46" s="8">
        <f t="shared" si="2"/>
        <v>1</v>
      </c>
      <c r="F46" s="6">
        <f t="shared" si="3"/>
        <v>1</v>
      </c>
      <c r="G46" s="6">
        <f t="shared" si="4"/>
        <v>1</v>
      </c>
      <c r="H46" s="6">
        <f t="shared" si="5"/>
        <v>1</v>
      </c>
      <c r="K46" s="6" t="s">
        <v>247</v>
      </c>
      <c r="Y46" s="6" t="s">
        <v>260</v>
      </c>
      <c r="AK46" s="6" t="s">
        <v>809</v>
      </c>
      <c r="AL46" s="6" t="s">
        <v>810</v>
      </c>
      <c r="AM46" s="6" t="b">
        <v>0</v>
      </c>
    </row>
    <row r="47" spans="1:39" ht="15.75" customHeight="1" x14ac:dyDescent="0.15">
      <c r="A47" s="15">
        <v>43774.663475972222</v>
      </c>
      <c r="B47" s="6" t="s">
        <v>9</v>
      </c>
      <c r="C47" s="6" t="str">
        <f t="shared" si="0"/>
        <v>Harmony</v>
      </c>
      <c r="D47" s="6" t="str">
        <f t="shared" si="1"/>
        <v>Guilliana Lopez</v>
      </c>
      <c r="E47" s="8">
        <f t="shared" si="2"/>
        <v>0.66666666666666663</v>
      </c>
      <c r="F47" s="6">
        <f t="shared" si="3"/>
        <v>0</v>
      </c>
      <c r="G47" s="6">
        <f t="shared" si="4"/>
        <v>1</v>
      </c>
      <c r="H47" s="6">
        <f t="shared" si="5"/>
        <v>1</v>
      </c>
      <c r="K47" s="6" t="s">
        <v>247</v>
      </c>
      <c r="Y47" s="6" t="s">
        <v>271</v>
      </c>
      <c r="AK47" s="6" t="s">
        <v>1812</v>
      </c>
      <c r="AL47" s="6" t="s">
        <v>810</v>
      </c>
      <c r="AM47" s="6" t="b">
        <v>0</v>
      </c>
    </row>
    <row r="48" spans="1:39" ht="15.75" customHeight="1" x14ac:dyDescent="0.15">
      <c r="A48" s="15">
        <v>43774.664823680556</v>
      </c>
      <c r="B48" s="6" t="s">
        <v>9</v>
      </c>
      <c r="C48" s="6" t="str">
        <f t="shared" si="0"/>
        <v>Harmony</v>
      </c>
      <c r="D48" s="6" t="str">
        <f t="shared" si="1"/>
        <v>Parker Leveque</v>
      </c>
      <c r="E48" s="8">
        <f t="shared" si="2"/>
        <v>0.66666666666666663</v>
      </c>
      <c r="F48" s="6">
        <f t="shared" si="3"/>
        <v>1</v>
      </c>
      <c r="G48" s="6">
        <f t="shared" si="4"/>
        <v>0</v>
      </c>
      <c r="H48" s="6">
        <f t="shared" si="5"/>
        <v>1</v>
      </c>
      <c r="K48" s="6" t="s">
        <v>247</v>
      </c>
      <c r="Y48" s="6" t="s">
        <v>262</v>
      </c>
      <c r="AK48" s="6" t="s">
        <v>809</v>
      </c>
      <c r="AL48" s="6" t="s">
        <v>800</v>
      </c>
      <c r="AM48" s="6" t="b">
        <v>0</v>
      </c>
    </row>
    <row r="49" spans="1:39" ht="13" x14ac:dyDescent="0.15">
      <c r="A49" s="15">
        <v>43774.665355972218</v>
      </c>
      <c r="B49" s="6" t="s">
        <v>9</v>
      </c>
      <c r="C49" s="6" t="str">
        <f t="shared" si="0"/>
        <v>Harmony</v>
      </c>
      <c r="D49" s="6" t="str">
        <f t="shared" si="1"/>
        <v>Cedric Vu</v>
      </c>
      <c r="E49" s="8">
        <f t="shared" si="2"/>
        <v>1</v>
      </c>
      <c r="F49" s="6">
        <f t="shared" si="3"/>
        <v>1</v>
      </c>
      <c r="G49" s="6">
        <f t="shared" si="4"/>
        <v>1</v>
      </c>
      <c r="H49" s="6">
        <f t="shared" si="5"/>
        <v>1</v>
      </c>
      <c r="K49" s="6" t="s">
        <v>247</v>
      </c>
      <c r="Y49" s="6" t="s">
        <v>355</v>
      </c>
      <c r="AK49" s="6" t="s">
        <v>809</v>
      </c>
      <c r="AL49" s="6" t="s">
        <v>810</v>
      </c>
      <c r="AM49" s="6" t="b">
        <v>0</v>
      </c>
    </row>
    <row r="50" spans="1:39" ht="13" x14ac:dyDescent="0.15">
      <c r="A50" s="15">
        <v>43774.66625282407</v>
      </c>
      <c r="B50" s="6" t="s">
        <v>9</v>
      </c>
      <c r="C50" s="6" t="str">
        <f t="shared" si="0"/>
        <v>Harmony</v>
      </c>
      <c r="D50" s="6" t="str">
        <f t="shared" si="1"/>
        <v>Elianai Reyes</v>
      </c>
      <c r="E50" s="8">
        <f t="shared" si="2"/>
        <v>0.33333333333333331</v>
      </c>
      <c r="F50" s="6">
        <f t="shared" si="3"/>
        <v>0</v>
      </c>
      <c r="G50" s="6">
        <f t="shared" si="4"/>
        <v>0</v>
      </c>
      <c r="H50" s="6">
        <f t="shared" si="5"/>
        <v>1</v>
      </c>
      <c r="K50" s="6" t="s">
        <v>247</v>
      </c>
      <c r="Y50" s="6" t="s">
        <v>267</v>
      </c>
      <c r="AK50" s="6" t="s">
        <v>1812</v>
      </c>
      <c r="AL50" s="6" t="s">
        <v>811</v>
      </c>
      <c r="AM50" s="6" t="b">
        <v>0</v>
      </c>
    </row>
    <row r="51" spans="1:39" ht="13" x14ac:dyDescent="0.15">
      <c r="A51" s="15">
        <v>43774.667074444442</v>
      </c>
      <c r="B51" s="6" t="s">
        <v>9</v>
      </c>
      <c r="C51" s="6" t="str">
        <f t="shared" si="0"/>
        <v>Harmony</v>
      </c>
      <c r="D51" s="6" t="str">
        <f t="shared" si="1"/>
        <v>Rameez Khawaja</v>
      </c>
      <c r="E51" s="8">
        <f t="shared" si="2"/>
        <v>1</v>
      </c>
      <c r="F51" s="6">
        <f t="shared" si="3"/>
        <v>1</v>
      </c>
      <c r="G51" s="6">
        <f t="shared" si="4"/>
        <v>1</v>
      </c>
      <c r="H51" s="6">
        <f t="shared" si="5"/>
        <v>1</v>
      </c>
      <c r="K51" s="6" t="s">
        <v>247</v>
      </c>
      <c r="Y51" s="6" t="s">
        <v>255</v>
      </c>
      <c r="AK51" s="6" t="s">
        <v>809</v>
      </c>
      <c r="AL51" s="6" t="s">
        <v>810</v>
      </c>
      <c r="AM51" s="6" t="b">
        <v>0</v>
      </c>
    </row>
    <row r="52" spans="1:39" ht="13" x14ac:dyDescent="0.15">
      <c r="A52" s="15">
        <v>43774.667139409721</v>
      </c>
      <c r="B52" s="6" t="s">
        <v>9</v>
      </c>
      <c r="C52" s="6" t="str">
        <f t="shared" si="0"/>
        <v>Harmony</v>
      </c>
      <c r="D52" s="6" t="str">
        <f t="shared" si="1"/>
        <v>Parker Leveque</v>
      </c>
      <c r="E52" s="8">
        <f t="shared" si="2"/>
        <v>1</v>
      </c>
      <c r="F52" s="6">
        <f t="shared" si="3"/>
        <v>1</v>
      </c>
      <c r="G52" s="6">
        <f t="shared" si="4"/>
        <v>1</v>
      </c>
      <c r="H52" s="6">
        <f t="shared" si="5"/>
        <v>1</v>
      </c>
      <c r="K52" s="6" t="s">
        <v>247</v>
      </c>
      <c r="Y52" s="6" t="s">
        <v>262</v>
      </c>
      <c r="AK52" s="6" t="s">
        <v>809</v>
      </c>
      <c r="AL52" s="6" t="s">
        <v>810</v>
      </c>
      <c r="AM52" s="6" t="b">
        <v>0</v>
      </c>
    </row>
    <row r="53" spans="1:39" ht="13" x14ac:dyDescent="0.15">
      <c r="A53" s="15">
        <v>43774.667155567135</v>
      </c>
      <c r="B53" s="6" t="s">
        <v>9</v>
      </c>
      <c r="C53" s="6" t="str">
        <f t="shared" si="0"/>
        <v>Harmony</v>
      </c>
      <c r="D53" s="6" t="str">
        <f t="shared" si="1"/>
        <v>Lucian Winkelmann Swaim</v>
      </c>
      <c r="E53" s="8">
        <f t="shared" si="2"/>
        <v>1</v>
      </c>
      <c r="F53" s="6">
        <f t="shared" si="3"/>
        <v>1</v>
      </c>
      <c r="G53" s="6">
        <f t="shared" si="4"/>
        <v>1</v>
      </c>
      <c r="H53" s="6">
        <f t="shared" si="5"/>
        <v>1</v>
      </c>
      <c r="K53" s="6" t="s">
        <v>247</v>
      </c>
      <c r="Y53" s="6" t="s">
        <v>248</v>
      </c>
      <c r="AK53" s="6" t="s">
        <v>809</v>
      </c>
      <c r="AL53" s="6" t="s">
        <v>810</v>
      </c>
      <c r="AM53" s="6" t="b">
        <v>0</v>
      </c>
    </row>
    <row r="54" spans="1:39" ht="13" x14ac:dyDescent="0.15">
      <c r="A54" s="15">
        <v>43774.667531331019</v>
      </c>
      <c r="B54" s="6" t="s">
        <v>9</v>
      </c>
      <c r="C54" s="6" t="str">
        <f t="shared" si="0"/>
        <v>Harmony</v>
      </c>
      <c r="D54" s="6" t="str">
        <f t="shared" si="1"/>
        <v>Ethan Do</v>
      </c>
      <c r="E54" s="8">
        <f t="shared" si="2"/>
        <v>1</v>
      </c>
      <c r="F54" s="6">
        <f t="shared" si="3"/>
        <v>1</v>
      </c>
      <c r="G54" s="6">
        <f t="shared" si="4"/>
        <v>1</v>
      </c>
      <c r="H54" s="6">
        <f t="shared" si="5"/>
        <v>1</v>
      </c>
      <c r="K54" s="6" t="s">
        <v>247</v>
      </c>
      <c r="Y54" s="6" t="s">
        <v>256</v>
      </c>
      <c r="AK54" s="6" t="s">
        <v>809</v>
      </c>
      <c r="AL54" s="6" t="s">
        <v>810</v>
      </c>
      <c r="AM54" s="6" t="b">
        <v>0</v>
      </c>
    </row>
    <row r="55" spans="1:39" ht="13" x14ac:dyDescent="0.15">
      <c r="A55" s="15">
        <v>43774.687700497685</v>
      </c>
      <c r="B55" s="6" t="s">
        <v>9</v>
      </c>
      <c r="C55" s="6" t="str">
        <f t="shared" si="0"/>
        <v>Hendrickson</v>
      </c>
      <c r="D55" s="6" t="str">
        <f t="shared" si="1"/>
        <v>Avn Josh Manigsaca</v>
      </c>
      <c r="E55" s="8">
        <f t="shared" si="2"/>
        <v>1</v>
      </c>
      <c r="F55" s="6">
        <f t="shared" si="3"/>
        <v>1</v>
      </c>
      <c r="G55" s="6">
        <f t="shared" si="4"/>
        <v>1</v>
      </c>
      <c r="H55" s="6">
        <f t="shared" si="5"/>
        <v>1</v>
      </c>
      <c r="K55" s="6" t="s">
        <v>288</v>
      </c>
      <c r="Z55" s="6" t="s">
        <v>12</v>
      </c>
      <c r="AK55" s="6" t="s">
        <v>809</v>
      </c>
      <c r="AL55" s="6" t="s">
        <v>810</v>
      </c>
      <c r="AM55" s="6" t="b">
        <v>0</v>
      </c>
    </row>
    <row r="56" spans="1:39" ht="13" x14ac:dyDescent="0.15">
      <c r="A56" s="15">
        <v>43774.687751817131</v>
      </c>
      <c r="B56" s="6" t="s">
        <v>9</v>
      </c>
      <c r="C56" s="6" t="str">
        <f t="shared" si="0"/>
        <v>Hendrickson</v>
      </c>
      <c r="D56" s="6" t="str">
        <f t="shared" si="1"/>
        <v>Kayleigh Roberts</v>
      </c>
      <c r="E56" s="8">
        <f t="shared" si="2"/>
        <v>1</v>
      </c>
      <c r="F56" s="6">
        <f t="shared" si="3"/>
        <v>1</v>
      </c>
      <c r="G56" s="6">
        <f t="shared" si="4"/>
        <v>1</v>
      </c>
      <c r="H56" s="6">
        <f t="shared" si="5"/>
        <v>1</v>
      </c>
      <c r="K56" s="6" t="s">
        <v>288</v>
      </c>
      <c r="Z56" s="6" t="s">
        <v>35</v>
      </c>
      <c r="AK56" s="6" t="s">
        <v>809</v>
      </c>
      <c r="AL56" s="6" t="s">
        <v>810</v>
      </c>
      <c r="AM56" s="6" t="b">
        <v>0</v>
      </c>
    </row>
    <row r="57" spans="1:39" ht="13" x14ac:dyDescent="0.15">
      <c r="A57" s="15">
        <v>43774.70018388889</v>
      </c>
      <c r="B57" s="6" t="s">
        <v>9</v>
      </c>
      <c r="C57" s="6" t="str">
        <f t="shared" si="0"/>
        <v>Hendrickson</v>
      </c>
      <c r="D57" s="6" t="str">
        <f t="shared" si="1"/>
        <v>Omar Islam</v>
      </c>
      <c r="E57" s="8">
        <f t="shared" si="2"/>
        <v>0.33333333333333331</v>
      </c>
      <c r="F57" s="6">
        <f t="shared" si="3"/>
        <v>1</v>
      </c>
      <c r="G57" s="6">
        <f t="shared" si="4"/>
        <v>0</v>
      </c>
      <c r="H57" s="6">
        <f t="shared" si="5"/>
        <v>0</v>
      </c>
      <c r="K57" s="6" t="s">
        <v>288</v>
      </c>
      <c r="Z57" s="6" t="s">
        <v>51</v>
      </c>
      <c r="AK57" s="6" t="s">
        <v>809</v>
      </c>
      <c r="AL57" s="6" t="s">
        <v>811</v>
      </c>
      <c r="AM57" s="6" t="b">
        <v>1</v>
      </c>
    </row>
    <row r="58" spans="1:39" ht="13" x14ac:dyDescent="0.15">
      <c r="A58" s="15">
        <v>43774.702900706019</v>
      </c>
      <c r="B58" s="6" t="s">
        <v>9</v>
      </c>
      <c r="C58" s="6" t="str">
        <f t="shared" si="0"/>
        <v>Hendrickson</v>
      </c>
      <c r="D58" s="6" t="str">
        <f t="shared" si="1"/>
        <v>Matthew Hernandez</v>
      </c>
      <c r="E58" s="8">
        <f t="shared" si="2"/>
        <v>1</v>
      </c>
      <c r="F58" s="6">
        <f t="shared" si="3"/>
        <v>1</v>
      </c>
      <c r="G58" s="6">
        <f t="shared" si="4"/>
        <v>1</v>
      </c>
      <c r="H58" s="6">
        <f t="shared" si="5"/>
        <v>1</v>
      </c>
      <c r="K58" s="6" t="s">
        <v>288</v>
      </c>
      <c r="Z58" s="6" t="s">
        <v>39</v>
      </c>
      <c r="AK58" s="6" t="s">
        <v>809</v>
      </c>
      <c r="AL58" s="6" t="s">
        <v>810</v>
      </c>
      <c r="AM58" s="6" t="b">
        <v>0</v>
      </c>
    </row>
    <row r="59" spans="1:39" ht="13" x14ac:dyDescent="0.15">
      <c r="A59" s="15">
        <v>43774.702962488431</v>
      </c>
      <c r="B59" s="6" t="s">
        <v>9</v>
      </c>
      <c r="C59" s="6" t="str">
        <f t="shared" si="0"/>
        <v>Hendrickson</v>
      </c>
      <c r="D59" s="6" t="str">
        <f t="shared" si="1"/>
        <v>Trayton Selissen</v>
      </c>
      <c r="E59" s="8">
        <f t="shared" si="2"/>
        <v>0.33333333333333331</v>
      </c>
      <c r="F59" s="6">
        <f t="shared" si="3"/>
        <v>1</v>
      </c>
      <c r="G59" s="6">
        <f t="shared" si="4"/>
        <v>0</v>
      </c>
      <c r="H59" s="6">
        <f t="shared" si="5"/>
        <v>0</v>
      </c>
      <c r="K59" s="6" t="s">
        <v>288</v>
      </c>
      <c r="Z59" s="6" t="s">
        <v>59</v>
      </c>
      <c r="AK59" s="6" t="s">
        <v>809</v>
      </c>
      <c r="AL59" s="6" t="s">
        <v>811</v>
      </c>
      <c r="AM59" s="6" t="b">
        <v>1</v>
      </c>
    </row>
    <row r="60" spans="1:39" ht="13" x14ac:dyDescent="0.15">
      <c r="A60" s="15">
        <v>43774.703002708338</v>
      </c>
      <c r="B60" s="6" t="s">
        <v>9</v>
      </c>
      <c r="C60" s="6" t="str">
        <f t="shared" si="0"/>
        <v>Hendrickson</v>
      </c>
      <c r="D60" s="6" t="str">
        <f t="shared" si="1"/>
        <v>Meagan Lavalle</v>
      </c>
      <c r="E60" s="8">
        <f t="shared" si="2"/>
        <v>1</v>
      </c>
      <c r="F60" s="6">
        <f t="shared" si="3"/>
        <v>1</v>
      </c>
      <c r="G60" s="6">
        <f t="shared" si="4"/>
        <v>1</v>
      </c>
      <c r="H60" s="6">
        <f t="shared" si="5"/>
        <v>1</v>
      </c>
      <c r="K60" s="6" t="s">
        <v>288</v>
      </c>
      <c r="Z60" s="6" t="s">
        <v>41</v>
      </c>
      <c r="AK60" s="6" t="s">
        <v>809</v>
      </c>
      <c r="AL60" s="6" t="s">
        <v>810</v>
      </c>
      <c r="AM60" s="6" t="b">
        <v>0</v>
      </c>
    </row>
    <row r="61" spans="1:39" ht="13" x14ac:dyDescent="0.15">
      <c r="A61" s="15">
        <v>43774.703173888891</v>
      </c>
      <c r="B61" s="6" t="s">
        <v>9</v>
      </c>
      <c r="C61" s="6" t="str">
        <f t="shared" si="0"/>
        <v>Hendrickson</v>
      </c>
      <c r="D61" s="6" t="str">
        <f t="shared" si="1"/>
        <v>Pranit Arya</v>
      </c>
      <c r="E61" s="8">
        <f t="shared" si="2"/>
        <v>0.66666666666666663</v>
      </c>
      <c r="F61" s="6">
        <f t="shared" si="3"/>
        <v>1</v>
      </c>
      <c r="G61" s="6">
        <f t="shared" si="4"/>
        <v>1</v>
      </c>
      <c r="H61" s="6">
        <f t="shared" si="5"/>
        <v>0</v>
      </c>
      <c r="K61" s="6" t="s">
        <v>288</v>
      </c>
      <c r="Z61" s="6" t="s">
        <v>55</v>
      </c>
      <c r="AK61" s="6" t="s">
        <v>809</v>
      </c>
      <c r="AL61" s="6" t="s">
        <v>810</v>
      </c>
      <c r="AM61" s="6" t="b">
        <v>1</v>
      </c>
    </row>
    <row r="62" spans="1:39" ht="13" x14ac:dyDescent="0.15">
      <c r="A62" s="15">
        <v>43774.703508240738</v>
      </c>
      <c r="B62" s="6" t="s">
        <v>9</v>
      </c>
      <c r="C62" s="6" t="str">
        <f t="shared" si="0"/>
        <v>Hendrickson</v>
      </c>
      <c r="D62" s="6" t="str">
        <f t="shared" si="1"/>
        <v>Oneza Vhora</v>
      </c>
      <c r="E62" s="8">
        <f t="shared" si="2"/>
        <v>1</v>
      </c>
      <c r="F62" s="6">
        <f t="shared" si="3"/>
        <v>1</v>
      </c>
      <c r="G62" s="6">
        <f t="shared" si="4"/>
        <v>1</v>
      </c>
      <c r="H62" s="6">
        <f t="shared" si="5"/>
        <v>1</v>
      </c>
      <c r="K62" s="6" t="s">
        <v>288</v>
      </c>
      <c r="Z62" s="6" t="s">
        <v>53</v>
      </c>
      <c r="AK62" s="6" t="s">
        <v>809</v>
      </c>
      <c r="AL62" s="6" t="s">
        <v>810</v>
      </c>
      <c r="AM62" s="6" t="b">
        <v>0</v>
      </c>
    </row>
    <row r="63" spans="1:39" ht="13" x14ac:dyDescent="0.15">
      <c r="A63" s="15">
        <v>43774.703520196759</v>
      </c>
      <c r="B63" s="6" t="s">
        <v>9</v>
      </c>
      <c r="C63" s="6" t="str">
        <f t="shared" si="0"/>
        <v>Hendrickson</v>
      </c>
      <c r="D63" s="6" t="str">
        <f t="shared" si="1"/>
        <v>Bryan Pham</v>
      </c>
      <c r="E63" s="8">
        <f t="shared" si="2"/>
        <v>1</v>
      </c>
      <c r="F63" s="6">
        <f t="shared" si="3"/>
        <v>1</v>
      </c>
      <c r="G63" s="6">
        <f t="shared" si="4"/>
        <v>1</v>
      </c>
      <c r="H63" s="6">
        <f t="shared" si="5"/>
        <v>1</v>
      </c>
      <c r="K63" s="6" t="s">
        <v>288</v>
      </c>
      <c r="Z63" s="6" t="s">
        <v>18</v>
      </c>
      <c r="AK63" s="6" t="s">
        <v>809</v>
      </c>
      <c r="AL63" s="6" t="s">
        <v>810</v>
      </c>
      <c r="AM63" s="6" t="b">
        <v>0</v>
      </c>
    </row>
    <row r="64" spans="1:39" ht="13" x14ac:dyDescent="0.15">
      <c r="A64" s="15">
        <v>43774.703542569448</v>
      </c>
      <c r="B64" s="6" t="s">
        <v>9</v>
      </c>
      <c r="C64" s="6" t="str">
        <f t="shared" si="0"/>
        <v>Hendrickson</v>
      </c>
      <c r="D64" s="6" t="str">
        <f t="shared" si="1"/>
        <v>Adam Moussa</v>
      </c>
      <c r="E64" s="8">
        <f t="shared" si="2"/>
        <v>0.33333333333333331</v>
      </c>
      <c r="F64" s="6">
        <f t="shared" si="3"/>
        <v>0</v>
      </c>
      <c r="G64" s="6">
        <f t="shared" si="4"/>
        <v>0</v>
      </c>
      <c r="H64" s="6">
        <f t="shared" si="5"/>
        <v>1</v>
      </c>
      <c r="K64" s="6" t="s">
        <v>288</v>
      </c>
      <c r="Z64" s="6" t="s">
        <v>10</v>
      </c>
      <c r="AK64" s="6" t="s">
        <v>623</v>
      </c>
      <c r="AL64" s="6" t="s">
        <v>616</v>
      </c>
      <c r="AM64" s="6" t="b">
        <v>0</v>
      </c>
    </row>
    <row r="65" spans="1:39" ht="13" x14ac:dyDescent="0.15">
      <c r="A65" s="15">
        <v>43774.703574490741</v>
      </c>
      <c r="B65" s="6" t="s">
        <v>9</v>
      </c>
      <c r="C65" s="6" t="str">
        <f t="shared" si="0"/>
        <v>Hendrickson</v>
      </c>
      <c r="D65" s="6" t="str">
        <f t="shared" si="1"/>
        <v>Benjamin Pham</v>
      </c>
      <c r="E65" s="8">
        <f t="shared" si="2"/>
        <v>1</v>
      </c>
      <c r="F65" s="6">
        <f t="shared" si="3"/>
        <v>1</v>
      </c>
      <c r="G65" s="6">
        <f t="shared" si="4"/>
        <v>1</v>
      </c>
      <c r="H65" s="6">
        <f t="shared" si="5"/>
        <v>1</v>
      </c>
      <c r="K65" s="6" t="s">
        <v>288</v>
      </c>
      <c r="Z65" s="6" t="s">
        <v>14</v>
      </c>
      <c r="AK65" s="6" t="s">
        <v>809</v>
      </c>
      <c r="AL65" s="6" t="s">
        <v>810</v>
      </c>
      <c r="AM65" s="6" t="b">
        <v>0</v>
      </c>
    </row>
    <row r="66" spans="1:39" ht="13" x14ac:dyDescent="0.15">
      <c r="A66" s="15">
        <v>43774.703655173609</v>
      </c>
      <c r="B66" s="6" t="s">
        <v>9</v>
      </c>
      <c r="C66" s="6" t="str">
        <f t="shared" si="0"/>
        <v>Hendrickson</v>
      </c>
      <c r="D66" s="6" t="str">
        <f t="shared" si="1"/>
        <v>Laura Torres Cortez</v>
      </c>
      <c r="E66" s="8">
        <f t="shared" si="2"/>
        <v>1</v>
      </c>
      <c r="F66" s="6">
        <f t="shared" si="3"/>
        <v>1</v>
      </c>
      <c r="G66" s="6">
        <f t="shared" si="4"/>
        <v>1</v>
      </c>
      <c r="H66" s="6">
        <f t="shared" si="5"/>
        <v>1</v>
      </c>
      <c r="K66" s="6" t="s">
        <v>288</v>
      </c>
      <c r="Z66" s="6" t="s">
        <v>37</v>
      </c>
      <c r="AK66" s="6" t="s">
        <v>809</v>
      </c>
      <c r="AL66" s="6" t="s">
        <v>810</v>
      </c>
      <c r="AM66" s="6" t="b">
        <v>0</v>
      </c>
    </row>
    <row r="67" spans="1:39" ht="13" x14ac:dyDescent="0.15">
      <c r="A67" s="15">
        <v>43774.703683391199</v>
      </c>
      <c r="B67" s="6" t="s">
        <v>9</v>
      </c>
      <c r="C67" s="6" t="str">
        <f t="shared" si="0"/>
        <v>Hendrickson</v>
      </c>
      <c r="D67" s="6" t="str">
        <f t="shared" si="1"/>
        <v>Raafeh Ahmed</v>
      </c>
      <c r="E67" s="8">
        <f t="shared" si="2"/>
        <v>1</v>
      </c>
      <c r="F67" s="6">
        <f t="shared" si="3"/>
        <v>1</v>
      </c>
      <c r="G67" s="6">
        <f t="shared" si="4"/>
        <v>1</v>
      </c>
      <c r="H67" s="6">
        <f t="shared" si="5"/>
        <v>1</v>
      </c>
      <c r="K67" s="6" t="s">
        <v>288</v>
      </c>
      <c r="Z67" s="6" t="s">
        <v>57</v>
      </c>
      <c r="AK67" s="6" t="s">
        <v>809</v>
      </c>
      <c r="AL67" s="6" t="s">
        <v>810</v>
      </c>
      <c r="AM67" s="6" t="b">
        <v>0</v>
      </c>
    </row>
    <row r="68" spans="1:39" ht="13" x14ac:dyDescent="0.15">
      <c r="A68" s="15">
        <v>43774.703928263887</v>
      </c>
      <c r="B68" s="6" t="s">
        <v>9</v>
      </c>
      <c r="C68" s="6" t="str">
        <f t="shared" si="0"/>
        <v>Hendrickson</v>
      </c>
      <c r="D68" s="6" t="str">
        <f t="shared" si="1"/>
        <v>Monae Thompson</v>
      </c>
      <c r="E68" s="8">
        <f t="shared" si="2"/>
        <v>1</v>
      </c>
      <c r="F68" s="6">
        <f t="shared" si="3"/>
        <v>1</v>
      </c>
      <c r="G68" s="6">
        <f t="shared" si="4"/>
        <v>1</v>
      </c>
      <c r="H68" s="6">
        <f t="shared" si="5"/>
        <v>1</v>
      </c>
      <c r="K68" s="6" t="s">
        <v>288</v>
      </c>
      <c r="Z68" s="6" t="s">
        <v>43</v>
      </c>
      <c r="AK68" s="6" t="s">
        <v>809</v>
      </c>
      <c r="AL68" s="6" t="s">
        <v>810</v>
      </c>
      <c r="AM68" s="6" t="b">
        <v>0</v>
      </c>
    </row>
    <row r="69" spans="1:39" ht="13" x14ac:dyDescent="0.15">
      <c r="A69" s="15">
        <v>43774.704012708331</v>
      </c>
      <c r="B69" s="6" t="s">
        <v>9</v>
      </c>
      <c r="C69" s="6" t="str">
        <f t="shared" si="0"/>
        <v>Hendrickson</v>
      </c>
      <c r="D69" s="6" t="str">
        <f t="shared" si="1"/>
        <v>Moustapha Toure</v>
      </c>
      <c r="E69" s="8">
        <f t="shared" si="2"/>
        <v>1</v>
      </c>
      <c r="F69" s="6">
        <f t="shared" si="3"/>
        <v>1</v>
      </c>
      <c r="G69" s="6">
        <f t="shared" si="4"/>
        <v>1</v>
      </c>
      <c r="H69" s="6">
        <f t="shared" si="5"/>
        <v>1</v>
      </c>
      <c r="K69" s="6" t="s">
        <v>288</v>
      </c>
      <c r="Z69" s="6" t="s">
        <v>45</v>
      </c>
      <c r="AK69" s="6" t="s">
        <v>809</v>
      </c>
      <c r="AL69" s="6" t="s">
        <v>810</v>
      </c>
      <c r="AM69" s="6" t="b">
        <v>0</v>
      </c>
    </row>
    <row r="70" spans="1:39" ht="13" x14ac:dyDescent="0.15">
      <c r="A70" s="15">
        <v>43774.704731469908</v>
      </c>
      <c r="B70" s="6" t="s">
        <v>9</v>
      </c>
      <c r="C70" s="6" t="str">
        <f t="shared" si="0"/>
        <v>Hendrickson</v>
      </c>
      <c r="D70" s="6" t="str">
        <f t="shared" si="1"/>
        <v>Bilal Salad</v>
      </c>
      <c r="E70" s="8">
        <f t="shared" si="2"/>
        <v>1</v>
      </c>
      <c r="F70" s="6">
        <f t="shared" si="3"/>
        <v>1</v>
      </c>
      <c r="G70" s="6">
        <f t="shared" si="4"/>
        <v>1</v>
      </c>
      <c r="H70" s="6">
        <f t="shared" si="5"/>
        <v>1</v>
      </c>
      <c r="K70" s="6" t="s">
        <v>288</v>
      </c>
      <c r="Z70" s="6" t="s">
        <v>16</v>
      </c>
      <c r="AK70" s="6" t="s">
        <v>809</v>
      </c>
      <c r="AL70" s="6" t="s">
        <v>810</v>
      </c>
      <c r="AM70" s="6" t="b">
        <v>0</v>
      </c>
    </row>
    <row r="71" spans="1:39" ht="13" x14ac:dyDescent="0.15">
      <c r="A71" s="15">
        <v>43774.708796064813</v>
      </c>
      <c r="B71" s="6" t="s">
        <v>9</v>
      </c>
      <c r="C71" s="6" t="str">
        <f t="shared" si="0"/>
        <v>Hendrickson</v>
      </c>
      <c r="D71" s="6" t="str">
        <f t="shared" si="1"/>
        <v>Isabella Gangle</v>
      </c>
      <c r="E71" s="8">
        <f t="shared" si="2"/>
        <v>1</v>
      </c>
      <c r="F71" s="6">
        <f t="shared" si="3"/>
        <v>1</v>
      </c>
      <c r="G71" s="6">
        <f t="shared" si="4"/>
        <v>1</v>
      </c>
      <c r="H71" s="6">
        <f t="shared" si="5"/>
        <v>1</v>
      </c>
      <c r="K71" s="6" t="s">
        <v>288</v>
      </c>
      <c r="Z71" s="6" t="s">
        <v>27</v>
      </c>
      <c r="AK71" s="6" t="s">
        <v>809</v>
      </c>
      <c r="AL71" s="6" t="s">
        <v>810</v>
      </c>
      <c r="AM71" s="6" t="b">
        <v>0</v>
      </c>
    </row>
    <row r="72" spans="1:39" ht="13" x14ac:dyDescent="0.15">
      <c r="A72" s="15">
        <v>43774.709415960649</v>
      </c>
      <c r="B72" s="6" t="s">
        <v>9</v>
      </c>
      <c r="C72" s="6" t="str">
        <f t="shared" si="0"/>
        <v>Hendrickson</v>
      </c>
      <c r="D72" s="6" t="str">
        <f t="shared" si="1"/>
        <v>Nanda Prasad</v>
      </c>
      <c r="E72" s="8">
        <f t="shared" si="2"/>
        <v>1</v>
      </c>
      <c r="F72" s="6">
        <f t="shared" si="3"/>
        <v>1</v>
      </c>
      <c r="G72" s="6">
        <f t="shared" si="4"/>
        <v>1</v>
      </c>
      <c r="H72" s="6">
        <f t="shared" si="5"/>
        <v>1</v>
      </c>
      <c r="K72" s="6" t="s">
        <v>288</v>
      </c>
      <c r="Z72" s="6" t="s">
        <v>49</v>
      </c>
      <c r="AK72" s="6" t="s">
        <v>809</v>
      </c>
      <c r="AL72" s="6" t="s">
        <v>810</v>
      </c>
      <c r="AM72" s="6" t="b">
        <v>0</v>
      </c>
    </row>
    <row r="73" spans="1:39" ht="13" x14ac:dyDescent="0.15">
      <c r="A73" s="15">
        <v>43774.710427407408</v>
      </c>
      <c r="B73" s="6" t="s">
        <v>9</v>
      </c>
      <c r="C73" s="6" t="str">
        <f t="shared" si="0"/>
        <v>Hendrickson</v>
      </c>
      <c r="D73" s="6" t="str">
        <f t="shared" si="1"/>
        <v>Grace Parrott</v>
      </c>
      <c r="E73" s="8">
        <f t="shared" si="2"/>
        <v>0.33333333333333331</v>
      </c>
      <c r="F73" s="6">
        <f t="shared" si="3"/>
        <v>0</v>
      </c>
      <c r="G73" s="6">
        <f t="shared" si="4"/>
        <v>0</v>
      </c>
      <c r="H73" s="6">
        <f t="shared" si="5"/>
        <v>1</v>
      </c>
      <c r="K73" s="6" t="s">
        <v>288</v>
      </c>
      <c r="Z73" s="6" t="s">
        <v>25</v>
      </c>
      <c r="AK73" s="6" t="s">
        <v>623</v>
      </c>
      <c r="AL73" s="6" t="s">
        <v>811</v>
      </c>
      <c r="AM73" s="6" t="b">
        <v>0</v>
      </c>
    </row>
    <row r="74" spans="1:39" ht="13" x14ac:dyDescent="0.15">
      <c r="A74" s="15">
        <v>43774.71281730324</v>
      </c>
      <c r="B74" s="6" t="s">
        <v>9</v>
      </c>
      <c r="C74" s="6" t="str">
        <f t="shared" si="0"/>
        <v>Hendrickson</v>
      </c>
      <c r="D74" s="6" t="str">
        <f t="shared" si="1"/>
        <v>Janvi Patel</v>
      </c>
      <c r="E74" s="8">
        <f t="shared" si="2"/>
        <v>1</v>
      </c>
      <c r="F74" s="6">
        <f t="shared" si="3"/>
        <v>1</v>
      </c>
      <c r="G74" s="6">
        <f t="shared" si="4"/>
        <v>1</v>
      </c>
      <c r="H74" s="6">
        <f t="shared" si="5"/>
        <v>1</v>
      </c>
      <c r="K74" s="6" t="s">
        <v>288</v>
      </c>
      <c r="Z74" s="6" t="s">
        <v>29</v>
      </c>
      <c r="AK74" s="6" t="s">
        <v>809</v>
      </c>
      <c r="AL74" s="6" t="s">
        <v>810</v>
      </c>
      <c r="AM74" s="6" t="b">
        <v>0</v>
      </c>
    </row>
    <row r="75" spans="1:39" ht="13" x14ac:dyDescent="0.15">
      <c r="A75" s="15">
        <v>43774.714701817131</v>
      </c>
      <c r="B75" s="6" t="s">
        <v>9</v>
      </c>
      <c r="C75" s="6" t="str">
        <f t="shared" si="0"/>
        <v>Hendrickson</v>
      </c>
      <c r="D75" s="6" t="str">
        <f t="shared" si="1"/>
        <v>Jaykumar Patel</v>
      </c>
      <c r="E75" s="8">
        <f t="shared" si="2"/>
        <v>1</v>
      </c>
      <c r="F75" s="6">
        <f t="shared" si="3"/>
        <v>1</v>
      </c>
      <c r="G75" s="6">
        <f t="shared" si="4"/>
        <v>1</v>
      </c>
      <c r="H75" s="6">
        <f t="shared" si="5"/>
        <v>1</v>
      </c>
      <c r="K75" s="6" t="s">
        <v>288</v>
      </c>
      <c r="Z75" s="6" t="s">
        <v>31</v>
      </c>
      <c r="AK75" s="6" t="s">
        <v>809</v>
      </c>
      <c r="AL75" s="6" t="s">
        <v>810</v>
      </c>
      <c r="AM75" s="6" t="b">
        <v>0</v>
      </c>
    </row>
    <row r="76" spans="1:39" ht="13" x14ac:dyDescent="0.15">
      <c r="A76" s="15">
        <v>43774.716079386577</v>
      </c>
      <c r="B76" s="6" t="s">
        <v>9</v>
      </c>
      <c r="C76" s="6" t="str">
        <f t="shared" si="0"/>
        <v>Hendrickson</v>
      </c>
      <c r="D76" s="6" t="str">
        <f t="shared" si="1"/>
        <v>Eliyas Salad</v>
      </c>
      <c r="E76" s="8">
        <f t="shared" si="2"/>
        <v>1</v>
      </c>
      <c r="F76" s="6">
        <f t="shared" si="3"/>
        <v>1</v>
      </c>
      <c r="G76" s="6">
        <f t="shared" si="4"/>
        <v>1</v>
      </c>
      <c r="H76" s="6">
        <f t="shared" si="5"/>
        <v>1</v>
      </c>
      <c r="K76" s="6" t="s">
        <v>288</v>
      </c>
      <c r="Z76" s="6" t="s">
        <v>20</v>
      </c>
      <c r="AK76" s="6" t="s">
        <v>809</v>
      </c>
      <c r="AL76" s="6" t="s">
        <v>810</v>
      </c>
      <c r="AM76" s="6" t="b">
        <v>0</v>
      </c>
    </row>
    <row r="77" spans="1:39" ht="13" x14ac:dyDescent="0.15">
      <c r="A77" s="15">
        <v>43775.69680568287</v>
      </c>
      <c r="B77" s="6" t="s">
        <v>9</v>
      </c>
      <c r="C77" s="6" t="str">
        <f t="shared" si="0"/>
        <v>Weiss</v>
      </c>
      <c r="D77" s="6" t="str">
        <f t="shared" si="1"/>
        <v>Jack Nguyen</v>
      </c>
      <c r="E77" s="8">
        <f t="shared" si="2"/>
        <v>1</v>
      </c>
      <c r="F77" s="6">
        <f t="shared" si="3"/>
        <v>1</v>
      </c>
      <c r="G77" s="6">
        <f t="shared" si="4"/>
        <v>1</v>
      </c>
      <c r="H77" s="6">
        <f t="shared" si="5"/>
        <v>1</v>
      </c>
      <c r="K77" s="6" t="s">
        <v>168</v>
      </c>
      <c r="AG77" s="6" t="s">
        <v>116</v>
      </c>
      <c r="AK77" s="6" t="s">
        <v>809</v>
      </c>
      <c r="AL77" s="6" t="s">
        <v>810</v>
      </c>
      <c r="AM77" s="6" t="b">
        <v>0</v>
      </c>
    </row>
    <row r="78" spans="1:39" ht="13" x14ac:dyDescent="0.15">
      <c r="A78" s="15">
        <v>43775.705763703707</v>
      </c>
      <c r="B78" s="6" t="s">
        <v>9</v>
      </c>
      <c r="C78" s="6" t="str">
        <f t="shared" si="0"/>
        <v>Weiss</v>
      </c>
      <c r="D78" s="6" t="str">
        <f t="shared" si="1"/>
        <v>Rashi Yadav</v>
      </c>
      <c r="E78" s="8">
        <f t="shared" si="2"/>
        <v>1</v>
      </c>
      <c r="F78" s="6">
        <f t="shared" si="3"/>
        <v>1</v>
      </c>
      <c r="G78" s="6">
        <f t="shared" si="4"/>
        <v>1</v>
      </c>
      <c r="H78" s="6">
        <f t="shared" si="5"/>
        <v>1</v>
      </c>
      <c r="K78" s="6" t="s">
        <v>168</v>
      </c>
      <c r="AG78" s="6" t="s">
        <v>120</v>
      </c>
      <c r="AK78" s="6" t="s">
        <v>809</v>
      </c>
      <c r="AL78" s="6" t="s">
        <v>810</v>
      </c>
      <c r="AM78" s="6" t="b">
        <v>0</v>
      </c>
    </row>
    <row r="79" spans="1:39" ht="13" x14ac:dyDescent="0.15">
      <c r="A79" s="15">
        <v>43775.705832557869</v>
      </c>
      <c r="B79" s="6" t="s">
        <v>9</v>
      </c>
      <c r="C79" s="6" t="str">
        <f t="shared" si="0"/>
        <v>Weiss</v>
      </c>
      <c r="D79" s="6" t="str">
        <f t="shared" si="1"/>
        <v>Daena Daus</v>
      </c>
      <c r="E79" s="8">
        <f t="shared" si="2"/>
        <v>1</v>
      </c>
      <c r="F79" s="6">
        <f t="shared" si="3"/>
        <v>1</v>
      </c>
      <c r="G79" s="6">
        <f t="shared" si="4"/>
        <v>1</v>
      </c>
      <c r="H79" s="6">
        <f t="shared" si="5"/>
        <v>1</v>
      </c>
      <c r="K79" s="6" t="s">
        <v>168</v>
      </c>
      <c r="AG79" s="6" t="s">
        <v>112</v>
      </c>
      <c r="AK79" s="6" t="s">
        <v>809</v>
      </c>
      <c r="AL79" s="6" t="s">
        <v>810</v>
      </c>
      <c r="AM79" s="6" t="b">
        <v>0</v>
      </c>
    </row>
    <row r="80" spans="1:39" ht="13" x14ac:dyDescent="0.15">
      <c r="A80" s="15">
        <v>43775.705798900468</v>
      </c>
      <c r="B80" s="6" t="s">
        <v>9</v>
      </c>
      <c r="C80" s="6" t="str">
        <f t="shared" si="0"/>
        <v>Weiss</v>
      </c>
      <c r="D80" s="6" t="str">
        <f t="shared" si="1"/>
        <v>Angelyna Le</v>
      </c>
      <c r="E80" s="8">
        <f t="shared" si="2"/>
        <v>1</v>
      </c>
      <c r="F80" s="6">
        <f t="shared" si="3"/>
        <v>1</v>
      </c>
      <c r="G80" s="6">
        <f t="shared" si="4"/>
        <v>1</v>
      </c>
      <c r="H80" s="6">
        <f t="shared" si="5"/>
        <v>1</v>
      </c>
      <c r="K80" s="6" t="s">
        <v>168</v>
      </c>
      <c r="AG80" s="6" t="s">
        <v>104</v>
      </c>
      <c r="AK80" s="6" t="s">
        <v>809</v>
      </c>
      <c r="AL80" s="6" t="s">
        <v>810</v>
      </c>
      <c r="AM80" s="6" t="b">
        <v>0</v>
      </c>
    </row>
    <row r="81" spans="1:39" ht="13" x14ac:dyDescent="0.15">
      <c r="A81" s="15">
        <v>43775.706458935187</v>
      </c>
      <c r="B81" s="6" t="s">
        <v>9</v>
      </c>
      <c r="C81" s="6" t="str">
        <f t="shared" si="0"/>
        <v>Weiss</v>
      </c>
      <c r="D81" s="6" t="str">
        <f t="shared" si="1"/>
        <v>Ayesha Faheem</v>
      </c>
      <c r="E81" s="8">
        <f t="shared" si="2"/>
        <v>1</v>
      </c>
      <c r="F81" s="6">
        <f t="shared" si="3"/>
        <v>1</v>
      </c>
      <c r="G81" s="6">
        <f t="shared" si="4"/>
        <v>1</v>
      </c>
      <c r="H81" s="6">
        <f t="shared" si="5"/>
        <v>1</v>
      </c>
      <c r="K81" s="6" t="s">
        <v>168</v>
      </c>
      <c r="AG81" s="6" t="s">
        <v>106</v>
      </c>
      <c r="AK81" s="6" t="s">
        <v>809</v>
      </c>
      <c r="AL81" s="6" t="s">
        <v>810</v>
      </c>
      <c r="AM81" s="6" t="b">
        <v>0</v>
      </c>
    </row>
    <row r="82" spans="1:39" ht="13" x14ac:dyDescent="0.15">
      <c r="A82" s="15">
        <v>43775.706679502313</v>
      </c>
      <c r="B82" s="6" t="s">
        <v>9</v>
      </c>
      <c r="C82" s="6" t="str">
        <f t="shared" si="0"/>
        <v>Weiss</v>
      </c>
      <c r="D82" s="6" t="str">
        <f t="shared" si="1"/>
        <v>Alan Garcia</v>
      </c>
      <c r="E82" s="8">
        <f t="shared" si="2"/>
        <v>0.66666666666666663</v>
      </c>
      <c r="F82" s="6">
        <f t="shared" si="3"/>
        <v>0</v>
      </c>
      <c r="G82" s="6">
        <f t="shared" si="4"/>
        <v>1</v>
      </c>
      <c r="H82" s="6">
        <f t="shared" si="5"/>
        <v>1</v>
      </c>
      <c r="K82" s="6" t="s">
        <v>168</v>
      </c>
      <c r="AG82" s="6" t="s">
        <v>102</v>
      </c>
      <c r="AK82" s="6" t="s">
        <v>1812</v>
      </c>
      <c r="AL82" s="6" t="s">
        <v>810</v>
      </c>
      <c r="AM82" s="6" t="b">
        <v>0</v>
      </c>
    </row>
    <row r="83" spans="1:39" ht="13" x14ac:dyDescent="0.15">
      <c r="A83" s="15">
        <v>43775.707445023145</v>
      </c>
      <c r="B83" s="6" t="s">
        <v>9</v>
      </c>
      <c r="C83" s="6" t="str">
        <f t="shared" si="0"/>
        <v>Weiss</v>
      </c>
      <c r="D83" s="6" t="str">
        <f t="shared" si="1"/>
        <v>Chase Robbins</v>
      </c>
      <c r="E83" s="8">
        <f t="shared" si="2"/>
        <v>0.66666666666666663</v>
      </c>
      <c r="F83" s="6">
        <f t="shared" si="3"/>
        <v>0</v>
      </c>
      <c r="G83" s="6">
        <f t="shared" si="4"/>
        <v>1</v>
      </c>
      <c r="H83" s="6">
        <f t="shared" si="5"/>
        <v>1</v>
      </c>
      <c r="K83" s="6" t="s">
        <v>168</v>
      </c>
      <c r="AG83" s="6" t="s">
        <v>110</v>
      </c>
      <c r="AK83" s="6" t="s">
        <v>623</v>
      </c>
      <c r="AL83" s="6" t="s">
        <v>810</v>
      </c>
      <c r="AM83" s="6" t="b">
        <v>0</v>
      </c>
    </row>
    <row r="84" spans="1:39" ht="13" x14ac:dyDescent="0.15">
      <c r="A84" s="15">
        <v>43775.707470844907</v>
      </c>
      <c r="B84" s="6" t="s">
        <v>9</v>
      </c>
      <c r="C84" s="6" t="str">
        <f t="shared" si="0"/>
        <v>Weiss</v>
      </c>
      <c r="D84" s="6" t="str">
        <f t="shared" si="1"/>
        <v>Caleb Ulangca</v>
      </c>
      <c r="E84" s="8">
        <f t="shared" si="2"/>
        <v>1</v>
      </c>
      <c r="F84" s="6">
        <f t="shared" si="3"/>
        <v>1</v>
      </c>
      <c r="G84" s="6">
        <f t="shared" si="4"/>
        <v>1</v>
      </c>
      <c r="H84" s="6">
        <f t="shared" si="5"/>
        <v>1</v>
      </c>
      <c r="K84" s="6" t="s">
        <v>168</v>
      </c>
      <c r="AG84" s="6" t="s">
        <v>108</v>
      </c>
      <c r="AK84" s="6" t="s">
        <v>809</v>
      </c>
      <c r="AL84" s="6" t="s">
        <v>810</v>
      </c>
      <c r="AM84" s="6" t="b">
        <v>0</v>
      </c>
    </row>
    <row r="85" spans="1:39" ht="13" x14ac:dyDescent="0.15">
      <c r="A85" s="15">
        <v>43775.707635196755</v>
      </c>
      <c r="B85" s="6" t="s">
        <v>9</v>
      </c>
      <c r="C85" s="6" t="str">
        <f t="shared" si="0"/>
        <v>Weiss</v>
      </c>
      <c r="D85" s="6" t="str">
        <f t="shared" si="1"/>
        <v>Emmanuel Ahonle</v>
      </c>
      <c r="E85" s="8">
        <f t="shared" si="2"/>
        <v>1</v>
      </c>
      <c r="F85" s="6">
        <f t="shared" si="3"/>
        <v>1</v>
      </c>
      <c r="G85" s="6">
        <f t="shared" si="4"/>
        <v>1</v>
      </c>
      <c r="H85" s="6">
        <f t="shared" si="5"/>
        <v>1</v>
      </c>
      <c r="K85" s="6" t="s">
        <v>168</v>
      </c>
      <c r="AG85" s="6" t="s">
        <v>114</v>
      </c>
      <c r="AK85" s="6" t="s">
        <v>809</v>
      </c>
      <c r="AL85" s="6" t="s">
        <v>810</v>
      </c>
      <c r="AM85" s="6" t="b">
        <v>0</v>
      </c>
    </row>
    <row r="86" spans="1:39" ht="13" x14ac:dyDescent="0.15">
      <c r="A86" s="15">
        <v>43775.708329687499</v>
      </c>
      <c r="B86" s="6" t="s">
        <v>9</v>
      </c>
      <c r="C86" s="6" t="str">
        <f t="shared" si="0"/>
        <v>Weiss</v>
      </c>
      <c r="D86" s="6" t="str">
        <f t="shared" si="1"/>
        <v>Leia Kelly</v>
      </c>
      <c r="E86" s="8">
        <f t="shared" si="2"/>
        <v>0.66666666666666663</v>
      </c>
      <c r="F86" s="6">
        <f t="shared" si="3"/>
        <v>1</v>
      </c>
      <c r="G86" s="6">
        <f t="shared" si="4"/>
        <v>1</v>
      </c>
      <c r="H86" s="6">
        <f t="shared" si="5"/>
        <v>0</v>
      </c>
      <c r="K86" s="6" t="s">
        <v>168</v>
      </c>
      <c r="AG86" s="6" t="s">
        <v>118</v>
      </c>
      <c r="AK86" s="6" t="s">
        <v>809</v>
      </c>
      <c r="AL86" s="6" t="s">
        <v>810</v>
      </c>
      <c r="AM86" s="6" t="b">
        <v>1</v>
      </c>
    </row>
    <row r="87" spans="1:39" ht="13" x14ac:dyDescent="0.15">
      <c r="A87" s="15">
        <v>43776.694355300926</v>
      </c>
      <c r="B87" s="6" t="s">
        <v>9</v>
      </c>
      <c r="C87" s="6" t="str">
        <f t="shared" si="0"/>
        <v>Del Valle</v>
      </c>
      <c r="D87" s="6" t="str">
        <f t="shared" si="1"/>
        <v>Shien Naranjo</v>
      </c>
      <c r="E87" s="8">
        <f t="shared" si="2"/>
        <v>0.66666666666666663</v>
      </c>
      <c r="F87" s="6">
        <f t="shared" si="3"/>
        <v>1</v>
      </c>
      <c r="G87" s="6">
        <f t="shared" si="4"/>
        <v>0</v>
      </c>
      <c r="H87" s="6">
        <f t="shared" si="5"/>
        <v>1</v>
      </c>
      <c r="K87" s="6" t="s">
        <v>144</v>
      </c>
      <c r="X87" s="6" t="s">
        <v>417</v>
      </c>
      <c r="AK87" s="6" t="s">
        <v>809</v>
      </c>
      <c r="AL87" s="6" t="s">
        <v>811</v>
      </c>
      <c r="AM87" s="6" t="b">
        <v>0</v>
      </c>
    </row>
    <row r="88" spans="1:39" ht="13" x14ac:dyDescent="0.15">
      <c r="A88" s="15">
        <v>43776.710213275466</v>
      </c>
      <c r="B88" s="6" t="s">
        <v>9</v>
      </c>
      <c r="C88" s="6" t="str">
        <f t="shared" si="0"/>
        <v>Del Valle</v>
      </c>
      <c r="D88" s="6" t="str">
        <f t="shared" si="1"/>
        <v>Rocio Montero</v>
      </c>
      <c r="E88" s="8">
        <f t="shared" si="2"/>
        <v>1</v>
      </c>
      <c r="F88" s="6">
        <f t="shared" si="3"/>
        <v>1</v>
      </c>
      <c r="G88" s="6">
        <f t="shared" si="4"/>
        <v>1</v>
      </c>
      <c r="H88" s="6">
        <f t="shared" si="5"/>
        <v>1</v>
      </c>
      <c r="K88" s="6" t="s">
        <v>144</v>
      </c>
      <c r="X88" s="6" t="s">
        <v>286</v>
      </c>
      <c r="AK88" s="6" t="s">
        <v>809</v>
      </c>
      <c r="AL88" s="6" t="s">
        <v>810</v>
      </c>
      <c r="AM88" s="6" t="b">
        <v>0</v>
      </c>
    </row>
    <row r="89" spans="1:39" ht="13" x14ac:dyDescent="0.15">
      <c r="A89" s="15">
        <v>43776.710220891204</v>
      </c>
      <c r="B89" s="6" t="s">
        <v>9</v>
      </c>
      <c r="C89" s="6" t="str">
        <f t="shared" si="0"/>
        <v>Del Valle</v>
      </c>
      <c r="D89" s="6" t="str">
        <f t="shared" si="1"/>
        <v>Yaritza Kenyon</v>
      </c>
      <c r="E89" s="8">
        <f t="shared" si="2"/>
        <v>1</v>
      </c>
      <c r="F89" s="6">
        <f t="shared" si="3"/>
        <v>1</v>
      </c>
      <c r="G89" s="6">
        <f t="shared" si="4"/>
        <v>1</v>
      </c>
      <c r="H89" s="6">
        <f t="shared" si="5"/>
        <v>1</v>
      </c>
      <c r="K89" s="6" t="s">
        <v>144</v>
      </c>
      <c r="X89" s="6" t="s">
        <v>391</v>
      </c>
      <c r="AK89" s="6" t="s">
        <v>809</v>
      </c>
      <c r="AL89" s="6" t="s">
        <v>810</v>
      </c>
      <c r="AM89" s="6" t="b">
        <v>0</v>
      </c>
    </row>
    <row r="90" spans="1:39" ht="13" x14ac:dyDescent="0.15">
      <c r="A90" s="15">
        <v>43776.710423564815</v>
      </c>
      <c r="B90" s="6" t="s">
        <v>9</v>
      </c>
      <c r="C90" s="6" t="str">
        <f t="shared" si="0"/>
        <v>Del Valle</v>
      </c>
      <c r="D90" s="6" t="str">
        <f t="shared" si="1"/>
        <v>Brian Richardson</v>
      </c>
      <c r="E90" s="8">
        <f t="shared" si="2"/>
        <v>1</v>
      </c>
      <c r="F90" s="6">
        <f t="shared" si="3"/>
        <v>1</v>
      </c>
      <c r="G90" s="6">
        <f t="shared" si="4"/>
        <v>1</v>
      </c>
      <c r="H90" s="6">
        <f t="shared" si="5"/>
        <v>1</v>
      </c>
      <c r="K90" s="6" t="s">
        <v>144</v>
      </c>
      <c r="X90" s="6" t="s">
        <v>299</v>
      </c>
      <c r="AK90" s="6" t="s">
        <v>809</v>
      </c>
      <c r="AL90" s="6" t="s">
        <v>810</v>
      </c>
      <c r="AM90" s="6" t="b">
        <v>0</v>
      </c>
    </row>
    <row r="91" spans="1:39" ht="13" x14ac:dyDescent="0.15">
      <c r="A91" s="15">
        <v>43776.710552893521</v>
      </c>
      <c r="B91" s="6" t="s">
        <v>9</v>
      </c>
      <c r="C91" s="6" t="str">
        <f t="shared" si="0"/>
        <v>Del Valle</v>
      </c>
      <c r="D91" s="6" t="str">
        <f t="shared" si="1"/>
        <v>Uriel Hernandez</v>
      </c>
      <c r="E91" s="8">
        <f t="shared" si="2"/>
        <v>1</v>
      </c>
      <c r="F91" s="6">
        <f t="shared" si="3"/>
        <v>1</v>
      </c>
      <c r="G91" s="6">
        <f t="shared" si="4"/>
        <v>1</v>
      </c>
      <c r="H91" s="6">
        <f t="shared" si="5"/>
        <v>1</v>
      </c>
      <c r="K91" s="6" t="s">
        <v>144</v>
      </c>
      <c r="X91" s="6" t="s">
        <v>353</v>
      </c>
      <c r="AK91" s="6" t="s">
        <v>809</v>
      </c>
      <c r="AL91" s="6" t="s">
        <v>810</v>
      </c>
      <c r="AM91" s="6" t="b">
        <v>0</v>
      </c>
    </row>
    <row r="92" spans="1:39" ht="13" x14ac:dyDescent="0.15">
      <c r="A92" s="15">
        <v>43776.710615914351</v>
      </c>
      <c r="B92" s="6" t="s">
        <v>9</v>
      </c>
      <c r="C92" s="6" t="str">
        <f t="shared" si="0"/>
        <v>Akins</v>
      </c>
      <c r="D92" s="6" t="str">
        <f t="shared" si="1"/>
        <v>Antonio Robert Tafoya Bermudez</v>
      </c>
      <c r="E92" s="8">
        <f t="shared" si="2"/>
        <v>0.66666666666666663</v>
      </c>
      <c r="F92" s="6">
        <f t="shared" si="3"/>
        <v>1</v>
      </c>
      <c r="G92" s="6">
        <f t="shared" si="4"/>
        <v>0</v>
      </c>
      <c r="H92" s="6">
        <f t="shared" si="5"/>
        <v>1</v>
      </c>
      <c r="K92" s="6" t="s">
        <v>194</v>
      </c>
      <c r="W92" s="6" t="s">
        <v>326</v>
      </c>
      <c r="AK92" s="6" t="s">
        <v>809</v>
      </c>
      <c r="AL92" s="6" t="s">
        <v>811</v>
      </c>
      <c r="AM92" s="6" t="b">
        <v>0</v>
      </c>
    </row>
    <row r="93" spans="1:39" ht="13" x14ac:dyDescent="0.15">
      <c r="A93" s="15">
        <v>43776.710762673611</v>
      </c>
      <c r="B93" s="6" t="s">
        <v>9</v>
      </c>
      <c r="C93" s="6" t="str">
        <f t="shared" si="0"/>
        <v>Akins</v>
      </c>
      <c r="D93" s="6" t="str">
        <f t="shared" si="1"/>
        <v>Andres Ramirez</v>
      </c>
      <c r="E93" s="8">
        <f t="shared" si="2"/>
        <v>1</v>
      </c>
      <c r="F93" s="6">
        <f t="shared" si="3"/>
        <v>1</v>
      </c>
      <c r="G93" s="6">
        <f t="shared" si="4"/>
        <v>1</v>
      </c>
      <c r="H93" s="6">
        <f t="shared" si="5"/>
        <v>1</v>
      </c>
      <c r="K93" s="6" t="s">
        <v>194</v>
      </c>
      <c r="W93" s="6" t="s">
        <v>327</v>
      </c>
      <c r="AK93" s="6" t="s">
        <v>809</v>
      </c>
      <c r="AL93" s="6" t="s">
        <v>810</v>
      </c>
      <c r="AM93" s="6" t="b">
        <v>0</v>
      </c>
    </row>
    <row r="94" spans="1:39" ht="13" x14ac:dyDescent="0.15">
      <c r="A94" s="15">
        <v>43776.711161886575</v>
      </c>
      <c r="B94" s="6" t="s">
        <v>9</v>
      </c>
      <c r="C94" s="6" t="str">
        <f t="shared" si="0"/>
        <v>Akins</v>
      </c>
      <c r="D94" s="6" t="str">
        <f t="shared" si="1"/>
        <v>Matias Smoller</v>
      </c>
      <c r="E94" s="8">
        <f t="shared" si="2"/>
        <v>1</v>
      </c>
      <c r="F94" s="6">
        <f t="shared" si="3"/>
        <v>1</v>
      </c>
      <c r="G94" s="6">
        <f t="shared" si="4"/>
        <v>1</v>
      </c>
      <c r="H94" s="6">
        <f t="shared" si="5"/>
        <v>1</v>
      </c>
      <c r="K94" s="6" t="s">
        <v>194</v>
      </c>
      <c r="W94" s="6" t="s">
        <v>316</v>
      </c>
      <c r="AK94" s="6" t="s">
        <v>809</v>
      </c>
      <c r="AL94" s="6" t="s">
        <v>810</v>
      </c>
      <c r="AM94" s="6" t="b">
        <v>0</v>
      </c>
    </row>
    <row r="95" spans="1:39" ht="13" x14ac:dyDescent="0.15">
      <c r="A95" s="15">
        <v>43776.711273101857</v>
      </c>
      <c r="B95" s="6" t="s">
        <v>9</v>
      </c>
      <c r="C95" s="6" t="str">
        <f t="shared" si="0"/>
        <v>Akins</v>
      </c>
      <c r="D95" s="6" t="str">
        <f t="shared" si="1"/>
        <v>Daniel Tonche</v>
      </c>
      <c r="E95" s="8">
        <f t="shared" si="2"/>
        <v>0.66666666666666663</v>
      </c>
      <c r="F95" s="6">
        <f t="shared" si="3"/>
        <v>1</v>
      </c>
      <c r="G95" s="6">
        <f t="shared" si="4"/>
        <v>0</v>
      </c>
      <c r="H95" s="6">
        <f t="shared" si="5"/>
        <v>1</v>
      </c>
      <c r="K95" s="6" t="s">
        <v>194</v>
      </c>
      <c r="W95" s="6" t="s">
        <v>311</v>
      </c>
      <c r="AK95" s="6" t="s">
        <v>809</v>
      </c>
      <c r="AL95" s="6" t="s">
        <v>800</v>
      </c>
      <c r="AM95" s="6" t="b">
        <v>0</v>
      </c>
    </row>
    <row r="96" spans="1:39" ht="13" x14ac:dyDescent="0.15">
      <c r="A96" s="15">
        <v>43776.712110902779</v>
      </c>
      <c r="B96" s="6" t="s">
        <v>9</v>
      </c>
      <c r="C96" s="6" t="str">
        <f t="shared" si="0"/>
        <v>Akins</v>
      </c>
      <c r="D96" s="6" t="str">
        <f t="shared" si="1"/>
        <v>Edan Tapia-Lugo</v>
      </c>
      <c r="E96" s="8">
        <f t="shared" si="2"/>
        <v>1</v>
      </c>
      <c r="F96" s="6">
        <f t="shared" si="3"/>
        <v>1</v>
      </c>
      <c r="G96" s="6">
        <f t="shared" si="4"/>
        <v>1</v>
      </c>
      <c r="H96" s="6">
        <f t="shared" si="5"/>
        <v>1</v>
      </c>
      <c r="K96" s="6" t="s">
        <v>194</v>
      </c>
      <c r="W96" s="6" t="s">
        <v>323</v>
      </c>
      <c r="AK96" s="6" t="s">
        <v>809</v>
      </c>
      <c r="AL96" s="6" t="s">
        <v>810</v>
      </c>
      <c r="AM96" s="6" t="b">
        <v>0</v>
      </c>
    </row>
    <row r="97" spans="1:45" ht="13" x14ac:dyDescent="0.15">
      <c r="A97" s="15">
        <v>43776.712145520833</v>
      </c>
      <c r="B97" s="6" t="s">
        <v>9</v>
      </c>
      <c r="C97" s="6" t="str">
        <f t="shared" si="0"/>
        <v>Akins</v>
      </c>
      <c r="D97" s="6" t="str">
        <f t="shared" si="1"/>
        <v>Diego Lopez</v>
      </c>
      <c r="E97" s="8">
        <f t="shared" si="2"/>
        <v>1</v>
      </c>
      <c r="F97" s="6">
        <f t="shared" si="3"/>
        <v>1</v>
      </c>
      <c r="G97" s="6">
        <f t="shared" si="4"/>
        <v>1</v>
      </c>
      <c r="H97" s="6">
        <f t="shared" si="5"/>
        <v>1</v>
      </c>
      <c r="K97" s="6" t="s">
        <v>194</v>
      </c>
      <c r="W97" s="6" t="s">
        <v>325</v>
      </c>
      <c r="AK97" s="6" t="s">
        <v>809</v>
      </c>
      <c r="AL97" s="6" t="s">
        <v>810</v>
      </c>
      <c r="AM97" s="6" t="b">
        <v>0</v>
      </c>
    </row>
    <row r="98" spans="1:45" ht="13" x14ac:dyDescent="0.15">
      <c r="A98" s="15">
        <v>43776.712443217591</v>
      </c>
      <c r="B98" s="6" t="s">
        <v>9</v>
      </c>
      <c r="C98" s="6" t="str">
        <f t="shared" si="0"/>
        <v>Akins</v>
      </c>
      <c r="D98" s="6" t="str">
        <f t="shared" si="1"/>
        <v>Joseline Diaz</v>
      </c>
      <c r="E98" s="8">
        <f t="shared" si="2"/>
        <v>1</v>
      </c>
      <c r="F98" s="6">
        <f t="shared" si="3"/>
        <v>1</v>
      </c>
      <c r="G98" s="6">
        <f t="shared" si="4"/>
        <v>1</v>
      </c>
      <c r="H98" s="6">
        <f t="shared" si="5"/>
        <v>1</v>
      </c>
      <c r="K98" s="6" t="s">
        <v>194</v>
      </c>
      <c r="W98" s="6" t="s">
        <v>321</v>
      </c>
      <c r="AK98" s="6" t="s">
        <v>809</v>
      </c>
      <c r="AL98" s="6" t="s">
        <v>810</v>
      </c>
      <c r="AM98" s="6" t="b">
        <v>0</v>
      </c>
    </row>
    <row r="99" spans="1:45" ht="13" x14ac:dyDescent="0.15">
      <c r="A99" s="15">
        <v>43776.712820555556</v>
      </c>
      <c r="B99" s="6" t="s">
        <v>9</v>
      </c>
      <c r="C99" s="6" t="str">
        <f t="shared" si="0"/>
        <v>Akins</v>
      </c>
      <c r="D99" s="6" t="str">
        <f t="shared" si="1"/>
        <v>Adriana Reyes</v>
      </c>
      <c r="E99" s="8">
        <f t="shared" si="2"/>
        <v>1</v>
      </c>
      <c r="F99" s="6">
        <f t="shared" si="3"/>
        <v>1</v>
      </c>
      <c r="G99" s="6">
        <f t="shared" si="4"/>
        <v>1</v>
      </c>
      <c r="H99" s="6">
        <f t="shared" si="5"/>
        <v>1</v>
      </c>
      <c r="K99" s="6" t="s">
        <v>194</v>
      </c>
      <c r="W99" s="6" t="s">
        <v>318</v>
      </c>
      <c r="AK99" s="6" t="s">
        <v>809</v>
      </c>
      <c r="AL99" s="6" t="s">
        <v>810</v>
      </c>
      <c r="AM99" s="6" t="b">
        <v>0</v>
      </c>
    </row>
    <row r="100" spans="1:45" ht="13" x14ac:dyDescent="0.15">
      <c r="A100" s="15">
        <v>43776.712825243056</v>
      </c>
      <c r="B100" s="6" t="s">
        <v>9</v>
      </c>
      <c r="C100" s="6" t="str">
        <f t="shared" si="0"/>
        <v>Akins</v>
      </c>
      <c r="D100" s="6" t="str">
        <f t="shared" si="1"/>
        <v>Jebeca Smith</v>
      </c>
      <c r="E100" s="8">
        <f t="shared" si="2"/>
        <v>1</v>
      </c>
      <c r="F100" s="6">
        <f t="shared" si="3"/>
        <v>1</v>
      </c>
      <c r="G100" s="6">
        <f t="shared" si="4"/>
        <v>1</v>
      </c>
      <c r="H100" s="6">
        <f t="shared" si="5"/>
        <v>1</v>
      </c>
      <c r="K100" s="6" t="s">
        <v>194</v>
      </c>
      <c r="W100" s="6" t="s">
        <v>328</v>
      </c>
      <c r="AK100" s="6" t="s">
        <v>809</v>
      </c>
      <c r="AL100" s="6" t="s">
        <v>810</v>
      </c>
      <c r="AM100" s="6" t="b">
        <v>0</v>
      </c>
    </row>
    <row r="101" spans="1:45" ht="13" x14ac:dyDescent="0.15">
      <c r="A101" s="15">
        <v>43776.713277210649</v>
      </c>
      <c r="B101" s="6" t="s">
        <v>9</v>
      </c>
      <c r="C101" s="6" t="str">
        <f t="shared" si="0"/>
        <v>Del Valle</v>
      </c>
      <c r="D101" s="6" t="str">
        <f t="shared" si="1"/>
        <v>Edgar Velasco</v>
      </c>
      <c r="E101" s="8">
        <f t="shared" si="2"/>
        <v>1</v>
      </c>
      <c r="F101" s="6">
        <f t="shared" si="3"/>
        <v>1</v>
      </c>
      <c r="G101" s="6">
        <f t="shared" si="4"/>
        <v>1</v>
      </c>
      <c r="H101" s="6">
        <f t="shared" si="5"/>
        <v>1</v>
      </c>
      <c r="K101" s="6" t="s">
        <v>144</v>
      </c>
      <c r="X101" s="6" t="s">
        <v>300</v>
      </c>
      <c r="AK101" s="6" t="s">
        <v>809</v>
      </c>
      <c r="AL101" s="6" t="s">
        <v>810</v>
      </c>
      <c r="AM101" s="6" t="b">
        <v>0</v>
      </c>
    </row>
    <row r="102" spans="1:45" ht="13" x14ac:dyDescent="0.15">
      <c r="A102" s="15">
        <v>43776.716125787032</v>
      </c>
      <c r="B102" s="6" t="s">
        <v>9</v>
      </c>
      <c r="C102" s="6" t="str">
        <f t="shared" si="0"/>
        <v>Akins</v>
      </c>
      <c r="D102" s="6" t="str">
        <f t="shared" si="1"/>
        <v>Audrey Thomas</v>
      </c>
      <c r="E102" s="8">
        <f t="shared" si="2"/>
        <v>1</v>
      </c>
      <c r="F102" s="6">
        <f t="shared" si="3"/>
        <v>1</v>
      </c>
      <c r="G102" s="6">
        <f t="shared" si="4"/>
        <v>1</v>
      </c>
      <c r="H102" s="6">
        <f t="shared" si="5"/>
        <v>1</v>
      </c>
      <c r="K102" s="6" t="s">
        <v>194</v>
      </c>
      <c r="W102" s="6" t="s">
        <v>317</v>
      </c>
      <c r="AK102" s="6" t="s">
        <v>809</v>
      </c>
      <c r="AL102" s="6" t="s">
        <v>810</v>
      </c>
      <c r="AM102" s="6" t="b">
        <v>0</v>
      </c>
    </row>
    <row r="103" spans="1:45" ht="13" x14ac:dyDescent="0.15">
      <c r="A103" s="15">
        <v>43776.71615576389</v>
      </c>
      <c r="B103" s="6" t="s">
        <v>9</v>
      </c>
      <c r="C103" s="6" t="str">
        <f t="shared" si="0"/>
        <v>Akins</v>
      </c>
      <c r="D103" s="6" t="str">
        <f t="shared" si="1"/>
        <v>Gabriel Tristan</v>
      </c>
      <c r="E103" s="8">
        <f t="shared" si="2"/>
        <v>1</v>
      </c>
      <c r="F103" s="6">
        <f t="shared" si="3"/>
        <v>1</v>
      </c>
      <c r="G103" s="6">
        <f t="shared" si="4"/>
        <v>1</v>
      </c>
      <c r="H103" s="6">
        <f t="shared" si="5"/>
        <v>1</v>
      </c>
      <c r="K103" s="6" t="s">
        <v>194</v>
      </c>
      <c r="W103" s="6" t="s">
        <v>314</v>
      </c>
      <c r="AK103" s="6" t="s">
        <v>809</v>
      </c>
      <c r="AL103" s="6" t="s">
        <v>810</v>
      </c>
      <c r="AM103" s="6" t="b">
        <v>0</v>
      </c>
    </row>
    <row r="104" spans="1:45" ht="13" x14ac:dyDescent="0.15">
      <c r="A104" s="15">
        <v>43776.71985893519</v>
      </c>
      <c r="B104" s="6" t="s">
        <v>9</v>
      </c>
      <c r="C104" s="6" t="str">
        <f t="shared" si="0"/>
        <v>Akins</v>
      </c>
      <c r="D104" s="6" t="str">
        <f t="shared" si="1"/>
        <v>Edison Cheah</v>
      </c>
      <c r="E104" s="8">
        <f t="shared" si="2"/>
        <v>0.33333333333333331</v>
      </c>
      <c r="F104" s="6">
        <f t="shared" si="3"/>
        <v>0</v>
      </c>
      <c r="G104" s="6">
        <f t="shared" si="4"/>
        <v>1</v>
      </c>
      <c r="H104" s="6">
        <f t="shared" si="5"/>
        <v>0</v>
      </c>
      <c r="K104" s="6" t="s">
        <v>194</v>
      </c>
      <c r="W104" s="6" t="s">
        <v>324</v>
      </c>
      <c r="AK104" s="6" t="s">
        <v>1812</v>
      </c>
      <c r="AL104" s="6" t="s">
        <v>810</v>
      </c>
      <c r="AM104" s="6" t="b">
        <v>1</v>
      </c>
    </row>
    <row r="105" spans="1:45" ht="13" x14ac:dyDescent="0.15">
      <c r="A105" s="76">
        <v>43766.699285034723</v>
      </c>
      <c r="B105" s="77" t="s">
        <v>141</v>
      </c>
      <c r="C105" s="77" t="str">
        <f t="shared" si="0"/>
        <v>Del Valle</v>
      </c>
      <c r="D105" s="77" t="str">
        <f t="shared" si="1"/>
        <v>Lalit Khadka</v>
      </c>
      <c r="E105" s="79">
        <f t="shared" si="2"/>
        <v>0.66666666666666663</v>
      </c>
      <c r="F105" s="77">
        <f t="shared" ref="F105:F203" si="6">IF(ISNUMBER(SEARCH("&lt;select&gt;", AH105)),1,0)</f>
        <v>1</v>
      </c>
      <c r="G105" s="77">
        <f t="shared" ref="G105:G203" si="7">IF(ISNUMBER(SEARCH("label",AI105)),1,0)</f>
        <v>0</v>
      </c>
      <c r="H105" s="77">
        <f t="shared" ref="H105:H203" si="8">IF(ISNUMBER(SEARCH("&lt;label for=",AJ105)),1,0)</f>
        <v>1</v>
      </c>
      <c r="I105" s="77"/>
      <c r="J105" s="77" t="s">
        <v>144</v>
      </c>
      <c r="K105" s="47"/>
      <c r="L105" s="47"/>
      <c r="M105" s="77" t="s">
        <v>336</v>
      </c>
      <c r="N105" s="47"/>
      <c r="O105" s="47"/>
      <c r="P105" s="47"/>
      <c r="Q105" s="47"/>
      <c r="R105" s="47"/>
      <c r="S105" s="47"/>
      <c r="T105" s="47"/>
      <c r="U105" s="47"/>
      <c r="V105" s="47"/>
      <c r="W105" s="47"/>
      <c r="X105" s="47"/>
      <c r="Y105" s="47"/>
      <c r="Z105" s="47"/>
      <c r="AA105" s="47"/>
      <c r="AB105" s="47"/>
      <c r="AC105" s="47"/>
      <c r="AD105" s="47"/>
      <c r="AE105" s="47"/>
      <c r="AF105" s="47"/>
      <c r="AG105" s="47"/>
      <c r="AH105" s="77" t="s">
        <v>1813</v>
      </c>
      <c r="AI105" s="77" t="s">
        <v>1814</v>
      </c>
      <c r="AJ105" s="77" t="s">
        <v>1815</v>
      </c>
      <c r="AK105" s="47"/>
      <c r="AL105" s="47"/>
      <c r="AM105" s="47"/>
      <c r="AN105" s="47"/>
      <c r="AO105" s="47"/>
      <c r="AP105" s="47"/>
      <c r="AQ105" s="47"/>
      <c r="AR105" s="47"/>
      <c r="AS105" s="47"/>
    </row>
    <row r="106" spans="1:45" ht="13" x14ac:dyDescent="0.15">
      <c r="A106" s="76">
        <v>43766.725927175925</v>
      </c>
      <c r="B106" s="77" t="s">
        <v>141</v>
      </c>
      <c r="C106" s="77" t="str">
        <f t="shared" si="0"/>
        <v>Stony Point</v>
      </c>
      <c r="D106" s="77" t="str">
        <f t="shared" si="1"/>
        <v>Manas Mamtora</v>
      </c>
      <c r="E106" s="79">
        <f t="shared" si="2"/>
        <v>0</v>
      </c>
      <c r="F106" s="77">
        <f t="shared" si="6"/>
        <v>0</v>
      </c>
      <c r="G106" s="77">
        <f t="shared" si="7"/>
        <v>0</v>
      </c>
      <c r="H106" s="77">
        <f t="shared" si="8"/>
        <v>0</v>
      </c>
      <c r="I106" s="77"/>
      <c r="J106" s="77" t="s">
        <v>142</v>
      </c>
      <c r="K106" s="47"/>
      <c r="L106" s="47"/>
      <c r="M106" s="47"/>
      <c r="N106" s="47"/>
      <c r="O106" s="47"/>
      <c r="P106" s="47"/>
      <c r="Q106" s="47"/>
      <c r="R106" s="47"/>
      <c r="S106" s="47"/>
      <c r="T106" s="47"/>
      <c r="U106" s="77" t="s">
        <v>180</v>
      </c>
      <c r="V106" s="47"/>
      <c r="W106" s="47"/>
      <c r="X106" s="47"/>
      <c r="Y106" s="47"/>
      <c r="Z106" s="47"/>
      <c r="AA106" s="47"/>
      <c r="AB106" s="47"/>
      <c r="AC106" s="47"/>
      <c r="AD106" s="47"/>
      <c r="AE106" s="47"/>
      <c r="AF106" s="47"/>
      <c r="AG106" s="47"/>
      <c r="AH106" s="77" t="s">
        <v>1816</v>
      </c>
      <c r="AI106" s="77" t="s">
        <v>1162</v>
      </c>
      <c r="AJ106" s="77" t="s">
        <v>1817</v>
      </c>
      <c r="AK106" s="47"/>
      <c r="AL106" s="47"/>
      <c r="AM106" s="47"/>
      <c r="AN106" s="47"/>
      <c r="AO106" s="47"/>
      <c r="AP106" s="47"/>
      <c r="AQ106" s="47"/>
      <c r="AR106" s="47"/>
      <c r="AS106" s="47"/>
    </row>
    <row r="107" spans="1:45" ht="13" x14ac:dyDescent="0.15">
      <c r="A107" s="76">
        <v>43766.728605706019</v>
      </c>
      <c r="B107" s="77" t="s">
        <v>141</v>
      </c>
      <c r="C107" s="77" t="str">
        <f t="shared" si="0"/>
        <v>Stony Point</v>
      </c>
      <c r="D107" s="77" t="str">
        <f t="shared" si="1"/>
        <v>Mark Gallegos</v>
      </c>
      <c r="E107" s="79">
        <f t="shared" si="2"/>
        <v>0</v>
      </c>
      <c r="F107" s="77">
        <f t="shared" si="6"/>
        <v>0</v>
      </c>
      <c r="G107" s="77">
        <f t="shared" si="7"/>
        <v>0</v>
      </c>
      <c r="H107" s="77">
        <f t="shared" si="8"/>
        <v>0</v>
      </c>
      <c r="I107" s="77"/>
      <c r="J107" s="77" t="s">
        <v>142</v>
      </c>
      <c r="K107" s="47"/>
      <c r="L107" s="47"/>
      <c r="M107" s="47"/>
      <c r="N107" s="47"/>
      <c r="O107" s="47"/>
      <c r="P107" s="47"/>
      <c r="Q107" s="47"/>
      <c r="R107" s="47"/>
      <c r="S107" s="47"/>
      <c r="T107" s="47"/>
      <c r="U107" s="77" t="s">
        <v>371</v>
      </c>
      <c r="V107" s="47"/>
      <c r="W107" s="47"/>
      <c r="X107" s="47"/>
      <c r="Y107" s="47"/>
      <c r="Z107" s="47"/>
      <c r="AA107" s="47"/>
      <c r="AB107" s="47"/>
      <c r="AC107" s="47"/>
      <c r="AD107" s="47"/>
      <c r="AE107" s="47"/>
      <c r="AF107" s="47"/>
      <c r="AG107" s="47"/>
      <c r="AH107" s="77" t="s">
        <v>1818</v>
      </c>
      <c r="AI107" s="77" t="s">
        <v>1819</v>
      </c>
      <c r="AJ107" s="77" t="s">
        <v>1817</v>
      </c>
      <c r="AK107" s="47"/>
      <c r="AL107" s="47"/>
      <c r="AM107" s="47"/>
      <c r="AN107" s="47"/>
      <c r="AO107" s="47"/>
      <c r="AP107" s="47"/>
      <c r="AQ107" s="47"/>
      <c r="AR107" s="47"/>
      <c r="AS107" s="47"/>
    </row>
    <row r="108" spans="1:45" ht="13" x14ac:dyDescent="0.15">
      <c r="A108" s="76">
        <v>43767.678135555558</v>
      </c>
      <c r="B108" s="77" t="s">
        <v>141</v>
      </c>
      <c r="C108" s="77" t="str">
        <f t="shared" si="0"/>
        <v>Harmony</v>
      </c>
      <c r="D108" s="77" t="str">
        <f t="shared" si="1"/>
        <v>Jenibelle Corro</v>
      </c>
      <c r="E108" s="79">
        <f t="shared" si="2"/>
        <v>1</v>
      </c>
      <c r="F108" s="77">
        <f t="shared" si="6"/>
        <v>1</v>
      </c>
      <c r="G108" s="77">
        <f t="shared" si="7"/>
        <v>1</v>
      </c>
      <c r="H108" s="77">
        <f t="shared" si="8"/>
        <v>1</v>
      </c>
      <c r="I108" s="77"/>
      <c r="J108" s="77" t="s">
        <v>247</v>
      </c>
      <c r="K108" s="47"/>
      <c r="L108" s="47"/>
      <c r="M108" s="47"/>
      <c r="N108" s="77" t="s">
        <v>265</v>
      </c>
      <c r="O108" s="47"/>
      <c r="P108" s="47"/>
      <c r="Q108" s="47"/>
      <c r="R108" s="47"/>
      <c r="S108" s="47"/>
      <c r="T108" s="47"/>
      <c r="U108" s="47"/>
      <c r="V108" s="47"/>
      <c r="W108" s="47"/>
      <c r="X108" s="47"/>
      <c r="Y108" s="47"/>
      <c r="Z108" s="47"/>
      <c r="AA108" s="47"/>
      <c r="AB108" s="47"/>
      <c r="AC108" s="47"/>
      <c r="AD108" s="47"/>
      <c r="AE108" s="47"/>
      <c r="AF108" s="47"/>
      <c r="AG108" s="47"/>
      <c r="AH108" s="77" t="s">
        <v>1813</v>
      </c>
      <c r="AI108" s="77" t="s">
        <v>1820</v>
      </c>
      <c r="AJ108" s="77" t="s">
        <v>1815</v>
      </c>
      <c r="AK108" s="47"/>
      <c r="AL108" s="47"/>
      <c r="AM108" s="47"/>
      <c r="AN108" s="47"/>
      <c r="AO108" s="47"/>
      <c r="AP108" s="47"/>
      <c r="AQ108" s="47"/>
      <c r="AR108" s="47"/>
      <c r="AS108" s="47"/>
    </row>
    <row r="109" spans="1:45" ht="13" x14ac:dyDescent="0.15">
      <c r="A109" s="76">
        <v>43767.678222592593</v>
      </c>
      <c r="B109" s="77" t="s">
        <v>141</v>
      </c>
      <c r="C109" s="77" t="str">
        <f t="shared" si="0"/>
        <v>Harmony</v>
      </c>
      <c r="D109" s="77" t="str">
        <f t="shared" si="1"/>
        <v>Amauri Clark</v>
      </c>
      <c r="E109" s="79">
        <f t="shared" si="2"/>
        <v>1</v>
      </c>
      <c r="F109" s="77">
        <f t="shared" si="6"/>
        <v>1</v>
      </c>
      <c r="G109" s="77">
        <f t="shared" si="7"/>
        <v>1</v>
      </c>
      <c r="H109" s="77">
        <f t="shared" si="8"/>
        <v>1</v>
      </c>
      <c r="I109" s="77"/>
      <c r="J109" s="77" t="s">
        <v>247</v>
      </c>
      <c r="K109" s="47"/>
      <c r="L109" s="47"/>
      <c r="M109" s="47"/>
      <c r="N109" s="77" t="s">
        <v>258</v>
      </c>
      <c r="O109" s="47"/>
      <c r="P109" s="47"/>
      <c r="Q109" s="47"/>
      <c r="R109" s="47"/>
      <c r="S109" s="47"/>
      <c r="T109" s="47"/>
      <c r="U109" s="47"/>
      <c r="V109" s="47"/>
      <c r="W109" s="47"/>
      <c r="X109" s="47"/>
      <c r="Y109" s="47"/>
      <c r="Z109" s="47"/>
      <c r="AA109" s="47"/>
      <c r="AB109" s="47"/>
      <c r="AC109" s="47"/>
      <c r="AD109" s="47"/>
      <c r="AE109" s="47"/>
      <c r="AF109" s="47"/>
      <c r="AG109" s="47"/>
      <c r="AH109" s="77" t="s">
        <v>1813</v>
      </c>
      <c r="AI109" s="77" t="s">
        <v>1821</v>
      </c>
      <c r="AJ109" s="77" t="s">
        <v>1815</v>
      </c>
      <c r="AK109" s="47"/>
      <c r="AL109" s="47"/>
      <c r="AM109" s="47"/>
      <c r="AN109" s="47"/>
      <c r="AO109" s="47"/>
      <c r="AP109" s="47"/>
      <c r="AQ109" s="47"/>
      <c r="AR109" s="47"/>
      <c r="AS109" s="47"/>
    </row>
    <row r="110" spans="1:45" ht="13" x14ac:dyDescent="0.15">
      <c r="A110" s="76">
        <v>43767.679078761576</v>
      </c>
      <c r="B110" s="77" t="s">
        <v>141</v>
      </c>
      <c r="C110" s="77" t="str">
        <f t="shared" si="0"/>
        <v>Harmony</v>
      </c>
      <c r="D110" s="77" t="str">
        <f t="shared" si="1"/>
        <v>Pranav Rao</v>
      </c>
      <c r="E110" s="79">
        <f t="shared" si="2"/>
        <v>1</v>
      </c>
      <c r="F110" s="77">
        <f t="shared" si="6"/>
        <v>1</v>
      </c>
      <c r="G110" s="77">
        <f t="shared" si="7"/>
        <v>1</v>
      </c>
      <c r="H110" s="77">
        <f t="shared" si="8"/>
        <v>1</v>
      </c>
      <c r="I110" s="77"/>
      <c r="J110" s="77" t="s">
        <v>247</v>
      </c>
      <c r="K110" s="47"/>
      <c r="L110" s="47"/>
      <c r="M110" s="47"/>
      <c r="N110" s="77" t="s">
        <v>269</v>
      </c>
      <c r="O110" s="47"/>
      <c r="P110" s="47"/>
      <c r="Q110" s="47"/>
      <c r="R110" s="47"/>
      <c r="S110" s="47"/>
      <c r="T110" s="47"/>
      <c r="U110" s="47"/>
      <c r="V110" s="47"/>
      <c r="W110" s="47"/>
      <c r="X110" s="47"/>
      <c r="Y110" s="47"/>
      <c r="Z110" s="47"/>
      <c r="AA110" s="47"/>
      <c r="AB110" s="47"/>
      <c r="AC110" s="47"/>
      <c r="AD110" s="47"/>
      <c r="AE110" s="47"/>
      <c r="AF110" s="47"/>
      <c r="AG110" s="47"/>
      <c r="AH110" s="77" t="s">
        <v>1813</v>
      </c>
      <c r="AI110" s="77" t="s">
        <v>1820</v>
      </c>
      <c r="AJ110" s="77" t="s">
        <v>1815</v>
      </c>
      <c r="AK110" s="47"/>
      <c r="AL110" s="47"/>
      <c r="AM110" s="47"/>
      <c r="AN110" s="47"/>
      <c r="AO110" s="47"/>
      <c r="AP110" s="47"/>
      <c r="AQ110" s="47"/>
      <c r="AR110" s="47"/>
      <c r="AS110" s="47"/>
    </row>
    <row r="111" spans="1:45" ht="13" x14ac:dyDescent="0.15">
      <c r="A111" s="76">
        <v>43767.679338865739</v>
      </c>
      <c r="B111" s="77" t="s">
        <v>141</v>
      </c>
      <c r="C111" s="77" t="str">
        <f t="shared" si="0"/>
        <v>Harmony</v>
      </c>
      <c r="D111" s="77" t="str">
        <f t="shared" si="1"/>
        <v>Arriana Gonzalez</v>
      </c>
      <c r="E111" s="79">
        <f t="shared" si="2"/>
        <v>1</v>
      </c>
      <c r="F111" s="77">
        <f t="shared" si="6"/>
        <v>1</v>
      </c>
      <c r="G111" s="77">
        <f t="shared" si="7"/>
        <v>1</v>
      </c>
      <c r="H111" s="77">
        <f t="shared" si="8"/>
        <v>1</v>
      </c>
      <c r="I111" s="77"/>
      <c r="J111" s="77" t="s">
        <v>247</v>
      </c>
      <c r="K111" s="47"/>
      <c r="L111" s="47"/>
      <c r="M111" s="47"/>
      <c r="N111" s="77" t="s">
        <v>383</v>
      </c>
      <c r="O111" s="47"/>
      <c r="P111" s="47"/>
      <c r="Q111" s="47"/>
      <c r="R111" s="47"/>
      <c r="S111" s="47"/>
      <c r="T111" s="47"/>
      <c r="U111" s="47"/>
      <c r="V111" s="47"/>
      <c r="W111" s="47"/>
      <c r="X111" s="47"/>
      <c r="Y111" s="47"/>
      <c r="Z111" s="47"/>
      <c r="AA111" s="47"/>
      <c r="AB111" s="47"/>
      <c r="AC111" s="47"/>
      <c r="AD111" s="47"/>
      <c r="AE111" s="47"/>
      <c r="AF111" s="47"/>
      <c r="AG111" s="47"/>
      <c r="AH111" s="77" t="s">
        <v>1813</v>
      </c>
      <c r="AI111" s="77" t="s">
        <v>1822</v>
      </c>
      <c r="AJ111" s="77" t="s">
        <v>1815</v>
      </c>
      <c r="AK111" s="47"/>
      <c r="AL111" s="47"/>
      <c r="AM111" s="47"/>
      <c r="AN111" s="47"/>
      <c r="AO111" s="47"/>
      <c r="AP111" s="47"/>
      <c r="AQ111" s="47"/>
      <c r="AR111" s="47"/>
      <c r="AS111" s="47"/>
    </row>
    <row r="112" spans="1:45" ht="13" x14ac:dyDescent="0.15">
      <c r="A112" s="76">
        <v>43767.679344699078</v>
      </c>
      <c r="B112" s="77" t="s">
        <v>141</v>
      </c>
      <c r="C112" s="77" t="str">
        <f t="shared" si="0"/>
        <v>Harmony</v>
      </c>
      <c r="D112" s="77" t="str">
        <f t="shared" si="1"/>
        <v>Brenda Hernandez</v>
      </c>
      <c r="E112" s="79">
        <f t="shared" si="2"/>
        <v>1</v>
      </c>
      <c r="F112" s="77">
        <f t="shared" si="6"/>
        <v>1</v>
      </c>
      <c r="G112" s="77">
        <f t="shared" si="7"/>
        <v>1</v>
      </c>
      <c r="H112" s="77">
        <f t="shared" si="8"/>
        <v>1</v>
      </c>
      <c r="I112" s="77"/>
      <c r="J112" s="77" t="s">
        <v>247</v>
      </c>
      <c r="K112" s="47"/>
      <c r="L112" s="47"/>
      <c r="M112" s="47"/>
      <c r="N112" s="77" t="s">
        <v>290</v>
      </c>
      <c r="O112" s="47"/>
      <c r="P112" s="47"/>
      <c r="Q112" s="47"/>
      <c r="R112" s="47"/>
      <c r="S112" s="47"/>
      <c r="T112" s="47"/>
      <c r="U112" s="47"/>
      <c r="V112" s="47"/>
      <c r="W112" s="47"/>
      <c r="X112" s="47"/>
      <c r="Y112" s="47"/>
      <c r="Z112" s="47"/>
      <c r="AA112" s="47"/>
      <c r="AB112" s="47"/>
      <c r="AC112" s="47"/>
      <c r="AD112" s="47"/>
      <c r="AE112" s="47"/>
      <c r="AF112" s="47"/>
      <c r="AG112" s="47"/>
      <c r="AH112" s="77" t="s">
        <v>1813</v>
      </c>
      <c r="AI112" s="77" t="s">
        <v>1823</v>
      </c>
      <c r="AJ112" s="77" t="s">
        <v>1815</v>
      </c>
      <c r="AK112" s="47"/>
      <c r="AL112" s="47"/>
      <c r="AM112" s="47"/>
      <c r="AN112" s="47"/>
      <c r="AO112" s="47"/>
      <c r="AP112" s="47"/>
      <c r="AQ112" s="47"/>
      <c r="AR112" s="47"/>
      <c r="AS112" s="47"/>
    </row>
    <row r="113" spans="1:45" ht="13" x14ac:dyDescent="0.15">
      <c r="A113" s="76">
        <v>43767.679468171293</v>
      </c>
      <c r="B113" s="77" t="s">
        <v>141</v>
      </c>
      <c r="C113" s="77" t="str">
        <f t="shared" si="0"/>
        <v>Harmony</v>
      </c>
      <c r="D113" s="77" t="str">
        <f t="shared" si="1"/>
        <v>Anas Rahman</v>
      </c>
      <c r="E113" s="79">
        <f t="shared" si="2"/>
        <v>1</v>
      </c>
      <c r="F113" s="77">
        <f t="shared" si="6"/>
        <v>1</v>
      </c>
      <c r="G113" s="77">
        <f t="shared" si="7"/>
        <v>1</v>
      </c>
      <c r="H113" s="77">
        <f t="shared" si="8"/>
        <v>1</v>
      </c>
      <c r="I113" s="77"/>
      <c r="J113" s="77" t="s">
        <v>247</v>
      </c>
      <c r="K113" s="47"/>
      <c r="L113" s="47"/>
      <c r="M113" s="47"/>
      <c r="N113" s="77" t="s">
        <v>270</v>
      </c>
      <c r="O113" s="47"/>
      <c r="P113" s="47"/>
      <c r="Q113" s="47"/>
      <c r="R113" s="47"/>
      <c r="S113" s="47"/>
      <c r="T113" s="47"/>
      <c r="U113" s="47"/>
      <c r="V113" s="47"/>
      <c r="W113" s="47"/>
      <c r="X113" s="47"/>
      <c r="Y113" s="47"/>
      <c r="Z113" s="47"/>
      <c r="AA113" s="47"/>
      <c r="AB113" s="47"/>
      <c r="AC113" s="47"/>
      <c r="AD113" s="47"/>
      <c r="AE113" s="47"/>
      <c r="AF113" s="47"/>
      <c r="AG113" s="47"/>
      <c r="AH113" s="77" t="s">
        <v>1813</v>
      </c>
      <c r="AI113" s="77" t="s">
        <v>1824</v>
      </c>
      <c r="AJ113" s="77" t="s">
        <v>1815</v>
      </c>
      <c r="AK113" s="47"/>
      <c r="AL113" s="47"/>
      <c r="AM113" s="47"/>
      <c r="AN113" s="47"/>
      <c r="AO113" s="47"/>
      <c r="AP113" s="47"/>
      <c r="AQ113" s="47"/>
      <c r="AR113" s="47"/>
      <c r="AS113" s="47"/>
    </row>
    <row r="114" spans="1:45" ht="13" x14ac:dyDescent="0.15">
      <c r="A114" s="76">
        <v>43767.679924467593</v>
      </c>
      <c r="B114" s="77" t="s">
        <v>141</v>
      </c>
      <c r="C114" s="77" t="str">
        <f t="shared" si="0"/>
        <v>Harmony</v>
      </c>
      <c r="D114" s="77" t="str">
        <f t="shared" si="1"/>
        <v>Awenetria McHorse</v>
      </c>
      <c r="E114" s="79">
        <f t="shared" si="2"/>
        <v>1</v>
      </c>
      <c r="F114" s="77">
        <f t="shared" si="6"/>
        <v>1</v>
      </c>
      <c r="G114" s="77">
        <f t="shared" si="7"/>
        <v>1</v>
      </c>
      <c r="H114" s="77">
        <f t="shared" si="8"/>
        <v>1</v>
      </c>
      <c r="I114" s="77"/>
      <c r="J114" s="77" t="s">
        <v>247</v>
      </c>
      <c r="K114" s="47"/>
      <c r="L114" s="47"/>
      <c r="M114" s="47"/>
      <c r="N114" s="77" t="s">
        <v>254</v>
      </c>
      <c r="O114" s="47"/>
      <c r="P114" s="47"/>
      <c r="Q114" s="47"/>
      <c r="R114" s="47"/>
      <c r="S114" s="47"/>
      <c r="T114" s="47"/>
      <c r="U114" s="47"/>
      <c r="V114" s="47"/>
      <c r="W114" s="47"/>
      <c r="X114" s="47"/>
      <c r="Y114" s="47"/>
      <c r="Z114" s="47"/>
      <c r="AA114" s="47"/>
      <c r="AB114" s="47"/>
      <c r="AC114" s="47"/>
      <c r="AD114" s="47"/>
      <c r="AE114" s="47"/>
      <c r="AF114" s="47"/>
      <c r="AG114" s="47"/>
      <c r="AH114" s="77" t="s">
        <v>1813</v>
      </c>
      <c r="AI114" s="77" t="s">
        <v>1825</v>
      </c>
      <c r="AJ114" s="77" t="s">
        <v>1815</v>
      </c>
      <c r="AK114" s="47"/>
      <c r="AL114" s="47"/>
      <c r="AM114" s="47"/>
      <c r="AN114" s="47"/>
      <c r="AO114" s="47"/>
      <c r="AP114" s="47"/>
      <c r="AQ114" s="47"/>
      <c r="AR114" s="47"/>
      <c r="AS114" s="47"/>
    </row>
    <row r="115" spans="1:45" ht="13" x14ac:dyDescent="0.15">
      <c r="A115" s="76">
        <v>43767.681937881949</v>
      </c>
      <c r="B115" s="77" t="s">
        <v>141</v>
      </c>
      <c r="C115" s="77" t="str">
        <f t="shared" si="0"/>
        <v>Harmony</v>
      </c>
      <c r="D115" s="77" t="str">
        <f t="shared" si="1"/>
        <v>Doralynn Reyes</v>
      </c>
      <c r="E115" s="79">
        <f t="shared" si="2"/>
        <v>0</v>
      </c>
      <c r="F115" s="77">
        <f t="shared" si="6"/>
        <v>0</v>
      </c>
      <c r="G115" s="77">
        <f t="shared" si="7"/>
        <v>0</v>
      </c>
      <c r="H115" s="77">
        <f t="shared" si="8"/>
        <v>0</v>
      </c>
      <c r="I115" s="77"/>
      <c r="J115" s="77" t="s">
        <v>247</v>
      </c>
      <c r="K115" s="47"/>
      <c r="L115" s="47"/>
      <c r="M115" s="47"/>
      <c r="N115" s="77" t="s">
        <v>253</v>
      </c>
      <c r="O115" s="47"/>
      <c r="P115" s="47"/>
      <c r="Q115" s="47"/>
      <c r="R115" s="47"/>
      <c r="S115" s="47"/>
      <c r="T115" s="47"/>
      <c r="U115" s="47"/>
      <c r="V115" s="47"/>
      <c r="W115" s="47"/>
      <c r="X115" s="47"/>
      <c r="Y115" s="47"/>
      <c r="Z115" s="47"/>
      <c r="AA115" s="47"/>
      <c r="AB115" s="47"/>
      <c r="AC115" s="47"/>
      <c r="AD115" s="47"/>
      <c r="AE115" s="47"/>
      <c r="AF115" s="47"/>
      <c r="AG115" s="47"/>
      <c r="AH115" s="77" t="s">
        <v>1826</v>
      </c>
      <c r="AI115" s="77" t="s">
        <v>1827</v>
      </c>
      <c r="AJ115" s="77" t="s">
        <v>1817</v>
      </c>
      <c r="AK115" s="47"/>
      <c r="AL115" s="47"/>
      <c r="AM115" s="47"/>
      <c r="AN115" s="47"/>
      <c r="AO115" s="47"/>
      <c r="AP115" s="47"/>
      <c r="AQ115" s="47"/>
      <c r="AR115" s="47"/>
      <c r="AS115" s="47"/>
    </row>
    <row r="116" spans="1:45" ht="13" x14ac:dyDescent="0.15">
      <c r="A116" s="76">
        <v>43767.695184895834</v>
      </c>
      <c r="B116" s="77" t="s">
        <v>141</v>
      </c>
      <c r="C116" s="77" t="str">
        <f t="shared" si="0"/>
        <v>Hendrickson</v>
      </c>
      <c r="D116" s="77" t="str">
        <f t="shared" si="1"/>
        <v>Aubrey Van Zandt</v>
      </c>
      <c r="E116" s="79">
        <f t="shared" si="2"/>
        <v>1</v>
      </c>
      <c r="F116" s="77">
        <f t="shared" si="6"/>
        <v>1</v>
      </c>
      <c r="G116" s="77">
        <f t="shared" si="7"/>
        <v>1</v>
      </c>
      <c r="H116" s="77">
        <f t="shared" si="8"/>
        <v>1</v>
      </c>
      <c r="I116" s="77"/>
      <c r="J116" s="77" t="s">
        <v>288</v>
      </c>
      <c r="K116" s="47"/>
      <c r="L116" s="47"/>
      <c r="M116" s="47"/>
      <c r="N116" s="47"/>
      <c r="O116" s="77" t="s">
        <v>302</v>
      </c>
      <c r="P116" s="47"/>
      <c r="Q116" s="47"/>
      <c r="R116" s="47"/>
      <c r="S116" s="47"/>
      <c r="T116" s="47"/>
      <c r="U116" s="47"/>
      <c r="V116" s="47"/>
      <c r="W116" s="47"/>
      <c r="X116" s="47"/>
      <c r="Y116" s="47"/>
      <c r="Z116" s="47"/>
      <c r="AA116" s="47"/>
      <c r="AB116" s="47"/>
      <c r="AC116" s="47"/>
      <c r="AD116" s="47"/>
      <c r="AE116" s="47"/>
      <c r="AF116" s="47"/>
      <c r="AG116" s="47"/>
      <c r="AH116" s="77" t="s">
        <v>1813</v>
      </c>
      <c r="AI116" s="77" t="s">
        <v>1824</v>
      </c>
      <c r="AJ116" s="77" t="s">
        <v>1815</v>
      </c>
      <c r="AK116" s="47"/>
      <c r="AL116" s="47"/>
      <c r="AM116" s="47"/>
      <c r="AN116" s="47"/>
      <c r="AO116" s="47"/>
      <c r="AP116" s="47"/>
      <c r="AQ116" s="47"/>
      <c r="AR116" s="47"/>
      <c r="AS116" s="47"/>
    </row>
    <row r="117" spans="1:45" ht="13" x14ac:dyDescent="0.15">
      <c r="A117" s="76">
        <v>43767.69982267361</v>
      </c>
      <c r="B117" s="77" t="s">
        <v>141</v>
      </c>
      <c r="C117" s="77" t="str">
        <f t="shared" si="0"/>
        <v>Manor New Tech</v>
      </c>
      <c r="D117" s="77" t="str">
        <f t="shared" si="1"/>
        <v>Jaime Bautista</v>
      </c>
      <c r="E117" s="79">
        <f t="shared" si="2"/>
        <v>0</v>
      </c>
      <c r="F117" s="77">
        <f t="shared" si="6"/>
        <v>0</v>
      </c>
      <c r="G117" s="77">
        <f t="shared" si="7"/>
        <v>0</v>
      </c>
      <c r="H117" s="77">
        <f t="shared" si="8"/>
        <v>0</v>
      </c>
      <c r="I117" s="77"/>
      <c r="J117" s="77" t="s">
        <v>272</v>
      </c>
      <c r="K117" s="47"/>
      <c r="L117" s="47"/>
      <c r="M117" s="47"/>
      <c r="N117" s="47"/>
      <c r="O117" s="47"/>
      <c r="P117" s="47"/>
      <c r="Q117" s="47"/>
      <c r="R117" s="77" t="s">
        <v>292</v>
      </c>
      <c r="S117" s="47"/>
      <c r="T117" s="47"/>
      <c r="U117" s="47"/>
      <c r="V117" s="47"/>
      <c r="W117" s="47"/>
      <c r="X117" s="47"/>
      <c r="Y117" s="47"/>
      <c r="Z117" s="47"/>
      <c r="AA117" s="47"/>
      <c r="AB117" s="47"/>
      <c r="AC117" s="47"/>
      <c r="AD117" s="47"/>
      <c r="AE117" s="47"/>
      <c r="AF117" s="47"/>
      <c r="AG117" s="47"/>
      <c r="AH117" s="77" t="s">
        <v>1826</v>
      </c>
      <c r="AI117" s="77" t="s">
        <v>1828</v>
      </c>
      <c r="AJ117" s="77" t="s">
        <v>1829</v>
      </c>
      <c r="AK117" s="47"/>
      <c r="AL117" s="47"/>
      <c r="AM117" s="47"/>
      <c r="AN117" s="47"/>
      <c r="AO117" s="47"/>
      <c r="AP117" s="47"/>
      <c r="AQ117" s="47"/>
      <c r="AR117" s="47"/>
      <c r="AS117" s="47"/>
    </row>
    <row r="118" spans="1:45" ht="13" x14ac:dyDescent="0.15">
      <c r="A118" s="76">
        <v>43767.713211481481</v>
      </c>
      <c r="B118" s="77" t="s">
        <v>141</v>
      </c>
      <c r="C118" s="77" t="str">
        <f t="shared" si="0"/>
        <v>Hendrickson</v>
      </c>
      <c r="D118" s="77" t="str">
        <f t="shared" si="1"/>
        <v>Kehali Bekalu</v>
      </c>
      <c r="E118" s="79">
        <f t="shared" si="2"/>
        <v>0.66666666666666663</v>
      </c>
      <c r="F118" s="77">
        <f t="shared" si="6"/>
        <v>1</v>
      </c>
      <c r="G118" s="77">
        <f t="shared" si="7"/>
        <v>0</v>
      </c>
      <c r="H118" s="77">
        <f t="shared" si="8"/>
        <v>1</v>
      </c>
      <c r="I118" s="77"/>
      <c r="J118" s="77" t="s">
        <v>288</v>
      </c>
      <c r="K118" s="47"/>
      <c r="L118" s="47"/>
      <c r="M118" s="47"/>
      <c r="N118" s="47"/>
      <c r="O118" s="77" t="s">
        <v>305</v>
      </c>
      <c r="P118" s="47"/>
      <c r="Q118" s="47"/>
      <c r="R118" s="47"/>
      <c r="S118" s="47"/>
      <c r="T118" s="47"/>
      <c r="U118" s="47"/>
      <c r="V118" s="47"/>
      <c r="W118" s="47"/>
      <c r="X118" s="47"/>
      <c r="Y118" s="47"/>
      <c r="Z118" s="47"/>
      <c r="AA118" s="47"/>
      <c r="AB118" s="47"/>
      <c r="AC118" s="47"/>
      <c r="AD118" s="47"/>
      <c r="AE118" s="47"/>
      <c r="AF118" s="47"/>
      <c r="AG118" s="47"/>
      <c r="AH118" s="77" t="s">
        <v>1813</v>
      </c>
      <c r="AI118" s="77" t="s">
        <v>1830</v>
      </c>
      <c r="AJ118" s="77" t="s">
        <v>1815</v>
      </c>
      <c r="AK118" s="47"/>
      <c r="AL118" s="47"/>
      <c r="AM118" s="47"/>
      <c r="AN118" s="47"/>
      <c r="AO118" s="47"/>
      <c r="AP118" s="47"/>
      <c r="AQ118" s="47"/>
      <c r="AR118" s="47"/>
      <c r="AS118" s="47"/>
    </row>
    <row r="119" spans="1:45" ht="13" x14ac:dyDescent="0.15">
      <c r="A119" s="76">
        <v>43767.713258055555</v>
      </c>
      <c r="B119" s="77" t="s">
        <v>141</v>
      </c>
      <c r="C119" s="77" t="str">
        <f t="shared" si="0"/>
        <v>Hendrickson</v>
      </c>
      <c r="D119" s="77" t="str">
        <f t="shared" si="1"/>
        <v>Skylar Schlicht</v>
      </c>
      <c r="E119" s="79">
        <f t="shared" si="2"/>
        <v>0.33333333333333331</v>
      </c>
      <c r="F119" s="77">
        <f t="shared" si="6"/>
        <v>0</v>
      </c>
      <c r="G119" s="77">
        <f t="shared" si="7"/>
        <v>0</v>
      </c>
      <c r="H119" s="77">
        <f t="shared" si="8"/>
        <v>1</v>
      </c>
      <c r="I119" s="77"/>
      <c r="J119" s="77" t="s">
        <v>288</v>
      </c>
      <c r="K119" s="47"/>
      <c r="L119" s="47"/>
      <c r="M119" s="47"/>
      <c r="N119" s="47"/>
      <c r="O119" s="77" t="s">
        <v>295</v>
      </c>
      <c r="P119" s="47"/>
      <c r="Q119" s="47"/>
      <c r="R119" s="47"/>
      <c r="S119" s="47"/>
      <c r="T119" s="47"/>
      <c r="U119" s="47"/>
      <c r="V119" s="47"/>
      <c r="W119" s="47"/>
      <c r="X119" s="47"/>
      <c r="Y119" s="47"/>
      <c r="Z119" s="47"/>
      <c r="AA119" s="47"/>
      <c r="AB119" s="47"/>
      <c r="AC119" s="47"/>
      <c r="AD119" s="47"/>
      <c r="AE119" s="47"/>
      <c r="AF119" s="47"/>
      <c r="AG119" s="47"/>
      <c r="AH119" s="77" t="s">
        <v>1816</v>
      </c>
      <c r="AI119" s="77" t="s">
        <v>1831</v>
      </c>
      <c r="AJ119" s="77" t="s">
        <v>1815</v>
      </c>
      <c r="AK119" s="47"/>
      <c r="AL119" s="47"/>
      <c r="AM119" s="47"/>
      <c r="AN119" s="47"/>
      <c r="AO119" s="47"/>
      <c r="AP119" s="47"/>
      <c r="AQ119" s="47"/>
      <c r="AR119" s="47"/>
      <c r="AS119" s="47"/>
    </row>
    <row r="120" spans="1:45" ht="13" x14ac:dyDescent="0.15">
      <c r="A120" s="76">
        <v>43767.715150416669</v>
      </c>
      <c r="B120" s="77" t="s">
        <v>141</v>
      </c>
      <c r="C120" s="77" t="str">
        <f t="shared" si="0"/>
        <v>Hendrickson</v>
      </c>
      <c r="D120" s="77" t="str">
        <f t="shared" si="1"/>
        <v>Jennifer Wieckowski</v>
      </c>
      <c r="E120" s="79">
        <f t="shared" si="2"/>
        <v>0.66666666666666663</v>
      </c>
      <c r="F120" s="77">
        <f t="shared" si="6"/>
        <v>1</v>
      </c>
      <c r="G120" s="77">
        <f t="shared" si="7"/>
        <v>0</v>
      </c>
      <c r="H120" s="77">
        <f t="shared" si="8"/>
        <v>1</v>
      </c>
      <c r="I120" s="77"/>
      <c r="J120" s="77" t="s">
        <v>288</v>
      </c>
      <c r="K120" s="47"/>
      <c r="L120" s="47"/>
      <c r="M120" s="47"/>
      <c r="N120" s="47"/>
      <c r="O120" s="77" t="s">
        <v>293</v>
      </c>
      <c r="P120" s="47"/>
      <c r="Q120" s="47"/>
      <c r="R120" s="47"/>
      <c r="S120" s="47"/>
      <c r="T120" s="47"/>
      <c r="U120" s="47"/>
      <c r="V120" s="47"/>
      <c r="W120" s="47"/>
      <c r="X120" s="47"/>
      <c r="Y120" s="47"/>
      <c r="Z120" s="47"/>
      <c r="AA120" s="47"/>
      <c r="AB120" s="47"/>
      <c r="AC120" s="47"/>
      <c r="AD120" s="47"/>
      <c r="AE120" s="47"/>
      <c r="AF120" s="47"/>
      <c r="AG120" s="47"/>
      <c r="AH120" s="77" t="s">
        <v>1813</v>
      </c>
      <c r="AI120" s="77" t="s">
        <v>1831</v>
      </c>
      <c r="AJ120" s="77" t="s">
        <v>1815</v>
      </c>
      <c r="AK120" s="47"/>
      <c r="AL120" s="47"/>
      <c r="AM120" s="47"/>
      <c r="AN120" s="47"/>
      <c r="AO120" s="47"/>
      <c r="AP120" s="47"/>
      <c r="AQ120" s="47"/>
      <c r="AR120" s="47"/>
      <c r="AS120" s="47"/>
    </row>
    <row r="121" spans="1:45" ht="13" x14ac:dyDescent="0.15">
      <c r="A121" s="76">
        <v>43767.716865775466</v>
      </c>
      <c r="B121" s="77" t="s">
        <v>141</v>
      </c>
      <c r="C121" s="77" t="str">
        <f t="shared" si="0"/>
        <v>Hendrickson</v>
      </c>
      <c r="D121" s="77" t="str">
        <f t="shared" si="1"/>
        <v>Gabriela Trevino</v>
      </c>
      <c r="E121" s="79">
        <f t="shared" si="2"/>
        <v>0.66666666666666663</v>
      </c>
      <c r="F121" s="77">
        <f t="shared" si="6"/>
        <v>1</v>
      </c>
      <c r="G121" s="77">
        <f t="shared" si="7"/>
        <v>0</v>
      </c>
      <c r="H121" s="77">
        <f t="shared" si="8"/>
        <v>1</v>
      </c>
      <c r="I121" s="77"/>
      <c r="J121" s="77" t="s">
        <v>288</v>
      </c>
      <c r="K121" s="47"/>
      <c r="L121" s="47"/>
      <c r="M121" s="47"/>
      <c r="N121" s="47"/>
      <c r="O121" s="77" t="s">
        <v>304</v>
      </c>
      <c r="P121" s="47"/>
      <c r="Q121" s="47"/>
      <c r="R121" s="47"/>
      <c r="S121" s="47"/>
      <c r="T121" s="47"/>
      <c r="U121" s="47"/>
      <c r="V121" s="47"/>
      <c r="W121" s="47"/>
      <c r="X121" s="47"/>
      <c r="Y121" s="47"/>
      <c r="Z121" s="47"/>
      <c r="AA121" s="47"/>
      <c r="AB121" s="47"/>
      <c r="AC121" s="47"/>
      <c r="AD121" s="47"/>
      <c r="AE121" s="47"/>
      <c r="AF121" s="47"/>
      <c r="AG121" s="47"/>
      <c r="AH121" s="77" t="s">
        <v>1813</v>
      </c>
      <c r="AI121" s="77" t="s">
        <v>1832</v>
      </c>
      <c r="AJ121" s="77" t="s">
        <v>1815</v>
      </c>
      <c r="AK121" s="47"/>
      <c r="AL121" s="47"/>
      <c r="AM121" s="47"/>
      <c r="AN121" s="47"/>
      <c r="AO121" s="47"/>
      <c r="AP121" s="47"/>
      <c r="AQ121" s="47"/>
      <c r="AR121" s="47"/>
      <c r="AS121" s="47"/>
    </row>
    <row r="122" spans="1:45" ht="13" x14ac:dyDescent="0.15">
      <c r="A122" s="76">
        <v>43767.724826874997</v>
      </c>
      <c r="B122" s="77" t="s">
        <v>141</v>
      </c>
      <c r="C122" s="77" t="str">
        <f t="shared" si="0"/>
        <v>Hendrickson</v>
      </c>
      <c r="D122" s="77" t="str">
        <f t="shared" si="1"/>
        <v>Camryn Wade</v>
      </c>
      <c r="E122" s="79">
        <f t="shared" si="2"/>
        <v>1</v>
      </c>
      <c r="F122" s="77">
        <f t="shared" si="6"/>
        <v>1</v>
      </c>
      <c r="G122" s="77">
        <f t="shared" si="7"/>
        <v>1</v>
      </c>
      <c r="H122" s="77">
        <f t="shared" si="8"/>
        <v>1</v>
      </c>
      <c r="I122" s="77"/>
      <c r="J122" s="77" t="s">
        <v>288</v>
      </c>
      <c r="K122" s="47"/>
      <c r="L122" s="47"/>
      <c r="M122" s="47"/>
      <c r="N122" s="47"/>
      <c r="O122" s="77" t="s">
        <v>388</v>
      </c>
      <c r="P122" s="47"/>
      <c r="Q122" s="47"/>
      <c r="R122" s="47"/>
      <c r="S122" s="47"/>
      <c r="T122" s="47"/>
      <c r="U122" s="47"/>
      <c r="V122" s="47"/>
      <c r="W122" s="47"/>
      <c r="X122" s="47"/>
      <c r="Y122" s="47"/>
      <c r="Z122" s="47"/>
      <c r="AA122" s="47"/>
      <c r="AB122" s="47"/>
      <c r="AC122" s="47"/>
      <c r="AD122" s="47"/>
      <c r="AE122" s="47"/>
      <c r="AF122" s="47"/>
      <c r="AG122" s="47"/>
      <c r="AH122" s="77" t="s">
        <v>1813</v>
      </c>
      <c r="AI122" s="77" t="s">
        <v>1833</v>
      </c>
      <c r="AJ122" s="77" t="s">
        <v>1815</v>
      </c>
      <c r="AK122" s="47"/>
      <c r="AL122" s="47"/>
      <c r="AM122" s="47"/>
      <c r="AN122" s="47"/>
      <c r="AO122" s="47"/>
      <c r="AP122" s="47"/>
      <c r="AQ122" s="47"/>
      <c r="AR122" s="47"/>
      <c r="AS122" s="47"/>
    </row>
    <row r="123" spans="1:45" ht="13" x14ac:dyDescent="0.15">
      <c r="A123" s="76">
        <v>43767.72704795139</v>
      </c>
      <c r="B123" s="77" t="s">
        <v>141</v>
      </c>
      <c r="C123" s="77" t="str">
        <f t="shared" si="0"/>
        <v>Hendrickson</v>
      </c>
      <c r="D123" s="77" t="str">
        <f t="shared" si="1"/>
        <v>Anabelle Serrano</v>
      </c>
      <c r="E123" s="79">
        <f t="shared" si="2"/>
        <v>0.33333333333333331</v>
      </c>
      <c r="F123" s="77">
        <f t="shared" si="6"/>
        <v>1</v>
      </c>
      <c r="G123" s="77">
        <f t="shared" si="7"/>
        <v>0</v>
      </c>
      <c r="H123" s="77">
        <f t="shared" si="8"/>
        <v>0</v>
      </c>
      <c r="I123" s="77"/>
      <c r="J123" s="77" t="s">
        <v>288</v>
      </c>
      <c r="K123" s="47"/>
      <c r="L123" s="47"/>
      <c r="M123" s="47"/>
      <c r="N123" s="47"/>
      <c r="O123" s="77" t="s">
        <v>330</v>
      </c>
      <c r="P123" s="47"/>
      <c r="Q123" s="47"/>
      <c r="R123" s="47"/>
      <c r="S123" s="47"/>
      <c r="T123" s="47"/>
      <c r="U123" s="47"/>
      <c r="V123" s="47"/>
      <c r="W123" s="47"/>
      <c r="X123" s="47"/>
      <c r="Y123" s="47"/>
      <c r="Z123" s="47"/>
      <c r="AA123" s="47"/>
      <c r="AB123" s="47"/>
      <c r="AC123" s="47"/>
      <c r="AD123" s="47"/>
      <c r="AE123" s="47"/>
      <c r="AF123" s="47"/>
      <c r="AG123" s="47"/>
      <c r="AH123" s="77" t="s">
        <v>1813</v>
      </c>
      <c r="AI123" s="77" t="s">
        <v>1834</v>
      </c>
      <c r="AJ123" s="77" t="s">
        <v>1817</v>
      </c>
      <c r="AK123" s="47"/>
      <c r="AL123" s="47"/>
      <c r="AM123" s="47"/>
      <c r="AN123" s="47"/>
      <c r="AO123" s="47"/>
      <c r="AP123" s="47"/>
      <c r="AQ123" s="47"/>
      <c r="AR123" s="47"/>
      <c r="AS123" s="47"/>
    </row>
    <row r="124" spans="1:45" ht="13" x14ac:dyDescent="0.15">
      <c r="A124" s="76">
        <v>43767.727940567129</v>
      </c>
      <c r="B124" s="77" t="s">
        <v>141</v>
      </c>
      <c r="C124" s="77" t="str">
        <f t="shared" si="0"/>
        <v>Hendrickson</v>
      </c>
      <c r="D124" s="77" t="str">
        <f t="shared" si="1"/>
        <v>TyJah Simon</v>
      </c>
      <c r="E124" s="79">
        <f t="shared" si="2"/>
        <v>0.66666666666666663</v>
      </c>
      <c r="F124" s="77">
        <f t="shared" si="6"/>
        <v>1</v>
      </c>
      <c r="G124" s="77">
        <f t="shared" si="7"/>
        <v>1</v>
      </c>
      <c r="H124" s="77">
        <f t="shared" si="8"/>
        <v>0</v>
      </c>
      <c r="I124" s="77"/>
      <c r="J124" s="77" t="s">
        <v>288</v>
      </c>
      <c r="K124" s="47"/>
      <c r="L124" s="47"/>
      <c r="M124" s="47"/>
      <c r="N124" s="47"/>
      <c r="O124" s="77" t="s">
        <v>289</v>
      </c>
      <c r="P124" s="47"/>
      <c r="Q124" s="47"/>
      <c r="R124" s="47"/>
      <c r="S124" s="47"/>
      <c r="T124" s="47"/>
      <c r="U124" s="47"/>
      <c r="V124" s="47"/>
      <c r="W124" s="47"/>
      <c r="X124" s="47"/>
      <c r="Y124" s="47"/>
      <c r="Z124" s="47"/>
      <c r="AA124" s="47"/>
      <c r="AB124" s="47"/>
      <c r="AC124" s="47"/>
      <c r="AD124" s="47"/>
      <c r="AE124" s="47"/>
      <c r="AF124" s="47"/>
      <c r="AG124" s="47"/>
      <c r="AH124" s="77" t="s">
        <v>1813</v>
      </c>
      <c r="AI124" s="77" t="s">
        <v>1835</v>
      </c>
      <c r="AJ124" s="77" t="s">
        <v>1817</v>
      </c>
      <c r="AK124" s="47"/>
      <c r="AL124" s="47"/>
      <c r="AM124" s="47"/>
      <c r="AN124" s="47"/>
      <c r="AO124" s="47"/>
      <c r="AP124" s="47"/>
      <c r="AQ124" s="47"/>
      <c r="AR124" s="47"/>
      <c r="AS124" s="47"/>
    </row>
    <row r="125" spans="1:45" ht="13" x14ac:dyDescent="0.15">
      <c r="A125" s="76">
        <v>43767.728240023149</v>
      </c>
      <c r="B125" s="77" t="s">
        <v>141</v>
      </c>
      <c r="C125" s="77" t="str">
        <f t="shared" si="0"/>
        <v>Hendrickson</v>
      </c>
      <c r="D125" s="77" t="str">
        <f t="shared" si="1"/>
        <v>Brooke Wickersham</v>
      </c>
      <c r="E125" s="79">
        <f t="shared" si="2"/>
        <v>1</v>
      </c>
      <c r="F125" s="77">
        <f t="shared" si="6"/>
        <v>1</v>
      </c>
      <c r="G125" s="77">
        <f t="shared" si="7"/>
        <v>1</v>
      </c>
      <c r="H125" s="77">
        <f t="shared" si="8"/>
        <v>1</v>
      </c>
      <c r="I125" s="77"/>
      <c r="J125" s="77" t="s">
        <v>288</v>
      </c>
      <c r="K125" s="47"/>
      <c r="L125" s="47"/>
      <c r="M125" s="47"/>
      <c r="N125" s="47"/>
      <c r="O125" s="77" t="s">
        <v>294</v>
      </c>
      <c r="P125" s="47"/>
      <c r="Q125" s="47"/>
      <c r="R125" s="47"/>
      <c r="S125" s="47"/>
      <c r="T125" s="47"/>
      <c r="U125" s="47"/>
      <c r="V125" s="47"/>
      <c r="W125" s="47"/>
      <c r="X125" s="47"/>
      <c r="Y125" s="47"/>
      <c r="Z125" s="47"/>
      <c r="AA125" s="47"/>
      <c r="AB125" s="47"/>
      <c r="AC125" s="47"/>
      <c r="AD125" s="47"/>
      <c r="AE125" s="47"/>
      <c r="AF125" s="47"/>
      <c r="AG125" s="47"/>
      <c r="AH125" s="77" t="s">
        <v>1813</v>
      </c>
      <c r="AI125" s="77" t="s">
        <v>1836</v>
      </c>
      <c r="AJ125" s="77" t="s">
        <v>1815</v>
      </c>
      <c r="AK125" s="47"/>
      <c r="AL125" s="47"/>
      <c r="AM125" s="47"/>
      <c r="AN125" s="47"/>
      <c r="AO125" s="47"/>
      <c r="AP125" s="47"/>
      <c r="AQ125" s="47"/>
      <c r="AR125" s="47"/>
      <c r="AS125" s="47"/>
    </row>
    <row r="126" spans="1:45" ht="13" x14ac:dyDescent="0.15">
      <c r="A126" s="76">
        <v>43767.729348460649</v>
      </c>
      <c r="B126" s="77" t="s">
        <v>141</v>
      </c>
      <c r="C126" s="77" t="str">
        <f t="shared" si="0"/>
        <v>Hendrickson</v>
      </c>
      <c r="D126" s="77" t="str">
        <f t="shared" si="1"/>
        <v>Christian Birt</v>
      </c>
      <c r="E126" s="79">
        <f t="shared" si="2"/>
        <v>0.66666666666666663</v>
      </c>
      <c r="F126" s="77">
        <f t="shared" si="6"/>
        <v>1</v>
      </c>
      <c r="G126" s="77">
        <f t="shared" si="7"/>
        <v>0</v>
      </c>
      <c r="H126" s="77">
        <f t="shared" si="8"/>
        <v>1</v>
      </c>
      <c r="I126" s="77"/>
      <c r="J126" s="77" t="s">
        <v>288</v>
      </c>
      <c r="K126" s="47"/>
      <c r="L126" s="47"/>
      <c r="M126" s="47"/>
      <c r="N126" s="47"/>
      <c r="O126" s="77" t="s">
        <v>291</v>
      </c>
      <c r="P126" s="47"/>
      <c r="Q126" s="47"/>
      <c r="R126" s="47"/>
      <c r="S126" s="47"/>
      <c r="T126" s="47"/>
      <c r="U126" s="47"/>
      <c r="V126" s="47"/>
      <c r="W126" s="47"/>
      <c r="X126" s="47"/>
      <c r="Y126" s="47"/>
      <c r="Z126" s="47"/>
      <c r="AA126" s="47"/>
      <c r="AB126" s="47"/>
      <c r="AC126" s="47"/>
      <c r="AD126" s="47"/>
      <c r="AE126" s="47"/>
      <c r="AF126" s="47"/>
      <c r="AG126" s="47"/>
      <c r="AH126" s="77" t="s">
        <v>1813</v>
      </c>
      <c r="AI126" s="77" t="s">
        <v>1837</v>
      </c>
      <c r="AJ126" s="77" t="s">
        <v>1815</v>
      </c>
      <c r="AK126" s="47"/>
      <c r="AL126" s="47"/>
      <c r="AM126" s="47"/>
      <c r="AN126" s="47"/>
      <c r="AO126" s="47"/>
      <c r="AP126" s="47"/>
      <c r="AQ126" s="47"/>
      <c r="AR126" s="47"/>
      <c r="AS126" s="47"/>
    </row>
    <row r="127" spans="1:45" ht="13" x14ac:dyDescent="0.15">
      <c r="A127" s="76">
        <v>43767.729584745372</v>
      </c>
      <c r="B127" s="77" t="s">
        <v>141</v>
      </c>
      <c r="C127" s="77" t="str">
        <f t="shared" si="0"/>
        <v>Hendrickson</v>
      </c>
      <c r="D127" s="77" t="str">
        <f t="shared" si="1"/>
        <v>Rodrick Williams</v>
      </c>
      <c r="E127" s="79">
        <f t="shared" si="2"/>
        <v>0.33333333333333331</v>
      </c>
      <c r="F127" s="77">
        <f t="shared" si="6"/>
        <v>1</v>
      </c>
      <c r="G127" s="77">
        <f t="shared" si="7"/>
        <v>0</v>
      </c>
      <c r="H127" s="77">
        <f t="shared" si="8"/>
        <v>0</v>
      </c>
      <c r="I127" s="77"/>
      <c r="J127" s="77" t="s">
        <v>288</v>
      </c>
      <c r="K127" s="47"/>
      <c r="L127" s="47"/>
      <c r="M127" s="47"/>
      <c r="N127" s="47"/>
      <c r="O127" s="77" t="s">
        <v>308</v>
      </c>
      <c r="P127" s="47"/>
      <c r="Q127" s="47"/>
      <c r="R127" s="47"/>
      <c r="S127" s="47"/>
      <c r="T127" s="47"/>
      <c r="U127" s="47"/>
      <c r="V127" s="47"/>
      <c r="W127" s="47"/>
      <c r="X127" s="47"/>
      <c r="Y127" s="47"/>
      <c r="Z127" s="47"/>
      <c r="AA127" s="47"/>
      <c r="AB127" s="47"/>
      <c r="AC127" s="47"/>
      <c r="AD127" s="47"/>
      <c r="AE127" s="47"/>
      <c r="AF127" s="47"/>
      <c r="AG127" s="47"/>
      <c r="AH127" s="77" t="s">
        <v>1813</v>
      </c>
      <c r="AI127" s="77" t="s">
        <v>1838</v>
      </c>
      <c r="AJ127" s="77" t="s">
        <v>1817</v>
      </c>
      <c r="AK127" s="47"/>
      <c r="AL127" s="47"/>
      <c r="AM127" s="47"/>
      <c r="AN127" s="47"/>
      <c r="AO127" s="47"/>
      <c r="AP127" s="47"/>
      <c r="AQ127" s="47"/>
      <c r="AR127" s="47"/>
      <c r="AS127" s="47"/>
    </row>
    <row r="128" spans="1:45" ht="13" x14ac:dyDescent="0.15">
      <c r="A128" s="76">
        <v>43767.729814756945</v>
      </c>
      <c r="B128" s="77" t="s">
        <v>141</v>
      </c>
      <c r="C128" s="77" t="str">
        <f t="shared" si="0"/>
        <v>Hendrickson</v>
      </c>
      <c r="D128" s="77" t="str">
        <f t="shared" si="1"/>
        <v>Keysibeth Guerra</v>
      </c>
      <c r="E128" s="79">
        <f t="shared" si="2"/>
        <v>0.33333333333333331</v>
      </c>
      <c r="F128" s="77">
        <f t="shared" si="6"/>
        <v>0</v>
      </c>
      <c r="G128" s="77">
        <f t="shared" si="7"/>
        <v>0</v>
      </c>
      <c r="H128" s="77">
        <f t="shared" si="8"/>
        <v>1</v>
      </c>
      <c r="I128" s="77"/>
      <c r="J128" s="77" t="s">
        <v>288</v>
      </c>
      <c r="K128" s="47"/>
      <c r="L128" s="47"/>
      <c r="M128" s="47"/>
      <c r="N128" s="47"/>
      <c r="O128" s="77" t="s">
        <v>298</v>
      </c>
      <c r="P128" s="47"/>
      <c r="Q128" s="47"/>
      <c r="R128" s="47"/>
      <c r="S128" s="47"/>
      <c r="T128" s="47"/>
      <c r="U128" s="47"/>
      <c r="V128" s="47"/>
      <c r="W128" s="47"/>
      <c r="X128" s="47"/>
      <c r="Y128" s="47"/>
      <c r="Z128" s="47"/>
      <c r="AA128" s="47"/>
      <c r="AB128" s="47"/>
      <c r="AC128" s="47"/>
      <c r="AD128" s="47"/>
      <c r="AE128" s="47"/>
      <c r="AF128" s="47"/>
      <c r="AG128" s="47"/>
      <c r="AH128" s="77" t="s">
        <v>1826</v>
      </c>
      <c r="AI128" s="77" t="s">
        <v>1839</v>
      </c>
      <c r="AJ128" s="77" t="s">
        <v>1815</v>
      </c>
      <c r="AK128" s="47"/>
      <c r="AL128" s="47"/>
      <c r="AM128" s="47"/>
      <c r="AN128" s="47"/>
      <c r="AO128" s="47"/>
      <c r="AP128" s="47"/>
      <c r="AQ128" s="47"/>
      <c r="AR128" s="47"/>
      <c r="AS128" s="47"/>
    </row>
    <row r="129" spans="1:45" ht="13" x14ac:dyDescent="0.15">
      <c r="A129" s="76">
        <v>43767.731831886573</v>
      </c>
      <c r="B129" s="77" t="s">
        <v>141</v>
      </c>
      <c r="C129" s="77" t="str">
        <f t="shared" si="0"/>
        <v>Hendrickson</v>
      </c>
      <c r="D129" s="77" t="str">
        <f t="shared" si="1"/>
        <v>Jayden Banks</v>
      </c>
      <c r="E129" s="79">
        <f t="shared" si="2"/>
        <v>0.66666666666666663</v>
      </c>
      <c r="F129" s="77">
        <f t="shared" si="6"/>
        <v>0</v>
      </c>
      <c r="G129" s="77">
        <f t="shared" si="7"/>
        <v>1</v>
      </c>
      <c r="H129" s="77">
        <f t="shared" si="8"/>
        <v>1</v>
      </c>
      <c r="I129" s="77"/>
      <c r="J129" s="77" t="s">
        <v>288</v>
      </c>
      <c r="K129" s="47"/>
      <c r="L129" s="47"/>
      <c r="M129" s="47"/>
      <c r="N129" s="47"/>
      <c r="O129" s="77" t="s">
        <v>303</v>
      </c>
      <c r="P129" s="47"/>
      <c r="Q129" s="47"/>
      <c r="R129" s="47"/>
      <c r="S129" s="47"/>
      <c r="T129" s="47"/>
      <c r="U129" s="47"/>
      <c r="V129" s="47"/>
      <c r="W129" s="47"/>
      <c r="X129" s="47"/>
      <c r="Y129" s="47"/>
      <c r="Z129" s="47"/>
      <c r="AA129" s="47"/>
      <c r="AB129" s="47"/>
      <c r="AC129" s="47"/>
      <c r="AD129" s="47"/>
      <c r="AE129" s="47"/>
      <c r="AF129" s="47"/>
      <c r="AG129" s="47"/>
      <c r="AH129" s="77" t="s">
        <v>1816</v>
      </c>
      <c r="AI129" s="77" t="s">
        <v>1820</v>
      </c>
      <c r="AJ129" s="77" t="s">
        <v>1815</v>
      </c>
      <c r="AK129" s="47"/>
      <c r="AL129" s="47"/>
      <c r="AM129" s="47"/>
      <c r="AN129" s="47"/>
      <c r="AO129" s="47"/>
      <c r="AP129" s="47"/>
      <c r="AQ129" s="47"/>
      <c r="AR129" s="47"/>
      <c r="AS129" s="47"/>
    </row>
    <row r="130" spans="1:45" ht="13" x14ac:dyDescent="0.15">
      <c r="A130" s="76">
        <v>43767.933720173613</v>
      </c>
      <c r="B130" s="77" t="s">
        <v>141</v>
      </c>
      <c r="C130" s="77" t="str">
        <f t="shared" si="0"/>
        <v>Harmony</v>
      </c>
      <c r="D130" s="77" t="str">
        <f t="shared" si="1"/>
        <v>Catherine Hyatt</v>
      </c>
      <c r="E130" s="79">
        <f t="shared" si="2"/>
        <v>1</v>
      </c>
      <c r="F130" s="77">
        <f t="shared" si="6"/>
        <v>1</v>
      </c>
      <c r="G130" s="77">
        <f t="shared" si="7"/>
        <v>1</v>
      </c>
      <c r="H130" s="77">
        <f t="shared" si="8"/>
        <v>1</v>
      </c>
      <c r="I130" s="77"/>
      <c r="J130" s="77" t="s">
        <v>247</v>
      </c>
      <c r="K130" s="47"/>
      <c r="L130" s="47"/>
      <c r="M130" s="47"/>
      <c r="N130" s="77" t="s">
        <v>257</v>
      </c>
      <c r="O130" s="47"/>
      <c r="P130" s="47"/>
      <c r="Q130" s="47"/>
      <c r="R130" s="47"/>
      <c r="S130" s="47"/>
      <c r="T130" s="47"/>
      <c r="U130" s="47"/>
      <c r="V130" s="47"/>
      <c r="W130" s="47"/>
      <c r="X130" s="47"/>
      <c r="Y130" s="47"/>
      <c r="Z130" s="47"/>
      <c r="AA130" s="47"/>
      <c r="AB130" s="47"/>
      <c r="AC130" s="47"/>
      <c r="AD130" s="47"/>
      <c r="AE130" s="47"/>
      <c r="AF130" s="47"/>
      <c r="AG130" s="47"/>
      <c r="AH130" s="77" t="s">
        <v>1813</v>
      </c>
      <c r="AI130" s="77" t="s">
        <v>1824</v>
      </c>
      <c r="AJ130" s="77" t="s">
        <v>1815</v>
      </c>
      <c r="AK130" s="47"/>
      <c r="AL130" s="47"/>
      <c r="AM130" s="47"/>
      <c r="AN130" s="47"/>
      <c r="AO130" s="47"/>
      <c r="AP130" s="47"/>
      <c r="AQ130" s="47"/>
      <c r="AR130" s="47"/>
      <c r="AS130" s="47"/>
    </row>
    <row r="131" spans="1:45" ht="13" x14ac:dyDescent="0.15">
      <c r="A131" s="76">
        <v>43768.712787152777</v>
      </c>
      <c r="B131" s="77" t="s">
        <v>141</v>
      </c>
      <c r="C131" s="77" t="str">
        <f t="shared" si="0"/>
        <v>Del Valle</v>
      </c>
      <c r="D131" s="77" t="str">
        <f t="shared" si="1"/>
        <v>Adrian Zermeno</v>
      </c>
      <c r="E131" s="79">
        <f t="shared" si="2"/>
        <v>0</v>
      </c>
      <c r="F131" s="77">
        <f t="shared" si="6"/>
        <v>0</v>
      </c>
      <c r="G131" s="77">
        <f t="shared" si="7"/>
        <v>0</v>
      </c>
      <c r="H131" s="77">
        <f t="shared" si="8"/>
        <v>0</v>
      </c>
      <c r="I131" s="77"/>
      <c r="J131" s="77" t="s">
        <v>144</v>
      </c>
      <c r="K131" s="47"/>
      <c r="L131" s="47"/>
      <c r="M131" s="77" t="s">
        <v>296</v>
      </c>
      <c r="N131" s="47"/>
      <c r="O131" s="47"/>
      <c r="P131" s="47"/>
      <c r="Q131" s="47"/>
      <c r="R131" s="47"/>
      <c r="S131" s="47"/>
      <c r="T131" s="47"/>
      <c r="U131" s="47"/>
      <c r="V131" s="47"/>
      <c r="W131" s="47"/>
      <c r="X131" s="47"/>
      <c r="Y131" s="47"/>
      <c r="Z131" s="47"/>
      <c r="AA131" s="47"/>
      <c r="AB131" s="47"/>
      <c r="AC131" s="47"/>
      <c r="AD131" s="47"/>
      <c r="AE131" s="47"/>
      <c r="AF131" s="47"/>
      <c r="AG131" s="47"/>
      <c r="AH131" s="77" t="s">
        <v>1816</v>
      </c>
      <c r="AI131" s="77" t="s">
        <v>1840</v>
      </c>
      <c r="AJ131" s="77" t="s">
        <v>1817</v>
      </c>
      <c r="AK131" s="47"/>
      <c r="AL131" s="47"/>
      <c r="AM131" s="47"/>
      <c r="AN131" s="47"/>
      <c r="AO131" s="47"/>
      <c r="AP131" s="47"/>
      <c r="AQ131" s="47"/>
      <c r="AR131" s="47"/>
      <c r="AS131" s="47"/>
    </row>
    <row r="132" spans="1:45" ht="13" x14ac:dyDescent="0.15">
      <c r="A132" s="76">
        <v>43768.715571689812</v>
      </c>
      <c r="B132" s="77" t="s">
        <v>141</v>
      </c>
      <c r="C132" s="77" t="str">
        <f t="shared" si="0"/>
        <v>Weiss</v>
      </c>
      <c r="D132" s="77" t="str">
        <f t="shared" si="1"/>
        <v>Abigail Berry</v>
      </c>
      <c r="E132" s="79">
        <f t="shared" si="2"/>
        <v>0.33333333333333331</v>
      </c>
      <c r="F132" s="77">
        <f t="shared" si="6"/>
        <v>1</v>
      </c>
      <c r="G132" s="77">
        <f t="shared" si="7"/>
        <v>0</v>
      </c>
      <c r="H132" s="77">
        <f t="shared" si="8"/>
        <v>0</v>
      </c>
      <c r="I132" s="77"/>
      <c r="J132" s="77" t="s">
        <v>168</v>
      </c>
      <c r="K132" s="47"/>
      <c r="L132" s="47"/>
      <c r="M132" s="47"/>
      <c r="N132" s="47"/>
      <c r="O132" s="47"/>
      <c r="P132" s="47"/>
      <c r="Q132" s="47"/>
      <c r="R132" s="47"/>
      <c r="S132" s="47"/>
      <c r="T132" s="47"/>
      <c r="U132" s="47"/>
      <c r="V132" s="77" t="s">
        <v>192</v>
      </c>
      <c r="W132" s="47"/>
      <c r="X132" s="47"/>
      <c r="Y132" s="47"/>
      <c r="Z132" s="47"/>
      <c r="AA132" s="47"/>
      <c r="AB132" s="47"/>
      <c r="AC132" s="47"/>
      <c r="AD132" s="47"/>
      <c r="AE132" s="47"/>
      <c r="AF132" s="47"/>
      <c r="AG132" s="47"/>
      <c r="AH132" s="77" t="s">
        <v>1813</v>
      </c>
      <c r="AI132" s="77" t="s">
        <v>1841</v>
      </c>
      <c r="AJ132" s="77" t="s">
        <v>1817</v>
      </c>
      <c r="AK132" s="47"/>
      <c r="AL132" s="47"/>
      <c r="AM132" s="47"/>
      <c r="AN132" s="47"/>
      <c r="AO132" s="47"/>
      <c r="AP132" s="47"/>
      <c r="AQ132" s="47"/>
      <c r="AR132" s="47"/>
      <c r="AS132" s="47"/>
    </row>
    <row r="133" spans="1:45" ht="13" x14ac:dyDescent="0.15">
      <c r="A133" s="76">
        <v>43768.719717546293</v>
      </c>
      <c r="B133" s="77" t="s">
        <v>141</v>
      </c>
      <c r="C133" s="77" t="str">
        <f t="shared" si="0"/>
        <v>Del Valle</v>
      </c>
      <c r="D133" s="77" t="str">
        <f t="shared" si="1"/>
        <v>Clarissa Leija</v>
      </c>
      <c r="E133" s="79">
        <f t="shared" si="2"/>
        <v>1</v>
      </c>
      <c r="F133" s="77">
        <f t="shared" si="6"/>
        <v>1</v>
      </c>
      <c r="G133" s="77">
        <f t="shared" si="7"/>
        <v>1</v>
      </c>
      <c r="H133" s="77">
        <f t="shared" si="8"/>
        <v>1</v>
      </c>
      <c r="I133" s="77"/>
      <c r="J133" s="77" t="s">
        <v>144</v>
      </c>
      <c r="K133" s="47"/>
      <c r="L133" s="47"/>
      <c r="M133" s="77" t="s">
        <v>287</v>
      </c>
      <c r="N133" s="47"/>
      <c r="O133" s="47"/>
      <c r="P133" s="47"/>
      <c r="Q133" s="47"/>
      <c r="R133" s="47"/>
      <c r="S133" s="47"/>
      <c r="T133" s="47"/>
      <c r="U133" s="47"/>
      <c r="V133" s="47"/>
      <c r="W133" s="47"/>
      <c r="X133" s="47"/>
      <c r="Y133" s="47"/>
      <c r="Z133" s="47"/>
      <c r="AA133" s="47"/>
      <c r="AB133" s="47"/>
      <c r="AC133" s="47"/>
      <c r="AD133" s="47"/>
      <c r="AE133" s="47"/>
      <c r="AF133" s="47"/>
      <c r="AG133" s="47"/>
      <c r="AH133" s="77" t="s">
        <v>1813</v>
      </c>
      <c r="AI133" s="77" t="s">
        <v>1842</v>
      </c>
      <c r="AJ133" s="77" t="s">
        <v>1815</v>
      </c>
      <c r="AK133" s="47"/>
      <c r="AL133" s="47"/>
      <c r="AM133" s="47"/>
      <c r="AN133" s="47"/>
      <c r="AO133" s="47"/>
      <c r="AP133" s="47"/>
      <c r="AQ133" s="47"/>
      <c r="AR133" s="47"/>
      <c r="AS133" s="47"/>
    </row>
    <row r="134" spans="1:45" ht="13" x14ac:dyDescent="0.15">
      <c r="A134" s="76">
        <v>43768.721491701392</v>
      </c>
      <c r="B134" s="77" t="s">
        <v>141</v>
      </c>
      <c r="C134" s="77" t="str">
        <f t="shared" si="0"/>
        <v>Del Valle</v>
      </c>
      <c r="D134" s="77" t="str">
        <f t="shared" si="1"/>
        <v>Estrellita Dilbert</v>
      </c>
      <c r="E134" s="79">
        <f t="shared" si="2"/>
        <v>0.66666666666666663</v>
      </c>
      <c r="F134" s="77">
        <f t="shared" si="6"/>
        <v>1</v>
      </c>
      <c r="G134" s="77">
        <f t="shared" si="7"/>
        <v>0</v>
      </c>
      <c r="H134" s="77">
        <f t="shared" si="8"/>
        <v>1</v>
      </c>
      <c r="I134" s="77"/>
      <c r="J134" s="77" t="s">
        <v>144</v>
      </c>
      <c r="K134" s="47"/>
      <c r="L134" s="47"/>
      <c r="M134" s="77" t="s">
        <v>146</v>
      </c>
      <c r="N134" s="47"/>
      <c r="O134" s="47"/>
      <c r="P134" s="47"/>
      <c r="Q134" s="47"/>
      <c r="R134" s="47"/>
      <c r="S134" s="47"/>
      <c r="T134" s="47"/>
      <c r="U134" s="47"/>
      <c r="V134" s="47"/>
      <c r="W134" s="47"/>
      <c r="X134" s="47"/>
      <c r="Y134" s="47"/>
      <c r="Z134" s="47"/>
      <c r="AA134" s="47"/>
      <c r="AB134" s="47"/>
      <c r="AC134" s="47"/>
      <c r="AD134" s="47"/>
      <c r="AE134" s="47"/>
      <c r="AF134" s="47"/>
      <c r="AG134" s="47"/>
      <c r="AH134" s="77" t="s">
        <v>1813</v>
      </c>
      <c r="AI134" s="77" t="s">
        <v>1843</v>
      </c>
      <c r="AJ134" s="77" t="s">
        <v>1815</v>
      </c>
      <c r="AK134" s="47"/>
      <c r="AL134" s="47"/>
      <c r="AM134" s="47"/>
      <c r="AN134" s="47"/>
      <c r="AO134" s="47"/>
      <c r="AP134" s="47"/>
      <c r="AQ134" s="47"/>
      <c r="AR134" s="47"/>
      <c r="AS134" s="47"/>
    </row>
    <row r="135" spans="1:45" ht="13" x14ac:dyDescent="0.15">
      <c r="A135" s="76">
        <v>43768.7225090625</v>
      </c>
      <c r="B135" s="77" t="s">
        <v>141</v>
      </c>
      <c r="C135" s="77" t="str">
        <f t="shared" si="0"/>
        <v>Del Valle</v>
      </c>
      <c r="D135" s="77" t="str">
        <f t="shared" si="1"/>
        <v>Demetri Shepherd</v>
      </c>
      <c r="E135" s="79">
        <f t="shared" si="2"/>
        <v>1</v>
      </c>
      <c r="F135" s="77">
        <f t="shared" si="6"/>
        <v>1</v>
      </c>
      <c r="G135" s="77">
        <f t="shared" si="7"/>
        <v>1</v>
      </c>
      <c r="H135" s="77">
        <f t="shared" si="8"/>
        <v>1</v>
      </c>
      <c r="I135" s="77"/>
      <c r="J135" s="77" t="s">
        <v>144</v>
      </c>
      <c r="K135" s="47"/>
      <c r="L135" s="47"/>
      <c r="M135" s="77" t="s">
        <v>297</v>
      </c>
      <c r="N135" s="47"/>
      <c r="O135" s="47"/>
      <c r="P135" s="47"/>
      <c r="Q135" s="47"/>
      <c r="R135" s="47"/>
      <c r="S135" s="47"/>
      <c r="T135" s="47"/>
      <c r="U135" s="47"/>
      <c r="V135" s="47"/>
      <c r="W135" s="47"/>
      <c r="X135" s="47"/>
      <c r="Y135" s="47"/>
      <c r="Z135" s="47"/>
      <c r="AA135" s="47"/>
      <c r="AB135" s="47"/>
      <c r="AC135" s="47"/>
      <c r="AD135" s="47"/>
      <c r="AE135" s="47"/>
      <c r="AF135" s="47"/>
      <c r="AG135" s="47"/>
      <c r="AH135" s="77" t="s">
        <v>1813</v>
      </c>
      <c r="AI135" s="77" t="s">
        <v>1844</v>
      </c>
      <c r="AJ135" s="77" t="s">
        <v>1815</v>
      </c>
      <c r="AK135" s="47"/>
      <c r="AL135" s="47"/>
      <c r="AM135" s="47"/>
      <c r="AN135" s="47"/>
      <c r="AO135" s="47"/>
      <c r="AP135" s="47"/>
      <c r="AQ135" s="47"/>
      <c r="AR135" s="47"/>
      <c r="AS135" s="47"/>
    </row>
    <row r="136" spans="1:45" ht="13" x14ac:dyDescent="0.15">
      <c r="A136" s="76">
        <v>43768.72286927083</v>
      </c>
      <c r="B136" s="77" t="s">
        <v>141</v>
      </c>
      <c r="C136" s="77" t="str">
        <f t="shared" si="0"/>
        <v>Del Valle</v>
      </c>
      <c r="D136" s="77" t="str">
        <f t="shared" si="1"/>
        <v>Chloe Rivera</v>
      </c>
      <c r="E136" s="79">
        <f t="shared" si="2"/>
        <v>0.33333333333333331</v>
      </c>
      <c r="F136" s="77">
        <f t="shared" si="6"/>
        <v>1</v>
      </c>
      <c r="G136" s="77">
        <f t="shared" si="7"/>
        <v>0</v>
      </c>
      <c r="H136" s="77">
        <f t="shared" si="8"/>
        <v>0</v>
      </c>
      <c r="I136" s="77"/>
      <c r="J136" s="77" t="s">
        <v>144</v>
      </c>
      <c r="K136" s="47"/>
      <c r="L136" s="47"/>
      <c r="M136" s="77" t="s">
        <v>145</v>
      </c>
      <c r="N136" s="47"/>
      <c r="O136" s="47"/>
      <c r="P136" s="47"/>
      <c r="Q136" s="47"/>
      <c r="R136" s="47"/>
      <c r="S136" s="47"/>
      <c r="T136" s="47"/>
      <c r="U136" s="47"/>
      <c r="V136" s="47"/>
      <c r="W136" s="47"/>
      <c r="X136" s="47"/>
      <c r="Y136" s="47"/>
      <c r="Z136" s="47"/>
      <c r="AA136" s="47"/>
      <c r="AB136" s="47"/>
      <c r="AC136" s="47"/>
      <c r="AD136" s="47"/>
      <c r="AE136" s="47"/>
      <c r="AF136" s="47"/>
      <c r="AG136" s="47"/>
      <c r="AH136" s="77" t="s">
        <v>1813</v>
      </c>
      <c r="AI136" s="77" t="s">
        <v>1845</v>
      </c>
      <c r="AJ136" s="77" t="s">
        <v>1817</v>
      </c>
      <c r="AK136" s="47"/>
      <c r="AL136" s="47"/>
      <c r="AM136" s="47"/>
      <c r="AN136" s="47"/>
      <c r="AO136" s="47"/>
      <c r="AP136" s="47"/>
      <c r="AQ136" s="47"/>
      <c r="AR136" s="47"/>
      <c r="AS136" s="47"/>
    </row>
    <row r="137" spans="1:45" ht="13" x14ac:dyDescent="0.15">
      <c r="A137" s="76">
        <v>43768.723609386579</v>
      </c>
      <c r="B137" s="77" t="s">
        <v>141</v>
      </c>
      <c r="C137" s="77" t="str">
        <f t="shared" si="0"/>
        <v>Del Valle</v>
      </c>
      <c r="D137" s="77" t="str">
        <f t="shared" si="1"/>
        <v>Aleksy Rodriguez</v>
      </c>
      <c r="E137" s="79">
        <f t="shared" si="2"/>
        <v>1</v>
      </c>
      <c r="F137" s="77">
        <f t="shared" si="6"/>
        <v>1</v>
      </c>
      <c r="G137" s="77">
        <f t="shared" si="7"/>
        <v>1</v>
      </c>
      <c r="H137" s="77">
        <f t="shared" si="8"/>
        <v>1</v>
      </c>
      <c r="I137" s="77"/>
      <c r="J137" s="77" t="s">
        <v>144</v>
      </c>
      <c r="K137" s="47"/>
      <c r="L137" s="47"/>
      <c r="M137" s="77" t="s">
        <v>151</v>
      </c>
      <c r="N137" s="47"/>
      <c r="O137" s="47"/>
      <c r="P137" s="47"/>
      <c r="Q137" s="47"/>
      <c r="R137" s="47"/>
      <c r="S137" s="47"/>
      <c r="T137" s="47"/>
      <c r="U137" s="47"/>
      <c r="V137" s="47"/>
      <c r="W137" s="47"/>
      <c r="X137" s="47"/>
      <c r="Y137" s="47"/>
      <c r="Z137" s="47"/>
      <c r="AA137" s="47"/>
      <c r="AB137" s="47"/>
      <c r="AC137" s="47"/>
      <c r="AD137" s="47"/>
      <c r="AE137" s="47"/>
      <c r="AF137" s="47"/>
      <c r="AG137" s="47"/>
      <c r="AH137" s="77" t="s">
        <v>1813</v>
      </c>
      <c r="AI137" s="77" t="s">
        <v>1846</v>
      </c>
      <c r="AJ137" s="77" t="s">
        <v>1815</v>
      </c>
      <c r="AK137" s="47"/>
      <c r="AL137" s="47"/>
      <c r="AM137" s="47"/>
      <c r="AN137" s="47"/>
      <c r="AO137" s="47"/>
      <c r="AP137" s="47"/>
      <c r="AQ137" s="47"/>
      <c r="AR137" s="47"/>
      <c r="AS137" s="47"/>
    </row>
    <row r="138" spans="1:45" ht="13" x14ac:dyDescent="0.15">
      <c r="A138" s="76">
        <v>43768.724072037032</v>
      </c>
      <c r="B138" s="77" t="s">
        <v>141</v>
      </c>
      <c r="C138" s="77" t="str">
        <f t="shared" si="0"/>
        <v>Del Valle</v>
      </c>
      <c r="D138" s="77" t="str">
        <f t="shared" si="1"/>
        <v>Xochilth Rojo Arroyo</v>
      </c>
      <c r="E138" s="79">
        <f t="shared" si="2"/>
        <v>1</v>
      </c>
      <c r="F138" s="77">
        <f t="shared" si="6"/>
        <v>1</v>
      </c>
      <c r="G138" s="77">
        <f t="shared" si="7"/>
        <v>1</v>
      </c>
      <c r="H138" s="77">
        <f t="shared" si="8"/>
        <v>1</v>
      </c>
      <c r="I138" s="77"/>
      <c r="J138" s="77" t="s">
        <v>144</v>
      </c>
      <c r="K138" s="47"/>
      <c r="L138" s="47"/>
      <c r="M138" s="77" t="s">
        <v>154</v>
      </c>
      <c r="N138" s="47"/>
      <c r="O138" s="47"/>
      <c r="P138" s="47"/>
      <c r="Q138" s="47"/>
      <c r="R138" s="47"/>
      <c r="S138" s="47"/>
      <c r="T138" s="47"/>
      <c r="U138" s="47"/>
      <c r="V138" s="47"/>
      <c r="W138" s="47"/>
      <c r="X138" s="47"/>
      <c r="Y138" s="47"/>
      <c r="Z138" s="47"/>
      <c r="AA138" s="47"/>
      <c r="AB138" s="47"/>
      <c r="AC138" s="47"/>
      <c r="AD138" s="47"/>
      <c r="AE138" s="47"/>
      <c r="AF138" s="47"/>
      <c r="AG138" s="47"/>
      <c r="AH138" s="77" t="s">
        <v>1813</v>
      </c>
      <c r="AI138" s="77" t="s">
        <v>1820</v>
      </c>
      <c r="AJ138" s="77" t="s">
        <v>1815</v>
      </c>
      <c r="AK138" s="47"/>
      <c r="AL138" s="47"/>
      <c r="AM138" s="47"/>
      <c r="AN138" s="47"/>
      <c r="AO138" s="47"/>
      <c r="AP138" s="47"/>
      <c r="AQ138" s="47"/>
      <c r="AR138" s="47"/>
      <c r="AS138" s="47"/>
    </row>
    <row r="139" spans="1:45" ht="13" x14ac:dyDescent="0.15">
      <c r="A139" s="76">
        <v>43768.724405381945</v>
      </c>
      <c r="B139" s="77" t="s">
        <v>141</v>
      </c>
      <c r="C139" s="77" t="str">
        <f t="shared" si="0"/>
        <v>Del Valle</v>
      </c>
      <c r="D139" s="77" t="str">
        <f t="shared" si="1"/>
        <v>Thalia Perez Mendoza</v>
      </c>
      <c r="E139" s="79">
        <f t="shared" si="2"/>
        <v>0.66666666666666663</v>
      </c>
      <c r="F139" s="77">
        <f t="shared" si="6"/>
        <v>1</v>
      </c>
      <c r="G139" s="77">
        <f t="shared" si="7"/>
        <v>0</v>
      </c>
      <c r="H139" s="77">
        <f t="shared" si="8"/>
        <v>1</v>
      </c>
      <c r="I139" s="77"/>
      <c r="J139" s="77" t="s">
        <v>144</v>
      </c>
      <c r="K139" s="47"/>
      <c r="L139" s="47"/>
      <c r="M139" s="77" t="s">
        <v>358</v>
      </c>
      <c r="N139" s="47"/>
      <c r="O139" s="47"/>
      <c r="P139" s="47"/>
      <c r="Q139" s="47"/>
      <c r="R139" s="47"/>
      <c r="S139" s="47"/>
      <c r="T139" s="47"/>
      <c r="U139" s="47"/>
      <c r="V139" s="47"/>
      <c r="W139" s="47"/>
      <c r="X139" s="47"/>
      <c r="Y139" s="47"/>
      <c r="Z139" s="47"/>
      <c r="AA139" s="47"/>
      <c r="AB139" s="47"/>
      <c r="AC139" s="47"/>
      <c r="AD139" s="47"/>
      <c r="AE139" s="47"/>
      <c r="AF139" s="47"/>
      <c r="AG139" s="47"/>
      <c r="AH139" s="77" t="s">
        <v>1813</v>
      </c>
      <c r="AI139" s="77" t="s">
        <v>1847</v>
      </c>
      <c r="AJ139" s="77" t="s">
        <v>1815</v>
      </c>
      <c r="AK139" s="47"/>
      <c r="AL139" s="47"/>
      <c r="AM139" s="47"/>
      <c r="AN139" s="47"/>
      <c r="AO139" s="47"/>
      <c r="AP139" s="47"/>
      <c r="AQ139" s="47"/>
      <c r="AR139" s="47"/>
      <c r="AS139" s="47"/>
    </row>
    <row r="140" spans="1:45" ht="13" x14ac:dyDescent="0.15">
      <c r="A140" s="76">
        <v>43768.72572430555</v>
      </c>
      <c r="B140" s="77" t="s">
        <v>141</v>
      </c>
      <c r="C140" s="77" t="str">
        <f t="shared" si="0"/>
        <v>Del Valle</v>
      </c>
      <c r="D140" s="77" t="str">
        <f t="shared" si="1"/>
        <v>Emily Lopez Campos</v>
      </c>
      <c r="E140" s="79">
        <f t="shared" si="2"/>
        <v>0.66666666666666663</v>
      </c>
      <c r="F140" s="77">
        <f t="shared" si="6"/>
        <v>1</v>
      </c>
      <c r="G140" s="77">
        <f t="shared" si="7"/>
        <v>1</v>
      </c>
      <c r="H140" s="77">
        <f t="shared" si="8"/>
        <v>0</v>
      </c>
      <c r="I140" s="77"/>
      <c r="J140" s="77" t="s">
        <v>144</v>
      </c>
      <c r="K140" s="47"/>
      <c r="L140" s="47"/>
      <c r="M140" s="77" t="s">
        <v>285</v>
      </c>
      <c r="N140" s="47"/>
      <c r="O140" s="47"/>
      <c r="P140" s="47"/>
      <c r="Q140" s="47"/>
      <c r="R140" s="47"/>
      <c r="S140" s="47"/>
      <c r="T140" s="47"/>
      <c r="U140" s="47"/>
      <c r="V140" s="47"/>
      <c r="W140" s="47"/>
      <c r="X140" s="47"/>
      <c r="Y140" s="47"/>
      <c r="Z140" s="47"/>
      <c r="AA140" s="47"/>
      <c r="AB140" s="47"/>
      <c r="AC140" s="47"/>
      <c r="AD140" s="47"/>
      <c r="AE140" s="47"/>
      <c r="AF140" s="47"/>
      <c r="AG140" s="47"/>
      <c r="AH140" s="77" t="s">
        <v>1813</v>
      </c>
      <c r="AI140" s="77" t="s">
        <v>1848</v>
      </c>
      <c r="AJ140" s="77" t="s">
        <v>1817</v>
      </c>
      <c r="AK140" s="47"/>
      <c r="AL140" s="47"/>
      <c r="AM140" s="47"/>
      <c r="AN140" s="47"/>
      <c r="AO140" s="47"/>
      <c r="AP140" s="47"/>
      <c r="AQ140" s="47"/>
      <c r="AR140" s="47"/>
      <c r="AS140" s="47"/>
    </row>
    <row r="141" spans="1:45" ht="13" x14ac:dyDescent="0.15">
      <c r="A141" s="76">
        <v>43768.731953969909</v>
      </c>
      <c r="B141" s="77" t="s">
        <v>141</v>
      </c>
      <c r="C141" s="77" t="str">
        <f t="shared" si="0"/>
        <v>Weiss</v>
      </c>
      <c r="D141" s="77" t="str">
        <f t="shared" si="1"/>
        <v>Myzel Oyaro</v>
      </c>
      <c r="E141" s="79">
        <f t="shared" si="2"/>
        <v>0.66666666666666663</v>
      </c>
      <c r="F141" s="77">
        <f t="shared" si="6"/>
        <v>1</v>
      </c>
      <c r="G141" s="77">
        <f t="shared" si="7"/>
        <v>0</v>
      </c>
      <c r="H141" s="77">
        <f t="shared" si="8"/>
        <v>1</v>
      </c>
      <c r="I141" s="77"/>
      <c r="J141" s="77" t="s">
        <v>168</v>
      </c>
      <c r="K141" s="47"/>
      <c r="L141" s="47"/>
      <c r="M141" s="47"/>
      <c r="N141" s="47"/>
      <c r="O141" s="47"/>
      <c r="P141" s="47"/>
      <c r="Q141" s="47"/>
      <c r="R141" s="47"/>
      <c r="S141" s="47"/>
      <c r="T141" s="47"/>
      <c r="U141" s="47"/>
      <c r="V141" s="77" t="s">
        <v>363</v>
      </c>
      <c r="W141" s="47"/>
      <c r="X141" s="47"/>
      <c r="Y141" s="47"/>
      <c r="Z141" s="47"/>
      <c r="AA141" s="47"/>
      <c r="AB141" s="47"/>
      <c r="AC141" s="47"/>
      <c r="AD141" s="47"/>
      <c r="AE141" s="47"/>
      <c r="AF141" s="47"/>
      <c r="AG141" s="47"/>
      <c r="AH141" s="77" t="s">
        <v>1813</v>
      </c>
      <c r="AI141" s="77" t="s">
        <v>1849</v>
      </c>
      <c r="AJ141" s="77" t="s">
        <v>1815</v>
      </c>
      <c r="AK141" s="47"/>
      <c r="AL141" s="47"/>
      <c r="AM141" s="47"/>
      <c r="AN141" s="47"/>
      <c r="AO141" s="47"/>
      <c r="AP141" s="47"/>
      <c r="AQ141" s="47"/>
      <c r="AR141" s="47"/>
      <c r="AS141" s="47"/>
    </row>
    <row r="142" spans="1:45" ht="13" x14ac:dyDescent="0.15">
      <c r="A142" s="76">
        <v>43768.732118946762</v>
      </c>
      <c r="B142" s="77" t="s">
        <v>141</v>
      </c>
      <c r="C142" s="77" t="str">
        <f t="shared" si="0"/>
        <v>Weiss</v>
      </c>
      <c r="D142" s="77" t="str">
        <f t="shared" si="1"/>
        <v>Isaac Ahonle</v>
      </c>
      <c r="E142" s="79">
        <f t="shared" si="2"/>
        <v>1</v>
      </c>
      <c r="F142" s="77">
        <f t="shared" si="6"/>
        <v>1</v>
      </c>
      <c r="G142" s="77">
        <f t="shared" si="7"/>
        <v>1</v>
      </c>
      <c r="H142" s="77">
        <f t="shared" si="8"/>
        <v>1</v>
      </c>
      <c r="I142" s="77"/>
      <c r="J142" s="77" t="s">
        <v>168</v>
      </c>
      <c r="K142" s="47"/>
      <c r="L142" s="47"/>
      <c r="M142" s="47"/>
      <c r="N142" s="47"/>
      <c r="O142" s="47"/>
      <c r="P142" s="47"/>
      <c r="Q142" s="47"/>
      <c r="R142" s="47"/>
      <c r="S142" s="47"/>
      <c r="T142" s="47"/>
      <c r="U142" s="47"/>
      <c r="V142" s="77" t="s">
        <v>189</v>
      </c>
      <c r="W142" s="47"/>
      <c r="X142" s="47"/>
      <c r="Y142" s="47"/>
      <c r="Z142" s="47"/>
      <c r="AA142" s="47"/>
      <c r="AB142" s="47"/>
      <c r="AC142" s="47"/>
      <c r="AD142" s="47"/>
      <c r="AE142" s="47"/>
      <c r="AF142" s="47"/>
      <c r="AG142" s="47"/>
      <c r="AH142" s="77" t="s">
        <v>1813</v>
      </c>
      <c r="AI142" s="77" t="s">
        <v>1850</v>
      </c>
      <c r="AJ142" s="77" t="s">
        <v>1815</v>
      </c>
      <c r="AK142" s="47"/>
      <c r="AL142" s="47"/>
      <c r="AM142" s="47"/>
      <c r="AN142" s="47"/>
      <c r="AO142" s="47"/>
      <c r="AP142" s="47"/>
      <c r="AQ142" s="47"/>
      <c r="AR142" s="47"/>
      <c r="AS142" s="47"/>
    </row>
    <row r="143" spans="1:45" ht="13" x14ac:dyDescent="0.15">
      <c r="A143" s="76">
        <v>43768.733122847218</v>
      </c>
      <c r="B143" s="77" t="s">
        <v>141</v>
      </c>
      <c r="C143" s="77" t="str">
        <f t="shared" si="0"/>
        <v>Weiss</v>
      </c>
      <c r="D143" s="77" t="str">
        <f t="shared" si="1"/>
        <v>Caleb Ramirez</v>
      </c>
      <c r="E143" s="79">
        <f t="shared" si="2"/>
        <v>0</v>
      </c>
      <c r="F143" s="77">
        <f t="shared" si="6"/>
        <v>0</v>
      </c>
      <c r="G143" s="77">
        <f t="shared" si="7"/>
        <v>0</v>
      </c>
      <c r="H143" s="77">
        <f t="shared" si="8"/>
        <v>0</v>
      </c>
      <c r="I143" s="77"/>
      <c r="J143" s="77" t="s">
        <v>168</v>
      </c>
      <c r="K143" s="47"/>
      <c r="L143" s="47"/>
      <c r="M143" s="47"/>
      <c r="N143" s="47"/>
      <c r="O143" s="47"/>
      <c r="P143" s="47"/>
      <c r="Q143" s="47"/>
      <c r="R143" s="47"/>
      <c r="S143" s="47"/>
      <c r="T143" s="47"/>
      <c r="U143" s="47"/>
      <c r="V143" s="77" t="s">
        <v>403</v>
      </c>
      <c r="W143" s="47"/>
      <c r="X143" s="47"/>
      <c r="Y143" s="47"/>
      <c r="Z143" s="47"/>
      <c r="AA143" s="47"/>
      <c r="AB143" s="47"/>
      <c r="AC143" s="47"/>
      <c r="AD143" s="47"/>
      <c r="AE143" s="47"/>
      <c r="AF143" s="47"/>
      <c r="AG143" s="47"/>
      <c r="AH143" s="77" t="s">
        <v>1816</v>
      </c>
      <c r="AI143" s="77" t="s">
        <v>1818</v>
      </c>
      <c r="AJ143" s="77" t="s">
        <v>1817</v>
      </c>
      <c r="AK143" s="47"/>
      <c r="AL143" s="47"/>
      <c r="AM143" s="47"/>
      <c r="AN143" s="47"/>
      <c r="AO143" s="47"/>
      <c r="AP143" s="47"/>
      <c r="AQ143" s="47"/>
      <c r="AR143" s="47"/>
      <c r="AS143" s="47"/>
    </row>
    <row r="144" spans="1:45" ht="13" x14ac:dyDescent="0.15">
      <c r="A144" s="76">
        <v>43768.733424039354</v>
      </c>
      <c r="B144" s="77" t="s">
        <v>141</v>
      </c>
      <c r="C144" s="77" t="str">
        <f t="shared" si="0"/>
        <v>Weiss</v>
      </c>
      <c r="D144" s="77" t="str">
        <f t="shared" si="1"/>
        <v>Luz Sanchez</v>
      </c>
      <c r="E144" s="79">
        <f t="shared" si="2"/>
        <v>0</v>
      </c>
      <c r="F144" s="77">
        <f t="shared" si="6"/>
        <v>0</v>
      </c>
      <c r="G144" s="77">
        <f t="shared" si="7"/>
        <v>0</v>
      </c>
      <c r="H144" s="77">
        <f t="shared" si="8"/>
        <v>0</v>
      </c>
      <c r="I144" s="77"/>
      <c r="J144" s="77" t="s">
        <v>168</v>
      </c>
      <c r="K144" s="47"/>
      <c r="L144" s="47"/>
      <c r="M144" s="47"/>
      <c r="N144" s="47"/>
      <c r="O144" s="47"/>
      <c r="P144" s="47"/>
      <c r="Q144" s="47"/>
      <c r="R144" s="47"/>
      <c r="S144" s="47"/>
      <c r="T144" s="47"/>
      <c r="U144" s="47"/>
      <c r="V144" s="77" t="s">
        <v>367</v>
      </c>
      <c r="W144" s="47"/>
      <c r="X144" s="47"/>
      <c r="Y144" s="47"/>
      <c r="Z144" s="47"/>
      <c r="AA144" s="47"/>
      <c r="AB144" s="47"/>
      <c r="AC144" s="47"/>
      <c r="AD144" s="47"/>
      <c r="AE144" s="47"/>
      <c r="AF144" s="47"/>
      <c r="AG144" s="47"/>
      <c r="AH144" s="77" t="s">
        <v>1826</v>
      </c>
      <c r="AI144" s="77" t="s">
        <v>1851</v>
      </c>
      <c r="AJ144" s="77" t="s">
        <v>1817</v>
      </c>
      <c r="AK144" s="47"/>
      <c r="AL144" s="47"/>
      <c r="AM144" s="47"/>
      <c r="AN144" s="47"/>
      <c r="AO144" s="47"/>
      <c r="AP144" s="47"/>
      <c r="AQ144" s="47"/>
      <c r="AR144" s="47"/>
      <c r="AS144" s="47"/>
    </row>
    <row r="145" spans="1:45" ht="13" x14ac:dyDescent="0.15">
      <c r="A145" s="76">
        <v>43773.71904783565</v>
      </c>
      <c r="B145" s="77" t="s">
        <v>141</v>
      </c>
      <c r="C145" s="77" t="str">
        <f t="shared" si="0"/>
        <v>Pflugerville</v>
      </c>
      <c r="D145" s="77" t="str">
        <f t="shared" si="1"/>
        <v>Adrianna Bowie</v>
      </c>
      <c r="E145" s="79">
        <f t="shared" si="2"/>
        <v>0</v>
      </c>
      <c r="F145" s="77">
        <f t="shared" si="6"/>
        <v>0</v>
      </c>
      <c r="G145" s="77">
        <f t="shared" si="7"/>
        <v>0</v>
      </c>
      <c r="H145" s="77">
        <f t="shared" si="8"/>
        <v>0</v>
      </c>
      <c r="I145" s="47"/>
      <c r="J145" s="77" t="s">
        <v>149</v>
      </c>
      <c r="K145" s="47"/>
      <c r="L145" s="47"/>
      <c r="M145" s="47"/>
      <c r="N145" s="47"/>
      <c r="O145" s="47"/>
      <c r="P145" s="47"/>
      <c r="Q145" s="47"/>
      <c r="R145" s="47"/>
      <c r="S145" s="47"/>
      <c r="T145" s="77" t="s">
        <v>167</v>
      </c>
      <c r="U145" s="47"/>
      <c r="V145" s="47"/>
      <c r="W145" s="47"/>
      <c r="X145" s="47"/>
      <c r="Y145" s="47"/>
      <c r="Z145" s="47"/>
      <c r="AA145" s="47"/>
      <c r="AB145" s="47"/>
      <c r="AC145" s="47"/>
      <c r="AD145" s="47"/>
      <c r="AE145" s="47"/>
      <c r="AF145" s="47"/>
      <c r="AG145" s="47"/>
      <c r="AH145" s="77" t="s">
        <v>1816</v>
      </c>
      <c r="AI145" s="77" t="s">
        <v>1852</v>
      </c>
      <c r="AJ145" s="77" t="s">
        <v>1817</v>
      </c>
      <c r="AK145" s="47"/>
      <c r="AL145" s="47"/>
      <c r="AM145" s="47"/>
      <c r="AN145" s="47"/>
      <c r="AO145" s="47"/>
      <c r="AP145" s="47"/>
      <c r="AQ145" s="47"/>
      <c r="AR145" s="47"/>
      <c r="AS145" s="47"/>
    </row>
    <row r="146" spans="1:45" ht="13" x14ac:dyDescent="0.15">
      <c r="A146" s="76">
        <v>43773.722614641199</v>
      </c>
      <c r="B146" s="77" t="s">
        <v>141</v>
      </c>
      <c r="C146" s="77" t="str">
        <f t="shared" si="0"/>
        <v>Pflugerville</v>
      </c>
      <c r="D146" s="77" t="str">
        <f t="shared" si="1"/>
        <v>Lupita Avila Ramirez</v>
      </c>
      <c r="E146" s="79">
        <f t="shared" si="2"/>
        <v>0.66666666666666663</v>
      </c>
      <c r="F146" s="77">
        <f t="shared" si="6"/>
        <v>1</v>
      </c>
      <c r="G146" s="77">
        <f t="shared" si="7"/>
        <v>0</v>
      </c>
      <c r="H146" s="77">
        <f t="shared" si="8"/>
        <v>1</v>
      </c>
      <c r="I146" s="47"/>
      <c r="J146" s="77" t="s">
        <v>149</v>
      </c>
      <c r="K146" s="47"/>
      <c r="L146" s="47"/>
      <c r="M146" s="47"/>
      <c r="N146" s="47"/>
      <c r="O146" s="47"/>
      <c r="P146" s="47"/>
      <c r="Q146" s="47"/>
      <c r="R146" s="47"/>
      <c r="S146" s="47"/>
      <c r="T146" s="77" t="s">
        <v>158</v>
      </c>
      <c r="U146" s="47"/>
      <c r="V146" s="47"/>
      <c r="W146" s="47"/>
      <c r="X146" s="47"/>
      <c r="Y146" s="47"/>
      <c r="Z146" s="47"/>
      <c r="AA146" s="47"/>
      <c r="AB146" s="47"/>
      <c r="AC146" s="47"/>
      <c r="AD146" s="47"/>
      <c r="AE146" s="47"/>
      <c r="AF146" s="47"/>
      <c r="AG146" s="47"/>
      <c r="AH146" s="77" t="s">
        <v>1813</v>
      </c>
      <c r="AI146" s="77" t="s">
        <v>1853</v>
      </c>
      <c r="AJ146" s="77" t="s">
        <v>1815</v>
      </c>
      <c r="AK146" s="47"/>
      <c r="AL146" s="47"/>
      <c r="AM146" s="47"/>
      <c r="AN146" s="47"/>
      <c r="AO146" s="47"/>
      <c r="AP146" s="47"/>
      <c r="AQ146" s="47"/>
      <c r="AR146" s="47"/>
      <c r="AS146" s="47"/>
    </row>
    <row r="147" spans="1:45" ht="13" x14ac:dyDescent="0.15">
      <c r="A147" s="76">
        <v>43773.72271076389</v>
      </c>
      <c r="B147" s="77" t="s">
        <v>141</v>
      </c>
      <c r="C147" s="77" t="str">
        <f t="shared" si="0"/>
        <v>Pflugerville</v>
      </c>
      <c r="D147" s="77" t="str">
        <f t="shared" si="1"/>
        <v>Daniela Fuentes</v>
      </c>
      <c r="E147" s="79">
        <f t="shared" si="2"/>
        <v>0.66666666666666663</v>
      </c>
      <c r="F147" s="77">
        <f t="shared" si="6"/>
        <v>1</v>
      </c>
      <c r="G147" s="77">
        <f t="shared" si="7"/>
        <v>0</v>
      </c>
      <c r="H147" s="77">
        <f t="shared" si="8"/>
        <v>1</v>
      </c>
      <c r="I147" s="47"/>
      <c r="J147" s="77" t="s">
        <v>149</v>
      </c>
      <c r="K147" s="47"/>
      <c r="L147" s="47"/>
      <c r="M147" s="47"/>
      <c r="N147" s="47"/>
      <c r="O147" s="47"/>
      <c r="P147" s="47"/>
      <c r="Q147" s="47"/>
      <c r="R147" s="47"/>
      <c r="S147" s="47"/>
      <c r="T147" s="77" t="s">
        <v>155</v>
      </c>
      <c r="U147" s="47"/>
      <c r="V147" s="47"/>
      <c r="W147" s="47"/>
      <c r="X147" s="47"/>
      <c r="Y147" s="47"/>
      <c r="Z147" s="47"/>
      <c r="AA147" s="47"/>
      <c r="AB147" s="47"/>
      <c r="AC147" s="47"/>
      <c r="AD147" s="47"/>
      <c r="AE147" s="47"/>
      <c r="AF147" s="47"/>
      <c r="AG147" s="47"/>
      <c r="AH147" s="77" t="s">
        <v>1813</v>
      </c>
      <c r="AI147" s="77" t="s">
        <v>1854</v>
      </c>
      <c r="AJ147" s="77" t="s">
        <v>1815</v>
      </c>
      <c r="AK147" s="47"/>
      <c r="AL147" s="47"/>
      <c r="AM147" s="47"/>
      <c r="AN147" s="47"/>
      <c r="AO147" s="47"/>
      <c r="AP147" s="47"/>
      <c r="AQ147" s="47"/>
      <c r="AR147" s="47"/>
      <c r="AS147" s="47"/>
    </row>
    <row r="148" spans="1:45" ht="13" x14ac:dyDescent="0.15">
      <c r="A148" s="76">
        <v>43773.722894409722</v>
      </c>
      <c r="B148" s="77" t="s">
        <v>141</v>
      </c>
      <c r="C148" s="77" t="str">
        <f t="shared" si="0"/>
        <v>Pflugerville</v>
      </c>
      <c r="D148" s="77" t="str">
        <f t="shared" si="1"/>
        <v>Kyndal Hampton</v>
      </c>
      <c r="E148" s="79">
        <f t="shared" si="2"/>
        <v>0.33333333333333331</v>
      </c>
      <c r="F148" s="77">
        <f t="shared" si="6"/>
        <v>1</v>
      </c>
      <c r="G148" s="77">
        <f t="shared" si="7"/>
        <v>0</v>
      </c>
      <c r="H148" s="77">
        <f t="shared" si="8"/>
        <v>0</v>
      </c>
      <c r="I148" s="47"/>
      <c r="J148" s="77" t="s">
        <v>149</v>
      </c>
      <c r="K148" s="47"/>
      <c r="L148" s="47"/>
      <c r="M148" s="47"/>
      <c r="N148" s="47"/>
      <c r="O148" s="47"/>
      <c r="P148" s="47"/>
      <c r="Q148" s="47"/>
      <c r="R148" s="47"/>
      <c r="S148" s="47"/>
      <c r="T148" s="77" t="s">
        <v>153</v>
      </c>
      <c r="U148" s="47"/>
      <c r="V148" s="47"/>
      <c r="W148" s="47"/>
      <c r="X148" s="47"/>
      <c r="Y148" s="47"/>
      <c r="Z148" s="47"/>
      <c r="AA148" s="47"/>
      <c r="AB148" s="47"/>
      <c r="AC148" s="47"/>
      <c r="AD148" s="47"/>
      <c r="AE148" s="47"/>
      <c r="AF148" s="47"/>
      <c r="AG148" s="47"/>
      <c r="AH148" s="77" t="s">
        <v>1813</v>
      </c>
      <c r="AI148" s="77" t="s">
        <v>1855</v>
      </c>
      <c r="AJ148" s="77" t="s">
        <v>1817</v>
      </c>
      <c r="AK148" s="47"/>
      <c r="AL148" s="47"/>
      <c r="AM148" s="47"/>
      <c r="AN148" s="47"/>
      <c r="AO148" s="47"/>
      <c r="AP148" s="47"/>
      <c r="AQ148" s="47"/>
      <c r="AR148" s="47"/>
      <c r="AS148" s="47"/>
    </row>
    <row r="149" spans="1:45" ht="13" x14ac:dyDescent="0.15">
      <c r="A149" s="76">
        <v>43773.724391446754</v>
      </c>
      <c r="B149" s="77" t="s">
        <v>141</v>
      </c>
      <c r="C149" s="77" t="str">
        <f t="shared" si="0"/>
        <v>Pflugerville</v>
      </c>
      <c r="D149" s="77" t="str">
        <f t="shared" si="1"/>
        <v>Keira Tran</v>
      </c>
      <c r="E149" s="79">
        <f t="shared" si="2"/>
        <v>1</v>
      </c>
      <c r="F149" s="77">
        <f t="shared" si="6"/>
        <v>1</v>
      </c>
      <c r="G149" s="77">
        <f t="shared" si="7"/>
        <v>1</v>
      </c>
      <c r="H149" s="77">
        <f t="shared" si="8"/>
        <v>1</v>
      </c>
      <c r="I149" s="47"/>
      <c r="J149" s="77" t="s">
        <v>149</v>
      </c>
      <c r="K149" s="47"/>
      <c r="L149" s="47"/>
      <c r="M149" s="47"/>
      <c r="N149" s="47"/>
      <c r="O149" s="47"/>
      <c r="P149" s="47"/>
      <c r="Q149" s="47"/>
      <c r="R149" s="47"/>
      <c r="S149" s="47"/>
      <c r="T149" s="77" t="s">
        <v>157</v>
      </c>
      <c r="U149" s="47"/>
      <c r="V149" s="47"/>
      <c r="W149" s="47"/>
      <c r="X149" s="47"/>
      <c r="Y149" s="47"/>
      <c r="Z149" s="47"/>
      <c r="AA149" s="47"/>
      <c r="AB149" s="47"/>
      <c r="AC149" s="47"/>
      <c r="AD149" s="47"/>
      <c r="AE149" s="47"/>
      <c r="AF149" s="47"/>
      <c r="AG149" s="47"/>
      <c r="AH149" s="77" t="s">
        <v>1813</v>
      </c>
      <c r="AI149" s="77" t="s">
        <v>1856</v>
      </c>
      <c r="AJ149" s="77" t="s">
        <v>1815</v>
      </c>
      <c r="AK149" s="47"/>
      <c r="AL149" s="47"/>
      <c r="AM149" s="47"/>
      <c r="AN149" s="47"/>
      <c r="AO149" s="47"/>
      <c r="AP149" s="47"/>
      <c r="AQ149" s="47"/>
      <c r="AR149" s="47"/>
      <c r="AS149" s="47"/>
    </row>
    <row r="150" spans="1:45" ht="13" x14ac:dyDescent="0.15">
      <c r="A150" s="76">
        <v>43773.724876099535</v>
      </c>
      <c r="B150" s="77" t="s">
        <v>141</v>
      </c>
      <c r="C150" s="77" t="str">
        <f t="shared" si="0"/>
        <v>Pflugerville</v>
      </c>
      <c r="D150" s="77" t="str">
        <f t="shared" si="1"/>
        <v>Paisley Tramp</v>
      </c>
      <c r="E150" s="79">
        <f t="shared" si="2"/>
        <v>1</v>
      </c>
      <c r="F150" s="77">
        <f t="shared" si="6"/>
        <v>1</v>
      </c>
      <c r="G150" s="77">
        <f t="shared" si="7"/>
        <v>1</v>
      </c>
      <c r="H150" s="77">
        <f t="shared" si="8"/>
        <v>1</v>
      </c>
      <c r="I150" s="47"/>
      <c r="J150" s="77" t="s">
        <v>149</v>
      </c>
      <c r="K150" s="47"/>
      <c r="L150" s="47"/>
      <c r="M150" s="47"/>
      <c r="N150" s="47"/>
      <c r="O150" s="47"/>
      <c r="P150" s="47"/>
      <c r="Q150" s="47"/>
      <c r="R150" s="47"/>
      <c r="S150" s="47"/>
      <c r="T150" s="77" t="s">
        <v>160</v>
      </c>
      <c r="U150" s="47"/>
      <c r="V150" s="47"/>
      <c r="W150" s="47"/>
      <c r="X150" s="47"/>
      <c r="Y150" s="47"/>
      <c r="Z150" s="47"/>
      <c r="AA150" s="47"/>
      <c r="AB150" s="47"/>
      <c r="AC150" s="47"/>
      <c r="AD150" s="47"/>
      <c r="AE150" s="47"/>
      <c r="AF150" s="47"/>
      <c r="AG150" s="47"/>
      <c r="AH150" s="77" t="s">
        <v>1813</v>
      </c>
      <c r="AI150" s="77" t="s">
        <v>1857</v>
      </c>
      <c r="AJ150" s="77" t="s">
        <v>1815</v>
      </c>
      <c r="AK150" s="47"/>
      <c r="AL150" s="47"/>
      <c r="AM150" s="47"/>
      <c r="AN150" s="47"/>
      <c r="AO150" s="47"/>
      <c r="AP150" s="47"/>
      <c r="AQ150" s="47"/>
      <c r="AR150" s="47"/>
      <c r="AS150" s="47"/>
    </row>
    <row r="151" spans="1:45" ht="13" x14ac:dyDescent="0.15">
      <c r="A151" s="76">
        <v>43773.72624935185</v>
      </c>
      <c r="B151" s="77" t="s">
        <v>141</v>
      </c>
      <c r="C151" s="77" t="str">
        <f t="shared" si="0"/>
        <v>Stony Point</v>
      </c>
      <c r="D151" s="77" t="str">
        <f t="shared" si="1"/>
        <v>Aliana Sanchez</v>
      </c>
      <c r="E151" s="79">
        <f t="shared" si="2"/>
        <v>0.66666666666666663</v>
      </c>
      <c r="F151" s="77">
        <f t="shared" si="6"/>
        <v>1</v>
      </c>
      <c r="G151" s="77">
        <f t="shared" si="7"/>
        <v>0</v>
      </c>
      <c r="H151" s="77">
        <f t="shared" si="8"/>
        <v>1</v>
      </c>
      <c r="I151" s="47"/>
      <c r="J151" s="77" t="s">
        <v>142</v>
      </c>
      <c r="K151" s="47"/>
      <c r="L151" s="47"/>
      <c r="M151" s="47"/>
      <c r="N151" s="47"/>
      <c r="O151" s="47"/>
      <c r="P151" s="47"/>
      <c r="Q151" s="47"/>
      <c r="R151" s="47"/>
      <c r="S151" s="47"/>
      <c r="T151" s="47"/>
      <c r="U151" s="77" t="s">
        <v>183</v>
      </c>
      <c r="V151" s="47"/>
      <c r="W151" s="47"/>
      <c r="X151" s="47"/>
      <c r="Y151" s="47"/>
      <c r="Z151" s="47"/>
      <c r="AA151" s="47"/>
      <c r="AB151" s="47"/>
      <c r="AC151" s="47"/>
      <c r="AD151" s="47"/>
      <c r="AE151" s="47"/>
      <c r="AF151" s="47"/>
      <c r="AG151" s="47"/>
      <c r="AH151" s="77" t="s">
        <v>1813</v>
      </c>
      <c r="AI151" s="77" t="s">
        <v>1831</v>
      </c>
      <c r="AJ151" s="77" t="s">
        <v>1815</v>
      </c>
      <c r="AK151" s="47"/>
      <c r="AL151" s="47"/>
      <c r="AM151" s="47"/>
      <c r="AN151" s="47"/>
      <c r="AO151" s="47"/>
      <c r="AP151" s="47"/>
      <c r="AQ151" s="47"/>
      <c r="AR151" s="47"/>
      <c r="AS151" s="47"/>
    </row>
    <row r="152" spans="1:45" ht="13" x14ac:dyDescent="0.15">
      <c r="A152" s="76">
        <v>43773.726712974538</v>
      </c>
      <c r="B152" s="77" t="s">
        <v>141</v>
      </c>
      <c r="C152" s="77" t="str">
        <f t="shared" si="0"/>
        <v>Stony Point</v>
      </c>
      <c r="D152" s="77" t="str">
        <f t="shared" si="1"/>
        <v>Chieh-Yu (Joy) Chen</v>
      </c>
      <c r="E152" s="79">
        <f t="shared" si="2"/>
        <v>0.66666666666666663</v>
      </c>
      <c r="F152" s="77">
        <f t="shared" si="6"/>
        <v>1</v>
      </c>
      <c r="G152" s="77">
        <f t="shared" si="7"/>
        <v>0</v>
      </c>
      <c r="H152" s="77">
        <f t="shared" si="8"/>
        <v>1</v>
      </c>
      <c r="I152" s="47"/>
      <c r="J152" s="77" t="s">
        <v>142</v>
      </c>
      <c r="K152" s="47"/>
      <c r="L152" s="47"/>
      <c r="M152" s="47"/>
      <c r="N152" s="47"/>
      <c r="O152" s="47"/>
      <c r="P152" s="47"/>
      <c r="Q152" s="47"/>
      <c r="R152" s="47"/>
      <c r="S152" s="47"/>
      <c r="T152" s="47"/>
      <c r="U152" s="77" t="s">
        <v>161</v>
      </c>
      <c r="V152" s="47"/>
      <c r="W152" s="47"/>
      <c r="X152" s="47"/>
      <c r="Y152" s="47"/>
      <c r="Z152" s="47"/>
      <c r="AA152" s="47"/>
      <c r="AB152" s="47"/>
      <c r="AC152" s="47"/>
      <c r="AD152" s="47"/>
      <c r="AE152" s="47"/>
      <c r="AF152" s="47"/>
      <c r="AG152" s="47"/>
      <c r="AH152" s="77" t="s">
        <v>1813</v>
      </c>
      <c r="AI152" s="77" t="s">
        <v>1858</v>
      </c>
      <c r="AJ152" s="77" t="s">
        <v>1815</v>
      </c>
      <c r="AK152" s="47"/>
      <c r="AL152" s="47"/>
      <c r="AM152" s="47"/>
      <c r="AN152" s="47"/>
      <c r="AO152" s="47"/>
      <c r="AP152" s="47"/>
      <c r="AQ152" s="47"/>
      <c r="AR152" s="47"/>
      <c r="AS152" s="47"/>
    </row>
    <row r="153" spans="1:45" ht="13" x14ac:dyDescent="0.15">
      <c r="A153" s="76">
        <v>43773.727566747686</v>
      </c>
      <c r="B153" s="77" t="s">
        <v>141</v>
      </c>
      <c r="C153" s="77" t="str">
        <f t="shared" si="0"/>
        <v>Stony Point</v>
      </c>
      <c r="D153" s="77" t="str">
        <f t="shared" si="1"/>
        <v>Jazziah Reyes</v>
      </c>
      <c r="E153" s="79">
        <f t="shared" si="2"/>
        <v>0.33333333333333331</v>
      </c>
      <c r="F153" s="77">
        <f t="shared" si="6"/>
        <v>1</v>
      </c>
      <c r="G153" s="77">
        <f t="shared" si="7"/>
        <v>0</v>
      </c>
      <c r="H153" s="77">
        <f t="shared" si="8"/>
        <v>0</v>
      </c>
      <c r="I153" s="47"/>
      <c r="J153" s="77" t="s">
        <v>142</v>
      </c>
      <c r="K153" s="47"/>
      <c r="L153" s="47"/>
      <c r="M153" s="47"/>
      <c r="N153" s="47"/>
      <c r="O153" s="47"/>
      <c r="P153" s="47"/>
      <c r="Q153" s="47"/>
      <c r="R153" s="47"/>
      <c r="S153" s="47"/>
      <c r="T153" s="47"/>
      <c r="U153" s="77" t="s">
        <v>412</v>
      </c>
      <c r="V153" s="47"/>
      <c r="W153" s="47"/>
      <c r="X153" s="47"/>
      <c r="Y153" s="47"/>
      <c r="Z153" s="47"/>
      <c r="AA153" s="47"/>
      <c r="AB153" s="47"/>
      <c r="AC153" s="47"/>
      <c r="AD153" s="47"/>
      <c r="AE153" s="47"/>
      <c r="AF153" s="47"/>
      <c r="AG153" s="47"/>
      <c r="AH153" s="77" t="s">
        <v>1813</v>
      </c>
      <c r="AI153" s="77" t="s">
        <v>1859</v>
      </c>
      <c r="AJ153" s="77" t="s">
        <v>1817</v>
      </c>
      <c r="AK153" s="47"/>
      <c r="AL153" s="47"/>
      <c r="AM153" s="47"/>
      <c r="AN153" s="47"/>
      <c r="AO153" s="47"/>
      <c r="AP153" s="47"/>
      <c r="AQ153" s="47"/>
      <c r="AR153" s="47"/>
      <c r="AS153" s="47"/>
    </row>
    <row r="154" spans="1:45" ht="13" x14ac:dyDescent="0.15">
      <c r="A154" s="76">
        <v>43773.727760497684</v>
      </c>
      <c r="B154" s="77" t="s">
        <v>141</v>
      </c>
      <c r="C154" s="77" t="str">
        <f t="shared" si="0"/>
        <v>Stony Point</v>
      </c>
      <c r="D154" s="77" t="str">
        <f t="shared" si="1"/>
        <v>Manas Mamtora</v>
      </c>
      <c r="E154" s="79">
        <f t="shared" si="2"/>
        <v>0.66666666666666663</v>
      </c>
      <c r="F154" s="77">
        <f t="shared" si="6"/>
        <v>1</v>
      </c>
      <c r="G154" s="77">
        <f t="shared" si="7"/>
        <v>0</v>
      </c>
      <c r="H154" s="77">
        <f t="shared" si="8"/>
        <v>1</v>
      </c>
      <c r="I154" s="47"/>
      <c r="J154" s="77" t="s">
        <v>142</v>
      </c>
      <c r="K154" s="47"/>
      <c r="L154" s="47"/>
      <c r="M154" s="47"/>
      <c r="N154" s="47"/>
      <c r="O154" s="47"/>
      <c r="P154" s="47"/>
      <c r="Q154" s="47"/>
      <c r="R154" s="47"/>
      <c r="S154" s="47"/>
      <c r="T154" s="47"/>
      <c r="U154" s="77" t="s">
        <v>180</v>
      </c>
      <c r="V154" s="47"/>
      <c r="W154" s="47"/>
      <c r="X154" s="47"/>
      <c r="Y154" s="47"/>
      <c r="Z154" s="47"/>
      <c r="AA154" s="47"/>
      <c r="AB154" s="47"/>
      <c r="AC154" s="47"/>
      <c r="AD154" s="47"/>
      <c r="AE154" s="47"/>
      <c r="AF154" s="47"/>
      <c r="AG154" s="47"/>
      <c r="AH154" s="77" t="s">
        <v>1813</v>
      </c>
      <c r="AI154" s="77" t="s">
        <v>1860</v>
      </c>
      <c r="AJ154" s="77" t="s">
        <v>1815</v>
      </c>
      <c r="AK154" s="47"/>
      <c r="AL154" s="47"/>
      <c r="AM154" s="47"/>
      <c r="AN154" s="47"/>
      <c r="AO154" s="47"/>
      <c r="AP154" s="47"/>
      <c r="AQ154" s="47"/>
      <c r="AR154" s="47"/>
      <c r="AS154" s="47"/>
    </row>
    <row r="155" spans="1:45" ht="13" x14ac:dyDescent="0.15">
      <c r="A155" s="76">
        <v>43773.727765243057</v>
      </c>
      <c r="B155" s="77" t="s">
        <v>141</v>
      </c>
      <c r="C155" s="77" t="str">
        <f t="shared" si="0"/>
        <v>Stony Point</v>
      </c>
      <c r="D155" s="77" t="str">
        <f t="shared" si="1"/>
        <v>Elizabeth Amend</v>
      </c>
      <c r="E155" s="79">
        <f t="shared" si="2"/>
        <v>0.66666666666666663</v>
      </c>
      <c r="F155" s="77">
        <f t="shared" si="6"/>
        <v>1</v>
      </c>
      <c r="G155" s="77">
        <f t="shared" si="7"/>
        <v>1</v>
      </c>
      <c r="H155" s="77">
        <f t="shared" si="8"/>
        <v>0</v>
      </c>
      <c r="I155" s="47"/>
      <c r="J155" s="77" t="s">
        <v>142</v>
      </c>
      <c r="K155" s="47"/>
      <c r="L155" s="47"/>
      <c r="M155" s="47"/>
      <c r="N155" s="47"/>
      <c r="O155" s="47"/>
      <c r="P155" s="47"/>
      <c r="Q155" s="47"/>
      <c r="R155" s="47"/>
      <c r="S155" s="47"/>
      <c r="T155" s="47"/>
      <c r="U155" s="77" t="s">
        <v>143</v>
      </c>
      <c r="V155" s="47"/>
      <c r="W155" s="47"/>
      <c r="X155" s="47"/>
      <c r="Y155" s="47"/>
      <c r="Z155" s="47"/>
      <c r="AA155" s="47"/>
      <c r="AB155" s="47"/>
      <c r="AC155" s="47"/>
      <c r="AD155" s="47"/>
      <c r="AE155" s="47"/>
      <c r="AF155" s="47"/>
      <c r="AG155" s="47"/>
      <c r="AH155" s="77" t="s">
        <v>1813</v>
      </c>
      <c r="AI155" s="77" t="s">
        <v>1825</v>
      </c>
      <c r="AJ155" s="77" t="s">
        <v>1817</v>
      </c>
      <c r="AK155" s="47"/>
      <c r="AL155" s="47"/>
      <c r="AM155" s="47"/>
      <c r="AN155" s="47"/>
      <c r="AO155" s="47"/>
      <c r="AP155" s="47"/>
      <c r="AQ155" s="47"/>
      <c r="AR155" s="47"/>
      <c r="AS155" s="47"/>
    </row>
    <row r="156" spans="1:45" ht="13" x14ac:dyDescent="0.15">
      <c r="A156" s="76">
        <v>43773.727803981485</v>
      </c>
      <c r="B156" s="77" t="s">
        <v>141</v>
      </c>
      <c r="C156" s="77" t="str">
        <f t="shared" si="0"/>
        <v>Stony Point</v>
      </c>
      <c r="D156" s="77" t="str">
        <f t="shared" si="1"/>
        <v>Jameson Shook</v>
      </c>
      <c r="E156" s="79">
        <f t="shared" si="2"/>
        <v>1</v>
      </c>
      <c r="F156" s="77">
        <f t="shared" si="6"/>
        <v>1</v>
      </c>
      <c r="G156" s="77">
        <f t="shared" si="7"/>
        <v>1</v>
      </c>
      <c r="H156" s="77">
        <f t="shared" si="8"/>
        <v>1</v>
      </c>
      <c r="I156" s="47"/>
      <c r="J156" s="77" t="s">
        <v>142</v>
      </c>
      <c r="K156" s="47"/>
      <c r="L156" s="47"/>
      <c r="M156" s="47"/>
      <c r="N156" s="47"/>
      <c r="O156" s="47"/>
      <c r="P156" s="47"/>
      <c r="Q156" s="47"/>
      <c r="R156" s="47"/>
      <c r="S156" s="47"/>
      <c r="T156" s="47"/>
      <c r="U156" s="77" t="s">
        <v>170</v>
      </c>
      <c r="V156" s="47"/>
      <c r="W156" s="47"/>
      <c r="X156" s="47"/>
      <c r="Y156" s="47"/>
      <c r="Z156" s="47"/>
      <c r="AA156" s="47"/>
      <c r="AB156" s="47"/>
      <c r="AC156" s="47"/>
      <c r="AD156" s="47"/>
      <c r="AE156" s="47"/>
      <c r="AF156" s="47"/>
      <c r="AG156" s="47"/>
      <c r="AH156" s="77" t="s">
        <v>1813</v>
      </c>
      <c r="AI156" s="77" t="s">
        <v>1824</v>
      </c>
      <c r="AJ156" s="77" t="s">
        <v>1815</v>
      </c>
      <c r="AK156" s="47"/>
      <c r="AL156" s="47"/>
      <c r="AM156" s="47"/>
      <c r="AN156" s="47"/>
      <c r="AO156" s="47"/>
      <c r="AP156" s="47"/>
      <c r="AQ156" s="47"/>
      <c r="AR156" s="47"/>
      <c r="AS156" s="47"/>
    </row>
    <row r="157" spans="1:45" ht="13" x14ac:dyDescent="0.15">
      <c r="A157" s="76">
        <v>43773.727829722222</v>
      </c>
      <c r="B157" s="77" t="s">
        <v>141</v>
      </c>
      <c r="C157" s="77" t="str">
        <f t="shared" si="0"/>
        <v>Stony Point</v>
      </c>
      <c r="D157" s="77" t="str">
        <f t="shared" si="1"/>
        <v>Thomas Gonzalez</v>
      </c>
      <c r="E157" s="79">
        <f t="shared" si="2"/>
        <v>1</v>
      </c>
      <c r="F157" s="77">
        <f t="shared" si="6"/>
        <v>1</v>
      </c>
      <c r="G157" s="77">
        <f t="shared" si="7"/>
        <v>1</v>
      </c>
      <c r="H157" s="77">
        <f t="shared" si="8"/>
        <v>1</v>
      </c>
      <c r="I157" s="47"/>
      <c r="J157" s="77" t="s">
        <v>142</v>
      </c>
      <c r="K157" s="47"/>
      <c r="L157" s="47"/>
      <c r="M157" s="47"/>
      <c r="N157" s="47"/>
      <c r="O157" s="47"/>
      <c r="P157" s="47"/>
      <c r="Q157" s="47"/>
      <c r="R157" s="47"/>
      <c r="S157" s="47"/>
      <c r="T157" s="47"/>
      <c r="U157" s="77" t="s">
        <v>169</v>
      </c>
      <c r="V157" s="47"/>
      <c r="W157" s="47"/>
      <c r="X157" s="47"/>
      <c r="Y157" s="47"/>
      <c r="Z157" s="47"/>
      <c r="AA157" s="47"/>
      <c r="AB157" s="47"/>
      <c r="AC157" s="47"/>
      <c r="AD157" s="47"/>
      <c r="AE157" s="47"/>
      <c r="AF157" s="47"/>
      <c r="AG157" s="47"/>
      <c r="AH157" s="77" t="s">
        <v>1813</v>
      </c>
      <c r="AI157" s="77" t="s">
        <v>1824</v>
      </c>
      <c r="AJ157" s="77" t="s">
        <v>1815</v>
      </c>
      <c r="AK157" s="47"/>
      <c r="AL157" s="47"/>
      <c r="AM157" s="47"/>
      <c r="AN157" s="47"/>
      <c r="AO157" s="47"/>
      <c r="AP157" s="47"/>
      <c r="AQ157" s="47"/>
      <c r="AR157" s="47"/>
      <c r="AS157" s="47"/>
    </row>
    <row r="158" spans="1:45" ht="13" x14ac:dyDescent="0.15">
      <c r="A158" s="76">
        <v>43773.728008900463</v>
      </c>
      <c r="B158" s="77" t="s">
        <v>141</v>
      </c>
      <c r="C158" s="77" t="str">
        <f t="shared" si="0"/>
        <v>Stony Point</v>
      </c>
      <c r="D158" s="77" t="str">
        <f t="shared" si="1"/>
        <v>Jatin Kommera</v>
      </c>
      <c r="E158" s="79">
        <f t="shared" si="2"/>
        <v>1</v>
      </c>
      <c r="F158" s="77">
        <f t="shared" si="6"/>
        <v>1</v>
      </c>
      <c r="G158" s="77">
        <f t="shared" si="7"/>
        <v>1</v>
      </c>
      <c r="H158" s="77">
        <f t="shared" si="8"/>
        <v>1</v>
      </c>
      <c r="I158" s="47"/>
      <c r="J158" s="77" t="s">
        <v>142</v>
      </c>
      <c r="K158" s="47"/>
      <c r="L158" s="47"/>
      <c r="M158" s="47"/>
      <c r="N158" s="47"/>
      <c r="O158" s="47"/>
      <c r="P158" s="47"/>
      <c r="Q158" s="47"/>
      <c r="R158" s="47"/>
      <c r="S158" s="47"/>
      <c r="T158" s="47"/>
      <c r="U158" s="77" t="s">
        <v>174</v>
      </c>
      <c r="V158" s="47"/>
      <c r="W158" s="47"/>
      <c r="X158" s="47"/>
      <c r="Y158" s="47"/>
      <c r="Z158" s="47"/>
      <c r="AA158" s="47"/>
      <c r="AB158" s="47"/>
      <c r="AC158" s="47"/>
      <c r="AD158" s="47"/>
      <c r="AE158" s="47"/>
      <c r="AF158" s="47"/>
      <c r="AG158" s="47"/>
      <c r="AH158" s="77" t="s">
        <v>1813</v>
      </c>
      <c r="AI158" s="77" t="s">
        <v>1824</v>
      </c>
      <c r="AJ158" s="77" t="s">
        <v>1815</v>
      </c>
      <c r="AK158" s="47"/>
      <c r="AL158" s="47"/>
      <c r="AM158" s="47"/>
      <c r="AN158" s="47"/>
      <c r="AO158" s="47"/>
      <c r="AP158" s="47"/>
      <c r="AQ158" s="47"/>
      <c r="AR158" s="47"/>
      <c r="AS158" s="47"/>
    </row>
    <row r="159" spans="1:45" ht="13" x14ac:dyDescent="0.15">
      <c r="A159" s="76">
        <v>43773.728352488426</v>
      </c>
      <c r="B159" s="77" t="s">
        <v>141</v>
      </c>
      <c r="C159" s="77" t="str">
        <f t="shared" si="0"/>
        <v>Pflugerville</v>
      </c>
      <c r="D159" s="77" t="str">
        <f t="shared" si="1"/>
        <v>Marley McMillan</v>
      </c>
      <c r="E159" s="79">
        <f t="shared" si="2"/>
        <v>1</v>
      </c>
      <c r="F159" s="77">
        <f t="shared" si="6"/>
        <v>1</v>
      </c>
      <c r="G159" s="77">
        <f t="shared" si="7"/>
        <v>1</v>
      </c>
      <c r="H159" s="77">
        <f t="shared" si="8"/>
        <v>1</v>
      </c>
      <c r="I159" s="47"/>
      <c r="J159" s="77" t="s">
        <v>149</v>
      </c>
      <c r="K159" s="47"/>
      <c r="L159" s="47"/>
      <c r="M159" s="47"/>
      <c r="N159" s="47"/>
      <c r="O159" s="47"/>
      <c r="P159" s="47"/>
      <c r="Q159" s="47"/>
      <c r="R159" s="47"/>
      <c r="S159" s="47"/>
      <c r="T159" s="77" t="s">
        <v>172</v>
      </c>
      <c r="U159" s="47"/>
      <c r="V159" s="47"/>
      <c r="W159" s="47"/>
      <c r="X159" s="47"/>
      <c r="Y159" s="47"/>
      <c r="Z159" s="47"/>
      <c r="AA159" s="47"/>
      <c r="AB159" s="47"/>
      <c r="AC159" s="47"/>
      <c r="AD159" s="47"/>
      <c r="AE159" s="47"/>
      <c r="AF159" s="47"/>
      <c r="AG159" s="47"/>
      <c r="AH159" s="77" t="s">
        <v>1813</v>
      </c>
      <c r="AI159" s="77" t="s">
        <v>1861</v>
      </c>
      <c r="AJ159" s="77" t="s">
        <v>1815</v>
      </c>
      <c r="AK159" s="47"/>
      <c r="AL159" s="47"/>
      <c r="AM159" s="47"/>
      <c r="AN159" s="47"/>
      <c r="AO159" s="47"/>
      <c r="AP159" s="47"/>
      <c r="AQ159" s="47"/>
      <c r="AR159" s="47"/>
      <c r="AS159" s="47"/>
    </row>
    <row r="160" spans="1:45" ht="13" x14ac:dyDescent="0.15">
      <c r="A160" s="76">
        <v>43773.728603530093</v>
      </c>
      <c r="B160" s="77" t="s">
        <v>141</v>
      </c>
      <c r="C160" s="77" t="str">
        <f t="shared" si="0"/>
        <v>Stony Point</v>
      </c>
      <c r="D160" s="77" t="str">
        <f t="shared" si="1"/>
        <v>Kathleen Robot</v>
      </c>
      <c r="E160" s="79">
        <f t="shared" si="2"/>
        <v>1</v>
      </c>
      <c r="F160" s="77">
        <f t="shared" si="6"/>
        <v>1</v>
      </c>
      <c r="G160" s="77">
        <f t="shared" si="7"/>
        <v>1</v>
      </c>
      <c r="H160" s="77">
        <f t="shared" si="8"/>
        <v>1</v>
      </c>
      <c r="I160" s="47"/>
      <c r="J160" s="77" t="s">
        <v>142</v>
      </c>
      <c r="K160" s="47"/>
      <c r="L160" s="47"/>
      <c r="M160" s="47"/>
      <c r="N160" s="47"/>
      <c r="O160" s="47"/>
      <c r="P160" s="47"/>
      <c r="Q160" s="47"/>
      <c r="R160" s="47"/>
      <c r="S160" s="47"/>
      <c r="T160" s="47"/>
      <c r="U160" s="77" t="s">
        <v>405</v>
      </c>
      <c r="V160" s="47"/>
      <c r="W160" s="47"/>
      <c r="X160" s="47"/>
      <c r="Y160" s="47"/>
      <c r="Z160" s="47"/>
      <c r="AA160" s="47"/>
      <c r="AB160" s="47"/>
      <c r="AC160" s="47"/>
      <c r="AD160" s="47"/>
      <c r="AE160" s="47"/>
      <c r="AF160" s="47"/>
      <c r="AG160" s="47"/>
      <c r="AH160" s="77" t="s">
        <v>1813</v>
      </c>
      <c r="AI160" s="77" t="s">
        <v>1824</v>
      </c>
      <c r="AJ160" s="77" t="s">
        <v>1815</v>
      </c>
      <c r="AK160" s="47"/>
      <c r="AL160" s="47"/>
      <c r="AM160" s="47"/>
      <c r="AN160" s="47"/>
      <c r="AO160" s="47"/>
      <c r="AP160" s="47"/>
      <c r="AQ160" s="47"/>
      <c r="AR160" s="47"/>
      <c r="AS160" s="47"/>
    </row>
    <row r="161" spans="1:45" ht="13" x14ac:dyDescent="0.15">
      <c r="A161" s="76">
        <v>43773.728674456019</v>
      </c>
      <c r="B161" s="77" t="s">
        <v>141</v>
      </c>
      <c r="C161" s="77" t="str">
        <f t="shared" si="0"/>
        <v>Stony Point</v>
      </c>
      <c r="D161" s="77" t="str">
        <f t="shared" si="1"/>
        <v>Kevin McMillan</v>
      </c>
      <c r="E161" s="79">
        <f t="shared" si="2"/>
        <v>1</v>
      </c>
      <c r="F161" s="77">
        <f t="shared" si="6"/>
        <v>1</v>
      </c>
      <c r="G161" s="77">
        <f t="shared" si="7"/>
        <v>1</v>
      </c>
      <c r="H161" s="77">
        <f t="shared" si="8"/>
        <v>1</v>
      </c>
      <c r="I161" s="47"/>
      <c r="J161" s="77" t="s">
        <v>142</v>
      </c>
      <c r="K161" s="47"/>
      <c r="L161" s="47"/>
      <c r="M161" s="47"/>
      <c r="N161" s="47"/>
      <c r="O161" s="47"/>
      <c r="P161" s="47"/>
      <c r="Q161" s="47"/>
      <c r="R161" s="47"/>
      <c r="S161" s="47"/>
      <c r="T161" s="47"/>
      <c r="U161" s="77" t="s">
        <v>171</v>
      </c>
      <c r="V161" s="47"/>
      <c r="W161" s="47"/>
      <c r="X161" s="47"/>
      <c r="Y161" s="47"/>
      <c r="Z161" s="47"/>
      <c r="AA161" s="47"/>
      <c r="AB161" s="47"/>
      <c r="AC161" s="47"/>
      <c r="AD161" s="47"/>
      <c r="AE161" s="47"/>
      <c r="AF161" s="47"/>
      <c r="AG161" s="47"/>
      <c r="AH161" s="77" t="s">
        <v>1813</v>
      </c>
      <c r="AI161" s="77" t="s">
        <v>1824</v>
      </c>
      <c r="AJ161" s="77" t="s">
        <v>1815</v>
      </c>
      <c r="AK161" s="47"/>
      <c r="AL161" s="47"/>
      <c r="AM161" s="47"/>
      <c r="AN161" s="47"/>
      <c r="AO161" s="47"/>
      <c r="AP161" s="47"/>
      <c r="AQ161" s="47"/>
      <c r="AR161" s="47"/>
      <c r="AS161" s="47"/>
    </row>
    <row r="162" spans="1:45" ht="13" x14ac:dyDescent="0.15">
      <c r="A162" s="76">
        <v>43773.729051898146</v>
      </c>
      <c r="B162" s="77" t="s">
        <v>141</v>
      </c>
      <c r="C162" s="77" t="str">
        <f t="shared" si="0"/>
        <v>Pflugerville</v>
      </c>
      <c r="D162" s="77" t="str">
        <f t="shared" si="1"/>
        <v>Suezette Harris</v>
      </c>
      <c r="E162" s="79">
        <f t="shared" si="2"/>
        <v>0.66666666666666663</v>
      </c>
      <c r="F162" s="77">
        <f t="shared" si="6"/>
        <v>1</v>
      </c>
      <c r="G162" s="77">
        <f t="shared" si="7"/>
        <v>0</v>
      </c>
      <c r="H162" s="77">
        <f t="shared" si="8"/>
        <v>1</v>
      </c>
      <c r="I162" s="47"/>
      <c r="J162" s="77" t="s">
        <v>149</v>
      </c>
      <c r="K162" s="47"/>
      <c r="L162" s="47"/>
      <c r="M162" s="47"/>
      <c r="N162" s="47"/>
      <c r="O162" s="47"/>
      <c r="P162" s="47"/>
      <c r="Q162" s="47"/>
      <c r="R162" s="47"/>
      <c r="S162" s="47"/>
      <c r="T162" s="77" t="s">
        <v>175</v>
      </c>
      <c r="U162" s="47"/>
      <c r="V162" s="47"/>
      <c r="W162" s="47"/>
      <c r="X162" s="47"/>
      <c r="Y162" s="47"/>
      <c r="Z162" s="47"/>
      <c r="AA162" s="47"/>
      <c r="AB162" s="47"/>
      <c r="AC162" s="47"/>
      <c r="AD162" s="47"/>
      <c r="AE162" s="47"/>
      <c r="AF162" s="47"/>
      <c r="AG162" s="47"/>
      <c r="AH162" s="77" t="s">
        <v>1813</v>
      </c>
      <c r="AI162" s="77" t="s">
        <v>1862</v>
      </c>
      <c r="AJ162" s="77" t="s">
        <v>1815</v>
      </c>
      <c r="AK162" s="47"/>
      <c r="AL162" s="47"/>
      <c r="AM162" s="47"/>
      <c r="AN162" s="47"/>
      <c r="AO162" s="47"/>
      <c r="AP162" s="47"/>
      <c r="AQ162" s="47"/>
      <c r="AR162" s="47"/>
      <c r="AS162" s="47"/>
    </row>
    <row r="163" spans="1:45" ht="13" x14ac:dyDescent="0.15">
      <c r="A163" s="76">
        <v>43773.729194120373</v>
      </c>
      <c r="B163" s="77" t="s">
        <v>141</v>
      </c>
      <c r="C163" s="77" t="str">
        <f t="shared" si="0"/>
        <v>Stony Point</v>
      </c>
      <c r="D163" s="77" t="str">
        <f t="shared" si="1"/>
        <v>Agnieszka Jesionowska</v>
      </c>
      <c r="E163" s="79">
        <f t="shared" si="2"/>
        <v>0.66666666666666663</v>
      </c>
      <c r="F163" s="77">
        <f t="shared" si="6"/>
        <v>1</v>
      </c>
      <c r="G163" s="77">
        <f t="shared" si="7"/>
        <v>0</v>
      </c>
      <c r="H163" s="77">
        <f t="shared" si="8"/>
        <v>1</v>
      </c>
      <c r="I163" s="47"/>
      <c r="J163" s="77" t="s">
        <v>142</v>
      </c>
      <c r="K163" s="47"/>
      <c r="L163" s="47"/>
      <c r="M163" s="47"/>
      <c r="N163" s="47"/>
      <c r="O163" s="47"/>
      <c r="P163" s="47"/>
      <c r="Q163" s="47"/>
      <c r="R163" s="47"/>
      <c r="S163" s="47"/>
      <c r="T163" s="47"/>
      <c r="U163" s="77" t="s">
        <v>184</v>
      </c>
      <c r="V163" s="47"/>
      <c r="W163" s="47"/>
      <c r="X163" s="47"/>
      <c r="Y163" s="47"/>
      <c r="Z163" s="47"/>
      <c r="AA163" s="47"/>
      <c r="AB163" s="47"/>
      <c r="AC163" s="47"/>
      <c r="AD163" s="47"/>
      <c r="AE163" s="47"/>
      <c r="AF163" s="47"/>
      <c r="AG163" s="47"/>
      <c r="AH163" s="77" t="s">
        <v>1813</v>
      </c>
      <c r="AI163" s="77" t="s">
        <v>1863</v>
      </c>
      <c r="AJ163" s="77" t="s">
        <v>1815</v>
      </c>
      <c r="AK163" s="47"/>
      <c r="AL163" s="47"/>
      <c r="AM163" s="47"/>
      <c r="AN163" s="47"/>
      <c r="AO163" s="47"/>
      <c r="AP163" s="47"/>
      <c r="AQ163" s="47"/>
      <c r="AR163" s="47"/>
      <c r="AS163" s="47"/>
    </row>
    <row r="164" spans="1:45" ht="13" x14ac:dyDescent="0.15">
      <c r="A164" s="76">
        <v>43773.729203564813</v>
      </c>
      <c r="B164" s="77" t="s">
        <v>141</v>
      </c>
      <c r="C164" s="77" t="str">
        <f t="shared" si="0"/>
        <v>Pflugerville</v>
      </c>
      <c r="D164" s="77" t="str">
        <f t="shared" si="1"/>
        <v>Wyatt Price</v>
      </c>
      <c r="E164" s="79">
        <f t="shared" si="2"/>
        <v>1</v>
      </c>
      <c r="F164" s="77">
        <f t="shared" si="6"/>
        <v>1</v>
      </c>
      <c r="G164" s="77">
        <f t="shared" si="7"/>
        <v>1</v>
      </c>
      <c r="H164" s="77">
        <f t="shared" si="8"/>
        <v>1</v>
      </c>
      <c r="I164" s="47"/>
      <c r="J164" s="77" t="s">
        <v>149</v>
      </c>
      <c r="K164" s="47"/>
      <c r="L164" s="47"/>
      <c r="M164" s="47"/>
      <c r="N164" s="47"/>
      <c r="O164" s="47"/>
      <c r="P164" s="47"/>
      <c r="Q164" s="47"/>
      <c r="R164" s="47"/>
      <c r="S164" s="47"/>
      <c r="T164" s="77" t="s">
        <v>362</v>
      </c>
      <c r="U164" s="47"/>
      <c r="V164" s="47"/>
      <c r="W164" s="47"/>
      <c r="X164" s="47"/>
      <c r="Y164" s="47"/>
      <c r="Z164" s="47"/>
      <c r="AA164" s="47"/>
      <c r="AB164" s="47"/>
      <c r="AC164" s="47"/>
      <c r="AD164" s="47"/>
      <c r="AE164" s="47"/>
      <c r="AF164" s="47"/>
      <c r="AG164" s="47"/>
      <c r="AH164" s="77" t="s">
        <v>1813</v>
      </c>
      <c r="AI164" s="77" t="s">
        <v>1820</v>
      </c>
      <c r="AJ164" s="77" t="s">
        <v>1815</v>
      </c>
      <c r="AK164" s="47"/>
      <c r="AL164" s="47"/>
      <c r="AM164" s="47"/>
      <c r="AN164" s="47"/>
      <c r="AO164" s="47"/>
      <c r="AP164" s="47"/>
      <c r="AQ164" s="47"/>
      <c r="AR164" s="47"/>
      <c r="AS164" s="47"/>
    </row>
    <row r="165" spans="1:45" ht="13" x14ac:dyDescent="0.15">
      <c r="A165" s="76">
        <v>43773.729244224538</v>
      </c>
      <c r="B165" s="77" t="s">
        <v>141</v>
      </c>
      <c r="C165" s="77" t="str">
        <f t="shared" si="0"/>
        <v>Stony Point</v>
      </c>
      <c r="D165" s="77" t="str">
        <f t="shared" si="1"/>
        <v>Kyle Chambless</v>
      </c>
      <c r="E165" s="79">
        <f t="shared" si="2"/>
        <v>1</v>
      </c>
      <c r="F165" s="77">
        <f t="shared" si="6"/>
        <v>1</v>
      </c>
      <c r="G165" s="77">
        <f t="shared" si="7"/>
        <v>1</v>
      </c>
      <c r="H165" s="77">
        <f t="shared" si="8"/>
        <v>1</v>
      </c>
      <c r="I165" s="47"/>
      <c r="J165" s="77" t="s">
        <v>142</v>
      </c>
      <c r="K165" s="47"/>
      <c r="L165" s="47"/>
      <c r="M165" s="47"/>
      <c r="N165" s="47"/>
      <c r="O165" s="47"/>
      <c r="P165" s="47"/>
      <c r="Q165" s="47"/>
      <c r="R165" s="47"/>
      <c r="S165" s="47"/>
      <c r="T165" s="47"/>
      <c r="U165" s="77" t="s">
        <v>181</v>
      </c>
      <c r="V165" s="47"/>
      <c r="W165" s="47"/>
      <c r="X165" s="47"/>
      <c r="Y165" s="47"/>
      <c r="Z165" s="47"/>
      <c r="AA165" s="47"/>
      <c r="AB165" s="47"/>
      <c r="AC165" s="47"/>
      <c r="AD165" s="47"/>
      <c r="AE165" s="47"/>
      <c r="AF165" s="47"/>
      <c r="AG165" s="47"/>
      <c r="AH165" s="77" t="s">
        <v>1813</v>
      </c>
      <c r="AI165" s="77" t="s">
        <v>1820</v>
      </c>
      <c r="AJ165" s="77" t="s">
        <v>1815</v>
      </c>
      <c r="AK165" s="47"/>
      <c r="AL165" s="47"/>
      <c r="AM165" s="47"/>
      <c r="AN165" s="47"/>
      <c r="AO165" s="47"/>
      <c r="AP165" s="47"/>
      <c r="AQ165" s="47"/>
      <c r="AR165" s="47"/>
      <c r="AS165" s="47"/>
    </row>
    <row r="166" spans="1:45" ht="13" x14ac:dyDescent="0.15">
      <c r="A166" s="76">
        <v>43773.729397604169</v>
      </c>
      <c r="B166" s="77" t="s">
        <v>141</v>
      </c>
      <c r="C166" s="77" t="str">
        <f t="shared" si="0"/>
        <v>Stony Point</v>
      </c>
      <c r="D166" s="77" t="str">
        <f t="shared" si="1"/>
        <v>Giancarlo Fernandez</v>
      </c>
      <c r="E166" s="79">
        <f t="shared" si="2"/>
        <v>0.66666666666666663</v>
      </c>
      <c r="F166" s="77">
        <f t="shared" si="6"/>
        <v>1</v>
      </c>
      <c r="G166" s="77">
        <f t="shared" si="7"/>
        <v>0</v>
      </c>
      <c r="H166" s="77">
        <f t="shared" si="8"/>
        <v>1</v>
      </c>
      <c r="I166" s="47"/>
      <c r="J166" s="77" t="s">
        <v>142</v>
      </c>
      <c r="K166" s="47"/>
      <c r="L166" s="47"/>
      <c r="M166" s="47"/>
      <c r="N166" s="47"/>
      <c r="O166" s="47"/>
      <c r="P166" s="47"/>
      <c r="Q166" s="47"/>
      <c r="R166" s="47"/>
      <c r="S166" s="47"/>
      <c r="T166" s="47"/>
      <c r="U166" s="77" t="s">
        <v>369</v>
      </c>
      <c r="V166" s="47"/>
      <c r="W166" s="47"/>
      <c r="X166" s="47"/>
      <c r="Y166" s="47"/>
      <c r="Z166" s="47"/>
      <c r="AA166" s="47"/>
      <c r="AB166" s="47"/>
      <c r="AC166" s="47"/>
      <c r="AD166" s="47"/>
      <c r="AE166" s="47"/>
      <c r="AF166" s="47"/>
      <c r="AG166" s="47"/>
      <c r="AH166" s="77" t="s">
        <v>1813</v>
      </c>
      <c r="AI166" s="77" t="s">
        <v>1864</v>
      </c>
      <c r="AJ166" s="77" t="s">
        <v>1815</v>
      </c>
      <c r="AK166" s="47"/>
      <c r="AL166" s="47"/>
      <c r="AM166" s="47"/>
      <c r="AN166" s="47"/>
      <c r="AO166" s="47"/>
      <c r="AP166" s="47"/>
      <c r="AQ166" s="47"/>
      <c r="AR166" s="47"/>
      <c r="AS166" s="47"/>
    </row>
    <row r="167" spans="1:45" ht="13" x14ac:dyDescent="0.15">
      <c r="A167" s="76">
        <v>43773.729472824074</v>
      </c>
      <c r="B167" s="77" t="s">
        <v>141</v>
      </c>
      <c r="C167" s="77" t="str">
        <f t="shared" si="0"/>
        <v>Stony Point</v>
      </c>
      <c r="D167" s="77" t="str">
        <f t="shared" si="1"/>
        <v>Mark Gallegos</v>
      </c>
      <c r="E167" s="79">
        <f t="shared" si="2"/>
        <v>0</v>
      </c>
      <c r="F167" s="77">
        <f t="shared" si="6"/>
        <v>0</v>
      </c>
      <c r="G167" s="77">
        <f t="shared" si="7"/>
        <v>0</v>
      </c>
      <c r="H167" s="77">
        <f t="shared" si="8"/>
        <v>0</v>
      </c>
      <c r="I167" s="47"/>
      <c r="J167" s="77" t="s">
        <v>142</v>
      </c>
      <c r="K167" s="47"/>
      <c r="L167" s="47"/>
      <c r="M167" s="47"/>
      <c r="N167" s="47"/>
      <c r="O167" s="47"/>
      <c r="P167" s="47"/>
      <c r="Q167" s="47"/>
      <c r="R167" s="47"/>
      <c r="S167" s="47"/>
      <c r="T167" s="47"/>
      <c r="U167" s="77" t="s">
        <v>371</v>
      </c>
      <c r="V167" s="47"/>
      <c r="W167" s="47"/>
      <c r="X167" s="47"/>
      <c r="Y167" s="47"/>
      <c r="Z167" s="47"/>
      <c r="AA167" s="47"/>
      <c r="AB167" s="47"/>
      <c r="AC167" s="47"/>
      <c r="AD167" s="47"/>
      <c r="AE167" s="47"/>
      <c r="AF167" s="47"/>
      <c r="AG167" s="47"/>
      <c r="AH167" s="77" t="s">
        <v>1818</v>
      </c>
      <c r="AI167" s="77" t="s">
        <v>1819</v>
      </c>
      <c r="AJ167" s="77" t="s">
        <v>1817</v>
      </c>
      <c r="AK167" s="47"/>
      <c r="AL167" s="47"/>
      <c r="AM167" s="47"/>
      <c r="AN167" s="47"/>
      <c r="AO167" s="47"/>
      <c r="AP167" s="47"/>
      <c r="AQ167" s="47"/>
      <c r="AR167" s="47"/>
      <c r="AS167" s="47"/>
    </row>
    <row r="168" spans="1:45" ht="13" x14ac:dyDescent="0.15">
      <c r="A168" s="76">
        <v>43773.729655266201</v>
      </c>
      <c r="B168" s="77" t="s">
        <v>141</v>
      </c>
      <c r="C168" s="77" t="str">
        <f t="shared" si="0"/>
        <v>Pflugerville</v>
      </c>
      <c r="D168" s="77" t="str">
        <f t="shared" si="1"/>
        <v>Layla Guerra</v>
      </c>
      <c r="E168" s="79">
        <f t="shared" si="2"/>
        <v>1</v>
      </c>
      <c r="F168" s="77">
        <f t="shared" si="6"/>
        <v>1</v>
      </c>
      <c r="G168" s="77">
        <f t="shared" si="7"/>
        <v>1</v>
      </c>
      <c r="H168" s="77">
        <f t="shared" si="8"/>
        <v>1</v>
      </c>
      <c r="I168" s="47"/>
      <c r="J168" s="77" t="s">
        <v>149</v>
      </c>
      <c r="K168" s="47"/>
      <c r="L168" s="47"/>
      <c r="M168" s="47"/>
      <c r="N168" s="47"/>
      <c r="O168" s="47"/>
      <c r="P168" s="47"/>
      <c r="Q168" s="47"/>
      <c r="R168" s="47"/>
      <c r="S168" s="47"/>
      <c r="T168" s="77" t="s">
        <v>365</v>
      </c>
      <c r="U168" s="47"/>
      <c r="V168" s="47"/>
      <c r="W168" s="47"/>
      <c r="X168" s="47"/>
      <c r="Y168" s="47"/>
      <c r="Z168" s="47"/>
      <c r="AA168" s="47"/>
      <c r="AB168" s="47"/>
      <c r="AC168" s="47"/>
      <c r="AD168" s="47"/>
      <c r="AE168" s="47"/>
      <c r="AF168" s="47"/>
      <c r="AG168" s="47"/>
      <c r="AH168" s="77" t="s">
        <v>1813</v>
      </c>
      <c r="AI168" s="77" t="s">
        <v>1865</v>
      </c>
      <c r="AJ168" s="77" t="s">
        <v>1815</v>
      </c>
      <c r="AK168" s="47"/>
      <c r="AL168" s="47"/>
      <c r="AM168" s="47"/>
      <c r="AN168" s="47"/>
      <c r="AO168" s="47"/>
      <c r="AP168" s="47"/>
      <c r="AQ168" s="47"/>
      <c r="AR168" s="47"/>
      <c r="AS168" s="47"/>
    </row>
    <row r="169" spans="1:45" ht="13" x14ac:dyDescent="0.15">
      <c r="A169" s="76">
        <v>43773.729679166667</v>
      </c>
      <c r="B169" s="77" t="s">
        <v>141</v>
      </c>
      <c r="C169" s="77" t="str">
        <f t="shared" si="0"/>
        <v>Pflugerville</v>
      </c>
      <c r="D169" s="77" t="str">
        <f t="shared" si="1"/>
        <v>Desiree Flores</v>
      </c>
      <c r="E169" s="79">
        <f t="shared" si="2"/>
        <v>0.66666666666666663</v>
      </c>
      <c r="F169" s="77">
        <f t="shared" si="6"/>
        <v>1</v>
      </c>
      <c r="G169" s="77">
        <f t="shared" si="7"/>
        <v>1</v>
      </c>
      <c r="H169" s="77">
        <f t="shared" si="8"/>
        <v>0</v>
      </c>
      <c r="I169" s="47"/>
      <c r="J169" s="77" t="s">
        <v>149</v>
      </c>
      <c r="K169" s="47"/>
      <c r="L169" s="47"/>
      <c r="M169" s="47"/>
      <c r="N169" s="47"/>
      <c r="O169" s="47"/>
      <c r="P169" s="47"/>
      <c r="Q169" s="47"/>
      <c r="R169" s="47"/>
      <c r="S169" s="47"/>
      <c r="T169" s="77" t="s">
        <v>191</v>
      </c>
      <c r="U169" s="47"/>
      <c r="V169" s="47"/>
      <c r="W169" s="47"/>
      <c r="X169" s="47"/>
      <c r="Y169" s="47"/>
      <c r="Z169" s="47"/>
      <c r="AA169" s="47"/>
      <c r="AB169" s="47"/>
      <c r="AC169" s="47"/>
      <c r="AD169" s="47"/>
      <c r="AE169" s="47"/>
      <c r="AF169" s="47"/>
      <c r="AG169" s="47"/>
      <c r="AH169" s="77" t="s">
        <v>1813</v>
      </c>
      <c r="AI169" s="77" t="s">
        <v>1866</v>
      </c>
      <c r="AJ169" s="77" t="s">
        <v>1817</v>
      </c>
      <c r="AK169" s="47"/>
      <c r="AL169" s="47"/>
      <c r="AM169" s="47"/>
      <c r="AN169" s="47"/>
      <c r="AO169" s="47"/>
      <c r="AP169" s="47"/>
      <c r="AQ169" s="47"/>
      <c r="AR169" s="47"/>
      <c r="AS169" s="47"/>
    </row>
    <row r="170" spans="1:45" ht="13" x14ac:dyDescent="0.15">
      <c r="A170" s="76">
        <v>43773.729679432872</v>
      </c>
      <c r="B170" s="77" t="s">
        <v>141</v>
      </c>
      <c r="C170" s="77" t="str">
        <f t="shared" si="0"/>
        <v>Pflugerville</v>
      </c>
      <c r="D170" s="77" t="str">
        <f t="shared" si="1"/>
        <v>Romanus Ike</v>
      </c>
      <c r="E170" s="79">
        <f t="shared" si="2"/>
        <v>0.33333333333333331</v>
      </c>
      <c r="F170" s="77">
        <f t="shared" si="6"/>
        <v>1</v>
      </c>
      <c r="G170" s="77">
        <f t="shared" si="7"/>
        <v>0</v>
      </c>
      <c r="H170" s="77">
        <f t="shared" si="8"/>
        <v>0</v>
      </c>
      <c r="I170" s="47"/>
      <c r="J170" s="77" t="s">
        <v>149</v>
      </c>
      <c r="K170" s="47"/>
      <c r="L170" s="47"/>
      <c r="M170" s="47"/>
      <c r="N170" s="47"/>
      <c r="O170" s="47"/>
      <c r="P170" s="47"/>
      <c r="Q170" s="47"/>
      <c r="R170" s="47"/>
      <c r="S170" s="47"/>
      <c r="T170" s="77" t="s">
        <v>177</v>
      </c>
      <c r="U170" s="47"/>
      <c r="V170" s="47"/>
      <c r="W170" s="47"/>
      <c r="X170" s="47"/>
      <c r="Y170" s="47"/>
      <c r="Z170" s="47"/>
      <c r="AA170" s="47"/>
      <c r="AB170" s="47"/>
      <c r="AC170" s="47"/>
      <c r="AD170" s="47"/>
      <c r="AE170" s="47"/>
      <c r="AF170" s="47"/>
      <c r="AG170" s="47"/>
      <c r="AH170" s="77" t="s">
        <v>1813</v>
      </c>
      <c r="AI170" s="77" t="s">
        <v>1867</v>
      </c>
      <c r="AJ170" s="77" t="s">
        <v>1817</v>
      </c>
      <c r="AK170" s="47"/>
      <c r="AL170" s="47"/>
      <c r="AM170" s="47"/>
      <c r="AN170" s="47"/>
      <c r="AO170" s="47"/>
      <c r="AP170" s="47"/>
      <c r="AQ170" s="47"/>
      <c r="AR170" s="47"/>
      <c r="AS170" s="47"/>
    </row>
    <row r="171" spans="1:45" ht="13" x14ac:dyDescent="0.15">
      <c r="A171" s="76">
        <v>43773.731786481483</v>
      </c>
      <c r="B171" s="77" t="s">
        <v>141</v>
      </c>
      <c r="C171" s="77" t="str">
        <f t="shared" si="0"/>
        <v>Pflugerville</v>
      </c>
      <c r="D171" s="77" t="str">
        <f t="shared" si="1"/>
        <v>Dajuan Jules</v>
      </c>
      <c r="E171" s="79">
        <f t="shared" si="2"/>
        <v>1</v>
      </c>
      <c r="F171" s="77">
        <f t="shared" si="6"/>
        <v>1</v>
      </c>
      <c r="G171" s="77">
        <f t="shared" si="7"/>
        <v>1</v>
      </c>
      <c r="H171" s="77">
        <f t="shared" si="8"/>
        <v>1</v>
      </c>
      <c r="I171" s="47"/>
      <c r="J171" s="77" t="s">
        <v>149</v>
      </c>
      <c r="K171" s="47"/>
      <c r="L171" s="47"/>
      <c r="M171" s="47"/>
      <c r="N171" s="47"/>
      <c r="O171" s="47"/>
      <c r="P171" s="47"/>
      <c r="Q171" s="47"/>
      <c r="R171" s="47"/>
      <c r="S171" s="47"/>
      <c r="T171" s="77" t="s">
        <v>166</v>
      </c>
      <c r="U171" s="47"/>
      <c r="V171" s="47"/>
      <c r="W171" s="47"/>
      <c r="X171" s="47"/>
      <c r="Y171" s="47"/>
      <c r="Z171" s="47"/>
      <c r="AA171" s="47"/>
      <c r="AB171" s="47"/>
      <c r="AC171" s="47"/>
      <c r="AD171" s="47"/>
      <c r="AE171" s="47"/>
      <c r="AF171" s="47"/>
      <c r="AG171" s="47"/>
      <c r="AH171" s="77" t="s">
        <v>1813</v>
      </c>
      <c r="AI171" s="77" t="s">
        <v>1825</v>
      </c>
      <c r="AJ171" s="77" t="s">
        <v>1815</v>
      </c>
      <c r="AK171" s="47"/>
      <c r="AL171" s="47"/>
      <c r="AM171" s="47"/>
      <c r="AN171" s="47"/>
      <c r="AO171" s="47"/>
      <c r="AP171" s="47"/>
      <c r="AQ171" s="47"/>
      <c r="AR171" s="47"/>
      <c r="AS171" s="47"/>
    </row>
    <row r="172" spans="1:45" ht="13" x14ac:dyDescent="0.15">
      <c r="A172" s="76">
        <v>43774.70454799768</v>
      </c>
      <c r="B172" s="77" t="s">
        <v>141</v>
      </c>
      <c r="C172" s="77" t="str">
        <f t="shared" si="0"/>
        <v>Manor New Tech</v>
      </c>
      <c r="D172" s="77" t="str">
        <f t="shared" si="1"/>
        <v>Jaime Bautista</v>
      </c>
      <c r="E172" s="79">
        <f t="shared" si="2"/>
        <v>0</v>
      </c>
      <c r="F172" s="77">
        <f t="shared" si="6"/>
        <v>0</v>
      </c>
      <c r="G172" s="77">
        <f t="shared" si="7"/>
        <v>0</v>
      </c>
      <c r="H172" s="77">
        <f t="shared" si="8"/>
        <v>0</v>
      </c>
      <c r="I172" s="47"/>
      <c r="J172" s="77" t="s">
        <v>272</v>
      </c>
      <c r="K172" s="47"/>
      <c r="L172" s="47"/>
      <c r="M172" s="47"/>
      <c r="N172" s="47"/>
      <c r="O172" s="47"/>
      <c r="P172" s="47"/>
      <c r="Q172" s="47"/>
      <c r="R172" s="77" t="s">
        <v>292</v>
      </c>
      <c r="S172" s="47"/>
      <c r="T172" s="47"/>
      <c r="U172" s="47"/>
      <c r="V172" s="47"/>
      <c r="W172" s="47"/>
      <c r="X172" s="47"/>
      <c r="Y172" s="47"/>
      <c r="Z172" s="47"/>
      <c r="AA172" s="47"/>
      <c r="AB172" s="47"/>
      <c r="AC172" s="47"/>
      <c r="AD172" s="47"/>
      <c r="AE172" s="47"/>
      <c r="AF172" s="47"/>
      <c r="AG172" s="47"/>
      <c r="AH172" s="77" t="s">
        <v>1826</v>
      </c>
      <c r="AI172" s="77" t="s">
        <v>1868</v>
      </c>
      <c r="AJ172" s="77" t="s">
        <v>1829</v>
      </c>
      <c r="AK172" s="47"/>
      <c r="AL172" s="47"/>
      <c r="AM172" s="47"/>
      <c r="AN172" s="47"/>
      <c r="AO172" s="47"/>
      <c r="AP172" s="47"/>
      <c r="AQ172" s="47"/>
      <c r="AR172" s="47"/>
      <c r="AS172" s="47"/>
    </row>
    <row r="173" spans="1:45" ht="13" x14ac:dyDescent="0.15">
      <c r="A173" s="76">
        <v>43774.705355335653</v>
      </c>
      <c r="B173" s="77" t="s">
        <v>141</v>
      </c>
      <c r="C173" s="77" t="str">
        <f t="shared" si="0"/>
        <v>Manor New Tech</v>
      </c>
      <c r="D173" s="77" t="str">
        <f t="shared" si="1"/>
        <v>Francisco Ruiz Silva</v>
      </c>
      <c r="E173" s="79">
        <f t="shared" si="2"/>
        <v>1</v>
      </c>
      <c r="F173" s="77">
        <f t="shared" si="6"/>
        <v>1</v>
      </c>
      <c r="G173" s="77">
        <f t="shared" si="7"/>
        <v>1</v>
      </c>
      <c r="H173" s="77">
        <f t="shared" si="8"/>
        <v>1</v>
      </c>
      <c r="I173" s="47"/>
      <c r="J173" s="77" t="s">
        <v>272</v>
      </c>
      <c r="K173" s="47"/>
      <c r="L173" s="47"/>
      <c r="M173" s="47"/>
      <c r="N173" s="47"/>
      <c r="O173" s="47"/>
      <c r="P173" s="47"/>
      <c r="Q173" s="47"/>
      <c r="R173" s="77" t="s">
        <v>320</v>
      </c>
      <c r="S173" s="47"/>
      <c r="T173" s="47"/>
      <c r="U173" s="47"/>
      <c r="V173" s="47"/>
      <c r="W173" s="47"/>
      <c r="X173" s="47"/>
      <c r="Y173" s="47"/>
      <c r="Z173" s="47"/>
      <c r="AA173" s="47"/>
      <c r="AB173" s="47"/>
      <c r="AC173" s="47"/>
      <c r="AD173" s="47"/>
      <c r="AE173" s="47"/>
      <c r="AF173" s="47"/>
      <c r="AG173" s="47"/>
      <c r="AH173" s="77" t="s">
        <v>1813</v>
      </c>
      <c r="AI173" s="77" t="s">
        <v>1824</v>
      </c>
      <c r="AJ173" s="77" t="s">
        <v>1815</v>
      </c>
      <c r="AK173" s="47"/>
      <c r="AL173" s="47"/>
      <c r="AM173" s="47"/>
      <c r="AN173" s="47"/>
      <c r="AO173" s="47"/>
      <c r="AP173" s="47"/>
      <c r="AQ173" s="47"/>
      <c r="AR173" s="47"/>
      <c r="AS173" s="47"/>
    </row>
    <row r="174" spans="1:45" ht="13" x14ac:dyDescent="0.15">
      <c r="A174" s="76">
        <v>43774.706626226849</v>
      </c>
      <c r="B174" s="77" t="s">
        <v>141</v>
      </c>
      <c r="C174" s="77" t="str">
        <f t="shared" si="0"/>
        <v>Manor New Tech</v>
      </c>
      <c r="D174" s="77" t="str">
        <f t="shared" si="1"/>
        <v>Sofia Mendoza</v>
      </c>
      <c r="E174" s="79">
        <f t="shared" si="2"/>
        <v>1</v>
      </c>
      <c r="F174" s="77">
        <f t="shared" si="6"/>
        <v>1</v>
      </c>
      <c r="G174" s="77">
        <f t="shared" si="7"/>
        <v>1</v>
      </c>
      <c r="H174" s="77">
        <f t="shared" si="8"/>
        <v>1</v>
      </c>
      <c r="I174" s="47"/>
      <c r="J174" s="77" t="s">
        <v>272</v>
      </c>
      <c r="K174" s="47"/>
      <c r="L174" s="47"/>
      <c r="M174" s="47"/>
      <c r="N174" s="47"/>
      <c r="O174" s="47"/>
      <c r="P174" s="47"/>
      <c r="Q174" s="47"/>
      <c r="R174" s="77" t="s">
        <v>280</v>
      </c>
      <c r="S174" s="47"/>
      <c r="T174" s="47"/>
      <c r="U174" s="47"/>
      <c r="V174" s="47"/>
      <c r="W174" s="47"/>
      <c r="X174" s="47"/>
      <c r="Y174" s="47"/>
      <c r="Z174" s="47"/>
      <c r="AA174" s="47"/>
      <c r="AB174" s="47"/>
      <c r="AC174" s="47"/>
      <c r="AD174" s="47"/>
      <c r="AE174" s="47"/>
      <c r="AF174" s="47"/>
      <c r="AG174" s="47"/>
      <c r="AH174" s="77" t="s">
        <v>1813</v>
      </c>
      <c r="AI174" s="77" t="s">
        <v>1869</v>
      </c>
      <c r="AJ174" s="77" t="s">
        <v>1815</v>
      </c>
      <c r="AK174" s="47"/>
      <c r="AL174" s="47"/>
      <c r="AM174" s="47"/>
      <c r="AN174" s="47"/>
      <c r="AO174" s="47"/>
      <c r="AP174" s="47"/>
      <c r="AQ174" s="47"/>
      <c r="AR174" s="47"/>
      <c r="AS174" s="47"/>
    </row>
    <row r="175" spans="1:45" ht="13" x14ac:dyDescent="0.15">
      <c r="A175" s="76">
        <v>43774.707364745365</v>
      </c>
      <c r="B175" s="77" t="s">
        <v>141</v>
      </c>
      <c r="C175" s="77" t="str">
        <f t="shared" si="0"/>
        <v>Manor New Tech</v>
      </c>
      <c r="D175" s="77" t="str">
        <f t="shared" si="1"/>
        <v>Jenny Khun</v>
      </c>
      <c r="E175" s="79">
        <f t="shared" si="2"/>
        <v>1</v>
      </c>
      <c r="F175" s="77">
        <f t="shared" si="6"/>
        <v>1</v>
      </c>
      <c r="G175" s="77">
        <f t="shared" si="7"/>
        <v>1</v>
      </c>
      <c r="H175" s="77">
        <f t="shared" si="8"/>
        <v>1</v>
      </c>
      <c r="I175" s="47"/>
      <c r="J175" s="77" t="s">
        <v>272</v>
      </c>
      <c r="K175" s="47"/>
      <c r="L175" s="47"/>
      <c r="M175" s="47"/>
      <c r="N175" s="47"/>
      <c r="O175" s="47"/>
      <c r="P175" s="47"/>
      <c r="Q175" s="47"/>
      <c r="R175" s="77" t="s">
        <v>284</v>
      </c>
      <c r="S175" s="47"/>
      <c r="T175" s="47"/>
      <c r="U175" s="47"/>
      <c r="V175" s="47"/>
      <c r="W175" s="47"/>
      <c r="X175" s="47"/>
      <c r="Y175" s="47"/>
      <c r="Z175" s="47"/>
      <c r="AA175" s="47"/>
      <c r="AB175" s="47"/>
      <c r="AC175" s="47"/>
      <c r="AD175" s="47"/>
      <c r="AE175" s="47"/>
      <c r="AF175" s="47"/>
      <c r="AG175" s="47"/>
      <c r="AH175" s="77" t="s">
        <v>1813</v>
      </c>
      <c r="AI175" s="77" t="s">
        <v>1870</v>
      </c>
      <c r="AJ175" s="77" t="s">
        <v>1815</v>
      </c>
      <c r="AK175" s="47"/>
      <c r="AL175" s="47"/>
      <c r="AM175" s="47"/>
      <c r="AN175" s="47"/>
      <c r="AO175" s="47"/>
      <c r="AP175" s="47"/>
      <c r="AQ175" s="47"/>
      <c r="AR175" s="47"/>
      <c r="AS175" s="47"/>
    </row>
    <row r="176" spans="1:45" ht="13" x14ac:dyDescent="0.15">
      <c r="A176" s="76">
        <v>43775.72896743055</v>
      </c>
      <c r="B176" s="77" t="s">
        <v>141</v>
      </c>
      <c r="C176" s="77" t="str">
        <f t="shared" si="0"/>
        <v>Manor Early College High School</v>
      </c>
      <c r="D176" s="77" t="str">
        <f t="shared" si="1"/>
        <v>Yael Sanchez</v>
      </c>
      <c r="E176" s="79">
        <f t="shared" si="2"/>
        <v>0.33333333333333331</v>
      </c>
      <c r="F176" s="77">
        <f t="shared" si="6"/>
        <v>0</v>
      </c>
      <c r="G176" s="77">
        <f t="shared" si="7"/>
        <v>0</v>
      </c>
      <c r="H176" s="77">
        <f t="shared" si="8"/>
        <v>1</v>
      </c>
      <c r="I176" s="47"/>
      <c r="J176" s="77" t="s">
        <v>210</v>
      </c>
      <c r="K176" s="47"/>
      <c r="L176" s="47"/>
      <c r="M176" s="47"/>
      <c r="N176" s="47"/>
      <c r="O176" s="47"/>
      <c r="P176" s="77" t="s">
        <v>229</v>
      </c>
      <c r="Q176" s="47"/>
      <c r="R176" s="47"/>
      <c r="S176" s="47"/>
      <c r="T176" s="47"/>
      <c r="U176" s="47"/>
      <c r="V176" s="47"/>
      <c r="W176" s="47"/>
      <c r="X176" s="47"/>
      <c r="Y176" s="47"/>
      <c r="Z176" s="47"/>
      <c r="AA176" s="47"/>
      <c r="AB176" s="47"/>
      <c r="AC176" s="47"/>
      <c r="AD176" s="47"/>
      <c r="AE176" s="47"/>
      <c r="AF176" s="47"/>
      <c r="AG176" s="47"/>
      <c r="AH176" s="77" t="s">
        <v>1826</v>
      </c>
      <c r="AI176" s="77" t="s">
        <v>1871</v>
      </c>
      <c r="AJ176" s="77" t="s">
        <v>1815</v>
      </c>
      <c r="AK176" s="47"/>
      <c r="AL176" s="47"/>
      <c r="AM176" s="47"/>
      <c r="AN176" s="47"/>
      <c r="AO176" s="47"/>
      <c r="AP176" s="47"/>
      <c r="AQ176" s="47"/>
      <c r="AR176" s="47"/>
      <c r="AS176" s="47"/>
    </row>
    <row r="177" spans="1:45" ht="13" x14ac:dyDescent="0.15">
      <c r="A177" s="76">
        <v>43775.729073159717</v>
      </c>
      <c r="B177" s="77" t="s">
        <v>141</v>
      </c>
      <c r="C177" s="77" t="str">
        <f t="shared" si="0"/>
        <v>Manor Early College High School</v>
      </c>
      <c r="D177" s="77" t="str">
        <f t="shared" si="1"/>
        <v>Ashley Krang</v>
      </c>
      <c r="E177" s="79">
        <f t="shared" si="2"/>
        <v>0.33333333333333331</v>
      </c>
      <c r="F177" s="77">
        <f t="shared" si="6"/>
        <v>0</v>
      </c>
      <c r="G177" s="77">
        <f t="shared" si="7"/>
        <v>0</v>
      </c>
      <c r="H177" s="77">
        <f t="shared" si="8"/>
        <v>1</v>
      </c>
      <c r="I177" s="47"/>
      <c r="J177" s="77" t="s">
        <v>210</v>
      </c>
      <c r="K177" s="47"/>
      <c r="L177" s="47"/>
      <c r="M177" s="47"/>
      <c r="N177" s="47"/>
      <c r="O177" s="47"/>
      <c r="P177" s="77" t="s">
        <v>224</v>
      </c>
      <c r="Q177" s="47"/>
      <c r="R177" s="47"/>
      <c r="S177" s="47"/>
      <c r="T177" s="47"/>
      <c r="U177" s="47"/>
      <c r="V177" s="47"/>
      <c r="W177" s="47"/>
      <c r="X177" s="47"/>
      <c r="Y177" s="47"/>
      <c r="Z177" s="47"/>
      <c r="AA177" s="47"/>
      <c r="AB177" s="47"/>
      <c r="AC177" s="47"/>
      <c r="AD177" s="47"/>
      <c r="AE177" s="47"/>
      <c r="AF177" s="47"/>
      <c r="AG177" s="47"/>
      <c r="AH177" s="77" t="s">
        <v>1826</v>
      </c>
      <c r="AI177" s="77" t="s">
        <v>1872</v>
      </c>
      <c r="AJ177" s="77" t="s">
        <v>1815</v>
      </c>
      <c r="AK177" s="47"/>
      <c r="AL177" s="47"/>
      <c r="AM177" s="47"/>
      <c r="AN177" s="47"/>
      <c r="AO177" s="47"/>
      <c r="AP177" s="47"/>
      <c r="AQ177" s="47"/>
      <c r="AR177" s="47"/>
      <c r="AS177" s="47"/>
    </row>
    <row r="178" spans="1:45" ht="13" x14ac:dyDescent="0.15">
      <c r="A178" s="76">
        <v>43775.729989305561</v>
      </c>
      <c r="B178" s="77" t="s">
        <v>141</v>
      </c>
      <c r="C178" s="77" t="str">
        <f t="shared" si="0"/>
        <v>Akins</v>
      </c>
      <c r="D178" s="77" t="str">
        <f t="shared" si="1"/>
        <v>Sofia Ayala</v>
      </c>
      <c r="E178" s="79">
        <f t="shared" si="2"/>
        <v>0.66666666666666663</v>
      </c>
      <c r="F178" s="77">
        <f t="shared" si="6"/>
        <v>1</v>
      </c>
      <c r="G178" s="77">
        <f t="shared" si="7"/>
        <v>0</v>
      </c>
      <c r="H178" s="77">
        <f t="shared" si="8"/>
        <v>1</v>
      </c>
      <c r="I178" s="47"/>
      <c r="J178" s="77" t="s">
        <v>194</v>
      </c>
      <c r="K178" s="47"/>
      <c r="L178" s="77" t="s">
        <v>376</v>
      </c>
      <c r="M178" s="47"/>
      <c r="N178" s="47"/>
      <c r="O178" s="47"/>
      <c r="P178" s="47"/>
      <c r="Q178" s="47"/>
      <c r="R178" s="47"/>
      <c r="S178" s="47"/>
      <c r="T178" s="47"/>
      <c r="U178" s="47"/>
      <c r="V178" s="47"/>
      <c r="W178" s="47"/>
      <c r="X178" s="47"/>
      <c r="Y178" s="47"/>
      <c r="Z178" s="47"/>
      <c r="AA178" s="47"/>
      <c r="AB178" s="47"/>
      <c r="AC178" s="47"/>
      <c r="AD178" s="47"/>
      <c r="AE178" s="47"/>
      <c r="AF178" s="47"/>
      <c r="AG178" s="47"/>
      <c r="AH178" s="77" t="s">
        <v>1813</v>
      </c>
      <c r="AI178" s="77" t="s">
        <v>1873</v>
      </c>
      <c r="AJ178" s="77" t="s">
        <v>1815</v>
      </c>
      <c r="AK178" s="47"/>
      <c r="AL178" s="47"/>
      <c r="AM178" s="47"/>
      <c r="AN178" s="47"/>
      <c r="AO178" s="47"/>
      <c r="AP178" s="47"/>
      <c r="AQ178" s="47"/>
      <c r="AR178" s="47"/>
      <c r="AS178" s="47"/>
    </row>
    <row r="179" spans="1:45" ht="13" x14ac:dyDescent="0.15">
      <c r="A179" s="76">
        <v>43775.730034583336</v>
      </c>
      <c r="B179" s="77" t="s">
        <v>141</v>
      </c>
      <c r="C179" s="77" t="str">
        <f t="shared" si="0"/>
        <v>Akins</v>
      </c>
      <c r="D179" s="77" t="str">
        <f t="shared" si="1"/>
        <v>Kennia Toledo</v>
      </c>
      <c r="E179" s="79">
        <f t="shared" si="2"/>
        <v>0.66666666666666663</v>
      </c>
      <c r="F179" s="77">
        <f t="shared" si="6"/>
        <v>1</v>
      </c>
      <c r="G179" s="77">
        <f t="shared" si="7"/>
        <v>0</v>
      </c>
      <c r="H179" s="77">
        <f t="shared" si="8"/>
        <v>1</v>
      </c>
      <c r="I179" s="47"/>
      <c r="J179" s="77" t="s">
        <v>194</v>
      </c>
      <c r="K179" s="47"/>
      <c r="L179" s="77" t="s">
        <v>374</v>
      </c>
      <c r="M179" s="47"/>
      <c r="N179" s="47"/>
      <c r="O179" s="47"/>
      <c r="P179" s="47"/>
      <c r="Q179" s="47"/>
      <c r="R179" s="47"/>
      <c r="S179" s="47"/>
      <c r="T179" s="47"/>
      <c r="U179" s="47"/>
      <c r="V179" s="47"/>
      <c r="W179" s="47"/>
      <c r="X179" s="47"/>
      <c r="Y179" s="47"/>
      <c r="Z179" s="47"/>
      <c r="AA179" s="47"/>
      <c r="AB179" s="47"/>
      <c r="AC179" s="47"/>
      <c r="AD179" s="47"/>
      <c r="AE179" s="47"/>
      <c r="AF179" s="47"/>
      <c r="AG179" s="47"/>
      <c r="AH179" s="77" t="s">
        <v>1813</v>
      </c>
      <c r="AI179" s="77" t="s">
        <v>1874</v>
      </c>
      <c r="AJ179" s="77" t="s">
        <v>1815</v>
      </c>
      <c r="AK179" s="47"/>
      <c r="AL179" s="47"/>
      <c r="AM179" s="47"/>
      <c r="AN179" s="47"/>
      <c r="AO179" s="47"/>
      <c r="AP179" s="47"/>
      <c r="AQ179" s="47"/>
      <c r="AR179" s="47"/>
      <c r="AS179" s="47"/>
    </row>
    <row r="180" spans="1:45" ht="13" x14ac:dyDescent="0.15">
      <c r="A180" s="76">
        <v>43775.730605335644</v>
      </c>
      <c r="B180" s="77" t="s">
        <v>141</v>
      </c>
      <c r="C180" s="77" t="str">
        <f t="shared" si="0"/>
        <v>Akins</v>
      </c>
      <c r="D180" s="77" t="str">
        <f t="shared" si="1"/>
        <v>Ashlyn King</v>
      </c>
      <c r="E180" s="79">
        <f t="shared" si="2"/>
        <v>1</v>
      </c>
      <c r="F180" s="77">
        <f t="shared" si="6"/>
        <v>1</v>
      </c>
      <c r="G180" s="77">
        <f t="shared" si="7"/>
        <v>1</v>
      </c>
      <c r="H180" s="77">
        <f t="shared" si="8"/>
        <v>1</v>
      </c>
      <c r="I180" s="47"/>
      <c r="J180" s="77" t="s">
        <v>194</v>
      </c>
      <c r="K180" s="47"/>
      <c r="L180" s="77" t="s">
        <v>195</v>
      </c>
      <c r="M180" s="47"/>
      <c r="N180" s="47"/>
      <c r="O180" s="47"/>
      <c r="P180" s="47"/>
      <c r="Q180" s="47"/>
      <c r="R180" s="47"/>
      <c r="S180" s="47"/>
      <c r="T180" s="47"/>
      <c r="U180" s="47"/>
      <c r="V180" s="47"/>
      <c r="W180" s="47"/>
      <c r="X180" s="47"/>
      <c r="Y180" s="47"/>
      <c r="Z180" s="47"/>
      <c r="AA180" s="47"/>
      <c r="AB180" s="47"/>
      <c r="AC180" s="47"/>
      <c r="AD180" s="47"/>
      <c r="AE180" s="47"/>
      <c r="AF180" s="47"/>
      <c r="AG180" s="47"/>
      <c r="AH180" s="77" t="s">
        <v>1813</v>
      </c>
      <c r="AI180" s="77" t="s">
        <v>1824</v>
      </c>
      <c r="AJ180" s="77" t="s">
        <v>1815</v>
      </c>
      <c r="AK180" s="47"/>
      <c r="AL180" s="47"/>
      <c r="AM180" s="47"/>
      <c r="AN180" s="47"/>
      <c r="AO180" s="47"/>
      <c r="AP180" s="47"/>
      <c r="AQ180" s="47"/>
      <c r="AR180" s="47"/>
      <c r="AS180" s="47"/>
    </row>
    <row r="181" spans="1:45" ht="13" x14ac:dyDescent="0.15">
      <c r="A181" s="76">
        <v>43775.730774236115</v>
      </c>
      <c r="B181" s="77" t="s">
        <v>141</v>
      </c>
      <c r="C181" s="77" t="str">
        <f t="shared" si="0"/>
        <v>Akins</v>
      </c>
      <c r="D181" s="77" t="str">
        <f t="shared" si="1"/>
        <v>Maria Contreras</v>
      </c>
      <c r="E181" s="79">
        <f t="shared" si="2"/>
        <v>1</v>
      </c>
      <c r="F181" s="77">
        <f t="shared" si="6"/>
        <v>1</v>
      </c>
      <c r="G181" s="77">
        <f t="shared" si="7"/>
        <v>1</v>
      </c>
      <c r="H181" s="77">
        <f t="shared" si="8"/>
        <v>1</v>
      </c>
      <c r="I181" s="47"/>
      <c r="J181" s="77" t="s">
        <v>194</v>
      </c>
      <c r="K181" s="47"/>
      <c r="L181" s="77" t="s">
        <v>208</v>
      </c>
      <c r="M181" s="47"/>
      <c r="N181" s="47"/>
      <c r="O181" s="47"/>
      <c r="P181" s="47"/>
      <c r="Q181" s="47"/>
      <c r="R181" s="47"/>
      <c r="S181" s="47"/>
      <c r="T181" s="47"/>
      <c r="U181" s="47"/>
      <c r="V181" s="47"/>
      <c r="W181" s="47"/>
      <c r="X181" s="47"/>
      <c r="Y181" s="47"/>
      <c r="Z181" s="47"/>
      <c r="AA181" s="47"/>
      <c r="AB181" s="47"/>
      <c r="AC181" s="47"/>
      <c r="AD181" s="47"/>
      <c r="AE181" s="47"/>
      <c r="AF181" s="47"/>
      <c r="AG181" s="47"/>
      <c r="AH181" s="77" t="s">
        <v>1813</v>
      </c>
      <c r="AI181" s="77" t="s">
        <v>1824</v>
      </c>
      <c r="AJ181" s="77" t="s">
        <v>1815</v>
      </c>
      <c r="AK181" s="47"/>
      <c r="AL181" s="47"/>
      <c r="AM181" s="47"/>
      <c r="AN181" s="47"/>
      <c r="AO181" s="47"/>
      <c r="AP181" s="47"/>
      <c r="AQ181" s="47"/>
      <c r="AR181" s="47"/>
      <c r="AS181" s="47"/>
    </row>
    <row r="182" spans="1:45" ht="13" x14ac:dyDescent="0.15">
      <c r="A182" s="76">
        <v>43775.731378923607</v>
      </c>
      <c r="B182" s="77" t="s">
        <v>141</v>
      </c>
      <c r="C182" s="77" t="str">
        <f t="shared" si="0"/>
        <v>Akins</v>
      </c>
      <c r="D182" s="77" t="str">
        <f t="shared" si="1"/>
        <v>Nicholas Cibrone</v>
      </c>
      <c r="E182" s="79">
        <f t="shared" si="2"/>
        <v>0.66666666666666663</v>
      </c>
      <c r="F182" s="77">
        <f t="shared" si="6"/>
        <v>1</v>
      </c>
      <c r="G182" s="77">
        <f t="shared" si="7"/>
        <v>0</v>
      </c>
      <c r="H182" s="77">
        <f t="shared" si="8"/>
        <v>1</v>
      </c>
      <c r="I182" s="47"/>
      <c r="J182" s="77" t="s">
        <v>194</v>
      </c>
      <c r="K182" s="47"/>
      <c r="L182" s="77" t="s">
        <v>200</v>
      </c>
      <c r="M182" s="47"/>
      <c r="N182" s="47"/>
      <c r="O182" s="47"/>
      <c r="P182" s="47"/>
      <c r="Q182" s="47"/>
      <c r="R182" s="47"/>
      <c r="S182" s="47"/>
      <c r="T182" s="47"/>
      <c r="U182" s="47"/>
      <c r="V182" s="47"/>
      <c r="W182" s="47"/>
      <c r="X182" s="47"/>
      <c r="Y182" s="47"/>
      <c r="Z182" s="47"/>
      <c r="AA182" s="47"/>
      <c r="AB182" s="47"/>
      <c r="AC182" s="47"/>
      <c r="AD182" s="47"/>
      <c r="AE182" s="47"/>
      <c r="AF182" s="47"/>
      <c r="AG182" s="47"/>
      <c r="AH182" s="77" t="s">
        <v>1813</v>
      </c>
      <c r="AI182" s="77" t="s">
        <v>1875</v>
      </c>
      <c r="AJ182" s="77" t="s">
        <v>1815</v>
      </c>
      <c r="AK182" s="47"/>
      <c r="AL182" s="47"/>
      <c r="AM182" s="47"/>
      <c r="AN182" s="47"/>
      <c r="AO182" s="47"/>
      <c r="AP182" s="47"/>
      <c r="AQ182" s="47"/>
      <c r="AR182" s="47"/>
      <c r="AS182" s="47"/>
    </row>
    <row r="183" spans="1:45" ht="13" x14ac:dyDescent="0.15">
      <c r="A183" s="76">
        <v>43775.731655821757</v>
      </c>
      <c r="B183" s="77" t="s">
        <v>141</v>
      </c>
      <c r="C183" s="77" t="str">
        <f t="shared" si="0"/>
        <v>Akins</v>
      </c>
      <c r="D183" s="77" t="str">
        <f t="shared" si="1"/>
        <v>Brendon Garrison</v>
      </c>
      <c r="E183" s="79">
        <f t="shared" si="2"/>
        <v>0.33333333333333331</v>
      </c>
      <c r="F183" s="77">
        <f t="shared" si="6"/>
        <v>1</v>
      </c>
      <c r="G183" s="77">
        <f t="shared" si="7"/>
        <v>0</v>
      </c>
      <c r="H183" s="77">
        <f t="shared" si="8"/>
        <v>0</v>
      </c>
      <c r="I183" s="47"/>
      <c r="J183" s="77" t="s">
        <v>194</v>
      </c>
      <c r="K183" s="47"/>
      <c r="L183" s="77" t="s">
        <v>375</v>
      </c>
      <c r="M183" s="47"/>
      <c r="N183" s="47"/>
      <c r="O183" s="47"/>
      <c r="P183" s="47"/>
      <c r="Q183" s="47"/>
      <c r="R183" s="47"/>
      <c r="S183" s="47"/>
      <c r="T183" s="47"/>
      <c r="U183" s="47"/>
      <c r="V183" s="47"/>
      <c r="W183" s="47"/>
      <c r="X183" s="47"/>
      <c r="Y183" s="47"/>
      <c r="Z183" s="47"/>
      <c r="AA183" s="47"/>
      <c r="AB183" s="47"/>
      <c r="AC183" s="47"/>
      <c r="AD183" s="47"/>
      <c r="AE183" s="47"/>
      <c r="AF183" s="47"/>
      <c r="AG183" s="47"/>
      <c r="AH183" s="77" t="s">
        <v>1813</v>
      </c>
      <c r="AI183" s="77" t="s">
        <v>1876</v>
      </c>
      <c r="AJ183" s="77" t="s">
        <v>1829</v>
      </c>
      <c r="AK183" s="47"/>
      <c r="AL183" s="47"/>
      <c r="AM183" s="47"/>
      <c r="AN183" s="47"/>
      <c r="AO183" s="47"/>
      <c r="AP183" s="47"/>
      <c r="AQ183" s="47"/>
      <c r="AR183" s="47"/>
      <c r="AS183" s="47"/>
    </row>
    <row r="184" spans="1:45" ht="13" x14ac:dyDescent="0.15">
      <c r="A184" s="76">
        <v>43775.731985787032</v>
      </c>
      <c r="B184" s="77" t="s">
        <v>141</v>
      </c>
      <c r="C184" s="77" t="str">
        <f t="shared" si="0"/>
        <v>Akins</v>
      </c>
      <c r="D184" s="77" t="str">
        <f t="shared" si="1"/>
        <v>Kimberly Lujan</v>
      </c>
      <c r="E184" s="79">
        <f t="shared" si="2"/>
        <v>0.66666666666666663</v>
      </c>
      <c r="F184" s="77">
        <f t="shared" si="6"/>
        <v>1</v>
      </c>
      <c r="G184" s="77">
        <f t="shared" si="7"/>
        <v>0</v>
      </c>
      <c r="H184" s="77">
        <f t="shared" si="8"/>
        <v>1</v>
      </c>
      <c r="I184" s="47"/>
      <c r="J184" s="77" t="s">
        <v>194</v>
      </c>
      <c r="K184" s="47"/>
      <c r="L184" s="77" t="s">
        <v>377</v>
      </c>
      <c r="M184" s="47"/>
      <c r="N184" s="47"/>
      <c r="O184" s="47"/>
      <c r="P184" s="47"/>
      <c r="Q184" s="47"/>
      <c r="R184" s="47"/>
      <c r="S184" s="47"/>
      <c r="T184" s="47"/>
      <c r="U184" s="47"/>
      <c r="V184" s="47"/>
      <c r="W184" s="47"/>
      <c r="X184" s="47"/>
      <c r="Y184" s="47"/>
      <c r="Z184" s="47"/>
      <c r="AA184" s="47"/>
      <c r="AB184" s="47"/>
      <c r="AC184" s="47"/>
      <c r="AD184" s="47"/>
      <c r="AE184" s="47"/>
      <c r="AF184" s="47"/>
      <c r="AG184" s="47"/>
      <c r="AH184" s="77" t="s">
        <v>1813</v>
      </c>
      <c r="AI184" s="77" t="s">
        <v>1877</v>
      </c>
      <c r="AJ184" s="77" t="s">
        <v>1815</v>
      </c>
      <c r="AK184" s="47"/>
      <c r="AL184" s="47"/>
      <c r="AM184" s="47"/>
      <c r="AN184" s="47"/>
      <c r="AO184" s="47"/>
      <c r="AP184" s="47"/>
      <c r="AQ184" s="47"/>
      <c r="AR184" s="47"/>
      <c r="AS184" s="47"/>
    </row>
    <row r="185" spans="1:45" ht="13" x14ac:dyDescent="0.15">
      <c r="A185" s="76">
        <v>43775.732373032406</v>
      </c>
      <c r="B185" s="77" t="s">
        <v>141</v>
      </c>
      <c r="C185" s="77" t="str">
        <f t="shared" si="0"/>
        <v>Akins</v>
      </c>
      <c r="D185" s="77" t="str">
        <f t="shared" si="1"/>
        <v>William Hale</v>
      </c>
      <c r="E185" s="79">
        <f t="shared" si="2"/>
        <v>0.33333333333333331</v>
      </c>
      <c r="F185" s="77">
        <f t="shared" si="6"/>
        <v>1</v>
      </c>
      <c r="G185" s="77">
        <f t="shared" si="7"/>
        <v>0</v>
      </c>
      <c r="H185" s="77">
        <f t="shared" si="8"/>
        <v>0</v>
      </c>
      <c r="I185" s="47"/>
      <c r="J185" s="77" t="s">
        <v>194</v>
      </c>
      <c r="K185" s="47"/>
      <c r="L185" s="77" t="s">
        <v>205</v>
      </c>
      <c r="M185" s="47"/>
      <c r="N185" s="47"/>
      <c r="O185" s="47"/>
      <c r="P185" s="47"/>
      <c r="Q185" s="47"/>
      <c r="R185" s="47"/>
      <c r="S185" s="47"/>
      <c r="T185" s="47"/>
      <c r="U185" s="47"/>
      <c r="V185" s="47"/>
      <c r="W185" s="47"/>
      <c r="X185" s="47"/>
      <c r="Y185" s="47"/>
      <c r="Z185" s="47"/>
      <c r="AA185" s="47"/>
      <c r="AB185" s="47"/>
      <c r="AC185" s="47"/>
      <c r="AD185" s="47"/>
      <c r="AE185" s="47"/>
      <c r="AF185" s="47"/>
      <c r="AG185" s="47"/>
      <c r="AH185" s="77" t="s">
        <v>1813</v>
      </c>
      <c r="AI185" s="77" t="s">
        <v>1878</v>
      </c>
      <c r="AJ185" s="77" t="s">
        <v>1817</v>
      </c>
      <c r="AK185" s="47"/>
      <c r="AL185" s="47"/>
      <c r="AM185" s="47"/>
      <c r="AN185" s="47"/>
      <c r="AO185" s="47"/>
      <c r="AP185" s="47"/>
      <c r="AQ185" s="47"/>
      <c r="AR185" s="47"/>
      <c r="AS185" s="47"/>
    </row>
    <row r="186" spans="1:45" ht="13" x14ac:dyDescent="0.15">
      <c r="A186" s="76">
        <v>43775.732635682871</v>
      </c>
      <c r="B186" s="77" t="s">
        <v>141</v>
      </c>
      <c r="C186" s="77" t="str">
        <f t="shared" si="0"/>
        <v>Akins</v>
      </c>
      <c r="D186" s="77" t="str">
        <f t="shared" si="1"/>
        <v>Jayden Bryant</v>
      </c>
      <c r="E186" s="79">
        <f t="shared" si="2"/>
        <v>0.33333333333333331</v>
      </c>
      <c r="F186" s="77">
        <f t="shared" si="6"/>
        <v>1</v>
      </c>
      <c r="G186" s="77">
        <f t="shared" si="7"/>
        <v>0</v>
      </c>
      <c r="H186" s="77">
        <f t="shared" si="8"/>
        <v>0</v>
      </c>
      <c r="I186" s="47"/>
      <c r="J186" s="77" t="s">
        <v>194</v>
      </c>
      <c r="K186" s="47"/>
      <c r="L186" s="77" t="s">
        <v>406</v>
      </c>
      <c r="M186" s="47"/>
      <c r="N186" s="47"/>
      <c r="O186" s="47"/>
      <c r="P186" s="47"/>
      <c r="Q186" s="47"/>
      <c r="R186" s="47"/>
      <c r="S186" s="47"/>
      <c r="T186" s="47"/>
      <c r="U186" s="47"/>
      <c r="V186" s="47"/>
      <c r="W186" s="47"/>
      <c r="X186" s="47"/>
      <c r="Y186" s="47"/>
      <c r="Z186" s="47"/>
      <c r="AA186" s="47"/>
      <c r="AB186" s="47"/>
      <c r="AC186" s="47"/>
      <c r="AD186" s="47"/>
      <c r="AE186" s="47"/>
      <c r="AF186" s="47"/>
      <c r="AG186" s="47"/>
      <c r="AH186" s="77" t="s">
        <v>1813</v>
      </c>
      <c r="AI186" s="77" t="s">
        <v>1879</v>
      </c>
      <c r="AJ186" s="77" t="s">
        <v>1829</v>
      </c>
      <c r="AK186" s="47"/>
      <c r="AL186" s="47"/>
      <c r="AM186" s="47"/>
      <c r="AN186" s="47"/>
      <c r="AO186" s="47"/>
      <c r="AP186" s="47"/>
      <c r="AQ186" s="47"/>
      <c r="AR186" s="47"/>
      <c r="AS186" s="47"/>
    </row>
    <row r="187" spans="1:45" ht="13" x14ac:dyDescent="0.15">
      <c r="A187" s="76">
        <v>43775.732920625</v>
      </c>
      <c r="B187" s="77" t="s">
        <v>141</v>
      </c>
      <c r="C187" s="77" t="str">
        <f t="shared" si="0"/>
        <v>Akins</v>
      </c>
      <c r="D187" s="77" t="str">
        <f t="shared" si="1"/>
        <v>Nallely Alonso</v>
      </c>
      <c r="E187" s="79">
        <f t="shared" si="2"/>
        <v>0.66666666666666663</v>
      </c>
      <c r="F187" s="77">
        <f t="shared" si="6"/>
        <v>1</v>
      </c>
      <c r="G187" s="77">
        <f t="shared" si="7"/>
        <v>0</v>
      </c>
      <c r="H187" s="77">
        <f t="shared" si="8"/>
        <v>1</v>
      </c>
      <c r="I187" s="47"/>
      <c r="J187" s="77" t="s">
        <v>194</v>
      </c>
      <c r="K187" s="47"/>
      <c r="L187" s="77" t="s">
        <v>407</v>
      </c>
      <c r="M187" s="47"/>
      <c r="N187" s="47"/>
      <c r="O187" s="47"/>
      <c r="P187" s="47"/>
      <c r="Q187" s="47"/>
      <c r="R187" s="47"/>
      <c r="S187" s="47"/>
      <c r="T187" s="47"/>
      <c r="U187" s="47"/>
      <c r="V187" s="47"/>
      <c r="W187" s="47"/>
      <c r="X187" s="47"/>
      <c r="Y187" s="47"/>
      <c r="Z187" s="47"/>
      <c r="AA187" s="47"/>
      <c r="AB187" s="47"/>
      <c r="AC187" s="47"/>
      <c r="AD187" s="47"/>
      <c r="AE187" s="47"/>
      <c r="AF187" s="47"/>
      <c r="AG187" s="47"/>
      <c r="AH187" s="77" t="s">
        <v>1813</v>
      </c>
      <c r="AI187" s="77" t="s">
        <v>1879</v>
      </c>
      <c r="AJ187" s="77" t="s">
        <v>1815</v>
      </c>
      <c r="AK187" s="47"/>
      <c r="AL187" s="47"/>
      <c r="AM187" s="47"/>
      <c r="AN187" s="47"/>
      <c r="AO187" s="47"/>
      <c r="AP187" s="47"/>
      <c r="AQ187" s="47"/>
      <c r="AR187" s="47"/>
      <c r="AS187" s="47"/>
    </row>
    <row r="188" spans="1:45" ht="13" x14ac:dyDescent="0.15">
      <c r="A188" s="76">
        <v>43775.733838275468</v>
      </c>
      <c r="B188" s="77" t="s">
        <v>141</v>
      </c>
      <c r="C188" s="77" t="str">
        <f t="shared" si="0"/>
        <v>Akins</v>
      </c>
      <c r="D188" s="77" t="str">
        <f t="shared" si="1"/>
        <v>Sean Koonce</v>
      </c>
      <c r="E188" s="79">
        <f t="shared" si="2"/>
        <v>0.66666666666666663</v>
      </c>
      <c r="F188" s="77">
        <f t="shared" si="6"/>
        <v>0</v>
      </c>
      <c r="G188" s="77">
        <f t="shared" si="7"/>
        <v>1</v>
      </c>
      <c r="H188" s="77">
        <f t="shared" si="8"/>
        <v>1</v>
      </c>
      <c r="I188" s="47"/>
      <c r="J188" s="77" t="s">
        <v>194</v>
      </c>
      <c r="K188" s="47"/>
      <c r="L188" s="77" t="s">
        <v>203</v>
      </c>
      <c r="M188" s="47"/>
      <c r="N188" s="47"/>
      <c r="O188" s="47"/>
      <c r="P188" s="47"/>
      <c r="Q188" s="47"/>
      <c r="R188" s="47"/>
      <c r="S188" s="47"/>
      <c r="T188" s="47"/>
      <c r="U188" s="47"/>
      <c r="V188" s="47"/>
      <c r="W188" s="47"/>
      <c r="X188" s="47"/>
      <c r="Y188" s="47"/>
      <c r="Z188" s="47"/>
      <c r="AA188" s="47"/>
      <c r="AB188" s="47"/>
      <c r="AC188" s="47"/>
      <c r="AD188" s="47"/>
      <c r="AE188" s="47"/>
      <c r="AF188" s="47"/>
      <c r="AG188" s="47"/>
      <c r="AH188" s="77" t="s">
        <v>1816</v>
      </c>
      <c r="AI188" s="77" t="s">
        <v>1825</v>
      </c>
      <c r="AJ188" s="77" t="s">
        <v>1815</v>
      </c>
      <c r="AK188" s="47"/>
      <c r="AL188" s="47"/>
      <c r="AM188" s="47"/>
      <c r="AN188" s="47"/>
      <c r="AO188" s="47"/>
      <c r="AP188" s="47"/>
      <c r="AQ188" s="47"/>
      <c r="AR188" s="47"/>
      <c r="AS188" s="47"/>
    </row>
    <row r="189" spans="1:45" ht="13" x14ac:dyDescent="0.15">
      <c r="A189" s="76">
        <v>43775.742822638887</v>
      </c>
      <c r="B189" s="77" t="s">
        <v>141</v>
      </c>
      <c r="C189" s="77" t="str">
        <f t="shared" si="0"/>
        <v>Manor Early College High School</v>
      </c>
      <c r="D189" s="77" t="str">
        <f t="shared" si="1"/>
        <v>Paw Wah</v>
      </c>
      <c r="E189" s="79">
        <f t="shared" si="2"/>
        <v>1</v>
      </c>
      <c r="F189" s="77">
        <f t="shared" si="6"/>
        <v>1</v>
      </c>
      <c r="G189" s="77">
        <f t="shared" si="7"/>
        <v>1</v>
      </c>
      <c r="H189" s="77">
        <f t="shared" si="8"/>
        <v>1</v>
      </c>
      <c r="I189" s="47"/>
      <c r="J189" s="77" t="s">
        <v>210</v>
      </c>
      <c r="K189" s="47"/>
      <c r="L189" s="47"/>
      <c r="M189" s="47"/>
      <c r="N189" s="47"/>
      <c r="O189" s="47"/>
      <c r="P189" s="77" t="s">
        <v>226</v>
      </c>
      <c r="Q189" s="47"/>
      <c r="R189" s="47"/>
      <c r="S189" s="47"/>
      <c r="T189" s="47"/>
      <c r="U189" s="47"/>
      <c r="V189" s="47"/>
      <c r="W189" s="47"/>
      <c r="X189" s="47"/>
      <c r="Y189" s="47"/>
      <c r="Z189" s="47"/>
      <c r="AA189" s="47"/>
      <c r="AB189" s="47"/>
      <c r="AC189" s="47"/>
      <c r="AD189" s="47"/>
      <c r="AE189" s="47"/>
      <c r="AF189" s="47"/>
      <c r="AG189" s="47"/>
      <c r="AH189" s="77" t="s">
        <v>1813</v>
      </c>
      <c r="AI189" s="77" t="s">
        <v>1820</v>
      </c>
      <c r="AJ189" s="77" t="s">
        <v>1815</v>
      </c>
      <c r="AK189" s="47"/>
      <c r="AL189" s="47"/>
      <c r="AM189" s="47"/>
      <c r="AN189" s="47"/>
      <c r="AO189" s="47"/>
      <c r="AP189" s="47"/>
      <c r="AQ189" s="47"/>
      <c r="AR189" s="47"/>
      <c r="AS189" s="47"/>
    </row>
    <row r="190" spans="1:45" ht="13" x14ac:dyDescent="0.15">
      <c r="A190" s="76">
        <v>43775.742893356481</v>
      </c>
      <c r="B190" s="77" t="s">
        <v>141</v>
      </c>
      <c r="C190" s="77" t="str">
        <f t="shared" si="0"/>
        <v>Manor Early College High School</v>
      </c>
      <c r="D190" s="77" t="str">
        <f t="shared" si="1"/>
        <v>Nilmarie Gonzalez-Ugarte</v>
      </c>
      <c r="E190" s="79">
        <f t="shared" si="2"/>
        <v>1</v>
      </c>
      <c r="F190" s="77">
        <f t="shared" si="6"/>
        <v>1</v>
      </c>
      <c r="G190" s="77">
        <f t="shared" si="7"/>
        <v>1</v>
      </c>
      <c r="H190" s="77">
        <f t="shared" si="8"/>
        <v>1</v>
      </c>
      <c r="I190" s="47"/>
      <c r="J190" s="77" t="s">
        <v>210</v>
      </c>
      <c r="K190" s="47"/>
      <c r="L190" s="47"/>
      <c r="M190" s="47"/>
      <c r="N190" s="47"/>
      <c r="O190" s="47"/>
      <c r="P190" s="77" t="s">
        <v>230</v>
      </c>
      <c r="Q190" s="47"/>
      <c r="R190" s="47"/>
      <c r="S190" s="47"/>
      <c r="T190" s="47"/>
      <c r="U190" s="47"/>
      <c r="V190" s="47"/>
      <c r="W190" s="47"/>
      <c r="X190" s="47"/>
      <c r="Y190" s="47"/>
      <c r="Z190" s="47"/>
      <c r="AA190" s="47"/>
      <c r="AB190" s="47"/>
      <c r="AC190" s="47"/>
      <c r="AD190" s="47"/>
      <c r="AE190" s="47"/>
      <c r="AF190" s="47"/>
      <c r="AG190" s="47"/>
      <c r="AH190" s="77" t="s">
        <v>1813</v>
      </c>
      <c r="AI190" s="77" t="s">
        <v>1820</v>
      </c>
      <c r="AJ190" s="77" t="s">
        <v>1815</v>
      </c>
      <c r="AK190" s="47"/>
      <c r="AL190" s="47"/>
      <c r="AM190" s="47"/>
      <c r="AN190" s="47"/>
      <c r="AO190" s="47"/>
      <c r="AP190" s="47"/>
      <c r="AQ190" s="47"/>
      <c r="AR190" s="47"/>
      <c r="AS190" s="47"/>
    </row>
    <row r="191" spans="1:45" ht="13" x14ac:dyDescent="0.15">
      <c r="A191" s="76">
        <v>43775.742917824071</v>
      </c>
      <c r="B191" s="77" t="s">
        <v>141</v>
      </c>
      <c r="C191" s="77" t="str">
        <f t="shared" si="0"/>
        <v>Manor Early College High School</v>
      </c>
      <c r="D191" s="77" t="str">
        <f t="shared" si="1"/>
        <v>Marienne Duran Henriquez</v>
      </c>
      <c r="E191" s="79">
        <f t="shared" si="2"/>
        <v>1</v>
      </c>
      <c r="F191" s="77">
        <f t="shared" si="6"/>
        <v>1</v>
      </c>
      <c r="G191" s="77">
        <f t="shared" si="7"/>
        <v>1</v>
      </c>
      <c r="H191" s="77">
        <f t="shared" si="8"/>
        <v>1</v>
      </c>
      <c r="I191" s="47"/>
      <c r="J191" s="77" t="s">
        <v>210</v>
      </c>
      <c r="K191" s="47"/>
      <c r="L191" s="47"/>
      <c r="M191" s="47"/>
      <c r="N191" s="47"/>
      <c r="O191" s="47"/>
      <c r="P191" s="77" t="s">
        <v>219</v>
      </c>
      <c r="Q191" s="47"/>
      <c r="R191" s="47"/>
      <c r="S191" s="47"/>
      <c r="T191" s="47"/>
      <c r="U191" s="47"/>
      <c r="V191" s="47"/>
      <c r="W191" s="47"/>
      <c r="X191" s="47"/>
      <c r="Y191" s="47"/>
      <c r="Z191" s="47"/>
      <c r="AA191" s="47"/>
      <c r="AB191" s="47"/>
      <c r="AC191" s="47"/>
      <c r="AD191" s="47"/>
      <c r="AE191" s="47"/>
      <c r="AF191" s="47"/>
      <c r="AG191" s="47"/>
      <c r="AH191" s="77" t="s">
        <v>1813</v>
      </c>
      <c r="AI191" s="77" t="s">
        <v>1820</v>
      </c>
      <c r="AJ191" s="77" t="s">
        <v>1815</v>
      </c>
      <c r="AK191" s="47"/>
      <c r="AL191" s="47"/>
      <c r="AM191" s="47"/>
      <c r="AN191" s="47"/>
      <c r="AO191" s="47"/>
      <c r="AP191" s="47"/>
      <c r="AQ191" s="47"/>
      <c r="AR191" s="47"/>
      <c r="AS191" s="47"/>
    </row>
    <row r="192" spans="1:45" ht="13" x14ac:dyDescent="0.15">
      <c r="A192" s="76">
        <v>43775.743136435187</v>
      </c>
      <c r="B192" s="77" t="s">
        <v>141</v>
      </c>
      <c r="C192" s="77" t="str">
        <f t="shared" si="0"/>
        <v>Manor Early College High School</v>
      </c>
      <c r="D192" s="77" t="str">
        <f t="shared" si="1"/>
        <v>Kel Paw</v>
      </c>
      <c r="E192" s="79">
        <f t="shared" si="2"/>
        <v>1</v>
      </c>
      <c r="F192" s="77">
        <f t="shared" si="6"/>
        <v>1</v>
      </c>
      <c r="G192" s="77">
        <f t="shared" si="7"/>
        <v>1</v>
      </c>
      <c r="H192" s="77">
        <f t="shared" si="8"/>
        <v>1</v>
      </c>
      <c r="I192" s="47"/>
      <c r="J192" s="77" t="s">
        <v>210</v>
      </c>
      <c r="K192" s="47"/>
      <c r="L192" s="47"/>
      <c r="M192" s="47"/>
      <c r="N192" s="47"/>
      <c r="O192" s="47"/>
      <c r="P192" s="77" t="s">
        <v>408</v>
      </c>
      <c r="Q192" s="47"/>
      <c r="R192" s="47"/>
      <c r="S192" s="47"/>
      <c r="T192" s="47"/>
      <c r="U192" s="47"/>
      <c r="V192" s="47"/>
      <c r="W192" s="47"/>
      <c r="X192" s="47"/>
      <c r="Y192" s="47"/>
      <c r="Z192" s="47"/>
      <c r="AA192" s="47"/>
      <c r="AB192" s="47"/>
      <c r="AC192" s="47"/>
      <c r="AD192" s="47"/>
      <c r="AE192" s="47"/>
      <c r="AF192" s="47"/>
      <c r="AG192" s="47"/>
      <c r="AH192" s="77" t="s">
        <v>1813</v>
      </c>
      <c r="AI192" s="77" t="s">
        <v>1842</v>
      </c>
      <c r="AJ192" s="77" t="s">
        <v>1815</v>
      </c>
      <c r="AK192" s="47"/>
      <c r="AL192" s="47"/>
      <c r="AM192" s="47"/>
      <c r="AN192" s="47"/>
      <c r="AO192" s="47"/>
      <c r="AP192" s="47"/>
      <c r="AQ192" s="47"/>
      <c r="AR192" s="47"/>
      <c r="AS192" s="47"/>
    </row>
    <row r="193" spans="1:45" ht="13" x14ac:dyDescent="0.15">
      <c r="A193" s="76">
        <v>43775.743221400466</v>
      </c>
      <c r="B193" s="77" t="s">
        <v>141</v>
      </c>
      <c r="C193" s="77" t="str">
        <f t="shared" si="0"/>
        <v>Manor Early College High School</v>
      </c>
      <c r="D193" s="77" t="str">
        <f t="shared" si="1"/>
        <v>Laura Arzola</v>
      </c>
      <c r="E193" s="79">
        <f t="shared" si="2"/>
        <v>1</v>
      </c>
      <c r="F193" s="77">
        <f t="shared" si="6"/>
        <v>1</v>
      </c>
      <c r="G193" s="77">
        <f t="shared" si="7"/>
        <v>1</v>
      </c>
      <c r="H193" s="77">
        <f t="shared" si="8"/>
        <v>1</v>
      </c>
      <c r="I193" s="47"/>
      <c r="J193" s="77" t="s">
        <v>210</v>
      </c>
      <c r="K193" s="47"/>
      <c r="L193" s="47"/>
      <c r="M193" s="47"/>
      <c r="N193" s="47"/>
      <c r="O193" s="47"/>
      <c r="P193" s="77" t="s">
        <v>379</v>
      </c>
      <c r="Q193" s="47"/>
      <c r="R193" s="47"/>
      <c r="S193" s="47"/>
      <c r="T193" s="47"/>
      <c r="U193" s="47"/>
      <c r="V193" s="47"/>
      <c r="W193" s="47"/>
      <c r="X193" s="47"/>
      <c r="Y193" s="47"/>
      <c r="Z193" s="47"/>
      <c r="AA193" s="47"/>
      <c r="AB193" s="47"/>
      <c r="AC193" s="47"/>
      <c r="AD193" s="47"/>
      <c r="AE193" s="47"/>
      <c r="AF193" s="47"/>
      <c r="AG193" s="47"/>
      <c r="AH193" s="77" t="s">
        <v>1813</v>
      </c>
      <c r="AI193" s="77" t="s">
        <v>1842</v>
      </c>
      <c r="AJ193" s="77" t="s">
        <v>1815</v>
      </c>
      <c r="AK193" s="47"/>
      <c r="AL193" s="47"/>
      <c r="AM193" s="47"/>
      <c r="AN193" s="47"/>
      <c r="AO193" s="47"/>
      <c r="AP193" s="47"/>
      <c r="AQ193" s="47"/>
      <c r="AR193" s="47"/>
      <c r="AS193" s="47"/>
    </row>
    <row r="194" spans="1:45" ht="13" x14ac:dyDescent="0.15">
      <c r="A194" s="76">
        <v>43775.744230567128</v>
      </c>
      <c r="B194" s="77" t="s">
        <v>141</v>
      </c>
      <c r="C194" s="77" t="str">
        <f t="shared" si="0"/>
        <v>Manor Early College High School</v>
      </c>
      <c r="D194" s="77" t="str">
        <f t="shared" si="1"/>
        <v>Shiron Hamlin Jr.</v>
      </c>
      <c r="E194" s="79">
        <f t="shared" si="2"/>
        <v>0.66666666666666663</v>
      </c>
      <c r="F194" s="77">
        <f t="shared" si="6"/>
        <v>1</v>
      </c>
      <c r="G194" s="77">
        <f t="shared" si="7"/>
        <v>0</v>
      </c>
      <c r="H194" s="77">
        <f t="shared" si="8"/>
        <v>1</v>
      </c>
      <c r="I194" s="47"/>
      <c r="J194" s="77" t="s">
        <v>210</v>
      </c>
      <c r="K194" s="47"/>
      <c r="L194" s="47"/>
      <c r="M194" s="47"/>
      <c r="N194" s="47"/>
      <c r="O194" s="47"/>
      <c r="P194" s="77" t="s">
        <v>211</v>
      </c>
      <c r="Q194" s="47"/>
      <c r="R194" s="47"/>
      <c r="S194" s="47"/>
      <c r="T194" s="47"/>
      <c r="U194" s="47"/>
      <c r="V194" s="47"/>
      <c r="W194" s="47"/>
      <c r="X194" s="47"/>
      <c r="Y194" s="47"/>
      <c r="Z194" s="47"/>
      <c r="AA194" s="47"/>
      <c r="AB194" s="47"/>
      <c r="AC194" s="47"/>
      <c r="AD194" s="47"/>
      <c r="AE194" s="47"/>
      <c r="AF194" s="47"/>
      <c r="AG194" s="47"/>
      <c r="AH194" s="77" t="s">
        <v>1813</v>
      </c>
      <c r="AI194" s="77" t="s">
        <v>1880</v>
      </c>
      <c r="AJ194" s="77" t="s">
        <v>1815</v>
      </c>
      <c r="AK194" s="47"/>
      <c r="AL194" s="47"/>
      <c r="AM194" s="47"/>
      <c r="AN194" s="47"/>
      <c r="AO194" s="47"/>
      <c r="AP194" s="47"/>
      <c r="AQ194" s="47"/>
      <c r="AR194" s="47"/>
      <c r="AS194" s="47"/>
    </row>
    <row r="195" spans="1:45" ht="13" x14ac:dyDescent="0.15">
      <c r="A195" s="76">
        <v>43775.745313784719</v>
      </c>
      <c r="B195" s="77" t="s">
        <v>141</v>
      </c>
      <c r="C195" s="77" t="str">
        <f t="shared" si="0"/>
        <v>Manor Early College High School</v>
      </c>
      <c r="D195" s="77" t="str">
        <f t="shared" si="1"/>
        <v>Michael Castillo</v>
      </c>
      <c r="E195" s="79">
        <f t="shared" si="2"/>
        <v>0.66666666666666663</v>
      </c>
      <c r="F195" s="77">
        <f t="shared" si="6"/>
        <v>1</v>
      </c>
      <c r="G195" s="77">
        <f t="shared" si="7"/>
        <v>0</v>
      </c>
      <c r="H195" s="77">
        <f t="shared" si="8"/>
        <v>1</v>
      </c>
      <c r="I195" s="47"/>
      <c r="J195" s="77" t="s">
        <v>210</v>
      </c>
      <c r="K195" s="47"/>
      <c r="L195" s="47"/>
      <c r="M195" s="47"/>
      <c r="N195" s="47"/>
      <c r="O195" s="47"/>
      <c r="P195" s="77" t="s">
        <v>242</v>
      </c>
      <c r="Q195" s="47"/>
      <c r="R195" s="47"/>
      <c r="S195" s="47"/>
      <c r="T195" s="47"/>
      <c r="U195" s="47"/>
      <c r="V195" s="47"/>
      <c r="W195" s="47"/>
      <c r="X195" s="47"/>
      <c r="Y195" s="47"/>
      <c r="Z195" s="47"/>
      <c r="AA195" s="47"/>
      <c r="AB195" s="47"/>
      <c r="AC195" s="47"/>
      <c r="AD195" s="47"/>
      <c r="AE195" s="47"/>
      <c r="AF195" s="47"/>
      <c r="AG195" s="47"/>
      <c r="AH195" s="77" t="s">
        <v>1813</v>
      </c>
      <c r="AI195" s="77" t="s">
        <v>1881</v>
      </c>
      <c r="AJ195" s="77" t="s">
        <v>1815</v>
      </c>
      <c r="AK195" s="47"/>
      <c r="AL195" s="47"/>
      <c r="AM195" s="47"/>
      <c r="AN195" s="47"/>
      <c r="AO195" s="47"/>
      <c r="AP195" s="47"/>
      <c r="AQ195" s="47"/>
      <c r="AR195" s="47"/>
      <c r="AS195" s="47"/>
    </row>
    <row r="196" spans="1:45" ht="13" x14ac:dyDescent="0.15">
      <c r="A196" s="76">
        <v>43775.745314444444</v>
      </c>
      <c r="B196" s="77" t="s">
        <v>141</v>
      </c>
      <c r="C196" s="77" t="str">
        <f t="shared" si="0"/>
        <v>Manor Early College High School</v>
      </c>
      <c r="D196" s="77" t="str">
        <f t="shared" si="1"/>
        <v>Bella Ball</v>
      </c>
      <c r="E196" s="79">
        <f t="shared" si="2"/>
        <v>1</v>
      </c>
      <c r="F196" s="77">
        <f t="shared" si="6"/>
        <v>1</v>
      </c>
      <c r="G196" s="77">
        <f t="shared" si="7"/>
        <v>1</v>
      </c>
      <c r="H196" s="77">
        <f t="shared" si="8"/>
        <v>1</v>
      </c>
      <c r="I196" s="47"/>
      <c r="J196" s="77" t="s">
        <v>210</v>
      </c>
      <c r="K196" s="47"/>
      <c r="L196" s="47"/>
      <c r="M196" s="47"/>
      <c r="N196" s="47"/>
      <c r="O196" s="47"/>
      <c r="P196" s="77" t="s">
        <v>240</v>
      </c>
      <c r="Q196" s="47"/>
      <c r="R196" s="47"/>
      <c r="S196" s="47"/>
      <c r="T196" s="47"/>
      <c r="U196" s="47"/>
      <c r="V196" s="47"/>
      <c r="W196" s="47"/>
      <c r="X196" s="47"/>
      <c r="Y196" s="47"/>
      <c r="Z196" s="47"/>
      <c r="AA196" s="47"/>
      <c r="AB196" s="47"/>
      <c r="AC196" s="47"/>
      <c r="AD196" s="47"/>
      <c r="AE196" s="47"/>
      <c r="AF196" s="47"/>
      <c r="AG196" s="47"/>
      <c r="AH196" s="77" t="s">
        <v>1813</v>
      </c>
      <c r="AI196" s="77" t="s">
        <v>1820</v>
      </c>
      <c r="AJ196" s="77" t="s">
        <v>1815</v>
      </c>
      <c r="AK196" s="47"/>
      <c r="AL196" s="47"/>
      <c r="AM196" s="47"/>
      <c r="AN196" s="47"/>
      <c r="AO196" s="47"/>
      <c r="AP196" s="47"/>
      <c r="AQ196" s="47"/>
      <c r="AR196" s="47"/>
      <c r="AS196" s="47"/>
    </row>
    <row r="197" spans="1:45" ht="13" x14ac:dyDescent="0.15">
      <c r="A197" s="76">
        <v>43775.745422974534</v>
      </c>
      <c r="B197" s="77" t="s">
        <v>141</v>
      </c>
      <c r="C197" s="77" t="str">
        <f t="shared" si="0"/>
        <v>Manor Early College High School</v>
      </c>
      <c r="D197" s="77" t="str">
        <f t="shared" si="1"/>
        <v>Maria Aldape</v>
      </c>
      <c r="E197" s="79">
        <f t="shared" si="2"/>
        <v>1</v>
      </c>
      <c r="F197" s="77">
        <f t="shared" si="6"/>
        <v>1</v>
      </c>
      <c r="G197" s="77">
        <f t="shared" si="7"/>
        <v>1</v>
      </c>
      <c r="H197" s="77">
        <f t="shared" si="8"/>
        <v>1</v>
      </c>
      <c r="I197" s="47"/>
      <c r="J197" s="77" t="s">
        <v>210</v>
      </c>
      <c r="K197" s="47"/>
      <c r="L197" s="47"/>
      <c r="M197" s="47"/>
      <c r="N197" s="47"/>
      <c r="O197" s="47"/>
      <c r="P197" s="77" t="s">
        <v>227</v>
      </c>
      <c r="Q197" s="47"/>
      <c r="R197" s="47"/>
      <c r="S197" s="47"/>
      <c r="T197" s="47"/>
      <c r="U197" s="47"/>
      <c r="V197" s="47"/>
      <c r="W197" s="47"/>
      <c r="X197" s="47"/>
      <c r="Y197" s="47"/>
      <c r="Z197" s="47"/>
      <c r="AA197" s="47"/>
      <c r="AB197" s="47"/>
      <c r="AC197" s="47"/>
      <c r="AD197" s="47"/>
      <c r="AE197" s="47"/>
      <c r="AF197" s="47"/>
      <c r="AG197" s="47"/>
      <c r="AH197" s="77" t="s">
        <v>1813</v>
      </c>
      <c r="AI197" s="77" t="s">
        <v>1820</v>
      </c>
      <c r="AJ197" s="77" t="s">
        <v>1815</v>
      </c>
      <c r="AK197" s="47"/>
      <c r="AL197" s="47"/>
      <c r="AM197" s="47"/>
      <c r="AN197" s="47"/>
      <c r="AO197" s="47"/>
      <c r="AP197" s="47"/>
      <c r="AQ197" s="47"/>
      <c r="AR197" s="47"/>
      <c r="AS197" s="47"/>
    </row>
    <row r="198" spans="1:45" ht="13" x14ac:dyDescent="0.15">
      <c r="A198" s="76">
        <v>43775.745447534719</v>
      </c>
      <c r="B198" s="77" t="s">
        <v>141</v>
      </c>
      <c r="C198" s="77" t="str">
        <f t="shared" si="0"/>
        <v>Manor Early College High School</v>
      </c>
      <c r="D198" s="77" t="str">
        <f t="shared" si="1"/>
        <v>Timothy Villegas</v>
      </c>
      <c r="E198" s="79">
        <f t="shared" si="2"/>
        <v>1</v>
      </c>
      <c r="F198" s="77">
        <f t="shared" si="6"/>
        <v>1</v>
      </c>
      <c r="G198" s="77">
        <f t="shared" si="7"/>
        <v>1</v>
      </c>
      <c r="H198" s="77">
        <f t="shared" si="8"/>
        <v>1</v>
      </c>
      <c r="I198" s="47"/>
      <c r="J198" s="77" t="s">
        <v>210</v>
      </c>
      <c r="K198" s="47"/>
      <c r="L198" s="47"/>
      <c r="M198" s="47"/>
      <c r="N198" s="47"/>
      <c r="O198" s="47"/>
      <c r="P198" s="77" t="s">
        <v>216</v>
      </c>
      <c r="Q198" s="47"/>
      <c r="R198" s="47"/>
      <c r="S198" s="47"/>
      <c r="T198" s="47"/>
      <c r="U198" s="47"/>
      <c r="V198" s="47"/>
      <c r="W198" s="47"/>
      <c r="X198" s="47"/>
      <c r="Y198" s="47"/>
      <c r="Z198" s="47"/>
      <c r="AA198" s="47"/>
      <c r="AB198" s="47"/>
      <c r="AC198" s="47"/>
      <c r="AD198" s="47"/>
      <c r="AE198" s="47"/>
      <c r="AF198" s="47"/>
      <c r="AG198" s="47"/>
      <c r="AH198" s="77" t="s">
        <v>1813</v>
      </c>
      <c r="AI198" s="77" t="s">
        <v>1820</v>
      </c>
      <c r="AJ198" s="77" t="s">
        <v>1815</v>
      </c>
      <c r="AK198" s="47"/>
      <c r="AL198" s="47"/>
      <c r="AM198" s="47"/>
      <c r="AN198" s="47"/>
      <c r="AO198" s="47"/>
      <c r="AP198" s="47"/>
      <c r="AQ198" s="47"/>
      <c r="AR198" s="47"/>
      <c r="AS198" s="47"/>
    </row>
    <row r="199" spans="1:45" ht="13" x14ac:dyDescent="0.15">
      <c r="A199" s="76">
        <v>43776.745207881948</v>
      </c>
      <c r="B199" s="77" t="s">
        <v>141</v>
      </c>
      <c r="C199" s="77" t="str">
        <f t="shared" si="0"/>
        <v>Manor Senior High School</v>
      </c>
      <c r="D199" s="77" t="str">
        <f t="shared" si="1"/>
        <v>Mia Sanchez</v>
      </c>
      <c r="E199" s="79">
        <f t="shared" si="2"/>
        <v>0.33333333333333331</v>
      </c>
      <c r="F199" s="77">
        <f t="shared" si="6"/>
        <v>0</v>
      </c>
      <c r="G199" s="77">
        <f t="shared" si="7"/>
        <v>0</v>
      </c>
      <c r="H199" s="77">
        <f t="shared" si="8"/>
        <v>1</v>
      </c>
      <c r="I199" s="47"/>
      <c r="J199" s="77" t="s">
        <v>332</v>
      </c>
      <c r="K199" s="47"/>
      <c r="L199" s="47"/>
      <c r="M199" s="47"/>
      <c r="N199" s="47"/>
      <c r="O199" s="47"/>
      <c r="P199" s="47"/>
      <c r="Q199" s="47"/>
      <c r="R199" s="47"/>
      <c r="S199" s="77" t="s">
        <v>343</v>
      </c>
      <c r="T199" s="47"/>
      <c r="U199" s="47"/>
      <c r="V199" s="47"/>
      <c r="W199" s="47"/>
      <c r="X199" s="47"/>
      <c r="Y199" s="47"/>
      <c r="Z199" s="47"/>
      <c r="AA199" s="47"/>
      <c r="AB199" s="47"/>
      <c r="AC199" s="47"/>
      <c r="AD199" s="47"/>
      <c r="AE199" s="47"/>
      <c r="AF199" s="47"/>
      <c r="AG199" s="47"/>
      <c r="AH199" s="77" t="s">
        <v>1826</v>
      </c>
      <c r="AI199" s="77" t="s">
        <v>1882</v>
      </c>
      <c r="AJ199" s="77" t="s">
        <v>1815</v>
      </c>
      <c r="AK199" s="47"/>
      <c r="AL199" s="47"/>
      <c r="AM199" s="47"/>
      <c r="AN199" s="47"/>
      <c r="AO199" s="47"/>
      <c r="AP199" s="47"/>
      <c r="AQ199" s="47"/>
      <c r="AR199" s="47"/>
      <c r="AS199" s="47"/>
    </row>
    <row r="200" spans="1:45" ht="13" x14ac:dyDescent="0.15">
      <c r="A200" s="76">
        <v>43776.745262534721</v>
      </c>
      <c r="B200" s="77" t="s">
        <v>141</v>
      </c>
      <c r="C200" s="77" t="str">
        <f t="shared" si="0"/>
        <v>Manor Senior High School</v>
      </c>
      <c r="D200" s="77" t="str">
        <f t="shared" si="1"/>
        <v>Merlin Hernandez</v>
      </c>
      <c r="E200" s="79">
        <f t="shared" si="2"/>
        <v>1</v>
      </c>
      <c r="F200" s="77">
        <f t="shared" si="6"/>
        <v>1</v>
      </c>
      <c r="G200" s="77">
        <f t="shared" si="7"/>
        <v>1</v>
      </c>
      <c r="H200" s="77">
        <f t="shared" si="8"/>
        <v>1</v>
      </c>
      <c r="I200" s="47"/>
      <c r="J200" s="77" t="s">
        <v>332</v>
      </c>
      <c r="K200" s="47"/>
      <c r="L200" s="47"/>
      <c r="M200" s="47"/>
      <c r="N200" s="47"/>
      <c r="O200" s="47"/>
      <c r="P200" s="47"/>
      <c r="Q200" s="47"/>
      <c r="R200" s="47"/>
      <c r="S200" s="77" t="s">
        <v>333</v>
      </c>
      <c r="T200" s="47"/>
      <c r="U200" s="47"/>
      <c r="V200" s="47"/>
      <c r="W200" s="47"/>
      <c r="X200" s="47"/>
      <c r="Y200" s="47"/>
      <c r="Z200" s="47"/>
      <c r="AA200" s="47"/>
      <c r="AB200" s="47"/>
      <c r="AC200" s="47"/>
      <c r="AD200" s="47"/>
      <c r="AE200" s="47"/>
      <c r="AF200" s="47"/>
      <c r="AG200" s="47"/>
      <c r="AH200" s="77" t="s">
        <v>1813</v>
      </c>
      <c r="AI200" s="77" t="s">
        <v>1820</v>
      </c>
      <c r="AJ200" s="77" t="s">
        <v>1815</v>
      </c>
      <c r="AK200" s="47"/>
      <c r="AL200" s="47"/>
      <c r="AM200" s="47"/>
      <c r="AN200" s="47"/>
      <c r="AO200" s="47"/>
      <c r="AP200" s="47"/>
      <c r="AQ200" s="47"/>
      <c r="AR200" s="47"/>
      <c r="AS200" s="47"/>
    </row>
    <row r="201" spans="1:45" ht="13" x14ac:dyDescent="0.15">
      <c r="A201" s="76">
        <v>43776.745454907403</v>
      </c>
      <c r="B201" s="77" t="s">
        <v>141</v>
      </c>
      <c r="C201" s="77" t="str">
        <f t="shared" si="0"/>
        <v>Manor Senior High School</v>
      </c>
      <c r="D201" s="77" t="str">
        <f t="shared" si="1"/>
        <v>Kaleb Ramirez</v>
      </c>
      <c r="E201" s="79">
        <f t="shared" si="2"/>
        <v>1</v>
      </c>
      <c r="F201" s="77">
        <f t="shared" si="6"/>
        <v>1</v>
      </c>
      <c r="G201" s="77">
        <f t="shared" si="7"/>
        <v>1</v>
      </c>
      <c r="H201" s="77">
        <f t="shared" si="8"/>
        <v>1</v>
      </c>
      <c r="I201" s="47"/>
      <c r="J201" s="77" t="s">
        <v>332</v>
      </c>
      <c r="K201" s="47"/>
      <c r="L201" s="47"/>
      <c r="M201" s="47"/>
      <c r="N201" s="47"/>
      <c r="O201" s="47"/>
      <c r="P201" s="47"/>
      <c r="Q201" s="47"/>
      <c r="R201" s="47"/>
      <c r="S201" s="77" t="s">
        <v>349</v>
      </c>
      <c r="T201" s="47"/>
      <c r="U201" s="47"/>
      <c r="V201" s="47"/>
      <c r="W201" s="47"/>
      <c r="X201" s="47"/>
      <c r="Y201" s="47"/>
      <c r="Z201" s="47"/>
      <c r="AA201" s="47"/>
      <c r="AB201" s="47"/>
      <c r="AC201" s="47"/>
      <c r="AD201" s="47"/>
      <c r="AE201" s="47"/>
      <c r="AF201" s="47"/>
      <c r="AG201" s="47"/>
      <c r="AH201" s="77" t="s">
        <v>1813</v>
      </c>
      <c r="AI201" s="77" t="s">
        <v>1824</v>
      </c>
      <c r="AJ201" s="77" t="s">
        <v>1815</v>
      </c>
      <c r="AK201" s="47"/>
      <c r="AL201" s="47"/>
      <c r="AM201" s="47"/>
      <c r="AN201" s="47"/>
      <c r="AO201" s="47"/>
      <c r="AP201" s="47"/>
      <c r="AQ201" s="47"/>
      <c r="AR201" s="47"/>
      <c r="AS201" s="47"/>
    </row>
    <row r="202" spans="1:45" ht="13" x14ac:dyDescent="0.15">
      <c r="A202" s="76">
        <v>43776.745472407405</v>
      </c>
      <c r="B202" s="77" t="s">
        <v>141</v>
      </c>
      <c r="C202" s="77" t="str">
        <f t="shared" si="0"/>
        <v>Manor Senior High School</v>
      </c>
      <c r="D202" s="77" t="str">
        <f t="shared" si="1"/>
        <v>Alyssa Smith</v>
      </c>
      <c r="E202" s="79">
        <f t="shared" si="2"/>
        <v>1</v>
      </c>
      <c r="F202" s="77">
        <f t="shared" si="6"/>
        <v>1</v>
      </c>
      <c r="G202" s="77">
        <f t="shared" si="7"/>
        <v>1</v>
      </c>
      <c r="H202" s="77">
        <f t="shared" si="8"/>
        <v>1</v>
      </c>
      <c r="I202" s="47"/>
      <c r="J202" s="77" t="s">
        <v>332</v>
      </c>
      <c r="K202" s="47"/>
      <c r="L202" s="47"/>
      <c r="M202" s="47"/>
      <c r="N202" s="47"/>
      <c r="O202" s="47"/>
      <c r="P202" s="47"/>
      <c r="Q202" s="47"/>
      <c r="R202" s="47"/>
      <c r="S202" s="77" t="s">
        <v>346</v>
      </c>
      <c r="T202" s="47"/>
      <c r="U202" s="47"/>
      <c r="V202" s="47"/>
      <c r="W202" s="47"/>
      <c r="X202" s="47"/>
      <c r="Y202" s="47"/>
      <c r="Z202" s="47"/>
      <c r="AA202" s="47"/>
      <c r="AB202" s="47"/>
      <c r="AC202" s="47"/>
      <c r="AD202" s="47"/>
      <c r="AE202" s="47"/>
      <c r="AF202" s="47"/>
      <c r="AG202" s="47"/>
      <c r="AH202" s="77" t="s">
        <v>1813</v>
      </c>
      <c r="AI202" s="77" t="s">
        <v>1824</v>
      </c>
      <c r="AJ202" s="77" t="s">
        <v>1815</v>
      </c>
      <c r="AK202" s="47"/>
      <c r="AL202" s="47"/>
      <c r="AM202" s="47"/>
      <c r="AN202" s="47"/>
      <c r="AO202" s="47"/>
      <c r="AP202" s="47"/>
      <c r="AQ202" s="47"/>
      <c r="AR202" s="47"/>
      <c r="AS202" s="47"/>
    </row>
    <row r="203" spans="1:45" ht="13" x14ac:dyDescent="0.15">
      <c r="A203" s="76">
        <v>43776.7454797338</v>
      </c>
      <c r="B203" s="77" t="s">
        <v>141</v>
      </c>
      <c r="C203" s="77" t="str">
        <f t="shared" si="0"/>
        <v>Manor Senior High School</v>
      </c>
      <c r="D203" s="77" t="str">
        <f t="shared" si="1"/>
        <v>Alissa Ortiz Gonzalez</v>
      </c>
      <c r="E203" s="79">
        <f t="shared" si="2"/>
        <v>1</v>
      </c>
      <c r="F203" s="77">
        <f t="shared" si="6"/>
        <v>1</v>
      </c>
      <c r="G203" s="77">
        <f t="shared" si="7"/>
        <v>1</v>
      </c>
      <c r="H203" s="77">
        <f t="shared" si="8"/>
        <v>1</v>
      </c>
      <c r="I203" s="47"/>
      <c r="J203" s="77" t="s">
        <v>332</v>
      </c>
      <c r="K203" s="47"/>
      <c r="L203" s="47"/>
      <c r="M203" s="47"/>
      <c r="N203" s="47"/>
      <c r="O203" s="47"/>
      <c r="P203" s="47"/>
      <c r="Q203" s="47"/>
      <c r="R203" s="47"/>
      <c r="S203" s="77" t="s">
        <v>335</v>
      </c>
      <c r="T203" s="47"/>
      <c r="U203" s="47"/>
      <c r="V203" s="47"/>
      <c r="W203" s="47"/>
      <c r="X203" s="47"/>
      <c r="Y203" s="47"/>
      <c r="Z203" s="47"/>
      <c r="AA203" s="47"/>
      <c r="AB203" s="47"/>
      <c r="AC203" s="47"/>
      <c r="AD203" s="47"/>
      <c r="AE203" s="47"/>
      <c r="AF203" s="47"/>
      <c r="AG203" s="47"/>
      <c r="AH203" s="77" t="s">
        <v>1813</v>
      </c>
      <c r="AI203" s="77" t="s">
        <v>1825</v>
      </c>
      <c r="AJ203" s="77" t="s">
        <v>1815</v>
      </c>
      <c r="AK203" s="47"/>
      <c r="AL203" s="47"/>
      <c r="AM203" s="47"/>
      <c r="AN203" s="47"/>
      <c r="AO203" s="47"/>
      <c r="AP203" s="47"/>
      <c r="AQ203" s="47"/>
      <c r="AR203" s="47"/>
      <c r="AS203" s="47"/>
    </row>
    <row r="204" spans="1:45" ht="13" x14ac:dyDescent="0.15">
      <c r="A204" s="15">
        <v>43780.686376157406</v>
      </c>
      <c r="B204" s="6" t="s">
        <v>9</v>
      </c>
      <c r="K204" s="6" t="s">
        <v>142</v>
      </c>
      <c r="AF204" s="6" t="s">
        <v>364</v>
      </c>
      <c r="AK204" s="6" t="s">
        <v>809</v>
      </c>
      <c r="AL204" s="6" t="s">
        <v>811</v>
      </c>
      <c r="AM204" s="6" t="b">
        <v>1</v>
      </c>
    </row>
    <row r="205" spans="1:45" ht="13" x14ac:dyDescent="0.15">
      <c r="A205" s="15">
        <v>43780.849897766202</v>
      </c>
      <c r="B205" s="6" t="s">
        <v>141</v>
      </c>
      <c r="J205" s="6" t="s">
        <v>210</v>
      </c>
      <c r="P205" s="6" t="s">
        <v>241</v>
      </c>
      <c r="AH205" s="6" t="s">
        <v>1813</v>
      </c>
      <c r="AI205" s="6" t="s">
        <v>1883</v>
      </c>
      <c r="AJ205" s="6" t="s">
        <v>1829</v>
      </c>
    </row>
    <row r="206" spans="1:45" ht="13" x14ac:dyDescent="0.15">
      <c r="C206" s="6" t="str">
        <f t="shared" ref="C206:C221" si="9">J206&amp;K206</f>
        <v/>
      </c>
      <c r="D206" s="6" t="str">
        <f t="shared" ref="D206:D208" si="10">L206&amp;M206&amp;N206&amp;O206&amp;P206&amp;Q206&amp;R206&amp;S206&amp;T206&amp;U206&amp;V206&amp;W206&amp;X206&amp;Y206&amp;Z206&amp;AA206&amp;AB206&amp;AC206&amp;AD206&amp;AE206&amp;AF206&amp;AG206</f>
        <v/>
      </c>
      <c r="E206" s="8"/>
      <c r="F206" s="6"/>
      <c r="G206" s="6"/>
      <c r="H206" s="6"/>
      <c r="I206" s="6"/>
    </row>
    <row r="207" spans="1:45" ht="13" x14ac:dyDescent="0.15">
      <c r="C207" s="6" t="str">
        <f t="shared" si="9"/>
        <v/>
      </c>
      <c r="D207" s="6" t="str">
        <f t="shared" si="10"/>
        <v/>
      </c>
      <c r="E207" s="8"/>
      <c r="F207" s="6"/>
      <c r="G207" s="6"/>
      <c r="H207" s="6"/>
      <c r="I207" s="6"/>
    </row>
    <row r="208" spans="1:45" ht="13" x14ac:dyDescent="0.15">
      <c r="C208" s="6" t="str">
        <f t="shared" si="9"/>
        <v/>
      </c>
      <c r="D208" s="6" t="str">
        <f t="shared" si="10"/>
        <v/>
      </c>
      <c r="E208" s="8"/>
      <c r="F208" s="6"/>
      <c r="G208" s="6"/>
      <c r="H208" s="6"/>
      <c r="I208" s="6"/>
    </row>
    <row r="209" spans="3:9" ht="13" x14ac:dyDescent="0.15">
      <c r="C209" s="6" t="str">
        <f t="shared" si="9"/>
        <v/>
      </c>
      <c r="D209" s="6"/>
      <c r="E209" s="8"/>
      <c r="F209" s="6"/>
      <c r="G209" s="6"/>
      <c r="H209" s="6"/>
      <c r="I209" s="6"/>
    </row>
    <row r="210" spans="3:9" ht="13" x14ac:dyDescent="0.15">
      <c r="C210" s="6" t="str">
        <f t="shared" si="9"/>
        <v/>
      </c>
      <c r="D210" s="6"/>
      <c r="E210" s="8"/>
      <c r="F210" s="6"/>
      <c r="G210" s="6"/>
      <c r="H210" s="6"/>
      <c r="I210" s="6"/>
    </row>
    <row r="211" spans="3:9" ht="13" x14ac:dyDescent="0.15">
      <c r="C211" s="6" t="str">
        <f t="shared" si="9"/>
        <v/>
      </c>
      <c r="D211" s="6"/>
      <c r="E211" s="8"/>
      <c r="F211" s="6"/>
      <c r="G211" s="6"/>
      <c r="H211" s="6"/>
      <c r="I211" s="6"/>
    </row>
    <row r="212" spans="3:9" ht="13" x14ac:dyDescent="0.15">
      <c r="C212" s="6" t="str">
        <f t="shared" si="9"/>
        <v/>
      </c>
      <c r="D212" s="6"/>
      <c r="E212" s="8"/>
      <c r="F212" s="6"/>
      <c r="G212" s="6"/>
      <c r="H212" s="6"/>
      <c r="I212" s="6"/>
    </row>
    <row r="213" spans="3:9" ht="13" x14ac:dyDescent="0.15">
      <c r="C213" s="6" t="str">
        <f t="shared" si="9"/>
        <v/>
      </c>
      <c r="D213" s="6"/>
      <c r="E213" s="8"/>
      <c r="F213" s="6"/>
      <c r="G213" s="6"/>
      <c r="H213" s="6"/>
      <c r="I213" s="6"/>
    </row>
    <row r="214" spans="3:9" ht="13" x14ac:dyDescent="0.15">
      <c r="C214" s="6" t="str">
        <f t="shared" si="9"/>
        <v/>
      </c>
      <c r="D214" s="6"/>
      <c r="E214" s="8"/>
      <c r="F214" s="6"/>
      <c r="G214" s="6"/>
      <c r="H214" s="6"/>
      <c r="I214" s="6"/>
    </row>
    <row r="215" spans="3:9" ht="13" x14ac:dyDescent="0.15">
      <c r="C215" s="6" t="str">
        <f t="shared" si="9"/>
        <v/>
      </c>
      <c r="D215" s="6"/>
      <c r="E215" s="8"/>
      <c r="F215" s="6"/>
      <c r="G215" s="6"/>
      <c r="H215" s="6"/>
      <c r="I215" s="6"/>
    </row>
    <row r="216" spans="3:9" ht="13" x14ac:dyDescent="0.15">
      <c r="C216" s="6" t="str">
        <f t="shared" si="9"/>
        <v/>
      </c>
      <c r="D216" s="6"/>
      <c r="E216" s="8"/>
      <c r="F216" s="6"/>
      <c r="G216" s="6"/>
      <c r="H216" s="6"/>
      <c r="I216" s="6"/>
    </row>
    <row r="217" spans="3:9" ht="13" x14ac:dyDescent="0.15">
      <c r="C217" s="6" t="str">
        <f t="shared" si="9"/>
        <v/>
      </c>
      <c r="D217" s="6"/>
      <c r="E217" s="8"/>
      <c r="F217" s="6"/>
      <c r="G217" s="6"/>
      <c r="H217" s="6"/>
      <c r="I217" s="6"/>
    </row>
    <row r="218" spans="3:9" ht="13" x14ac:dyDescent="0.15">
      <c r="C218" s="6" t="str">
        <f t="shared" si="9"/>
        <v/>
      </c>
      <c r="D218" s="6"/>
      <c r="E218" s="8"/>
      <c r="F218" s="6"/>
      <c r="G218" s="6"/>
      <c r="H218" s="6"/>
      <c r="I218" s="6"/>
    </row>
    <row r="219" spans="3:9" ht="13" x14ac:dyDescent="0.15">
      <c r="C219" s="6" t="str">
        <f t="shared" si="9"/>
        <v/>
      </c>
      <c r="D219" s="6"/>
      <c r="E219" s="8"/>
      <c r="F219" s="6"/>
      <c r="G219" s="6"/>
      <c r="H219" s="6"/>
      <c r="I219" s="6"/>
    </row>
    <row r="220" spans="3:9" ht="13" x14ac:dyDescent="0.15">
      <c r="C220" s="6" t="str">
        <f t="shared" si="9"/>
        <v/>
      </c>
      <c r="D220" s="6"/>
      <c r="E220" s="8"/>
      <c r="F220" s="6"/>
      <c r="G220" s="6"/>
      <c r="H220" s="6"/>
      <c r="I220" s="6"/>
    </row>
    <row r="221" spans="3:9" ht="13" x14ac:dyDescent="0.15">
      <c r="C221" s="6" t="str">
        <f t="shared" si="9"/>
        <v/>
      </c>
      <c r="D221" s="6"/>
      <c r="E221" s="8"/>
      <c r="F221" s="6"/>
      <c r="G221" s="6"/>
      <c r="H221" s="6"/>
      <c r="I221" s="6"/>
    </row>
    <row r="222" spans="3:9" ht="13" x14ac:dyDescent="0.15">
      <c r="E222" s="7"/>
    </row>
    <row r="223" spans="3:9" ht="13" x14ac:dyDescent="0.15">
      <c r="E223" s="7"/>
    </row>
    <row r="224" spans="3:9" ht="13" x14ac:dyDescent="0.15">
      <c r="E224" s="7"/>
    </row>
    <row r="225" spans="5:5" ht="13" x14ac:dyDescent="0.15">
      <c r="E225" s="7"/>
    </row>
    <row r="226" spans="5:5" ht="13" x14ac:dyDescent="0.15">
      <c r="E226" s="7"/>
    </row>
    <row r="227" spans="5:5" ht="13" x14ac:dyDescent="0.15">
      <c r="E227" s="7"/>
    </row>
    <row r="228" spans="5:5" ht="13" x14ac:dyDescent="0.15">
      <c r="E228" s="7"/>
    </row>
    <row r="229" spans="5:5" ht="13" x14ac:dyDescent="0.15">
      <c r="E229" s="7"/>
    </row>
    <row r="230" spans="5:5" ht="13" x14ac:dyDescent="0.15">
      <c r="E230" s="7"/>
    </row>
    <row r="231" spans="5:5" ht="13" x14ac:dyDescent="0.15">
      <c r="E231" s="7"/>
    </row>
    <row r="232" spans="5:5" ht="13" x14ac:dyDescent="0.15">
      <c r="E232" s="7"/>
    </row>
    <row r="233" spans="5:5" ht="13" x14ac:dyDescent="0.15">
      <c r="E233" s="7"/>
    </row>
    <row r="234" spans="5:5" ht="13" x14ac:dyDescent="0.15">
      <c r="E234" s="7"/>
    </row>
    <row r="235" spans="5:5" ht="13" x14ac:dyDescent="0.15">
      <c r="E235" s="7"/>
    </row>
    <row r="236" spans="5:5" ht="13" x14ac:dyDescent="0.15">
      <c r="E236" s="7"/>
    </row>
    <row r="237" spans="5:5" ht="13" x14ac:dyDescent="0.15">
      <c r="E237" s="7"/>
    </row>
    <row r="238" spans="5:5" ht="13" x14ac:dyDescent="0.15">
      <c r="E238" s="7"/>
    </row>
    <row r="239" spans="5:5" ht="13" x14ac:dyDescent="0.15">
      <c r="E239" s="7"/>
    </row>
    <row r="240" spans="5:5" ht="13" x14ac:dyDescent="0.15">
      <c r="E240" s="7"/>
    </row>
    <row r="241" spans="5:5" ht="13" x14ac:dyDescent="0.15">
      <c r="E241" s="7"/>
    </row>
    <row r="242" spans="5:5" ht="13" x14ac:dyDescent="0.15">
      <c r="E242" s="7"/>
    </row>
    <row r="243" spans="5:5" ht="13" x14ac:dyDescent="0.15">
      <c r="E243" s="7"/>
    </row>
    <row r="244" spans="5:5" ht="13" x14ac:dyDescent="0.15">
      <c r="E244" s="7"/>
    </row>
    <row r="245" spans="5:5" ht="13" x14ac:dyDescent="0.15">
      <c r="E245" s="7"/>
    </row>
    <row r="246" spans="5:5" ht="13" x14ac:dyDescent="0.15">
      <c r="E246" s="7"/>
    </row>
    <row r="247" spans="5:5" ht="13" x14ac:dyDescent="0.15">
      <c r="E247" s="7"/>
    </row>
    <row r="248" spans="5:5" ht="13" x14ac:dyDescent="0.15">
      <c r="E248" s="7"/>
    </row>
    <row r="249" spans="5:5" ht="13" x14ac:dyDescent="0.15">
      <c r="E249" s="7"/>
    </row>
    <row r="250" spans="5:5" ht="13" x14ac:dyDescent="0.15">
      <c r="E250" s="7"/>
    </row>
    <row r="251" spans="5:5" ht="13" x14ac:dyDescent="0.15">
      <c r="E251" s="7"/>
    </row>
    <row r="252" spans="5:5" ht="13" x14ac:dyDescent="0.15">
      <c r="E252" s="7"/>
    </row>
    <row r="253" spans="5:5" ht="13" x14ac:dyDescent="0.15">
      <c r="E253" s="7"/>
    </row>
    <row r="254" spans="5:5" ht="13" x14ac:dyDescent="0.15">
      <c r="E254" s="7"/>
    </row>
    <row r="255" spans="5:5" ht="13" x14ac:dyDescent="0.15">
      <c r="E255" s="7"/>
    </row>
    <row r="256" spans="5:5" ht="13" x14ac:dyDescent="0.15">
      <c r="E256" s="7"/>
    </row>
    <row r="257" spans="5:5" ht="13" x14ac:dyDescent="0.15">
      <c r="E257" s="7"/>
    </row>
    <row r="258" spans="5:5" ht="13" x14ac:dyDescent="0.15">
      <c r="E258" s="7"/>
    </row>
    <row r="259" spans="5:5" ht="13" x14ac:dyDescent="0.15">
      <c r="E259" s="7"/>
    </row>
    <row r="260" spans="5:5" ht="13" x14ac:dyDescent="0.15">
      <c r="E260" s="7"/>
    </row>
    <row r="261" spans="5:5" ht="13" x14ac:dyDescent="0.15">
      <c r="E261" s="7"/>
    </row>
    <row r="262" spans="5:5" ht="13" x14ac:dyDescent="0.15">
      <c r="E262" s="7"/>
    </row>
    <row r="263" spans="5:5" ht="13" x14ac:dyDescent="0.15">
      <c r="E263" s="7"/>
    </row>
    <row r="264" spans="5:5" ht="13" x14ac:dyDescent="0.15">
      <c r="E264" s="7"/>
    </row>
    <row r="265" spans="5:5" ht="13" x14ac:dyDescent="0.15">
      <c r="E265" s="7"/>
    </row>
    <row r="266" spans="5:5" ht="13" x14ac:dyDescent="0.15">
      <c r="E266" s="7"/>
    </row>
    <row r="267" spans="5:5" ht="13" x14ac:dyDescent="0.15">
      <c r="E267" s="7"/>
    </row>
    <row r="268" spans="5:5" ht="13" x14ac:dyDescent="0.15">
      <c r="E268" s="7"/>
    </row>
    <row r="269" spans="5:5" ht="13" x14ac:dyDescent="0.15">
      <c r="E269" s="7"/>
    </row>
    <row r="270" spans="5:5" ht="13" x14ac:dyDescent="0.15">
      <c r="E270" s="7"/>
    </row>
    <row r="271" spans="5:5" ht="13" x14ac:dyDescent="0.15">
      <c r="E271" s="7"/>
    </row>
    <row r="272" spans="5:5" ht="13" x14ac:dyDescent="0.15">
      <c r="E272" s="7"/>
    </row>
    <row r="273" spans="5:5" ht="13" x14ac:dyDescent="0.15">
      <c r="E273" s="7"/>
    </row>
    <row r="274" spans="5:5" ht="13" x14ac:dyDescent="0.15">
      <c r="E274" s="7"/>
    </row>
    <row r="275" spans="5:5" ht="13" x14ac:dyDescent="0.15">
      <c r="E275" s="7"/>
    </row>
    <row r="276" spans="5:5" ht="13" x14ac:dyDescent="0.15">
      <c r="E276" s="7"/>
    </row>
    <row r="277" spans="5:5" ht="13" x14ac:dyDescent="0.15">
      <c r="E277" s="7"/>
    </row>
    <row r="278" spans="5:5" ht="13" x14ac:dyDescent="0.15">
      <c r="E278" s="7"/>
    </row>
    <row r="279" spans="5:5" ht="13" x14ac:dyDescent="0.15">
      <c r="E279" s="7"/>
    </row>
    <row r="280" spans="5:5" ht="13" x14ac:dyDescent="0.15">
      <c r="E280" s="7"/>
    </row>
    <row r="281" spans="5:5" ht="13" x14ac:dyDescent="0.15">
      <c r="E281" s="7"/>
    </row>
    <row r="282" spans="5:5" ht="13" x14ac:dyDescent="0.15">
      <c r="E282" s="7"/>
    </row>
    <row r="283" spans="5:5" ht="13" x14ac:dyDescent="0.15">
      <c r="E283" s="7"/>
    </row>
    <row r="284" spans="5:5" ht="13" x14ac:dyDescent="0.15">
      <c r="E284" s="7"/>
    </row>
    <row r="285" spans="5:5" ht="13" x14ac:dyDescent="0.15">
      <c r="E285" s="7"/>
    </row>
    <row r="286" spans="5:5" ht="13" x14ac:dyDescent="0.15">
      <c r="E286" s="7"/>
    </row>
    <row r="287" spans="5:5" ht="13" x14ac:dyDescent="0.15">
      <c r="E287" s="7"/>
    </row>
    <row r="288" spans="5:5" ht="13" x14ac:dyDescent="0.15">
      <c r="E288" s="7"/>
    </row>
    <row r="289" spans="5:5" ht="13" x14ac:dyDescent="0.15">
      <c r="E289" s="7"/>
    </row>
    <row r="290" spans="5:5" ht="13" x14ac:dyDescent="0.15">
      <c r="E290" s="7"/>
    </row>
    <row r="291" spans="5:5" ht="13" x14ac:dyDescent="0.15">
      <c r="E291" s="7"/>
    </row>
    <row r="292" spans="5:5" ht="13" x14ac:dyDescent="0.15">
      <c r="E292" s="7"/>
    </row>
    <row r="293" spans="5:5" ht="13" x14ac:dyDescent="0.15">
      <c r="E293" s="7"/>
    </row>
    <row r="294" spans="5:5" ht="13" x14ac:dyDescent="0.15">
      <c r="E294" s="7"/>
    </row>
    <row r="295" spans="5:5" ht="13" x14ac:dyDescent="0.15">
      <c r="E295" s="7"/>
    </row>
    <row r="296" spans="5:5" ht="13" x14ac:dyDescent="0.15">
      <c r="E296" s="7"/>
    </row>
    <row r="297" spans="5:5" ht="13" x14ac:dyDescent="0.15">
      <c r="E297" s="7"/>
    </row>
    <row r="298" spans="5:5" ht="13" x14ac:dyDescent="0.15">
      <c r="E298" s="7"/>
    </row>
    <row r="299" spans="5:5" ht="13" x14ac:dyDescent="0.15">
      <c r="E299" s="7"/>
    </row>
    <row r="300" spans="5:5" ht="13" x14ac:dyDescent="0.15">
      <c r="E300" s="7"/>
    </row>
    <row r="301" spans="5:5" ht="13" x14ac:dyDescent="0.15">
      <c r="E301" s="7"/>
    </row>
    <row r="302" spans="5:5" ht="13" x14ac:dyDescent="0.15">
      <c r="E302" s="7"/>
    </row>
    <row r="303" spans="5:5" ht="13" x14ac:dyDescent="0.15">
      <c r="E303" s="7"/>
    </row>
    <row r="304" spans="5:5" ht="13" x14ac:dyDescent="0.15">
      <c r="E304" s="7"/>
    </row>
    <row r="305" spans="5:5" ht="13" x14ac:dyDescent="0.15">
      <c r="E305" s="7"/>
    </row>
  </sheetData>
  <autoFilter ref="A1:AS205" xr:uid="{00000000-0009-0000-0000-000010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T229"/>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9" width="21.5" customWidth="1"/>
    <col min="10" max="33" width="21.5" hidden="1" customWidth="1"/>
    <col min="34" max="46" width="21.5" customWidth="1"/>
  </cols>
  <sheetData>
    <row r="1" spans="1:40" ht="15.75" customHeight="1" x14ac:dyDescent="0.15">
      <c r="A1" s="4" t="s">
        <v>137</v>
      </c>
      <c r="B1" s="4" t="s">
        <v>127</v>
      </c>
      <c r="C1" s="6" t="s">
        <v>126</v>
      </c>
      <c r="D1" s="6" t="s">
        <v>0</v>
      </c>
      <c r="E1" s="8" t="s">
        <v>448</v>
      </c>
      <c r="F1" s="6" t="s">
        <v>449</v>
      </c>
      <c r="G1" s="6" t="s">
        <v>450</v>
      </c>
      <c r="H1" s="6" t="s">
        <v>451</v>
      </c>
      <c r="I1" s="6" t="s">
        <v>452</v>
      </c>
      <c r="J1" s="4" t="s">
        <v>126</v>
      </c>
      <c r="K1" s="4" t="s">
        <v>138</v>
      </c>
      <c r="L1" s="4" t="s">
        <v>139</v>
      </c>
      <c r="M1" s="4" t="s">
        <v>140</v>
      </c>
      <c r="N1" s="4" t="s">
        <v>139</v>
      </c>
      <c r="O1" s="4" t="s">
        <v>140</v>
      </c>
      <c r="P1" s="4" t="s">
        <v>140</v>
      </c>
      <c r="Q1" s="4" t="s">
        <v>139</v>
      </c>
      <c r="R1" s="4" t="s">
        <v>140</v>
      </c>
      <c r="S1" s="4" t="s">
        <v>139</v>
      </c>
      <c r="T1" s="4" t="s">
        <v>140</v>
      </c>
      <c r="U1" s="4" t="s">
        <v>139</v>
      </c>
      <c r="V1" s="4" t="s">
        <v>139</v>
      </c>
      <c r="W1" s="4" t="s">
        <v>139</v>
      </c>
      <c r="X1" s="4" t="s">
        <v>140</v>
      </c>
      <c r="Y1" s="4" t="s">
        <v>139</v>
      </c>
      <c r="Z1" s="4" t="s">
        <v>140</v>
      </c>
      <c r="AA1" s="4" t="s">
        <v>140</v>
      </c>
      <c r="AB1" s="4" t="s">
        <v>140</v>
      </c>
      <c r="AC1" s="4" t="s">
        <v>140</v>
      </c>
      <c r="AD1" s="4" t="s">
        <v>140</v>
      </c>
      <c r="AE1" s="4" t="s">
        <v>139</v>
      </c>
      <c r="AF1" s="4" t="s">
        <v>140</v>
      </c>
      <c r="AG1" s="4" t="s">
        <v>140</v>
      </c>
      <c r="AH1" s="4" t="s">
        <v>1884</v>
      </c>
      <c r="AI1" s="4" t="s">
        <v>1885</v>
      </c>
      <c r="AJ1" s="4" t="s">
        <v>1886</v>
      </c>
      <c r="AK1" s="6" t="s">
        <v>1887</v>
      </c>
      <c r="AL1" s="6" t="s">
        <v>818</v>
      </c>
      <c r="AM1" s="6" t="s">
        <v>1888</v>
      </c>
      <c r="AN1" s="6" t="s">
        <v>1889</v>
      </c>
    </row>
    <row r="2" spans="1:40" ht="15.75" customHeight="1" x14ac:dyDescent="0.15">
      <c r="A2" s="15">
        <v>43773.73031890046</v>
      </c>
      <c r="B2" s="6" t="s">
        <v>9</v>
      </c>
      <c r="C2" s="6" t="str">
        <f t="shared" ref="C2:C119" si="0">J2&amp;K2</f>
        <v>Pflugerville</v>
      </c>
      <c r="D2" s="6" t="str">
        <f t="shared" ref="D2:D61" si="1">L2&amp;M2&amp;N2&amp;O2&amp;P2&amp;Q2&amp;R2&amp;S2&amp;T2&amp;U2&amp;V2&amp;W2&amp;X2&amp;Y2&amp;Z2&amp;AA2&amp;AB2&amp;AC2&amp;AD2&amp;AE2&amp;AG2&amp;AF2</f>
        <v>Diego Becerra</v>
      </c>
      <c r="E2" s="7">
        <f t="shared" ref="E2:E61" si="2">AVERAGE(F2:I2)</f>
        <v>1</v>
      </c>
      <c r="F2" s="4">
        <f t="shared" ref="F2:F61" si="3">IF(ISNUMBER(SEARCH("http",AK2)),1,0)</f>
        <v>1</v>
      </c>
      <c r="G2" s="4">
        <f t="shared" ref="G2:G61" si="4">IF(ISNUMBER(SEARCH("property, selector, value",AL2)),1,0)</f>
        <v>1</v>
      </c>
      <c r="H2" s="4">
        <f t="shared" ref="H2:H61" si="5">IF(ISNUMBER(SEARCH("css",AM2)),1,0)</f>
        <v>1</v>
      </c>
      <c r="I2" s="4">
        <f t="shared" ref="I2:I61" si="6">IF(ISNUMBER(SEARCH("Red, because #a is a more specific selector",AN2)),1,0)</f>
        <v>1</v>
      </c>
      <c r="K2" s="6" t="s">
        <v>149</v>
      </c>
      <c r="AE2" s="6" t="s">
        <v>74</v>
      </c>
      <c r="AK2" s="71" t="s">
        <v>1890</v>
      </c>
      <c r="AL2" s="6" t="s">
        <v>836</v>
      </c>
      <c r="AM2" s="6" t="s">
        <v>833</v>
      </c>
      <c r="AN2" s="6" t="s">
        <v>834</v>
      </c>
    </row>
    <row r="3" spans="1:40" ht="15.75" customHeight="1" x14ac:dyDescent="0.15">
      <c r="A3" s="15">
        <v>43773.731050844908</v>
      </c>
      <c r="B3" s="6" t="s">
        <v>9</v>
      </c>
      <c r="C3" s="6" t="str">
        <f t="shared" si="0"/>
        <v>Pflugerville</v>
      </c>
      <c r="D3" s="6" t="str">
        <f t="shared" si="1"/>
        <v>Damari Myers</v>
      </c>
      <c r="E3" s="7">
        <f t="shared" si="2"/>
        <v>1</v>
      </c>
      <c r="F3" s="4">
        <f t="shared" si="3"/>
        <v>1</v>
      </c>
      <c r="G3" s="4">
        <f t="shared" si="4"/>
        <v>1</v>
      </c>
      <c r="H3" s="4">
        <f t="shared" si="5"/>
        <v>1</v>
      </c>
      <c r="I3" s="4">
        <f t="shared" si="6"/>
        <v>1</v>
      </c>
      <c r="K3" s="6" t="s">
        <v>149</v>
      </c>
      <c r="AE3" s="6" t="s">
        <v>72</v>
      </c>
      <c r="AK3" s="71" t="s">
        <v>1891</v>
      </c>
      <c r="AL3" s="6" t="s">
        <v>836</v>
      </c>
      <c r="AM3" s="6" t="s">
        <v>833</v>
      </c>
      <c r="AN3" s="6" t="s">
        <v>834</v>
      </c>
    </row>
    <row r="4" spans="1:40" ht="15.75" customHeight="1" x14ac:dyDescent="0.15">
      <c r="A4" s="15">
        <v>43773.731322337961</v>
      </c>
      <c r="B4" s="6" t="s">
        <v>9</v>
      </c>
      <c r="C4" s="6" t="str">
        <f t="shared" si="0"/>
        <v>Pflugerville</v>
      </c>
      <c r="D4" s="6" t="str">
        <f t="shared" si="1"/>
        <v>Roberto Salinas</v>
      </c>
      <c r="E4" s="7">
        <f t="shared" si="2"/>
        <v>1</v>
      </c>
      <c r="F4" s="4">
        <f t="shared" si="3"/>
        <v>1</v>
      </c>
      <c r="G4" s="4">
        <f t="shared" si="4"/>
        <v>1</v>
      </c>
      <c r="H4" s="4">
        <f t="shared" si="5"/>
        <v>1</v>
      </c>
      <c r="I4" s="4">
        <f t="shared" si="6"/>
        <v>1</v>
      </c>
      <c r="K4" s="6" t="s">
        <v>149</v>
      </c>
      <c r="AE4" s="6" t="s">
        <v>90</v>
      </c>
      <c r="AK4" s="71" t="s">
        <v>1892</v>
      </c>
      <c r="AL4" s="6" t="s">
        <v>836</v>
      </c>
      <c r="AM4" s="6" t="s">
        <v>833</v>
      </c>
      <c r="AN4" s="6" t="s">
        <v>834</v>
      </c>
    </row>
    <row r="5" spans="1:40" ht="15.75" customHeight="1" x14ac:dyDescent="0.15">
      <c r="A5" s="15">
        <v>43773.73136153935</v>
      </c>
      <c r="B5" s="6" t="s">
        <v>9</v>
      </c>
      <c r="C5" s="6" t="str">
        <f t="shared" si="0"/>
        <v>Pflugerville</v>
      </c>
      <c r="D5" s="6" t="str">
        <f t="shared" si="1"/>
        <v>Arsama Sebesibe</v>
      </c>
      <c r="E5" s="7">
        <f t="shared" si="2"/>
        <v>1</v>
      </c>
      <c r="F5" s="4">
        <f t="shared" si="3"/>
        <v>1</v>
      </c>
      <c r="G5" s="4">
        <f t="shared" si="4"/>
        <v>1</v>
      </c>
      <c r="H5" s="4">
        <f t="shared" si="5"/>
        <v>1</v>
      </c>
      <c r="I5" s="4">
        <f t="shared" si="6"/>
        <v>1</v>
      </c>
      <c r="K5" s="6" t="s">
        <v>149</v>
      </c>
      <c r="AE5" s="6" t="s">
        <v>66</v>
      </c>
      <c r="AK5" s="71" t="s">
        <v>1893</v>
      </c>
      <c r="AL5" s="6" t="s">
        <v>836</v>
      </c>
      <c r="AM5" s="6" t="s">
        <v>833</v>
      </c>
      <c r="AN5" s="6" t="s">
        <v>834</v>
      </c>
    </row>
    <row r="6" spans="1:40" ht="15.75" customHeight="1" x14ac:dyDescent="0.15">
      <c r="A6" s="15">
        <v>43773.731689699074</v>
      </c>
      <c r="B6" s="6" t="s">
        <v>9</v>
      </c>
      <c r="C6" s="6" t="str">
        <f t="shared" si="0"/>
        <v>Pflugerville</v>
      </c>
      <c r="D6" s="6" t="str">
        <f t="shared" si="1"/>
        <v>Afreen Alim</v>
      </c>
      <c r="E6" s="7">
        <f t="shared" si="2"/>
        <v>1</v>
      </c>
      <c r="F6" s="4">
        <f t="shared" si="3"/>
        <v>1</v>
      </c>
      <c r="G6" s="4">
        <f t="shared" si="4"/>
        <v>1</v>
      </c>
      <c r="H6" s="4">
        <f t="shared" si="5"/>
        <v>1</v>
      </c>
      <c r="I6" s="4">
        <f t="shared" si="6"/>
        <v>1</v>
      </c>
      <c r="K6" s="6" t="s">
        <v>149</v>
      </c>
      <c r="AE6" s="6" t="s">
        <v>62</v>
      </c>
      <c r="AK6" s="71" t="s">
        <v>1894</v>
      </c>
      <c r="AL6" s="6" t="s">
        <v>836</v>
      </c>
      <c r="AM6" s="6" t="s">
        <v>833</v>
      </c>
      <c r="AN6" s="6" t="s">
        <v>834</v>
      </c>
    </row>
    <row r="7" spans="1:40" ht="15.75" customHeight="1" x14ac:dyDescent="0.15">
      <c r="A7" s="15">
        <v>43773.731788344907</v>
      </c>
      <c r="B7" s="6" t="s">
        <v>9</v>
      </c>
      <c r="C7" s="6" t="str">
        <f t="shared" si="0"/>
        <v>Pflugerville</v>
      </c>
      <c r="D7" s="6" t="str">
        <f t="shared" si="1"/>
        <v>Jose Gonzalez Macedo</v>
      </c>
      <c r="E7" s="7">
        <f t="shared" si="2"/>
        <v>0.75</v>
      </c>
      <c r="F7" s="4">
        <f t="shared" si="3"/>
        <v>1</v>
      </c>
      <c r="G7" s="4">
        <f t="shared" si="4"/>
        <v>1</v>
      </c>
      <c r="H7" s="4">
        <f t="shared" si="5"/>
        <v>1</v>
      </c>
      <c r="I7" s="4">
        <f t="shared" si="6"/>
        <v>0</v>
      </c>
      <c r="K7" s="6" t="s">
        <v>149</v>
      </c>
      <c r="AE7" s="6" t="s">
        <v>82</v>
      </c>
      <c r="AK7" s="71" t="s">
        <v>1895</v>
      </c>
      <c r="AL7" s="6" t="s">
        <v>835</v>
      </c>
      <c r="AM7" s="6" t="s">
        <v>833</v>
      </c>
      <c r="AN7" s="6" t="s">
        <v>879</v>
      </c>
    </row>
    <row r="8" spans="1:40" ht="15.75" customHeight="1" x14ac:dyDescent="0.15">
      <c r="A8" s="15">
        <v>43773.732421400462</v>
      </c>
      <c r="B8" s="6" t="s">
        <v>9</v>
      </c>
      <c r="C8" s="6" t="str">
        <f t="shared" si="0"/>
        <v>Pflugerville</v>
      </c>
      <c r="D8" s="6" t="str">
        <f t="shared" si="1"/>
        <v>Audrey Le</v>
      </c>
      <c r="E8" s="7">
        <f t="shared" si="2"/>
        <v>1</v>
      </c>
      <c r="F8" s="4">
        <f t="shared" si="3"/>
        <v>1</v>
      </c>
      <c r="G8" s="4">
        <f t="shared" si="4"/>
        <v>1</v>
      </c>
      <c r="H8" s="4">
        <f t="shared" si="5"/>
        <v>1</v>
      </c>
      <c r="I8" s="4">
        <f t="shared" si="6"/>
        <v>1</v>
      </c>
      <c r="K8" s="6" t="s">
        <v>149</v>
      </c>
      <c r="AE8" s="6" t="s">
        <v>68</v>
      </c>
      <c r="AK8" s="71" t="s">
        <v>1896</v>
      </c>
      <c r="AL8" s="6" t="s">
        <v>835</v>
      </c>
      <c r="AM8" s="6" t="s">
        <v>833</v>
      </c>
      <c r="AN8" s="6" t="s">
        <v>834</v>
      </c>
    </row>
    <row r="9" spans="1:40" ht="15.75" customHeight="1" x14ac:dyDescent="0.15">
      <c r="A9" s="15">
        <v>43773.732547951389</v>
      </c>
      <c r="B9" s="6" t="s">
        <v>9</v>
      </c>
      <c r="C9" s="6" t="str">
        <f t="shared" si="0"/>
        <v>Pflugerville</v>
      </c>
      <c r="D9" s="6" t="str">
        <f t="shared" si="1"/>
        <v>John Mejia</v>
      </c>
      <c r="E9" s="7">
        <f t="shared" si="2"/>
        <v>1</v>
      </c>
      <c r="F9" s="4">
        <f t="shared" si="3"/>
        <v>1</v>
      </c>
      <c r="G9" s="4">
        <f t="shared" si="4"/>
        <v>1</v>
      </c>
      <c r="H9" s="4">
        <f t="shared" si="5"/>
        <v>1</v>
      </c>
      <c r="I9" s="4">
        <f t="shared" si="6"/>
        <v>1</v>
      </c>
      <c r="K9" s="6" t="s">
        <v>149</v>
      </c>
      <c r="AE9" s="6" t="s">
        <v>80</v>
      </c>
      <c r="AK9" s="71" t="s">
        <v>1897</v>
      </c>
      <c r="AL9" s="6" t="s">
        <v>836</v>
      </c>
      <c r="AM9" s="6" t="s">
        <v>833</v>
      </c>
      <c r="AN9" s="6" t="s">
        <v>834</v>
      </c>
    </row>
    <row r="10" spans="1:40" ht="15.75" customHeight="1" x14ac:dyDescent="0.15">
      <c r="A10" s="15">
        <v>43773.732907627316</v>
      </c>
      <c r="B10" s="6" t="s">
        <v>9</v>
      </c>
      <c r="C10" s="6" t="str">
        <f t="shared" si="0"/>
        <v>Pflugerville</v>
      </c>
      <c r="D10" s="6" t="str">
        <f t="shared" si="1"/>
        <v>Emily Vidaurri</v>
      </c>
      <c r="E10" s="7">
        <f t="shared" si="2"/>
        <v>0.75</v>
      </c>
      <c r="F10" s="4">
        <f t="shared" si="3"/>
        <v>1</v>
      </c>
      <c r="G10" s="4">
        <f t="shared" si="4"/>
        <v>1</v>
      </c>
      <c r="H10" s="4">
        <f t="shared" si="5"/>
        <v>0</v>
      </c>
      <c r="I10" s="4">
        <f t="shared" si="6"/>
        <v>1</v>
      </c>
      <c r="K10" s="6" t="s">
        <v>149</v>
      </c>
      <c r="AE10" s="6" t="s">
        <v>76</v>
      </c>
      <c r="AK10" s="71" t="s">
        <v>1898</v>
      </c>
      <c r="AL10" s="6" t="s">
        <v>836</v>
      </c>
      <c r="AM10" s="6" t="s">
        <v>852</v>
      </c>
      <c r="AN10" s="6" t="s">
        <v>834</v>
      </c>
    </row>
    <row r="11" spans="1:40" ht="15.75" customHeight="1" x14ac:dyDescent="0.15">
      <c r="A11" s="15">
        <v>43773.733446886574</v>
      </c>
      <c r="B11" s="6" t="s">
        <v>9</v>
      </c>
      <c r="C11" s="6" t="str">
        <f t="shared" si="0"/>
        <v>Pflugerville</v>
      </c>
      <c r="D11" s="6" t="str">
        <f t="shared" si="1"/>
        <v>Alyssa Domingue</v>
      </c>
      <c r="E11" s="7">
        <f t="shared" si="2"/>
        <v>0.75</v>
      </c>
      <c r="F11" s="4">
        <f t="shared" si="3"/>
        <v>1</v>
      </c>
      <c r="G11" s="4">
        <f t="shared" si="4"/>
        <v>1</v>
      </c>
      <c r="H11" s="4">
        <f t="shared" si="5"/>
        <v>1</v>
      </c>
      <c r="I11" s="4">
        <f t="shared" si="6"/>
        <v>0</v>
      </c>
      <c r="K11" s="6" t="s">
        <v>149</v>
      </c>
      <c r="AE11" s="6" t="s">
        <v>64</v>
      </c>
      <c r="AK11" s="71" t="s">
        <v>1899</v>
      </c>
      <c r="AL11" s="6" t="s">
        <v>835</v>
      </c>
      <c r="AM11" s="6" t="s">
        <v>833</v>
      </c>
      <c r="AN11" s="6" t="s">
        <v>841</v>
      </c>
    </row>
    <row r="12" spans="1:40" ht="15.75" customHeight="1" x14ac:dyDescent="0.15">
      <c r="A12" s="15">
        <v>43775.718520185183</v>
      </c>
      <c r="B12" s="6" t="s">
        <v>9</v>
      </c>
      <c r="C12" s="6" t="str">
        <f t="shared" si="0"/>
        <v>Pflugerville</v>
      </c>
      <c r="D12" s="6" t="str">
        <f t="shared" si="1"/>
        <v>Tam Nguyen</v>
      </c>
      <c r="E12" s="7">
        <f t="shared" si="2"/>
        <v>1</v>
      </c>
      <c r="F12" s="4">
        <f t="shared" si="3"/>
        <v>1</v>
      </c>
      <c r="G12" s="4">
        <f t="shared" si="4"/>
        <v>1</v>
      </c>
      <c r="H12" s="4">
        <f t="shared" si="5"/>
        <v>1</v>
      </c>
      <c r="I12" s="4">
        <f t="shared" si="6"/>
        <v>1</v>
      </c>
      <c r="K12" s="6" t="s">
        <v>149</v>
      </c>
      <c r="AE12" s="6" t="s">
        <v>96</v>
      </c>
      <c r="AK12" s="71" t="s">
        <v>1900</v>
      </c>
      <c r="AL12" s="6" t="s">
        <v>836</v>
      </c>
      <c r="AM12" s="6" t="s">
        <v>833</v>
      </c>
      <c r="AN12" s="6" t="s">
        <v>834</v>
      </c>
    </row>
    <row r="13" spans="1:40" ht="15.75" customHeight="1" x14ac:dyDescent="0.15">
      <c r="A13" s="15">
        <v>43775.719980740745</v>
      </c>
      <c r="B13" s="6" t="s">
        <v>9</v>
      </c>
      <c r="C13" s="6" t="str">
        <f t="shared" si="0"/>
        <v>Weiss</v>
      </c>
      <c r="D13" s="6" t="str">
        <f t="shared" si="1"/>
        <v>Samuel Gunther</v>
      </c>
      <c r="E13" s="7">
        <f t="shared" si="2"/>
        <v>0.5</v>
      </c>
      <c r="F13" s="4">
        <f t="shared" si="3"/>
        <v>0</v>
      </c>
      <c r="G13" s="4">
        <f t="shared" si="4"/>
        <v>0</v>
      </c>
      <c r="H13" s="4">
        <f t="shared" si="5"/>
        <v>1</v>
      </c>
      <c r="I13" s="4">
        <f t="shared" si="6"/>
        <v>1</v>
      </c>
      <c r="K13" s="6" t="s">
        <v>168</v>
      </c>
      <c r="AG13" s="6" t="s">
        <v>124</v>
      </c>
      <c r="AK13" s="6" t="s">
        <v>1901</v>
      </c>
      <c r="AL13" s="6" t="s">
        <v>963</v>
      </c>
      <c r="AM13" s="6" t="s">
        <v>833</v>
      </c>
      <c r="AN13" s="6" t="s">
        <v>834</v>
      </c>
    </row>
    <row r="14" spans="1:40" ht="15.75" customHeight="1" x14ac:dyDescent="0.15">
      <c r="A14" s="15">
        <v>43775.721810497686</v>
      </c>
      <c r="B14" s="6" t="s">
        <v>9</v>
      </c>
      <c r="C14" s="6" t="str">
        <f t="shared" si="0"/>
        <v>Del Valle</v>
      </c>
      <c r="D14" s="6" t="str">
        <f t="shared" si="1"/>
        <v>Lucia Hernandez</v>
      </c>
      <c r="E14" s="7">
        <f t="shared" si="2"/>
        <v>1</v>
      </c>
      <c r="F14" s="4">
        <f t="shared" si="3"/>
        <v>1</v>
      </c>
      <c r="G14" s="4">
        <f t="shared" si="4"/>
        <v>1</v>
      </c>
      <c r="H14" s="4">
        <f t="shared" si="5"/>
        <v>1</v>
      </c>
      <c r="I14" s="4">
        <f t="shared" si="6"/>
        <v>1</v>
      </c>
      <c r="K14" s="6" t="s">
        <v>144</v>
      </c>
      <c r="X14" s="6" t="s">
        <v>196</v>
      </c>
      <c r="AK14" s="71" t="s">
        <v>1902</v>
      </c>
      <c r="AL14" s="6" t="s">
        <v>836</v>
      </c>
      <c r="AM14" s="6" t="s">
        <v>833</v>
      </c>
      <c r="AN14" s="6" t="s">
        <v>834</v>
      </c>
    </row>
    <row r="15" spans="1:40" ht="15.75" customHeight="1" x14ac:dyDescent="0.15">
      <c r="A15" s="15">
        <v>43775.72235384259</v>
      </c>
      <c r="B15" s="6" t="s">
        <v>9</v>
      </c>
      <c r="C15" s="6" t="str">
        <f t="shared" si="0"/>
        <v>Del Valle</v>
      </c>
      <c r="D15" s="6" t="str">
        <f t="shared" si="1"/>
        <v>Nicole Monroy</v>
      </c>
      <c r="E15" s="7">
        <f t="shared" si="2"/>
        <v>1</v>
      </c>
      <c r="F15" s="4">
        <f t="shared" si="3"/>
        <v>1</v>
      </c>
      <c r="G15" s="4">
        <f t="shared" si="4"/>
        <v>1</v>
      </c>
      <c r="H15" s="4">
        <f t="shared" si="5"/>
        <v>1</v>
      </c>
      <c r="I15" s="4">
        <f t="shared" si="6"/>
        <v>1</v>
      </c>
      <c r="K15" s="6" t="s">
        <v>144</v>
      </c>
      <c r="X15" s="6" t="s">
        <v>162</v>
      </c>
      <c r="AK15" s="71" t="s">
        <v>1903</v>
      </c>
      <c r="AL15" s="6" t="s">
        <v>836</v>
      </c>
      <c r="AM15" s="6" t="s">
        <v>833</v>
      </c>
      <c r="AN15" s="6" t="s">
        <v>834</v>
      </c>
    </row>
    <row r="16" spans="1:40" ht="15.75" customHeight="1" x14ac:dyDescent="0.15">
      <c r="A16" s="15">
        <v>43775.722565000004</v>
      </c>
      <c r="B16" s="6" t="s">
        <v>9</v>
      </c>
      <c r="C16" s="6" t="str">
        <f t="shared" si="0"/>
        <v>Del Valle</v>
      </c>
      <c r="D16" s="6" t="str">
        <f t="shared" si="1"/>
        <v>Esperanza Hernandez</v>
      </c>
      <c r="E16" s="7">
        <f t="shared" si="2"/>
        <v>0.5</v>
      </c>
      <c r="F16" s="4">
        <f t="shared" si="3"/>
        <v>1</v>
      </c>
      <c r="G16" s="4">
        <f t="shared" si="4"/>
        <v>0</v>
      </c>
      <c r="H16" s="4">
        <f t="shared" si="5"/>
        <v>1</v>
      </c>
      <c r="I16" s="4">
        <f t="shared" si="6"/>
        <v>0</v>
      </c>
      <c r="K16" s="6" t="s">
        <v>144</v>
      </c>
      <c r="X16" s="6" t="s">
        <v>173</v>
      </c>
      <c r="AK16" s="71" t="s">
        <v>1904</v>
      </c>
      <c r="AL16" s="6" t="s">
        <v>840</v>
      </c>
      <c r="AM16" s="6" t="s">
        <v>833</v>
      </c>
      <c r="AN16" s="6" t="s">
        <v>841</v>
      </c>
    </row>
    <row r="17" spans="1:40" ht="15.75" customHeight="1" x14ac:dyDescent="0.15">
      <c r="A17" s="15">
        <v>43775.722723101848</v>
      </c>
      <c r="B17" s="6" t="s">
        <v>9</v>
      </c>
      <c r="C17" s="6" t="str">
        <f t="shared" si="0"/>
        <v>Del Valle</v>
      </c>
      <c r="D17" s="6" t="str">
        <f t="shared" si="1"/>
        <v>Juan Salas</v>
      </c>
      <c r="E17" s="7">
        <f t="shared" si="2"/>
        <v>0.5</v>
      </c>
      <c r="F17" s="4">
        <f t="shared" si="3"/>
        <v>1</v>
      </c>
      <c r="G17" s="4">
        <f t="shared" si="4"/>
        <v>0</v>
      </c>
      <c r="H17" s="4">
        <f t="shared" si="5"/>
        <v>1</v>
      </c>
      <c r="I17" s="4">
        <f t="shared" si="6"/>
        <v>0</v>
      </c>
      <c r="K17" s="6" t="s">
        <v>144</v>
      </c>
      <c r="X17" s="6" t="s">
        <v>159</v>
      </c>
      <c r="AK17" s="71" t="s">
        <v>1905</v>
      </c>
      <c r="AL17" s="6" t="s">
        <v>864</v>
      </c>
      <c r="AM17" s="6" t="s">
        <v>833</v>
      </c>
      <c r="AN17" s="6" t="s">
        <v>841</v>
      </c>
    </row>
    <row r="18" spans="1:40" ht="15.75" customHeight="1" x14ac:dyDescent="0.15">
      <c r="A18" s="15">
        <v>43775.722944212961</v>
      </c>
      <c r="B18" s="6" t="s">
        <v>9</v>
      </c>
      <c r="C18" s="6" t="str">
        <f t="shared" si="0"/>
        <v>Del Valle</v>
      </c>
      <c r="D18" s="6" t="str">
        <f t="shared" si="1"/>
        <v>Quavon Jones</v>
      </c>
      <c r="E18" s="7">
        <f t="shared" si="2"/>
        <v>0.5</v>
      </c>
      <c r="F18" s="4">
        <f t="shared" si="3"/>
        <v>1</v>
      </c>
      <c r="G18" s="4">
        <f t="shared" si="4"/>
        <v>0</v>
      </c>
      <c r="H18" s="4">
        <f t="shared" si="5"/>
        <v>1</v>
      </c>
      <c r="I18" s="4">
        <f t="shared" si="6"/>
        <v>0</v>
      </c>
      <c r="K18" s="6" t="s">
        <v>144</v>
      </c>
      <c r="X18" s="6" t="s">
        <v>357</v>
      </c>
      <c r="AK18" s="71" t="s">
        <v>1906</v>
      </c>
      <c r="AL18" s="6" t="s">
        <v>840</v>
      </c>
      <c r="AM18" s="6" t="s">
        <v>833</v>
      </c>
      <c r="AN18" s="6" t="s">
        <v>841</v>
      </c>
    </row>
    <row r="19" spans="1:40" ht="15.75" customHeight="1" x14ac:dyDescent="0.15">
      <c r="A19" s="15">
        <v>43775.723027187501</v>
      </c>
      <c r="B19" s="6" t="s">
        <v>9</v>
      </c>
      <c r="C19" s="6" t="str">
        <f t="shared" si="0"/>
        <v>Del Valle</v>
      </c>
      <c r="D19" s="6" t="str">
        <f t="shared" si="1"/>
        <v>Amanda Escalante</v>
      </c>
      <c r="E19" s="7">
        <f t="shared" si="2"/>
        <v>0.75</v>
      </c>
      <c r="F19" s="4">
        <f t="shared" si="3"/>
        <v>1</v>
      </c>
      <c r="G19" s="4">
        <f t="shared" si="4"/>
        <v>0</v>
      </c>
      <c r="H19" s="4">
        <f t="shared" si="5"/>
        <v>1</v>
      </c>
      <c r="I19" s="4">
        <f t="shared" si="6"/>
        <v>1</v>
      </c>
      <c r="K19" s="6" t="s">
        <v>144</v>
      </c>
      <c r="X19" s="6" t="s">
        <v>400</v>
      </c>
      <c r="AK19" s="71" t="s">
        <v>1907</v>
      </c>
      <c r="AL19" s="6" t="s">
        <v>1908</v>
      </c>
      <c r="AM19" s="6" t="s">
        <v>833</v>
      </c>
      <c r="AN19" s="6" t="s">
        <v>834</v>
      </c>
    </row>
    <row r="20" spans="1:40" ht="15.75" customHeight="1" x14ac:dyDescent="0.15">
      <c r="A20" s="15">
        <v>43775.723073761576</v>
      </c>
      <c r="B20" s="6" t="s">
        <v>9</v>
      </c>
      <c r="C20" s="6" t="str">
        <f t="shared" si="0"/>
        <v>Del Valle</v>
      </c>
      <c r="D20" s="6" t="str">
        <f t="shared" si="1"/>
        <v>Ty Warren</v>
      </c>
      <c r="E20" s="7">
        <f t="shared" si="2"/>
        <v>0.75</v>
      </c>
      <c r="F20" s="4">
        <f t="shared" si="3"/>
        <v>1</v>
      </c>
      <c r="G20" s="4">
        <f t="shared" si="4"/>
        <v>0</v>
      </c>
      <c r="H20" s="4">
        <f t="shared" si="5"/>
        <v>1</v>
      </c>
      <c r="I20" s="4">
        <f t="shared" si="6"/>
        <v>1</v>
      </c>
      <c r="K20" s="6" t="s">
        <v>144</v>
      </c>
      <c r="X20" s="6" t="s">
        <v>209</v>
      </c>
      <c r="AK20" s="71" t="s">
        <v>1909</v>
      </c>
      <c r="AL20" s="6" t="s">
        <v>832</v>
      </c>
      <c r="AM20" s="6" t="s">
        <v>833</v>
      </c>
      <c r="AN20" s="6" t="s">
        <v>834</v>
      </c>
    </row>
    <row r="21" spans="1:40" ht="15.75" customHeight="1" x14ac:dyDescent="0.15">
      <c r="A21" s="15">
        <v>43775.723169861114</v>
      </c>
      <c r="B21" s="6" t="s">
        <v>9</v>
      </c>
      <c r="C21" s="6" t="str">
        <f t="shared" si="0"/>
        <v>Del Valle</v>
      </c>
      <c r="D21" s="6" t="str">
        <f t="shared" si="1"/>
        <v>Jose Hernandez</v>
      </c>
      <c r="E21" s="7">
        <f t="shared" si="2"/>
        <v>0.5</v>
      </c>
      <c r="F21" s="4">
        <f t="shared" si="3"/>
        <v>1</v>
      </c>
      <c r="G21" s="4">
        <f t="shared" si="4"/>
        <v>0</v>
      </c>
      <c r="H21" s="4">
        <f t="shared" si="5"/>
        <v>1</v>
      </c>
      <c r="I21" s="4">
        <f t="shared" si="6"/>
        <v>0</v>
      </c>
      <c r="K21" s="6" t="s">
        <v>144</v>
      </c>
      <c r="X21" s="6" t="s">
        <v>413</v>
      </c>
      <c r="AK21" s="71" t="s">
        <v>1910</v>
      </c>
      <c r="AL21" s="6" t="s">
        <v>843</v>
      </c>
      <c r="AM21" s="6" t="s">
        <v>833</v>
      </c>
      <c r="AN21" s="6" t="s">
        <v>841</v>
      </c>
    </row>
    <row r="22" spans="1:40" ht="15.75" customHeight="1" x14ac:dyDescent="0.15">
      <c r="A22" s="15">
        <v>43775.723244374996</v>
      </c>
      <c r="B22" s="6" t="s">
        <v>9</v>
      </c>
      <c r="C22" s="6" t="str">
        <f t="shared" si="0"/>
        <v>Del Valle</v>
      </c>
      <c r="D22" s="6" t="str">
        <f t="shared" si="1"/>
        <v>Justice Warren</v>
      </c>
      <c r="E22" s="7">
        <f t="shared" si="2"/>
        <v>1</v>
      </c>
      <c r="F22" s="4">
        <f t="shared" si="3"/>
        <v>1</v>
      </c>
      <c r="G22" s="4">
        <f t="shared" si="4"/>
        <v>1</v>
      </c>
      <c r="H22" s="4">
        <f t="shared" si="5"/>
        <v>1</v>
      </c>
      <c r="I22" s="4">
        <f t="shared" si="6"/>
        <v>1</v>
      </c>
      <c r="K22" s="6" t="s">
        <v>144</v>
      </c>
      <c r="X22" s="6" t="s">
        <v>148</v>
      </c>
      <c r="AK22" s="71" t="s">
        <v>1911</v>
      </c>
      <c r="AL22" s="6" t="s">
        <v>836</v>
      </c>
      <c r="AM22" s="6" t="s">
        <v>833</v>
      </c>
      <c r="AN22" s="6" t="s">
        <v>834</v>
      </c>
    </row>
    <row r="23" spans="1:40" ht="15.75" customHeight="1" x14ac:dyDescent="0.15">
      <c r="A23" s="15">
        <v>43775.724002106479</v>
      </c>
      <c r="B23" s="6" t="s">
        <v>9</v>
      </c>
      <c r="C23" s="6" t="str">
        <f t="shared" si="0"/>
        <v>Stony Point</v>
      </c>
      <c r="D23" s="6" t="str">
        <f t="shared" si="1"/>
        <v>Aidan Lengua</v>
      </c>
      <c r="E23" s="7">
        <f t="shared" si="2"/>
        <v>0.75</v>
      </c>
      <c r="F23" s="4">
        <f t="shared" si="3"/>
        <v>1</v>
      </c>
      <c r="G23" s="4">
        <f t="shared" si="4"/>
        <v>0</v>
      </c>
      <c r="H23" s="4">
        <f t="shared" si="5"/>
        <v>1</v>
      </c>
      <c r="I23" s="4">
        <f t="shared" si="6"/>
        <v>1</v>
      </c>
      <c r="K23" s="6" t="s">
        <v>142</v>
      </c>
      <c r="AF23" s="6" t="s">
        <v>204</v>
      </c>
      <c r="AK23" s="71" t="s">
        <v>1912</v>
      </c>
      <c r="AL23" s="6" t="s">
        <v>843</v>
      </c>
      <c r="AM23" s="6" t="s">
        <v>833</v>
      </c>
      <c r="AN23" s="6" t="s">
        <v>834</v>
      </c>
    </row>
    <row r="24" spans="1:40" ht="15.75" customHeight="1" x14ac:dyDescent="0.15">
      <c r="A24" s="15">
        <v>43775.724283391202</v>
      </c>
      <c r="B24" s="6" t="s">
        <v>9</v>
      </c>
      <c r="C24" s="6" t="str">
        <f t="shared" si="0"/>
        <v>Del Valle</v>
      </c>
      <c r="D24" s="6" t="str">
        <f t="shared" si="1"/>
        <v>Henry Dominguez</v>
      </c>
      <c r="E24" s="7">
        <f t="shared" si="2"/>
        <v>0.5</v>
      </c>
      <c r="F24" s="4">
        <f t="shared" si="3"/>
        <v>1</v>
      </c>
      <c r="G24" s="4">
        <f t="shared" si="4"/>
        <v>0</v>
      </c>
      <c r="H24" s="4">
        <f t="shared" si="5"/>
        <v>1</v>
      </c>
      <c r="I24" s="4">
        <f t="shared" si="6"/>
        <v>0</v>
      </c>
      <c r="K24" s="6" t="s">
        <v>144</v>
      </c>
      <c r="X24" s="6" t="s">
        <v>222</v>
      </c>
      <c r="AK24" s="71" t="s">
        <v>1913</v>
      </c>
      <c r="AL24" s="6" t="s">
        <v>864</v>
      </c>
      <c r="AM24" s="6" t="s">
        <v>833</v>
      </c>
      <c r="AN24" s="6" t="s">
        <v>841</v>
      </c>
    </row>
    <row r="25" spans="1:40" ht="15.75" customHeight="1" x14ac:dyDescent="0.15">
      <c r="A25" s="15">
        <v>43775.724954456018</v>
      </c>
      <c r="B25" s="6" t="s">
        <v>9</v>
      </c>
      <c r="C25" s="6" t="str">
        <f t="shared" si="0"/>
        <v>Del Valle</v>
      </c>
      <c r="D25" s="6" t="str">
        <f t="shared" si="1"/>
        <v>Julian Garza</v>
      </c>
      <c r="E25" s="7">
        <f t="shared" si="2"/>
        <v>1</v>
      </c>
      <c r="F25" s="4">
        <f t="shared" si="3"/>
        <v>1</v>
      </c>
      <c r="G25" s="4">
        <f t="shared" si="4"/>
        <v>1</v>
      </c>
      <c r="H25" s="4">
        <f t="shared" si="5"/>
        <v>1</v>
      </c>
      <c r="I25" s="4">
        <f t="shared" si="6"/>
        <v>1</v>
      </c>
      <c r="K25" s="6" t="s">
        <v>144</v>
      </c>
      <c r="X25" s="6" t="s">
        <v>147</v>
      </c>
      <c r="AK25" s="71" t="s">
        <v>1914</v>
      </c>
      <c r="AL25" s="6" t="s">
        <v>835</v>
      </c>
      <c r="AM25" s="6" t="s">
        <v>833</v>
      </c>
      <c r="AN25" s="6" t="s">
        <v>834</v>
      </c>
    </row>
    <row r="26" spans="1:40" ht="15.75" customHeight="1" x14ac:dyDescent="0.15">
      <c r="A26" s="15">
        <v>43775.726795891205</v>
      </c>
      <c r="B26" s="6" t="s">
        <v>9</v>
      </c>
      <c r="C26" s="6" t="str">
        <f t="shared" si="0"/>
        <v>Stony Point</v>
      </c>
      <c r="D26" s="6" t="str">
        <f t="shared" si="1"/>
        <v>Natnael Mussa</v>
      </c>
      <c r="E26" s="7">
        <f t="shared" si="2"/>
        <v>0.75</v>
      </c>
      <c r="F26" s="4">
        <f t="shared" si="3"/>
        <v>1</v>
      </c>
      <c r="G26" s="4">
        <f t="shared" si="4"/>
        <v>0</v>
      </c>
      <c r="H26" s="4">
        <f t="shared" si="5"/>
        <v>1</v>
      </c>
      <c r="I26" s="4">
        <f t="shared" si="6"/>
        <v>1</v>
      </c>
      <c r="K26" s="6" t="s">
        <v>142</v>
      </c>
      <c r="AF26" s="6" t="s">
        <v>422</v>
      </c>
      <c r="AK26" s="71" t="s">
        <v>1915</v>
      </c>
      <c r="AL26" s="6" t="s">
        <v>843</v>
      </c>
      <c r="AM26" s="6" t="s">
        <v>833</v>
      </c>
      <c r="AN26" s="6" t="s">
        <v>834</v>
      </c>
    </row>
    <row r="27" spans="1:40" ht="15.75" customHeight="1" x14ac:dyDescent="0.15">
      <c r="A27" s="15">
        <v>43775.727390219909</v>
      </c>
      <c r="B27" s="6" t="s">
        <v>9</v>
      </c>
      <c r="C27" s="6" t="str">
        <f t="shared" si="0"/>
        <v>Stony Point</v>
      </c>
      <c r="D27" s="6" t="str">
        <f t="shared" si="1"/>
        <v>Anne-Marie Prosper</v>
      </c>
      <c r="E27" s="7">
        <f t="shared" si="2"/>
        <v>1</v>
      </c>
      <c r="F27" s="4">
        <f t="shared" si="3"/>
        <v>1</v>
      </c>
      <c r="G27" s="4">
        <f t="shared" si="4"/>
        <v>1</v>
      </c>
      <c r="H27" s="4">
        <f t="shared" si="5"/>
        <v>1</v>
      </c>
      <c r="I27" s="4">
        <f t="shared" si="6"/>
        <v>1</v>
      </c>
      <c r="K27" s="6" t="s">
        <v>142</v>
      </c>
      <c r="AF27" s="6" t="s">
        <v>188</v>
      </c>
      <c r="AK27" s="71" t="s">
        <v>1916</v>
      </c>
      <c r="AL27" s="6" t="s">
        <v>836</v>
      </c>
      <c r="AM27" s="6" t="s">
        <v>833</v>
      </c>
      <c r="AN27" s="6" t="s">
        <v>834</v>
      </c>
    </row>
    <row r="28" spans="1:40" ht="15.75" customHeight="1" x14ac:dyDescent="0.15">
      <c r="A28" s="15">
        <v>43775.727648900458</v>
      </c>
      <c r="B28" s="6" t="s">
        <v>9</v>
      </c>
      <c r="C28" s="6" t="str">
        <f t="shared" si="0"/>
        <v>Stony Point</v>
      </c>
      <c r="D28" s="6" t="str">
        <f t="shared" si="1"/>
        <v>Chieh-An Chen</v>
      </c>
      <c r="E28" s="7">
        <f t="shared" si="2"/>
        <v>1</v>
      </c>
      <c r="F28" s="4">
        <f t="shared" si="3"/>
        <v>1</v>
      </c>
      <c r="G28" s="4">
        <f t="shared" si="4"/>
        <v>1</v>
      </c>
      <c r="H28" s="4">
        <f t="shared" si="5"/>
        <v>1</v>
      </c>
      <c r="I28" s="4">
        <f t="shared" si="6"/>
        <v>1</v>
      </c>
      <c r="K28" s="6" t="s">
        <v>142</v>
      </c>
      <c r="AF28" s="6" t="s">
        <v>187</v>
      </c>
      <c r="AK28" s="71" t="s">
        <v>1917</v>
      </c>
      <c r="AL28" s="6" t="s">
        <v>836</v>
      </c>
      <c r="AM28" s="6" t="s">
        <v>833</v>
      </c>
      <c r="AN28" s="6" t="s">
        <v>834</v>
      </c>
    </row>
    <row r="29" spans="1:40" ht="15.75" customHeight="1" x14ac:dyDescent="0.15">
      <c r="A29" s="15">
        <v>43775.728031087958</v>
      </c>
      <c r="B29" s="6" t="s">
        <v>9</v>
      </c>
      <c r="C29" s="6" t="str">
        <f t="shared" si="0"/>
        <v>Stony Point</v>
      </c>
      <c r="D29" s="6" t="str">
        <f t="shared" si="1"/>
        <v>Robert Ebem</v>
      </c>
      <c r="E29" s="7">
        <f t="shared" si="2"/>
        <v>0.75</v>
      </c>
      <c r="F29" s="4">
        <f t="shared" si="3"/>
        <v>1</v>
      </c>
      <c r="G29" s="4">
        <f t="shared" si="4"/>
        <v>0</v>
      </c>
      <c r="H29" s="4">
        <f t="shared" si="5"/>
        <v>1</v>
      </c>
      <c r="I29" s="4">
        <f t="shared" si="6"/>
        <v>1</v>
      </c>
      <c r="K29" s="6" t="s">
        <v>142</v>
      </c>
      <c r="AF29" s="6" t="s">
        <v>185</v>
      </c>
      <c r="AK29" s="71" t="s">
        <v>1918</v>
      </c>
      <c r="AL29" s="6" t="s">
        <v>843</v>
      </c>
      <c r="AM29" s="6" t="s">
        <v>833</v>
      </c>
      <c r="AN29" s="6" t="s">
        <v>834</v>
      </c>
    </row>
    <row r="30" spans="1:40" ht="15.75" customHeight="1" x14ac:dyDescent="0.15">
      <c r="A30" s="15">
        <v>43775.728077222222</v>
      </c>
      <c r="B30" s="6" t="s">
        <v>9</v>
      </c>
      <c r="C30" s="6" t="str">
        <f t="shared" si="0"/>
        <v>Stony Point</v>
      </c>
      <c r="D30" s="6" t="str">
        <f t="shared" si="1"/>
        <v>Ifeanyichukwu Chukwurah</v>
      </c>
      <c r="E30" s="7">
        <f t="shared" si="2"/>
        <v>0.75</v>
      </c>
      <c r="F30" s="4">
        <f t="shared" si="3"/>
        <v>1</v>
      </c>
      <c r="G30" s="4">
        <f t="shared" si="4"/>
        <v>0</v>
      </c>
      <c r="H30" s="4">
        <f t="shared" si="5"/>
        <v>1</v>
      </c>
      <c r="I30" s="4">
        <f t="shared" si="6"/>
        <v>1</v>
      </c>
      <c r="K30" s="6" t="s">
        <v>142</v>
      </c>
      <c r="AF30" s="6" t="s">
        <v>404</v>
      </c>
      <c r="AK30" s="71" t="s">
        <v>1919</v>
      </c>
      <c r="AL30" s="6" t="s">
        <v>843</v>
      </c>
      <c r="AM30" s="6" t="s">
        <v>833</v>
      </c>
      <c r="AN30" s="6" t="s">
        <v>834</v>
      </c>
    </row>
    <row r="31" spans="1:40" ht="15.75" customHeight="1" x14ac:dyDescent="0.15">
      <c r="A31" s="15">
        <v>43775.728553912035</v>
      </c>
      <c r="B31" s="6" t="s">
        <v>9</v>
      </c>
      <c r="C31" s="6" t="str">
        <f t="shared" si="0"/>
        <v>Stony Point</v>
      </c>
      <c r="D31" s="6" t="str">
        <f t="shared" si="1"/>
        <v>Delilah Villegas</v>
      </c>
      <c r="E31" s="7">
        <f t="shared" si="2"/>
        <v>0.75</v>
      </c>
      <c r="F31" s="4">
        <f t="shared" si="3"/>
        <v>1</v>
      </c>
      <c r="G31" s="4">
        <f t="shared" si="4"/>
        <v>0</v>
      </c>
      <c r="H31" s="4">
        <f t="shared" si="5"/>
        <v>1</v>
      </c>
      <c r="I31" s="4">
        <f t="shared" si="6"/>
        <v>1</v>
      </c>
      <c r="K31" s="6" t="s">
        <v>142</v>
      </c>
      <c r="AF31" s="6" t="s">
        <v>193</v>
      </c>
      <c r="AK31" s="71" t="s">
        <v>1920</v>
      </c>
      <c r="AL31" s="6" t="s">
        <v>876</v>
      </c>
      <c r="AM31" s="6" t="s">
        <v>833</v>
      </c>
      <c r="AN31" s="6" t="s">
        <v>834</v>
      </c>
    </row>
    <row r="32" spans="1:40" ht="15.75" customHeight="1" x14ac:dyDescent="0.15">
      <c r="A32" s="15">
        <v>43775.729261597226</v>
      </c>
      <c r="B32" s="6" t="s">
        <v>9</v>
      </c>
      <c r="C32" s="6" t="str">
        <f t="shared" si="0"/>
        <v>Stony Point</v>
      </c>
      <c r="D32" s="6" t="str">
        <f t="shared" si="1"/>
        <v>Ashely Briscoe</v>
      </c>
      <c r="E32" s="7">
        <f t="shared" si="2"/>
        <v>1</v>
      </c>
      <c r="F32" s="4">
        <f t="shared" si="3"/>
        <v>1</v>
      </c>
      <c r="G32" s="4">
        <f t="shared" si="4"/>
        <v>1</v>
      </c>
      <c r="H32" s="4">
        <f t="shared" si="5"/>
        <v>1</v>
      </c>
      <c r="I32" s="4">
        <f t="shared" si="6"/>
        <v>1</v>
      </c>
      <c r="K32" s="6" t="s">
        <v>142</v>
      </c>
      <c r="AF32" s="6" t="s">
        <v>182</v>
      </c>
      <c r="AK32" s="71" t="s">
        <v>1921</v>
      </c>
      <c r="AL32" s="6" t="s">
        <v>836</v>
      </c>
      <c r="AM32" s="6" t="s">
        <v>833</v>
      </c>
      <c r="AN32" s="6" t="s">
        <v>834</v>
      </c>
    </row>
    <row r="33" spans="1:40" ht="15.75" customHeight="1" x14ac:dyDescent="0.15">
      <c r="A33" s="15">
        <v>43776.666036747687</v>
      </c>
      <c r="B33" s="6" t="s">
        <v>9</v>
      </c>
      <c r="C33" s="6" t="str">
        <f t="shared" si="0"/>
        <v>Harmony</v>
      </c>
      <c r="D33" s="6" t="str">
        <f t="shared" si="1"/>
        <v>Elianai Reyes</v>
      </c>
      <c r="E33" s="7">
        <f t="shared" si="2"/>
        <v>0.25</v>
      </c>
      <c r="F33" s="4">
        <f t="shared" si="3"/>
        <v>0</v>
      </c>
      <c r="G33" s="4">
        <f t="shared" si="4"/>
        <v>0</v>
      </c>
      <c r="H33" s="4">
        <f t="shared" si="5"/>
        <v>1</v>
      </c>
      <c r="I33" s="4">
        <f t="shared" si="6"/>
        <v>0</v>
      </c>
      <c r="K33" s="6" t="s">
        <v>247</v>
      </c>
      <c r="Y33" s="6" t="s">
        <v>267</v>
      </c>
      <c r="AK33" s="6" t="s">
        <v>1922</v>
      </c>
      <c r="AL33" s="6" t="s">
        <v>878</v>
      </c>
      <c r="AM33" s="6" t="s">
        <v>833</v>
      </c>
      <c r="AN33" s="6" t="s">
        <v>1923</v>
      </c>
    </row>
    <row r="34" spans="1:40" ht="15.75" customHeight="1" x14ac:dyDescent="0.15">
      <c r="A34" s="15">
        <v>43776.666630127314</v>
      </c>
      <c r="B34" s="6" t="s">
        <v>9</v>
      </c>
      <c r="C34" s="6" t="str">
        <f t="shared" si="0"/>
        <v>Harmony</v>
      </c>
      <c r="D34" s="6" t="str">
        <f t="shared" si="1"/>
        <v>Cedric Vu</v>
      </c>
      <c r="E34" s="7">
        <f t="shared" si="2"/>
        <v>0.5</v>
      </c>
      <c r="F34" s="4">
        <f t="shared" si="3"/>
        <v>1</v>
      </c>
      <c r="G34" s="4">
        <f t="shared" si="4"/>
        <v>0</v>
      </c>
      <c r="H34" s="4">
        <f t="shared" si="5"/>
        <v>1</v>
      </c>
      <c r="I34" s="4">
        <f t="shared" si="6"/>
        <v>0</v>
      </c>
      <c r="K34" s="6" t="s">
        <v>247</v>
      </c>
      <c r="Y34" s="6" t="s">
        <v>355</v>
      </c>
      <c r="AK34" s="71" t="s">
        <v>1924</v>
      </c>
      <c r="AL34" s="6" t="s">
        <v>844</v>
      </c>
      <c r="AM34" s="6" t="s">
        <v>833</v>
      </c>
      <c r="AN34" s="6" t="s">
        <v>841</v>
      </c>
    </row>
    <row r="35" spans="1:40" ht="15.75" customHeight="1" x14ac:dyDescent="0.15">
      <c r="A35" s="15">
        <v>43776.670297951394</v>
      </c>
      <c r="B35" s="6" t="s">
        <v>9</v>
      </c>
      <c r="C35" s="6" t="str">
        <f t="shared" si="0"/>
        <v>Harmony</v>
      </c>
      <c r="D35" s="6" t="str">
        <f t="shared" si="1"/>
        <v>Mia Williams</v>
      </c>
      <c r="E35" s="7">
        <f t="shared" si="2"/>
        <v>0.75</v>
      </c>
      <c r="F35" s="4">
        <f t="shared" si="3"/>
        <v>1</v>
      </c>
      <c r="G35" s="4">
        <f t="shared" si="4"/>
        <v>1</v>
      </c>
      <c r="H35" s="4">
        <f t="shared" si="5"/>
        <v>1</v>
      </c>
      <c r="I35" s="4">
        <f t="shared" si="6"/>
        <v>0</v>
      </c>
      <c r="K35" s="6" t="s">
        <v>247</v>
      </c>
      <c r="Y35" s="6" t="s">
        <v>266</v>
      </c>
      <c r="AK35" s="71" t="s">
        <v>1925</v>
      </c>
      <c r="AL35" s="6" t="s">
        <v>836</v>
      </c>
      <c r="AM35" s="6" t="s">
        <v>833</v>
      </c>
      <c r="AN35" s="6" t="s">
        <v>841</v>
      </c>
    </row>
    <row r="36" spans="1:40" ht="15.75" customHeight="1" x14ac:dyDescent="0.15">
      <c r="A36" s="15">
        <v>43776.671916296298</v>
      </c>
      <c r="B36" s="6" t="s">
        <v>9</v>
      </c>
      <c r="C36" s="6" t="str">
        <f t="shared" si="0"/>
        <v>Harmony</v>
      </c>
      <c r="D36" s="6" t="str">
        <f t="shared" si="1"/>
        <v>Ethan Do</v>
      </c>
      <c r="E36" s="7">
        <f t="shared" si="2"/>
        <v>0.75</v>
      </c>
      <c r="F36" s="4">
        <f t="shared" si="3"/>
        <v>1</v>
      </c>
      <c r="G36" s="4">
        <f t="shared" si="4"/>
        <v>1</v>
      </c>
      <c r="H36" s="4">
        <f t="shared" si="5"/>
        <v>1</v>
      </c>
      <c r="I36" s="4">
        <f t="shared" si="6"/>
        <v>0</v>
      </c>
      <c r="K36" s="6" t="s">
        <v>247</v>
      </c>
      <c r="Y36" s="6" t="s">
        <v>256</v>
      </c>
      <c r="AK36" s="71" t="s">
        <v>1926</v>
      </c>
      <c r="AL36" s="6" t="s">
        <v>836</v>
      </c>
      <c r="AM36" s="6" t="s">
        <v>833</v>
      </c>
      <c r="AN36" s="6" t="s">
        <v>1923</v>
      </c>
    </row>
    <row r="37" spans="1:40" ht="15.75" customHeight="1" x14ac:dyDescent="0.15">
      <c r="A37" s="15">
        <v>43776.672400902782</v>
      </c>
      <c r="B37" s="6" t="s">
        <v>9</v>
      </c>
      <c r="C37" s="6" t="str">
        <f t="shared" si="0"/>
        <v>Harmony</v>
      </c>
      <c r="D37" s="6" t="str">
        <f t="shared" si="1"/>
        <v>McKalex Alexander</v>
      </c>
      <c r="E37" s="7">
        <f t="shared" si="2"/>
        <v>1</v>
      </c>
      <c r="F37" s="4">
        <f t="shared" si="3"/>
        <v>1</v>
      </c>
      <c r="G37" s="4">
        <f t="shared" si="4"/>
        <v>1</v>
      </c>
      <c r="H37" s="4">
        <f t="shared" si="5"/>
        <v>1</v>
      </c>
      <c r="I37" s="4">
        <f t="shared" si="6"/>
        <v>1</v>
      </c>
      <c r="K37" s="6" t="s">
        <v>247</v>
      </c>
      <c r="Y37" s="6" t="s">
        <v>264</v>
      </c>
      <c r="AK37" s="71" t="s">
        <v>1927</v>
      </c>
      <c r="AL37" s="6" t="s">
        <v>836</v>
      </c>
      <c r="AM37" s="6" t="s">
        <v>833</v>
      </c>
      <c r="AN37" s="6" t="s">
        <v>834</v>
      </c>
    </row>
    <row r="38" spans="1:40" ht="15.75" customHeight="1" x14ac:dyDescent="0.15">
      <c r="A38" s="15">
        <v>43776.673262129625</v>
      </c>
      <c r="B38" s="6" t="s">
        <v>9</v>
      </c>
      <c r="C38" s="6" t="str">
        <f t="shared" si="0"/>
        <v>Harmony</v>
      </c>
      <c r="D38" s="6" t="str">
        <f t="shared" si="1"/>
        <v>Samantha Ross</v>
      </c>
      <c r="E38" s="7">
        <f t="shared" si="2"/>
        <v>1</v>
      </c>
      <c r="F38" s="4">
        <f t="shared" si="3"/>
        <v>1</v>
      </c>
      <c r="G38" s="4">
        <f t="shared" si="4"/>
        <v>1</v>
      </c>
      <c r="H38" s="4">
        <f t="shared" si="5"/>
        <v>1</v>
      </c>
      <c r="I38" s="4">
        <f t="shared" si="6"/>
        <v>1</v>
      </c>
      <c r="K38" s="6" t="s">
        <v>247</v>
      </c>
      <c r="Y38" s="6" t="s">
        <v>249</v>
      </c>
      <c r="AK38" s="71" t="s">
        <v>1928</v>
      </c>
      <c r="AL38" s="6" t="s">
        <v>836</v>
      </c>
      <c r="AM38" s="6" t="s">
        <v>833</v>
      </c>
      <c r="AN38" s="6" t="s">
        <v>834</v>
      </c>
    </row>
    <row r="39" spans="1:40" ht="15.75" customHeight="1" x14ac:dyDescent="0.15">
      <c r="A39" s="15">
        <v>43776.67331179398</v>
      </c>
      <c r="B39" s="6" t="s">
        <v>9</v>
      </c>
      <c r="C39" s="6" t="str">
        <f t="shared" si="0"/>
        <v>Harmony</v>
      </c>
      <c r="D39" s="6" t="str">
        <f t="shared" si="1"/>
        <v>Jeshua Rios Meza</v>
      </c>
      <c r="E39" s="7">
        <f t="shared" si="2"/>
        <v>0.75</v>
      </c>
      <c r="F39" s="4">
        <f t="shared" si="3"/>
        <v>1</v>
      </c>
      <c r="G39" s="4">
        <f t="shared" si="4"/>
        <v>0</v>
      </c>
      <c r="H39" s="4">
        <f t="shared" si="5"/>
        <v>1</v>
      </c>
      <c r="I39" s="4">
        <f t="shared" si="6"/>
        <v>1</v>
      </c>
      <c r="K39" s="6" t="s">
        <v>247</v>
      </c>
      <c r="Y39" s="6" t="s">
        <v>354</v>
      </c>
      <c r="AK39" s="71" t="s">
        <v>1929</v>
      </c>
      <c r="AL39" s="6" t="s">
        <v>845</v>
      </c>
      <c r="AM39" s="6" t="s">
        <v>833</v>
      </c>
      <c r="AN39" s="6" t="s">
        <v>834</v>
      </c>
    </row>
    <row r="40" spans="1:40" ht="15.75" customHeight="1" x14ac:dyDescent="0.15">
      <c r="A40" s="15">
        <v>43776.673711481482</v>
      </c>
      <c r="B40" s="6" t="s">
        <v>9</v>
      </c>
      <c r="C40" s="6" t="str">
        <f t="shared" si="0"/>
        <v>Harmony</v>
      </c>
      <c r="D40" s="6" t="str">
        <f t="shared" si="1"/>
        <v>Rameez Khawaja</v>
      </c>
      <c r="E40" s="7">
        <f t="shared" si="2"/>
        <v>1</v>
      </c>
      <c r="F40" s="4">
        <f t="shared" si="3"/>
        <v>1</v>
      </c>
      <c r="G40" s="4">
        <f t="shared" si="4"/>
        <v>1</v>
      </c>
      <c r="H40" s="4">
        <f t="shared" si="5"/>
        <v>1</v>
      </c>
      <c r="I40" s="4">
        <f t="shared" si="6"/>
        <v>1</v>
      </c>
      <c r="K40" s="6" t="s">
        <v>247</v>
      </c>
      <c r="Y40" s="6" t="s">
        <v>255</v>
      </c>
      <c r="AK40" s="71" t="s">
        <v>1930</v>
      </c>
      <c r="AL40" s="6" t="s">
        <v>836</v>
      </c>
      <c r="AM40" s="6" t="s">
        <v>833</v>
      </c>
      <c r="AN40" s="6" t="s">
        <v>834</v>
      </c>
    </row>
    <row r="41" spans="1:40" ht="15.75" customHeight="1" x14ac:dyDescent="0.15">
      <c r="A41" s="15">
        <v>43776.67571815972</v>
      </c>
      <c r="B41" s="6" t="s">
        <v>9</v>
      </c>
      <c r="C41" s="6" t="str">
        <f t="shared" si="0"/>
        <v>Harmony</v>
      </c>
      <c r="D41" s="6" t="str">
        <f t="shared" si="1"/>
        <v>Jair Cedillo</v>
      </c>
      <c r="E41" s="7">
        <f t="shared" si="2"/>
        <v>1</v>
      </c>
      <c r="F41" s="4">
        <f t="shared" si="3"/>
        <v>1</v>
      </c>
      <c r="G41" s="4">
        <f t="shared" si="4"/>
        <v>1</v>
      </c>
      <c r="H41" s="4">
        <f t="shared" si="5"/>
        <v>1</v>
      </c>
      <c r="I41" s="4">
        <f t="shared" si="6"/>
        <v>1</v>
      </c>
      <c r="K41" s="6" t="s">
        <v>247</v>
      </c>
      <c r="Y41" s="6" t="s">
        <v>260</v>
      </c>
      <c r="AK41" s="71" t="s">
        <v>1931</v>
      </c>
      <c r="AL41" s="6" t="s">
        <v>836</v>
      </c>
      <c r="AM41" s="6" t="s">
        <v>833</v>
      </c>
      <c r="AN41" s="6" t="s">
        <v>834</v>
      </c>
    </row>
    <row r="42" spans="1:40" ht="15.75" customHeight="1" x14ac:dyDescent="0.15">
      <c r="A42" s="15">
        <v>43776.67611320602</v>
      </c>
      <c r="B42" s="6" t="s">
        <v>9</v>
      </c>
      <c r="C42" s="6" t="str">
        <f t="shared" si="0"/>
        <v>Harmony</v>
      </c>
      <c r="D42" s="6" t="str">
        <f t="shared" si="1"/>
        <v>Emin Koroglu</v>
      </c>
      <c r="E42" s="7">
        <f t="shared" si="2"/>
        <v>1</v>
      </c>
      <c r="F42" s="4">
        <f t="shared" si="3"/>
        <v>1</v>
      </c>
      <c r="G42" s="4">
        <f t="shared" si="4"/>
        <v>1</v>
      </c>
      <c r="H42" s="4">
        <f t="shared" si="5"/>
        <v>1</v>
      </c>
      <c r="I42" s="4">
        <f t="shared" si="6"/>
        <v>1</v>
      </c>
      <c r="K42" s="6" t="s">
        <v>247</v>
      </c>
      <c r="Y42" s="6" t="s">
        <v>259</v>
      </c>
      <c r="AK42" s="71" t="s">
        <v>1932</v>
      </c>
      <c r="AL42" s="6" t="s">
        <v>836</v>
      </c>
      <c r="AM42" s="6" t="s">
        <v>833</v>
      </c>
      <c r="AN42" s="6" t="s">
        <v>834</v>
      </c>
    </row>
    <row r="43" spans="1:40" ht="15.75" customHeight="1" x14ac:dyDescent="0.15">
      <c r="A43" s="15">
        <v>43776.678702974532</v>
      </c>
      <c r="B43" s="6" t="s">
        <v>9</v>
      </c>
      <c r="C43" s="6" t="str">
        <f t="shared" si="0"/>
        <v>Harmony</v>
      </c>
      <c r="D43" s="6" t="str">
        <f t="shared" si="1"/>
        <v>Guilliana Lopez</v>
      </c>
      <c r="E43" s="7">
        <f t="shared" si="2"/>
        <v>1</v>
      </c>
      <c r="F43" s="4">
        <f t="shared" si="3"/>
        <v>1</v>
      </c>
      <c r="G43" s="4">
        <f t="shared" si="4"/>
        <v>1</v>
      </c>
      <c r="H43" s="4">
        <f t="shared" si="5"/>
        <v>1</v>
      </c>
      <c r="I43" s="4">
        <f t="shared" si="6"/>
        <v>1</v>
      </c>
      <c r="K43" s="6" t="s">
        <v>247</v>
      </c>
      <c r="Y43" s="6" t="s">
        <v>271</v>
      </c>
      <c r="AK43" s="71" t="s">
        <v>608</v>
      </c>
      <c r="AL43" s="6" t="s">
        <v>835</v>
      </c>
      <c r="AM43" s="6" t="s">
        <v>833</v>
      </c>
      <c r="AN43" s="6" t="s">
        <v>834</v>
      </c>
    </row>
    <row r="44" spans="1:40" ht="15.75" customHeight="1" x14ac:dyDescent="0.15">
      <c r="A44" s="15">
        <v>43776.711416192134</v>
      </c>
      <c r="B44" s="6" t="s">
        <v>9</v>
      </c>
      <c r="C44" s="6" t="str">
        <f t="shared" si="0"/>
        <v>Hendrickson</v>
      </c>
      <c r="D44" s="6" t="str">
        <f t="shared" si="1"/>
        <v>Kayleigh Roberts</v>
      </c>
      <c r="E44" s="7">
        <f t="shared" si="2"/>
        <v>1</v>
      </c>
      <c r="F44" s="4">
        <f t="shared" si="3"/>
        <v>1</v>
      </c>
      <c r="G44" s="4">
        <f t="shared" si="4"/>
        <v>1</v>
      </c>
      <c r="H44" s="4">
        <f t="shared" si="5"/>
        <v>1</v>
      </c>
      <c r="I44" s="4">
        <f t="shared" si="6"/>
        <v>1</v>
      </c>
      <c r="K44" s="6" t="s">
        <v>288</v>
      </c>
      <c r="Z44" s="6" t="s">
        <v>35</v>
      </c>
      <c r="AK44" s="71" t="s">
        <v>1933</v>
      </c>
      <c r="AL44" s="6" t="s">
        <v>836</v>
      </c>
      <c r="AM44" s="6" t="s">
        <v>833</v>
      </c>
      <c r="AN44" s="6" t="s">
        <v>834</v>
      </c>
    </row>
    <row r="45" spans="1:40" ht="15.75" customHeight="1" x14ac:dyDescent="0.15">
      <c r="A45" s="15">
        <v>43776.711784942134</v>
      </c>
      <c r="B45" s="6" t="s">
        <v>9</v>
      </c>
      <c r="C45" s="6" t="str">
        <f t="shared" si="0"/>
        <v>Hendrickson</v>
      </c>
      <c r="D45" s="6" t="str">
        <f t="shared" si="1"/>
        <v>Nahom Tulu</v>
      </c>
      <c r="E45" s="7">
        <f t="shared" si="2"/>
        <v>0.75</v>
      </c>
      <c r="F45" s="4">
        <f t="shared" si="3"/>
        <v>1</v>
      </c>
      <c r="G45" s="4">
        <f t="shared" si="4"/>
        <v>1</v>
      </c>
      <c r="H45" s="4">
        <f t="shared" si="5"/>
        <v>1</v>
      </c>
      <c r="I45" s="4">
        <f t="shared" si="6"/>
        <v>0</v>
      </c>
      <c r="K45" s="6" t="s">
        <v>288</v>
      </c>
      <c r="Z45" s="6" t="s">
        <v>47</v>
      </c>
      <c r="AK45" s="71" t="s">
        <v>1934</v>
      </c>
      <c r="AL45" s="6" t="s">
        <v>836</v>
      </c>
      <c r="AM45" s="6" t="s">
        <v>833</v>
      </c>
      <c r="AN45" s="6" t="s">
        <v>841</v>
      </c>
    </row>
    <row r="46" spans="1:40" ht="15.75" customHeight="1" x14ac:dyDescent="0.15">
      <c r="A46" s="15">
        <v>43776.71291052083</v>
      </c>
      <c r="B46" s="6" t="s">
        <v>9</v>
      </c>
      <c r="C46" s="6" t="str">
        <f t="shared" si="0"/>
        <v>Hendrickson</v>
      </c>
      <c r="D46" s="6" t="str">
        <f t="shared" si="1"/>
        <v>Bryan Pham</v>
      </c>
      <c r="E46" s="7">
        <f t="shared" si="2"/>
        <v>0.75</v>
      </c>
      <c r="F46" s="4">
        <f t="shared" si="3"/>
        <v>1</v>
      </c>
      <c r="G46" s="4">
        <f t="shared" si="4"/>
        <v>0</v>
      </c>
      <c r="H46" s="4">
        <f t="shared" si="5"/>
        <v>1</v>
      </c>
      <c r="I46" s="4">
        <f t="shared" si="6"/>
        <v>1</v>
      </c>
      <c r="K46" s="6" t="s">
        <v>288</v>
      </c>
      <c r="Z46" s="6" t="s">
        <v>18</v>
      </c>
      <c r="AK46" s="71" t="s">
        <v>1935</v>
      </c>
      <c r="AL46" s="6" t="s">
        <v>844</v>
      </c>
      <c r="AM46" s="6" t="s">
        <v>833</v>
      </c>
      <c r="AN46" s="6" t="s">
        <v>834</v>
      </c>
    </row>
    <row r="47" spans="1:40" ht="15.75" customHeight="1" x14ac:dyDescent="0.15">
      <c r="A47" s="15">
        <v>43776.714083344908</v>
      </c>
      <c r="B47" s="6" t="s">
        <v>9</v>
      </c>
      <c r="C47" s="6" t="str">
        <f t="shared" si="0"/>
        <v>Hendrickson</v>
      </c>
      <c r="D47" s="6" t="str">
        <f t="shared" si="1"/>
        <v>Isabella Gangle</v>
      </c>
      <c r="E47" s="7">
        <f t="shared" si="2"/>
        <v>0.5</v>
      </c>
      <c r="F47" s="4">
        <f t="shared" si="3"/>
        <v>1</v>
      </c>
      <c r="G47" s="4">
        <f t="shared" si="4"/>
        <v>0</v>
      </c>
      <c r="H47" s="4">
        <f t="shared" si="5"/>
        <v>1</v>
      </c>
      <c r="I47" s="4">
        <f t="shared" si="6"/>
        <v>0</v>
      </c>
      <c r="K47" s="6" t="s">
        <v>288</v>
      </c>
      <c r="Z47" s="6" t="s">
        <v>27</v>
      </c>
      <c r="AK47" s="71" t="s">
        <v>1936</v>
      </c>
      <c r="AL47" s="6" t="s">
        <v>837</v>
      </c>
      <c r="AM47" s="6" t="s">
        <v>833</v>
      </c>
      <c r="AN47" s="6" t="s">
        <v>841</v>
      </c>
    </row>
    <row r="48" spans="1:40" ht="15.75" customHeight="1" x14ac:dyDescent="0.15">
      <c r="A48" s="15">
        <v>43776.718664756947</v>
      </c>
      <c r="B48" s="6" t="s">
        <v>9</v>
      </c>
      <c r="C48" s="6" t="str">
        <f t="shared" si="0"/>
        <v>Hendrickson</v>
      </c>
      <c r="D48" s="6" t="str">
        <f t="shared" si="1"/>
        <v>Matthew Hernandez</v>
      </c>
      <c r="E48" s="7">
        <f t="shared" si="2"/>
        <v>0.75</v>
      </c>
      <c r="F48" s="4">
        <f t="shared" si="3"/>
        <v>1</v>
      </c>
      <c r="G48" s="4">
        <f t="shared" si="4"/>
        <v>0</v>
      </c>
      <c r="H48" s="4">
        <f t="shared" si="5"/>
        <v>1</v>
      </c>
      <c r="I48" s="4">
        <f t="shared" si="6"/>
        <v>1</v>
      </c>
      <c r="K48" s="6" t="s">
        <v>288</v>
      </c>
      <c r="Z48" s="6" t="s">
        <v>39</v>
      </c>
      <c r="AK48" s="71" t="s">
        <v>1937</v>
      </c>
      <c r="AL48" s="6" t="s">
        <v>895</v>
      </c>
      <c r="AM48" s="6" t="s">
        <v>833</v>
      </c>
      <c r="AN48" s="6" t="s">
        <v>834</v>
      </c>
    </row>
    <row r="49" spans="1:46" ht="13" x14ac:dyDescent="0.15">
      <c r="A49" s="15">
        <v>43776.718946863424</v>
      </c>
      <c r="B49" s="6" t="s">
        <v>9</v>
      </c>
      <c r="C49" s="6" t="str">
        <f t="shared" si="0"/>
        <v>Hendrickson</v>
      </c>
      <c r="D49" s="6" t="str">
        <f t="shared" si="1"/>
        <v>Meagan Lavalle</v>
      </c>
      <c r="E49" s="7">
        <f t="shared" si="2"/>
        <v>1</v>
      </c>
      <c r="F49" s="4">
        <f t="shared" si="3"/>
        <v>1</v>
      </c>
      <c r="G49" s="4">
        <f t="shared" si="4"/>
        <v>1</v>
      </c>
      <c r="H49" s="4">
        <f t="shared" si="5"/>
        <v>1</v>
      </c>
      <c r="I49" s="4">
        <f t="shared" si="6"/>
        <v>1</v>
      </c>
      <c r="K49" s="6" t="s">
        <v>288</v>
      </c>
      <c r="Z49" s="6" t="s">
        <v>41</v>
      </c>
      <c r="AK49" s="71" t="s">
        <v>1938</v>
      </c>
      <c r="AL49" s="6" t="s">
        <v>836</v>
      </c>
      <c r="AM49" s="6" t="s">
        <v>833</v>
      </c>
      <c r="AN49" s="6" t="s">
        <v>834</v>
      </c>
    </row>
    <row r="50" spans="1:46" ht="13" x14ac:dyDescent="0.15">
      <c r="A50" s="15">
        <v>43776.718957418983</v>
      </c>
      <c r="B50" s="6" t="s">
        <v>9</v>
      </c>
      <c r="C50" s="6" t="str">
        <f t="shared" si="0"/>
        <v>Hendrickson</v>
      </c>
      <c r="D50" s="6" t="str">
        <f t="shared" si="1"/>
        <v>Grace Parrott</v>
      </c>
      <c r="E50" s="7">
        <f t="shared" si="2"/>
        <v>1</v>
      </c>
      <c r="F50" s="4">
        <f t="shared" si="3"/>
        <v>1</v>
      </c>
      <c r="G50" s="4">
        <f t="shared" si="4"/>
        <v>1</v>
      </c>
      <c r="H50" s="4">
        <f t="shared" si="5"/>
        <v>1</v>
      </c>
      <c r="I50" s="4">
        <f t="shared" si="6"/>
        <v>1</v>
      </c>
      <c r="K50" s="6" t="s">
        <v>288</v>
      </c>
      <c r="Z50" s="6" t="s">
        <v>25</v>
      </c>
      <c r="AK50" s="71" t="s">
        <v>1939</v>
      </c>
      <c r="AL50" s="6" t="s">
        <v>836</v>
      </c>
      <c r="AM50" s="6" t="s">
        <v>833</v>
      </c>
      <c r="AN50" s="6" t="s">
        <v>834</v>
      </c>
    </row>
    <row r="51" spans="1:46" ht="13" x14ac:dyDescent="0.15">
      <c r="A51" s="15">
        <v>43776.719038402778</v>
      </c>
      <c r="B51" s="6" t="s">
        <v>9</v>
      </c>
      <c r="C51" s="6" t="str">
        <f t="shared" si="0"/>
        <v>Hendrickson</v>
      </c>
      <c r="D51" s="6" t="str">
        <f t="shared" si="1"/>
        <v>Trayton Selissen</v>
      </c>
      <c r="E51" s="7">
        <f t="shared" si="2"/>
        <v>0.75</v>
      </c>
      <c r="F51" s="4">
        <f t="shared" si="3"/>
        <v>1</v>
      </c>
      <c r="G51" s="4">
        <f t="shared" si="4"/>
        <v>1</v>
      </c>
      <c r="H51" s="4">
        <f t="shared" si="5"/>
        <v>0</v>
      </c>
      <c r="I51" s="4">
        <f t="shared" si="6"/>
        <v>1</v>
      </c>
      <c r="K51" s="6" t="s">
        <v>288</v>
      </c>
      <c r="Z51" s="6" t="s">
        <v>59</v>
      </c>
      <c r="AK51" s="71" t="s">
        <v>608</v>
      </c>
      <c r="AL51" s="6" t="s">
        <v>836</v>
      </c>
      <c r="AM51" s="6" t="s">
        <v>852</v>
      </c>
      <c r="AN51" s="6" t="s">
        <v>834</v>
      </c>
    </row>
    <row r="52" spans="1:46" ht="13" x14ac:dyDescent="0.15">
      <c r="A52" s="15">
        <v>43776.719124398151</v>
      </c>
      <c r="B52" s="6" t="s">
        <v>9</v>
      </c>
      <c r="C52" s="6" t="str">
        <f t="shared" si="0"/>
        <v>Hendrickson</v>
      </c>
      <c r="D52" s="6" t="str">
        <f t="shared" si="1"/>
        <v>Eliyas Salad</v>
      </c>
      <c r="E52" s="7">
        <f t="shared" si="2"/>
        <v>0.5</v>
      </c>
      <c r="F52" s="4">
        <f t="shared" si="3"/>
        <v>0</v>
      </c>
      <c r="G52" s="4">
        <f t="shared" si="4"/>
        <v>0</v>
      </c>
      <c r="H52" s="4">
        <f t="shared" si="5"/>
        <v>1</v>
      </c>
      <c r="I52" s="4">
        <f t="shared" si="6"/>
        <v>1</v>
      </c>
      <c r="K52" s="6" t="s">
        <v>288</v>
      </c>
      <c r="Z52" s="6" t="s">
        <v>20</v>
      </c>
      <c r="AK52" s="6" t="s">
        <v>1940</v>
      </c>
      <c r="AL52" s="6" t="s">
        <v>878</v>
      </c>
      <c r="AM52" s="6" t="s">
        <v>833</v>
      </c>
      <c r="AN52" s="6" t="s">
        <v>834</v>
      </c>
    </row>
    <row r="53" spans="1:46" ht="13" x14ac:dyDescent="0.15">
      <c r="A53" s="15">
        <v>43776.719858391203</v>
      </c>
      <c r="B53" s="6" t="s">
        <v>9</v>
      </c>
      <c r="C53" s="6" t="str">
        <f t="shared" si="0"/>
        <v>Hendrickson</v>
      </c>
      <c r="D53" s="6" t="str">
        <f t="shared" si="1"/>
        <v>Omar Islam</v>
      </c>
      <c r="E53" s="7">
        <f t="shared" si="2"/>
        <v>0.75</v>
      </c>
      <c r="F53" s="4">
        <f t="shared" si="3"/>
        <v>1</v>
      </c>
      <c r="G53" s="4">
        <f t="shared" si="4"/>
        <v>1</v>
      </c>
      <c r="H53" s="4">
        <f t="shared" si="5"/>
        <v>0</v>
      </c>
      <c r="I53" s="4">
        <f t="shared" si="6"/>
        <v>1</v>
      </c>
      <c r="K53" s="6" t="s">
        <v>288</v>
      </c>
      <c r="Z53" s="6" t="s">
        <v>51</v>
      </c>
      <c r="AK53" s="71" t="s">
        <v>1941</v>
      </c>
      <c r="AL53" s="6" t="s">
        <v>836</v>
      </c>
      <c r="AM53" s="6" t="s">
        <v>852</v>
      </c>
      <c r="AN53" s="6" t="s">
        <v>834</v>
      </c>
    </row>
    <row r="54" spans="1:46" ht="13" x14ac:dyDescent="0.15">
      <c r="A54" s="15">
        <v>43776.71997244213</v>
      </c>
      <c r="B54" s="6" t="s">
        <v>9</v>
      </c>
      <c r="C54" s="6" t="str">
        <f t="shared" si="0"/>
        <v>Hendrickson</v>
      </c>
      <c r="D54" s="6" t="str">
        <f t="shared" si="1"/>
        <v>Pranit Arya</v>
      </c>
      <c r="E54" s="7">
        <f t="shared" si="2"/>
        <v>1</v>
      </c>
      <c r="F54" s="4">
        <f t="shared" si="3"/>
        <v>1</v>
      </c>
      <c r="G54" s="4">
        <f t="shared" si="4"/>
        <v>1</v>
      </c>
      <c r="H54" s="4">
        <f t="shared" si="5"/>
        <v>1</v>
      </c>
      <c r="I54" s="4">
        <f t="shared" si="6"/>
        <v>1</v>
      </c>
      <c r="K54" s="6" t="s">
        <v>288</v>
      </c>
      <c r="Z54" s="6" t="s">
        <v>55</v>
      </c>
      <c r="AK54" s="71" t="s">
        <v>1942</v>
      </c>
      <c r="AL54" s="6" t="s">
        <v>836</v>
      </c>
      <c r="AM54" s="6" t="s">
        <v>833</v>
      </c>
      <c r="AN54" s="6" t="s">
        <v>834</v>
      </c>
    </row>
    <row r="55" spans="1:46" ht="13" x14ac:dyDescent="0.15">
      <c r="A55" s="15">
        <v>43776.720739004624</v>
      </c>
      <c r="B55" s="6" t="s">
        <v>9</v>
      </c>
      <c r="C55" s="6" t="str">
        <f t="shared" si="0"/>
        <v>Hendrickson</v>
      </c>
      <c r="D55" s="6" t="str">
        <f t="shared" si="1"/>
        <v>Laura Torres Cortez</v>
      </c>
      <c r="E55" s="7">
        <f t="shared" si="2"/>
        <v>0.75</v>
      </c>
      <c r="F55" s="4">
        <f t="shared" si="3"/>
        <v>1</v>
      </c>
      <c r="G55" s="4">
        <f t="shared" si="4"/>
        <v>0</v>
      </c>
      <c r="H55" s="4">
        <f t="shared" si="5"/>
        <v>1</v>
      </c>
      <c r="I55" s="4">
        <f t="shared" si="6"/>
        <v>1</v>
      </c>
      <c r="K55" s="6" t="s">
        <v>288</v>
      </c>
      <c r="Z55" s="6" t="s">
        <v>37</v>
      </c>
      <c r="AK55" s="71" t="s">
        <v>1943</v>
      </c>
      <c r="AL55" s="6" t="s">
        <v>907</v>
      </c>
      <c r="AM55" s="6" t="s">
        <v>833</v>
      </c>
      <c r="AN55" s="6" t="s">
        <v>834</v>
      </c>
    </row>
    <row r="56" spans="1:46" ht="13" x14ac:dyDescent="0.15">
      <c r="A56" s="15">
        <v>43776.721634791669</v>
      </c>
      <c r="B56" s="6" t="s">
        <v>9</v>
      </c>
      <c r="C56" s="6" t="str">
        <f t="shared" si="0"/>
        <v>Hendrickson</v>
      </c>
      <c r="D56" s="6" t="str">
        <f t="shared" si="1"/>
        <v>Oneza Vhora</v>
      </c>
      <c r="E56" s="7">
        <f t="shared" si="2"/>
        <v>0.75</v>
      </c>
      <c r="F56" s="4">
        <f t="shared" si="3"/>
        <v>1</v>
      </c>
      <c r="G56" s="4">
        <f t="shared" si="4"/>
        <v>0</v>
      </c>
      <c r="H56" s="4">
        <f t="shared" si="5"/>
        <v>1</v>
      </c>
      <c r="I56" s="4">
        <f t="shared" si="6"/>
        <v>1</v>
      </c>
      <c r="K56" s="6" t="s">
        <v>288</v>
      </c>
      <c r="Z56" s="6" t="s">
        <v>53</v>
      </c>
      <c r="AK56" s="71" t="s">
        <v>1944</v>
      </c>
      <c r="AL56" s="6" t="s">
        <v>907</v>
      </c>
      <c r="AM56" s="6" t="s">
        <v>833</v>
      </c>
      <c r="AN56" s="6" t="s">
        <v>834</v>
      </c>
    </row>
    <row r="57" spans="1:46" ht="13" x14ac:dyDescent="0.15">
      <c r="A57" s="15">
        <v>43776.722204108795</v>
      </c>
      <c r="B57" s="6" t="s">
        <v>9</v>
      </c>
      <c r="C57" s="6" t="str">
        <f t="shared" si="0"/>
        <v>Hendrickson</v>
      </c>
      <c r="D57" s="6" t="str">
        <f t="shared" si="1"/>
        <v>Janvi Patel</v>
      </c>
      <c r="E57" s="7">
        <f t="shared" si="2"/>
        <v>1</v>
      </c>
      <c r="F57" s="4">
        <f t="shared" si="3"/>
        <v>1</v>
      </c>
      <c r="G57" s="4">
        <f t="shared" si="4"/>
        <v>1</v>
      </c>
      <c r="H57" s="4">
        <f t="shared" si="5"/>
        <v>1</v>
      </c>
      <c r="I57" s="4">
        <f t="shared" si="6"/>
        <v>1</v>
      </c>
      <c r="K57" s="6" t="s">
        <v>288</v>
      </c>
      <c r="Z57" s="6" t="s">
        <v>29</v>
      </c>
      <c r="AK57" s="71" t="s">
        <v>1945</v>
      </c>
      <c r="AL57" s="6" t="s">
        <v>836</v>
      </c>
      <c r="AM57" s="6" t="s">
        <v>833</v>
      </c>
      <c r="AN57" s="6" t="s">
        <v>834</v>
      </c>
    </row>
    <row r="58" spans="1:46" ht="13" x14ac:dyDescent="0.15">
      <c r="A58" s="15">
        <v>43776.723012349539</v>
      </c>
      <c r="B58" s="6" t="s">
        <v>9</v>
      </c>
      <c r="C58" s="6" t="str">
        <f t="shared" si="0"/>
        <v>Hendrickson</v>
      </c>
      <c r="D58" s="6" t="str">
        <f t="shared" si="1"/>
        <v>Nanda Prasad</v>
      </c>
      <c r="E58" s="7">
        <f t="shared" si="2"/>
        <v>0.75</v>
      </c>
      <c r="F58" s="4">
        <f t="shared" si="3"/>
        <v>1</v>
      </c>
      <c r="G58" s="4">
        <f t="shared" si="4"/>
        <v>1</v>
      </c>
      <c r="H58" s="4">
        <f t="shared" si="5"/>
        <v>1</v>
      </c>
      <c r="I58" s="4">
        <f t="shared" si="6"/>
        <v>0</v>
      </c>
      <c r="K58" s="6" t="s">
        <v>288</v>
      </c>
      <c r="Z58" s="6" t="s">
        <v>49</v>
      </c>
      <c r="AK58" s="71" t="s">
        <v>608</v>
      </c>
      <c r="AL58" s="6" t="s">
        <v>836</v>
      </c>
      <c r="AM58" s="6" t="s">
        <v>833</v>
      </c>
      <c r="AN58" s="6" t="s">
        <v>879</v>
      </c>
    </row>
    <row r="59" spans="1:46" ht="13" x14ac:dyDescent="0.15">
      <c r="A59" s="15">
        <v>43776.723145497686</v>
      </c>
      <c r="B59" s="6" t="s">
        <v>9</v>
      </c>
      <c r="C59" s="6" t="str">
        <f t="shared" si="0"/>
        <v>Hendrickson</v>
      </c>
      <c r="D59" s="6" t="str">
        <f t="shared" si="1"/>
        <v>Jaykumar Patel</v>
      </c>
      <c r="E59" s="7">
        <f t="shared" si="2"/>
        <v>1</v>
      </c>
      <c r="F59" s="4">
        <f t="shared" si="3"/>
        <v>1</v>
      </c>
      <c r="G59" s="4">
        <f t="shared" si="4"/>
        <v>1</v>
      </c>
      <c r="H59" s="4">
        <f t="shared" si="5"/>
        <v>1</v>
      </c>
      <c r="I59" s="4">
        <f t="shared" si="6"/>
        <v>1</v>
      </c>
      <c r="K59" s="6" t="s">
        <v>288</v>
      </c>
      <c r="Z59" s="6" t="s">
        <v>31</v>
      </c>
      <c r="AK59" s="71" t="s">
        <v>1946</v>
      </c>
      <c r="AL59" s="6" t="s">
        <v>836</v>
      </c>
      <c r="AM59" s="6" t="s">
        <v>833</v>
      </c>
      <c r="AN59" s="6" t="s">
        <v>834</v>
      </c>
    </row>
    <row r="60" spans="1:46" ht="13" x14ac:dyDescent="0.15">
      <c r="A60" s="15">
        <v>43776.723214722224</v>
      </c>
      <c r="B60" s="6" t="s">
        <v>9</v>
      </c>
      <c r="C60" s="6" t="str">
        <f t="shared" si="0"/>
        <v>Hendrickson</v>
      </c>
      <c r="D60" s="6" t="str">
        <f t="shared" si="1"/>
        <v>Avn Josh Manigsaca</v>
      </c>
      <c r="E60" s="7">
        <f t="shared" si="2"/>
        <v>1</v>
      </c>
      <c r="F60" s="4">
        <f t="shared" si="3"/>
        <v>1</v>
      </c>
      <c r="G60" s="4">
        <f t="shared" si="4"/>
        <v>1</v>
      </c>
      <c r="H60" s="4">
        <f t="shared" si="5"/>
        <v>1</v>
      </c>
      <c r="I60" s="4">
        <f t="shared" si="6"/>
        <v>1</v>
      </c>
      <c r="K60" s="6" t="s">
        <v>288</v>
      </c>
      <c r="Z60" s="6" t="s">
        <v>12</v>
      </c>
      <c r="AK60" s="71" t="s">
        <v>1947</v>
      </c>
      <c r="AL60" s="6" t="s">
        <v>836</v>
      </c>
      <c r="AM60" s="6" t="s">
        <v>833</v>
      </c>
      <c r="AN60" s="6" t="s">
        <v>834</v>
      </c>
    </row>
    <row r="61" spans="1:46" ht="13" x14ac:dyDescent="0.15">
      <c r="A61" s="15">
        <v>43776.723649884254</v>
      </c>
      <c r="B61" s="6" t="s">
        <v>9</v>
      </c>
      <c r="C61" s="6" t="str">
        <f t="shared" si="0"/>
        <v>Hendrickson</v>
      </c>
      <c r="D61" s="6" t="str">
        <f t="shared" si="1"/>
        <v>Monae Thompson</v>
      </c>
      <c r="E61" s="7">
        <f t="shared" si="2"/>
        <v>1</v>
      </c>
      <c r="F61" s="4">
        <f t="shared" si="3"/>
        <v>1</v>
      </c>
      <c r="G61" s="4">
        <f t="shared" si="4"/>
        <v>1</v>
      </c>
      <c r="H61" s="4">
        <f t="shared" si="5"/>
        <v>1</v>
      </c>
      <c r="I61" s="4">
        <f t="shared" si="6"/>
        <v>1</v>
      </c>
      <c r="K61" s="6" t="s">
        <v>288</v>
      </c>
      <c r="Z61" s="6" t="s">
        <v>43</v>
      </c>
      <c r="AK61" s="71" t="s">
        <v>1948</v>
      </c>
      <c r="AL61" s="6" t="s">
        <v>836</v>
      </c>
      <c r="AM61" s="6" t="s">
        <v>833</v>
      </c>
      <c r="AN61" s="6" t="s">
        <v>834</v>
      </c>
    </row>
    <row r="62" spans="1:46" ht="13" x14ac:dyDescent="0.15">
      <c r="A62" s="67">
        <v>43768.716008877316</v>
      </c>
      <c r="B62" s="68" t="s">
        <v>141</v>
      </c>
      <c r="C62" s="68" t="str">
        <f t="shared" si="0"/>
        <v>Weiss</v>
      </c>
      <c r="D62" s="68" t="str">
        <f t="shared" ref="D62:D119" si="7">L62&amp;M62&amp;N62&amp;O62&amp;P62&amp;Q62&amp;R62&amp;S62&amp;T62&amp;U62&amp;V62&amp;W62&amp;X62&amp;Y62&amp;Z62&amp;AA62&amp;AB62&amp;AC62&amp;AD62&amp;AE62&amp;AG62</f>
        <v>Lynnette DeCuire</v>
      </c>
      <c r="E62" s="73">
        <f t="shared" ref="E62:E119" si="8">AVERAGE(F62:H62)</f>
        <v>0.66666666666666663</v>
      </c>
      <c r="F62" s="68">
        <f t="shared" ref="F62:F119" si="9">IF(ISNUMBER(SEARCH("$_SERVER['REQUEST_METHOD']",AH62)),1,0)</f>
        <v>1</v>
      </c>
      <c r="G62" s="68">
        <f t="shared" ref="G62:G119" si="10">IF(ISNUMBER(SEARCH("post",AI62)),1,0)</f>
        <v>1</v>
      </c>
      <c r="H62" s="68">
        <f t="shared" ref="H62:H119" si="11">IF(ISNUMBER(SEARCH("key/value pairs",AJ62)),1,0)</f>
        <v>0</v>
      </c>
      <c r="I62" s="68"/>
      <c r="J62" s="68" t="s">
        <v>168</v>
      </c>
      <c r="K62" s="69"/>
      <c r="L62" s="69"/>
      <c r="M62" s="69"/>
      <c r="N62" s="69"/>
      <c r="O62" s="69"/>
      <c r="P62" s="69"/>
      <c r="Q62" s="69"/>
      <c r="R62" s="69"/>
      <c r="S62" s="69"/>
      <c r="T62" s="69"/>
      <c r="U62" s="69"/>
      <c r="V62" s="68" t="s">
        <v>199</v>
      </c>
      <c r="W62" s="69"/>
      <c r="X62" s="69"/>
      <c r="Y62" s="69"/>
      <c r="Z62" s="69"/>
      <c r="AA62" s="69"/>
      <c r="AB62" s="69"/>
      <c r="AC62" s="69"/>
      <c r="AD62" s="69"/>
      <c r="AE62" s="69"/>
      <c r="AF62" s="69"/>
      <c r="AG62" s="69"/>
      <c r="AH62" s="68" t="s">
        <v>1949</v>
      </c>
      <c r="AI62" s="68" t="s">
        <v>1950</v>
      </c>
      <c r="AJ62" s="68" t="s">
        <v>1951</v>
      </c>
      <c r="AK62" s="69"/>
      <c r="AL62" s="69"/>
      <c r="AM62" s="69"/>
      <c r="AN62" s="69"/>
      <c r="AO62" s="69"/>
      <c r="AP62" s="69"/>
      <c r="AQ62" s="69"/>
      <c r="AR62" s="69"/>
      <c r="AS62" s="69"/>
      <c r="AT62" s="69"/>
    </row>
    <row r="63" spans="1:46" ht="13" x14ac:dyDescent="0.15">
      <c r="A63" s="67">
        <v>43768.717141747686</v>
      </c>
      <c r="B63" s="68" t="s">
        <v>141</v>
      </c>
      <c r="C63" s="68" t="str">
        <f t="shared" si="0"/>
        <v>Weiss</v>
      </c>
      <c r="D63" s="68" t="str">
        <f t="shared" si="7"/>
        <v>Alexia Perez</v>
      </c>
      <c r="E63" s="73">
        <f t="shared" si="8"/>
        <v>0.66666666666666663</v>
      </c>
      <c r="F63" s="68">
        <f t="shared" si="9"/>
        <v>1</v>
      </c>
      <c r="G63" s="68">
        <f t="shared" si="10"/>
        <v>1</v>
      </c>
      <c r="H63" s="68">
        <f t="shared" si="11"/>
        <v>0</v>
      </c>
      <c r="I63" s="68"/>
      <c r="J63" s="68" t="s">
        <v>168</v>
      </c>
      <c r="K63" s="69"/>
      <c r="L63" s="69"/>
      <c r="M63" s="69"/>
      <c r="N63" s="69"/>
      <c r="O63" s="69"/>
      <c r="P63" s="69"/>
      <c r="Q63" s="69"/>
      <c r="R63" s="69"/>
      <c r="S63" s="69"/>
      <c r="T63" s="69"/>
      <c r="U63" s="69"/>
      <c r="V63" s="68" t="s">
        <v>368</v>
      </c>
      <c r="W63" s="69"/>
      <c r="X63" s="69"/>
      <c r="Y63" s="69"/>
      <c r="Z63" s="69"/>
      <c r="AA63" s="69"/>
      <c r="AB63" s="69"/>
      <c r="AC63" s="69"/>
      <c r="AD63" s="69"/>
      <c r="AE63" s="69"/>
      <c r="AF63" s="69"/>
      <c r="AG63" s="69"/>
      <c r="AH63" s="68" t="s">
        <v>1949</v>
      </c>
      <c r="AI63" s="68" t="s">
        <v>1950</v>
      </c>
      <c r="AJ63" s="68" t="s">
        <v>1951</v>
      </c>
      <c r="AK63" s="69"/>
      <c r="AL63" s="69"/>
      <c r="AM63" s="69"/>
      <c r="AN63" s="69"/>
      <c r="AO63" s="69"/>
      <c r="AP63" s="69"/>
      <c r="AQ63" s="69"/>
      <c r="AR63" s="69"/>
      <c r="AS63" s="69"/>
      <c r="AT63" s="69"/>
    </row>
    <row r="64" spans="1:46" ht="13" x14ac:dyDescent="0.15">
      <c r="A64" s="67">
        <v>43768.71747260417</v>
      </c>
      <c r="B64" s="68" t="s">
        <v>141</v>
      </c>
      <c r="C64" s="68" t="str">
        <f t="shared" si="0"/>
        <v>Weiss</v>
      </c>
      <c r="D64" s="68" t="str">
        <f t="shared" si="7"/>
        <v>Abigail Berry</v>
      </c>
      <c r="E64" s="73">
        <f t="shared" si="8"/>
        <v>0.66666666666666663</v>
      </c>
      <c r="F64" s="68">
        <f t="shared" si="9"/>
        <v>1</v>
      </c>
      <c r="G64" s="68">
        <f t="shared" si="10"/>
        <v>1</v>
      </c>
      <c r="H64" s="68">
        <f t="shared" si="11"/>
        <v>0</v>
      </c>
      <c r="I64" s="68"/>
      <c r="J64" s="68" t="s">
        <v>168</v>
      </c>
      <c r="K64" s="69"/>
      <c r="L64" s="69"/>
      <c r="M64" s="69"/>
      <c r="N64" s="69"/>
      <c r="O64" s="69"/>
      <c r="P64" s="69"/>
      <c r="Q64" s="69"/>
      <c r="R64" s="69"/>
      <c r="S64" s="69"/>
      <c r="T64" s="69"/>
      <c r="U64" s="69"/>
      <c r="V64" s="68" t="s">
        <v>192</v>
      </c>
      <c r="W64" s="69"/>
      <c r="X64" s="69"/>
      <c r="Y64" s="69"/>
      <c r="Z64" s="69"/>
      <c r="AA64" s="69"/>
      <c r="AB64" s="69"/>
      <c r="AC64" s="69"/>
      <c r="AD64" s="69"/>
      <c r="AE64" s="69"/>
      <c r="AF64" s="69"/>
      <c r="AG64" s="69"/>
      <c r="AH64" s="68" t="s">
        <v>1949</v>
      </c>
      <c r="AI64" s="68" t="s">
        <v>1950</v>
      </c>
      <c r="AJ64" s="68" t="s">
        <v>1951</v>
      </c>
      <c r="AK64" s="69"/>
      <c r="AL64" s="69"/>
      <c r="AM64" s="69"/>
      <c r="AN64" s="69"/>
      <c r="AO64" s="69"/>
      <c r="AP64" s="69"/>
      <c r="AQ64" s="69"/>
      <c r="AR64" s="69"/>
      <c r="AS64" s="69"/>
      <c r="AT64" s="69"/>
    </row>
    <row r="65" spans="1:46" ht="13" x14ac:dyDescent="0.15">
      <c r="A65" s="67">
        <v>43768.719344328703</v>
      </c>
      <c r="B65" s="68" t="s">
        <v>141</v>
      </c>
      <c r="C65" s="68" t="str">
        <f t="shared" si="0"/>
        <v>Del Valle</v>
      </c>
      <c r="D65" s="68" t="str">
        <f t="shared" si="7"/>
        <v>Lalit Khadka</v>
      </c>
      <c r="E65" s="73">
        <f t="shared" si="8"/>
        <v>1</v>
      </c>
      <c r="F65" s="68">
        <f t="shared" si="9"/>
        <v>1</v>
      </c>
      <c r="G65" s="68">
        <f t="shared" si="10"/>
        <v>1</v>
      </c>
      <c r="H65" s="68">
        <f t="shared" si="11"/>
        <v>1</v>
      </c>
      <c r="I65" s="68"/>
      <c r="J65" s="68" t="s">
        <v>144</v>
      </c>
      <c r="K65" s="69"/>
      <c r="L65" s="69"/>
      <c r="M65" s="68" t="s">
        <v>336</v>
      </c>
      <c r="N65" s="69"/>
      <c r="O65" s="69"/>
      <c r="P65" s="69"/>
      <c r="Q65" s="69"/>
      <c r="R65" s="69"/>
      <c r="S65" s="69"/>
      <c r="T65" s="69"/>
      <c r="U65" s="69"/>
      <c r="V65" s="69"/>
      <c r="W65" s="69"/>
      <c r="X65" s="69"/>
      <c r="Y65" s="69"/>
      <c r="Z65" s="69"/>
      <c r="AA65" s="69"/>
      <c r="AB65" s="69"/>
      <c r="AC65" s="69"/>
      <c r="AD65" s="69"/>
      <c r="AE65" s="69"/>
      <c r="AF65" s="69"/>
      <c r="AG65" s="69"/>
      <c r="AH65" s="68" t="s">
        <v>1949</v>
      </c>
      <c r="AI65" s="68" t="s">
        <v>1950</v>
      </c>
      <c r="AJ65" s="68" t="s">
        <v>1952</v>
      </c>
      <c r="AK65" s="69"/>
      <c r="AL65" s="69"/>
      <c r="AM65" s="69"/>
      <c r="AN65" s="69"/>
      <c r="AO65" s="69"/>
      <c r="AP65" s="69"/>
      <c r="AQ65" s="69"/>
      <c r="AR65" s="69"/>
      <c r="AS65" s="69"/>
      <c r="AT65" s="69"/>
    </row>
    <row r="66" spans="1:46" ht="13" x14ac:dyDescent="0.15">
      <c r="A66" s="67">
        <v>43768.72331346065</v>
      </c>
      <c r="B66" s="68" t="s">
        <v>141</v>
      </c>
      <c r="C66" s="68" t="str">
        <f t="shared" si="0"/>
        <v>Del Valle</v>
      </c>
      <c r="D66" s="68" t="str">
        <f t="shared" si="7"/>
        <v>Lalit Khadka</v>
      </c>
      <c r="E66" s="73">
        <f t="shared" si="8"/>
        <v>0.66666666666666663</v>
      </c>
      <c r="F66" s="68">
        <f t="shared" si="9"/>
        <v>1</v>
      </c>
      <c r="G66" s="68">
        <f t="shared" si="10"/>
        <v>0</v>
      </c>
      <c r="H66" s="68">
        <f t="shared" si="11"/>
        <v>1</v>
      </c>
      <c r="I66" s="68"/>
      <c r="J66" s="68" t="s">
        <v>144</v>
      </c>
      <c r="K66" s="69"/>
      <c r="L66" s="69"/>
      <c r="M66" s="68" t="s">
        <v>336</v>
      </c>
      <c r="N66" s="69"/>
      <c r="O66" s="69"/>
      <c r="P66" s="69"/>
      <c r="Q66" s="69"/>
      <c r="R66" s="69"/>
      <c r="S66" s="69"/>
      <c r="T66" s="69"/>
      <c r="U66" s="69"/>
      <c r="V66" s="69"/>
      <c r="W66" s="69"/>
      <c r="X66" s="69"/>
      <c r="Y66" s="69"/>
      <c r="Z66" s="69"/>
      <c r="AA66" s="69"/>
      <c r="AB66" s="69"/>
      <c r="AC66" s="69"/>
      <c r="AD66" s="69"/>
      <c r="AE66" s="69"/>
      <c r="AF66" s="69"/>
      <c r="AG66" s="69"/>
      <c r="AH66" s="68" t="s">
        <v>1949</v>
      </c>
      <c r="AI66" s="68" t="s">
        <v>1953</v>
      </c>
      <c r="AJ66" s="68" t="s">
        <v>1952</v>
      </c>
      <c r="AK66" s="69"/>
      <c r="AL66" s="69"/>
      <c r="AM66" s="69"/>
      <c r="AN66" s="69"/>
      <c r="AO66" s="69"/>
      <c r="AP66" s="69"/>
      <c r="AQ66" s="69"/>
      <c r="AR66" s="69"/>
      <c r="AS66" s="69"/>
      <c r="AT66" s="69"/>
    </row>
    <row r="67" spans="1:46" ht="13" x14ac:dyDescent="0.15">
      <c r="A67" s="67">
        <v>43768.733120729172</v>
      </c>
      <c r="B67" s="68" t="s">
        <v>141</v>
      </c>
      <c r="C67" s="68" t="str">
        <f t="shared" si="0"/>
        <v>Weiss</v>
      </c>
      <c r="D67" s="68" t="str">
        <f t="shared" si="7"/>
        <v>Regina DeCuire</v>
      </c>
      <c r="E67" s="73">
        <f t="shared" si="8"/>
        <v>0.33333333333333331</v>
      </c>
      <c r="F67" s="68">
        <f t="shared" si="9"/>
        <v>1</v>
      </c>
      <c r="G67" s="68">
        <f t="shared" si="10"/>
        <v>0</v>
      </c>
      <c r="H67" s="68">
        <f t="shared" si="11"/>
        <v>0</v>
      </c>
      <c r="I67" s="68"/>
      <c r="J67" s="68" t="s">
        <v>168</v>
      </c>
      <c r="K67" s="69"/>
      <c r="L67" s="69"/>
      <c r="M67" s="69"/>
      <c r="N67" s="69"/>
      <c r="O67" s="69"/>
      <c r="P67" s="69"/>
      <c r="Q67" s="69"/>
      <c r="R67" s="69"/>
      <c r="S67" s="69"/>
      <c r="T67" s="69"/>
      <c r="U67" s="69"/>
      <c r="V67" s="68" t="s">
        <v>202</v>
      </c>
      <c r="W67" s="69"/>
      <c r="X67" s="69"/>
      <c r="Y67" s="69"/>
      <c r="Z67" s="69"/>
      <c r="AA67" s="69"/>
      <c r="AB67" s="69"/>
      <c r="AC67" s="69"/>
      <c r="AD67" s="69"/>
      <c r="AE67" s="69"/>
      <c r="AF67" s="69"/>
      <c r="AG67" s="69"/>
      <c r="AH67" s="68" t="s">
        <v>1949</v>
      </c>
      <c r="AI67" s="68" t="s">
        <v>1953</v>
      </c>
      <c r="AJ67" s="68" t="s">
        <v>1951</v>
      </c>
      <c r="AK67" s="69"/>
      <c r="AL67" s="69"/>
      <c r="AM67" s="69"/>
      <c r="AN67" s="69"/>
      <c r="AO67" s="69"/>
      <c r="AP67" s="69"/>
      <c r="AQ67" s="69"/>
      <c r="AR67" s="69"/>
      <c r="AS67" s="69"/>
      <c r="AT67" s="69"/>
    </row>
    <row r="68" spans="1:46" ht="13" x14ac:dyDescent="0.15">
      <c r="A68" s="67">
        <v>43769.666726967596</v>
      </c>
      <c r="B68" s="68" t="s">
        <v>141</v>
      </c>
      <c r="C68" s="68" t="str">
        <f t="shared" si="0"/>
        <v>Harmony</v>
      </c>
      <c r="D68" s="68" t="str">
        <f t="shared" si="7"/>
        <v>Awenetria McHorse</v>
      </c>
      <c r="E68" s="73">
        <f t="shared" si="8"/>
        <v>0.66666666666666663</v>
      </c>
      <c r="F68" s="68">
        <f t="shared" si="9"/>
        <v>1</v>
      </c>
      <c r="G68" s="68">
        <f t="shared" si="10"/>
        <v>1</v>
      </c>
      <c r="H68" s="68">
        <f t="shared" si="11"/>
        <v>0</v>
      </c>
      <c r="I68" s="68"/>
      <c r="J68" s="68" t="s">
        <v>247</v>
      </c>
      <c r="K68" s="69"/>
      <c r="L68" s="69"/>
      <c r="M68" s="69"/>
      <c r="N68" s="68" t="s">
        <v>254</v>
      </c>
      <c r="O68" s="69"/>
      <c r="P68" s="69"/>
      <c r="Q68" s="69"/>
      <c r="R68" s="69"/>
      <c r="S68" s="69"/>
      <c r="T68" s="69"/>
      <c r="U68" s="69"/>
      <c r="V68" s="69"/>
      <c r="W68" s="69"/>
      <c r="X68" s="69"/>
      <c r="Y68" s="69"/>
      <c r="Z68" s="69"/>
      <c r="AA68" s="69"/>
      <c r="AB68" s="69"/>
      <c r="AC68" s="69"/>
      <c r="AD68" s="69"/>
      <c r="AE68" s="69"/>
      <c r="AF68" s="69"/>
      <c r="AG68" s="69"/>
      <c r="AH68" s="68" t="s">
        <v>1949</v>
      </c>
      <c r="AI68" s="68" t="s">
        <v>1950</v>
      </c>
      <c r="AJ68" s="68" t="s">
        <v>1954</v>
      </c>
      <c r="AK68" s="69"/>
      <c r="AL68" s="69"/>
      <c r="AM68" s="69"/>
      <c r="AN68" s="69"/>
      <c r="AO68" s="69"/>
      <c r="AP68" s="69"/>
      <c r="AQ68" s="69"/>
      <c r="AR68" s="69"/>
      <c r="AS68" s="69"/>
      <c r="AT68" s="69"/>
    </row>
    <row r="69" spans="1:46" ht="13" x14ac:dyDescent="0.15">
      <c r="A69" s="67">
        <v>43769.667918194449</v>
      </c>
      <c r="B69" s="68" t="s">
        <v>141</v>
      </c>
      <c r="C69" s="68" t="str">
        <f t="shared" si="0"/>
        <v>Harmony</v>
      </c>
      <c r="D69" s="68" t="str">
        <f t="shared" si="7"/>
        <v>Amauri Clark</v>
      </c>
      <c r="E69" s="73">
        <f t="shared" si="8"/>
        <v>1</v>
      </c>
      <c r="F69" s="68">
        <f t="shared" si="9"/>
        <v>1</v>
      </c>
      <c r="G69" s="68">
        <f t="shared" si="10"/>
        <v>1</v>
      </c>
      <c r="H69" s="68">
        <f t="shared" si="11"/>
        <v>1</v>
      </c>
      <c r="I69" s="68"/>
      <c r="J69" s="68" t="s">
        <v>247</v>
      </c>
      <c r="K69" s="69"/>
      <c r="L69" s="69"/>
      <c r="M69" s="69"/>
      <c r="N69" s="68" t="s">
        <v>258</v>
      </c>
      <c r="O69" s="69"/>
      <c r="P69" s="69"/>
      <c r="Q69" s="69"/>
      <c r="R69" s="69"/>
      <c r="S69" s="69"/>
      <c r="T69" s="69"/>
      <c r="U69" s="69"/>
      <c r="V69" s="69"/>
      <c r="W69" s="69"/>
      <c r="X69" s="69"/>
      <c r="Y69" s="69"/>
      <c r="Z69" s="69"/>
      <c r="AA69" s="69"/>
      <c r="AB69" s="69"/>
      <c r="AC69" s="69"/>
      <c r="AD69" s="69"/>
      <c r="AE69" s="69"/>
      <c r="AF69" s="69"/>
      <c r="AG69" s="69"/>
      <c r="AH69" s="68" t="s">
        <v>1949</v>
      </c>
      <c r="AI69" s="68" t="s">
        <v>1950</v>
      </c>
      <c r="AJ69" s="68" t="s">
        <v>1952</v>
      </c>
      <c r="AK69" s="69"/>
      <c r="AL69" s="69"/>
      <c r="AM69" s="69"/>
      <c r="AN69" s="69"/>
      <c r="AO69" s="69"/>
      <c r="AP69" s="69"/>
      <c r="AQ69" s="69"/>
      <c r="AR69" s="69"/>
      <c r="AS69" s="69"/>
      <c r="AT69" s="69"/>
    </row>
    <row r="70" spans="1:46" ht="13" x14ac:dyDescent="0.15">
      <c r="A70" s="67">
        <v>43769.677765405097</v>
      </c>
      <c r="B70" s="68" t="s">
        <v>141</v>
      </c>
      <c r="C70" s="68" t="str">
        <f t="shared" si="0"/>
        <v>Harmony</v>
      </c>
      <c r="D70" s="68" t="str">
        <f t="shared" si="7"/>
        <v>Doralynn Reyes</v>
      </c>
      <c r="E70" s="73">
        <f t="shared" si="8"/>
        <v>0.66666666666666663</v>
      </c>
      <c r="F70" s="68">
        <f t="shared" si="9"/>
        <v>1</v>
      </c>
      <c r="G70" s="68">
        <f t="shared" si="10"/>
        <v>0</v>
      </c>
      <c r="H70" s="68">
        <f t="shared" si="11"/>
        <v>1</v>
      </c>
      <c r="I70" s="68"/>
      <c r="J70" s="68" t="s">
        <v>247</v>
      </c>
      <c r="K70" s="69"/>
      <c r="L70" s="69"/>
      <c r="M70" s="69"/>
      <c r="N70" s="68" t="s">
        <v>253</v>
      </c>
      <c r="O70" s="69"/>
      <c r="P70" s="69"/>
      <c r="Q70" s="69"/>
      <c r="R70" s="69"/>
      <c r="S70" s="69"/>
      <c r="T70" s="69"/>
      <c r="U70" s="69"/>
      <c r="V70" s="69"/>
      <c r="W70" s="69"/>
      <c r="X70" s="69"/>
      <c r="Y70" s="69"/>
      <c r="Z70" s="69"/>
      <c r="AA70" s="69"/>
      <c r="AB70" s="69"/>
      <c r="AC70" s="69"/>
      <c r="AD70" s="69"/>
      <c r="AE70" s="69"/>
      <c r="AF70" s="69"/>
      <c r="AG70" s="69"/>
      <c r="AH70" s="68" t="s">
        <v>1949</v>
      </c>
      <c r="AI70" s="68" t="s">
        <v>1953</v>
      </c>
      <c r="AJ70" s="68" t="s">
        <v>1952</v>
      </c>
      <c r="AK70" s="69"/>
      <c r="AL70" s="69"/>
      <c r="AM70" s="69"/>
      <c r="AN70" s="69"/>
      <c r="AO70" s="69"/>
      <c r="AP70" s="69"/>
      <c r="AQ70" s="69"/>
      <c r="AR70" s="69"/>
      <c r="AS70" s="69"/>
      <c r="AT70" s="69"/>
    </row>
    <row r="71" spans="1:46" ht="13" x14ac:dyDescent="0.15">
      <c r="A71" s="67">
        <v>43769.677958668981</v>
      </c>
      <c r="B71" s="68" t="s">
        <v>141</v>
      </c>
      <c r="C71" s="68" t="str">
        <f t="shared" si="0"/>
        <v>Harmony</v>
      </c>
      <c r="D71" s="68" t="str">
        <f t="shared" si="7"/>
        <v>Catherine Hyatt</v>
      </c>
      <c r="E71" s="73">
        <f t="shared" si="8"/>
        <v>1</v>
      </c>
      <c r="F71" s="68">
        <f t="shared" si="9"/>
        <v>1</v>
      </c>
      <c r="G71" s="68">
        <f t="shared" si="10"/>
        <v>1</v>
      </c>
      <c r="H71" s="68">
        <f t="shared" si="11"/>
        <v>1</v>
      </c>
      <c r="I71" s="68"/>
      <c r="J71" s="68" t="s">
        <v>247</v>
      </c>
      <c r="K71" s="69"/>
      <c r="L71" s="69"/>
      <c r="M71" s="69"/>
      <c r="N71" s="68" t="s">
        <v>257</v>
      </c>
      <c r="O71" s="69"/>
      <c r="P71" s="69"/>
      <c r="Q71" s="69"/>
      <c r="R71" s="69"/>
      <c r="S71" s="69"/>
      <c r="T71" s="69"/>
      <c r="U71" s="69"/>
      <c r="V71" s="69"/>
      <c r="W71" s="69"/>
      <c r="X71" s="69"/>
      <c r="Y71" s="69"/>
      <c r="Z71" s="69"/>
      <c r="AA71" s="69"/>
      <c r="AB71" s="69"/>
      <c r="AC71" s="69"/>
      <c r="AD71" s="69"/>
      <c r="AE71" s="69"/>
      <c r="AF71" s="69"/>
      <c r="AG71" s="69"/>
      <c r="AH71" s="68" t="s">
        <v>1949</v>
      </c>
      <c r="AI71" s="68" t="s">
        <v>1950</v>
      </c>
      <c r="AJ71" s="68" t="s">
        <v>1952</v>
      </c>
      <c r="AK71" s="69"/>
      <c r="AL71" s="69"/>
      <c r="AM71" s="69"/>
      <c r="AN71" s="69"/>
      <c r="AO71" s="69"/>
      <c r="AP71" s="69"/>
      <c r="AQ71" s="69"/>
      <c r="AR71" s="69"/>
      <c r="AS71" s="69"/>
      <c r="AT71" s="69"/>
    </row>
    <row r="72" spans="1:46" ht="13" x14ac:dyDescent="0.15">
      <c r="A72" s="67">
        <v>43769.679200289349</v>
      </c>
      <c r="B72" s="68" t="s">
        <v>141</v>
      </c>
      <c r="C72" s="68" t="str">
        <f t="shared" si="0"/>
        <v>Harmony</v>
      </c>
      <c r="D72" s="68" t="str">
        <f t="shared" si="7"/>
        <v>Pranav Rao</v>
      </c>
      <c r="E72" s="73">
        <f t="shared" si="8"/>
        <v>0.66666666666666663</v>
      </c>
      <c r="F72" s="68">
        <f t="shared" si="9"/>
        <v>1</v>
      </c>
      <c r="G72" s="68">
        <f t="shared" si="10"/>
        <v>1</v>
      </c>
      <c r="H72" s="68">
        <f t="shared" si="11"/>
        <v>0</v>
      </c>
      <c r="I72" s="68"/>
      <c r="J72" s="68" t="s">
        <v>247</v>
      </c>
      <c r="K72" s="69"/>
      <c r="L72" s="69"/>
      <c r="M72" s="69"/>
      <c r="N72" s="68" t="s">
        <v>269</v>
      </c>
      <c r="O72" s="69"/>
      <c r="P72" s="69"/>
      <c r="Q72" s="69"/>
      <c r="R72" s="69"/>
      <c r="S72" s="69"/>
      <c r="T72" s="69"/>
      <c r="U72" s="69"/>
      <c r="V72" s="69"/>
      <c r="W72" s="69"/>
      <c r="X72" s="69"/>
      <c r="Y72" s="69"/>
      <c r="Z72" s="69"/>
      <c r="AA72" s="69"/>
      <c r="AB72" s="69"/>
      <c r="AC72" s="69"/>
      <c r="AD72" s="69"/>
      <c r="AE72" s="69"/>
      <c r="AF72" s="69"/>
      <c r="AG72" s="69"/>
      <c r="AH72" s="68" t="s">
        <v>1949</v>
      </c>
      <c r="AI72" s="68" t="s">
        <v>1950</v>
      </c>
      <c r="AJ72" s="68" t="s">
        <v>1951</v>
      </c>
      <c r="AK72" s="69"/>
      <c r="AL72" s="69"/>
      <c r="AM72" s="69"/>
      <c r="AN72" s="69"/>
      <c r="AO72" s="69"/>
      <c r="AP72" s="69"/>
      <c r="AQ72" s="69"/>
      <c r="AR72" s="69"/>
      <c r="AS72" s="69"/>
      <c r="AT72" s="69"/>
    </row>
    <row r="73" spans="1:46" ht="13" x14ac:dyDescent="0.15">
      <c r="A73" s="67">
        <v>43769.698593356487</v>
      </c>
      <c r="B73" s="68" t="s">
        <v>141</v>
      </c>
      <c r="C73" s="68" t="str">
        <f t="shared" si="0"/>
        <v>Hendrickson</v>
      </c>
      <c r="D73" s="68" t="str">
        <f t="shared" si="7"/>
        <v>Keysibeth Guerra</v>
      </c>
      <c r="E73" s="73">
        <f t="shared" si="8"/>
        <v>1</v>
      </c>
      <c r="F73" s="68">
        <f t="shared" si="9"/>
        <v>1</v>
      </c>
      <c r="G73" s="68">
        <f t="shared" si="10"/>
        <v>1</v>
      </c>
      <c r="H73" s="68">
        <f t="shared" si="11"/>
        <v>1</v>
      </c>
      <c r="I73" s="68"/>
      <c r="J73" s="68" t="s">
        <v>288</v>
      </c>
      <c r="K73" s="69"/>
      <c r="L73" s="69"/>
      <c r="M73" s="69"/>
      <c r="N73" s="69"/>
      <c r="O73" s="68" t="s">
        <v>298</v>
      </c>
      <c r="P73" s="69"/>
      <c r="Q73" s="69"/>
      <c r="R73" s="69"/>
      <c r="S73" s="69"/>
      <c r="T73" s="69"/>
      <c r="U73" s="69"/>
      <c r="V73" s="69"/>
      <c r="W73" s="69"/>
      <c r="X73" s="69"/>
      <c r="Y73" s="69"/>
      <c r="Z73" s="69"/>
      <c r="AA73" s="69"/>
      <c r="AB73" s="69"/>
      <c r="AC73" s="69"/>
      <c r="AD73" s="69"/>
      <c r="AE73" s="69"/>
      <c r="AF73" s="69"/>
      <c r="AG73" s="69"/>
      <c r="AH73" s="68" t="s">
        <v>1949</v>
      </c>
      <c r="AI73" s="68" t="s">
        <v>1950</v>
      </c>
      <c r="AJ73" s="68" t="s">
        <v>1952</v>
      </c>
      <c r="AK73" s="69"/>
      <c r="AL73" s="69"/>
      <c r="AM73" s="69"/>
      <c r="AN73" s="69"/>
      <c r="AO73" s="69"/>
      <c r="AP73" s="69"/>
      <c r="AQ73" s="69"/>
      <c r="AR73" s="69"/>
      <c r="AS73" s="69"/>
      <c r="AT73" s="69"/>
    </row>
    <row r="74" spans="1:46" ht="13" x14ac:dyDescent="0.15">
      <c r="A74" s="67">
        <v>43769.708615428244</v>
      </c>
      <c r="B74" s="68" t="s">
        <v>141</v>
      </c>
      <c r="C74" s="68" t="str">
        <f t="shared" si="0"/>
        <v>Hendrickson</v>
      </c>
      <c r="D74" s="68" t="str">
        <f t="shared" si="7"/>
        <v>Caleb Haley</v>
      </c>
      <c r="E74" s="73">
        <f t="shared" si="8"/>
        <v>1</v>
      </c>
      <c r="F74" s="68">
        <f t="shared" si="9"/>
        <v>1</v>
      </c>
      <c r="G74" s="68">
        <f t="shared" si="10"/>
        <v>1</v>
      </c>
      <c r="H74" s="68">
        <f t="shared" si="11"/>
        <v>1</v>
      </c>
      <c r="I74" s="68"/>
      <c r="J74" s="68" t="s">
        <v>288</v>
      </c>
      <c r="K74" s="69"/>
      <c r="L74" s="69"/>
      <c r="M74" s="69"/>
      <c r="N74" s="69"/>
      <c r="O74" s="68" t="s">
        <v>1955</v>
      </c>
      <c r="P74" s="69"/>
      <c r="Q74" s="69"/>
      <c r="R74" s="69"/>
      <c r="S74" s="69"/>
      <c r="T74" s="69"/>
      <c r="U74" s="69"/>
      <c r="V74" s="69"/>
      <c r="W74" s="69"/>
      <c r="X74" s="69"/>
      <c r="Y74" s="69"/>
      <c r="Z74" s="69"/>
      <c r="AA74" s="69"/>
      <c r="AB74" s="69"/>
      <c r="AC74" s="69"/>
      <c r="AD74" s="69"/>
      <c r="AE74" s="69"/>
      <c r="AF74" s="69"/>
      <c r="AG74" s="69"/>
      <c r="AH74" s="68" t="s">
        <v>1949</v>
      </c>
      <c r="AI74" s="68" t="s">
        <v>1950</v>
      </c>
      <c r="AJ74" s="68" t="s">
        <v>1952</v>
      </c>
      <c r="AK74" s="69"/>
      <c r="AL74" s="69"/>
      <c r="AM74" s="69"/>
      <c r="AN74" s="69"/>
      <c r="AO74" s="69"/>
      <c r="AP74" s="69"/>
      <c r="AQ74" s="69"/>
      <c r="AR74" s="69"/>
      <c r="AS74" s="69"/>
      <c r="AT74" s="69"/>
    </row>
    <row r="75" spans="1:46" ht="13" x14ac:dyDescent="0.15">
      <c r="A75" s="67">
        <v>43769.714634004631</v>
      </c>
      <c r="B75" s="68" t="s">
        <v>141</v>
      </c>
      <c r="C75" s="68" t="str">
        <f t="shared" si="0"/>
        <v>Hendrickson</v>
      </c>
      <c r="D75" s="68" t="str">
        <f t="shared" si="7"/>
        <v>Camryn Wade</v>
      </c>
      <c r="E75" s="73">
        <f t="shared" si="8"/>
        <v>1</v>
      </c>
      <c r="F75" s="68">
        <f t="shared" si="9"/>
        <v>1</v>
      </c>
      <c r="G75" s="68">
        <f t="shared" si="10"/>
        <v>1</v>
      </c>
      <c r="H75" s="68">
        <f t="shared" si="11"/>
        <v>1</v>
      </c>
      <c r="I75" s="68"/>
      <c r="J75" s="68" t="s">
        <v>288</v>
      </c>
      <c r="K75" s="69"/>
      <c r="L75" s="69"/>
      <c r="M75" s="69"/>
      <c r="N75" s="69"/>
      <c r="O75" s="68" t="s">
        <v>388</v>
      </c>
      <c r="P75" s="69"/>
      <c r="Q75" s="69"/>
      <c r="R75" s="69"/>
      <c r="S75" s="69"/>
      <c r="T75" s="69"/>
      <c r="U75" s="69"/>
      <c r="V75" s="69"/>
      <c r="W75" s="69"/>
      <c r="X75" s="69"/>
      <c r="Y75" s="69"/>
      <c r="Z75" s="69"/>
      <c r="AA75" s="69"/>
      <c r="AB75" s="69"/>
      <c r="AC75" s="69"/>
      <c r="AD75" s="69"/>
      <c r="AE75" s="69"/>
      <c r="AF75" s="69"/>
      <c r="AG75" s="69"/>
      <c r="AH75" s="68" t="s">
        <v>1949</v>
      </c>
      <c r="AI75" s="68" t="s">
        <v>1950</v>
      </c>
      <c r="AJ75" s="68" t="s">
        <v>1952</v>
      </c>
      <c r="AK75" s="69"/>
      <c r="AL75" s="69"/>
      <c r="AM75" s="69"/>
      <c r="AN75" s="69"/>
      <c r="AO75" s="69"/>
      <c r="AP75" s="69"/>
      <c r="AQ75" s="69"/>
      <c r="AR75" s="69"/>
      <c r="AS75" s="69"/>
      <c r="AT75" s="69"/>
    </row>
    <row r="76" spans="1:46" ht="13" x14ac:dyDescent="0.15">
      <c r="A76" s="67">
        <v>43769.718721504629</v>
      </c>
      <c r="B76" s="68" t="s">
        <v>141</v>
      </c>
      <c r="C76" s="68" t="str">
        <f t="shared" si="0"/>
        <v>Hendrickson</v>
      </c>
      <c r="D76" s="68" t="str">
        <f t="shared" si="7"/>
        <v>Aubrey Van Zandt</v>
      </c>
      <c r="E76" s="73">
        <f t="shared" si="8"/>
        <v>1</v>
      </c>
      <c r="F76" s="68">
        <f t="shared" si="9"/>
        <v>1</v>
      </c>
      <c r="G76" s="68">
        <f t="shared" si="10"/>
        <v>1</v>
      </c>
      <c r="H76" s="68">
        <f t="shared" si="11"/>
        <v>1</v>
      </c>
      <c r="I76" s="68"/>
      <c r="J76" s="68" t="s">
        <v>288</v>
      </c>
      <c r="K76" s="69"/>
      <c r="L76" s="69"/>
      <c r="M76" s="69"/>
      <c r="N76" s="69"/>
      <c r="O76" s="68" t="s">
        <v>302</v>
      </c>
      <c r="P76" s="69"/>
      <c r="Q76" s="69"/>
      <c r="R76" s="69"/>
      <c r="S76" s="69"/>
      <c r="T76" s="69"/>
      <c r="U76" s="69"/>
      <c r="V76" s="69"/>
      <c r="W76" s="69"/>
      <c r="X76" s="69"/>
      <c r="Y76" s="69"/>
      <c r="Z76" s="69"/>
      <c r="AA76" s="69"/>
      <c r="AB76" s="69"/>
      <c r="AC76" s="69"/>
      <c r="AD76" s="69"/>
      <c r="AE76" s="69"/>
      <c r="AF76" s="69"/>
      <c r="AG76" s="69"/>
      <c r="AH76" s="68" t="s">
        <v>1949</v>
      </c>
      <c r="AI76" s="68" t="s">
        <v>1950</v>
      </c>
      <c r="AJ76" s="68" t="s">
        <v>1952</v>
      </c>
      <c r="AK76" s="69"/>
      <c r="AL76" s="69"/>
      <c r="AM76" s="69"/>
      <c r="AN76" s="69"/>
      <c r="AO76" s="69"/>
      <c r="AP76" s="69"/>
      <c r="AQ76" s="69"/>
      <c r="AR76" s="69"/>
      <c r="AS76" s="69"/>
      <c r="AT76" s="69"/>
    </row>
    <row r="77" spans="1:46" ht="13" x14ac:dyDescent="0.15">
      <c r="A77" s="67">
        <v>43769.722797407405</v>
      </c>
      <c r="B77" s="68" t="s">
        <v>141</v>
      </c>
      <c r="C77" s="68" t="str">
        <f t="shared" si="0"/>
        <v>Hendrickson</v>
      </c>
      <c r="D77" s="68" t="str">
        <f t="shared" si="7"/>
        <v>Jayden Banks</v>
      </c>
      <c r="E77" s="73">
        <f t="shared" si="8"/>
        <v>1</v>
      </c>
      <c r="F77" s="68">
        <f t="shared" si="9"/>
        <v>1</v>
      </c>
      <c r="G77" s="68">
        <f t="shared" si="10"/>
        <v>1</v>
      </c>
      <c r="H77" s="68">
        <f t="shared" si="11"/>
        <v>1</v>
      </c>
      <c r="I77" s="68"/>
      <c r="J77" s="68" t="s">
        <v>288</v>
      </c>
      <c r="K77" s="69"/>
      <c r="L77" s="69"/>
      <c r="M77" s="69"/>
      <c r="N77" s="69"/>
      <c r="O77" s="68" t="s">
        <v>303</v>
      </c>
      <c r="P77" s="69"/>
      <c r="Q77" s="69"/>
      <c r="R77" s="69"/>
      <c r="S77" s="69"/>
      <c r="T77" s="69"/>
      <c r="U77" s="69"/>
      <c r="V77" s="69"/>
      <c r="W77" s="69"/>
      <c r="X77" s="69"/>
      <c r="Y77" s="69"/>
      <c r="Z77" s="69"/>
      <c r="AA77" s="69"/>
      <c r="AB77" s="69"/>
      <c r="AC77" s="69"/>
      <c r="AD77" s="69"/>
      <c r="AE77" s="69"/>
      <c r="AF77" s="69"/>
      <c r="AG77" s="69"/>
      <c r="AH77" s="68" t="s">
        <v>1949</v>
      </c>
      <c r="AI77" s="68" t="s">
        <v>1950</v>
      </c>
      <c r="AJ77" s="68" t="s">
        <v>1952</v>
      </c>
      <c r="AK77" s="69"/>
      <c r="AL77" s="69"/>
      <c r="AM77" s="69"/>
      <c r="AN77" s="69"/>
      <c r="AO77" s="69"/>
      <c r="AP77" s="69"/>
      <c r="AQ77" s="69"/>
      <c r="AR77" s="69"/>
      <c r="AS77" s="69"/>
      <c r="AT77" s="69"/>
    </row>
    <row r="78" spans="1:46" ht="13" x14ac:dyDescent="0.15">
      <c r="A78" s="67">
        <v>43769.730017893518</v>
      </c>
      <c r="B78" s="68" t="s">
        <v>141</v>
      </c>
      <c r="C78" s="68" t="str">
        <f t="shared" si="0"/>
        <v>Hendrickson</v>
      </c>
      <c r="D78" s="68" t="str">
        <f t="shared" si="7"/>
        <v>Daniel Nelson</v>
      </c>
      <c r="E78" s="73">
        <f t="shared" si="8"/>
        <v>0.33333333333333331</v>
      </c>
      <c r="F78" s="68">
        <f t="shared" si="9"/>
        <v>0</v>
      </c>
      <c r="G78" s="68">
        <f t="shared" si="10"/>
        <v>0</v>
      </c>
      <c r="H78" s="68">
        <f t="shared" si="11"/>
        <v>1</v>
      </c>
      <c r="I78" s="68"/>
      <c r="J78" s="68" t="s">
        <v>288</v>
      </c>
      <c r="K78" s="69"/>
      <c r="L78" s="69"/>
      <c r="M78" s="69"/>
      <c r="N78" s="69"/>
      <c r="O78" s="68" t="s">
        <v>331</v>
      </c>
      <c r="P78" s="69"/>
      <c r="Q78" s="69"/>
      <c r="R78" s="69"/>
      <c r="S78" s="69"/>
      <c r="T78" s="69"/>
      <c r="U78" s="69"/>
      <c r="V78" s="69"/>
      <c r="W78" s="69"/>
      <c r="X78" s="69"/>
      <c r="Y78" s="69"/>
      <c r="Z78" s="69"/>
      <c r="AA78" s="69"/>
      <c r="AB78" s="69"/>
      <c r="AC78" s="69"/>
      <c r="AD78" s="69"/>
      <c r="AE78" s="69"/>
      <c r="AF78" s="69"/>
      <c r="AG78" s="69"/>
      <c r="AH78" s="68" t="s">
        <v>1956</v>
      </c>
      <c r="AI78" s="68" t="s">
        <v>1953</v>
      </c>
      <c r="AJ78" s="68" t="s">
        <v>1952</v>
      </c>
      <c r="AK78" s="69"/>
      <c r="AL78" s="69"/>
      <c r="AM78" s="69"/>
      <c r="AN78" s="69"/>
      <c r="AO78" s="69"/>
      <c r="AP78" s="69"/>
      <c r="AQ78" s="69"/>
      <c r="AR78" s="69"/>
      <c r="AS78" s="69"/>
      <c r="AT78" s="69"/>
    </row>
    <row r="79" spans="1:46" ht="13" x14ac:dyDescent="0.15">
      <c r="A79" s="67">
        <v>43769.731592546297</v>
      </c>
      <c r="B79" s="68" t="s">
        <v>141</v>
      </c>
      <c r="C79" s="68" t="str">
        <f t="shared" si="0"/>
        <v>Hendrickson</v>
      </c>
      <c r="D79" s="68" t="str">
        <f t="shared" si="7"/>
        <v>Brooke Wickersham</v>
      </c>
      <c r="E79" s="73">
        <f t="shared" si="8"/>
        <v>1</v>
      </c>
      <c r="F79" s="68">
        <f t="shared" si="9"/>
        <v>1</v>
      </c>
      <c r="G79" s="68">
        <f t="shared" si="10"/>
        <v>1</v>
      </c>
      <c r="H79" s="68">
        <f t="shared" si="11"/>
        <v>1</v>
      </c>
      <c r="I79" s="68"/>
      <c r="J79" s="68" t="s">
        <v>288</v>
      </c>
      <c r="K79" s="69"/>
      <c r="L79" s="69"/>
      <c r="M79" s="69"/>
      <c r="N79" s="69"/>
      <c r="O79" s="68" t="s">
        <v>294</v>
      </c>
      <c r="P79" s="69"/>
      <c r="Q79" s="69"/>
      <c r="R79" s="69"/>
      <c r="S79" s="69"/>
      <c r="T79" s="69"/>
      <c r="U79" s="69"/>
      <c r="V79" s="69"/>
      <c r="W79" s="69"/>
      <c r="X79" s="69"/>
      <c r="Y79" s="69"/>
      <c r="Z79" s="69"/>
      <c r="AA79" s="69"/>
      <c r="AB79" s="69"/>
      <c r="AC79" s="69"/>
      <c r="AD79" s="69"/>
      <c r="AE79" s="69"/>
      <c r="AF79" s="69"/>
      <c r="AG79" s="69"/>
      <c r="AH79" s="68" t="s">
        <v>1949</v>
      </c>
      <c r="AI79" s="68" t="s">
        <v>1950</v>
      </c>
      <c r="AJ79" s="68" t="s">
        <v>1952</v>
      </c>
      <c r="AK79" s="69"/>
      <c r="AL79" s="69"/>
      <c r="AM79" s="69"/>
      <c r="AN79" s="69"/>
      <c r="AO79" s="69"/>
      <c r="AP79" s="69"/>
      <c r="AQ79" s="69"/>
      <c r="AR79" s="69"/>
      <c r="AS79" s="69"/>
      <c r="AT79" s="69"/>
    </row>
    <row r="80" spans="1:46" ht="13" x14ac:dyDescent="0.15">
      <c r="A80" s="67">
        <v>43770.416411759259</v>
      </c>
      <c r="B80" s="68" t="s">
        <v>141</v>
      </c>
      <c r="C80" s="68" t="str">
        <f t="shared" si="0"/>
        <v>Hendrickson</v>
      </c>
      <c r="D80" s="68" t="str">
        <f t="shared" si="7"/>
        <v>Skylar Schlicht</v>
      </c>
      <c r="E80" s="73">
        <f t="shared" si="8"/>
        <v>1</v>
      </c>
      <c r="F80" s="68">
        <f t="shared" si="9"/>
        <v>1</v>
      </c>
      <c r="G80" s="68">
        <f t="shared" si="10"/>
        <v>1</v>
      </c>
      <c r="H80" s="68">
        <f t="shared" si="11"/>
        <v>1</v>
      </c>
      <c r="I80" s="68"/>
      <c r="J80" s="68" t="s">
        <v>288</v>
      </c>
      <c r="K80" s="69"/>
      <c r="L80" s="69"/>
      <c r="M80" s="69"/>
      <c r="N80" s="69"/>
      <c r="O80" s="68" t="s">
        <v>295</v>
      </c>
      <c r="P80" s="69"/>
      <c r="Q80" s="69"/>
      <c r="R80" s="69"/>
      <c r="S80" s="69"/>
      <c r="T80" s="69"/>
      <c r="U80" s="69"/>
      <c r="V80" s="69"/>
      <c r="W80" s="69"/>
      <c r="X80" s="69"/>
      <c r="Y80" s="69"/>
      <c r="Z80" s="69"/>
      <c r="AA80" s="69"/>
      <c r="AB80" s="69"/>
      <c r="AC80" s="69"/>
      <c r="AD80" s="69"/>
      <c r="AE80" s="69"/>
      <c r="AF80" s="69"/>
      <c r="AG80" s="69"/>
      <c r="AH80" s="68" t="s">
        <v>1949</v>
      </c>
      <c r="AI80" s="68" t="s">
        <v>1950</v>
      </c>
      <c r="AJ80" s="68" t="s">
        <v>1952</v>
      </c>
      <c r="AK80" s="69"/>
      <c r="AL80" s="69"/>
      <c r="AM80" s="69"/>
      <c r="AN80" s="69"/>
      <c r="AO80" s="69"/>
      <c r="AP80" s="69"/>
      <c r="AQ80" s="69"/>
      <c r="AR80" s="69"/>
      <c r="AS80" s="69"/>
      <c r="AT80" s="69"/>
    </row>
    <row r="81" spans="1:46" ht="13" x14ac:dyDescent="0.15">
      <c r="A81" s="67">
        <v>43773.707094861107</v>
      </c>
      <c r="B81" s="68" t="s">
        <v>141</v>
      </c>
      <c r="C81" s="68" t="str">
        <f t="shared" si="0"/>
        <v>Weiss</v>
      </c>
      <c r="D81" s="68" t="str">
        <f t="shared" si="7"/>
        <v>Luz Sanchez</v>
      </c>
      <c r="E81" s="73">
        <f t="shared" si="8"/>
        <v>1</v>
      </c>
      <c r="F81" s="68">
        <f t="shared" si="9"/>
        <v>1</v>
      </c>
      <c r="G81" s="68">
        <f t="shared" si="10"/>
        <v>1</v>
      </c>
      <c r="H81" s="68">
        <f t="shared" si="11"/>
        <v>1</v>
      </c>
      <c r="I81" s="69"/>
      <c r="J81" s="68" t="s">
        <v>168</v>
      </c>
      <c r="K81" s="69"/>
      <c r="L81" s="69"/>
      <c r="M81" s="69"/>
      <c r="N81" s="69"/>
      <c r="O81" s="69"/>
      <c r="P81" s="69"/>
      <c r="Q81" s="69"/>
      <c r="R81" s="69"/>
      <c r="S81" s="69"/>
      <c r="T81" s="69"/>
      <c r="U81" s="69"/>
      <c r="V81" s="68" t="s">
        <v>367</v>
      </c>
      <c r="W81" s="69"/>
      <c r="X81" s="69"/>
      <c r="Y81" s="69"/>
      <c r="Z81" s="69"/>
      <c r="AA81" s="69"/>
      <c r="AB81" s="69"/>
      <c r="AC81" s="69"/>
      <c r="AD81" s="69"/>
      <c r="AE81" s="69"/>
      <c r="AF81" s="69"/>
      <c r="AG81" s="69"/>
      <c r="AH81" s="68" t="s">
        <v>1949</v>
      </c>
      <c r="AI81" s="68" t="s">
        <v>1950</v>
      </c>
      <c r="AJ81" s="68" t="s">
        <v>1952</v>
      </c>
      <c r="AK81" s="69"/>
      <c r="AL81" s="69"/>
      <c r="AM81" s="69"/>
      <c r="AN81" s="69"/>
      <c r="AO81" s="69"/>
      <c r="AP81" s="69"/>
      <c r="AQ81" s="69"/>
      <c r="AR81" s="69"/>
      <c r="AS81" s="69"/>
      <c r="AT81" s="69"/>
    </row>
    <row r="82" spans="1:46" ht="13" x14ac:dyDescent="0.15">
      <c r="A82" s="67">
        <v>43773.709513043985</v>
      </c>
      <c r="B82" s="68" t="s">
        <v>141</v>
      </c>
      <c r="C82" s="68" t="str">
        <f t="shared" si="0"/>
        <v>Del Valle</v>
      </c>
      <c r="D82" s="68" t="str">
        <f t="shared" si="7"/>
        <v>Estrellita Dilbert</v>
      </c>
      <c r="E82" s="73">
        <f t="shared" si="8"/>
        <v>1</v>
      </c>
      <c r="F82" s="68">
        <f t="shared" si="9"/>
        <v>1</v>
      </c>
      <c r="G82" s="68">
        <f t="shared" si="10"/>
        <v>1</v>
      </c>
      <c r="H82" s="68">
        <f t="shared" si="11"/>
        <v>1</v>
      </c>
      <c r="I82" s="69"/>
      <c r="J82" s="68" t="s">
        <v>144</v>
      </c>
      <c r="K82" s="69"/>
      <c r="L82" s="69"/>
      <c r="M82" s="68" t="s">
        <v>146</v>
      </c>
      <c r="N82" s="69"/>
      <c r="O82" s="69"/>
      <c r="P82" s="69"/>
      <c r="Q82" s="69"/>
      <c r="R82" s="69"/>
      <c r="S82" s="69"/>
      <c r="T82" s="69"/>
      <c r="U82" s="69"/>
      <c r="V82" s="69"/>
      <c r="W82" s="69"/>
      <c r="X82" s="69"/>
      <c r="Y82" s="69"/>
      <c r="Z82" s="69"/>
      <c r="AA82" s="69"/>
      <c r="AB82" s="69"/>
      <c r="AC82" s="69"/>
      <c r="AD82" s="69"/>
      <c r="AE82" s="69"/>
      <c r="AF82" s="69"/>
      <c r="AG82" s="69"/>
      <c r="AH82" s="68" t="s">
        <v>1949</v>
      </c>
      <c r="AI82" s="68" t="s">
        <v>1950</v>
      </c>
      <c r="AJ82" s="68" t="s">
        <v>1952</v>
      </c>
      <c r="AK82" s="69"/>
      <c r="AL82" s="69"/>
      <c r="AM82" s="69"/>
      <c r="AN82" s="69"/>
      <c r="AO82" s="69"/>
      <c r="AP82" s="69"/>
      <c r="AQ82" s="69"/>
      <c r="AR82" s="69"/>
      <c r="AS82" s="69"/>
      <c r="AT82" s="69"/>
    </row>
    <row r="83" spans="1:46" ht="13" x14ac:dyDescent="0.15">
      <c r="A83" s="67">
        <v>43773.71413197917</v>
      </c>
      <c r="B83" s="68" t="s">
        <v>141</v>
      </c>
      <c r="C83" s="68" t="str">
        <f t="shared" si="0"/>
        <v>Del Valle</v>
      </c>
      <c r="D83" s="68" t="str">
        <f t="shared" si="7"/>
        <v>Xochilth Rojo Arroyo</v>
      </c>
      <c r="E83" s="73">
        <f t="shared" si="8"/>
        <v>1</v>
      </c>
      <c r="F83" s="68">
        <f t="shared" si="9"/>
        <v>1</v>
      </c>
      <c r="G83" s="68">
        <f t="shared" si="10"/>
        <v>1</v>
      </c>
      <c r="H83" s="68">
        <f t="shared" si="11"/>
        <v>1</v>
      </c>
      <c r="I83" s="69"/>
      <c r="J83" s="68" t="s">
        <v>144</v>
      </c>
      <c r="K83" s="69"/>
      <c r="L83" s="69"/>
      <c r="M83" s="68" t="s">
        <v>154</v>
      </c>
      <c r="N83" s="69"/>
      <c r="O83" s="69"/>
      <c r="P83" s="69"/>
      <c r="Q83" s="69"/>
      <c r="R83" s="69"/>
      <c r="S83" s="69"/>
      <c r="T83" s="69"/>
      <c r="U83" s="69"/>
      <c r="V83" s="69"/>
      <c r="W83" s="69"/>
      <c r="X83" s="69"/>
      <c r="Y83" s="69"/>
      <c r="Z83" s="69"/>
      <c r="AA83" s="69"/>
      <c r="AB83" s="69"/>
      <c r="AC83" s="69"/>
      <c r="AD83" s="69"/>
      <c r="AE83" s="69"/>
      <c r="AF83" s="69"/>
      <c r="AG83" s="69"/>
      <c r="AH83" s="68" t="s">
        <v>1949</v>
      </c>
      <c r="AI83" s="68" t="s">
        <v>1950</v>
      </c>
      <c r="AJ83" s="68" t="s">
        <v>1952</v>
      </c>
      <c r="AK83" s="69"/>
      <c r="AL83" s="69"/>
      <c r="AM83" s="69"/>
      <c r="AN83" s="69"/>
      <c r="AO83" s="69"/>
      <c r="AP83" s="69"/>
      <c r="AQ83" s="69"/>
      <c r="AR83" s="69"/>
      <c r="AS83" s="69"/>
      <c r="AT83" s="69"/>
    </row>
    <row r="84" spans="1:46" ht="13" x14ac:dyDescent="0.15">
      <c r="A84" s="67">
        <v>43773.716666608801</v>
      </c>
      <c r="B84" s="68" t="s">
        <v>141</v>
      </c>
      <c r="C84" s="68" t="str">
        <f t="shared" si="0"/>
        <v>Weiss</v>
      </c>
      <c r="D84" s="68" t="str">
        <f t="shared" si="7"/>
        <v>Isaac Ahonle</v>
      </c>
      <c r="E84" s="73">
        <f t="shared" si="8"/>
        <v>1</v>
      </c>
      <c r="F84" s="68">
        <f t="shared" si="9"/>
        <v>1</v>
      </c>
      <c r="G84" s="68">
        <f t="shared" si="10"/>
        <v>1</v>
      </c>
      <c r="H84" s="68">
        <f t="shared" si="11"/>
        <v>1</v>
      </c>
      <c r="I84" s="69"/>
      <c r="J84" s="68" t="s">
        <v>168</v>
      </c>
      <c r="K84" s="69"/>
      <c r="L84" s="69"/>
      <c r="M84" s="69"/>
      <c r="N84" s="69"/>
      <c r="O84" s="69"/>
      <c r="P84" s="69"/>
      <c r="Q84" s="69"/>
      <c r="R84" s="69"/>
      <c r="S84" s="69"/>
      <c r="T84" s="69"/>
      <c r="U84" s="69"/>
      <c r="V84" s="68" t="s">
        <v>189</v>
      </c>
      <c r="W84" s="69"/>
      <c r="X84" s="69"/>
      <c r="Y84" s="69"/>
      <c r="Z84" s="69"/>
      <c r="AA84" s="69"/>
      <c r="AB84" s="69"/>
      <c r="AC84" s="69"/>
      <c r="AD84" s="69"/>
      <c r="AE84" s="69"/>
      <c r="AF84" s="69"/>
      <c r="AG84" s="69"/>
      <c r="AH84" s="68" t="s">
        <v>1949</v>
      </c>
      <c r="AI84" s="68" t="s">
        <v>1950</v>
      </c>
      <c r="AJ84" s="68" t="s">
        <v>1952</v>
      </c>
      <c r="AK84" s="69"/>
      <c r="AL84" s="69"/>
      <c r="AM84" s="69"/>
      <c r="AN84" s="69"/>
      <c r="AO84" s="69"/>
      <c r="AP84" s="69"/>
      <c r="AQ84" s="69"/>
      <c r="AR84" s="69"/>
      <c r="AS84" s="69"/>
      <c r="AT84" s="69"/>
    </row>
    <row r="85" spans="1:46" ht="13" x14ac:dyDescent="0.15">
      <c r="A85" s="67">
        <v>43773.718326562499</v>
      </c>
      <c r="B85" s="68" t="s">
        <v>141</v>
      </c>
      <c r="C85" s="68" t="str">
        <f t="shared" si="0"/>
        <v>Del Valle</v>
      </c>
      <c r="D85" s="68" t="str">
        <f t="shared" si="7"/>
        <v>Aleksy Rodriguez</v>
      </c>
      <c r="E85" s="73">
        <f t="shared" si="8"/>
        <v>1</v>
      </c>
      <c r="F85" s="68">
        <f t="shared" si="9"/>
        <v>1</v>
      </c>
      <c r="G85" s="68">
        <f t="shared" si="10"/>
        <v>1</v>
      </c>
      <c r="H85" s="68">
        <f t="shared" si="11"/>
        <v>1</v>
      </c>
      <c r="I85" s="69"/>
      <c r="J85" s="68" t="s">
        <v>144</v>
      </c>
      <c r="K85" s="69"/>
      <c r="L85" s="69"/>
      <c r="M85" s="68" t="s">
        <v>151</v>
      </c>
      <c r="N85" s="69"/>
      <c r="O85" s="69"/>
      <c r="P85" s="69"/>
      <c r="Q85" s="69"/>
      <c r="R85" s="69"/>
      <c r="S85" s="69"/>
      <c r="T85" s="69"/>
      <c r="U85" s="69"/>
      <c r="V85" s="69"/>
      <c r="W85" s="69"/>
      <c r="X85" s="69"/>
      <c r="Y85" s="69"/>
      <c r="Z85" s="69"/>
      <c r="AA85" s="69"/>
      <c r="AB85" s="69"/>
      <c r="AC85" s="69"/>
      <c r="AD85" s="69"/>
      <c r="AE85" s="69"/>
      <c r="AF85" s="69"/>
      <c r="AG85" s="69"/>
      <c r="AH85" s="68" t="s">
        <v>1949</v>
      </c>
      <c r="AI85" s="68" t="s">
        <v>1950</v>
      </c>
      <c r="AJ85" s="68" t="s">
        <v>1952</v>
      </c>
      <c r="AK85" s="69"/>
      <c r="AL85" s="69"/>
      <c r="AM85" s="69"/>
      <c r="AN85" s="69"/>
      <c r="AO85" s="69"/>
      <c r="AP85" s="69"/>
      <c r="AQ85" s="69"/>
      <c r="AR85" s="69"/>
      <c r="AS85" s="69"/>
      <c r="AT85" s="69"/>
    </row>
    <row r="86" spans="1:46" ht="13" x14ac:dyDescent="0.15">
      <c r="A86" s="67">
        <v>43773.718821504634</v>
      </c>
      <c r="B86" s="68" t="s">
        <v>141</v>
      </c>
      <c r="C86" s="68" t="str">
        <f t="shared" si="0"/>
        <v>Del Valle</v>
      </c>
      <c r="D86" s="68" t="str">
        <f t="shared" si="7"/>
        <v>Adrian Zermeno</v>
      </c>
      <c r="E86" s="73">
        <f t="shared" si="8"/>
        <v>0.66666666666666663</v>
      </c>
      <c r="F86" s="68">
        <f t="shared" si="9"/>
        <v>0</v>
      </c>
      <c r="G86" s="68">
        <f t="shared" si="10"/>
        <v>1</v>
      </c>
      <c r="H86" s="68">
        <f t="shared" si="11"/>
        <v>1</v>
      </c>
      <c r="I86" s="69"/>
      <c r="J86" s="68" t="s">
        <v>144</v>
      </c>
      <c r="K86" s="69"/>
      <c r="L86" s="69"/>
      <c r="M86" s="68" t="s">
        <v>296</v>
      </c>
      <c r="N86" s="69"/>
      <c r="O86" s="69"/>
      <c r="P86" s="69"/>
      <c r="Q86" s="69"/>
      <c r="R86" s="69"/>
      <c r="S86" s="69"/>
      <c r="T86" s="69"/>
      <c r="U86" s="69"/>
      <c r="V86" s="69"/>
      <c r="W86" s="69"/>
      <c r="X86" s="69"/>
      <c r="Y86" s="69"/>
      <c r="Z86" s="69"/>
      <c r="AA86" s="69"/>
      <c r="AB86" s="69"/>
      <c r="AC86" s="69"/>
      <c r="AD86" s="69"/>
      <c r="AE86" s="69"/>
      <c r="AF86" s="69"/>
      <c r="AG86" s="69"/>
      <c r="AH86" s="68" t="s">
        <v>1957</v>
      </c>
      <c r="AI86" s="68" t="s">
        <v>1950</v>
      </c>
      <c r="AJ86" s="68" t="s">
        <v>1952</v>
      </c>
      <c r="AK86" s="69"/>
      <c r="AL86" s="69"/>
      <c r="AM86" s="69"/>
      <c r="AN86" s="69"/>
      <c r="AO86" s="69"/>
      <c r="AP86" s="69"/>
      <c r="AQ86" s="69"/>
      <c r="AR86" s="69"/>
      <c r="AS86" s="69"/>
      <c r="AT86" s="69"/>
    </row>
    <row r="87" spans="1:46" ht="13" x14ac:dyDescent="0.15">
      <c r="A87" s="67">
        <v>43773.720222777774</v>
      </c>
      <c r="B87" s="68" t="s">
        <v>141</v>
      </c>
      <c r="C87" s="68" t="str">
        <f t="shared" si="0"/>
        <v>Del Valle</v>
      </c>
      <c r="D87" s="68" t="str">
        <f t="shared" si="7"/>
        <v>Demetri Shepherd</v>
      </c>
      <c r="E87" s="73">
        <f t="shared" si="8"/>
        <v>0.66666666666666663</v>
      </c>
      <c r="F87" s="68">
        <f t="shared" si="9"/>
        <v>1</v>
      </c>
      <c r="G87" s="68">
        <f t="shared" si="10"/>
        <v>1</v>
      </c>
      <c r="H87" s="68">
        <f t="shared" si="11"/>
        <v>0</v>
      </c>
      <c r="I87" s="69"/>
      <c r="J87" s="68" t="s">
        <v>144</v>
      </c>
      <c r="K87" s="69"/>
      <c r="L87" s="69"/>
      <c r="M87" s="68" t="s">
        <v>297</v>
      </c>
      <c r="N87" s="69"/>
      <c r="O87" s="69"/>
      <c r="P87" s="69"/>
      <c r="Q87" s="69"/>
      <c r="R87" s="69"/>
      <c r="S87" s="69"/>
      <c r="T87" s="69"/>
      <c r="U87" s="69"/>
      <c r="V87" s="69"/>
      <c r="W87" s="69"/>
      <c r="X87" s="69"/>
      <c r="Y87" s="69"/>
      <c r="Z87" s="69"/>
      <c r="AA87" s="69"/>
      <c r="AB87" s="69"/>
      <c r="AC87" s="69"/>
      <c r="AD87" s="69"/>
      <c r="AE87" s="69"/>
      <c r="AF87" s="69"/>
      <c r="AG87" s="69"/>
      <c r="AH87" s="68" t="s">
        <v>1949</v>
      </c>
      <c r="AI87" s="68" t="s">
        <v>1950</v>
      </c>
      <c r="AJ87" s="68" t="s">
        <v>1951</v>
      </c>
      <c r="AK87" s="69"/>
      <c r="AL87" s="69"/>
      <c r="AM87" s="69"/>
      <c r="AN87" s="69"/>
      <c r="AO87" s="69"/>
      <c r="AP87" s="69"/>
      <c r="AQ87" s="69"/>
      <c r="AR87" s="69"/>
      <c r="AS87" s="69"/>
      <c r="AT87" s="69"/>
    </row>
    <row r="88" spans="1:46" ht="13" x14ac:dyDescent="0.15">
      <c r="A88" s="67">
        <v>43773.720593634258</v>
      </c>
      <c r="B88" s="68" t="s">
        <v>141</v>
      </c>
      <c r="C88" s="68" t="str">
        <f t="shared" si="0"/>
        <v>Del Valle</v>
      </c>
      <c r="D88" s="68" t="str">
        <f t="shared" si="7"/>
        <v>Thalia Perez Mendoza</v>
      </c>
      <c r="E88" s="73">
        <f t="shared" si="8"/>
        <v>1</v>
      </c>
      <c r="F88" s="68">
        <f t="shared" si="9"/>
        <v>1</v>
      </c>
      <c r="G88" s="68">
        <f t="shared" si="10"/>
        <v>1</v>
      </c>
      <c r="H88" s="68">
        <f t="shared" si="11"/>
        <v>1</v>
      </c>
      <c r="I88" s="69"/>
      <c r="J88" s="68" t="s">
        <v>144</v>
      </c>
      <c r="K88" s="69"/>
      <c r="L88" s="69"/>
      <c r="M88" s="68" t="s">
        <v>358</v>
      </c>
      <c r="N88" s="69"/>
      <c r="O88" s="69"/>
      <c r="P88" s="69"/>
      <c r="Q88" s="69"/>
      <c r="R88" s="69"/>
      <c r="S88" s="69"/>
      <c r="T88" s="69"/>
      <c r="U88" s="69"/>
      <c r="V88" s="69"/>
      <c r="W88" s="69"/>
      <c r="X88" s="69"/>
      <c r="Y88" s="69"/>
      <c r="Z88" s="69"/>
      <c r="AA88" s="69"/>
      <c r="AB88" s="69"/>
      <c r="AC88" s="69"/>
      <c r="AD88" s="69"/>
      <c r="AE88" s="69"/>
      <c r="AF88" s="69"/>
      <c r="AG88" s="69"/>
      <c r="AH88" s="68" t="s">
        <v>1949</v>
      </c>
      <c r="AI88" s="68" t="s">
        <v>1950</v>
      </c>
      <c r="AJ88" s="68" t="s">
        <v>1952</v>
      </c>
      <c r="AK88" s="69"/>
      <c r="AL88" s="69"/>
      <c r="AM88" s="69"/>
      <c r="AN88" s="69"/>
      <c r="AO88" s="69"/>
      <c r="AP88" s="69"/>
      <c r="AQ88" s="69"/>
      <c r="AR88" s="69"/>
      <c r="AS88" s="69"/>
      <c r="AT88" s="69"/>
    </row>
    <row r="89" spans="1:46" ht="13" x14ac:dyDescent="0.15">
      <c r="A89" s="67">
        <v>43773.720844722222</v>
      </c>
      <c r="B89" s="68" t="s">
        <v>141</v>
      </c>
      <c r="C89" s="68" t="str">
        <f t="shared" si="0"/>
        <v>Del Valle</v>
      </c>
      <c r="D89" s="68" t="str">
        <f t="shared" si="7"/>
        <v>Clarissa Leija</v>
      </c>
      <c r="E89" s="73">
        <f t="shared" si="8"/>
        <v>0.66666666666666663</v>
      </c>
      <c r="F89" s="68">
        <f t="shared" si="9"/>
        <v>1</v>
      </c>
      <c r="G89" s="68">
        <f t="shared" si="10"/>
        <v>0</v>
      </c>
      <c r="H89" s="68">
        <f t="shared" si="11"/>
        <v>1</v>
      </c>
      <c r="I89" s="69"/>
      <c r="J89" s="68" t="s">
        <v>144</v>
      </c>
      <c r="K89" s="69"/>
      <c r="L89" s="69"/>
      <c r="M89" s="68" t="s">
        <v>287</v>
      </c>
      <c r="N89" s="69"/>
      <c r="O89" s="69"/>
      <c r="P89" s="69"/>
      <c r="Q89" s="69"/>
      <c r="R89" s="69"/>
      <c r="S89" s="69"/>
      <c r="T89" s="69"/>
      <c r="U89" s="69"/>
      <c r="V89" s="69"/>
      <c r="W89" s="69"/>
      <c r="X89" s="69"/>
      <c r="Y89" s="69"/>
      <c r="Z89" s="69"/>
      <c r="AA89" s="69"/>
      <c r="AB89" s="69"/>
      <c r="AC89" s="69"/>
      <c r="AD89" s="69"/>
      <c r="AE89" s="69"/>
      <c r="AF89" s="69"/>
      <c r="AG89" s="69"/>
      <c r="AH89" s="68" t="s">
        <v>1949</v>
      </c>
      <c r="AI89" s="68" t="s">
        <v>1953</v>
      </c>
      <c r="AJ89" s="68" t="s">
        <v>1952</v>
      </c>
      <c r="AK89" s="69"/>
      <c r="AL89" s="69"/>
      <c r="AM89" s="69"/>
      <c r="AN89" s="69"/>
      <c r="AO89" s="69"/>
      <c r="AP89" s="69"/>
      <c r="AQ89" s="69"/>
      <c r="AR89" s="69"/>
      <c r="AS89" s="69"/>
      <c r="AT89" s="69"/>
    </row>
    <row r="90" spans="1:46" ht="13" x14ac:dyDescent="0.15">
      <c r="A90" s="67">
        <v>43773.722150381946</v>
      </c>
      <c r="B90" s="68" t="s">
        <v>141</v>
      </c>
      <c r="C90" s="68" t="str">
        <f t="shared" si="0"/>
        <v>Del Valle</v>
      </c>
      <c r="D90" s="68" t="str">
        <f t="shared" si="7"/>
        <v>Florence Nyiraneza</v>
      </c>
      <c r="E90" s="73">
        <f t="shared" si="8"/>
        <v>1</v>
      </c>
      <c r="F90" s="68">
        <f t="shared" si="9"/>
        <v>1</v>
      </c>
      <c r="G90" s="68">
        <f t="shared" si="10"/>
        <v>1</v>
      </c>
      <c r="H90" s="68">
        <f t="shared" si="11"/>
        <v>1</v>
      </c>
      <c r="I90" s="69"/>
      <c r="J90" s="68" t="s">
        <v>144</v>
      </c>
      <c r="K90" s="69"/>
      <c r="L90" s="69"/>
      <c r="M90" s="68" t="s">
        <v>150</v>
      </c>
      <c r="N90" s="69"/>
      <c r="O90" s="69"/>
      <c r="P90" s="69"/>
      <c r="Q90" s="69"/>
      <c r="R90" s="69"/>
      <c r="S90" s="69"/>
      <c r="T90" s="69"/>
      <c r="U90" s="69"/>
      <c r="V90" s="69"/>
      <c r="W90" s="69"/>
      <c r="X90" s="69"/>
      <c r="Y90" s="69"/>
      <c r="Z90" s="69"/>
      <c r="AA90" s="69"/>
      <c r="AB90" s="69"/>
      <c r="AC90" s="69"/>
      <c r="AD90" s="69"/>
      <c r="AE90" s="69"/>
      <c r="AF90" s="69"/>
      <c r="AG90" s="69"/>
      <c r="AH90" s="68" t="s">
        <v>1949</v>
      </c>
      <c r="AI90" s="68" t="s">
        <v>1950</v>
      </c>
      <c r="AJ90" s="68" t="s">
        <v>1952</v>
      </c>
      <c r="AK90" s="69"/>
      <c r="AL90" s="69"/>
      <c r="AM90" s="69"/>
      <c r="AN90" s="69"/>
      <c r="AO90" s="69"/>
      <c r="AP90" s="69"/>
      <c r="AQ90" s="69"/>
      <c r="AR90" s="69"/>
      <c r="AS90" s="69"/>
      <c r="AT90" s="69"/>
    </row>
    <row r="91" spans="1:46" ht="13" x14ac:dyDescent="0.15">
      <c r="A91" s="67">
        <v>43773.722632314813</v>
      </c>
      <c r="B91" s="68" t="s">
        <v>141</v>
      </c>
      <c r="C91" s="68" t="str">
        <f t="shared" si="0"/>
        <v>Del Valle</v>
      </c>
      <c r="D91" s="68" t="str">
        <f t="shared" si="7"/>
        <v>Emily Lopez Campos</v>
      </c>
      <c r="E91" s="73">
        <f t="shared" si="8"/>
        <v>1</v>
      </c>
      <c r="F91" s="68">
        <f t="shared" si="9"/>
        <v>1</v>
      </c>
      <c r="G91" s="68">
        <f t="shared" si="10"/>
        <v>1</v>
      </c>
      <c r="H91" s="68">
        <f t="shared" si="11"/>
        <v>1</v>
      </c>
      <c r="I91" s="69"/>
      <c r="J91" s="68" t="s">
        <v>144</v>
      </c>
      <c r="K91" s="69"/>
      <c r="L91" s="69"/>
      <c r="M91" s="68" t="s">
        <v>285</v>
      </c>
      <c r="N91" s="69"/>
      <c r="O91" s="69"/>
      <c r="P91" s="69"/>
      <c r="Q91" s="69"/>
      <c r="R91" s="69"/>
      <c r="S91" s="69"/>
      <c r="T91" s="69"/>
      <c r="U91" s="69"/>
      <c r="V91" s="69"/>
      <c r="W91" s="69"/>
      <c r="X91" s="69"/>
      <c r="Y91" s="69"/>
      <c r="Z91" s="69"/>
      <c r="AA91" s="69"/>
      <c r="AB91" s="69"/>
      <c r="AC91" s="69"/>
      <c r="AD91" s="69"/>
      <c r="AE91" s="69"/>
      <c r="AF91" s="69"/>
      <c r="AG91" s="69"/>
      <c r="AH91" s="68" t="s">
        <v>1949</v>
      </c>
      <c r="AI91" s="68" t="s">
        <v>1950</v>
      </c>
      <c r="AJ91" s="68" t="s">
        <v>1952</v>
      </c>
      <c r="AK91" s="69"/>
      <c r="AL91" s="69"/>
      <c r="AM91" s="69"/>
      <c r="AN91" s="69"/>
      <c r="AO91" s="69"/>
      <c r="AP91" s="69"/>
      <c r="AQ91" s="69"/>
      <c r="AR91" s="69"/>
      <c r="AS91" s="69"/>
      <c r="AT91" s="69"/>
    </row>
    <row r="92" spans="1:46" ht="13" x14ac:dyDescent="0.15">
      <c r="A92" s="67">
        <v>43773.722868865741</v>
      </c>
      <c r="B92" s="68" t="s">
        <v>141</v>
      </c>
      <c r="C92" s="68" t="str">
        <f t="shared" si="0"/>
        <v>Weiss</v>
      </c>
      <c r="D92" s="68" t="str">
        <f t="shared" si="7"/>
        <v>Lynnette DeCuire</v>
      </c>
      <c r="E92" s="73">
        <f t="shared" si="8"/>
        <v>0.33333333333333331</v>
      </c>
      <c r="F92" s="68">
        <f t="shared" si="9"/>
        <v>0</v>
      </c>
      <c r="G92" s="68">
        <f t="shared" si="10"/>
        <v>1</v>
      </c>
      <c r="H92" s="68">
        <f t="shared" si="11"/>
        <v>0</v>
      </c>
      <c r="I92" s="69"/>
      <c r="J92" s="68" t="s">
        <v>168</v>
      </c>
      <c r="K92" s="69"/>
      <c r="L92" s="69"/>
      <c r="M92" s="69"/>
      <c r="N92" s="69"/>
      <c r="O92" s="69"/>
      <c r="P92" s="69"/>
      <c r="Q92" s="69"/>
      <c r="R92" s="69"/>
      <c r="S92" s="69"/>
      <c r="T92" s="69"/>
      <c r="U92" s="69"/>
      <c r="V92" s="68" t="s">
        <v>199</v>
      </c>
      <c r="W92" s="69"/>
      <c r="X92" s="69"/>
      <c r="Y92" s="69"/>
      <c r="Z92" s="69"/>
      <c r="AA92" s="69"/>
      <c r="AB92" s="69"/>
      <c r="AC92" s="69"/>
      <c r="AD92" s="69"/>
      <c r="AE92" s="69"/>
      <c r="AF92" s="69"/>
      <c r="AG92" s="69"/>
      <c r="AH92" s="68" t="s">
        <v>1957</v>
      </c>
      <c r="AI92" s="68" t="s">
        <v>1950</v>
      </c>
      <c r="AJ92" s="68" t="s">
        <v>1951</v>
      </c>
      <c r="AK92" s="69"/>
      <c r="AL92" s="69"/>
      <c r="AM92" s="69"/>
      <c r="AN92" s="69"/>
      <c r="AO92" s="69"/>
      <c r="AP92" s="69"/>
      <c r="AQ92" s="69"/>
      <c r="AR92" s="69"/>
      <c r="AS92" s="69"/>
      <c r="AT92" s="69"/>
    </row>
    <row r="93" spans="1:46" ht="13" x14ac:dyDescent="0.15">
      <c r="A93" s="67">
        <v>43773.726645949078</v>
      </c>
      <c r="B93" s="68" t="s">
        <v>141</v>
      </c>
      <c r="C93" s="68" t="str">
        <f t="shared" si="0"/>
        <v>Weiss</v>
      </c>
      <c r="D93" s="68" t="str">
        <f t="shared" si="7"/>
        <v>Myzel Oyaro</v>
      </c>
      <c r="E93" s="73">
        <f t="shared" si="8"/>
        <v>1</v>
      </c>
      <c r="F93" s="68">
        <f t="shared" si="9"/>
        <v>1</v>
      </c>
      <c r="G93" s="68">
        <f t="shared" si="10"/>
        <v>1</v>
      </c>
      <c r="H93" s="68">
        <f t="shared" si="11"/>
        <v>1</v>
      </c>
      <c r="I93" s="69"/>
      <c r="J93" s="68" t="s">
        <v>168</v>
      </c>
      <c r="K93" s="69"/>
      <c r="L93" s="69"/>
      <c r="M93" s="69"/>
      <c r="N93" s="69"/>
      <c r="O93" s="69"/>
      <c r="P93" s="69"/>
      <c r="Q93" s="69"/>
      <c r="R93" s="69"/>
      <c r="S93" s="69"/>
      <c r="T93" s="69"/>
      <c r="U93" s="69"/>
      <c r="V93" s="68" t="s">
        <v>363</v>
      </c>
      <c r="W93" s="69"/>
      <c r="X93" s="69"/>
      <c r="Y93" s="69"/>
      <c r="Z93" s="69"/>
      <c r="AA93" s="69"/>
      <c r="AB93" s="69"/>
      <c r="AC93" s="69"/>
      <c r="AD93" s="69"/>
      <c r="AE93" s="69"/>
      <c r="AF93" s="69"/>
      <c r="AG93" s="69"/>
      <c r="AH93" s="68" t="s">
        <v>1949</v>
      </c>
      <c r="AI93" s="68" t="s">
        <v>1950</v>
      </c>
      <c r="AJ93" s="68" t="s">
        <v>1952</v>
      </c>
      <c r="AK93" s="69"/>
      <c r="AL93" s="69"/>
      <c r="AM93" s="69"/>
      <c r="AN93" s="69"/>
      <c r="AO93" s="69"/>
      <c r="AP93" s="69"/>
      <c r="AQ93" s="69"/>
      <c r="AR93" s="69"/>
      <c r="AS93" s="69"/>
      <c r="AT93" s="69"/>
    </row>
    <row r="94" spans="1:46" ht="13" x14ac:dyDescent="0.15">
      <c r="A94" s="67">
        <v>43773.728179780097</v>
      </c>
      <c r="B94" s="68" t="s">
        <v>141</v>
      </c>
      <c r="C94" s="68" t="str">
        <f t="shared" si="0"/>
        <v>Weiss</v>
      </c>
      <c r="D94" s="68" t="str">
        <f t="shared" si="7"/>
        <v>Caleb Ramirez</v>
      </c>
      <c r="E94" s="73">
        <f t="shared" si="8"/>
        <v>0.33333333333333331</v>
      </c>
      <c r="F94" s="68">
        <f t="shared" si="9"/>
        <v>0</v>
      </c>
      <c r="G94" s="68">
        <f t="shared" si="10"/>
        <v>1</v>
      </c>
      <c r="H94" s="68">
        <f t="shared" si="11"/>
        <v>0</v>
      </c>
      <c r="I94" s="69"/>
      <c r="J94" s="68" t="s">
        <v>168</v>
      </c>
      <c r="K94" s="69"/>
      <c r="L94" s="69"/>
      <c r="M94" s="69"/>
      <c r="N94" s="69"/>
      <c r="O94" s="69"/>
      <c r="P94" s="69"/>
      <c r="Q94" s="69"/>
      <c r="R94" s="69"/>
      <c r="S94" s="69"/>
      <c r="T94" s="69"/>
      <c r="U94" s="69"/>
      <c r="V94" s="68" t="s">
        <v>403</v>
      </c>
      <c r="W94" s="69"/>
      <c r="X94" s="69"/>
      <c r="Y94" s="69"/>
      <c r="Z94" s="69"/>
      <c r="AA94" s="69"/>
      <c r="AB94" s="69"/>
      <c r="AC94" s="69"/>
      <c r="AD94" s="69"/>
      <c r="AE94" s="69"/>
      <c r="AF94" s="69"/>
      <c r="AG94" s="69"/>
      <c r="AH94" s="68" t="s">
        <v>1956</v>
      </c>
      <c r="AI94" s="68" t="s">
        <v>1950</v>
      </c>
      <c r="AJ94" s="68" t="s">
        <v>1951</v>
      </c>
      <c r="AK94" s="69"/>
      <c r="AL94" s="69"/>
      <c r="AM94" s="69"/>
      <c r="AN94" s="69"/>
      <c r="AO94" s="69"/>
      <c r="AP94" s="69"/>
      <c r="AQ94" s="69"/>
      <c r="AR94" s="69"/>
      <c r="AS94" s="69"/>
      <c r="AT94" s="69"/>
    </row>
    <row r="95" spans="1:46" ht="13" x14ac:dyDescent="0.15">
      <c r="A95" s="67">
        <v>43773.728212916671</v>
      </c>
      <c r="B95" s="68" t="s">
        <v>141</v>
      </c>
      <c r="C95" s="68" t="str">
        <f t="shared" si="0"/>
        <v>Weiss</v>
      </c>
      <c r="D95" s="68" t="str">
        <f t="shared" si="7"/>
        <v>Abigail Berry</v>
      </c>
      <c r="E95" s="73">
        <f t="shared" si="8"/>
        <v>0.66666666666666663</v>
      </c>
      <c r="F95" s="68">
        <f t="shared" si="9"/>
        <v>1</v>
      </c>
      <c r="G95" s="68">
        <f t="shared" si="10"/>
        <v>1</v>
      </c>
      <c r="H95" s="68">
        <f t="shared" si="11"/>
        <v>0</v>
      </c>
      <c r="I95" s="69"/>
      <c r="J95" s="68" t="s">
        <v>168</v>
      </c>
      <c r="K95" s="69"/>
      <c r="L95" s="69"/>
      <c r="M95" s="69"/>
      <c r="N95" s="69"/>
      <c r="O95" s="69"/>
      <c r="P95" s="69"/>
      <c r="Q95" s="69"/>
      <c r="R95" s="69"/>
      <c r="S95" s="69"/>
      <c r="T95" s="69"/>
      <c r="U95" s="69"/>
      <c r="V95" s="68" t="s">
        <v>192</v>
      </c>
      <c r="W95" s="69"/>
      <c r="X95" s="69"/>
      <c r="Y95" s="69"/>
      <c r="Z95" s="69"/>
      <c r="AA95" s="69"/>
      <c r="AB95" s="69"/>
      <c r="AC95" s="69"/>
      <c r="AD95" s="69"/>
      <c r="AE95" s="69"/>
      <c r="AF95" s="69"/>
      <c r="AG95" s="69"/>
      <c r="AH95" s="68" t="s">
        <v>1949</v>
      </c>
      <c r="AI95" s="68" t="s">
        <v>1950</v>
      </c>
      <c r="AJ95" s="68" t="s">
        <v>1954</v>
      </c>
      <c r="AK95" s="69"/>
      <c r="AL95" s="69"/>
      <c r="AM95" s="69"/>
      <c r="AN95" s="69"/>
      <c r="AO95" s="69"/>
      <c r="AP95" s="69"/>
      <c r="AQ95" s="69"/>
      <c r="AR95" s="69"/>
      <c r="AS95" s="69"/>
      <c r="AT95" s="69"/>
    </row>
    <row r="96" spans="1:46" ht="13" x14ac:dyDescent="0.15">
      <c r="A96" s="67">
        <v>43773.728983599533</v>
      </c>
      <c r="B96" s="68" t="s">
        <v>141</v>
      </c>
      <c r="C96" s="68" t="str">
        <f t="shared" si="0"/>
        <v>Weiss</v>
      </c>
      <c r="D96" s="68" t="str">
        <f t="shared" si="7"/>
        <v>Favour Toghanro</v>
      </c>
      <c r="E96" s="73">
        <f t="shared" si="8"/>
        <v>0.33333333333333331</v>
      </c>
      <c r="F96" s="68">
        <f t="shared" si="9"/>
        <v>0</v>
      </c>
      <c r="G96" s="68">
        <f t="shared" si="10"/>
        <v>0</v>
      </c>
      <c r="H96" s="68">
        <f t="shared" si="11"/>
        <v>1</v>
      </c>
      <c r="I96" s="69"/>
      <c r="J96" s="68" t="s">
        <v>168</v>
      </c>
      <c r="K96" s="69"/>
      <c r="L96" s="69"/>
      <c r="M96" s="69"/>
      <c r="N96" s="69"/>
      <c r="O96" s="69"/>
      <c r="P96" s="69"/>
      <c r="Q96" s="69"/>
      <c r="R96" s="69"/>
      <c r="S96" s="69"/>
      <c r="T96" s="69"/>
      <c r="U96" s="69"/>
      <c r="V96" s="68" t="s">
        <v>198</v>
      </c>
      <c r="W96" s="69"/>
      <c r="X96" s="69"/>
      <c r="Y96" s="69"/>
      <c r="Z96" s="69"/>
      <c r="AA96" s="69"/>
      <c r="AB96" s="69"/>
      <c r="AC96" s="69"/>
      <c r="AD96" s="69"/>
      <c r="AE96" s="69"/>
      <c r="AF96" s="69"/>
      <c r="AG96" s="69"/>
      <c r="AH96" s="68" t="s">
        <v>1956</v>
      </c>
      <c r="AI96" s="68" t="s">
        <v>1953</v>
      </c>
      <c r="AJ96" s="68" t="s">
        <v>1952</v>
      </c>
      <c r="AK96" s="69"/>
      <c r="AL96" s="69"/>
      <c r="AM96" s="69"/>
      <c r="AN96" s="69"/>
      <c r="AO96" s="69"/>
      <c r="AP96" s="69"/>
      <c r="AQ96" s="69"/>
      <c r="AR96" s="69"/>
      <c r="AS96" s="69"/>
      <c r="AT96" s="69"/>
    </row>
    <row r="97" spans="1:46" ht="13" x14ac:dyDescent="0.15">
      <c r="A97" s="67">
        <v>43773.729001909727</v>
      </c>
      <c r="B97" s="68" t="s">
        <v>141</v>
      </c>
      <c r="C97" s="68" t="str">
        <f t="shared" si="0"/>
        <v>Weiss</v>
      </c>
      <c r="D97" s="68" t="str">
        <f t="shared" si="7"/>
        <v>Gabriella Vallejo</v>
      </c>
      <c r="E97" s="73">
        <f t="shared" si="8"/>
        <v>1</v>
      </c>
      <c r="F97" s="68">
        <f t="shared" si="9"/>
        <v>1</v>
      </c>
      <c r="G97" s="68">
        <f t="shared" si="10"/>
        <v>1</v>
      </c>
      <c r="H97" s="68">
        <f t="shared" si="11"/>
        <v>1</v>
      </c>
      <c r="I97" s="69"/>
      <c r="J97" s="68" t="s">
        <v>168</v>
      </c>
      <c r="K97" s="69"/>
      <c r="L97" s="69"/>
      <c r="M97" s="69"/>
      <c r="N97" s="69"/>
      <c r="O97" s="69"/>
      <c r="P97" s="69"/>
      <c r="Q97" s="69"/>
      <c r="R97" s="69"/>
      <c r="S97" s="69"/>
      <c r="T97" s="69"/>
      <c r="U97" s="69"/>
      <c r="V97" s="68" t="s">
        <v>190</v>
      </c>
      <c r="W97" s="69"/>
      <c r="X97" s="69"/>
      <c r="Y97" s="69"/>
      <c r="Z97" s="69"/>
      <c r="AA97" s="69"/>
      <c r="AB97" s="69"/>
      <c r="AC97" s="69"/>
      <c r="AD97" s="69"/>
      <c r="AE97" s="69"/>
      <c r="AF97" s="69"/>
      <c r="AG97" s="69"/>
      <c r="AH97" s="68" t="s">
        <v>1949</v>
      </c>
      <c r="AI97" s="68" t="s">
        <v>1950</v>
      </c>
      <c r="AJ97" s="68" t="s">
        <v>1952</v>
      </c>
      <c r="AK97" s="69"/>
      <c r="AL97" s="69"/>
      <c r="AM97" s="69"/>
      <c r="AN97" s="69"/>
      <c r="AO97" s="69"/>
      <c r="AP97" s="69"/>
      <c r="AQ97" s="69"/>
      <c r="AR97" s="69"/>
      <c r="AS97" s="69"/>
      <c r="AT97" s="69"/>
    </row>
    <row r="98" spans="1:46" ht="13" x14ac:dyDescent="0.15">
      <c r="A98" s="67">
        <v>43773.730622118055</v>
      </c>
      <c r="B98" s="68" t="s">
        <v>141</v>
      </c>
      <c r="C98" s="68" t="str">
        <f t="shared" si="0"/>
        <v>Weiss</v>
      </c>
      <c r="D98" s="68" t="str">
        <f t="shared" si="7"/>
        <v>Jason Polk</v>
      </c>
      <c r="E98" s="73">
        <f t="shared" si="8"/>
        <v>1</v>
      </c>
      <c r="F98" s="68">
        <f t="shared" si="9"/>
        <v>1</v>
      </c>
      <c r="G98" s="68">
        <f t="shared" si="10"/>
        <v>1</v>
      </c>
      <c r="H98" s="68">
        <f t="shared" si="11"/>
        <v>1</v>
      </c>
      <c r="I98" s="69"/>
      <c r="J98" s="68" t="s">
        <v>168</v>
      </c>
      <c r="K98" s="69"/>
      <c r="L98" s="69"/>
      <c r="M98" s="69"/>
      <c r="N98" s="69"/>
      <c r="O98" s="69"/>
      <c r="P98" s="69"/>
      <c r="Q98" s="69"/>
      <c r="R98" s="69"/>
      <c r="S98" s="69"/>
      <c r="T98" s="69"/>
      <c r="U98" s="69"/>
      <c r="V98" s="68" t="s">
        <v>370</v>
      </c>
      <c r="W98" s="69"/>
      <c r="X98" s="69"/>
      <c r="Y98" s="69"/>
      <c r="Z98" s="69"/>
      <c r="AA98" s="69"/>
      <c r="AB98" s="69"/>
      <c r="AC98" s="69"/>
      <c r="AD98" s="69"/>
      <c r="AE98" s="69"/>
      <c r="AF98" s="69"/>
      <c r="AG98" s="69"/>
      <c r="AH98" s="68" t="s">
        <v>1949</v>
      </c>
      <c r="AI98" s="68" t="s">
        <v>1950</v>
      </c>
      <c r="AJ98" s="68" t="s">
        <v>1952</v>
      </c>
      <c r="AK98" s="69"/>
      <c r="AL98" s="69"/>
      <c r="AM98" s="69"/>
      <c r="AN98" s="69"/>
      <c r="AO98" s="69"/>
      <c r="AP98" s="69"/>
      <c r="AQ98" s="69"/>
      <c r="AR98" s="69"/>
      <c r="AS98" s="69"/>
      <c r="AT98" s="69"/>
    </row>
    <row r="99" spans="1:46" ht="13" x14ac:dyDescent="0.15">
      <c r="A99" s="67">
        <v>43773.733024583329</v>
      </c>
      <c r="B99" s="68" t="s">
        <v>141</v>
      </c>
      <c r="C99" s="68" t="str">
        <f t="shared" si="0"/>
        <v>Manor Early College High School</v>
      </c>
      <c r="D99" s="68" t="str">
        <f t="shared" si="7"/>
        <v>Isiah Martinez</v>
      </c>
      <c r="E99" s="73">
        <f t="shared" si="8"/>
        <v>0.66666666666666663</v>
      </c>
      <c r="F99" s="68">
        <f t="shared" si="9"/>
        <v>0</v>
      </c>
      <c r="G99" s="68">
        <f t="shared" si="10"/>
        <v>1</v>
      </c>
      <c r="H99" s="68">
        <f t="shared" si="11"/>
        <v>1</v>
      </c>
      <c r="I99" s="69"/>
      <c r="J99" s="68" t="s">
        <v>210</v>
      </c>
      <c r="K99" s="69"/>
      <c r="L99" s="69"/>
      <c r="M99" s="69"/>
      <c r="N99" s="69"/>
      <c r="O99" s="69"/>
      <c r="P99" s="68" t="s">
        <v>245</v>
      </c>
      <c r="Q99" s="69"/>
      <c r="R99" s="69"/>
      <c r="S99" s="69"/>
      <c r="T99" s="69"/>
      <c r="U99" s="69"/>
      <c r="V99" s="69"/>
      <c r="W99" s="69"/>
      <c r="X99" s="69"/>
      <c r="Y99" s="69"/>
      <c r="Z99" s="69"/>
      <c r="AA99" s="69"/>
      <c r="AB99" s="69"/>
      <c r="AC99" s="69"/>
      <c r="AD99" s="69"/>
      <c r="AE99" s="69"/>
      <c r="AF99" s="69"/>
      <c r="AG99" s="69"/>
      <c r="AH99" s="68" t="s">
        <v>1956</v>
      </c>
      <c r="AI99" s="68" t="s">
        <v>1950</v>
      </c>
      <c r="AJ99" s="68" t="s">
        <v>1952</v>
      </c>
      <c r="AK99" s="69"/>
      <c r="AL99" s="69"/>
      <c r="AM99" s="69"/>
      <c r="AN99" s="69"/>
      <c r="AO99" s="69"/>
      <c r="AP99" s="69"/>
      <c r="AQ99" s="69"/>
      <c r="AR99" s="69"/>
      <c r="AS99" s="69"/>
      <c r="AT99" s="69"/>
    </row>
    <row r="100" spans="1:46" ht="13" x14ac:dyDescent="0.15">
      <c r="A100" s="67">
        <v>43773.867949409723</v>
      </c>
      <c r="B100" s="68" t="s">
        <v>141</v>
      </c>
      <c r="C100" s="68" t="str">
        <f t="shared" si="0"/>
        <v>Manor Early College High School</v>
      </c>
      <c r="D100" s="68" t="str">
        <f t="shared" si="7"/>
        <v>Rudy Morales Hernandez</v>
      </c>
      <c r="E100" s="73">
        <f t="shared" si="8"/>
        <v>0.33333333333333331</v>
      </c>
      <c r="F100" s="68">
        <f t="shared" si="9"/>
        <v>0</v>
      </c>
      <c r="G100" s="68">
        <f t="shared" si="10"/>
        <v>1</v>
      </c>
      <c r="H100" s="68">
        <f t="shared" si="11"/>
        <v>0</v>
      </c>
      <c r="I100" s="69"/>
      <c r="J100" s="68" t="s">
        <v>210</v>
      </c>
      <c r="K100" s="69"/>
      <c r="L100" s="69"/>
      <c r="M100" s="69"/>
      <c r="N100" s="69"/>
      <c r="O100" s="69"/>
      <c r="P100" s="68" t="s">
        <v>215</v>
      </c>
      <c r="Q100" s="69"/>
      <c r="R100" s="69"/>
      <c r="S100" s="69"/>
      <c r="T100" s="69"/>
      <c r="U100" s="69"/>
      <c r="V100" s="69"/>
      <c r="W100" s="69"/>
      <c r="X100" s="69"/>
      <c r="Y100" s="69"/>
      <c r="Z100" s="69"/>
      <c r="AA100" s="69"/>
      <c r="AB100" s="69"/>
      <c r="AC100" s="69"/>
      <c r="AD100" s="69"/>
      <c r="AE100" s="69"/>
      <c r="AF100" s="69"/>
      <c r="AG100" s="69"/>
      <c r="AH100" s="68" t="s">
        <v>1956</v>
      </c>
      <c r="AI100" s="68" t="s">
        <v>1950</v>
      </c>
      <c r="AJ100" s="68" t="s">
        <v>1954</v>
      </c>
      <c r="AK100" s="69"/>
      <c r="AL100" s="69"/>
      <c r="AM100" s="69"/>
      <c r="AN100" s="69"/>
      <c r="AO100" s="69"/>
      <c r="AP100" s="69"/>
      <c r="AQ100" s="69"/>
      <c r="AR100" s="69"/>
      <c r="AS100" s="69"/>
      <c r="AT100" s="69"/>
    </row>
    <row r="101" spans="1:46" ht="13" x14ac:dyDescent="0.15">
      <c r="A101" s="67">
        <v>43775.715785069449</v>
      </c>
      <c r="B101" s="68" t="s">
        <v>141</v>
      </c>
      <c r="C101" s="68" t="str">
        <f t="shared" si="0"/>
        <v>Pflugerville</v>
      </c>
      <c r="D101" s="68" t="str">
        <f t="shared" si="7"/>
        <v>Suezette Harris</v>
      </c>
      <c r="E101" s="73">
        <f t="shared" si="8"/>
        <v>1</v>
      </c>
      <c r="F101" s="68">
        <f t="shared" si="9"/>
        <v>1</v>
      </c>
      <c r="G101" s="68">
        <f t="shared" si="10"/>
        <v>1</v>
      </c>
      <c r="H101" s="68">
        <f t="shared" si="11"/>
        <v>1</v>
      </c>
      <c r="I101" s="69"/>
      <c r="J101" s="68" t="s">
        <v>149</v>
      </c>
      <c r="K101" s="69"/>
      <c r="L101" s="69"/>
      <c r="M101" s="69"/>
      <c r="N101" s="69"/>
      <c r="O101" s="69"/>
      <c r="P101" s="69"/>
      <c r="Q101" s="69"/>
      <c r="R101" s="69"/>
      <c r="S101" s="69"/>
      <c r="T101" s="68" t="s">
        <v>175</v>
      </c>
      <c r="U101" s="69"/>
      <c r="V101" s="69"/>
      <c r="W101" s="69"/>
      <c r="X101" s="69"/>
      <c r="Y101" s="69"/>
      <c r="Z101" s="69"/>
      <c r="AA101" s="69"/>
      <c r="AB101" s="69"/>
      <c r="AC101" s="69"/>
      <c r="AD101" s="69"/>
      <c r="AE101" s="69"/>
      <c r="AF101" s="69"/>
      <c r="AG101" s="69"/>
      <c r="AH101" s="68" t="s">
        <v>1949</v>
      </c>
      <c r="AI101" s="68" t="s">
        <v>1950</v>
      </c>
      <c r="AJ101" s="68" t="s">
        <v>1952</v>
      </c>
      <c r="AK101" s="69"/>
      <c r="AL101" s="69"/>
      <c r="AM101" s="69"/>
      <c r="AN101" s="69"/>
      <c r="AO101" s="69"/>
      <c r="AP101" s="69"/>
      <c r="AQ101" s="69"/>
      <c r="AR101" s="69"/>
      <c r="AS101" s="69"/>
      <c r="AT101" s="69"/>
    </row>
    <row r="102" spans="1:46" ht="13" x14ac:dyDescent="0.15">
      <c r="A102" s="67">
        <v>43775.719265659718</v>
      </c>
      <c r="B102" s="68" t="s">
        <v>141</v>
      </c>
      <c r="C102" s="68" t="str">
        <f t="shared" si="0"/>
        <v>Pflugerville</v>
      </c>
      <c r="D102" s="68" t="str">
        <f t="shared" si="7"/>
        <v>Kyndal Hampton</v>
      </c>
      <c r="E102" s="73">
        <f t="shared" si="8"/>
        <v>1</v>
      </c>
      <c r="F102" s="68">
        <f t="shared" si="9"/>
        <v>1</v>
      </c>
      <c r="G102" s="68">
        <f t="shared" si="10"/>
        <v>1</v>
      </c>
      <c r="H102" s="68">
        <f t="shared" si="11"/>
        <v>1</v>
      </c>
      <c r="I102" s="69"/>
      <c r="J102" s="68" t="s">
        <v>149</v>
      </c>
      <c r="K102" s="69"/>
      <c r="L102" s="69"/>
      <c r="M102" s="69"/>
      <c r="N102" s="69"/>
      <c r="O102" s="69"/>
      <c r="P102" s="69"/>
      <c r="Q102" s="69"/>
      <c r="R102" s="69"/>
      <c r="S102" s="69"/>
      <c r="T102" s="68" t="s">
        <v>153</v>
      </c>
      <c r="U102" s="69"/>
      <c r="V102" s="69"/>
      <c r="W102" s="69"/>
      <c r="X102" s="69"/>
      <c r="Y102" s="69"/>
      <c r="Z102" s="69"/>
      <c r="AA102" s="69"/>
      <c r="AB102" s="69"/>
      <c r="AC102" s="69"/>
      <c r="AD102" s="69"/>
      <c r="AE102" s="69"/>
      <c r="AF102" s="69"/>
      <c r="AG102" s="69"/>
      <c r="AH102" s="68" t="s">
        <v>1949</v>
      </c>
      <c r="AI102" s="68" t="s">
        <v>1950</v>
      </c>
      <c r="AJ102" s="68" t="s">
        <v>1952</v>
      </c>
      <c r="AK102" s="69"/>
      <c r="AL102" s="69"/>
      <c r="AM102" s="69"/>
      <c r="AN102" s="69"/>
      <c r="AO102" s="69"/>
      <c r="AP102" s="69"/>
      <c r="AQ102" s="69"/>
      <c r="AR102" s="69"/>
      <c r="AS102" s="69"/>
      <c r="AT102" s="69"/>
    </row>
    <row r="103" spans="1:46" ht="13" x14ac:dyDescent="0.15">
      <c r="A103" s="67">
        <v>43775.721338599542</v>
      </c>
      <c r="B103" s="68" t="s">
        <v>141</v>
      </c>
      <c r="C103" s="68" t="str">
        <f t="shared" si="0"/>
        <v>Pflugerville</v>
      </c>
      <c r="D103" s="68" t="str">
        <f t="shared" si="7"/>
        <v>Aileen Garcia</v>
      </c>
      <c r="E103" s="73">
        <f t="shared" si="8"/>
        <v>1</v>
      </c>
      <c r="F103" s="68">
        <f t="shared" si="9"/>
        <v>1</v>
      </c>
      <c r="G103" s="68">
        <f t="shared" si="10"/>
        <v>1</v>
      </c>
      <c r="H103" s="68">
        <f t="shared" si="11"/>
        <v>1</v>
      </c>
      <c r="I103" s="69"/>
      <c r="J103" s="68" t="s">
        <v>149</v>
      </c>
      <c r="K103" s="69"/>
      <c r="L103" s="69"/>
      <c r="M103" s="69"/>
      <c r="N103" s="69"/>
      <c r="O103" s="69"/>
      <c r="P103" s="69"/>
      <c r="Q103" s="69"/>
      <c r="R103" s="69"/>
      <c r="S103" s="69"/>
      <c r="T103" s="68" t="s">
        <v>179</v>
      </c>
      <c r="U103" s="69"/>
      <c r="V103" s="69"/>
      <c r="W103" s="69"/>
      <c r="X103" s="69"/>
      <c r="Y103" s="69"/>
      <c r="Z103" s="69"/>
      <c r="AA103" s="69"/>
      <c r="AB103" s="69"/>
      <c r="AC103" s="69"/>
      <c r="AD103" s="69"/>
      <c r="AE103" s="69"/>
      <c r="AF103" s="69"/>
      <c r="AG103" s="69"/>
      <c r="AH103" s="68" t="s">
        <v>1949</v>
      </c>
      <c r="AI103" s="68" t="s">
        <v>1950</v>
      </c>
      <c r="AJ103" s="68" t="s">
        <v>1952</v>
      </c>
      <c r="AK103" s="69"/>
      <c r="AL103" s="69"/>
      <c r="AM103" s="69"/>
      <c r="AN103" s="69"/>
      <c r="AO103" s="69"/>
      <c r="AP103" s="69"/>
      <c r="AQ103" s="69"/>
      <c r="AR103" s="69"/>
      <c r="AS103" s="69"/>
      <c r="AT103" s="69"/>
    </row>
    <row r="104" spans="1:46" ht="13" x14ac:dyDescent="0.15">
      <c r="A104" s="67">
        <v>43775.723088738421</v>
      </c>
      <c r="B104" s="68" t="s">
        <v>141</v>
      </c>
      <c r="C104" s="68" t="str">
        <f t="shared" si="0"/>
        <v>Pflugerville</v>
      </c>
      <c r="D104" s="68" t="str">
        <f t="shared" si="7"/>
        <v>Lupita Avila Ramirez</v>
      </c>
      <c r="E104" s="73">
        <f t="shared" si="8"/>
        <v>1</v>
      </c>
      <c r="F104" s="68">
        <f t="shared" si="9"/>
        <v>1</v>
      </c>
      <c r="G104" s="68">
        <f t="shared" si="10"/>
        <v>1</v>
      </c>
      <c r="H104" s="68">
        <f t="shared" si="11"/>
        <v>1</v>
      </c>
      <c r="I104" s="69"/>
      <c r="J104" s="68" t="s">
        <v>149</v>
      </c>
      <c r="K104" s="69"/>
      <c r="L104" s="69"/>
      <c r="M104" s="69"/>
      <c r="N104" s="69"/>
      <c r="O104" s="69"/>
      <c r="P104" s="69"/>
      <c r="Q104" s="69"/>
      <c r="R104" s="69"/>
      <c r="S104" s="69"/>
      <c r="T104" s="68" t="s">
        <v>158</v>
      </c>
      <c r="U104" s="69"/>
      <c r="V104" s="69"/>
      <c r="W104" s="69"/>
      <c r="X104" s="69"/>
      <c r="Y104" s="69"/>
      <c r="Z104" s="69"/>
      <c r="AA104" s="69"/>
      <c r="AB104" s="69"/>
      <c r="AC104" s="69"/>
      <c r="AD104" s="69"/>
      <c r="AE104" s="69"/>
      <c r="AF104" s="69"/>
      <c r="AG104" s="69"/>
      <c r="AH104" s="68" t="s">
        <v>1949</v>
      </c>
      <c r="AI104" s="68" t="s">
        <v>1950</v>
      </c>
      <c r="AJ104" s="68" t="s">
        <v>1952</v>
      </c>
      <c r="AK104" s="69"/>
      <c r="AL104" s="69"/>
      <c r="AM104" s="69"/>
      <c r="AN104" s="69"/>
      <c r="AO104" s="69"/>
      <c r="AP104" s="69"/>
      <c r="AQ104" s="69"/>
      <c r="AR104" s="69"/>
      <c r="AS104" s="69"/>
      <c r="AT104" s="69"/>
    </row>
    <row r="105" spans="1:46" ht="13" x14ac:dyDescent="0.15">
      <c r="A105" s="67">
        <v>43775.725501249995</v>
      </c>
      <c r="B105" s="68" t="s">
        <v>141</v>
      </c>
      <c r="C105" s="68" t="str">
        <f t="shared" si="0"/>
        <v>Weiss</v>
      </c>
      <c r="D105" s="68" t="str">
        <f t="shared" si="7"/>
        <v>Myzel Oyaro</v>
      </c>
      <c r="E105" s="73">
        <f t="shared" si="8"/>
        <v>1</v>
      </c>
      <c r="F105" s="68">
        <f t="shared" si="9"/>
        <v>1</v>
      </c>
      <c r="G105" s="68">
        <f t="shared" si="10"/>
        <v>1</v>
      </c>
      <c r="H105" s="68">
        <f t="shared" si="11"/>
        <v>1</v>
      </c>
      <c r="I105" s="69"/>
      <c r="J105" s="68" t="s">
        <v>168</v>
      </c>
      <c r="K105" s="69"/>
      <c r="L105" s="69"/>
      <c r="M105" s="69"/>
      <c r="N105" s="69"/>
      <c r="O105" s="69"/>
      <c r="P105" s="69"/>
      <c r="Q105" s="69"/>
      <c r="R105" s="69"/>
      <c r="S105" s="69"/>
      <c r="T105" s="69"/>
      <c r="U105" s="69"/>
      <c r="V105" s="68" t="s">
        <v>363</v>
      </c>
      <c r="W105" s="69"/>
      <c r="X105" s="69"/>
      <c r="Y105" s="69"/>
      <c r="Z105" s="69"/>
      <c r="AA105" s="69"/>
      <c r="AB105" s="69"/>
      <c r="AC105" s="69"/>
      <c r="AD105" s="69"/>
      <c r="AE105" s="69"/>
      <c r="AF105" s="69"/>
      <c r="AG105" s="69"/>
      <c r="AH105" s="68" t="s">
        <v>1949</v>
      </c>
      <c r="AI105" s="68" t="s">
        <v>1950</v>
      </c>
      <c r="AJ105" s="68" t="s">
        <v>1952</v>
      </c>
      <c r="AK105" s="69"/>
      <c r="AL105" s="69"/>
      <c r="AM105" s="69"/>
      <c r="AN105" s="69"/>
      <c r="AO105" s="69"/>
      <c r="AP105" s="69"/>
      <c r="AQ105" s="69"/>
      <c r="AR105" s="69"/>
      <c r="AS105" s="69"/>
      <c r="AT105" s="69"/>
    </row>
    <row r="106" spans="1:46" ht="13" x14ac:dyDescent="0.15">
      <c r="A106" s="67">
        <v>43775.726659768523</v>
      </c>
      <c r="B106" s="68" t="s">
        <v>141</v>
      </c>
      <c r="C106" s="68" t="str">
        <f t="shared" si="0"/>
        <v>Pflugerville</v>
      </c>
      <c r="D106" s="68" t="str">
        <f t="shared" si="7"/>
        <v>Romanus Ike</v>
      </c>
      <c r="E106" s="73">
        <f t="shared" si="8"/>
        <v>0.33333333333333331</v>
      </c>
      <c r="F106" s="68">
        <f t="shared" si="9"/>
        <v>1</v>
      </c>
      <c r="G106" s="68">
        <f t="shared" si="10"/>
        <v>0</v>
      </c>
      <c r="H106" s="68">
        <f t="shared" si="11"/>
        <v>0</v>
      </c>
      <c r="I106" s="69"/>
      <c r="J106" s="68" t="s">
        <v>149</v>
      </c>
      <c r="K106" s="69"/>
      <c r="L106" s="69"/>
      <c r="M106" s="69"/>
      <c r="N106" s="69"/>
      <c r="O106" s="69"/>
      <c r="P106" s="69"/>
      <c r="Q106" s="69"/>
      <c r="R106" s="69"/>
      <c r="S106" s="69"/>
      <c r="T106" s="68" t="s">
        <v>177</v>
      </c>
      <c r="U106" s="69"/>
      <c r="V106" s="69"/>
      <c r="W106" s="69"/>
      <c r="X106" s="69"/>
      <c r="Y106" s="69"/>
      <c r="Z106" s="69"/>
      <c r="AA106" s="69"/>
      <c r="AB106" s="69"/>
      <c r="AC106" s="69"/>
      <c r="AD106" s="69"/>
      <c r="AE106" s="69"/>
      <c r="AF106" s="69"/>
      <c r="AG106" s="69"/>
      <c r="AH106" s="68" t="s">
        <v>1949</v>
      </c>
      <c r="AI106" s="68" t="s">
        <v>1953</v>
      </c>
      <c r="AJ106" s="68" t="s">
        <v>1951</v>
      </c>
      <c r="AK106" s="69"/>
      <c r="AL106" s="69"/>
      <c r="AM106" s="69"/>
      <c r="AN106" s="69"/>
      <c r="AO106" s="69"/>
      <c r="AP106" s="69"/>
      <c r="AQ106" s="69"/>
      <c r="AR106" s="69"/>
      <c r="AS106" s="69"/>
      <c r="AT106" s="69"/>
    </row>
    <row r="107" spans="1:46" ht="13" x14ac:dyDescent="0.15">
      <c r="A107" s="67">
        <v>43775.727238425927</v>
      </c>
      <c r="B107" s="68" t="s">
        <v>141</v>
      </c>
      <c r="C107" s="68" t="str">
        <f t="shared" si="0"/>
        <v>Stony Point</v>
      </c>
      <c r="D107" s="68" t="str">
        <f t="shared" si="7"/>
        <v>Jatin Kommera</v>
      </c>
      <c r="E107" s="73">
        <f t="shared" si="8"/>
        <v>0.33333333333333331</v>
      </c>
      <c r="F107" s="68">
        <f t="shared" si="9"/>
        <v>0</v>
      </c>
      <c r="G107" s="68">
        <f t="shared" si="10"/>
        <v>1</v>
      </c>
      <c r="H107" s="68">
        <f t="shared" si="11"/>
        <v>0</v>
      </c>
      <c r="I107" s="69"/>
      <c r="J107" s="68" t="s">
        <v>142</v>
      </c>
      <c r="K107" s="69"/>
      <c r="L107" s="69"/>
      <c r="M107" s="69"/>
      <c r="N107" s="69"/>
      <c r="O107" s="69"/>
      <c r="P107" s="69"/>
      <c r="Q107" s="69"/>
      <c r="R107" s="69"/>
      <c r="S107" s="69"/>
      <c r="T107" s="69"/>
      <c r="U107" s="68" t="s">
        <v>174</v>
      </c>
      <c r="V107" s="69"/>
      <c r="W107" s="69"/>
      <c r="X107" s="69"/>
      <c r="Y107" s="69"/>
      <c r="Z107" s="69"/>
      <c r="AA107" s="69"/>
      <c r="AB107" s="69"/>
      <c r="AC107" s="69"/>
      <c r="AD107" s="69"/>
      <c r="AE107" s="69"/>
      <c r="AF107" s="69"/>
      <c r="AG107" s="69"/>
      <c r="AH107" s="68" t="s">
        <v>1956</v>
      </c>
      <c r="AI107" s="68" t="s">
        <v>1950</v>
      </c>
      <c r="AJ107" s="68" t="s">
        <v>1951</v>
      </c>
      <c r="AK107" s="69"/>
      <c r="AL107" s="69"/>
      <c r="AM107" s="69"/>
      <c r="AN107" s="69"/>
      <c r="AO107" s="69"/>
      <c r="AP107" s="69"/>
      <c r="AQ107" s="69"/>
      <c r="AR107" s="69"/>
      <c r="AS107" s="69"/>
      <c r="AT107" s="69"/>
    </row>
    <row r="108" spans="1:46" ht="13" x14ac:dyDescent="0.15">
      <c r="A108" s="67">
        <v>43775.727306724541</v>
      </c>
      <c r="B108" s="68" t="s">
        <v>141</v>
      </c>
      <c r="C108" s="68" t="str">
        <f t="shared" si="0"/>
        <v>Pflugerville</v>
      </c>
      <c r="D108" s="68" t="str">
        <f t="shared" si="7"/>
        <v>Keira Tran</v>
      </c>
      <c r="E108" s="73">
        <f t="shared" si="8"/>
        <v>0.66666666666666663</v>
      </c>
      <c r="F108" s="68">
        <f t="shared" si="9"/>
        <v>1</v>
      </c>
      <c r="G108" s="68">
        <f t="shared" si="10"/>
        <v>1</v>
      </c>
      <c r="H108" s="68">
        <f t="shared" si="11"/>
        <v>0</v>
      </c>
      <c r="I108" s="69"/>
      <c r="J108" s="68" t="s">
        <v>149</v>
      </c>
      <c r="K108" s="69"/>
      <c r="L108" s="69"/>
      <c r="M108" s="69"/>
      <c r="N108" s="69"/>
      <c r="O108" s="69"/>
      <c r="P108" s="69"/>
      <c r="Q108" s="69"/>
      <c r="R108" s="69"/>
      <c r="S108" s="69"/>
      <c r="T108" s="68" t="s">
        <v>157</v>
      </c>
      <c r="U108" s="69"/>
      <c r="V108" s="69"/>
      <c r="W108" s="69"/>
      <c r="X108" s="69"/>
      <c r="Y108" s="69"/>
      <c r="Z108" s="69"/>
      <c r="AA108" s="69"/>
      <c r="AB108" s="69"/>
      <c r="AC108" s="69"/>
      <c r="AD108" s="69"/>
      <c r="AE108" s="69"/>
      <c r="AF108" s="69"/>
      <c r="AG108" s="69"/>
      <c r="AH108" s="68" t="s">
        <v>1949</v>
      </c>
      <c r="AI108" s="68" t="s">
        <v>1950</v>
      </c>
      <c r="AJ108" s="68" t="s">
        <v>1951</v>
      </c>
      <c r="AK108" s="69"/>
      <c r="AL108" s="69"/>
      <c r="AM108" s="69"/>
      <c r="AN108" s="69"/>
      <c r="AO108" s="69"/>
      <c r="AP108" s="69"/>
      <c r="AQ108" s="69"/>
      <c r="AR108" s="69"/>
      <c r="AS108" s="69"/>
      <c r="AT108" s="69"/>
    </row>
    <row r="109" spans="1:46" ht="13" x14ac:dyDescent="0.15">
      <c r="A109" s="67">
        <v>43775.7273465162</v>
      </c>
      <c r="B109" s="68" t="s">
        <v>141</v>
      </c>
      <c r="C109" s="68" t="str">
        <f t="shared" si="0"/>
        <v>Stony Point</v>
      </c>
      <c r="D109" s="68" t="str">
        <f t="shared" si="7"/>
        <v>Manas Mamtora</v>
      </c>
      <c r="E109" s="73">
        <f t="shared" si="8"/>
        <v>0</v>
      </c>
      <c r="F109" s="68">
        <f t="shared" si="9"/>
        <v>0</v>
      </c>
      <c r="G109" s="68">
        <f t="shared" si="10"/>
        <v>0</v>
      </c>
      <c r="H109" s="68">
        <f t="shared" si="11"/>
        <v>0</v>
      </c>
      <c r="I109" s="69"/>
      <c r="J109" s="68" t="s">
        <v>142</v>
      </c>
      <c r="K109" s="69"/>
      <c r="L109" s="69"/>
      <c r="M109" s="69"/>
      <c r="N109" s="69"/>
      <c r="O109" s="69"/>
      <c r="P109" s="69"/>
      <c r="Q109" s="69"/>
      <c r="R109" s="69"/>
      <c r="S109" s="69"/>
      <c r="T109" s="69"/>
      <c r="U109" s="68" t="s">
        <v>180</v>
      </c>
      <c r="V109" s="69"/>
      <c r="W109" s="69"/>
      <c r="X109" s="69"/>
      <c r="Y109" s="69"/>
      <c r="Z109" s="69"/>
      <c r="AA109" s="69"/>
      <c r="AB109" s="69"/>
      <c r="AC109" s="69"/>
      <c r="AD109" s="69"/>
      <c r="AE109" s="69"/>
      <c r="AF109" s="69"/>
      <c r="AG109" s="69"/>
      <c r="AH109" s="68" t="s">
        <v>1956</v>
      </c>
      <c r="AI109" s="68" t="s">
        <v>1953</v>
      </c>
      <c r="AJ109" s="68" t="s">
        <v>1954</v>
      </c>
      <c r="AK109" s="69"/>
      <c r="AL109" s="69"/>
      <c r="AM109" s="69"/>
      <c r="AN109" s="69"/>
      <c r="AO109" s="69"/>
      <c r="AP109" s="69"/>
      <c r="AQ109" s="69"/>
      <c r="AR109" s="69"/>
      <c r="AS109" s="69"/>
      <c r="AT109" s="69"/>
    </row>
    <row r="110" spans="1:46" ht="13" x14ac:dyDescent="0.15">
      <c r="A110" s="67">
        <v>43775.730504849533</v>
      </c>
      <c r="B110" s="68" t="s">
        <v>141</v>
      </c>
      <c r="C110" s="68" t="str">
        <f t="shared" si="0"/>
        <v>Pflugerville</v>
      </c>
      <c r="D110" s="68" t="str">
        <f t="shared" si="7"/>
        <v>Marley McMillan</v>
      </c>
      <c r="E110" s="73">
        <f t="shared" si="8"/>
        <v>0.66666666666666663</v>
      </c>
      <c r="F110" s="68">
        <f t="shared" si="9"/>
        <v>1</v>
      </c>
      <c r="G110" s="68">
        <f t="shared" si="10"/>
        <v>1</v>
      </c>
      <c r="H110" s="68">
        <f t="shared" si="11"/>
        <v>0</v>
      </c>
      <c r="I110" s="69"/>
      <c r="J110" s="68" t="s">
        <v>149</v>
      </c>
      <c r="K110" s="69"/>
      <c r="L110" s="69"/>
      <c r="M110" s="69"/>
      <c r="N110" s="69"/>
      <c r="O110" s="69"/>
      <c r="P110" s="69"/>
      <c r="Q110" s="69"/>
      <c r="R110" s="69"/>
      <c r="S110" s="69"/>
      <c r="T110" s="68" t="s">
        <v>172</v>
      </c>
      <c r="U110" s="69"/>
      <c r="V110" s="69"/>
      <c r="W110" s="69"/>
      <c r="X110" s="69"/>
      <c r="Y110" s="69"/>
      <c r="Z110" s="69"/>
      <c r="AA110" s="69"/>
      <c r="AB110" s="69"/>
      <c r="AC110" s="69"/>
      <c r="AD110" s="69"/>
      <c r="AE110" s="69"/>
      <c r="AF110" s="69"/>
      <c r="AG110" s="69"/>
      <c r="AH110" s="68" t="s">
        <v>1949</v>
      </c>
      <c r="AI110" s="68" t="s">
        <v>1950</v>
      </c>
      <c r="AJ110" s="68" t="s">
        <v>1951</v>
      </c>
      <c r="AK110" s="69"/>
      <c r="AL110" s="69"/>
      <c r="AM110" s="69"/>
      <c r="AN110" s="69"/>
      <c r="AO110" s="69"/>
      <c r="AP110" s="69"/>
      <c r="AQ110" s="69"/>
      <c r="AR110" s="69"/>
      <c r="AS110" s="69"/>
      <c r="AT110" s="69"/>
    </row>
    <row r="111" spans="1:46" ht="13" x14ac:dyDescent="0.15">
      <c r="A111" s="67">
        <v>43775.730818634256</v>
      </c>
      <c r="B111" s="68" t="s">
        <v>141</v>
      </c>
      <c r="C111" s="68" t="str">
        <f t="shared" si="0"/>
        <v>Pflugerville</v>
      </c>
      <c r="D111" s="68" t="str">
        <f t="shared" si="7"/>
        <v>Layla Guerra</v>
      </c>
      <c r="E111" s="73">
        <f t="shared" si="8"/>
        <v>1</v>
      </c>
      <c r="F111" s="68">
        <f t="shared" si="9"/>
        <v>1</v>
      </c>
      <c r="G111" s="68">
        <f t="shared" si="10"/>
        <v>1</v>
      </c>
      <c r="H111" s="68">
        <f t="shared" si="11"/>
        <v>1</v>
      </c>
      <c r="I111" s="69"/>
      <c r="J111" s="68" t="s">
        <v>149</v>
      </c>
      <c r="K111" s="69"/>
      <c r="L111" s="69"/>
      <c r="M111" s="69"/>
      <c r="N111" s="69"/>
      <c r="O111" s="69"/>
      <c r="P111" s="69"/>
      <c r="Q111" s="69"/>
      <c r="R111" s="69"/>
      <c r="S111" s="69"/>
      <c r="T111" s="68" t="s">
        <v>365</v>
      </c>
      <c r="U111" s="69"/>
      <c r="V111" s="69"/>
      <c r="W111" s="69"/>
      <c r="X111" s="69"/>
      <c r="Y111" s="69"/>
      <c r="Z111" s="69"/>
      <c r="AA111" s="69"/>
      <c r="AB111" s="69"/>
      <c r="AC111" s="69"/>
      <c r="AD111" s="69"/>
      <c r="AE111" s="69"/>
      <c r="AF111" s="69"/>
      <c r="AG111" s="69"/>
      <c r="AH111" s="68" t="s">
        <v>1949</v>
      </c>
      <c r="AI111" s="68" t="s">
        <v>1950</v>
      </c>
      <c r="AJ111" s="68" t="s">
        <v>1952</v>
      </c>
      <c r="AK111" s="69"/>
      <c r="AL111" s="69"/>
      <c r="AM111" s="69"/>
      <c r="AN111" s="69"/>
      <c r="AO111" s="69"/>
      <c r="AP111" s="69"/>
      <c r="AQ111" s="69"/>
      <c r="AR111" s="69"/>
      <c r="AS111" s="69"/>
      <c r="AT111" s="69"/>
    </row>
    <row r="112" spans="1:46" ht="13" x14ac:dyDescent="0.15">
      <c r="A112" s="67">
        <v>43775.730830231478</v>
      </c>
      <c r="B112" s="68" t="s">
        <v>141</v>
      </c>
      <c r="C112" s="68" t="str">
        <f t="shared" si="0"/>
        <v>Pflugerville</v>
      </c>
      <c r="D112" s="68" t="str">
        <f t="shared" si="7"/>
        <v>Desiree Flores</v>
      </c>
      <c r="E112" s="73">
        <f t="shared" si="8"/>
        <v>1</v>
      </c>
      <c r="F112" s="68">
        <f t="shared" si="9"/>
        <v>1</v>
      </c>
      <c r="G112" s="68">
        <f t="shared" si="10"/>
        <v>1</v>
      </c>
      <c r="H112" s="68">
        <f t="shared" si="11"/>
        <v>1</v>
      </c>
      <c r="I112" s="69"/>
      <c r="J112" s="68" t="s">
        <v>149</v>
      </c>
      <c r="K112" s="69"/>
      <c r="L112" s="69"/>
      <c r="M112" s="69"/>
      <c r="N112" s="69"/>
      <c r="O112" s="69"/>
      <c r="P112" s="69"/>
      <c r="Q112" s="69"/>
      <c r="R112" s="69"/>
      <c r="S112" s="69"/>
      <c r="T112" s="68" t="s">
        <v>191</v>
      </c>
      <c r="U112" s="69"/>
      <c r="V112" s="69"/>
      <c r="W112" s="69"/>
      <c r="X112" s="69"/>
      <c r="Y112" s="69"/>
      <c r="Z112" s="69"/>
      <c r="AA112" s="69"/>
      <c r="AB112" s="69"/>
      <c r="AC112" s="69"/>
      <c r="AD112" s="69"/>
      <c r="AE112" s="69"/>
      <c r="AF112" s="69"/>
      <c r="AG112" s="69"/>
      <c r="AH112" s="68" t="s">
        <v>1949</v>
      </c>
      <c r="AI112" s="68" t="s">
        <v>1950</v>
      </c>
      <c r="AJ112" s="68" t="s">
        <v>1952</v>
      </c>
      <c r="AK112" s="69"/>
      <c r="AL112" s="69"/>
      <c r="AM112" s="69"/>
      <c r="AN112" s="69"/>
      <c r="AO112" s="69"/>
      <c r="AP112" s="69"/>
      <c r="AQ112" s="69"/>
      <c r="AR112" s="69"/>
      <c r="AS112" s="69"/>
      <c r="AT112" s="69"/>
    </row>
    <row r="113" spans="1:46" ht="13" x14ac:dyDescent="0.15">
      <c r="A113" s="67">
        <v>43775.730982615743</v>
      </c>
      <c r="B113" s="68" t="s">
        <v>141</v>
      </c>
      <c r="C113" s="68" t="str">
        <f t="shared" si="0"/>
        <v>Weiss</v>
      </c>
      <c r="D113" s="68" t="str">
        <f t="shared" si="7"/>
        <v>Caleb Ramirez</v>
      </c>
      <c r="E113" s="73">
        <f t="shared" si="8"/>
        <v>0.33333333333333331</v>
      </c>
      <c r="F113" s="68">
        <f t="shared" si="9"/>
        <v>0</v>
      </c>
      <c r="G113" s="68">
        <f t="shared" si="10"/>
        <v>1</v>
      </c>
      <c r="H113" s="68">
        <f t="shared" si="11"/>
        <v>0</v>
      </c>
      <c r="I113" s="69"/>
      <c r="J113" s="68" t="s">
        <v>168</v>
      </c>
      <c r="K113" s="69"/>
      <c r="L113" s="69"/>
      <c r="M113" s="69"/>
      <c r="N113" s="69"/>
      <c r="O113" s="69"/>
      <c r="P113" s="69"/>
      <c r="Q113" s="69"/>
      <c r="R113" s="69"/>
      <c r="S113" s="69"/>
      <c r="T113" s="69"/>
      <c r="U113" s="69"/>
      <c r="V113" s="68" t="s">
        <v>403</v>
      </c>
      <c r="W113" s="69"/>
      <c r="X113" s="69"/>
      <c r="Y113" s="69"/>
      <c r="Z113" s="69"/>
      <c r="AA113" s="69"/>
      <c r="AB113" s="69"/>
      <c r="AC113" s="69"/>
      <c r="AD113" s="69"/>
      <c r="AE113" s="69"/>
      <c r="AF113" s="69"/>
      <c r="AG113" s="69"/>
      <c r="AH113" s="68" t="s">
        <v>1956</v>
      </c>
      <c r="AI113" s="68" t="s">
        <v>1950</v>
      </c>
      <c r="AJ113" s="68" t="s">
        <v>1951</v>
      </c>
      <c r="AK113" s="69"/>
      <c r="AL113" s="69"/>
      <c r="AM113" s="69"/>
      <c r="AN113" s="69"/>
      <c r="AO113" s="69"/>
      <c r="AP113" s="69"/>
      <c r="AQ113" s="69"/>
      <c r="AR113" s="69"/>
      <c r="AS113" s="69"/>
      <c r="AT113" s="69"/>
    </row>
    <row r="114" spans="1:46" ht="13" x14ac:dyDescent="0.15">
      <c r="A114" s="67">
        <v>43775.731339791666</v>
      </c>
      <c r="B114" s="68" t="s">
        <v>141</v>
      </c>
      <c r="C114" s="68" t="str">
        <f t="shared" si="0"/>
        <v>Weiss</v>
      </c>
      <c r="D114" s="68" t="str">
        <f t="shared" si="7"/>
        <v>Regina DeCuire</v>
      </c>
      <c r="E114" s="73">
        <f t="shared" si="8"/>
        <v>0.33333333333333331</v>
      </c>
      <c r="F114" s="68">
        <f t="shared" si="9"/>
        <v>0</v>
      </c>
      <c r="G114" s="68">
        <f t="shared" si="10"/>
        <v>1</v>
      </c>
      <c r="H114" s="68">
        <f t="shared" si="11"/>
        <v>0</v>
      </c>
      <c r="I114" s="69"/>
      <c r="J114" s="68" t="s">
        <v>168</v>
      </c>
      <c r="K114" s="69"/>
      <c r="L114" s="69"/>
      <c r="M114" s="69"/>
      <c r="N114" s="69"/>
      <c r="O114" s="69"/>
      <c r="P114" s="69"/>
      <c r="Q114" s="69"/>
      <c r="R114" s="69"/>
      <c r="S114" s="69"/>
      <c r="T114" s="69"/>
      <c r="U114" s="69"/>
      <c r="V114" s="68" t="s">
        <v>202</v>
      </c>
      <c r="W114" s="69"/>
      <c r="X114" s="69"/>
      <c r="Y114" s="69"/>
      <c r="Z114" s="69"/>
      <c r="AA114" s="69"/>
      <c r="AB114" s="69"/>
      <c r="AC114" s="69"/>
      <c r="AD114" s="69"/>
      <c r="AE114" s="69"/>
      <c r="AF114" s="69"/>
      <c r="AG114" s="69"/>
      <c r="AH114" s="68" t="s">
        <v>1956</v>
      </c>
      <c r="AI114" s="68" t="s">
        <v>1950</v>
      </c>
      <c r="AJ114" s="68" t="s">
        <v>1951</v>
      </c>
      <c r="AK114" s="69"/>
      <c r="AL114" s="69"/>
      <c r="AM114" s="69"/>
      <c r="AN114" s="69"/>
      <c r="AO114" s="69"/>
      <c r="AP114" s="69"/>
      <c r="AQ114" s="69"/>
      <c r="AR114" s="69"/>
      <c r="AS114" s="69"/>
      <c r="AT114" s="69"/>
    </row>
    <row r="115" spans="1:46" ht="13" x14ac:dyDescent="0.15">
      <c r="A115" s="67">
        <v>43775.731601226857</v>
      </c>
      <c r="B115" s="68" t="s">
        <v>141</v>
      </c>
      <c r="C115" s="68" t="str">
        <f t="shared" si="0"/>
        <v>Weiss</v>
      </c>
      <c r="D115" s="68" t="str">
        <f t="shared" si="7"/>
        <v>Jason Polk</v>
      </c>
      <c r="E115" s="73">
        <f t="shared" si="8"/>
        <v>1</v>
      </c>
      <c r="F115" s="68">
        <f t="shared" si="9"/>
        <v>1</v>
      </c>
      <c r="G115" s="68">
        <f t="shared" si="10"/>
        <v>1</v>
      </c>
      <c r="H115" s="68">
        <f t="shared" si="11"/>
        <v>1</v>
      </c>
      <c r="I115" s="69"/>
      <c r="J115" s="68" t="s">
        <v>168</v>
      </c>
      <c r="K115" s="69"/>
      <c r="L115" s="69"/>
      <c r="M115" s="69"/>
      <c r="N115" s="69"/>
      <c r="O115" s="69"/>
      <c r="P115" s="69"/>
      <c r="Q115" s="69"/>
      <c r="R115" s="69"/>
      <c r="S115" s="69"/>
      <c r="T115" s="69"/>
      <c r="U115" s="69"/>
      <c r="V115" s="68" t="s">
        <v>370</v>
      </c>
      <c r="W115" s="69"/>
      <c r="X115" s="69"/>
      <c r="Y115" s="69"/>
      <c r="Z115" s="69"/>
      <c r="AA115" s="69"/>
      <c r="AB115" s="69"/>
      <c r="AC115" s="69"/>
      <c r="AD115" s="69"/>
      <c r="AE115" s="69"/>
      <c r="AF115" s="69"/>
      <c r="AG115" s="69"/>
      <c r="AH115" s="68" t="s">
        <v>1949</v>
      </c>
      <c r="AI115" s="68" t="s">
        <v>1950</v>
      </c>
      <c r="AJ115" s="68" t="s">
        <v>1952</v>
      </c>
      <c r="AK115" s="69"/>
      <c r="AL115" s="69"/>
      <c r="AM115" s="69"/>
      <c r="AN115" s="69"/>
      <c r="AO115" s="69"/>
      <c r="AP115" s="69"/>
      <c r="AQ115" s="69"/>
      <c r="AR115" s="69"/>
      <c r="AS115" s="69"/>
      <c r="AT115" s="69"/>
    </row>
    <row r="116" spans="1:46" ht="13" x14ac:dyDescent="0.15">
      <c r="A116" s="67">
        <v>43775.731641620368</v>
      </c>
      <c r="B116" s="68" t="s">
        <v>141</v>
      </c>
      <c r="C116" s="68" t="str">
        <f t="shared" si="0"/>
        <v>Weiss</v>
      </c>
      <c r="D116" s="68" t="str">
        <f t="shared" si="7"/>
        <v>Isaac Ahonle</v>
      </c>
      <c r="E116" s="73">
        <f t="shared" si="8"/>
        <v>1</v>
      </c>
      <c r="F116" s="68">
        <f t="shared" si="9"/>
        <v>1</v>
      </c>
      <c r="G116" s="68">
        <f t="shared" si="10"/>
        <v>1</v>
      </c>
      <c r="H116" s="68">
        <f t="shared" si="11"/>
        <v>1</v>
      </c>
      <c r="I116" s="69"/>
      <c r="J116" s="68" t="s">
        <v>168</v>
      </c>
      <c r="K116" s="69"/>
      <c r="L116" s="69"/>
      <c r="M116" s="69"/>
      <c r="N116" s="69"/>
      <c r="O116" s="69"/>
      <c r="P116" s="69"/>
      <c r="Q116" s="69"/>
      <c r="R116" s="69"/>
      <c r="S116" s="69"/>
      <c r="T116" s="69"/>
      <c r="U116" s="69"/>
      <c r="V116" s="68" t="s">
        <v>189</v>
      </c>
      <c r="W116" s="69"/>
      <c r="X116" s="69"/>
      <c r="Y116" s="69"/>
      <c r="Z116" s="69"/>
      <c r="AA116" s="69"/>
      <c r="AB116" s="69"/>
      <c r="AC116" s="69"/>
      <c r="AD116" s="69"/>
      <c r="AE116" s="69"/>
      <c r="AF116" s="69"/>
      <c r="AG116" s="69"/>
      <c r="AH116" s="68" t="s">
        <v>1949</v>
      </c>
      <c r="AI116" s="68" t="s">
        <v>1950</v>
      </c>
      <c r="AJ116" s="68" t="s">
        <v>1952</v>
      </c>
      <c r="AK116" s="69"/>
      <c r="AL116" s="69"/>
      <c r="AM116" s="69"/>
      <c r="AN116" s="69"/>
      <c r="AO116" s="69"/>
      <c r="AP116" s="69"/>
      <c r="AQ116" s="69"/>
      <c r="AR116" s="69"/>
      <c r="AS116" s="69"/>
      <c r="AT116" s="69"/>
    </row>
    <row r="117" spans="1:46" ht="13" x14ac:dyDescent="0.15">
      <c r="A117" s="67">
        <v>43775.731897731486</v>
      </c>
      <c r="B117" s="68" t="s">
        <v>141</v>
      </c>
      <c r="C117" s="68" t="str">
        <f t="shared" si="0"/>
        <v>Weiss</v>
      </c>
      <c r="D117" s="68" t="str">
        <f t="shared" si="7"/>
        <v>Gabriella Vallejo</v>
      </c>
      <c r="E117" s="73">
        <f t="shared" si="8"/>
        <v>0.33333333333333331</v>
      </c>
      <c r="F117" s="68">
        <f t="shared" si="9"/>
        <v>0</v>
      </c>
      <c r="G117" s="68">
        <f t="shared" si="10"/>
        <v>1</v>
      </c>
      <c r="H117" s="68">
        <f t="shared" si="11"/>
        <v>0</v>
      </c>
      <c r="I117" s="69"/>
      <c r="J117" s="68" t="s">
        <v>168</v>
      </c>
      <c r="K117" s="69"/>
      <c r="L117" s="69"/>
      <c r="M117" s="69"/>
      <c r="N117" s="69"/>
      <c r="O117" s="69"/>
      <c r="P117" s="69"/>
      <c r="Q117" s="69"/>
      <c r="R117" s="69"/>
      <c r="S117" s="69"/>
      <c r="T117" s="69"/>
      <c r="U117" s="69"/>
      <c r="V117" s="68" t="s">
        <v>190</v>
      </c>
      <c r="W117" s="69"/>
      <c r="X117" s="69"/>
      <c r="Y117" s="69"/>
      <c r="Z117" s="69"/>
      <c r="AA117" s="69"/>
      <c r="AB117" s="69"/>
      <c r="AC117" s="69"/>
      <c r="AD117" s="69"/>
      <c r="AE117" s="69"/>
      <c r="AF117" s="69"/>
      <c r="AG117" s="69"/>
      <c r="AH117" s="68" t="s">
        <v>1956</v>
      </c>
      <c r="AI117" s="68" t="s">
        <v>1950</v>
      </c>
      <c r="AJ117" s="68" t="s">
        <v>1951</v>
      </c>
      <c r="AK117" s="69"/>
      <c r="AL117" s="69"/>
      <c r="AM117" s="69"/>
      <c r="AN117" s="69"/>
      <c r="AO117" s="69"/>
      <c r="AP117" s="69"/>
      <c r="AQ117" s="69"/>
      <c r="AR117" s="69"/>
      <c r="AS117" s="69"/>
      <c r="AT117" s="69"/>
    </row>
    <row r="118" spans="1:46" ht="13" x14ac:dyDescent="0.15">
      <c r="A118" s="67">
        <v>43775.731971759262</v>
      </c>
      <c r="B118" s="68" t="s">
        <v>141</v>
      </c>
      <c r="C118" s="68" t="str">
        <f t="shared" si="0"/>
        <v>Weiss</v>
      </c>
      <c r="D118" s="68" t="str">
        <f t="shared" si="7"/>
        <v>Alexia Perez</v>
      </c>
      <c r="E118" s="73">
        <f t="shared" si="8"/>
        <v>0.33333333333333331</v>
      </c>
      <c r="F118" s="68">
        <f t="shared" si="9"/>
        <v>0</v>
      </c>
      <c r="G118" s="68">
        <f t="shared" si="10"/>
        <v>1</v>
      </c>
      <c r="H118" s="68">
        <f t="shared" si="11"/>
        <v>0</v>
      </c>
      <c r="I118" s="69"/>
      <c r="J118" s="68" t="s">
        <v>168</v>
      </c>
      <c r="K118" s="69"/>
      <c r="L118" s="69"/>
      <c r="M118" s="69"/>
      <c r="N118" s="69"/>
      <c r="O118" s="69"/>
      <c r="P118" s="69"/>
      <c r="Q118" s="69"/>
      <c r="R118" s="69"/>
      <c r="S118" s="69"/>
      <c r="T118" s="69"/>
      <c r="U118" s="69"/>
      <c r="V118" s="68" t="s">
        <v>368</v>
      </c>
      <c r="W118" s="69"/>
      <c r="X118" s="69"/>
      <c r="Y118" s="69"/>
      <c r="Z118" s="69"/>
      <c r="AA118" s="69"/>
      <c r="AB118" s="69"/>
      <c r="AC118" s="69"/>
      <c r="AD118" s="69"/>
      <c r="AE118" s="69"/>
      <c r="AF118" s="69"/>
      <c r="AG118" s="69"/>
      <c r="AH118" s="68" t="s">
        <v>1956</v>
      </c>
      <c r="AI118" s="68" t="s">
        <v>1950</v>
      </c>
      <c r="AJ118" s="68" t="s">
        <v>1951</v>
      </c>
      <c r="AK118" s="69"/>
      <c r="AL118" s="69"/>
      <c r="AM118" s="69"/>
      <c r="AN118" s="69"/>
      <c r="AO118" s="69"/>
      <c r="AP118" s="69"/>
      <c r="AQ118" s="69"/>
      <c r="AR118" s="69"/>
      <c r="AS118" s="69"/>
      <c r="AT118" s="69"/>
    </row>
    <row r="119" spans="1:46" ht="13" x14ac:dyDescent="0.15">
      <c r="A119" s="67">
        <v>43775.733699722223</v>
      </c>
      <c r="B119" s="68" t="s">
        <v>141</v>
      </c>
      <c r="C119" s="68" t="str">
        <f t="shared" si="0"/>
        <v>Pflugerville</v>
      </c>
      <c r="D119" s="68" t="str">
        <f t="shared" si="7"/>
        <v>Dajuan Jules</v>
      </c>
      <c r="E119" s="73">
        <f t="shared" si="8"/>
        <v>1</v>
      </c>
      <c r="F119" s="68">
        <f t="shared" si="9"/>
        <v>1</v>
      </c>
      <c r="G119" s="68">
        <f t="shared" si="10"/>
        <v>1</v>
      </c>
      <c r="H119" s="68">
        <f t="shared" si="11"/>
        <v>1</v>
      </c>
      <c r="I119" s="69"/>
      <c r="J119" s="68" t="s">
        <v>149</v>
      </c>
      <c r="K119" s="69"/>
      <c r="L119" s="69"/>
      <c r="M119" s="69"/>
      <c r="N119" s="69"/>
      <c r="O119" s="69"/>
      <c r="P119" s="69"/>
      <c r="Q119" s="69"/>
      <c r="R119" s="69"/>
      <c r="S119" s="69"/>
      <c r="T119" s="68" t="s">
        <v>166</v>
      </c>
      <c r="U119" s="69"/>
      <c r="V119" s="69"/>
      <c r="W119" s="69"/>
      <c r="X119" s="69"/>
      <c r="Y119" s="69"/>
      <c r="Z119" s="69"/>
      <c r="AA119" s="69"/>
      <c r="AB119" s="69"/>
      <c r="AC119" s="69"/>
      <c r="AD119" s="69"/>
      <c r="AE119" s="69"/>
      <c r="AF119" s="69"/>
      <c r="AG119" s="69"/>
      <c r="AH119" s="68" t="s">
        <v>1949</v>
      </c>
      <c r="AI119" s="68" t="s">
        <v>1950</v>
      </c>
      <c r="AJ119" s="68" t="s">
        <v>1952</v>
      </c>
      <c r="AK119" s="69"/>
      <c r="AL119" s="69"/>
      <c r="AM119" s="69"/>
      <c r="AN119" s="69"/>
      <c r="AO119" s="69"/>
      <c r="AP119" s="69"/>
      <c r="AQ119" s="69"/>
      <c r="AR119" s="69"/>
      <c r="AS119" s="69"/>
      <c r="AT119" s="69"/>
    </row>
    <row r="120" spans="1:46" ht="13" x14ac:dyDescent="0.15">
      <c r="A120" s="15">
        <v>43779.745472627314</v>
      </c>
      <c r="B120" s="6" t="s">
        <v>9</v>
      </c>
      <c r="K120" s="6" t="s">
        <v>142</v>
      </c>
      <c r="AF120" s="6" t="s">
        <v>186</v>
      </c>
      <c r="AK120" s="71" t="s">
        <v>1958</v>
      </c>
      <c r="AL120" s="6" t="s">
        <v>836</v>
      </c>
      <c r="AM120" s="6" t="s">
        <v>833</v>
      </c>
      <c r="AN120" s="6" t="s">
        <v>834</v>
      </c>
    </row>
    <row r="121" spans="1:46" ht="13" x14ac:dyDescent="0.15">
      <c r="A121" s="15">
        <v>43780.728494814815</v>
      </c>
      <c r="B121" s="6" t="s">
        <v>9</v>
      </c>
      <c r="K121" s="6" t="s">
        <v>168</v>
      </c>
      <c r="AG121" s="6" t="s">
        <v>104</v>
      </c>
      <c r="AK121" s="71" t="s">
        <v>1959</v>
      </c>
      <c r="AL121" s="6" t="s">
        <v>836</v>
      </c>
      <c r="AM121" s="6" t="s">
        <v>833</v>
      </c>
      <c r="AN121" s="6" t="s">
        <v>834</v>
      </c>
    </row>
    <row r="122" spans="1:46" ht="13" x14ac:dyDescent="0.15">
      <c r="A122" s="15">
        <v>43780.729134293986</v>
      </c>
      <c r="B122" s="6" t="s">
        <v>9</v>
      </c>
      <c r="K122" s="6" t="s">
        <v>168</v>
      </c>
      <c r="AG122" s="6" t="s">
        <v>112</v>
      </c>
      <c r="AK122" s="6" t="s">
        <v>1960</v>
      </c>
      <c r="AL122" s="6" t="s">
        <v>832</v>
      </c>
      <c r="AM122" s="6" t="s">
        <v>833</v>
      </c>
      <c r="AN122" s="6" t="s">
        <v>834</v>
      </c>
    </row>
    <row r="123" spans="1:46" ht="13" x14ac:dyDescent="0.15">
      <c r="A123" s="15">
        <v>43780.729472013889</v>
      </c>
      <c r="B123" s="6" t="s">
        <v>9</v>
      </c>
      <c r="K123" s="6" t="s">
        <v>168</v>
      </c>
      <c r="AG123" s="6" t="s">
        <v>110</v>
      </c>
      <c r="AK123" s="71" t="s">
        <v>1961</v>
      </c>
      <c r="AL123" s="6" t="s">
        <v>895</v>
      </c>
      <c r="AM123" s="6" t="s">
        <v>833</v>
      </c>
      <c r="AN123" s="6" t="s">
        <v>834</v>
      </c>
    </row>
    <row r="124" spans="1:46" ht="13" x14ac:dyDescent="0.15">
      <c r="A124" s="15">
        <v>43780.730040752314</v>
      </c>
      <c r="B124" s="6" t="s">
        <v>9</v>
      </c>
      <c r="K124" s="6" t="s">
        <v>168</v>
      </c>
      <c r="AG124" s="6" t="s">
        <v>114</v>
      </c>
      <c r="AK124" s="71" t="s">
        <v>1962</v>
      </c>
      <c r="AL124" s="6" t="s">
        <v>836</v>
      </c>
      <c r="AM124" s="6" t="s">
        <v>833</v>
      </c>
      <c r="AN124" s="6" t="s">
        <v>834</v>
      </c>
    </row>
    <row r="125" spans="1:46" ht="13" x14ac:dyDescent="0.15">
      <c r="A125" s="15">
        <v>43780.730343402778</v>
      </c>
      <c r="B125" s="6" t="s">
        <v>9</v>
      </c>
      <c r="K125" s="6" t="s">
        <v>168</v>
      </c>
      <c r="AG125" s="6" t="s">
        <v>116</v>
      </c>
      <c r="AK125" s="71" t="s">
        <v>1963</v>
      </c>
      <c r="AL125" s="6" t="s">
        <v>836</v>
      </c>
      <c r="AM125" s="6" t="s">
        <v>852</v>
      </c>
      <c r="AN125" s="6" t="s">
        <v>841</v>
      </c>
    </row>
    <row r="126" spans="1:46" ht="13" x14ac:dyDescent="0.15">
      <c r="A126" s="15">
        <v>43780.732147766204</v>
      </c>
      <c r="B126" s="6" t="s">
        <v>9</v>
      </c>
      <c r="K126" s="6" t="s">
        <v>168</v>
      </c>
      <c r="AG126" s="6" t="s">
        <v>100</v>
      </c>
      <c r="AK126" s="71" t="s">
        <v>1964</v>
      </c>
      <c r="AL126" s="6" t="s">
        <v>836</v>
      </c>
      <c r="AM126" s="6" t="s">
        <v>833</v>
      </c>
      <c r="AN126" s="6" t="s">
        <v>834</v>
      </c>
    </row>
    <row r="127" spans="1:46" ht="13" x14ac:dyDescent="0.15">
      <c r="A127" s="15">
        <v>43780.733526921293</v>
      </c>
      <c r="B127" s="6" t="s">
        <v>9</v>
      </c>
      <c r="K127" s="6" t="s">
        <v>168</v>
      </c>
      <c r="AG127" s="6" t="s">
        <v>120</v>
      </c>
      <c r="AK127" s="71" t="s">
        <v>1965</v>
      </c>
      <c r="AL127" s="6" t="s">
        <v>836</v>
      </c>
      <c r="AM127" s="6" t="s">
        <v>833</v>
      </c>
      <c r="AN127" s="6" t="s">
        <v>834</v>
      </c>
    </row>
    <row r="128" spans="1:46" ht="13" x14ac:dyDescent="0.15">
      <c r="A128" s="15">
        <v>43780.734507893518</v>
      </c>
      <c r="B128" s="6" t="s">
        <v>9</v>
      </c>
      <c r="K128" s="6" t="s">
        <v>168</v>
      </c>
      <c r="AG128" s="6" t="s">
        <v>118</v>
      </c>
      <c r="AK128" s="71" t="s">
        <v>1966</v>
      </c>
      <c r="AL128" s="6" t="s">
        <v>858</v>
      </c>
      <c r="AM128" s="6" t="s">
        <v>833</v>
      </c>
      <c r="AN128" s="6" t="s">
        <v>841</v>
      </c>
    </row>
    <row r="129" spans="1:40" ht="13" x14ac:dyDescent="0.15">
      <c r="A129" s="15">
        <v>43780.736014942129</v>
      </c>
      <c r="B129" s="6" t="s">
        <v>9</v>
      </c>
      <c r="K129" s="6" t="s">
        <v>168</v>
      </c>
      <c r="AG129" s="6" t="s">
        <v>122</v>
      </c>
      <c r="AK129" s="71" t="s">
        <v>1967</v>
      </c>
      <c r="AL129" s="6" t="s">
        <v>858</v>
      </c>
      <c r="AM129" s="6" t="s">
        <v>833</v>
      </c>
      <c r="AN129" s="6" t="s">
        <v>834</v>
      </c>
    </row>
    <row r="130" spans="1:40" ht="13" x14ac:dyDescent="0.15">
      <c r="C130" s="6" t="str">
        <f t="shared" ref="C130:C142" si="12">J130&amp;K130</f>
        <v/>
      </c>
      <c r="D130" s="6" t="str">
        <f t="shared" ref="D130:D140" si="13">L130&amp;M130&amp;N130&amp;O130&amp;P130&amp;Q130&amp;R130&amp;S130&amp;T130&amp;U130&amp;V130&amp;W130&amp;X130&amp;Y130&amp;Z130&amp;AA130&amp;AB130&amp;AC130&amp;AD130&amp;AE130&amp;AG130</f>
        <v/>
      </c>
      <c r="E130" s="8"/>
      <c r="G130" s="6"/>
      <c r="I130" s="6"/>
    </row>
    <row r="131" spans="1:40" ht="13" x14ac:dyDescent="0.15">
      <c r="C131" s="6" t="str">
        <f t="shared" si="12"/>
        <v/>
      </c>
      <c r="D131" s="6" t="str">
        <f t="shared" si="13"/>
        <v/>
      </c>
      <c r="E131" s="8"/>
      <c r="F131" s="6"/>
      <c r="G131" s="6"/>
      <c r="H131" s="6"/>
      <c r="I131" s="6"/>
    </row>
    <row r="132" spans="1:40" ht="13" x14ac:dyDescent="0.15">
      <c r="C132" s="6" t="str">
        <f t="shared" si="12"/>
        <v/>
      </c>
      <c r="D132" s="6" t="str">
        <f t="shared" si="13"/>
        <v/>
      </c>
      <c r="E132" s="8"/>
      <c r="F132" s="6"/>
      <c r="G132" s="6"/>
      <c r="H132" s="6"/>
      <c r="I132" s="6"/>
    </row>
    <row r="133" spans="1:40" ht="13" x14ac:dyDescent="0.15">
      <c r="C133" s="6" t="str">
        <f t="shared" si="12"/>
        <v/>
      </c>
      <c r="D133" s="6" t="str">
        <f t="shared" si="13"/>
        <v/>
      </c>
      <c r="E133" s="8"/>
      <c r="F133" s="6"/>
      <c r="G133" s="6"/>
      <c r="H133" s="6"/>
      <c r="I133" s="6"/>
    </row>
    <row r="134" spans="1:40" ht="13" x14ac:dyDescent="0.15">
      <c r="C134" s="6" t="str">
        <f t="shared" si="12"/>
        <v/>
      </c>
      <c r="D134" s="6" t="str">
        <f t="shared" si="13"/>
        <v/>
      </c>
      <c r="E134" s="8"/>
      <c r="F134" s="6"/>
      <c r="G134" s="6"/>
      <c r="H134" s="6"/>
      <c r="I134" s="6"/>
    </row>
    <row r="135" spans="1:40" ht="13" x14ac:dyDescent="0.15">
      <c r="C135" s="6" t="str">
        <f t="shared" si="12"/>
        <v/>
      </c>
      <c r="D135" s="6" t="str">
        <f t="shared" si="13"/>
        <v/>
      </c>
      <c r="E135" s="8"/>
      <c r="F135" s="6"/>
      <c r="G135" s="6"/>
      <c r="H135" s="6"/>
      <c r="I135" s="6"/>
    </row>
    <row r="136" spans="1:40" ht="13" x14ac:dyDescent="0.15">
      <c r="C136" s="6" t="str">
        <f t="shared" si="12"/>
        <v/>
      </c>
      <c r="D136" s="6" t="str">
        <f t="shared" si="13"/>
        <v/>
      </c>
      <c r="E136" s="8"/>
      <c r="F136" s="6"/>
      <c r="G136" s="6"/>
      <c r="H136" s="6"/>
      <c r="I136" s="6"/>
    </row>
    <row r="137" spans="1:40" ht="13" x14ac:dyDescent="0.15">
      <c r="C137" s="6" t="str">
        <f t="shared" si="12"/>
        <v/>
      </c>
      <c r="D137" s="6" t="str">
        <f t="shared" si="13"/>
        <v/>
      </c>
      <c r="E137" s="8"/>
      <c r="F137" s="6"/>
      <c r="G137" s="6"/>
      <c r="H137" s="6"/>
      <c r="I137" s="6"/>
    </row>
    <row r="138" spans="1:40" ht="13" x14ac:dyDescent="0.15">
      <c r="C138" s="6" t="str">
        <f t="shared" si="12"/>
        <v/>
      </c>
      <c r="D138" s="6" t="str">
        <f t="shared" si="13"/>
        <v/>
      </c>
      <c r="E138" s="8"/>
      <c r="F138" s="6"/>
      <c r="G138" s="6"/>
      <c r="H138" s="6"/>
      <c r="I138" s="6"/>
    </row>
    <row r="139" spans="1:40" ht="13" x14ac:dyDescent="0.15">
      <c r="C139" s="6" t="str">
        <f t="shared" si="12"/>
        <v/>
      </c>
      <c r="D139" s="6" t="str">
        <f t="shared" si="13"/>
        <v/>
      </c>
      <c r="E139" s="8"/>
      <c r="F139" s="6"/>
      <c r="G139" s="6"/>
      <c r="H139" s="6"/>
      <c r="I139" s="6"/>
    </row>
    <row r="140" spans="1:40" ht="13" x14ac:dyDescent="0.15">
      <c r="C140" s="6" t="str">
        <f t="shared" si="12"/>
        <v/>
      </c>
      <c r="D140" s="6" t="str">
        <f t="shared" si="13"/>
        <v/>
      </c>
      <c r="E140" s="8"/>
      <c r="F140" s="6"/>
      <c r="G140" s="6"/>
      <c r="H140" s="6"/>
      <c r="I140" s="6"/>
    </row>
    <row r="141" spans="1:40" ht="13" x14ac:dyDescent="0.15">
      <c r="C141" s="6" t="str">
        <f t="shared" si="12"/>
        <v/>
      </c>
      <c r="E141" s="7"/>
    </row>
    <row r="142" spans="1:40" ht="13" x14ac:dyDescent="0.15">
      <c r="C142" s="6" t="str">
        <f t="shared" si="12"/>
        <v/>
      </c>
      <c r="E142" s="7"/>
    </row>
    <row r="143" spans="1:40" ht="13" x14ac:dyDescent="0.15">
      <c r="E143" s="7"/>
    </row>
    <row r="144" spans="1:40" ht="13" x14ac:dyDescent="0.15">
      <c r="E144" s="7"/>
    </row>
    <row r="145" spans="5:5" ht="13" x14ac:dyDescent="0.15">
      <c r="E145" s="7"/>
    </row>
    <row r="146" spans="5:5" ht="13" x14ac:dyDescent="0.15">
      <c r="E146" s="7"/>
    </row>
    <row r="147" spans="5:5" ht="13" x14ac:dyDescent="0.15">
      <c r="E147" s="7"/>
    </row>
    <row r="148" spans="5:5" ht="13" x14ac:dyDescent="0.15">
      <c r="E148" s="7"/>
    </row>
    <row r="149" spans="5:5" ht="13" x14ac:dyDescent="0.15">
      <c r="E149" s="7"/>
    </row>
    <row r="150" spans="5:5" ht="13" x14ac:dyDescent="0.15">
      <c r="E150" s="7"/>
    </row>
    <row r="151" spans="5:5" ht="13" x14ac:dyDescent="0.15">
      <c r="E151" s="7"/>
    </row>
    <row r="152" spans="5:5" ht="13" x14ac:dyDescent="0.15">
      <c r="E152" s="7"/>
    </row>
    <row r="153" spans="5:5" ht="13" x14ac:dyDescent="0.15">
      <c r="E153" s="7"/>
    </row>
    <row r="154" spans="5:5" ht="13" x14ac:dyDescent="0.15">
      <c r="E154" s="7"/>
    </row>
    <row r="155" spans="5:5" ht="13" x14ac:dyDescent="0.15">
      <c r="E155" s="7"/>
    </row>
    <row r="156" spans="5:5" ht="13" x14ac:dyDescent="0.15">
      <c r="E156" s="7"/>
    </row>
    <row r="157" spans="5:5" ht="13" x14ac:dyDescent="0.15">
      <c r="E157" s="7"/>
    </row>
    <row r="158" spans="5:5" ht="13" x14ac:dyDescent="0.15">
      <c r="E158" s="7"/>
    </row>
    <row r="159" spans="5:5" ht="13" x14ac:dyDescent="0.15">
      <c r="E159" s="7"/>
    </row>
    <row r="160" spans="5:5" ht="13" x14ac:dyDescent="0.15">
      <c r="E160" s="7"/>
    </row>
    <row r="161" spans="5:5" ht="13" x14ac:dyDescent="0.15">
      <c r="E161" s="7"/>
    </row>
    <row r="162" spans="5:5" ht="13" x14ac:dyDescent="0.15">
      <c r="E162" s="7"/>
    </row>
    <row r="163" spans="5:5" ht="13" x14ac:dyDescent="0.15">
      <c r="E163" s="7"/>
    </row>
    <row r="164" spans="5:5" ht="13" x14ac:dyDescent="0.15">
      <c r="E164" s="7"/>
    </row>
    <row r="165" spans="5:5" ht="13" x14ac:dyDescent="0.15">
      <c r="E165" s="7"/>
    </row>
    <row r="166" spans="5:5" ht="13" x14ac:dyDescent="0.15">
      <c r="E166" s="7"/>
    </row>
    <row r="167" spans="5:5" ht="13" x14ac:dyDescent="0.15">
      <c r="E167" s="7"/>
    </row>
    <row r="168" spans="5:5" ht="13" x14ac:dyDescent="0.15">
      <c r="E168" s="7"/>
    </row>
    <row r="169" spans="5:5" ht="13" x14ac:dyDescent="0.15">
      <c r="E169" s="7"/>
    </row>
    <row r="170" spans="5:5" ht="13" x14ac:dyDescent="0.15">
      <c r="E170" s="7"/>
    </row>
    <row r="171" spans="5:5" ht="13" x14ac:dyDescent="0.15">
      <c r="E171" s="7"/>
    </row>
    <row r="172" spans="5:5" ht="13" x14ac:dyDescent="0.15">
      <c r="E172" s="7"/>
    </row>
    <row r="173" spans="5:5" ht="13" x14ac:dyDescent="0.15">
      <c r="E173" s="7"/>
    </row>
    <row r="174" spans="5:5" ht="13" x14ac:dyDescent="0.15">
      <c r="E174" s="7"/>
    </row>
    <row r="175" spans="5:5" ht="13" x14ac:dyDescent="0.15">
      <c r="E175" s="7"/>
    </row>
    <row r="176" spans="5:5" ht="13" x14ac:dyDescent="0.15">
      <c r="E176" s="7"/>
    </row>
    <row r="177" spans="5:5" ht="13" x14ac:dyDescent="0.15">
      <c r="E177" s="7"/>
    </row>
    <row r="178" spans="5:5" ht="13" x14ac:dyDescent="0.15">
      <c r="E178" s="7"/>
    </row>
    <row r="179" spans="5:5" ht="13" x14ac:dyDescent="0.15">
      <c r="E179" s="7"/>
    </row>
    <row r="180" spans="5:5" ht="13" x14ac:dyDescent="0.15">
      <c r="E180" s="7"/>
    </row>
    <row r="181" spans="5:5" ht="13" x14ac:dyDescent="0.15">
      <c r="E181" s="7"/>
    </row>
    <row r="182" spans="5:5" ht="13" x14ac:dyDescent="0.15">
      <c r="E182" s="7"/>
    </row>
    <row r="183" spans="5:5" ht="13" x14ac:dyDescent="0.15">
      <c r="E183" s="7"/>
    </row>
    <row r="184" spans="5:5" ht="13" x14ac:dyDescent="0.15">
      <c r="E184" s="7"/>
    </row>
    <row r="185" spans="5:5" ht="13" x14ac:dyDescent="0.15">
      <c r="E185" s="7"/>
    </row>
    <row r="186" spans="5:5" ht="13" x14ac:dyDescent="0.15">
      <c r="E186" s="7"/>
    </row>
    <row r="187" spans="5:5" ht="13" x14ac:dyDescent="0.15">
      <c r="E187" s="7"/>
    </row>
    <row r="188" spans="5:5" ht="13" x14ac:dyDescent="0.15">
      <c r="E188" s="7"/>
    </row>
    <row r="189" spans="5:5" ht="13" x14ac:dyDescent="0.15">
      <c r="E189" s="7"/>
    </row>
    <row r="190" spans="5:5" ht="13" x14ac:dyDescent="0.15">
      <c r="E190" s="7"/>
    </row>
    <row r="191" spans="5:5" ht="13" x14ac:dyDescent="0.15">
      <c r="E191" s="7"/>
    </row>
    <row r="192" spans="5:5" ht="13" x14ac:dyDescent="0.15">
      <c r="E192" s="7"/>
    </row>
    <row r="193" spans="5:5" ht="13" x14ac:dyDescent="0.15">
      <c r="E193" s="7"/>
    </row>
    <row r="194" spans="5:5" ht="13" x14ac:dyDescent="0.15">
      <c r="E194" s="7"/>
    </row>
    <row r="195" spans="5:5" ht="13" x14ac:dyDescent="0.15">
      <c r="E195" s="7"/>
    </row>
    <row r="196" spans="5:5" ht="13" x14ac:dyDescent="0.15">
      <c r="E196" s="7"/>
    </row>
    <row r="197" spans="5:5" ht="13" x14ac:dyDescent="0.15">
      <c r="E197" s="7"/>
    </row>
    <row r="198" spans="5:5" ht="13" x14ac:dyDescent="0.15">
      <c r="E198" s="7"/>
    </row>
    <row r="199" spans="5:5" ht="13" x14ac:dyDescent="0.15">
      <c r="E199" s="7"/>
    </row>
    <row r="200" spans="5:5" ht="13" x14ac:dyDescent="0.15">
      <c r="E200" s="7"/>
    </row>
    <row r="201" spans="5:5" ht="13" x14ac:dyDescent="0.15">
      <c r="E201" s="7"/>
    </row>
    <row r="202" spans="5:5" ht="13" x14ac:dyDescent="0.15">
      <c r="E202" s="7"/>
    </row>
    <row r="203" spans="5:5" ht="13" x14ac:dyDescent="0.15">
      <c r="E203" s="7"/>
    </row>
    <row r="204" spans="5:5" ht="13" x14ac:dyDescent="0.15">
      <c r="E204" s="7"/>
    </row>
    <row r="205" spans="5:5" ht="13" x14ac:dyDescent="0.15">
      <c r="E205" s="7"/>
    </row>
    <row r="206" spans="5:5" ht="13" x14ac:dyDescent="0.15">
      <c r="E206" s="7"/>
    </row>
    <row r="207" spans="5:5" ht="13" x14ac:dyDescent="0.15">
      <c r="E207" s="7"/>
    </row>
    <row r="208" spans="5:5" ht="13" x14ac:dyDescent="0.15">
      <c r="E208" s="7"/>
    </row>
    <row r="209" spans="5:5" ht="13" x14ac:dyDescent="0.15">
      <c r="E209" s="7"/>
    </row>
    <row r="210" spans="5:5" ht="13" x14ac:dyDescent="0.15">
      <c r="E210" s="7"/>
    </row>
    <row r="211" spans="5:5" ht="13" x14ac:dyDescent="0.15">
      <c r="E211" s="7"/>
    </row>
    <row r="212" spans="5:5" ht="13" x14ac:dyDescent="0.15">
      <c r="E212" s="7"/>
    </row>
    <row r="213" spans="5:5" ht="13" x14ac:dyDescent="0.15">
      <c r="E213" s="7"/>
    </row>
    <row r="214" spans="5:5" ht="13" x14ac:dyDescent="0.15">
      <c r="E214" s="7"/>
    </row>
    <row r="215" spans="5:5" ht="13" x14ac:dyDescent="0.15">
      <c r="E215" s="7"/>
    </row>
    <row r="216" spans="5:5" ht="13" x14ac:dyDescent="0.15">
      <c r="E216" s="7"/>
    </row>
    <row r="217" spans="5:5" ht="13" x14ac:dyDescent="0.15">
      <c r="E217" s="7"/>
    </row>
    <row r="218" spans="5:5" ht="13" x14ac:dyDescent="0.15">
      <c r="E218" s="7"/>
    </row>
    <row r="219" spans="5:5" ht="13" x14ac:dyDescent="0.15">
      <c r="E219" s="7"/>
    </row>
    <row r="220" spans="5:5" ht="13" x14ac:dyDescent="0.15">
      <c r="E220" s="7"/>
    </row>
    <row r="221" spans="5:5" ht="13" x14ac:dyDescent="0.15">
      <c r="E221" s="7"/>
    </row>
    <row r="222" spans="5:5" ht="13" x14ac:dyDescent="0.15">
      <c r="E222" s="7"/>
    </row>
    <row r="223" spans="5:5" ht="13" x14ac:dyDescent="0.15">
      <c r="E223" s="7"/>
    </row>
    <row r="224" spans="5:5" ht="13" x14ac:dyDescent="0.15">
      <c r="E224" s="7"/>
    </row>
    <row r="225" spans="5:5" ht="13" x14ac:dyDescent="0.15">
      <c r="E225" s="7"/>
    </row>
    <row r="226" spans="5:5" ht="13" x14ac:dyDescent="0.15">
      <c r="E226" s="7"/>
    </row>
    <row r="227" spans="5:5" ht="13" x14ac:dyDescent="0.15">
      <c r="E227" s="7"/>
    </row>
    <row r="228" spans="5:5" ht="13" x14ac:dyDescent="0.15">
      <c r="E228" s="7"/>
    </row>
    <row r="229" spans="5:5" ht="13" x14ac:dyDescent="0.15">
      <c r="E229" s="7"/>
    </row>
  </sheetData>
  <autoFilter ref="A1:AT129" xr:uid="{00000000-0009-0000-0000-000011000000}"/>
  <hyperlinks>
    <hyperlink ref="AK2" r:id="rId1" xr:uid="{00000000-0004-0000-1100-000000000000}"/>
    <hyperlink ref="AK3" r:id="rId2" xr:uid="{00000000-0004-0000-1100-000001000000}"/>
    <hyperlink ref="AK4" r:id="rId3" xr:uid="{00000000-0004-0000-1100-000002000000}"/>
    <hyperlink ref="AK5" r:id="rId4" xr:uid="{00000000-0004-0000-1100-000003000000}"/>
    <hyperlink ref="AK6" r:id="rId5" xr:uid="{00000000-0004-0000-1100-000004000000}"/>
    <hyperlink ref="AK7" r:id="rId6" xr:uid="{00000000-0004-0000-1100-000005000000}"/>
    <hyperlink ref="AK8" r:id="rId7" xr:uid="{00000000-0004-0000-1100-000006000000}"/>
    <hyperlink ref="AK9" r:id="rId8" xr:uid="{00000000-0004-0000-1100-000007000000}"/>
    <hyperlink ref="AK10" r:id="rId9" xr:uid="{00000000-0004-0000-1100-000008000000}"/>
    <hyperlink ref="AK11" r:id="rId10" xr:uid="{00000000-0004-0000-1100-000009000000}"/>
    <hyperlink ref="AK12" r:id="rId11" xr:uid="{00000000-0004-0000-1100-00000A000000}"/>
    <hyperlink ref="AK14" r:id="rId12" xr:uid="{00000000-0004-0000-1100-00000B000000}"/>
    <hyperlink ref="AK15" r:id="rId13" xr:uid="{00000000-0004-0000-1100-00000C000000}"/>
    <hyperlink ref="AK16" r:id="rId14" xr:uid="{00000000-0004-0000-1100-00000D000000}"/>
    <hyperlink ref="AK17" r:id="rId15" xr:uid="{00000000-0004-0000-1100-00000E000000}"/>
    <hyperlink ref="AK18" r:id="rId16" xr:uid="{00000000-0004-0000-1100-00000F000000}"/>
    <hyperlink ref="AK19" r:id="rId17" xr:uid="{00000000-0004-0000-1100-000010000000}"/>
    <hyperlink ref="AK20" r:id="rId18" xr:uid="{00000000-0004-0000-1100-000011000000}"/>
    <hyperlink ref="AK21" r:id="rId19" xr:uid="{00000000-0004-0000-1100-000012000000}"/>
    <hyperlink ref="AK22" r:id="rId20" xr:uid="{00000000-0004-0000-1100-000013000000}"/>
    <hyperlink ref="AK23" r:id="rId21" xr:uid="{00000000-0004-0000-1100-000014000000}"/>
    <hyperlink ref="AK24" r:id="rId22" xr:uid="{00000000-0004-0000-1100-000015000000}"/>
    <hyperlink ref="AK25" r:id="rId23" xr:uid="{00000000-0004-0000-1100-000016000000}"/>
    <hyperlink ref="AK26" r:id="rId24" xr:uid="{00000000-0004-0000-1100-000017000000}"/>
    <hyperlink ref="AK27" r:id="rId25" xr:uid="{00000000-0004-0000-1100-000018000000}"/>
    <hyperlink ref="AK28" r:id="rId26" xr:uid="{00000000-0004-0000-1100-000019000000}"/>
    <hyperlink ref="AK29" r:id="rId27" xr:uid="{00000000-0004-0000-1100-00001A000000}"/>
    <hyperlink ref="AK30" r:id="rId28" xr:uid="{00000000-0004-0000-1100-00001B000000}"/>
    <hyperlink ref="AK31" r:id="rId29" xr:uid="{00000000-0004-0000-1100-00001C000000}"/>
    <hyperlink ref="AK32" r:id="rId30" xr:uid="{00000000-0004-0000-1100-00001D000000}"/>
    <hyperlink ref="AK34" r:id="rId31" xr:uid="{00000000-0004-0000-1100-00001E000000}"/>
    <hyperlink ref="AK35" r:id="rId32" xr:uid="{00000000-0004-0000-1100-00001F000000}"/>
    <hyperlink ref="AK36" r:id="rId33" xr:uid="{00000000-0004-0000-1100-000020000000}"/>
    <hyperlink ref="AK37" r:id="rId34" xr:uid="{00000000-0004-0000-1100-000021000000}"/>
    <hyperlink ref="AK38" r:id="rId35" xr:uid="{00000000-0004-0000-1100-000022000000}"/>
    <hyperlink ref="AK39" r:id="rId36" xr:uid="{00000000-0004-0000-1100-000023000000}"/>
    <hyperlink ref="AK40" r:id="rId37" xr:uid="{00000000-0004-0000-1100-000024000000}"/>
    <hyperlink ref="AK41" r:id="rId38" xr:uid="{00000000-0004-0000-1100-000025000000}"/>
    <hyperlink ref="AK42" r:id="rId39" xr:uid="{00000000-0004-0000-1100-000026000000}"/>
    <hyperlink ref="AK43" r:id="rId40" xr:uid="{00000000-0004-0000-1100-000027000000}"/>
    <hyperlink ref="AK44" r:id="rId41" xr:uid="{00000000-0004-0000-1100-000028000000}"/>
    <hyperlink ref="AK45" r:id="rId42" xr:uid="{00000000-0004-0000-1100-000029000000}"/>
    <hyperlink ref="AK46" r:id="rId43" xr:uid="{00000000-0004-0000-1100-00002A000000}"/>
    <hyperlink ref="AK47" r:id="rId44" xr:uid="{00000000-0004-0000-1100-00002B000000}"/>
    <hyperlink ref="AK48" r:id="rId45" xr:uid="{00000000-0004-0000-1100-00002C000000}"/>
    <hyperlink ref="AK49" r:id="rId46" xr:uid="{00000000-0004-0000-1100-00002D000000}"/>
    <hyperlink ref="AK50" r:id="rId47" xr:uid="{00000000-0004-0000-1100-00002E000000}"/>
    <hyperlink ref="AK51" r:id="rId48" xr:uid="{00000000-0004-0000-1100-00002F000000}"/>
    <hyperlink ref="AK53" r:id="rId49" xr:uid="{00000000-0004-0000-1100-000030000000}"/>
    <hyperlink ref="AK54" r:id="rId50" xr:uid="{00000000-0004-0000-1100-000031000000}"/>
    <hyperlink ref="AK55" r:id="rId51" xr:uid="{00000000-0004-0000-1100-000032000000}"/>
    <hyperlink ref="AK56" r:id="rId52" xr:uid="{00000000-0004-0000-1100-000033000000}"/>
    <hyperlink ref="AK57" r:id="rId53" xr:uid="{00000000-0004-0000-1100-000034000000}"/>
    <hyperlink ref="AK58" r:id="rId54" xr:uid="{00000000-0004-0000-1100-000035000000}"/>
    <hyperlink ref="AK59" r:id="rId55" xr:uid="{00000000-0004-0000-1100-000036000000}"/>
    <hyperlink ref="AK60" r:id="rId56" xr:uid="{00000000-0004-0000-1100-000037000000}"/>
    <hyperlink ref="AK61" r:id="rId57" xr:uid="{00000000-0004-0000-1100-000038000000}"/>
    <hyperlink ref="AK120" r:id="rId58" xr:uid="{00000000-0004-0000-1100-000039000000}"/>
    <hyperlink ref="AK121" r:id="rId59" xr:uid="{00000000-0004-0000-1100-00003A000000}"/>
    <hyperlink ref="AK123" r:id="rId60" xr:uid="{00000000-0004-0000-1100-00003B000000}"/>
    <hyperlink ref="AK124" r:id="rId61" xr:uid="{00000000-0004-0000-1100-00003C000000}"/>
    <hyperlink ref="AK125" r:id="rId62" xr:uid="{00000000-0004-0000-1100-00003D000000}"/>
    <hyperlink ref="AK126" r:id="rId63" xr:uid="{00000000-0004-0000-1100-00003E000000}"/>
    <hyperlink ref="AK127" r:id="rId64" xr:uid="{00000000-0004-0000-1100-00003F000000}"/>
    <hyperlink ref="AK128" r:id="rId65" xr:uid="{00000000-0004-0000-1100-000040000000}"/>
    <hyperlink ref="AK129" r:id="rId66" xr:uid="{00000000-0004-0000-1100-00004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S154"/>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21.5" customWidth="1"/>
    <col min="3" max="3" width="30.33203125" customWidth="1"/>
    <col min="4" max="9" width="21.5" customWidth="1"/>
    <col min="10" max="33" width="21.5" hidden="1" customWidth="1"/>
    <col min="34" max="45" width="21.5" customWidth="1"/>
  </cols>
  <sheetData>
    <row r="1" spans="1:45" ht="15.75" customHeight="1" x14ac:dyDescent="0.15">
      <c r="A1" s="63" t="s">
        <v>137</v>
      </c>
      <c r="B1" s="63" t="s">
        <v>127</v>
      </c>
      <c r="C1" s="9" t="s">
        <v>126</v>
      </c>
      <c r="D1" s="9" t="s">
        <v>0</v>
      </c>
      <c r="E1" s="64" t="s">
        <v>448</v>
      </c>
      <c r="F1" s="9" t="s">
        <v>449</v>
      </c>
      <c r="G1" s="9" t="s">
        <v>450</v>
      </c>
      <c r="H1" s="9" t="s">
        <v>451</v>
      </c>
      <c r="I1" s="9" t="s">
        <v>452</v>
      </c>
      <c r="J1" s="63" t="s">
        <v>126</v>
      </c>
      <c r="K1" s="63" t="s">
        <v>138</v>
      </c>
      <c r="L1" s="63" t="s">
        <v>139</v>
      </c>
      <c r="M1" s="63" t="s">
        <v>140</v>
      </c>
      <c r="N1" s="63" t="s">
        <v>139</v>
      </c>
      <c r="O1" s="63" t="s">
        <v>140</v>
      </c>
      <c r="P1" s="63" t="s">
        <v>140</v>
      </c>
      <c r="Q1" s="63" t="s">
        <v>139</v>
      </c>
      <c r="R1" s="63" t="s">
        <v>140</v>
      </c>
      <c r="S1" s="63" t="s">
        <v>139</v>
      </c>
      <c r="T1" s="63" t="s">
        <v>140</v>
      </c>
      <c r="U1" s="63" t="s">
        <v>139</v>
      </c>
      <c r="V1" s="63" t="s">
        <v>139</v>
      </c>
      <c r="W1" s="63" t="s">
        <v>139</v>
      </c>
      <c r="X1" s="63" t="s">
        <v>140</v>
      </c>
      <c r="Y1" s="63" t="s">
        <v>139</v>
      </c>
      <c r="Z1" s="63" t="s">
        <v>140</v>
      </c>
      <c r="AA1" s="63" t="s">
        <v>140</v>
      </c>
      <c r="AB1" s="63" t="s">
        <v>140</v>
      </c>
      <c r="AC1" s="63" t="s">
        <v>140</v>
      </c>
      <c r="AD1" s="63" t="s">
        <v>140</v>
      </c>
      <c r="AE1" s="63" t="s">
        <v>139</v>
      </c>
      <c r="AF1" s="63" t="s">
        <v>140</v>
      </c>
      <c r="AG1" s="63" t="s">
        <v>140</v>
      </c>
      <c r="AH1" s="63" t="s">
        <v>1968</v>
      </c>
      <c r="AI1" s="63" t="s">
        <v>1969</v>
      </c>
      <c r="AJ1" s="63" t="s">
        <v>1970</v>
      </c>
      <c r="AK1" s="63" t="s">
        <v>1971</v>
      </c>
      <c r="AL1" s="63" t="s">
        <v>1972</v>
      </c>
      <c r="AM1" s="63" t="s">
        <v>1973</v>
      </c>
      <c r="AN1" s="63"/>
      <c r="AO1" s="63"/>
      <c r="AP1" s="63"/>
      <c r="AQ1" s="63"/>
      <c r="AR1" s="63"/>
      <c r="AS1" s="63"/>
    </row>
    <row r="2" spans="1:45" ht="15.75" customHeight="1" x14ac:dyDescent="0.15">
      <c r="A2" s="15">
        <v>43775.714744733792</v>
      </c>
      <c r="B2" s="6" t="s">
        <v>9</v>
      </c>
      <c r="C2" s="6" t="str">
        <f t="shared" ref="C2:C39" si="0">J2&amp;K2</f>
        <v>Pflugerville</v>
      </c>
      <c r="D2" s="6" t="str">
        <f t="shared" ref="D2:D39" si="1">L2&amp;M2&amp;N2&amp;O2&amp;P2&amp;Q2&amp;R2&amp;S2&amp;T2&amp;U2&amp;V2&amp;W2&amp;X2&amp;Y2&amp;Z2&amp;AA2&amp;AB2&amp;AC2&amp;AD2&amp;AE2&amp;AF2&amp;AG2</f>
        <v>Alyssa Domingue</v>
      </c>
      <c r="E2" s="8">
        <f t="shared" ref="E2:E15" si="2">AVERAGE(F2:H2)</f>
        <v>0.66666666666666663</v>
      </c>
      <c r="F2" s="6">
        <f t="shared" ref="F2:F15" si="3">IF(ISNUMBER(SEARCH("http",AK2)),1,0)</f>
        <v>1</v>
      </c>
      <c r="G2" s="6">
        <f t="shared" ref="G2:G15" si="4">IF(ISNUMBER(SEARCH("b",AL2)),1,0)</f>
        <v>1</v>
      </c>
      <c r="H2" s="6">
        <f t="shared" ref="H2:H15" si="5">IF(ISNUMBER(SEARCH("false",AM2)),1,0)</f>
        <v>0</v>
      </c>
      <c r="I2" s="6"/>
      <c r="K2" s="6" t="s">
        <v>149</v>
      </c>
      <c r="AE2" s="6" t="s">
        <v>64</v>
      </c>
      <c r="AK2" s="71" t="s">
        <v>1974</v>
      </c>
      <c r="AL2" s="6" t="s">
        <v>1975</v>
      </c>
      <c r="AM2" s="6" t="b">
        <v>1</v>
      </c>
    </row>
    <row r="3" spans="1:45" ht="15.75" customHeight="1" x14ac:dyDescent="0.15">
      <c r="A3" s="15">
        <v>43775.714802708331</v>
      </c>
      <c r="B3" s="6" t="s">
        <v>9</v>
      </c>
      <c r="C3" s="6" t="str">
        <f t="shared" si="0"/>
        <v>Pflugerville</v>
      </c>
      <c r="D3" s="6" t="str">
        <f t="shared" si="1"/>
        <v>Lambert Ike</v>
      </c>
      <c r="E3" s="8">
        <f t="shared" si="2"/>
        <v>0.33333333333333331</v>
      </c>
      <c r="F3" s="6">
        <f t="shared" si="3"/>
        <v>1</v>
      </c>
      <c r="G3" s="6">
        <f t="shared" si="4"/>
        <v>0</v>
      </c>
      <c r="H3" s="6">
        <f t="shared" si="5"/>
        <v>0</v>
      </c>
      <c r="I3" s="6"/>
      <c r="K3" s="6" t="s">
        <v>149</v>
      </c>
      <c r="AE3" s="6" t="s">
        <v>86</v>
      </c>
      <c r="AK3" s="71" t="s">
        <v>1976</v>
      </c>
      <c r="AL3" s="6" t="s">
        <v>1977</v>
      </c>
      <c r="AM3" s="6" t="b">
        <v>1</v>
      </c>
    </row>
    <row r="4" spans="1:45" ht="15.75" customHeight="1" x14ac:dyDescent="0.15">
      <c r="A4" s="15">
        <v>43775.714924733795</v>
      </c>
      <c r="B4" s="6" t="s">
        <v>9</v>
      </c>
      <c r="C4" s="6" t="str">
        <f t="shared" si="0"/>
        <v>Pflugerville</v>
      </c>
      <c r="D4" s="6" t="str">
        <f t="shared" si="1"/>
        <v>Subah Shabnam</v>
      </c>
      <c r="E4" s="8">
        <f t="shared" si="2"/>
        <v>0.66666666666666663</v>
      </c>
      <c r="F4" s="6">
        <f t="shared" si="3"/>
        <v>1</v>
      </c>
      <c r="G4" s="6">
        <f t="shared" si="4"/>
        <v>1</v>
      </c>
      <c r="H4" s="6">
        <f t="shared" si="5"/>
        <v>0</v>
      </c>
      <c r="I4" s="6"/>
      <c r="K4" s="6" t="s">
        <v>149</v>
      </c>
      <c r="AE4" s="6" t="s">
        <v>94</v>
      </c>
      <c r="AK4" s="71" t="s">
        <v>1978</v>
      </c>
      <c r="AL4" s="6" t="s">
        <v>1975</v>
      </c>
      <c r="AM4" s="6" t="b">
        <v>1</v>
      </c>
    </row>
    <row r="5" spans="1:45" ht="15.75" customHeight="1" x14ac:dyDescent="0.15">
      <c r="A5" s="15">
        <v>43775.715009780091</v>
      </c>
      <c r="B5" s="6" t="s">
        <v>9</v>
      </c>
      <c r="C5" s="6" t="str">
        <f t="shared" si="0"/>
        <v>Pflugerville</v>
      </c>
      <c r="D5" s="6" t="str">
        <f t="shared" si="1"/>
        <v>Audrey Le</v>
      </c>
      <c r="E5" s="8">
        <f t="shared" si="2"/>
        <v>0.66666666666666663</v>
      </c>
      <c r="F5" s="6">
        <f t="shared" si="3"/>
        <v>1</v>
      </c>
      <c r="G5" s="6">
        <f t="shared" si="4"/>
        <v>1</v>
      </c>
      <c r="H5" s="6">
        <f t="shared" si="5"/>
        <v>0</v>
      </c>
      <c r="I5" s="6"/>
      <c r="K5" s="6" t="s">
        <v>149</v>
      </c>
      <c r="AE5" s="6" t="s">
        <v>68</v>
      </c>
      <c r="AK5" s="71" t="s">
        <v>1979</v>
      </c>
      <c r="AL5" s="6" t="s">
        <v>1975</v>
      </c>
      <c r="AM5" s="6" t="b">
        <v>1</v>
      </c>
    </row>
    <row r="6" spans="1:45" ht="15.75" customHeight="1" x14ac:dyDescent="0.15">
      <c r="A6" s="15">
        <v>43775.715460856482</v>
      </c>
      <c r="B6" s="6" t="s">
        <v>9</v>
      </c>
      <c r="C6" s="6" t="str">
        <f t="shared" si="0"/>
        <v>Pflugerville</v>
      </c>
      <c r="D6" s="6" t="str">
        <f t="shared" si="1"/>
        <v>John Mejia</v>
      </c>
      <c r="E6" s="8">
        <f t="shared" si="2"/>
        <v>0.33333333333333331</v>
      </c>
      <c r="F6" s="6">
        <f t="shared" si="3"/>
        <v>0</v>
      </c>
      <c r="G6" s="6">
        <f t="shared" si="4"/>
        <v>1</v>
      </c>
      <c r="H6" s="6">
        <f t="shared" si="5"/>
        <v>0</v>
      </c>
      <c r="I6" s="6"/>
      <c r="K6" s="6" t="s">
        <v>149</v>
      </c>
      <c r="AE6" s="6" t="s">
        <v>80</v>
      </c>
      <c r="AK6" s="71" t="s">
        <v>1980</v>
      </c>
      <c r="AL6" s="6" t="s">
        <v>1975</v>
      </c>
      <c r="AM6" s="6" t="b">
        <v>1</v>
      </c>
    </row>
    <row r="7" spans="1:45" ht="15.75" customHeight="1" x14ac:dyDescent="0.15">
      <c r="A7" s="15">
        <v>43775.716358229169</v>
      </c>
      <c r="B7" s="6" t="s">
        <v>9</v>
      </c>
      <c r="C7" s="6" t="str">
        <f t="shared" si="0"/>
        <v>Pflugerville</v>
      </c>
      <c r="D7" s="6" t="str">
        <f t="shared" si="1"/>
        <v>Tam Nguyen</v>
      </c>
      <c r="E7" s="8">
        <f t="shared" si="2"/>
        <v>0.33333333333333331</v>
      </c>
      <c r="F7" s="6">
        <f t="shared" si="3"/>
        <v>0</v>
      </c>
      <c r="G7" s="6">
        <f t="shared" si="4"/>
        <v>1</v>
      </c>
      <c r="H7" s="6">
        <f t="shared" si="5"/>
        <v>0</v>
      </c>
      <c r="I7" s="6"/>
      <c r="K7" s="6" t="s">
        <v>149</v>
      </c>
      <c r="AE7" s="6" t="s">
        <v>96</v>
      </c>
      <c r="AK7" s="71" t="s">
        <v>1981</v>
      </c>
      <c r="AL7" s="6" t="s">
        <v>1975</v>
      </c>
      <c r="AM7" s="6" t="b">
        <v>1</v>
      </c>
    </row>
    <row r="8" spans="1:45" ht="15.75" customHeight="1" x14ac:dyDescent="0.15">
      <c r="A8" s="15">
        <v>43775.718076041667</v>
      </c>
      <c r="B8" s="6" t="s">
        <v>9</v>
      </c>
      <c r="C8" s="6" t="str">
        <f t="shared" si="0"/>
        <v>Pflugerville</v>
      </c>
      <c r="D8" s="6" t="str">
        <f t="shared" si="1"/>
        <v>Isabel Suarez</v>
      </c>
      <c r="E8" s="8">
        <f t="shared" si="2"/>
        <v>0.33333333333333331</v>
      </c>
      <c r="F8" s="6">
        <f t="shared" si="3"/>
        <v>0</v>
      </c>
      <c r="G8" s="6">
        <f t="shared" si="4"/>
        <v>1</v>
      </c>
      <c r="H8" s="6">
        <f t="shared" si="5"/>
        <v>0</v>
      </c>
      <c r="I8" s="6"/>
      <c r="K8" s="6" t="s">
        <v>149</v>
      </c>
      <c r="AE8" s="6" t="s">
        <v>78</v>
      </c>
      <c r="AK8" s="71" t="s">
        <v>1982</v>
      </c>
      <c r="AL8" s="6" t="s">
        <v>1975</v>
      </c>
      <c r="AM8" s="6" t="b">
        <v>1</v>
      </c>
    </row>
    <row r="9" spans="1:45" ht="15.75" customHeight="1" x14ac:dyDescent="0.15">
      <c r="A9" s="15">
        <v>43775.718080034727</v>
      </c>
      <c r="B9" s="6" t="s">
        <v>9</v>
      </c>
      <c r="C9" s="6" t="str">
        <f t="shared" si="0"/>
        <v>Pflugerville</v>
      </c>
      <c r="D9" s="6" t="str">
        <f t="shared" si="1"/>
        <v>Lily Reddington</v>
      </c>
      <c r="E9" s="8">
        <f t="shared" si="2"/>
        <v>0.33333333333333331</v>
      </c>
      <c r="F9" s="6">
        <f t="shared" si="3"/>
        <v>0</v>
      </c>
      <c r="G9" s="6">
        <f t="shared" si="4"/>
        <v>1</v>
      </c>
      <c r="H9" s="6">
        <f t="shared" si="5"/>
        <v>0</v>
      </c>
      <c r="I9" s="6"/>
      <c r="K9" s="6" t="s">
        <v>149</v>
      </c>
      <c r="AE9" s="6" t="s">
        <v>88</v>
      </c>
      <c r="AK9" s="71" t="s">
        <v>1983</v>
      </c>
      <c r="AL9" s="6" t="s">
        <v>1975</v>
      </c>
      <c r="AM9" s="6" t="b">
        <v>1</v>
      </c>
    </row>
    <row r="10" spans="1:45" ht="15.75" customHeight="1" x14ac:dyDescent="0.15">
      <c r="A10" s="15">
        <v>43775.718078761573</v>
      </c>
      <c r="B10" s="6" t="s">
        <v>9</v>
      </c>
      <c r="C10" s="6" t="str">
        <f t="shared" si="0"/>
        <v>Pflugerville</v>
      </c>
      <c r="D10" s="6" t="str">
        <f t="shared" si="1"/>
        <v>Damari Myers</v>
      </c>
      <c r="E10" s="8">
        <f t="shared" si="2"/>
        <v>0.33333333333333331</v>
      </c>
      <c r="F10" s="6">
        <f t="shared" si="3"/>
        <v>0</v>
      </c>
      <c r="G10" s="6">
        <f t="shared" si="4"/>
        <v>1</v>
      </c>
      <c r="H10" s="6">
        <f t="shared" si="5"/>
        <v>0</v>
      </c>
      <c r="I10" s="6"/>
      <c r="K10" s="6" t="s">
        <v>149</v>
      </c>
      <c r="AE10" s="6" t="s">
        <v>72</v>
      </c>
      <c r="AK10" s="71" t="s">
        <v>1984</v>
      </c>
      <c r="AL10" s="6" t="s">
        <v>1975</v>
      </c>
      <c r="AM10" s="6" t="b">
        <v>1</v>
      </c>
    </row>
    <row r="11" spans="1:45" ht="15.75" customHeight="1" x14ac:dyDescent="0.15">
      <c r="A11" s="15">
        <v>43775.721920821758</v>
      </c>
      <c r="B11" s="6" t="s">
        <v>9</v>
      </c>
      <c r="C11" s="6" t="str">
        <f t="shared" si="0"/>
        <v>Pflugerville</v>
      </c>
      <c r="D11" s="6" t="str">
        <f t="shared" si="1"/>
        <v>Afreen Alim</v>
      </c>
      <c r="E11" s="8">
        <f t="shared" si="2"/>
        <v>0.66666666666666663</v>
      </c>
      <c r="F11" s="6">
        <f t="shared" si="3"/>
        <v>1</v>
      </c>
      <c r="G11" s="6">
        <f t="shared" si="4"/>
        <v>1</v>
      </c>
      <c r="H11" s="6">
        <f t="shared" si="5"/>
        <v>0</v>
      </c>
      <c r="I11" s="6"/>
      <c r="K11" s="6" t="s">
        <v>149</v>
      </c>
      <c r="AE11" s="6" t="s">
        <v>62</v>
      </c>
      <c r="AK11" s="71" t="s">
        <v>1985</v>
      </c>
      <c r="AL11" s="6" t="s">
        <v>1975</v>
      </c>
      <c r="AM11" s="6" t="b">
        <v>1</v>
      </c>
    </row>
    <row r="12" spans="1:45" ht="15.75" customHeight="1" x14ac:dyDescent="0.15">
      <c r="A12" s="15">
        <v>43775.722411562499</v>
      </c>
      <c r="B12" s="6" t="s">
        <v>9</v>
      </c>
      <c r="C12" s="6" t="str">
        <f t="shared" si="0"/>
        <v>Pflugerville</v>
      </c>
      <c r="D12" s="6" t="str">
        <f t="shared" si="1"/>
        <v>Diego Becerra</v>
      </c>
      <c r="E12" s="8">
        <f t="shared" si="2"/>
        <v>0.66666666666666663</v>
      </c>
      <c r="F12" s="6">
        <f t="shared" si="3"/>
        <v>1</v>
      </c>
      <c r="G12" s="6">
        <f t="shared" si="4"/>
        <v>1</v>
      </c>
      <c r="H12" s="6">
        <f t="shared" si="5"/>
        <v>0</v>
      </c>
      <c r="I12" s="6"/>
      <c r="K12" s="6" t="s">
        <v>149</v>
      </c>
      <c r="AE12" s="6" t="s">
        <v>74</v>
      </c>
      <c r="AK12" s="71" t="s">
        <v>1986</v>
      </c>
      <c r="AL12" s="6" t="s">
        <v>1975</v>
      </c>
      <c r="AM12" s="6" t="b">
        <v>1</v>
      </c>
    </row>
    <row r="13" spans="1:45" ht="15.75" customHeight="1" x14ac:dyDescent="0.15">
      <c r="A13" s="15">
        <v>43775.727518067128</v>
      </c>
      <c r="B13" s="6" t="s">
        <v>9</v>
      </c>
      <c r="C13" s="6" t="str">
        <f t="shared" si="0"/>
        <v>Pflugerville</v>
      </c>
      <c r="D13" s="6" t="str">
        <f t="shared" si="1"/>
        <v>Arsama Sebesibe</v>
      </c>
      <c r="E13" s="8">
        <f t="shared" si="2"/>
        <v>0.33333333333333331</v>
      </c>
      <c r="F13" s="6">
        <f t="shared" si="3"/>
        <v>0</v>
      </c>
      <c r="G13" s="6">
        <f t="shared" si="4"/>
        <v>1</v>
      </c>
      <c r="H13" s="6">
        <f t="shared" si="5"/>
        <v>0</v>
      </c>
      <c r="I13" s="6"/>
      <c r="K13" s="6" t="s">
        <v>149</v>
      </c>
      <c r="AE13" s="6" t="s">
        <v>66</v>
      </c>
      <c r="AK13" s="6" t="s">
        <v>1987</v>
      </c>
      <c r="AL13" s="6" t="s">
        <v>1988</v>
      </c>
      <c r="AM13" s="6" t="b">
        <v>1</v>
      </c>
    </row>
    <row r="14" spans="1:45" ht="15.75" customHeight="1" x14ac:dyDescent="0.15">
      <c r="A14" s="15">
        <v>43775.731837673608</v>
      </c>
      <c r="B14" s="6" t="s">
        <v>9</v>
      </c>
      <c r="C14" s="6" t="str">
        <f t="shared" si="0"/>
        <v>Pflugerville</v>
      </c>
      <c r="D14" s="6" t="str">
        <f t="shared" si="1"/>
        <v>Cristian Hernandez</v>
      </c>
      <c r="E14" s="8">
        <f t="shared" si="2"/>
        <v>0.33333333333333331</v>
      </c>
      <c r="F14" s="6">
        <f t="shared" si="3"/>
        <v>0</v>
      </c>
      <c r="G14" s="6">
        <f t="shared" si="4"/>
        <v>1</v>
      </c>
      <c r="H14" s="6">
        <f t="shared" si="5"/>
        <v>0</v>
      </c>
      <c r="I14" s="6"/>
      <c r="K14" s="6" t="s">
        <v>149</v>
      </c>
      <c r="AE14" s="6" t="s">
        <v>70</v>
      </c>
      <c r="AK14" s="6" t="s">
        <v>800</v>
      </c>
      <c r="AL14" s="6" t="s">
        <v>1975</v>
      </c>
      <c r="AM14" s="6" t="b">
        <v>1</v>
      </c>
    </row>
    <row r="15" spans="1:45" ht="15.75" customHeight="1" x14ac:dyDescent="0.15">
      <c r="A15" s="15">
        <v>43775.734426712967</v>
      </c>
      <c r="B15" s="6" t="s">
        <v>9</v>
      </c>
      <c r="C15" s="6" t="str">
        <f t="shared" si="0"/>
        <v>Pflugerville</v>
      </c>
      <c r="D15" s="6" t="str">
        <f t="shared" si="1"/>
        <v>Roberto Salinas</v>
      </c>
      <c r="E15" s="8">
        <f t="shared" si="2"/>
        <v>0.66666666666666663</v>
      </c>
      <c r="F15" s="6">
        <f t="shared" si="3"/>
        <v>1</v>
      </c>
      <c r="G15" s="6">
        <f t="shared" si="4"/>
        <v>1</v>
      </c>
      <c r="H15" s="6">
        <f t="shared" si="5"/>
        <v>0</v>
      </c>
      <c r="I15" s="6"/>
      <c r="K15" s="6" t="s">
        <v>149</v>
      </c>
      <c r="AE15" s="6" t="s">
        <v>90</v>
      </c>
      <c r="AK15" s="71" t="s">
        <v>1989</v>
      </c>
      <c r="AL15" s="6" t="s">
        <v>1975</v>
      </c>
      <c r="AM15" s="6" t="b">
        <v>1</v>
      </c>
    </row>
    <row r="16" spans="1:45" ht="15.75" customHeight="1" x14ac:dyDescent="0.15">
      <c r="A16" s="15">
        <v>43774.705123541666</v>
      </c>
      <c r="B16" s="6" t="s">
        <v>141</v>
      </c>
      <c r="C16" s="6" t="str">
        <f t="shared" si="0"/>
        <v>Manor New Tech</v>
      </c>
      <c r="D16" s="6" t="str">
        <f t="shared" si="1"/>
        <v>Sheccid Cepeda</v>
      </c>
      <c r="E16" s="8">
        <f t="shared" ref="E16:E39" si="6">AVERAGE(F16:H16)</f>
        <v>0</v>
      </c>
      <c r="F16" s="6">
        <f t="shared" ref="F16:F39" si="7">IF(ISNUMBER(SEARCH("directories",AH16)),1,0)</f>
        <v>0</v>
      </c>
      <c r="G16" s="6">
        <f t="shared" ref="G16:G39" si="8">IF(ISNUMBER(SEARCH("wp-content",AI16)),1,0)</f>
        <v>0</v>
      </c>
      <c r="H16" s="6">
        <f t="shared" ref="H16:H39" si="9">IF(ISNUMBER(SEARCH("template",AJ16)),1,0)</f>
        <v>0</v>
      </c>
      <c r="I16" s="6"/>
      <c r="J16" s="6" t="s">
        <v>272</v>
      </c>
      <c r="R16" s="6" t="s">
        <v>319</v>
      </c>
      <c r="AH16" s="6" t="s">
        <v>1990</v>
      </c>
      <c r="AI16" s="6" t="s">
        <v>1991</v>
      </c>
      <c r="AJ16" s="6" t="s">
        <v>1992</v>
      </c>
    </row>
    <row r="17" spans="1:36" ht="15.75" customHeight="1" x14ac:dyDescent="0.15">
      <c r="A17" s="15">
        <v>43774.714907824076</v>
      </c>
      <c r="B17" s="6" t="s">
        <v>141</v>
      </c>
      <c r="C17" s="6" t="str">
        <f t="shared" si="0"/>
        <v>Hendrickson</v>
      </c>
      <c r="D17" s="6" t="str">
        <f t="shared" si="1"/>
        <v>Aubrey Van Zandt</v>
      </c>
      <c r="E17" s="8">
        <f t="shared" si="6"/>
        <v>1</v>
      </c>
      <c r="F17" s="6">
        <f t="shared" si="7"/>
        <v>1</v>
      </c>
      <c r="G17" s="6">
        <f t="shared" si="8"/>
        <v>1</v>
      </c>
      <c r="H17" s="6">
        <f t="shared" si="9"/>
        <v>1</v>
      </c>
      <c r="I17" s="6"/>
      <c r="J17" s="6" t="s">
        <v>288</v>
      </c>
      <c r="O17" s="6" t="s">
        <v>302</v>
      </c>
      <c r="AH17" s="6" t="s">
        <v>1993</v>
      </c>
      <c r="AI17" s="6" t="s">
        <v>1994</v>
      </c>
      <c r="AJ17" s="6" t="s">
        <v>1995</v>
      </c>
    </row>
    <row r="18" spans="1:36" ht="15.75" customHeight="1" x14ac:dyDescent="0.15">
      <c r="A18" s="15">
        <v>43774.721198113424</v>
      </c>
      <c r="B18" s="6" t="s">
        <v>141</v>
      </c>
      <c r="C18" s="6" t="str">
        <f t="shared" si="0"/>
        <v>Hendrickson</v>
      </c>
      <c r="D18" s="6" t="str">
        <f t="shared" si="1"/>
        <v>Fanta Kante</v>
      </c>
      <c r="E18" s="8">
        <f t="shared" si="6"/>
        <v>0.33333333333333331</v>
      </c>
      <c r="F18" s="6">
        <f t="shared" si="7"/>
        <v>0</v>
      </c>
      <c r="G18" s="6">
        <f t="shared" si="8"/>
        <v>1</v>
      </c>
      <c r="H18" s="6">
        <f t="shared" si="9"/>
        <v>0</v>
      </c>
      <c r="I18" s="6"/>
      <c r="J18" s="6" t="s">
        <v>288</v>
      </c>
      <c r="O18" s="6" t="s">
        <v>322</v>
      </c>
      <c r="AH18" s="6" t="s">
        <v>1996</v>
      </c>
      <c r="AI18" s="6" t="s">
        <v>1997</v>
      </c>
      <c r="AJ18" s="6" t="s">
        <v>1998</v>
      </c>
    </row>
    <row r="19" spans="1:36" ht="15.75" customHeight="1" x14ac:dyDescent="0.15">
      <c r="A19" s="15">
        <v>43774.724744108797</v>
      </c>
      <c r="B19" s="6" t="s">
        <v>141</v>
      </c>
      <c r="C19" s="6" t="str">
        <f t="shared" si="0"/>
        <v>Hendrickson</v>
      </c>
      <c r="D19" s="6" t="str">
        <f t="shared" si="1"/>
        <v>Jayden Banks</v>
      </c>
      <c r="E19" s="8">
        <f t="shared" si="6"/>
        <v>0.33333333333333331</v>
      </c>
      <c r="F19" s="6">
        <f t="shared" si="7"/>
        <v>1</v>
      </c>
      <c r="G19" s="6">
        <f t="shared" si="8"/>
        <v>0</v>
      </c>
      <c r="H19" s="6">
        <f t="shared" si="9"/>
        <v>0</v>
      </c>
      <c r="I19" s="6"/>
      <c r="J19" s="6" t="s">
        <v>288</v>
      </c>
      <c r="O19" s="6" t="s">
        <v>303</v>
      </c>
      <c r="AH19" s="6" t="s">
        <v>1993</v>
      </c>
      <c r="AI19" s="6" t="s">
        <v>1999</v>
      </c>
      <c r="AJ19" s="6" t="s">
        <v>1992</v>
      </c>
    </row>
    <row r="20" spans="1:36" ht="15.75" customHeight="1" x14ac:dyDescent="0.15">
      <c r="A20" s="15">
        <v>43775.703843090276</v>
      </c>
      <c r="B20" s="6" t="s">
        <v>141</v>
      </c>
      <c r="C20" s="6" t="str">
        <f t="shared" si="0"/>
        <v>Weiss</v>
      </c>
      <c r="D20" s="6" t="str">
        <f t="shared" si="1"/>
        <v>Luz Sanchez</v>
      </c>
      <c r="E20" s="8">
        <f t="shared" si="6"/>
        <v>0.66666666666666663</v>
      </c>
      <c r="F20" s="6">
        <f t="shared" si="7"/>
        <v>1</v>
      </c>
      <c r="G20" s="6">
        <f t="shared" si="8"/>
        <v>1</v>
      </c>
      <c r="H20" s="6">
        <f t="shared" si="9"/>
        <v>0</v>
      </c>
      <c r="I20" s="6"/>
      <c r="J20" s="6" t="s">
        <v>168</v>
      </c>
      <c r="V20" s="6" t="s">
        <v>367</v>
      </c>
      <c r="AH20" s="6" t="s">
        <v>1993</v>
      </c>
      <c r="AI20" s="6" t="s">
        <v>1994</v>
      </c>
      <c r="AJ20" s="6" t="s">
        <v>1998</v>
      </c>
    </row>
    <row r="21" spans="1:36" ht="15.75" customHeight="1" x14ac:dyDescent="0.15">
      <c r="A21" s="15">
        <v>43775.707855127315</v>
      </c>
      <c r="B21" s="6" t="s">
        <v>141</v>
      </c>
      <c r="C21" s="6" t="str">
        <f t="shared" si="0"/>
        <v>Weiss</v>
      </c>
      <c r="D21" s="6" t="str">
        <f t="shared" si="1"/>
        <v>Lynnette DeCuire</v>
      </c>
      <c r="E21" s="8">
        <f t="shared" si="6"/>
        <v>0.66666666666666663</v>
      </c>
      <c r="F21" s="6">
        <f t="shared" si="7"/>
        <v>1</v>
      </c>
      <c r="G21" s="6">
        <f t="shared" si="8"/>
        <v>0</v>
      </c>
      <c r="H21" s="6">
        <f t="shared" si="9"/>
        <v>1</v>
      </c>
      <c r="I21" s="6"/>
      <c r="J21" s="6" t="s">
        <v>168</v>
      </c>
      <c r="V21" s="6" t="s">
        <v>199</v>
      </c>
      <c r="AH21" s="6" t="s">
        <v>1993</v>
      </c>
      <c r="AI21" s="6" t="s">
        <v>2000</v>
      </c>
      <c r="AJ21" s="6" t="s">
        <v>1995</v>
      </c>
    </row>
    <row r="22" spans="1:36" ht="15.75" customHeight="1" x14ac:dyDescent="0.15">
      <c r="A22" s="15">
        <v>43775.708267141206</v>
      </c>
      <c r="B22" s="6" t="s">
        <v>141</v>
      </c>
      <c r="C22" s="6" t="str">
        <f t="shared" si="0"/>
        <v>Del Valle</v>
      </c>
      <c r="D22" s="6" t="str">
        <f t="shared" si="1"/>
        <v>Aleksy Rodriguez</v>
      </c>
      <c r="E22" s="8">
        <f t="shared" si="6"/>
        <v>0.66666666666666663</v>
      </c>
      <c r="F22" s="6">
        <f t="shared" si="7"/>
        <v>0</v>
      </c>
      <c r="G22" s="6">
        <f t="shared" si="8"/>
        <v>1</v>
      </c>
      <c r="H22" s="6">
        <f t="shared" si="9"/>
        <v>1</v>
      </c>
      <c r="I22" s="6"/>
      <c r="J22" s="6" t="s">
        <v>144</v>
      </c>
      <c r="M22" s="6" t="s">
        <v>151</v>
      </c>
      <c r="AH22" s="6" t="s">
        <v>2001</v>
      </c>
      <c r="AI22" s="6" t="s">
        <v>1994</v>
      </c>
      <c r="AJ22" s="6" t="s">
        <v>1995</v>
      </c>
    </row>
    <row r="23" spans="1:36" ht="15.75" customHeight="1" x14ac:dyDescent="0.15">
      <c r="A23" s="15">
        <v>43775.709477708333</v>
      </c>
      <c r="B23" s="6" t="s">
        <v>141</v>
      </c>
      <c r="C23" s="6" t="str">
        <f t="shared" si="0"/>
        <v>Del Valle</v>
      </c>
      <c r="D23" s="6" t="str">
        <f t="shared" si="1"/>
        <v>Estrellita Dilbert</v>
      </c>
      <c r="E23" s="8">
        <f t="shared" si="6"/>
        <v>1</v>
      </c>
      <c r="F23" s="6">
        <f t="shared" si="7"/>
        <v>1</v>
      </c>
      <c r="G23" s="6">
        <f t="shared" si="8"/>
        <v>1</v>
      </c>
      <c r="H23" s="6">
        <f t="shared" si="9"/>
        <v>1</v>
      </c>
      <c r="I23" s="6"/>
      <c r="J23" s="6" t="s">
        <v>144</v>
      </c>
      <c r="M23" s="6" t="s">
        <v>146</v>
      </c>
      <c r="AH23" s="6" t="s">
        <v>1993</v>
      </c>
      <c r="AI23" s="6" t="s">
        <v>1994</v>
      </c>
      <c r="AJ23" s="6" t="s">
        <v>1995</v>
      </c>
    </row>
    <row r="24" spans="1:36" ht="15.75" customHeight="1" x14ac:dyDescent="0.15">
      <c r="A24" s="15">
        <v>43775.712729085644</v>
      </c>
      <c r="B24" s="6" t="s">
        <v>141</v>
      </c>
      <c r="C24" s="6" t="str">
        <f t="shared" si="0"/>
        <v>Del Valle</v>
      </c>
      <c r="D24" s="6" t="str">
        <f t="shared" si="1"/>
        <v>Xochilth Rojo Arroyo</v>
      </c>
      <c r="E24" s="8">
        <f t="shared" si="6"/>
        <v>1</v>
      </c>
      <c r="F24" s="6">
        <f t="shared" si="7"/>
        <v>1</v>
      </c>
      <c r="G24" s="6">
        <f t="shared" si="8"/>
        <v>1</v>
      </c>
      <c r="H24" s="6">
        <f t="shared" si="9"/>
        <v>1</v>
      </c>
      <c r="I24" s="6"/>
      <c r="J24" s="6" t="s">
        <v>144</v>
      </c>
      <c r="M24" s="6" t="s">
        <v>154</v>
      </c>
      <c r="AH24" s="6" t="s">
        <v>1993</v>
      </c>
      <c r="AI24" s="6" t="s">
        <v>1994</v>
      </c>
      <c r="AJ24" s="6" t="s">
        <v>1995</v>
      </c>
    </row>
    <row r="25" spans="1:36" ht="15.75" customHeight="1" x14ac:dyDescent="0.15">
      <c r="A25" s="15">
        <v>43775.714094143521</v>
      </c>
      <c r="B25" s="6" t="s">
        <v>141</v>
      </c>
      <c r="C25" s="6" t="str">
        <f t="shared" si="0"/>
        <v>Del Valle</v>
      </c>
      <c r="D25" s="6" t="str">
        <f t="shared" si="1"/>
        <v>Thalia Perez Mendoza</v>
      </c>
      <c r="E25" s="8">
        <f t="shared" si="6"/>
        <v>1</v>
      </c>
      <c r="F25" s="6">
        <f t="shared" si="7"/>
        <v>1</v>
      </c>
      <c r="G25" s="6">
        <f t="shared" si="8"/>
        <v>1</v>
      </c>
      <c r="H25" s="6">
        <f t="shared" si="9"/>
        <v>1</v>
      </c>
      <c r="I25" s="6"/>
      <c r="J25" s="6" t="s">
        <v>144</v>
      </c>
      <c r="M25" s="6" t="s">
        <v>358</v>
      </c>
      <c r="AH25" s="6" t="s">
        <v>1993</v>
      </c>
      <c r="AI25" s="6" t="s">
        <v>1994</v>
      </c>
      <c r="AJ25" s="6" t="s">
        <v>1995</v>
      </c>
    </row>
    <row r="26" spans="1:36" ht="15.75" customHeight="1" x14ac:dyDescent="0.15">
      <c r="A26" s="15">
        <v>43775.714221319446</v>
      </c>
      <c r="B26" s="6" t="s">
        <v>141</v>
      </c>
      <c r="C26" s="6" t="str">
        <f t="shared" si="0"/>
        <v>Del Valle</v>
      </c>
      <c r="D26" s="6" t="str">
        <f t="shared" si="1"/>
        <v>Florence Nyiraneza</v>
      </c>
      <c r="E26" s="8">
        <f t="shared" si="6"/>
        <v>0.66666666666666663</v>
      </c>
      <c r="F26" s="6">
        <f t="shared" si="7"/>
        <v>1</v>
      </c>
      <c r="G26" s="6">
        <f t="shared" si="8"/>
        <v>0</v>
      </c>
      <c r="H26" s="6">
        <f t="shared" si="9"/>
        <v>1</v>
      </c>
      <c r="I26" s="6"/>
      <c r="J26" s="6" t="s">
        <v>144</v>
      </c>
      <c r="M26" s="6" t="s">
        <v>150</v>
      </c>
      <c r="AH26" s="6" t="s">
        <v>1993</v>
      </c>
      <c r="AI26" s="6" t="s">
        <v>1999</v>
      </c>
      <c r="AJ26" s="6" t="s">
        <v>1995</v>
      </c>
    </row>
    <row r="27" spans="1:36" ht="15.75" customHeight="1" x14ac:dyDescent="0.15">
      <c r="A27" s="15">
        <v>43775.714284340276</v>
      </c>
      <c r="B27" s="6" t="s">
        <v>141</v>
      </c>
      <c r="C27" s="6" t="str">
        <f t="shared" si="0"/>
        <v>Del Valle</v>
      </c>
      <c r="D27" s="6" t="str">
        <f t="shared" si="1"/>
        <v>Demetri Shepherd</v>
      </c>
      <c r="E27" s="8">
        <f t="shared" si="6"/>
        <v>1</v>
      </c>
      <c r="F27" s="6">
        <f t="shared" si="7"/>
        <v>1</v>
      </c>
      <c r="G27" s="6">
        <f t="shared" si="8"/>
        <v>1</v>
      </c>
      <c r="H27" s="6">
        <f t="shared" si="9"/>
        <v>1</v>
      </c>
      <c r="I27" s="6"/>
      <c r="J27" s="6" t="s">
        <v>144</v>
      </c>
      <c r="M27" s="6" t="s">
        <v>297</v>
      </c>
      <c r="AH27" s="6" t="s">
        <v>1993</v>
      </c>
      <c r="AI27" s="6" t="s">
        <v>1994</v>
      </c>
      <c r="AJ27" s="6" t="s">
        <v>1995</v>
      </c>
    </row>
    <row r="28" spans="1:36" ht="15.75" customHeight="1" x14ac:dyDescent="0.15">
      <c r="A28" s="15">
        <v>43775.715095879626</v>
      </c>
      <c r="B28" s="6" t="s">
        <v>141</v>
      </c>
      <c r="C28" s="6" t="str">
        <f t="shared" si="0"/>
        <v>Del Valle</v>
      </c>
      <c r="D28" s="6" t="str">
        <f t="shared" si="1"/>
        <v>Kevin Crayton</v>
      </c>
      <c r="E28" s="8">
        <f t="shared" si="6"/>
        <v>0</v>
      </c>
      <c r="F28" s="6">
        <f t="shared" si="7"/>
        <v>0</v>
      </c>
      <c r="G28" s="6">
        <f t="shared" si="8"/>
        <v>0</v>
      </c>
      <c r="H28" s="6">
        <f t="shared" si="9"/>
        <v>0</v>
      </c>
      <c r="I28" s="6"/>
      <c r="J28" s="6" t="s">
        <v>144</v>
      </c>
      <c r="M28" s="6" t="s">
        <v>816</v>
      </c>
      <c r="AH28" s="6" t="s">
        <v>1990</v>
      </c>
      <c r="AI28" s="6" t="s">
        <v>2000</v>
      </c>
      <c r="AJ28" s="6" t="s">
        <v>2002</v>
      </c>
    </row>
    <row r="29" spans="1:36" ht="15.75" customHeight="1" x14ac:dyDescent="0.15">
      <c r="A29" s="15">
        <v>43775.716405717598</v>
      </c>
      <c r="B29" s="6" t="s">
        <v>141</v>
      </c>
      <c r="C29" s="6" t="str">
        <f t="shared" si="0"/>
        <v>Del Valle</v>
      </c>
      <c r="D29" s="6" t="str">
        <f t="shared" si="1"/>
        <v>Clarissa Leija</v>
      </c>
      <c r="E29" s="8">
        <f t="shared" si="6"/>
        <v>0.33333333333333331</v>
      </c>
      <c r="F29" s="6">
        <f t="shared" si="7"/>
        <v>0</v>
      </c>
      <c r="G29" s="6">
        <f t="shared" si="8"/>
        <v>1</v>
      </c>
      <c r="H29" s="6">
        <f t="shared" si="9"/>
        <v>0</v>
      </c>
      <c r="I29" s="6"/>
      <c r="J29" s="6" t="s">
        <v>144</v>
      </c>
      <c r="M29" s="6" t="s">
        <v>287</v>
      </c>
      <c r="AH29" s="6" t="s">
        <v>1990</v>
      </c>
      <c r="AI29" s="6" t="s">
        <v>1994</v>
      </c>
      <c r="AJ29" s="6" t="s">
        <v>1998</v>
      </c>
    </row>
    <row r="30" spans="1:36" ht="15.75" customHeight="1" x14ac:dyDescent="0.15">
      <c r="A30" s="15">
        <v>43775.717787037036</v>
      </c>
      <c r="B30" s="6" t="s">
        <v>141</v>
      </c>
      <c r="C30" s="6" t="str">
        <f t="shared" si="0"/>
        <v>Del Valle</v>
      </c>
      <c r="D30" s="6" t="str">
        <f t="shared" si="1"/>
        <v>Emily Lopez Campos</v>
      </c>
      <c r="E30" s="8">
        <f t="shared" si="6"/>
        <v>0.33333333333333331</v>
      </c>
      <c r="F30" s="6">
        <f t="shared" si="7"/>
        <v>0</v>
      </c>
      <c r="G30" s="6">
        <f t="shared" si="8"/>
        <v>1</v>
      </c>
      <c r="H30" s="6">
        <f t="shared" si="9"/>
        <v>0</v>
      </c>
      <c r="I30" s="6"/>
      <c r="J30" s="6" t="s">
        <v>144</v>
      </c>
      <c r="M30" s="6" t="s">
        <v>285</v>
      </c>
      <c r="AH30" s="6" t="s">
        <v>1990</v>
      </c>
      <c r="AI30" s="6" t="s">
        <v>1994</v>
      </c>
      <c r="AJ30" s="6" t="s">
        <v>1998</v>
      </c>
    </row>
    <row r="31" spans="1:36" ht="15.75" customHeight="1" x14ac:dyDescent="0.15">
      <c r="A31" s="15">
        <v>43775.732202534724</v>
      </c>
      <c r="B31" s="6" t="s">
        <v>141</v>
      </c>
      <c r="C31" s="6" t="str">
        <f t="shared" si="0"/>
        <v>Manor Early College High School</v>
      </c>
      <c r="D31" s="6" t="str">
        <f t="shared" si="1"/>
        <v>Ja'Mya Rogers</v>
      </c>
      <c r="E31" s="8">
        <f t="shared" si="6"/>
        <v>0.33333333333333331</v>
      </c>
      <c r="F31" s="6">
        <f t="shared" si="7"/>
        <v>1</v>
      </c>
      <c r="G31" s="6">
        <f t="shared" si="8"/>
        <v>0</v>
      </c>
      <c r="H31" s="6">
        <f t="shared" si="9"/>
        <v>0</v>
      </c>
      <c r="I31" s="6"/>
      <c r="J31" s="6" t="s">
        <v>210</v>
      </c>
      <c r="P31" s="6" t="s">
        <v>228</v>
      </c>
      <c r="AH31" s="6" t="s">
        <v>1993</v>
      </c>
      <c r="AI31" s="6" t="s">
        <v>1991</v>
      </c>
      <c r="AJ31" s="6" t="s">
        <v>1992</v>
      </c>
    </row>
    <row r="32" spans="1:36" ht="15.75" customHeight="1" x14ac:dyDescent="0.15">
      <c r="A32" s="15">
        <v>43775.732466655092</v>
      </c>
      <c r="B32" s="6" t="s">
        <v>141</v>
      </c>
      <c r="C32" s="6" t="str">
        <f t="shared" si="0"/>
        <v>Manor Early College High School</v>
      </c>
      <c r="D32" s="6" t="str">
        <f t="shared" si="1"/>
        <v>Ellie Chan</v>
      </c>
      <c r="E32" s="8">
        <f t="shared" si="6"/>
        <v>0.66666666666666663</v>
      </c>
      <c r="F32" s="6">
        <f t="shared" si="7"/>
        <v>1</v>
      </c>
      <c r="G32" s="6">
        <f t="shared" si="8"/>
        <v>1</v>
      </c>
      <c r="H32" s="6">
        <f t="shared" si="9"/>
        <v>0</v>
      </c>
      <c r="I32" s="6"/>
      <c r="J32" s="6" t="s">
        <v>210</v>
      </c>
      <c r="P32" s="6" t="s">
        <v>214</v>
      </c>
      <c r="AH32" s="6" t="s">
        <v>1993</v>
      </c>
      <c r="AI32" s="6" t="s">
        <v>1994</v>
      </c>
      <c r="AJ32" s="6" t="s">
        <v>1998</v>
      </c>
    </row>
    <row r="33" spans="1:39" ht="15.75" customHeight="1" x14ac:dyDescent="0.15">
      <c r="A33" s="15">
        <v>43775.732634675922</v>
      </c>
      <c r="B33" s="6" t="s">
        <v>141</v>
      </c>
      <c r="C33" s="6" t="str">
        <f t="shared" si="0"/>
        <v>Manor Early College High School</v>
      </c>
      <c r="D33" s="6" t="str">
        <f t="shared" si="1"/>
        <v>Alexis Reyes</v>
      </c>
      <c r="E33" s="8">
        <f t="shared" si="6"/>
        <v>0.33333333333333331</v>
      </c>
      <c r="F33" s="6">
        <f t="shared" si="7"/>
        <v>1</v>
      </c>
      <c r="G33" s="6">
        <f t="shared" si="8"/>
        <v>0</v>
      </c>
      <c r="H33" s="6">
        <f t="shared" si="9"/>
        <v>0</v>
      </c>
      <c r="I33" s="6"/>
      <c r="J33" s="6" t="s">
        <v>210</v>
      </c>
      <c r="P33" s="6" t="s">
        <v>359</v>
      </c>
      <c r="AH33" s="6" t="s">
        <v>1993</v>
      </c>
      <c r="AI33" s="6" t="s">
        <v>1991</v>
      </c>
      <c r="AJ33" s="6" t="s">
        <v>1992</v>
      </c>
    </row>
    <row r="34" spans="1:39" ht="15.75" customHeight="1" x14ac:dyDescent="0.15">
      <c r="A34" s="15">
        <v>43775.732637800931</v>
      </c>
      <c r="B34" s="6" t="s">
        <v>141</v>
      </c>
      <c r="C34" s="6" t="str">
        <f t="shared" si="0"/>
        <v>Manor Early College High School</v>
      </c>
      <c r="D34" s="6" t="str">
        <f t="shared" si="1"/>
        <v>Anarosa Villatoro Reyes</v>
      </c>
      <c r="E34" s="8">
        <f t="shared" si="6"/>
        <v>0.33333333333333331</v>
      </c>
      <c r="F34" s="6">
        <f t="shared" si="7"/>
        <v>1</v>
      </c>
      <c r="G34" s="6">
        <f t="shared" si="8"/>
        <v>0</v>
      </c>
      <c r="H34" s="6">
        <f t="shared" si="9"/>
        <v>0</v>
      </c>
      <c r="I34" s="6"/>
      <c r="J34" s="6" t="s">
        <v>210</v>
      </c>
      <c r="P34" s="6" t="s">
        <v>232</v>
      </c>
      <c r="AH34" s="6" t="s">
        <v>1993</v>
      </c>
      <c r="AI34" s="6" t="s">
        <v>1991</v>
      </c>
      <c r="AJ34" s="6" t="s">
        <v>1992</v>
      </c>
    </row>
    <row r="35" spans="1:39" ht="15.75" customHeight="1" x14ac:dyDescent="0.15">
      <c r="A35" s="15">
        <v>43775.732761793981</v>
      </c>
      <c r="B35" s="6" t="s">
        <v>141</v>
      </c>
      <c r="C35" s="6" t="str">
        <f t="shared" si="0"/>
        <v>Manor Early College High School</v>
      </c>
      <c r="D35" s="6" t="str">
        <f t="shared" si="1"/>
        <v>Natalie Jones</v>
      </c>
      <c r="E35" s="8">
        <f t="shared" si="6"/>
        <v>0.33333333333333331</v>
      </c>
      <c r="F35" s="6">
        <f t="shared" si="7"/>
        <v>1</v>
      </c>
      <c r="G35" s="6">
        <f t="shared" si="8"/>
        <v>0</v>
      </c>
      <c r="H35" s="6">
        <f t="shared" si="9"/>
        <v>0</v>
      </c>
      <c r="I35" s="6"/>
      <c r="J35" s="6" t="s">
        <v>210</v>
      </c>
      <c r="P35" s="6" t="s">
        <v>218</v>
      </c>
      <c r="AH35" s="6" t="s">
        <v>1993</v>
      </c>
      <c r="AI35" s="6" t="s">
        <v>1991</v>
      </c>
      <c r="AJ35" s="6" t="s">
        <v>1998</v>
      </c>
    </row>
    <row r="36" spans="1:39" ht="15.75" customHeight="1" x14ac:dyDescent="0.15">
      <c r="A36" s="15">
        <v>43775.733223217598</v>
      </c>
      <c r="B36" s="6" t="s">
        <v>141</v>
      </c>
      <c r="C36" s="6" t="str">
        <f t="shared" si="0"/>
        <v>Manor Early College High School</v>
      </c>
      <c r="D36" s="6" t="str">
        <f t="shared" si="1"/>
        <v>Jeffrey Inthasane</v>
      </c>
      <c r="E36" s="8">
        <f t="shared" si="6"/>
        <v>0.66666666666666663</v>
      </c>
      <c r="F36" s="6">
        <f t="shared" si="7"/>
        <v>1</v>
      </c>
      <c r="G36" s="6">
        <f t="shared" si="8"/>
        <v>0</v>
      </c>
      <c r="H36" s="6">
        <f t="shared" si="9"/>
        <v>1</v>
      </c>
      <c r="I36" s="6"/>
      <c r="J36" s="6" t="s">
        <v>210</v>
      </c>
      <c r="P36" s="6" t="s">
        <v>223</v>
      </c>
      <c r="AH36" s="6" t="s">
        <v>1993</v>
      </c>
      <c r="AI36" s="6" t="s">
        <v>1991</v>
      </c>
      <c r="AJ36" s="6" t="s">
        <v>1995</v>
      </c>
    </row>
    <row r="37" spans="1:39" ht="15.75" customHeight="1" x14ac:dyDescent="0.15">
      <c r="A37" s="15">
        <v>43775.733352384261</v>
      </c>
      <c r="B37" s="6" t="s">
        <v>141</v>
      </c>
      <c r="C37" s="6" t="str">
        <f t="shared" si="0"/>
        <v>Manor High School</v>
      </c>
      <c r="D37" s="6" t="str">
        <f t="shared" si="1"/>
        <v>Salemata Diallo</v>
      </c>
      <c r="E37" s="8">
        <f t="shared" si="6"/>
        <v>0.66666666666666663</v>
      </c>
      <c r="F37" s="6">
        <f t="shared" si="7"/>
        <v>1</v>
      </c>
      <c r="G37" s="6">
        <f t="shared" si="8"/>
        <v>1</v>
      </c>
      <c r="H37" s="6">
        <f t="shared" si="9"/>
        <v>0</v>
      </c>
      <c r="I37" s="6"/>
      <c r="J37" s="6" t="s">
        <v>234</v>
      </c>
      <c r="Q37" s="6" t="s">
        <v>235</v>
      </c>
      <c r="AH37" s="6" t="s">
        <v>1993</v>
      </c>
      <c r="AI37" s="6" t="s">
        <v>1994</v>
      </c>
      <c r="AJ37" s="6" t="s">
        <v>1998</v>
      </c>
    </row>
    <row r="38" spans="1:39" ht="15.75" customHeight="1" x14ac:dyDescent="0.15">
      <c r="A38" s="15">
        <v>43775.734016550923</v>
      </c>
      <c r="B38" s="6" t="s">
        <v>141</v>
      </c>
      <c r="C38" s="6" t="str">
        <f t="shared" si="0"/>
        <v>Manor Early College High School</v>
      </c>
      <c r="D38" s="6" t="str">
        <f t="shared" si="1"/>
        <v>Maddox Dimmitt</v>
      </c>
      <c r="E38" s="8">
        <f t="shared" si="6"/>
        <v>0.66666666666666663</v>
      </c>
      <c r="F38" s="6">
        <f t="shared" si="7"/>
        <v>1</v>
      </c>
      <c r="G38" s="6">
        <f t="shared" si="8"/>
        <v>1</v>
      </c>
      <c r="H38" s="6">
        <f t="shared" si="9"/>
        <v>0</v>
      </c>
      <c r="I38" s="6"/>
      <c r="J38" s="6" t="s">
        <v>210</v>
      </c>
      <c r="P38" s="6" t="s">
        <v>225</v>
      </c>
      <c r="AH38" s="6" t="s">
        <v>1993</v>
      </c>
      <c r="AI38" s="6" t="s">
        <v>1994</v>
      </c>
      <c r="AJ38" s="6" t="s">
        <v>1998</v>
      </c>
    </row>
    <row r="39" spans="1:39" ht="15.75" customHeight="1" x14ac:dyDescent="0.15">
      <c r="A39" s="15">
        <v>43776.685271562499</v>
      </c>
      <c r="B39" s="6" t="s">
        <v>141</v>
      </c>
      <c r="C39" s="6" t="str">
        <f t="shared" si="0"/>
        <v>Hendrickson</v>
      </c>
      <c r="D39" s="6" t="str">
        <f t="shared" si="1"/>
        <v>Skylar Schlicht</v>
      </c>
      <c r="E39" s="8">
        <f t="shared" si="6"/>
        <v>0.33333333333333331</v>
      </c>
      <c r="F39" s="6">
        <f t="shared" si="7"/>
        <v>0</v>
      </c>
      <c r="G39" s="6">
        <f t="shared" si="8"/>
        <v>1</v>
      </c>
      <c r="H39" s="6">
        <f t="shared" si="9"/>
        <v>0</v>
      </c>
      <c r="I39" s="6"/>
      <c r="J39" s="6" t="s">
        <v>288</v>
      </c>
      <c r="O39" s="6" t="s">
        <v>295</v>
      </c>
      <c r="AH39" s="6" t="s">
        <v>1990</v>
      </c>
      <c r="AI39" s="6" t="s">
        <v>1994</v>
      </c>
      <c r="AJ39" s="6" t="s">
        <v>1998</v>
      </c>
    </row>
    <row r="40" spans="1:39" ht="15.75" customHeight="1" x14ac:dyDescent="0.15">
      <c r="A40" s="15">
        <v>43780.704905185186</v>
      </c>
      <c r="B40" s="6" t="s">
        <v>9</v>
      </c>
      <c r="K40" s="6" t="s">
        <v>168</v>
      </c>
      <c r="AG40" s="6" t="s">
        <v>124</v>
      </c>
      <c r="AK40" s="71" t="s">
        <v>2003</v>
      </c>
      <c r="AL40" s="6" t="s">
        <v>1975</v>
      </c>
      <c r="AM40" s="6" t="b">
        <v>1</v>
      </c>
    </row>
    <row r="41" spans="1:39" ht="15.75" customHeight="1" x14ac:dyDescent="0.15">
      <c r="A41" s="15">
        <v>43780.705796412032</v>
      </c>
      <c r="B41" s="6" t="s">
        <v>9</v>
      </c>
      <c r="K41" s="6" t="s">
        <v>142</v>
      </c>
      <c r="AF41" s="6" t="s">
        <v>182</v>
      </c>
      <c r="AK41" s="71" t="s">
        <v>2004</v>
      </c>
      <c r="AL41" s="6" t="s">
        <v>1975</v>
      </c>
      <c r="AM41" s="6" t="b">
        <v>1</v>
      </c>
    </row>
    <row r="42" spans="1:39" ht="15.75" customHeight="1" x14ac:dyDescent="0.15">
      <c r="A42" s="15">
        <v>43780.707029791665</v>
      </c>
      <c r="B42" s="6" t="s">
        <v>9</v>
      </c>
      <c r="K42" s="6" t="s">
        <v>142</v>
      </c>
      <c r="AF42" s="6" t="s">
        <v>364</v>
      </c>
      <c r="AK42" s="71" t="s">
        <v>2005</v>
      </c>
      <c r="AL42" s="6" t="s">
        <v>1975</v>
      </c>
      <c r="AM42" s="6" t="b">
        <v>1</v>
      </c>
    </row>
    <row r="43" spans="1:39" ht="15.75" customHeight="1" x14ac:dyDescent="0.15">
      <c r="A43" s="15">
        <v>43780.710825902774</v>
      </c>
      <c r="B43" s="6" t="s">
        <v>9</v>
      </c>
      <c r="K43" s="6" t="s">
        <v>142</v>
      </c>
      <c r="AF43" s="6" t="s">
        <v>188</v>
      </c>
      <c r="AK43" s="71" t="s">
        <v>2006</v>
      </c>
      <c r="AL43" s="6" t="s">
        <v>1975</v>
      </c>
      <c r="AM43" s="6" t="b">
        <v>1</v>
      </c>
    </row>
    <row r="44" spans="1:39" ht="15.75" customHeight="1" x14ac:dyDescent="0.15">
      <c r="A44" s="15">
        <v>43780.710845185182</v>
      </c>
      <c r="B44" s="6" t="s">
        <v>9</v>
      </c>
      <c r="K44" s="6" t="s">
        <v>142</v>
      </c>
      <c r="AF44" s="6" t="s">
        <v>186</v>
      </c>
      <c r="AK44" s="6" t="s">
        <v>2007</v>
      </c>
      <c r="AL44" s="6" t="s">
        <v>1975</v>
      </c>
      <c r="AM44" s="6" t="b">
        <v>1</v>
      </c>
    </row>
    <row r="45" spans="1:39" ht="15.75" customHeight="1" x14ac:dyDescent="0.15">
      <c r="A45" s="15">
        <v>43780.711147743059</v>
      </c>
      <c r="B45" s="6" t="s">
        <v>9</v>
      </c>
      <c r="K45" s="6" t="s">
        <v>142</v>
      </c>
      <c r="AF45" s="6" t="s">
        <v>204</v>
      </c>
      <c r="AK45" s="71" t="s">
        <v>2008</v>
      </c>
      <c r="AL45" s="6" t="s">
        <v>1975</v>
      </c>
      <c r="AM45" s="6" t="b">
        <v>1</v>
      </c>
    </row>
    <row r="46" spans="1:39" ht="15.75" customHeight="1" x14ac:dyDescent="0.15">
      <c r="A46" s="15">
        <v>43780.714632083334</v>
      </c>
      <c r="B46" s="6" t="s">
        <v>9</v>
      </c>
      <c r="K46" s="6" t="s">
        <v>142</v>
      </c>
      <c r="AF46" s="6" t="s">
        <v>422</v>
      </c>
      <c r="AK46" s="71" t="s">
        <v>2009</v>
      </c>
      <c r="AL46" s="6" t="s">
        <v>1975</v>
      </c>
      <c r="AM46" s="6" t="b">
        <v>1</v>
      </c>
    </row>
    <row r="47" spans="1:39" ht="15.75" customHeight="1" x14ac:dyDescent="0.15">
      <c r="A47" s="15">
        <v>43780.716439768519</v>
      </c>
      <c r="B47" s="6" t="s">
        <v>9</v>
      </c>
      <c r="K47" s="6" t="s">
        <v>142</v>
      </c>
      <c r="AF47" s="6" t="s">
        <v>193</v>
      </c>
      <c r="AK47" s="71" t="s">
        <v>2010</v>
      </c>
      <c r="AL47" s="6" t="s">
        <v>1975</v>
      </c>
      <c r="AM47" s="6" t="b">
        <v>1</v>
      </c>
    </row>
    <row r="48" spans="1:39" ht="15.75" customHeight="1" x14ac:dyDescent="0.15">
      <c r="A48" s="15">
        <v>43780.717998217588</v>
      </c>
      <c r="B48" s="6" t="s">
        <v>9</v>
      </c>
      <c r="K48" s="6" t="s">
        <v>144</v>
      </c>
      <c r="X48" s="6" t="s">
        <v>147</v>
      </c>
      <c r="AK48" s="6" t="s">
        <v>2011</v>
      </c>
      <c r="AL48" s="6" t="s">
        <v>1975</v>
      </c>
      <c r="AM48" s="6" t="b">
        <v>1</v>
      </c>
    </row>
    <row r="49" spans="1:39" ht="13" x14ac:dyDescent="0.15">
      <c r="A49" s="15">
        <v>43780.718269259261</v>
      </c>
      <c r="B49" s="6" t="s">
        <v>9</v>
      </c>
      <c r="K49" s="6" t="s">
        <v>144</v>
      </c>
      <c r="X49" s="6" t="s">
        <v>400</v>
      </c>
      <c r="AK49" s="6" t="s">
        <v>2011</v>
      </c>
      <c r="AL49" s="6" t="s">
        <v>1977</v>
      </c>
      <c r="AM49" s="6" t="b">
        <v>1</v>
      </c>
    </row>
    <row r="50" spans="1:39" ht="13" x14ac:dyDescent="0.15">
      <c r="A50" s="15">
        <v>43780.720259571761</v>
      </c>
      <c r="B50" s="6" t="s">
        <v>9</v>
      </c>
      <c r="K50" s="6" t="s">
        <v>144</v>
      </c>
      <c r="X50" s="6" t="s">
        <v>159</v>
      </c>
      <c r="AK50" s="71" t="s">
        <v>2012</v>
      </c>
      <c r="AL50" s="6" t="s">
        <v>1975</v>
      </c>
      <c r="AM50" s="6" t="b">
        <v>1</v>
      </c>
    </row>
    <row r="51" spans="1:39" ht="13" x14ac:dyDescent="0.15">
      <c r="A51" s="15">
        <v>43780.720270266203</v>
      </c>
      <c r="B51" s="6" t="s">
        <v>9</v>
      </c>
      <c r="K51" s="6" t="s">
        <v>144</v>
      </c>
      <c r="X51" s="6" t="s">
        <v>173</v>
      </c>
      <c r="AK51" s="6" t="s">
        <v>2013</v>
      </c>
      <c r="AL51" s="6" t="s">
        <v>1975</v>
      </c>
      <c r="AM51" s="6" t="b">
        <v>1</v>
      </c>
    </row>
    <row r="52" spans="1:39" ht="13" x14ac:dyDescent="0.15">
      <c r="A52" s="15">
        <v>43780.720591944446</v>
      </c>
      <c r="B52" s="6" t="s">
        <v>9</v>
      </c>
      <c r="K52" s="6" t="s">
        <v>144</v>
      </c>
      <c r="X52" s="6" t="s">
        <v>162</v>
      </c>
      <c r="AK52" s="71" t="s">
        <v>2014</v>
      </c>
      <c r="AL52" s="6" t="s">
        <v>1975</v>
      </c>
      <c r="AM52" s="6" t="b">
        <v>1</v>
      </c>
    </row>
    <row r="53" spans="1:39" ht="13" x14ac:dyDescent="0.15">
      <c r="A53" s="15">
        <v>43780.72085135417</v>
      </c>
      <c r="B53" s="6" t="s">
        <v>9</v>
      </c>
      <c r="K53" s="6" t="s">
        <v>144</v>
      </c>
      <c r="X53" s="6" t="s">
        <v>196</v>
      </c>
      <c r="AK53" s="71" t="s">
        <v>2015</v>
      </c>
      <c r="AL53" s="6" t="s">
        <v>1975</v>
      </c>
      <c r="AM53" s="6" t="b">
        <v>1</v>
      </c>
    </row>
    <row r="54" spans="1:39" ht="13" x14ac:dyDescent="0.15">
      <c r="A54" s="15">
        <v>43780.721416307875</v>
      </c>
      <c r="B54" s="6" t="s">
        <v>9</v>
      </c>
      <c r="K54" s="6" t="s">
        <v>144</v>
      </c>
      <c r="X54" s="6" t="s">
        <v>357</v>
      </c>
      <c r="AK54" s="71" t="s">
        <v>2016</v>
      </c>
      <c r="AL54" s="6" t="s">
        <v>1975</v>
      </c>
      <c r="AM54" s="6" t="b">
        <v>0</v>
      </c>
    </row>
    <row r="55" spans="1:39" ht="13" x14ac:dyDescent="0.15">
      <c r="C55" s="6" t="str">
        <f>J55&amp;K55</f>
        <v/>
      </c>
      <c r="D55" s="6" t="str">
        <f t="shared" ref="D55:D60" si="10">L55&amp;M55&amp;N55&amp;O55&amp;P55&amp;Q55&amp;R55&amp;S55&amp;T55&amp;U55&amp;V55&amp;W55&amp;X55&amp;Y55&amp;Z55&amp;AA55&amp;AB55&amp;AC55&amp;AD55&amp;AE55&amp;AF55&amp;AG55</f>
        <v/>
      </c>
      <c r="E55" s="8"/>
      <c r="G55" s="6"/>
      <c r="H55" s="6"/>
      <c r="I55" s="6"/>
    </row>
    <row r="56" spans="1:39" ht="13" x14ac:dyDescent="0.15">
      <c r="D56" s="6" t="str">
        <f t="shared" si="10"/>
        <v/>
      </c>
      <c r="E56" s="8"/>
      <c r="G56" s="6"/>
      <c r="H56" s="6"/>
      <c r="I56" s="6"/>
    </row>
    <row r="57" spans="1:39" ht="13" x14ac:dyDescent="0.15">
      <c r="D57" s="6" t="str">
        <f t="shared" si="10"/>
        <v/>
      </c>
      <c r="E57" s="8"/>
      <c r="G57" s="6"/>
      <c r="H57" s="6"/>
      <c r="I57" s="6"/>
    </row>
    <row r="58" spans="1:39" ht="13" x14ac:dyDescent="0.15">
      <c r="D58" s="6" t="str">
        <f t="shared" si="10"/>
        <v/>
      </c>
      <c r="E58" s="8"/>
      <c r="G58" s="6"/>
      <c r="H58" s="6"/>
      <c r="I58" s="6"/>
    </row>
    <row r="59" spans="1:39" ht="13" x14ac:dyDescent="0.15">
      <c r="D59" s="6" t="str">
        <f t="shared" si="10"/>
        <v/>
      </c>
      <c r="E59" s="8"/>
      <c r="G59" s="6"/>
      <c r="H59" s="6"/>
      <c r="I59" s="6"/>
    </row>
    <row r="60" spans="1:39" ht="13" x14ac:dyDescent="0.15">
      <c r="D60" s="6" t="str">
        <f t="shared" si="10"/>
        <v/>
      </c>
      <c r="E60" s="8"/>
      <c r="G60" s="6"/>
      <c r="H60" s="6"/>
      <c r="I60" s="6"/>
    </row>
    <row r="61" spans="1:39" ht="13" x14ac:dyDescent="0.15">
      <c r="E61" s="7"/>
    </row>
    <row r="62" spans="1:39" ht="13" x14ac:dyDescent="0.15">
      <c r="E62" s="7"/>
    </row>
    <row r="63" spans="1:39" ht="13" x14ac:dyDescent="0.15">
      <c r="E63" s="7"/>
    </row>
    <row r="64" spans="1:39" ht="13" x14ac:dyDescent="0.15">
      <c r="E64" s="7"/>
    </row>
    <row r="65" spans="5:5" ht="13" x14ac:dyDescent="0.15">
      <c r="E65" s="7"/>
    </row>
    <row r="66" spans="5:5" ht="13" x14ac:dyDescent="0.15">
      <c r="E66" s="7"/>
    </row>
    <row r="67" spans="5:5" ht="13" x14ac:dyDescent="0.15">
      <c r="E67" s="7"/>
    </row>
    <row r="68" spans="5:5" ht="13" x14ac:dyDescent="0.15">
      <c r="E68" s="7"/>
    </row>
    <row r="69" spans="5:5" ht="13" x14ac:dyDescent="0.15">
      <c r="E69" s="7"/>
    </row>
    <row r="70" spans="5:5" ht="13" x14ac:dyDescent="0.15">
      <c r="E70" s="7"/>
    </row>
    <row r="71" spans="5:5" ht="13" x14ac:dyDescent="0.15">
      <c r="E71" s="7"/>
    </row>
    <row r="72" spans="5:5" ht="13" x14ac:dyDescent="0.15">
      <c r="E72" s="7"/>
    </row>
    <row r="73" spans="5:5" ht="13" x14ac:dyDescent="0.15">
      <c r="E73" s="7"/>
    </row>
    <row r="74" spans="5:5" ht="13" x14ac:dyDescent="0.15">
      <c r="E74" s="7"/>
    </row>
    <row r="75" spans="5:5" ht="13" x14ac:dyDescent="0.15">
      <c r="E75" s="7"/>
    </row>
    <row r="76" spans="5:5" ht="13" x14ac:dyDescent="0.15">
      <c r="E76" s="7"/>
    </row>
    <row r="77" spans="5:5" ht="13" x14ac:dyDescent="0.15">
      <c r="E77" s="7"/>
    </row>
    <row r="78" spans="5:5" ht="13" x14ac:dyDescent="0.15">
      <c r="E78" s="7"/>
    </row>
    <row r="79" spans="5:5" ht="13" x14ac:dyDescent="0.15">
      <c r="E79" s="7"/>
    </row>
    <row r="80" spans="5:5" ht="13" x14ac:dyDescent="0.15">
      <c r="E80" s="7"/>
    </row>
    <row r="81" spans="5:5" ht="13" x14ac:dyDescent="0.15">
      <c r="E81" s="7"/>
    </row>
    <row r="82" spans="5:5" ht="13" x14ac:dyDescent="0.15">
      <c r="E82" s="7"/>
    </row>
    <row r="83" spans="5:5" ht="13" x14ac:dyDescent="0.15">
      <c r="E83" s="7"/>
    </row>
    <row r="84" spans="5:5" ht="13" x14ac:dyDescent="0.15">
      <c r="E84" s="7"/>
    </row>
    <row r="85" spans="5:5" ht="13" x14ac:dyDescent="0.15">
      <c r="E85" s="7"/>
    </row>
    <row r="86" spans="5:5" ht="13" x14ac:dyDescent="0.15">
      <c r="E86" s="7"/>
    </row>
    <row r="87" spans="5:5" ht="13" x14ac:dyDescent="0.15">
      <c r="E87" s="7"/>
    </row>
    <row r="88" spans="5:5" ht="13" x14ac:dyDescent="0.15">
      <c r="E88" s="7"/>
    </row>
    <row r="89" spans="5:5" ht="13" x14ac:dyDescent="0.15">
      <c r="E89" s="7"/>
    </row>
    <row r="90" spans="5:5" ht="13" x14ac:dyDescent="0.15">
      <c r="E90" s="7"/>
    </row>
    <row r="91" spans="5:5" ht="13" x14ac:dyDescent="0.15">
      <c r="E91" s="7"/>
    </row>
    <row r="92" spans="5:5" ht="13" x14ac:dyDescent="0.15">
      <c r="E92" s="7"/>
    </row>
    <row r="93" spans="5:5" ht="13" x14ac:dyDescent="0.15">
      <c r="E93" s="7"/>
    </row>
    <row r="94" spans="5:5" ht="13" x14ac:dyDescent="0.15">
      <c r="E94" s="7"/>
    </row>
    <row r="95" spans="5:5" ht="13" x14ac:dyDescent="0.15">
      <c r="E95" s="7"/>
    </row>
    <row r="96" spans="5:5" ht="13" x14ac:dyDescent="0.15">
      <c r="E96" s="7"/>
    </row>
    <row r="97" spans="5:5" ht="13" x14ac:dyDescent="0.15">
      <c r="E97" s="7"/>
    </row>
    <row r="98" spans="5:5" ht="13" x14ac:dyDescent="0.15">
      <c r="E98" s="7"/>
    </row>
    <row r="99" spans="5:5" ht="13" x14ac:dyDescent="0.15">
      <c r="E99" s="7"/>
    </row>
    <row r="100" spans="5:5" ht="13" x14ac:dyDescent="0.15">
      <c r="E100" s="7"/>
    </row>
    <row r="101" spans="5:5" ht="13" x14ac:dyDescent="0.15">
      <c r="E101" s="7"/>
    </row>
    <row r="102" spans="5:5" ht="13" x14ac:dyDescent="0.15">
      <c r="E102" s="7"/>
    </row>
    <row r="103" spans="5:5" ht="13" x14ac:dyDescent="0.15">
      <c r="E103" s="7"/>
    </row>
    <row r="104" spans="5:5" ht="13" x14ac:dyDescent="0.15">
      <c r="E104" s="7"/>
    </row>
    <row r="105" spans="5:5" ht="13" x14ac:dyDescent="0.15">
      <c r="E105" s="7"/>
    </row>
    <row r="106" spans="5:5" ht="13" x14ac:dyDescent="0.15">
      <c r="E106" s="7"/>
    </row>
    <row r="107" spans="5:5" ht="13" x14ac:dyDescent="0.15">
      <c r="E107" s="7"/>
    </row>
    <row r="108" spans="5:5" ht="13" x14ac:dyDescent="0.15">
      <c r="E108" s="7"/>
    </row>
    <row r="109" spans="5:5" ht="13" x14ac:dyDescent="0.15">
      <c r="E109" s="7"/>
    </row>
    <row r="110" spans="5:5" ht="13" x14ac:dyDescent="0.15">
      <c r="E110" s="7"/>
    </row>
    <row r="111" spans="5:5" ht="13" x14ac:dyDescent="0.15">
      <c r="E111" s="7"/>
    </row>
    <row r="112" spans="5:5" ht="13" x14ac:dyDescent="0.15">
      <c r="E112" s="7"/>
    </row>
    <row r="113" spans="5:5" ht="13" x14ac:dyDescent="0.15">
      <c r="E113" s="7"/>
    </row>
    <row r="114" spans="5:5" ht="13" x14ac:dyDescent="0.15">
      <c r="E114" s="7"/>
    </row>
    <row r="115" spans="5:5" ht="13" x14ac:dyDescent="0.15">
      <c r="E115" s="7"/>
    </row>
    <row r="116" spans="5:5" ht="13" x14ac:dyDescent="0.15">
      <c r="E116" s="7"/>
    </row>
    <row r="117" spans="5:5" ht="13" x14ac:dyDescent="0.15">
      <c r="E117" s="7"/>
    </row>
    <row r="118" spans="5:5" ht="13" x14ac:dyDescent="0.15">
      <c r="E118" s="7"/>
    </row>
    <row r="119" spans="5:5" ht="13" x14ac:dyDescent="0.15">
      <c r="E119" s="7"/>
    </row>
    <row r="120" spans="5:5" ht="13" x14ac:dyDescent="0.15">
      <c r="E120" s="7"/>
    </row>
    <row r="121" spans="5:5" ht="13" x14ac:dyDescent="0.15">
      <c r="E121" s="7"/>
    </row>
    <row r="122" spans="5:5" ht="13" x14ac:dyDescent="0.15">
      <c r="E122" s="7"/>
    </row>
    <row r="123" spans="5:5" ht="13" x14ac:dyDescent="0.15">
      <c r="E123" s="7"/>
    </row>
    <row r="124" spans="5:5" ht="13" x14ac:dyDescent="0.15">
      <c r="E124" s="7"/>
    </row>
    <row r="125" spans="5:5" ht="13" x14ac:dyDescent="0.15">
      <c r="E125" s="7"/>
    </row>
    <row r="126" spans="5:5" ht="13" x14ac:dyDescent="0.15">
      <c r="E126" s="7"/>
    </row>
    <row r="127" spans="5:5" ht="13" x14ac:dyDescent="0.15">
      <c r="E127" s="7"/>
    </row>
    <row r="128" spans="5:5" ht="13" x14ac:dyDescent="0.15">
      <c r="E128" s="7"/>
    </row>
    <row r="129" spans="5:5" ht="13" x14ac:dyDescent="0.15">
      <c r="E129" s="7"/>
    </row>
    <row r="130" spans="5:5" ht="13" x14ac:dyDescent="0.15">
      <c r="E130" s="7"/>
    </row>
    <row r="131" spans="5:5" ht="13" x14ac:dyDescent="0.15">
      <c r="E131" s="7"/>
    </row>
    <row r="132" spans="5:5" ht="13" x14ac:dyDescent="0.15">
      <c r="E132" s="7"/>
    </row>
    <row r="133" spans="5:5" ht="13" x14ac:dyDescent="0.15">
      <c r="E133" s="7"/>
    </row>
    <row r="134" spans="5:5" ht="13" x14ac:dyDescent="0.15">
      <c r="E134" s="7"/>
    </row>
    <row r="135" spans="5:5" ht="13" x14ac:dyDescent="0.15">
      <c r="E135" s="7"/>
    </row>
    <row r="136" spans="5:5" ht="13" x14ac:dyDescent="0.15">
      <c r="E136" s="7"/>
    </row>
    <row r="137" spans="5:5" ht="13" x14ac:dyDescent="0.15">
      <c r="E137" s="7"/>
    </row>
    <row r="138" spans="5:5" ht="13" x14ac:dyDescent="0.15">
      <c r="E138" s="7"/>
    </row>
    <row r="139" spans="5:5" ht="13" x14ac:dyDescent="0.15">
      <c r="E139" s="7"/>
    </row>
    <row r="140" spans="5:5" ht="13" x14ac:dyDescent="0.15">
      <c r="E140" s="7"/>
    </row>
    <row r="141" spans="5:5" ht="13" x14ac:dyDescent="0.15">
      <c r="E141" s="7"/>
    </row>
    <row r="142" spans="5:5" ht="13" x14ac:dyDescent="0.15">
      <c r="E142" s="7"/>
    </row>
    <row r="143" spans="5:5" ht="13" x14ac:dyDescent="0.15">
      <c r="E143" s="7"/>
    </row>
    <row r="144" spans="5:5" ht="13" x14ac:dyDescent="0.15">
      <c r="E144" s="7"/>
    </row>
    <row r="145" spans="5:5" ht="13" x14ac:dyDescent="0.15">
      <c r="E145" s="7"/>
    </row>
    <row r="146" spans="5:5" ht="13" x14ac:dyDescent="0.15">
      <c r="E146" s="7"/>
    </row>
    <row r="147" spans="5:5" ht="13" x14ac:dyDescent="0.15">
      <c r="E147" s="7"/>
    </row>
    <row r="148" spans="5:5" ht="13" x14ac:dyDescent="0.15">
      <c r="E148" s="7"/>
    </row>
    <row r="149" spans="5:5" ht="13" x14ac:dyDescent="0.15">
      <c r="E149" s="7"/>
    </row>
    <row r="150" spans="5:5" ht="13" x14ac:dyDescent="0.15">
      <c r="E150" s="7"/>
    </row>
    <row r="151" spans="5:5" ht="13" x14ac:dyDescent="0.15">
      <c r="E151" s="7"/>
    </row>
    <row r="152" spans="5:5" ht="13" x14ac:dyDescent="0.15">
      <c r="E152" s="7"/>
    </row>
    <row r="153" spans="5:5" ht="13" x14ac:dyDescent="0.15">
      <c r="E153" s="7"/>
    </row>
    <row r="154" spans="5:5" ht="13" x14ac:dyDescent="0.15">
      <c r="E154" s="7"/>
    </row>
  </sheetData>
  <autoFilter ref="A1:AS54" xr:uid="{00000000-0009-0000-0000-000012000000}"/>
  <hyperlinks>
    <hyperlink ref="AK2" r:id="rId1" xr:uid="{00000000-0004-0000-1200-000000000000}"/>
    <hyperlink ref="AK3" r:id="rId2" xr:uid="{00000000-0004-0000-1200-000001000000}"/>
    <hyperlink ref="AK4" r:id="rId3" xr:uid="{00000000-0004-0000-1200-000002000000}"/>
    <hyperlink ref="AK5" r:id="rId4" xr:uid="{00000000-0004-0000-1200-000003000000}"/>
    <hyperlink ref="AK6" r:id="rId5" xr:uid="{00000000-0004-0000-1200-000004000000}"/>
    <hyperlink ref="AK7" r:id="rId6" xr:uid="{00000000-0004-0000-1200-000005000000}"/>
    <hyperlink ref="AK8" r:id="rId7" xr:uid="{00000000-0004-0000-1200-000006000000}"/>
    <hyperlink ref="AK9" r:id="rId8" xr:uid="{00000000-0004-0000-1200-000007000000}"/>
    <hyperlink ref="AK10" r:id="rId9" xr:uid="{00000000-0004-0000-1200-000008000000}"/>
    <hyperlink ref="AK11" r:id="rId10" xr:uid="{00000000-0004-0000-1200-000009000000}"/>
    <hyperlink ref="AK12" r:id="rId11" xr:uid="{00000000-0004-0000-1200-00000A000000}"/>
    <hyperlink ref="AK15" r:id="rId12" xr:uid="{00000000-0004-0000-1200-00000B000000}"/>
    <hyperlink ref="AK40" r:id="rId13" xr:uid="{00000000-0004-0000-1200-00000C000000}"/>
    <hyperlink ref="AK41" r:id="rId14" location="tab_id_ashleybriscoe_pythonanywhere_com" xr:uid="{00000000-0004-0000-1200-00000D000000}"/>
    <hyperlink ref="AK42" r:id="rId15" xr:uid="{00000000-0004-0000-1200-00000E000000}"/>
    <hyperlink ref="AK43" r:id="rId16" xr:uid="{00000000-0004-0000-1200-00000F000000}"/>
    <hyperlink ref="AK45" r:id="rId17" xr:uid="{00000000-0004-0000-1200-000010000000}"/>
    <hyperlink ref="AK46" r:id="rId18" xr:uid="{00000000-0004-0000-1200-000011000000}"/>
    <hyperlink ref="AK47" r:id="rId19" xr:uid="{00000000-0004-0000-1200-000012000000}"/>
    <hyperlink ref="AK50" r:id="rId20" xr:uid="{00000000-0004-0000-1200-000013000000}"/>
    <hyperlink ref="AK52" r:id="rId21" xr:uid="{00000000-0004-0000-1200-000014000000}"/>
    <hyperlink ref="AK53" r:id="rId22" xr:uid="{00000000-0004-0000-1200-000015000000}"/>
    <hyperlink ref="AK54" r:id="rId23" xr:uid="{00000000-0004-0000-1200-00001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01"/>
  <sheetViews>
    <sheetView topLeftCell="B1" zoomScale="130" zoomScaleNormal="130" workbookViewId="0">
      <selection activeCell="H24" sqref="H24"/>
    </sheetView>
  </sheetViews>
  <sheetFormatPr baseColWidth="10" defaultColWidth="14.5" defaultRowHeight="15.75" customHeight="1" x14ac:dyDescent="0.15"/>
  <cols>
    <col min="1" max="1" width="31" hidden="1" customWidth="1"/>
    <col min="2" max="2" width="31" customWidth="1"/>
    <col min="5" max="5" width="16" customWidth="1"/>
    <col min="7" max="7" width="21.6640625" customWidth="1"/>
    <col min="8" max="8" width="19.1640625" customWidth="1"/>
  </cols>
  <sheetData>
    <row r="1" spans="1:28" ht="15.75" customHeight="1" x14ac:dyDescent="0.15">
      <c r="A1" s="1" t="s">
        <v>0</v>
      </c>
      <c r="B1" s="1" t="s">
        <v>0</v>
      </c>
      <c r="C1" s="1" t="s">
        <v>2</v>
      </c>
      <c r="D1" s="1" t="s">
        <v>3</v>
      </c>
      <c r="E1" s="1" t="s">
        <v>4</v>
      </c>
      <c r="F1" s="1" t="s">
        <v>5</v>
      </c>
      <c r="G1" s="82" t="s">
        <v>2114</v>
      </c>
      <c r="H1" s="3"/>
      <c r="I1" s="1"/>
      <c r="J1" s="1"/>
      <c r="K1" s="3"/>
      <c r="L1" s="3"/>
      <c r="M1" s="3"/>
      <c r="N1" s="3"/>
      <c r="O1" s="3"/>
      <c r="P1" s="3"/>
      <c r="Q1" s="3"/>
      <c r="R1" s="3"/>
      <c r="S1" s="3"/>
      <c r="T1" s="3"/>
      <c r="U1" s="3"/>
      <c r="V1" s="3"/>
      <c r="W1" s="3"/>
      <c r="X1" s="3"/>
      <c r="Y1" s="3"/>
      <c r="Z1" s="3"/>
      <c r="AA1" s="3"/>
      <c r="AB1" s="3"/>
    </row>
    <row r="2" spans="1:28" ht="15.75" customHeight="1" x14ac:dyDescent="0.15">
      <c r="A2" s="4" t="s">
        <v>62</v>
      </c>
      <c r="B2" s="5" t="s">
        <v>63</v>
      </c>
      <c r="C2" s="6" t="s">
        <v>24</v>
      </c>
      <c r="D2" s="6" t="s">
        <v>9</v>
      </c>
      <c r="E2" s="7">
        <v>0.83333333333333337</v>
      </c>
      <c r="F2" s="8">
        <v>1</v>
      </c>
      <c r="G2" t="str">
        <f>IF(E2&gt;F2,"Attendance doesn't matter","Attendance matters")</f>
        <v>Attendance matters</v>
      </c>
      <c r="H2" s="1"/>
    </row>
    <row r="3" spans="1:28" ht="15.75" customHeight="1" x14ac:dyDescent="0.15">
      <c r="A3" s="4" t="s">
        <v>64</v>
      </c>
      <c r="B3" s="5" t="s">
        <v>65</v>
      </c>
      <c r="C3" s="6" t="s">
        <v>24</v>
      </c>
      <c r="D3" s="6" t="s">
        <v>9</v>
      </c>
      <c r="E3" s="7">
        <v>0.81481481481481477</v>
      </c>
      <c r="F3" s="7">
        <v>0.81818181818181823</v>
      </c>
      <c r="G3" t="str">
        <f t="shared" ref="G3:G20" si="0">IF(E3&gt;F3,"Attendance doesn't matter","Attendance matters")</f>
        <v>Attendance matters</v>
      </c>
      <c r="H3" s="1"/>
      <c r="I3" s="7"/>
      <c r="J3" s="7"/>
    </row>
    <row r="4" spans="1:28" ht="15.75" customHeight="1" x14ac:dyDescent="0.15">
      <c r="A4" s="4" t="s">
        <v>66</v>
      </c>
      <c r="B4" s="5" t="s">
        <v>67</v>
      </c>
      <c r="C4" s="6" t="s">
        <v>24</v>
      </c>
      <c r="D4" s="6" t="s">
        <v>9</v>
      </c>
      <c r="E4" s="7">
        <v>0.8257575757575758</v>
      </c>
      <c r="F4" s="8">
        <v>0.97</v>
      </c>
      <c r="G4" t="str">
        <f t="shared" si="0"/>
        <v>Attendance matters</v>
      </c>
      <c r="H4" s="1"/>
    </row>
    <row r="5" spans="1:28" ht="15.75" customHeight="1" x14ac:dyDescent="0.15">
      <c r="A5" s="4" t="s">
        <v>68</v>
      </c>
      <c r="B5" s="5" t="s">
        <v>69</v>
      </c>
      <c r="C5" s="6" t="s">
        <v>24</v>
      </c>
      <c r="D5" s="6" t="s">
        <v>9</v>
      </c>
      <c r="E5" s="8">
        <v>0.89400000000000002</v>
      </c>
      <c r="F5" s="7">
        <v>0.63636363636363635</v>
      </c>
      <c r="G5" t="str">
        <f t="shared" si="0"/>
        <v>Attendance doesn't matter</v>
      </c>
      <c r="H5" s="1"/>
    </row>
    <row r="6" spans="1:28" ht="15.75" customHeight="1" x14ac:dyDescent="0.15">
      <c r="A6" s="4" t="s">
        <v>70</v>
      </c>
      <c r="B6" s="5" t="s">
        <v>71</v>
      </c>
      <c r="C6" s="6" t="s">
        <v>8</v>
      </c>
      <c r="D6" s="6" t="s">
        <v>9</v>
      </c>
      <c r="E6" s="8">
        <v>0.67800000000000005</v>
      </c>
      <c r="F6" s="7">
        <v>0.90909090909090906</v>
      </c>
      <c r="G6" t="str">
        <f t="shared" si="0"/>
        <v>Attendance matters</v>
      </c>
      <c r="H6" s="1"/>
    </row>
    <row r="7" spans="1:28" ht="15.75" customHeight="1" x14ac:dyDescent="0.15">
      <c r="A7" s="4" t="s">
        <v>72</v>
      </c>
      <c r="B7" s="5" t="s">
        <v>73</v>
      </c>
      <c r="C7" s="6" t="s">
        <v>8</v>
      </c>
      <c r="D7" s="6" t="s">
        <v>9</v>
      </c>
      <c r="E7" s="7">
        <v>0.85833333333333339</v>
      </c>
      <c r="F7" s="7">
        <v>0.90909090909090906</v>
      </c>
      <c r="G7" t="str">
        <f t="shared" si="0"/>
        <v>Attendance matters</v>
      </c>
      <c r="H7" s="1"/>
    </row>
    <row r="8" spans="1:28" ht="15.75" customHeight="1" x14ac:dyDescent="0.15">
      <c r="A8" s="4" t="s">
        <v>74</v>
      </c>
      <c r="B8" s="5" t="s">
        <v>75</v>
      </c>
      <c r="C8" s="6" t="s">
        <v>8</v>
      </c>
      <c r="D8" s="6" t="s">
        <v>9</v>
      </c>
      <c r="E8" s="8">
        <v>0.77300000000000002</v>
      </c>
      <c r="F8" s="7">
        <v>1</v>
      </c>
      <c r="G8" t="str">
        <f t="shared" si="0"/>
        <v>Attendance matters</v>
      </c>
      <c r="H8" s="1"/>
    </row>
    <row r="9" spans="1:28" ht="15.75" customHeight="1" x14ac:dyDescent="0.15">
      <c r="A9" s="4" t="s">
        <v>76</v>
      </c>
      <c r="B9" s="5" t="s">
        <v>77</v>
      </c>
      <c r="C9" s="6" t="s">
        <v>24</v>
      </c>
      <c r="D9" s="6" t="s">
        <v>9</v>
      </c>
      <c r="E9" s="7">
        <v>0.90625</v>
      </c>
      <c r="F9" s="7">
        <v>0.90909090909090906</v>
      </c>
      <c r="G9" t="str">
        <f t="shared" si="0"/>
        <v>Attendance matters</v>
      </c>
      <c r="H9" s="3"/>
    </row>
    <row r="10" spans="1:28" ht="15.75" customHeight="1" x14ac:dyDescent="0.15">
      <c r="A10" s="4" t="s">
        <v>78</v>
      </c>
      <c r="B10" s="5" t="s">
        <v>79</v>
      </c>
      <c r="C10" s="6" t="s">
        <v>24</v>
      </c>
      <c r="D10" s="6" t="s">
        <v>9</v>
      </c>
      <c r="E10" s="7">
        <v>0.7583333333333333</v>
      </c>
      <c r="F10" s="7">
        <v>1</v>
      </c>
      <c r="G10" t="str">
        <f t="shared" si="0"/>
        <v>Attendance matters</v>
      </c>
      <c r="H10" s="3"/>
    </row>
    <row r="11" spans="1:28" ht="15.75" customHeight="1" x14ac:dyDescent="0.15">
      <c r="A11" s="4" t="s">
        <v>80</v>
      </c>
      <c r="B11" s="5" t="s">
        <v>81</v>
      </c>
      <c r="C11" s="6" t="s">
        <v>8</v>
      </c>
      <c r="D11" s="6" t="s">
        <v>9</v>
      </c>
      <c r="E11" s="8">
        <v>0.77639999999999998</v>
      </c>
      <c r="F11" s="7">
        <v>1</v>
      </c>
      <c r="G11" t="str">
        <f t="shared" si="0"/>
        <v>Attendance matters</v>
      </c>
      <c r="H11" s="3"/>
    </row>
    <row r="12" spans="1:28" ht="15.75" customHeight="1" x14ac:dyDescent="0.15">
      <c r="A12" s="4" t="s">
        <v>82</v>
      </c>
      <c r="B12" s="5" t="s">
        <v>83</v>
      </c>
      <c r="C12" s="6" t="s">
        <v>8</v>
      </c>
      <c r="D12" s="6" t="s">
        <v>9</v>
      </c>
      <c r="E12" s="8">
        <v>0.81100000000000005</v>
      </c>
      <c r="F12" s="7">
        <v>0.81818181818181823</v>
      </c>
      <c r="G12" t="str">
        <f t="shared" si="0"/>
        <v>Attendance matters</v>
      </c>
      <c r="H12" s="3"/>
    </row>
    <row r="13" spans="1:28" ht="15.75" customHeight="1" x14ac:dyDescent="0.15">
      <c r="A13" s="4" t="s">
        <v>84</v>
      </c>
      <c r="B13" s="5" t="s">
        <v>85</v>
      </c>
      <c r="C13" s="6" t="s">
        <v>8</v>
      </c>
      <c r="D13" s="6" t="s">
        <v>9</v>
      </c>
      <c r="E13" s="7">
        <v>0.71666666666666656</v>
      </c>
      <c r="F13" s="7">
        <v>0.81818181818181823</v>
      </c>
      <c r="G13" t="str">
        <f t="shared" si="0"/>
        <v>Attendance matters</v>
      </c>
      <c r="H13" s="3"/>
    </row>
    <row r="14" spans="1:28" ht="15.75" customHeight="1" x14ac:dyDescent="0.15">
      <c r="A14" s="4" t="s">
        <v>86</v>
      </c>
      <c r="B14" s="5" t="s">
        <v>87</v>
      </c>
      <c r="C14" s="6" t="s">
        <v>8</v>
      </c>
      <c r="D14" s="6" t="s">
        <v>9</v>
      </c>
      <c r="E14" s="7">
        <v>0.81666666666666665</v>
      </c>
      <c r="F14" s="7">
        <v>0.36363636363636365</v>
      </c>
      <c r="G14" t="str">
        <f t="shared" si="0"/>
        <v>Attendance doesn't matter</v>
      </c>
      <c r="H14" s="3"/>
    </row>
    <row r="15" spans="1:28" ht="15.75" customHeight="1" x14ac:dyDescent="0.15">
      <c r="A15" s="4" t="s">
        <v>88</v>
      </c>
      <c r="B15" s="5" t="s">
        <v>89</v>
      </c>
      <c r="C15" s="6" t="s">
        <v>24</v>
      </c>
      <c r="D15" s="6" t="s">
        <v>9</v>
      </c>
      <c r="E15" s="8">
        <v>0.84299999999999997</v>
      </c>
      <c r="F15" s="8">
        <v>0.88</v>
      </c>
      <c r="G15" t="str">
        <f t="shared" si="0"/>
        <v>Attendance matters</v>
      </c>
      <c r="H15" s="3"/>
    </row>
    <row r="16" spans="1:28" ht="15.75" customHeight="1" x14ac:dyDescent="0.15">
      <c r="A16" s="4" t="s">
        <v>90</v>
      </c>
      <c r="B16" s="5" t="s">
        <v>91</v>
      </c>
      <c r="C16" s="6" t="s">
        <v>8</v>
      </c>
      <c r="D16" s="6" t="s">
        <v>9</v>
      </c>
      <c r="E16" s="8">
        <v>0.72299999999999998</v>
      </c>
      <c r="F16" s="7">
        <v>1</v>
      </c>
      <c r="G16" t="str">
        <f t="shared" si="0"/>
        <v>Attendance matters</v>
      </c>
      <c r="H16" s="3"/>
    </row>
    <row r="17" spans="1:8" ht="15.75" customHeight="1" x14ac:dyDescent="0.15">
      <c r="A17" s="4" t="s">
        <v>92</v>
      </c>
      <c r="B17" s="5" t="s">
        <v>93</v>
      </c>
      <c r="C17" s="6" t="s">
        <v>24</v>
      </c>
      <c r="D17" s="6" t="s">
        <v>9</v>
      </c>
      <c r="E17" s="7">
        <v>0.8</v>
      </c>
      <c r="F17" s="7">
        <v>0.54545454545454541</v>
      </c>
      <c r="G17" t="str">
        <f t="shared" si="0"/>
        <v>Attendance doesn't matter</v>
      </c>
      <c r="H17" s="3"/>
    </row>
    <row r="18" spans="1:8" ht="15.75" customHeight="1" x14ac:dyDescent="0.15">
      <c r="A18" s="4" t="s">
        <v>94</v>
      </c>
      <c r="B18" s="5" t="s">
        <v>95</v>
      </c>
      <c r="C18" s="6" t="s">
        <v>24</v>
      </c>
      <c r="D18" s="6" t="s">
        <v>9</v>
      </c>
      <c r="E18" s="8">
        <v>0.84299999999999997</v>
      </c>
      <c r="F18" s="7">
        <v>1</v>
      </c>
      <c r="G18" t="str">
        <f t="shared" si="0"/>
        <v>Attendance matters</v>
      </c>
      <c r="H18" s="3"/>
    </row>
    <row r="19" spans="1:8" ht="15.75" customHeight="1" x14ac:dyDescent="0.15">
      <c r="A19" s="4" t="s">
        <v>96</v>
      </c>
      <c r="B19" s="5" t="s">
        <v>97</v>
      </c>
      <c r="C19" s="6" t="s">
        <v>8</v>
      </c>
      <c r="D19" s="6" t="s">
        <v>9</v>
      </c>
      <c r="E19" s="8">
        <v>0.77629999999999999</v>
      </c>
      <c r="F19" s="7">
        <v>0.81818181818181823</v>
      </c>
      <c r="G19" t="str">
        <f t="shared" si="0"/>
        <v>Attendance matters</v>
      </c>
      <c r="H19" s="3"/>
    </row>
    <row r="20" spans="1:8" ht="15.75" customHeight="1" x14ac:dyDescent="0.15">
      <c r="A20" s="4" t="s">
        <v>98</v>
      </c>
      <c r="B20" s="5" t="s">
        <v>99</v>
      </c>
      <c r="C20" s="6" t="s">
        <v>24</v>
      </c>
      <c r="D20" s="6" t="s">
        <v>9</v>
      </c>
      <c r="E20" s="8">
        <v>0.88200000000000001</v>
      </c>
      <c r="F20" s="8">
        <v>0.99299999999999999</v>
      </c>
      <c r="G20" t="str">
        <f t="shared" si="0"/>
        <v>Attendance matters</v>
      </c>
      <c r="H20" s="3"/>
    </row>
    <row r="21" spans="1:8" ht="15.75" customHeight="1" x14ac:dyDescent="0.15">
      <c r="C21" s="9"/>
      <c r="D21" s="9" t="s">
        <v>61</v>
      </c>
      <c r="E21" s="7">
        <f t="shared" ref="E21:F21" si="1">AVERAGE(E2:E20)</f>
        <v>0.80683451178451182</v>
      </c>
      <c r="F21" s="7">
        <f t="shared" si="1"/>
        <v>0.86255023923444984</v>
      </c>
      <c r="H21" s="3"/>
    </row>
    <row r="22" spans="1:8" ht="15.75" customHeight="1" x14ac:dyDescent="0.15">
      <c r="H22" s="3"/>
    </row>
    <row r="23" spans="1:8" ht="15.75" customHeight="1" x14ac:dyDescent="0.15">
      <c r="H23" s="3"/>
    </row>
    <row r="24" spans="1:8" ht="15.75" customHeight="1" x14ac:dyDescent="0.15">
      <c r="H24" s="3"/>
    </row>
    <row r="25" spans="1:8" ht="15.75" customHeight="1" x14ac:dyDescent="0.15">
      <c r="H25" s="3"/>
    </row>
    <row r="26" spans="1:8" ht="15.75" customHeight="1" x14ac:dyDescent="0.15">
      <c r="H26" s="3"/>
    </row>
    <row r="27" spans="1:8" ht="15.75" customHeight="1" x14ac:dyDescent="0.15">
      <c r="H27" s="3"/>
    </row>
    <row r="28" spans="1:8" ht="15.75" customHeight="1" x14ac:dyDescent="0.15">
      <c r="H28" s="3"/>
    </row>
    <row r="29" spans="1:8" ht="15.75" customHeight="1" x14ac:dyDescent="0.15">
      <c r="H29" s="3"/>
    </row>
    <row r="30" spans="1:8" ht="15.75" customHeight="1" x14ac:dyDescent="0.15">
      <c r="H30" s="3"/>
    </row>
    <row r="31" spans="1:8" ht="15.75" customHeight="1" x14ac:dyDescent="0.15">
      <c r="H31" s="3"/>
    </row>
    <row r="32" spans="1:8" ht="15.75" customHeight="1" x14ac:dyDescent="0.15">
      <c r="H32" s="3"/>
    </row>
    <row r="33" spans="8:8" ht="15.75" customHeight="1" x14ac:dyDescent="0.15">
      <c r="H33" s="3"/>
    </row>
    <row r="34" spans="8:8" ht="15.75" customHeight="1" x14ac:dyDescent="0.15">
      <c r="H34" s="3"/>
    </row>
    <row r="35" spans="8:8" ht="15.75" customHeight="1" x14ac:dyDescent="0.15">
      <c r="H35" s="3"/>
    </row>
    <row r="36" spans="8:8" ht="15.75" customHeight="1" x14ac:dyDescent="0.15">
      <c r="H36" s="3"/>
    </row>
    <row r="37" spans="8:8" ht="15.75" customHeight="1" x14ac:dyDescent="0.15">
      <c r="H37" s="3"/>
    </row>
    <row r="38" spans="8:8" ht="15.75" customHeight="1" x14ac:dyDescent="0.15">
      <c r="H38" s="3"/>
    </row>
    <row r="39" spans="8:8" ht="15.75" customHeight="1" x14ac:dyDescent="0.15">
      <c r="H39" s="3"/>
    </row>
    <row r="40" spans="8:8" ht="15.75" customHeight="1" x14ac:dyDescent="0.15">
      <c r="H40" s="3"/>
    </row>
    <row r="41" spans="8:8" ht="15.75" customHeight="1" x14ac:dyDescent="0.15">
      <c r="H41" s="3"/>
    </row>
    <row r="42" spans="8:8" ht="15.75" customHeight="1" x14ac:dyDescent="0.15">
      <c r="H42" s="3"/>
    </row>
    <row r="43" spans="8:8" ht="15.75" customHeight="1" x14ac:dyDescent="0.15">
      <c r="H43" s="3"/>
    </row>
    <row r="44" spans="8:8" ht="15.75" customHeight="1" x14ac:dyDescent="0.15">
      <c r="H44" s="3"/>
    </row>
    <row r="45" spans="8:8" ht="15.75" customHeight="1" x14ac:dyDescent="0.15">
      <c r="H45" s="3"/>
    </row>
    <row r="46" spans="8:8" ht="15.75" customHeight="1" x14ac:dyDescent="0.15">
      <c r="H46" s="3"/>
    </row>
    <row r="47" spans="8:8" ht="13" x14ac:dyDescent="0.15">
      <c r="H47" s="3"/>
    </row>
    <row r="48" spans="8:8" ht="13" x14ac:dyDescent="0.15">
      <c r="H48" s="3"/>
    </row>
    <row r="49" spans="8:8" ht="13" x14ac:dyDescent="0.15">
      <c r="H49" s="3"/>
    </row>
    <row r="50" spans="8:8" ht="13" x14ac:dyDescent="0.15">
      <c r="H50" s="3"/>
    </row>
    <row r="51" spans="8:8" ht="13" x14ac:dyDescent="0.15">
      <c r="H51" s="3"/>
    </row>
    <row r="52" spans="8:8" ht="13" x14ac:dyDescent="0.15">
      <c r="H52" s="3"/>
    </row>
    <row r="53" spans="8:8" ht="13" x14ac:dyDescent="0.15">
      <c r="H53" s="3"/>
    </row>
    <row r="54" spans="8:8" ht="13" x14ac:dyDescent="0.15">
      <c r="H54" s="3"/>
    </row>
    <row r="55" spans="8:8" ht="13" x14ac:dyDescent="0.15">
      <c r="H55" s="3"/>
    </row>
    <row r="56" spans="8:8" ht="13" x14ac:dyDescent="0.15">
      <c r="H56" s="3"/>
    </row>
    <row r="57" spans="8:8" ht="13" x14ac:dyDescent="0.15">
      <c r="H57" s="3"/>
    </row>
    <row r="58" spans="8:8" ht="13" x14ac:dyDescent="0.15">
      <c r="H58" s="3"/>
    </row>
    <row r="59" spans="8:8" ht="13" x14ac:dyDescent="0.15">
      <c r="H59" s="3"/>
    </row>
    <row r="60" spans="8:8" ht="13" x14ac:dyDescent="0.15">
      <c r="H60" s="3"/>
    </row>
    <row r="61" spans="8:8" ht="13" x14ac:dyDescent="0.15">
      <c r="H61" s="3"/>
    </row>
    <row r="62" spans="8:8" ht="13" x14ac:dyDescent="0.15">
      <c r="H62" s="3"/>
    </row>
    <row r="63" spans="8:8" ht="13" x14ac:dyDescent="0.15">
      <c r="H63" s="3"/>
    </row>
    <row r="64" spans="8:8" ht="13" x14ac:dyDescent="0.15">
      <c r="H64" s="3"/>
    </row>
    <row r="65" spans="8:8" ht="13" x14ac:dyDescent="0.15">
      <c r="H65" s="3"/>
    </row>
    <row r="66" spans="8:8" ht="13" x14ac:dyDescent="0.15">
      <c r="H66" s="3"/>
    </row>
    <row r="67" spans="8:8" ht="13" x14ac:dyDescent="0.15">
      <c r="H67" s="3"/>
    </row>
    <row r="68" spans="8:8" ht="13" x14ac:dyDescent="0.15">
      <c r="H68" s="3"/>
    </row>
    <row r="69" spans="8:8" ht="13" x14ac:dyDescent="0.15">
      <c r="H69" s="3"/>
    </row>
    <row r="70" spans="8:8" ht="13" x14ac:dyDescent="0.15">
      <c r="H70" s="3"/>
    </row>
    <row r="71" spans="8:8" ht="13" x14ac:dyDescent="0.15">
      <c r="H71" s="3"/>
    </row>
    <row r="72" spans="8:8" ht="13" x14ac:dyDescent="0.15">
      <c r="H72" s="3"/>
    </row>
    <row r="73" spans="8:8" ht="13" x14ac:dyDescent="0.15">
      <c r="H73" s="3"/>
    </row>
    <row r="74" spans="8:8" ht="13" x14ac:dyDescent="0.15">
      <c r="H74" s="3"/>
    </row>
    <row r="75" spans="8:8" ht="13" x14ac:dyDescent="0.15">
      <c r="H75" s="3"/>
    </row>
    <row r="76" spans="8:8" ht="13" x14ac:dyDescent="0.15">
      <c r="H76" s="3"/>
    </row>
    <row r="77" spans="8:8" ht="13" x14ac:dyDescent="0.15">
      <c r="H77" s="3"/>
    </row>
    <row r="78" spans="8:8" ht="13" x14ac:dyDescent="0.15">
      <c r="H78" s="3"/>
    </row>
    <row r="79" spans="8:8" ht="13" x14ac:dyDescent="0.15">
      <c r="H79" s="3"/>
    </row>
    <row r="80" spans="8:8" ht="13" x14ac:dyDescent="0.15">
      <c r="H80" s="3"/>
    </row>
    <row r="81" spans="8:8" ht="13" x14ac:dyDescent="0.15">
      <c r="H81" s="3"/>
    </row>
    <row r="82" spans="8:8" ht="13" x14ac:dyDescent="0.15">
      <c r="H82" s="3"/>
    </row>
    <row r="83" spans="8:8" ht="13" x14ac:dyDescent="0.15">
      <c r="H83" s="3"/>
    </row>
    <row r="84" spans="8:8" ht="13" x14ac:dyDescent="0.15">
      <c r="H84" s="3"/>
    </row>
    <row r="85" spans="8:8" ht="13" x14ac:dyDescent="0.15">
      <c r="H85" s="3"/>
    </row>
    <row r="86" spans="8:8" ht="13" x14ac:dyDescent="0.15">
      <c r="H86" s="3"/>
    </row>
    <row r="87" spans="8:8" ht="13" x14ac:dyDescent="0.15">
      <c r="H87" s="3"/>
    </row>
    <row r="88" spans="8:8" ht="13" x14ac:dyDescent="0.15">
      <c r="H88" s="3"/>
    </row>
    <row r="89" spans="8:8" ht="13" x14ac:dyDescent="0.15">
      <c r="H89" s="3"/>
    </row>
    <row r="90" spans="8:8" ht="13" x14ac:dyDescent="0.15">
      <c r="H90" s="3"/>
    </row>
    <row r="91" spans="8:8" ht="13" x14ac:dyDescent="0.15">
      <c r="H91" s="3"/>
    </row>
    <row r="92" spans="8:8" ht="13" x14ac:dyDescent="0.15">
      <c r="H92" s="3"/>
    </row>
    <row r="93" spans="8:8" ht="13" x14ac:dyDescent="0.15">
      <c r="H93" s="3"/>
    </row>
    <row r="94" spans="8:8" ht="13" x14ac:dyDescent="0.15">
      <c r="H94" s="3"/>
    </row>
    <row r="95" spans="8:8" ht="13" x14ac:dyDescent="0.15">
      <c r="H95" s="3"/>
    </row>
    <row r="96" spans="8:8" ht="13" x14ac:dyDescent="0.15">
      <c r="H96" s="3"/>
    </row>
    <row r="97" spans="8:8" ht="13" x14ac:dyDescent="0.15">
      <c r="H97" s="3"/>
    </row>
    <row r="98" spans="8:8" ht="13" x14ac:dyDescent="0.15">
      <c r="H98" s="3"/>
    </row>
    <row r="99" spans="8:8" ht="13" x14ac:dyDescent="0.15">
      <c r="H99" s="3"/>
    </row>
    <row r="100" spans="8:8" ht="13" x14ac:dyDescent="0.15">
      <c r="H100" s="3"/>
    </row>
    <row r="101" spans="8:8" ht="13" x14ac:dyDescent="0.15">
      <c r="H101" s="3"/>
    </row>
    <row r="102" spans="8:8" ht="13" x14ac:dyDescent="0.15">
      <c r="H102" s="3"/>
    </row>
    <row r="103" spans="8:8" ht="13" x14ac:dyDescent="0.15">
      <c r="H103" s="3"/>
    </row>
    <row r="104" spans="8:8" ht="13" x14ac:dyDescent="0.15">
      <c r="H104" s="3"/>
    </row>
    <row r="105" spans="8:8" ht="13" x14ac:dyDescent="0.15">
      <c r="H105" s="3"/>
    </row>
    <row r="106" spans="8:8" ht="13" x14ac:dyDescent="0.15">
      <c r="H106" s="3"/>
    </row>
    <row r="107" spans="8:8" ht="13" x14ac:dyDescent="0.15">
      <c r="H107" s="3"/>
    </row>
    <row r="108" spans="8:8" ht="13" x14ac:dyDescent="0.15">
      <c r="H108" s="3"/>
    </row>
    <row r="109" spans="8:8" ht="13" x14ac:dyDescent="0.15">
      <c r="H109" s="3"/>
    </row>
    <row r="110" spans="8:8" ht="13" x14ac:dyDescent="0.15">
      <c r="H110" s="3"/>
    </row>
    <row r="111" spans="8:8" ht="13" x14ac:dyDescent="0.15">
      <c r="H111" s="3"/>
    </row>
    <row r="112" spans="8:8" ht="13" x14ac:dyDescent="0.15">
      <c r="H112" s="3"/>
    </row>
    <row r="113" spans="8:8" ht="13" x14ac:dyDescent="0.15">
      <c r="H113" s="3"/>
    </row>
    <row r="114" spans="8:8" ht="13" x14ac:dyDescent="0.15">
      <c r="H114" s="3"/>
    </row>
    <row r="115" spans="8:8" ht="13" x14ac:dyDescent="0.15">
      <c r="H115" s="3"/>
    </row>
    <row r="116" spans="8:8" ht="13" x14ac:dyDescent="0.15">
      <c r="H116" s="3"/>
    </row>
    <row r="117" spans="8:8" ht="13" x14ac:dyDescent="0.15">
      <c r="H117" s="3"/>
    </row>
    <row r="118" spans="8:8" ht="13" x14ac:dyDescent="0.15">
      <c r="H118" s="3"/>
    </row>
    <row r="119" spans="8:8" ht="13" x14ac:dyDescent="0.15">
      <c r="H119" s="3"/>
    </row>
    <row r="120" spans="8:8" ht="13" x14ac:dyDescent="0.15">
      <c r="H120" s="3"/>
    </row>
    <row r="121" spans="8:8" ht="13" x14ac:dyDescent="0.15">
      <c r="H121" s="3"/>
    </row>
    <row r="122" spans="8:8" ht="13" x14ac:dyDescent="0.15">
      <c r="H122" s="3"/>
    </row>
    <row r="123" spans="8:8" ht="13" x14ac:dyDescent="0.15">
      <c r="H123" s="3"/>
    </row>
    <row r="124" spans="8:8" ht="13" x14ac:dyDescent="0.15">
      <c r="H124" s="3"/>
    </row>
    <row r="125" spans="8:8" ht="13" x14ac:dyDescent="0.15">
      <c r="H125" s="3"/>
    </row>
    <row r="126" spans="8:8" ht="13" x14ac:dyDescent="0.15">
      <c r="H126" s="3"/>
    </row>
    <row r="127" spans="8:8" ht="13" x14ac:dyDescent="0.15">
      <c r="H127" s="3"/>
    </row>
    <row r="128" spans="8:8" ht="13" x14ac:dyDescent="0.15">
      <c r="H128" s="3"/>
    </row>
    <row r="129" spans="8:8" ht="13" x14ac:dyDescent="0.15">
      <c r="H129" s="3"/>
    </row>
    <row r="130" spans="8:8" ht="13" x14ac:dyDescent="0.15">
      <c r="H130" s="3"/>
    </row>
    <row r="131" spans="8:8" ht="13" x14ac:dyDescent="0.15">
      <c r="H131" s="3"/>
    </row>
    <row r="132" spans="8:8" ht="13" x14ac:dyDescent="0.15">
      <c r="H132" s="3"/>
    </row>
    <row r="133" spans="8:8" ht="13" x14ac:dyDescent="0.15">
      <c r="H133" s="3"/>
    </row>
    <row r="134" spans="8:8" ht="13" x14ac:dyDescent="0.15">
      <c r="H134" s="3"/>
    </row>
    <row r="135" spans="8:8" ht="13" x14ac:dyDescent="0.15">
      <c r="H135" s="3"/>
    </row>
    <row r="136" spans="8:8" ht="13" x14ac:dyDescent="0.15">
      <c r="H136" s="3"/>
    </row>
    <row r="137" spans="8:8" ht="13" x14ac:dyDescent="0.15">
      <c r="H137" s="3"/>
    </row>
    <row r="138" spans="8:8" ht="13" x14ac:dyDescent="0.15">
      <c r="H138" s="3"/>
    </row>
    <row r="139" spans="8:8" ht="13" x14ac:dyDescent="0.15">
      <c r="H139" s="3"/>
    </row>
    <row r="140" spans="8:8" ht="13" x14ac:dyDescent="0.15">
      <c r="H140" s="3"/>
    </row>
    <row r="141" spans="8:8" ht="13" x14ac:dyDescent="0.15">
      <c r="H141" s="3"/>
    </row>
    <row r="142" spans="8:8" ht="13" x14ac:dyDescent="0.15">
      <c r="H142" s="3"/>
    </row>
    <row r="143" spans="8:8" ht="13" x14ac:dyDescent="0.15">
      <c r="H143" s="3"/>
    </row>
    <row r="144" spans="8:8" ht="13" x14ac:dyDescent="0.15">
      <c r="H144" s="3"/>
    </row>
    <row r="145" spans="8:8" ht="13" x14ac:dyDescent="0.15">
      <c r="H145" s="3"/>
    </row>
    <row r="146" spans="8:8" ht="13" x14ac:dyDescent="0.15">
      <c r="H146" s="3"/>
    </row>
    <row r="147" spans="8:8" ht="13" x14ac:dyDescent="0.15">
      <c r="H147" s="3"/>
    </row>
    <row r="148" spans="8:8" ht="13" x14ac:dyDescent="0.15">
      <c r="H148" s="3"/>
    </row>
    <row r="149" spans="8:8" ht="13" x14ac:dyDescent="0.15">
      <c r="H149" s="3"/>
    </row>
    <row r="150" spans="8:8" ht="13" x14ac:dyDescent="0.15">
      <c r="H150" s="3"/>
    </row>
    <row r="151" spans="8:8" ht="13" x14ac:dyDescent="0.15">
      <c r="H151" s="3"/>
    </row>
    <row r="152" spans="8:8" ht="13" x14ac:dyDescent="0.15">
      <c r="H152" s="3"/>
    </row>
    <row r="153" spans="8:8" ht="13" x14ac:dyDescent="0.15">
      <c r="H153" s="3"/>
    </row>
    <row r="154" spans="8:8" ht="13" x14ac:dyDescent="0.15">
      <c r="H154" s="3"/>
    </row>
    <row r="155" spans="8:8" ht="13" x14ac:dyDescent="0.15">
      <c r="H155" s="3"/>
    </row>
    <row r="156" spans="8:8" ht="13" x14ac:dyDescent="0.15">
      <c r="H156" s="3"/>
    </row>
    <row r="157" spans="8:8" ht="13" x14ac:dyDescent="0.15">
      <c r="H157" s="3"/>
    </row>
    <row r="158" spans="8:8" ht="13" x14ac:dyDescent="0.15">
      <c r="H158" s="3"/>
    </row>
    <row r="159" spans="8:8" ht="13" x14ac:dyDescent="0.15">
      <c r="H159" s="3"/>
    </row>
    <row r="160" spans="8:8" ht="13" x14ac:dyDescent="0.15">
      <c r="H160" s="3"/>
    </row>
    <row r="161" spans="8:8" ht="13" x14ac:dyDescent="0.15">
      <c r="H161" s="3"/>
    </row>
    <row r="162" spans="8:8" ht="13" x14ac:dyDescent="0.15">
      <c r="H162" s="3"/>
    </row>
    <row r="163" spans="8:8" ht="13" x14ac:dyDescent="0.15">
      <c r="H163" s="3"/>
    </row>
    <row r="164" spans="8:8" ht="13" x14ac:dyDescent="0.15">
      <c r="H164" s="3"/>
    </row>
    <row r="165" spans="8:8" ht="13" x14ac:dyDescent="0.15">
      <c r="H165" s="3"/>
    </row>
    <row r="166" spans="8:8" ht="13" x14ac:dyDescent="0.15">
      <c r="H166" s="3"/>
    </row>
    <row r="167" spans="8:8" ht="13" x14ac:dyDescent="0.15">
      <c r="H167" s="3"/>
    </row>
    <row r="168" spans="8:8" ht="13" x14ac:dyDescent="0.15">
      <c r="H168" s="3"/>
    </row>
    <row r="169" spans="8:8" ht="13" x14ac:dyDescent="0.15">
      <c r="H169" s="3"/>
    </row>
    <row r="170" spans="8:8" ht="13" x14ac:dyDescent="0.15">
      <c r="H170" s="3"/>
    </row>
    <row r="171" spans="8:8" ht="13" x14ac:dyDescent="0.15">
      <c r="H171" s="3"/>
    </row>
    <row r="172" spans="8:8" ht="13" x14ac:dyDescent="0.15">
      <c r="H172" s="3"/>
    </row>
    <row r="173" spans="8:8" ht="13" x14ac:dyDescent="0.15">
      <c r="H173" s="3"/>
    </row>
    <row r="174" spans="8:8" ht="13" x14ac:dyDescent="0.15">
      <c r="H174" s="3"/>
    </row>
    <row r="175" spans="8:8" ht="13" x14ac:dyDescent="0.15">
      <c r="H175" s="3"/>
    </row>
    <row r="176" spans="8:8" ht="13" x14ac:dyDescent="0.15">
      <c r="H176" s="3"/>
    </row>
    <row r="177" spans="8:8" ht="13" x14ac:dyDescent="0.15">
      <c r="H177" s="3"/>
    </row>
    <row r="178" spans="8:8" ht="13" x14ac:dyDescent="0.15">
      <c r="H178" s="3"/>
    </row>
    <row r="179" spans="8:8" ht="13" x14ac:dyDescent="0.15">
      <c r="H179" s="3"/>
    </row>
    <row r="180" spans="8:8" ht="13" x14ac:dyDescent="0.15">
      <c r="H180" s="3"/>
    </row>
    <row r="181" spans="8:8" ht="13" x14ac:dyDescent="0.15">
      <c r="H181" s="3"/>
    </row>
    <row r="182" spans="8:8" ht="13" x14ac:dyDescent="0.15">
      <c r="H182" s="3"/>
    </row>
    <row r="183" spans="8:8" ht="13" x14ac:dyDescent="0.15">
      <c r="H183" s="3"/>
    </row>
    <row r="184" spans="8:8" ht="13" x14ac:dyDescent="0.15">
      <c r="H184" s="3"/>
    </row>
    <row r="185" spans="8:8" ht="13" x14ac:dyDescent="0.15">
      <c r="H185" s="3"/>
    </row>
    <row r="186" spans="8:8" ht="13" x14ac:dyDescent="0.15">
      <c r="H186" s="3"/>
    </row>
    <row r="187" spans="8:8" ht="13" x14ac:dyDescent="0.15">
      <c r="H187" s="3"/>
    </row>
    <row r="188" spans="8:8" ht="13" x14ac:dyDescent="0.15">
      <c r="H188" s="3"/>
    </row>
    <row r="189" spans="8:8" ht="13" x14ac:dyDescent="0.15">
      <c r="H189" s="3"/>
    </row>
    <row r="190" spans="8:8" ht="13" x14ac:dyDescent="0.15">
      <c r="H190" s="3"/>
    </row>
    <row r="191" spans="8:8" ht="13" x14ac:dyDescent="0.15">
      <c r="H191" s="3"/>
    </row>
    <row r="192" spans="8:8" ht="13" x14ac:dyDescent="0.15">
      <c r="H192" s="3"/>
    </row>
    <row r="193" spans="8:8" ht="13" x14ac:dyDescent="0.15">
      <c r="H193" s="3"/>
    </row>
    <row r="194" spans="8:8" ht="13" x14ac:dyDescent="0.15">
      <c r="H194" s="3"/>
    </row>
    <row r="195" spans="8:8" ht="13" x14ac:dyDescent="0.15">
      <c r="H195" s="3"/>
    </row>
    <row r="196" spans="8:8" ht="13" x14ac:dyDescent="0.15">
      <c r="H196" s="3"/>
    </row>
    <row r="197" spans="8:8" ht="13" x14ac:dyDescent="0.15">
      <c r="H197" s="3"/>
    </row>
    <row r="198" spans="8:8" ht="13" x14ac:dyDescent="0.15">
      <c r="H198" s="3"/>
    </row>
    <row r="199" spans="8:8" ht="13" x14ac:dyDescent="0.15">
      <c r="H199" s="3"/>
    </row>
    <row r="200" spans="8:8" ht="13" x14ac:dyDescent="0.15">
      <c r="H200" s="3"/>
    </row>
    <row r="201" spans="8:8" ht="13" x14ac:dyDescent="0.15">
      <c r="H201" s="3"/>
    </row>
    <row r="202" spans="8:8" ht="13" x14ac:dyDescent="0.15">
      <c r="H202" s="3"/>
    </row>
    <row r="203" spans="8:8" ht="13" x14ac:dyDescent="0.15">
      <c r="H203" s="3"/>
    </row>
    <row r="204" spans="8:8" ht="13" x14ac:dyDescent="0.15">
      <c r="H204" s="3"/>
    </row>
    <row r="205" spans="8:8" ht="13" x14ac:dyDescent="0.15">
      <c r="H205" s="3"/>
    </row>
    <row r="206" spans="8:8" ht="13" x14ac:dyDescent="0.15">
      <c r="H206" s="3"/>
    </row>
    <row r="207" spans="8:8" ht="13" x14ac:dyDescent="0.15">
      <c r="H207" s="3"/>
    </row>
    <row r="208" spans="8:8" ht="13" x14ac:dyDescent="0.15">
      <c r="H208" s="3"/>
    </row>
    <row r="209" spans="8:8" ht="13" x14ac:dyDescent="0.15">
      <c r="H209" s="3"/>
    </row>
    <row r="210" spans="8:8" ht="13" x14ac:dyDescent="0.15">
      <c r="H210" s="3"/>
    </row>
    <row r="211" spans="8:8" ht="13" x14ac:dyDescent="0.15">
      <c r="H211" s="3"/>
    </row>
    <row r="212" spans="8:8" ht="13" x14ac:dyDescent="0.15">
      <c r="H212" s="3"/>
    </row>
    <row r="213" spans="8:8" ht="13" x14ac:dyDescent="0.15">
      <c r="H213" s="3"/>
    </row>
    <row r="214" spans="8:8" ht="13" x14ac:dyDescent="0.15">
      <c r="H214" s="3"/>
    </row>
    <row r="215" spans="8:8" ht="13" x14ac:dyDescent="0.15">
      <c r="H215" s="3"/>
    </row>
    <row r="216" spans="8:8" ht="13" x14ac:dyDescent="0.15">
      <c r="H216" s="3"/>
    </row>
    <row r="217" spans="8:8" ht="13" x14ac:dyDescent="0.15">
      <c r="H217" s="3"/>
    </row>
    <row r="218" spans="8:8" ht="13" x14ac:dyDescent="0.15">
      <c r="H218" s="3"/>
    </row>
    <row r="219" spans="8:8" ht="13" x14ac:dyDescent="0.15">
      <c r="H219" s="3"/>
    </row>
    <row r="220" spans="8:8" ht="13" x14ac:dyDescent="0.15">
      <c r="H220" s="3"/>
    </row>
    <row r="221" spans="8:8" ht="13" x14ac:dyDescent="0.15">
      <c r="H221" s="3"/>
    </row>
    <row r="222" spans="8:8" ht="13" x14ac:dyDescent="0.15">
      <c r="H222" s="3"/>
    </row>
    <row r="223" spans="8:8" ht="13" x14ac:dyDescent="0.15">
      <c r="H223" s="3"/>
    </row>
    <row r="224" spans="8:8" ht="13" x14ac:dyDescent="0.15">
      <c r="H224" s="3"/>
    </row>
    <row r="225" spans="8:8" ht="13" x14ac:dyDescent="0.15">
      <c r="H225" s="3"/>
    </row>
    <row r="226" spans="8:8" ht="13" x14ac:dyDescent="0.15">
      <c r="H226" s="3"/>
    </row>
    <row r="227" spans="8:8" ht="13" x14ac:dyDescent="0.15">
      <c r="H227" s="3"/>
    </row>
    <row r="228" spans="8:8" ht="13" x14ac:dyDescent="0.15">
      <c r="H228" s="3"/>
    </row>
    <row r="229" spans="8:8" ht="13" x14ac:dyDescent="0.15">
      <c r="H229" s="3"/>
    </row>
    <row r="230" spans="8:8" ht="13" x14ac:dyDescent="0.15">
      <c r="H230" s="3"/>
    </row>
    <row r="231" spans="8:8" ht="13" x14ac:dyDescent="0.15">
      <c r="H231" s="3"/>
    </row>
    <row r="232" spans="8:8" ht="13" x14ac:dyDescent="0.15">
      <c r="H232" s="3"/>
    </row>
    <row r="233" spans="8:8" ht="13" x14ac:dyDescent="0.15">
      <c r="H233" s="3"/>
    </row>
    <row r="234" spans="8:8" ht="13" x14ac:dyDescent="0.15">
      <c r="H234" s="3"/>
    </row>
    <row r="235" spans="8:8" ht="13" x14ac:dyDescent="0.15">
      <c r="H235" s="3"/>
    </row>
    <row r="236" spans="8:8" ht="13" x14ac:dyDescent="0.15">
      <c r="H236" s="3"/>
    </row>
    <row r="237" spans="8:8" ht="13" x14ac:dyDescent="0.15">
      <c r="H237" s="3"/>
    </row>
    <row r="238" spans="8:8" ht="13" x14ac:dyDescent="0.15">
      <c r="H238" s="3"/>
    </row>
    <row r="239" spans="8:8" ht="13" x14ac:dyDescent="0.15">
      <c r="H239" s="3"/>
    </row>
    <row r="240" spans="8:8" ht="13" x14ac:dyDescent="0.15">
      <c r="H240" s="3"/>
    </row>
    <row r="241" spans="8:8" ht="13" x14ac:dyDescent="0.15">
      <c r="H241" s="3"/>
    </row>
    <row r="242" spans="8:8" ht="13" x14ac:dyDescent="0.15">
      <c r="H242" s="3"/>
    </row>
    <row r="243" spans="8:8" ht="13" x14ac:dyDescent="0.15">
      <c r="H243" s="3"/>
    </row>
    <row r="244" spans="8:8" ht="13" x14ac:dyDescent="0.15">
      <c r="H244" s="3"/>
    </row>
    <row r="245" spans="8:8" ht="13" x14ac:dyDescent="0.15">
      <c r="H245" s="3"/>
    </row>
    <row r="246" spans="8:8" ht="13" x14ac:dyDescent="0.15">
      <c r="H246" s="3"/>
    </row>
    <row r="247" spans="8:8" ht="13" x14ac:dyDescent="0.15">
      <c r="H247" s="3"/>
    </row>
    <row r="248" spans="8:8" ht="13" x14ac:dyDescent="0.15">
      <c r="H248" s="3"/>
    </row>
    <row r="249" spans="8:8" ht="13" x14ac:dyDescent="0.15">
      <c r="H249" s="3"/>
    </row>
    <row r="250" spans="8:8" ht="13" x14ac:dyDescent="0.15">
      <c r="H250" s="3"/>
    </row>
    <row r="251" spans="8:8" ht="13" x14ac:dyDescent="0.15">
      <c r="H251" s="3"/>
    </row>
    <row r="252" spans="8:8" ht="13" x14ac:dyDescent="0.15">
      <c r="H252" s="3"/>
    </row>
    <row r="253" spans="8:8" ht="13" x14ac:dyDescent="0.15">
      <c r="H253" s="3"/>
    </row>
    <row r="254" spans="8:8" ht="13" x14ac:dyDescent="0.15">
      <c r="H254" s="3"/>
    </row>
    <row r="255" spans="8:8" ht="13" x14ac:dyDescent="0.15">
      <c r="H255" s="3"/>
    </row>
    <row r="256" spans="8:8" ht="13" x14ac:dyDescent="0.15">
      <c r="H256" s="3"/>
    </row>
    <row r="257" spans="8:8" ht="13" x14ac:dyDescent="0.15">
      <c r="H257" s="3"/>
    </row>
    <row r="258" spans="8:8" ht="13" x14ac:dyDescent="0.15">
      <c r="H258" s="3"/>
    </row>
    <row r="259" spans="8:8" ht="13" x14ac:dyDescent="0.15">
      <c r="H259" s="3"/>
    </row>
    <row r="260" spans="8:8" ht="13" x14ac:dyDescent="0.15">
      <c r="H260" s="3"/>
    </row>
    <row r="261" spans="8:8" ht="13" x14ac:dyDescent="0.15">
      <c r="H261" s="3"/>
    </row>
    <row r="262" spans="8:8" ht="13" x14ac:dyDescent="0.15">
      <c r="H262" s="3"/>
    </row>
    <row r="263" spans="8:8" ht="13" x14ac:dyDescent="0.15">
      <c r="H263" s="3"/>
    </row>
    <row r="264" spans="8:8" ht="13" x14ac:dyDescent="0.15">
      <c r="H264" s="3"/>
    </row>
    <row r="265" spans="8:8" ht="13" x14ac:dyDescent="0.15">
      <c r="H265" s="3"/>
    </row>
    <row r="266" spans="8:8" ht="13" x14ac:dyDescent="0.15">
      <c r="H266" s="3"/>
    </row>
    <row r="267" spans="8:8" ht="13" x14ac:dyDescent="0.15">
      <c r="H267" s="3"/>
    </row>
    <row r="268" spans="8:8" ht="13" x14ac:dyDescent="0.15">
      <c r="H268" s="3"/>
    </row>
    <row r="269" spans="8:8" ht="13" x14ac:dyDescent="0.15">
      <c r="H269" s="3"/>
    </row>
    <row r="270" spans="8:8" ht="13" x14ac:dyDescent="0.15">
      <c r="H270" s="3"/>
    </row>
    <row r="271" spans="8:8" ht="13" x14ac:dyDescent="0.15">
      <c r="H271" s="3"/>
    </row>
    <row r="272" spans="8:8" ht="13" x14ac:dyDescent="0.15">
      <c r="H272" s="3"/>
    </row>
    <row r="273" spans="8:8" ht="13" x14ac:dyDescent="0.15">
      <c r="H273" s="3"/>
    </row>
    <row r="274" spans="8:8" ht="13" x14ac:dyDescent="0.15">
      <c r="H274" s="3"/>
    </row>
    <row r="275" spans="8:8" ht="13" x14ac:dyDescent="0.15">
      <c r="H275" s="3"/>
    </row>
    <row r="276" spans="8:8" ht="13" x14ac:dyDescent="0.15">
      <c r="H276" s="3"/>
    </row>
    <row r="277" spans="8:8" ht="13" x14ac:dyDescent="0.15">
      <c r="H277" s="3"/>
    </row>
    <row r="278" spans="8:8" ht="13" x14ac:dyDescent="0.15">
      <c r="H278" s="3"/>
    </row>
    <row r="279" spans="8:8" ht="13" x14ac:dyDescent="0.15">
      <c r="H279" s="3"/>
    </row>
    <row r="280" spans="8:8" ht="13" x14ac:dyDescent="0.15">
      <c r="H280" s="3"/>
    </row>
    <row r="281" spans="8:8" ht="13" x14ac:dyDescent="0.15">
      <c r="H281" s="3"/>
    </row>
    <row r="282" spans="8:8" ht="13" x14ac:dyDescent="0.15">
      <c r="H282" s="3"/>
    </row>
    <row r="283" spans="8:8" ht="13" x14ac:dyDescent="0.15">
      <c r="H283" s="3"/>
    </row>
    <row r="284" spans="8:8" ht="13" x14ac:dyDescent="0.15">
      <c r="H284" s="3"/>
    </row>
    <row r="285" spans="8:8" ht="13" x14ac:dyDescent="0.15">
      <c r="H285" s="3"/>
    </row>
    <row r="286" spans="8:8" ht="13" x14ac:dyDescent="0.15">
      <c r="H286" s="3"/>
    </row>
    <row r="287" spans="8:8" ht="13" x14ac:dyDescent="0.15">
      <c r="H287" s="3"/>
    </row>
    <row r="288" spans="8:8" ht="13" x14ac:dyDescent="0.15">
      <c r="H288" s="3"/>
    </row>
    <row r="289" spans="8:8" ht="13" x14ac:dyDescent="0.15">
      <c r="H289" s="3"/>
    </row>
    <row r="290" spans="8:8" ht="13" x14ac:dyDescent="0.15">
      <c r="H290" s="3"/>
    </row>
    <row r="291" spans="8:8" ht="13" x14ac:dyDescent="0.15">
      <c r="H291" s="3"/>
    </row>
    <row r="292" spans="8:8" ht="13" x14ac:dyDescent="0.15">
      <c r="H292" s="3"/>
    </row>
    <row r="293" spans="8:8" ht="13" x14ac:dyDescent="0.15">
      <c r="H293" s="3"/>
    </row>
    <row r="294" spans="8:8" ht="13" x14ac:dyDescent="0.15">
      <c r="H294" s="3"/>
    </row>
    <row r="295" spans="8:8" ht="13" x14ac:dyDescent="0.15">
      <c r="H295" s="3"/>
    </row>
    <row r="296" spans="8:8" ht="13" x14ac:dyDescent="0.15">
      <c r="H296" s="3"/>
    </row>
    <row r="297" spans="8:8" ht="13" x14ac:dyDescent="0.15">
      <c r="H297" s="3"/>
    </row>
    <row r="298" spans="8:8" ht="13" x14ac:dyDescent="0.15">
      <c r="H298" s="3"/>
    </row>
    <row r="299" spans="8:8" ht="13" x14ac:dyDescent="0.15">
      <c r="H299" s="3"/>
    </row>
    <row r="300" spans="8:8" ht="13" x14ac:dyDescent="0.15">
      <c r="H300" s="3"/>
    </row>
    <row r="301" spans="8:8" ht="13" x14ac:dyDescent="0.15">
      <c r="H301" s="3"/>
    </row>
    <row r="302" spans="8:8" ht="13" x14ac:dyDescent="0.15">
      <c r="H302" s="3"/>
    </row>
    <row r="303" spans="8:8" ht="13" x14ac:dyDescent="0.15">
      <c r="H303" s="3"/>
    </row>
    <row r="304" spans="8:8" ht="13" x14ac:dyDescent="0.15">
      <c r="H304" s="3"/>
    </row>
    <row r="305" spans="8:8" ht="13" x14ac:dyDescent="0.15">
      <c r="H305" s="3"/>
    </row>
    <row r="306" spans="8:8" ht="13" x14ac:dyDescent="0.15">
      <c r="H306" s="3"/>
    </row>
    <row r="307" spans="8:8" ht="13" x14ac:dyDescent="0.15">
      <c r="H307" s="3"/>
    </row>
    <row r="308" spans="8:8" ht="13" x14ac:dyDescent="0.15">
      <c r="H308" s="3"/>
    </row>
    <row r="309" spans="8:8" ht="13" x14ac:dyDescent="0.15">
      <c r="H309" s="3"/>
    </row>
    <row r="310" spans="8:8" ht="13" x14ac:dyDescent="0.15">
      <c r="H310" s="3"/>
    </row>
    <row r="311" spans="8:8" ht="13" x14ac:dyDescent="0.15">
      <c r="H311" s="3"/>
    </row>
    <row r="312" spans="8:8" ht="13" x14ac:dyDescent="0.15">
      <c r="H312" s="3"/>
    </row>
    <row r="313" spans="8:8" ht="13" x14ac:dyDescent="0.15">
      <c r="H313" s="3"/>
    </row>
    <row r="314" spans="8:8" ht="13" x14ac:dyDescent="0.15">
      <c r="H314" s="3"/>
    </row>
    <row r="315" spans="8:8" ht="13" x14ac:dyDescent="0.15">
      <c r="H315" s="3"/>
    </row>
    <row r="316" spans="8:8" ht="13" x14ac:dyDescent="0.15">
      <c r="H316" s="3"/>
    </row>
    <row r="317" spans="8:8" ht="13" x14ac:dyDescent="0.15">
      <c r="H317" s="3"/>
    </row>
    <row r="318" spans="8:8" ht="13" x14ac:dyDescent="0.15">
      <c r="H318" s="3"/>
    </row>
    <row r="319" spans="8:8" ht="13" x14ac:dyDescent="0.15">
      <c r="H319" s="3"/>
    </row>
    <row r="320" spans="8:8" ht="13" x14ac:dyDescent="0.15">
      <c r="H320" s="3"/>
    </row>
    <row r="321" spans="8:8" ht="13" x14ac:dyDescent="0.15">
      <c r="H321" s="3"/>
    </row>
    <row r="322" spans="8:8" ht="13" x14ac:dyDescent="0.15">
      <c r="H322" s="3"/>
    </row>
    <row r="323" spans="8:8" ht="13" x14ac:dyDescent="0.15">
      <c r="H323" s="3"/>
    </row>
    <row r="324" spans="8:8" ht="13" x14ac:dyDescent="0.15">
      <c r="H324" s="3"/>
    </row>
    <row r="325" spans="8:8" ht="13" x14ac:dyDescent="0.15">
      <c r="H325" s="3"/>
    </row>
    <row r="326" spans="8:8" ht="13" x14ac:dyDescent="0.15">
      <c r="H326" s="3"/>
    </row>
    <row r="327" spans="8:8" ht="13" x14ac:dyDescent="0.15">
      <c r="H327" s="3"/>
    </row>
    <row r="328" spans="8:8" ht="13" x14ac:dyDescent="0.15">
      <c r="H328" s="3"/>
    </row>
    <row r="329" spans="8:8" ht="13" x14ac:dyDescent="0.15">
      <c r="H329" s="3"/>
    </row>
    <row r="330" spans="8:8" ht="13" x14ac:dyDescent="0.15">
      <c r="H330" s="3"/>
    </row>
    <row r="331" spans="8:8" ht="13" x14ac:dyDescent="0.15">
      <c r="H331" s="3"/>
    </row>
    <row r="332" spans="8:8" ht="13" x14ac:dyDescent="0.15">
      <c r="H332" s="3"/>
    </row>
    <row r="333" spans="8:8" ht="13" x14ac:dyDescent="0.15">
      <c r="H333" s="3"/>
    </row>
    <row r="334" spans="8:8" ht="13" x14ac:dyDescent="0.15">
      <c r="H334" s="3"/>
    </row>
    <row r="335" spans="8:8" ht="13" x14ac:dyDescent="0.15">
      <c r="H335" s="3"/>
    </row>
    <row r="336" spans="8:8" ht="13" x14ac:dyDescent="0.15">
      <c r="H336" s="3"/>
    </row>
    <row r="337" spans="8:8" ht="13" x14ac:dyDescent="0.15">
      <c r="H337" s="3"/>
    </row>
    <row r="338" spans="8:8" ht="13" x14ac:dyDescent="0.15">
      <c r="H338" s="3"/>
    </row>
    <row r="339" spans="8:8" ht="13" x14ac:dyDescent="0.15">
      <c r="H339" s="3"/>
    </row>
    <row r="340" spans="8:8" ht="13" x14ac:dyDescent="0.15">
      <c r="H340" s="3"/>
    </row>
    <row r="341" spans="8:8" ht="13" x14ac:dyDescent="0.15">
      <c r="H341" s="3"/>
    </row>
    <row r="342" spans="8:8" ht="13" x14ac:dyDescent="0.15">
      <c r="H342" s="3"/>
    </row>
    <row r="343" spans="8:8" ht="13" x14ac:dyDescent="0.15">
      <c r="H343" s="3"/>
    </row>
    <row r="344" spans="8:8" ht="13" x14ac:dyDescent="0.15">
      <c r="H344" s="3"/>
    </row>
    <row r="345" spans="8:8" ht="13" x14ac:dyDescent="0.15">
      <c r="H345" s="3"/>
    </row>
    <row r="346" spans="8:8" ht="13" x14ac:dyDescent="0.15">
      <c r="H346" s="3"/>
    </row>
    <row r="347" spans="8:8" ht="13" x14ac:dyDescent="0.15">
      <c r="H347" s="3"/>
    </row>
    <row r="348" spans="8:8" ht="13" x14ac:dyDescent="0.15">
      <c r="H348" s="3"/>
    </row>
    <row r="349" spans="8:8" ht="13" x14ac:dyDescent="0.15">
      <c r="H349" s="3"/>
    </row>
    <row r="350" spans="8:8" ht="13" x14ac:dyDescent="0.15">
      <c r="H350" s="3"/>
    </row>
    <row r="351" spans="8:8" ht="13" x14ac:dyDescent="0.15">
      <c r="H351" s="3"/>
    </row>
    <row r="352" spans="8:8" ht="13" x14ac:dyDescent="0.15">
      <c r="H352" s="3"/>
    </row>
    <row r="353" spans="8:8" ht="13" x14ac:dyDescent="0.15">
      <c r="H353" s="3"/>
    </row>
    <row r="354" spans="8:8" ht="13" x14ac:dyDescent="0.15">
      <c r="H354" s="3"/>
    </row>
    <row r="355" spans="8:8" ht="13" x14ac:dyDescent="0.15">
      <c r="H355" s="3"/>
    </row>
    <row r="356" spans="8:8" ht="13" x14ac:dyDescent="0.15">
      <c r="H356" s="3"/>
    </row>
    <row r="357" spans="8:8" ht="13" x14ac:dyDescent="0.15">
      <c r="H357" s="3"/>
    </row>
    <row r="358" spans="8:8" ht="13" x14ac:dyDescent="0.15">
      <c r="H358" s="3"/>
    </row>
    <row r="359" spans="8:8" ht="13" x14ac:dyDescent="0.15">
      <c r="H359" s="3"/>
    </row>
    <row r="360" spans="8:8" ht="13" x14ac:dyDescent="0.15">
      <c r="H360" s="3"/>
    </row>
    <row r="361" spans="8:8" ht="13" x14ac:dyDescent="0.15">
      <c r="H361" s="3"/>
    </row>
    <row r="362" spans="8:8" ht="13" x14ac:dyDescent="0.15">
      <c r="H362" s="3"/>
    </row>
    <row r="363" spans="8:8" ht="13" x14ac:dyDescent="0.15">
      <c r="H363" s="3"/>
    </row>
    <row r="364" spans="8:8" ht="13" x14ac:dyDescent="0.15">
      <c r="H364" s="3"/>
    </row>
    <row r="365" spans="8:8" ht="13" x14ac:dyDescent="0.15">
      <c r="H365" s="3"/>
    </row>
    <row r="366" spans="8:8" ht="13" x14ac:dyDescent="0.15">
      <c r="H366" s="3"/>
    </row>
    <row r="367" spans="8:8" ht="13" x14ac:dyDescent="0.15">
      <c r="H367" s="3"/>
    </row>
    <row r="368" spans="8:8" ht="13" x14ac:dyDescent="0.15">
      <c r="H368" s="3"/>
    </row>
    <row r="369" spans="8:8" ht="13" x14ac:dyDescent="0.15">
      <c r="H369" s="3"/>
    </row>
    <row r="370" spans="8:8" ht="13" x14ac:dyDescent="0.15">
      <c r="H370" s="3"/>
    </row>
    <row r="371" spans="8:8" ht="13" x14ac:dyDescent="0.15">
      <c r="H371" s="3"/>
    </row>
    <row r="372" spans="8:8" ht="13" x14ac:dyDescent="0.15">
      <c r="H372" s="3"/>
    </row>
    <row r="373" spans="8:8" ht="13" x14ac:dyDescent="0.15">
      <c r="H373" s="3"/>
    </row>
    <row r="374" spans="8:8" ht="13" x14ac:dyDescent="0.15">
      <c r="H374" s="3"/>
    </row>
    <row r="375" spans="8:8" ht="13" x14ac:dyDescent="0.15">
      <c r="H375" s="3"/>
    </row>
    <row r="376" spans="8:8" ht="13" x14ac:dyDescent="0.15">
      <c r="H376" s="3"/>
    </row>
    <row r="377" spans="8:8" ht="13" x14ac:dyDescent="0.15">
      <c r="H377" s="3"/>
    </row>
    <row r="378" spans="8:8" ht="13" x14ac:dyDescent="0.15">
      <c r="H378" s="3"/>
    </row>
    <row r="379" spans="8:8" ht="13" x14ac:dyDescent="0.15">
      <c r="H379" s="3"/>
    </row>
    <row r="380" spans="8:8" ht="13" x14ac:dyDescent="0.15">
      <c r="H380" s="3"/>
    </row>
    <row r="381" spans="8:8" ht="13" x14ac:dyDescent="0.15">
      <c r="H381" s="3"/>
    </row>
    <row r="382" spans="8:8" ht="13" x14ac:dyDescent="0.15">
      <c r="H382" s="3"/>
    </row>
    <row r="383" spans="8:8" ht="13" x14ac:dyDescent="0.15">
      <c r="H383" s="3"/>
    </row>
    <row r="384" spans="8:8" ht="13" x14ac:dyDescent="0.15">
      <c r="H384" s="3"/>
    </row>
    <row r="385" spans="8:8" ht="13" x14ac:dyDescent="0.15">
      <c r="H385" s="3"/>
    </row>
    <row r="386" spans="8:8" ht="13" x14ac:dyDescent="0.15">
      <c r="H386" s="3"/>
    </row>
    <row r="387" spans="8:8" ht="13" x14ac:dyDescent="0.15">
      <c r="H387" s="3"/>
    </row>
    <row r="388" spans="8:8" ht="13" x14ac:dyDescent="0.15">
      <c r="H388" s="3"/>
    </row>
    <row r="389" spans="8:8" ht="13" x14ac:dyDescent="0.15">
      <c r="H389" s="3"/>
    </row>
    <row r="390" spans="8:8" ht="13" x14ac:dyDescent="0.15">
      <c r="H390" s="3"/>
    </row>
    <row r="391" spans="8:8" ht="13" x14ac:dyDescent="0.15">
      <c r="H391" s="3"/>
    </row>
    <row r="392" spans="8:8" ht="13" x14ac:dyDescent="0.15">
      <c r="H392" s="3"/>
    </row>
    <row r="393" spans="8:8" ht="13" x14ac:dyDescent="0.15">
      <c r="H393" s="3"/>
    </row>
    <row r="394" spans="8:8" ht="13" x14ac:dyDescent="0.15">
      <c r="H394" s="3"/>
    </row>
    <row r="395" spans="8:8" ht="13" x14ac:dyDescent="0.15">
      <c r="H395" s="3"/>
    </row>
    <row r="396" spans="8:8" ht="13" x14ac:dyDescent="0.15">
      <c r="H396" s="3"/>
    </row>
    <row r="397" spans="8:8" ht="13" x14ac:dyDescent="0.15">
      <c r="H397" s="3"/>
    </row>
    <row r="398" spans="8:8" ht="13" x14ac:dyDescent="0.15">
      <c r="H398" s="3"/>
    </row>
    <row r="399" spans="8:8" ht="13" x14ac:dyDescent="0.15">
      <c r="H399" s="3"/>
    </row>
    <row r="400" spans="8:8" ht="13" x14ac:dyDescent="0.15">
      <c r="H400" s="3"/>
    </row>
    <row r="401" spans="8:8" ht="13" x14ac:dyDescent="0.15">
      <c r="H401" s="3"/>
    </row>
    <row r="402" spans="8:8" ht="13" x14ac:dyDescent="0.15">
      <c r="H402" s="3"/>
    </row>
    <row r="403" spans="8:8" ht="13" x14ac:dyDescent="0.15">
      <c r="H403" s="3"/>
    </row>
    <row r="404" spans="8:8" ht="13" x14ac:dyDescent="0.15">
      <c r="H404" s="3"/>
    </row>
    <row r="405" spans="8:8" ht="13" x14ac:dyDescent="0.15">
      <c r="H405" s="3"/>
    </row>
    <row r="406" spans="8:8" ht="13" x14ac:dyDescent="0.15">
      <c r="H406" s="3"/>
    </row>
    <row r="407" spans="8:8" ht="13" x14ac:dyDescent="0.15">
      <c r="H407" s="3"/>
    </row>
    <row r="408" spans="8:8" ht="13" x14ac:dyDescent="0.15">
      <c r="H408" s="3"/>
    </row>
    <row r="409" spans="8:8" ht="13" x14ac:dyDescent="0.15">
      <c r="H409" s="3"/>
    </row>
    <row r="410" spans="8:8" ht="13" x14ac:dyDescent="0.15">
      <c r="H410" s="3"/>
    </row>
    <row r="411" spans="8:8" ht="13" x14ac:dyDescent="0.15">
      <c r="H411" s="3"/>
    </row>
    <row r="412" spans="8:8" ht="13" x14ac:dyDescent="0.15">
      <c r="H412" s="3"/>
    </row>
    <row r="413" spans="8:8" ht="13" x14ac:dyDescent="0.15">
      <c r="H413" s="3"/>
    </row>
    <row r="414" spans="8:8" ht="13" x14ac:dyDescent="0.15">
      <c r="H414" s="3"/>
    </row>
    <row r="415" spans="8:8" ht="13" x14ac:dyDescent="0.15">
      <c r="H415" s="3"/>
    </row>
    <row r="416" spans="8:8" ht="13" x14ac:dyDescent="0.15">
      <c r="H416" s="3"/>
    </row>
    <row r="417" spans="8:8" ht="13" x14ac:dyDescent="0.15">
      <c r="H417" s="3"/>
    </row>
    <row r="418" spans="8:8" ht="13" x14ac:dyDescent="0.15">
      <c r="H418" s="3"/>
    </row>
    <row r="419" spans="8:8" ht="13" x14ac:dyDescent="0.15">
      <c r="H419" s="3"/>
    </row>
    <row r="420" spans="8:8" ht="13" x14ac:dyDescent="0.15">
      <c r="H420" s="3"/>
    </row>
    <row r="421" spans="8:8" ht="13" x14ac:dyDescent="0.15">
      <c r="H421" s="3"/>
    </row>
    <row r="422" spans="8:8" ht="13" x14ac:dyDescent="0.15">
      <c r="H422" s="3"/>
    </row>
    <row r="423" spans="8:8" ht="13" x14ac:dyDescent="0.15">
      <c r="H423" s="3"/>
    </row>
    <row r="424" spans="8:8" ht="13" x14ac:dyDescent="0.15">
      <c r="H424" s="3"/>
    </row>
    <row r="425" spans="8:8" ht="13" x14ac:dyDescent="0.15">
      <c r="H425" s="3"/>
    </row>
    <row r="426" spans="8:8" ht="13" x14ac:dyDescent="0.15">
      <c r="H426" s="3"/>
    </row>
    <row r="427" spans="8:8" ht="13" x14ac:dyDescent="0.15">
      <c r="H427" s="3"/>
    </row>
    <row r="428" spans="8:8" ht="13" x14ac:dyDescent="0.15">
      <c r="H428" s="3"/>
    </row>
    <row r="429" spans="8:8" ht="13" x14ac:dyDescent="0.15">
      <c r="H429" s="3"/>
    </row>
    <row r="430" spans="8:8" ht="13" x14ac:dyDescent="0.15">
      <c r="H430" s="3"/>
    </row>
    <row r="431" spans="8:8" ht="13" x14ac:dyDescent="0.15">
      <c r="H431" s="3"/>
    </row>
    <row r="432" spans="8:8" ht="13" x14ac:dyDescent="0.15">
      <c r="H432" s="3"/>
    </row>
    <row r="433" spans="8:8" ht="13" x14ac:dyDescent="0.15">
      <c r="H433" s="3"/>
    </row>
    <row r="434" spans="8:8" ht="13" x14ac:dyDescent="0.15">
      <c r="H434" s="3"/>
    </row>
    <row r="435" spans="8:8" ht="13" x14ac:dyDescent="0.15">
      <c r="H435" s="3"/>
    </row>
    <row r="436" spans="8:8" ht="13" x14ac:dyDescent="0.15">
      <c r="H436" s="3"/>
    </row>
    <row r="437" spans="8:8" ht="13" x14ac:dyDescent="0.15">
      <c r="H437" s="3"/>
    </row>
    <row r="438" spans="8:8" ht="13" x14ac:dyDescent="0.15">
      <c r="H438" s="3"/>
    </row>
    <row r="439" spans="8:8" ht="13" x14ac:dyDescent="0.15">
      <c r="H439" s="3"/>
    </row>
    <row r="440" spans="8:8" ht="13" x14ac:dyDescent="0.15">
      <c r="H440" s="3"/>
    </row>
    <row r="441" spans="8:8" ht="13" x14ac:dyDescent="0.15">
      <c r="H441" s="3"/>
    </row>
    <row r="442" spans="8:8" ht="13" x14ac:dyDescent="0.15">
      <c r="H442" s="3"/>
    </row>
    <row r="443" spans="8:8" ht="13" x14ac:dyDescent="0.15">
      <c r="H443" s="3"/>
    </row>
    <row r="444" spans="8:8" ht="13" x14ac:dyDescent="0.15">
      <c r="H444" s="3"/>
    </row>
    <row r="445" spans="8:8" ht="13" x14ac:dyDescent="0.15">
      <c r="H445" s="3"/>
    </row>
    <row r="446" spans="8:8" ht="13" x14ac:dyDescent="0.15">
      <c r="H446" s="3"/>
    </row>
    <row r="447" spans="8:8" ht="13" x14ac:dyDescent="0.15">
      <c r="H447" s="3"/>
    </row>
    <row r="448" spans="8:8" ht="13" x14ac:dyDescent="0.15">
      <c r="H448" s="3"/>
    </row>
    <row r="449" spans="8:8" ht="13" x14ac:dyDescent="0.15">
      <c r="H449" s="3"/>
    </row>
    <row r="450" spans="8:8" ht="13" x14ac:dyDescent="0.15">
      <c r="H450" s="3"/>
    </row>
    <row r="451" spans="8:8" ht="13" x14ac:dyDescent="0.15">
      <c r="H451" s="3"/>
    </row>
    <row r="452" spans="8:8" ht="13" x14ac:dyDescent="0.15">
      <c r="H452" s="3"/>
    </row>
    <row r="453" spans="8:8" ht="13" x14ac:dyDescent="0.15">
      <c r="H453" s="3"/>
    </row>
    <row r="454" spans="8:8" ht="13" x14ac:dyDescent="0.15">
      <c r="H454" s="3"/>
    </row>
    <row r="455" spans="8:8" ht="13" x14ac:dyDescent="0.15">
      <c r="H455" s="3"/>
    </row>
    <row r="456" spans="8:8" ht="13" x14ac:dyDescent="0.15">
      <c r="H456" s="3"/>
    </row>
    <row r="457" spans="8:8" ht="13" x14ac:dyDescent="0.15">
      <c r="H457" s="3"/>
    </row>
    <row r="458" spans="8:8" ht="13" x14ac:dyDescent="0.15">
      <c r="H458" s="3"/>
    </row>
    <row r="459" spans="8:8" ht="13" x14ac:dyDescent="0.15">
      <c r="H459" s="3"/>
    </row>
    <row r="460" spans="8:8" ht="13" x14ac:dyDescent="0.15">
      <c r="H460" s="3"/>
    </row>
    <row r="461" spans="8:8" ht="13" x14ac:dyDescent="0.15">
      <c r="H461" s="3"/>
    </row>
    <row r="462" spans="8:8" ht="13" x14ac:dyDescent="0.15">
      <c r="H462" s="3"/>
    </row>
    <row r="463" spans="8:8" ht="13" x14ac:dyDescent="0.15">
      <c r="H463" s="3"/>
    </row>
    <row r="464" spans="8:8" ht="13" x14ac:dyDescent="0.15">
      <c r="H464" s="3"/>
    </row>
    <row r="465" spans="8:8" ht="13" x14ac:dyDescent="0.15">
      <c r="H465" s="3"/>
    </row>
    <row r="466" spans="8:8" ht="13" x14ac:dyDescent="0.15">
      <c r="H466" s="3"/>
    </row>
    <row r="467" spans="8:8" ht="13" x14ac:dyDescent="0.15">
      <c r="H467" s="3"/>
    </row>
    <row r="468" spans="8:8" ht="13" x14ac:dyDescent="0.15">
      <c r="H468" s="3"/>
    </row>
    <row r="469" spans="8:8" ht="13" x14ac:dyDescent="0.15">
      <c r="H469" s="3"/>
    </row>
    <row r="470" spans="8:8" ht="13" x14ac:dyDescent="0.15">
      <c r="H470" s="3"/>
    </row>
    <row r="471" spans="8:8" ht="13" x14ac:dyDescent="0.15">
      <c r="H471" s="3"/>
    </row>
    <row r="472" spans="8:8" ht="13" x14ac:dyDescent="0.15">
      <c r="H472" s="3"/>
    </row>
    <row r="473" spans="8:8" ht="13" x14ac:dyDescent="0.15">
      <c r="H473" s="3"/>
    </row>
    <row r="474" spans="8:8" ht="13" x14ac:dyDescent="0.15">
      <c r="H474" s="3"/>
    </row>
    <row r="475" spans="8:8" ht="13" x14ac:dyDescent="0.15">
      <c r="H475" s="3"/>
    </row>
    <row r="476" spans="8:8" ht="13" x14ac:dyDescent="0.15">
      <c r="H476" s="3"/>
    </row>
    <row r="477" spans="8:8" ht="13" x14ac:dyDescent="0.15">
      <c r="H477" s="3"/>
    </row>
    <row r="478" spans="8:8" ht="13" x14ac:dyDescent="0.15">
      <c r="H478" s="3"/>
    </row>
    <row r="479" spans="8:8" ht="13" x14ac:dyDescent="0.15">
      <c r="H479" s="3"/>
    </row>
    <row r="480" spans="8:8" ht="13" x14ac:dyDescent="0.15">
      <c r="H480" s="3"/>
    </row>
    <row r="481" spans="8:8" ht="13" x14ac:dyDescent="0.15">
      <c r="H481" s="3"/>
    </row>
    <row r="482" spans="8:8" ht="13" x14ac:dyDescent="0.15">
      <c r="H482" s="3"/>
    </row>
    <row r="483" spans="8:8" ht="13" x14ac:dyDescent="0.15">
      <c r="H483" s="3"/>
    </row>
    <row r="484" spans="8:8" ht="13" x14ac:dyDescent="0.15">
      <c r="H484" s="3"/>
    </row>
    <row r="485" spans="8:8" ht="13" x14ac:dyDescent="0.15">
      <c r="H485" s="3"/>
    </row>
    <row r="486" spans="8:8" ht="13" x14ac:dyDescent="0.15">
      <c r="H486" s="3"/>
    </row>
    <row r="487" spans="8:8" ht="13" x14ac:dyDescent="0.15">
      <c r="H487" s="3"/>
    </row>
    <row r="488" spans="8:8" ht="13" x14ac:dyDescent="0.15">
      <c r="H488" s="3"/>
    </row>
    <row r="489" spans="8:8" ht="13" x14ac:dyDescent="0.15">
      <c r="H489" s="3"/>
    </row>
    <row r="490" spans="8:8" ht="13" x14ac:dyDescent="0.15">
      <c r="H490" s="3"/>
    </row>
    <row r="491" spans="8:8" ht="13" x14ac:dyDescent="0.15">
      <c r="H491" s="3"/>
    </row>
    <row r="492" spans="8:8" ht="13" x14ac:dyDescent="0.15">
      <c r="H492" s="3"/>
    </row>
    <row r="493" spans="8:8" ht="13" x14ac:dyDescent="0.15">
      <c r="H493" s="3"/>
    </row>
    <row r="494" spans="8:8" ht="13" x14ac:dyDescent="0.15">
      <c r="H494" s="3"/>
    </row>
    <row r="495" spans="8:8" ht="13" x14ac:dyDescent="0.15">
      <c r="H495" s="3"/>
    </row>
    <row r="496" spans="8:8" ht="13" x14ac:dyDescent="0.15">
      <c r="H496" s="3"/>
    </row>
    <row r="497" spans="8:8" ht="13" x14ac:dyDescent="0.15">
      <c r="H497" s="3"/>
    </row>
    <row r="498" spans="8:8" ht="13" x14ac:dyDescent="0.15">
      <c r="H498" s="3"/>
    </row>
    <row r="499" spans="8:8" ht="13" x14ac:dyDescent="0.15">
      <c r="H499" s="3"/>
    </row>
    <row r="500" spans="8:8" ht="13" x14ac:dyDescent="0.15">
      <c r="H500" s="3"/>
    </row>
    <row r="501" spans="8:8" ht="13" x14ac:dyDescent="0.15">
      <c r="H501" s="3"/>
    </row>
    <row r="502" spans="8:8" ht="13" x14ac:dyDescent="0.15">
      <c r="H502" s="3"/>
    </row>
    <row r="503" spans="8:8" ht="13" x14ac:dyDescent="0.15">
      <c r="H503" s="3"/>
    </row>
    <row r="504" spans="8:8" ht="13" x14ac:dyDescent="0.15">
      <c r="H504" s="3"/>
    </row>
    <row r="505" spans="8:8" ht="13" x14ac:dyDescent="0.15">
      <c r="H505" s="3"/>
    </row>
    <row r="506" spans="8:8" ht="13" x14ac:dyDescent="0.15">
      <c r="H506" s="3"/>
    </row>
    <row r="507" spans="8:8" ht="13" x14ac:dyDescent="0.15">
      <c r="H507" s="3"/>
    </row>
    <row r="508" spans="8:8" ht="13" x14ac:dyDescent="0.15">
      <c r="H508" s="3"/>
    </row>
    <row r="509" spans="8:8" ht="13" x14ac:dyDescent="0.15">
      <c r="H509" s="3"/>
    </row>
    <row r="510" spans="8:8" ht="13" x14ac:dyDescent="0.15">
      <c r="H510" s="3"/>
    </row>
    <row r="511" spans="8:8" ht="13" x14ac:dyDescent="0.15">
      <c r="H511" s="3"/>
    </row>
    <row r="512" spans="8:8" ht="13" x14ac:dyDescent="0.15">
      <c r="H512" s="3"/>
    </row>
    <row r="513" spans="8:8" ht="13" x14ac:dyDescent="0.15">
      <c r="H513" s="3"/>
    </row>
    <row r="514" spans="8:8" ht="13" x14ac:dyDescent="0.15">
      <c r="H514" s="3"/>
    </row>
    <row r="515" spans="8:8" ht="13" x14ac:dyDescent="0.15">
      <c r="H515" s="3"/>
    </row>
    <row r="516" spans="8:8" ht="13" x14ac:dyDescent="0.15">
      <c r="H516" s="3"/>
    </row>
    <row r="517" spans="8:8" ht="13" x14ac:dyDescent="0.15">
      <c r="H517" s="3"/>
    </row>
    <row r="518" spans="8:8" ht="13" x14ac:dyDescent="0.15">
      <c r="H518" s="3"/>
    </row>
    <row r="519" spans="8:8" ht="13" x14ac:dyDescent="0.15">
      <c r="H519" s="3"/>
    </row>
    <row r="520" spans="8:8" ht="13" x14ac:dyDescent="0.15">
      <c r="H520" s="3"/>
    </row>
    <row r="521" spans="8:8" ht="13" x14ac:dyDescent="0.15">
      <c r="H521" s="3"/>
    </row>
    <row r="522" spans="8:8" ht="13" x14ac:dyDescent="0.15">
      <c r="H522" s="3"/>
    </row>
    <row r="523" spans="8:8" ht="13" x14ac:dyDescent="0.15">
      <c r="H523" s="3"/>
    </row>
    <row r="524" spans="8:8" ht="13" x14ac:dyDescent="0.15">
      <c r="H524" s="3"/>
    </row>
    <row r="525" spans="8:8" ht="13" x14ac:dyDescent="0.15">
      <c r="H525" s="3"/>
    </row>
    <row r="526" spans="8:8" ht="13" x14ac:dyDescent="0.15">
      <c r="H526" s="3"/>
    </row>
    <row r="527" spans="8:8" ht="13" x14ac:dyDescent="0.15">
      <c r="H527" s="3"/>
    </row>
    <row r="528" spans="8:8" ht="13" x14ac:dyDescent="0.15">
      <c r="H528" s="3"/>
    </row>
    <row r="529" spans="8:8" ht="13" x14ac:dyDescent="0.15">
      <c r="H529" s="3"/>
    </row>
    <row r="530" spans="8:8" ht="13" x14ac:dyDescent="0.15">
      <c r="H530" s="3"/>
    </row>
    <row r="531" spans="8:8" ht="13" x14ac:dyDescent="0.15">
      <c r="H531" s="3"/>
    </row>
    <row r="532" spans="8:8" ht="13" x14ac:dyDescent="0.15">
      <c r="H532" s="3"/>
    </row>
    <row r="533" spans="8:8" ht="13" x14ac:dyDescent="0.15">
      <c r="H533" s="3"/>
    </row>
    <row r="534" spans="8:8" ht="13" x14ac:dyDescent="0.15">
      <c r="H534" s="3"/>
    </row>
    <row r="535" spans="8:8" ht="13" x14ac:dyDescent="0.15">
      <c r="H535" s="3"/>
    </row>
    <row r="536" spans="8:8" ht="13" x14ac:dyDescent="0.15">
      <c r="H536" s="3"/>
    </row>
    <row r="537" spans="8:8" ht="13" x14ac:dyDescent="0.15">
      <c r="H537" s="3"/>
    </row>
    <row r="538" spans="8:8" ht="13" x14ac:dyDescent="0.15">
      <c r="H538" s="3"/>
    </row>
    <row r="539" spans="8:8" ht="13" x14ac:dyDescent="0.15">
      <c r="H539" s="3"/>
    </row>
    <row r="540" spans="8:8" ht="13" x14ac:dyDescent="0.15">
      <c r="H540" s="3"/>
    </row>
    <row r="541" spans="8:8" ht="13" x14ac:dyDescent="0.15">
      <c r="H541" s="3"/>
    </row>
    <row r="542" spans="8:8" ht="13" x14ac:dyDescent="0.15">
      <c r="H542" s="3"/>
    </row>
    <row r="543" spans="8:8" ht="13" x14ac:dyDescent="0.15">
      <c r="H543" s="3"/>
    </row>
    <row r="544" spans="8:8" ht="13" x14ac:dyDescent="0.15">
      <c r="H544" s="3"/>
    </row>
    <row r="545" spans="8:8" ht="13" x14ac:dyDescent="0.15">
      <c r="H545" s="3"/>
    </row>
    <row r="546" spans="8:8" ht="13" x14ac:dyDescent="0.15">
      <c r="H546" s="3"/>
    </row>
    <row r="547" spans="8:8" ht="13" x14ac:dyDescent="0.15">
      <c r="H547" s="3"/>
    </row>
    <row r="548" spans="8:8" ht="13" x14ac:dyDescent="0.15">
      <c r="H548" s="3"/>
    </row>
    <row r="549" spans="8:8" ht="13" x14ac:dyDescent="0.15">
      <c r="H549" s="3"/>
    </row>
    <row r="550" spans="8:8" ht="13" x14ac:dyDescent="0.15">
      <c r="H550" s="3"/>
    </row>
    <row r="551" spans="8:8" ht="13" x14ac:dyDescent="0.15">
      <c r="H551" s="3"/>
    </row>
    <row r="552" spans="8:8" ht="13" x14ac:dyDescent="0.15">
      <c r="H552" s="3"/>
    </row>
    <row r="553" spans="8:8" ht="13" x14ac:dyDescent="0.15">
      <c r="H553" s="3"/>
    </row>
    <row r="554" spans="8:8" ht="13" x14ac:dyDescent="0.15">
      <c r="H554" s="3"/>
    </row>
    <row r="555" spans="8:8" ht="13" x14ac:dyDescent="0.15">
      <c r="H555" s="3"/>
    </row>
    <row r="556" spans="8:8" ht="13" x14ac:dyDescent="0.15">
      <c r="H556" s="3"/>
    </row>
    <row r="557" spans="8:8" ht="13" x14ac:dyDescent="0.15">
      <c r="H557" s="3"/>
    </row>
    <row r="558" spans="8:8" ht="13" x14ac:dyDescent="0.15">
      <c r="H558" s="3"/>
    </row>
    <row r="559" spans="8:8" ht="13" x14ac:dyDescent="0.15">
      <c r="H559" s="3"/>
    </row>
    <row r="560" spans="8:8" ht="13" x14ac:dyDescent="0.15">
      <c r="H560" s="3"/>
    </row>
    <row r="561" spans="8:8" ht="13" x14ac:dyDescent="0.15">
      <c r="H561" s="3"/>
    </row>
    <row r="562" spans="8:8" ht="13" x14ac:dyDescent="0.15">
      <c r="H562" s="3"/>
    </row>
    <row r="563" spans="8:8" ht="13" x14ac:dyDescent="0.15">
      <c r="H563" s="3"/>
    </row>
    <row r="564" spans="8:8" ht="13" x14ac:dyDescent="0.15">
      <c r="H564" s="3"/>
    </row>
    <row r="565" spans="8:8" ht="13" x14ac:dyDescent="0.15">
      <c r="H565" s="3"/>
    </row>
    <row r="566" spans="8:8" ht="13" x14ac:dyDescent="0.15">
      <c r="H566" s="3"/>
    </row>
    <row r="567" spans="8:8" ht="13" x14ac:dyDescent="0.15">
      <c r="H567" s="3"/>
    </row>
    <row r="568" spans="8:8" ht="13" x14ac:dyDescent="0.15">
      <c r="H568" s="3"/>
    </row>
    <row r="569" spans="8:8" ht="13" x14ac:dyDescent="0.15">
      <c r="H569" s="3"/>
    </row>
    <row r="570" spans="8:8" ht="13" x14ac:dyDescent="0.15">
      <c r="H570" s="3"/>
    </row>
    <row r="571" spans="8:8" ht="13" x14ac:dyDescent="0.15">
      <c r="H571" s="3"/>
    </row>
    <row r="572" spans="8:8" ht="13" x14ac:dyDescent="0.15">
      <c r="H572" s="3"/>
    </row>
    <row r="573" spans="8:8" ht="13" x14ac:dyDescent="0.15">
      <c r="H573" s="3"/>
    </row>
    <row r="574" spans="8:8" ht="13" x14ac:dyDescent="0.15">
      <c r="H574" s="3"/>
    </row>
    <row r="575" spans="8:8" ht="13" x14ac:dyDescent="0.15">
      <c r="H575" s="3"/>
    </row>
    <row r="576" spans="8:8" ht="13" x14ac:dyDescent="0.15">
      <c r="H576" s="3"/>
    </row>
    <row r="577" spans="8:8" ht="13" x14ac:dyDescent="0.15">
      <c r="H577" s="3"/>
    </row>
    <row r="578" spans="8:8" ht="13" x14ac:dyDescent="0.15">
      <c r="H578" s="3"/>
    </row>
    <row r="579" spans="8:8" ht="13" x14ac:dyDescent="0.15">
      <c r="H579" s="3"/>
    </row>
    <row r="580" spans="8:8" ht="13" x14ac:dyDescent="0.15">
      <c r="H580" s="3"/>
    </row>
    <row r="581" spans="8:8" ht="13" x14ac:dyDescent="0.15">
      <c r="H581" s="3"/>
    </row>
    <row r="582" spans="8:8" ht="13" x14ac:dyDescent="0.15">
      <c r="H582" s="3"/>
    </row>
    <row r="583" spans="8:8" ht="13" x14ac:dyDescent="0.15">
      <c r="H583" s="3"/>
    </row>
    <row r="584" spans="8:8" ht="13" x14ac:dyDescent="0.15">
      <c r="H584" s="3"/>
    </row>
    <row r="585" spans="8:8" ht="13" x14ac:dyDescent="0.15">
      <c r="H585" s="3"/>
    </row>
    <row r="586" spans="8:8" ht="13" x14ac:dyDescent="0.15">
      <c r="H586" s="3"/>
    </row>
    <row r="587" spans="8:8" ht="13" x14ac:dyDescent="0.15">
      <c r="H587" s="3"/>
    </row>
    <row r="588" spans="8:8" ht="13" x14ac:dyDescent="0.15">
      <c r="H588" s="3"/>
    </row>
    <row r="589" spans="8:8" ht="13" x14ac:dyDescent="0.15">
      <c r="H589" s="3"/>
    </row>
    <row r="590" spans="8:8" ht="13" x14ac:dyDescent="0.15">
      <c r="H590" s="3"/>
    </row>
    <row r="591" spans="8:8" ht="13" x14ac:dyDescent="0.15">
      <c r="H591" s="3"/>
    </row>
    <row r="592" spans="8:8" ht="13" x14ac:dyDescent="0.15">
      <c r="H592" s="3"/>
    </row>
    <row r="593" spans="8:8" ht="13" x14ac:dyDescent="0.15">
      <c r="H593" s="3"/>
    </row>
    <row r="594" spans="8:8" ht="13" x14ac:dyDescent="0.15">
      <c r="H594" s="3"/>
    </row>
    <row r="595" spans="8:8" ht="13" x14ac:dyDescent="0.15">
      <c r="H595" s="3"/>
    </row>
    <row r="596" spans="8:8" ht="13" x14ac:dyDescent="0.15">
      <c r="H596" s="3"/>
    </row>
    <row r="597" spans="8:8" ht="13" x14ac:dyDescent="0.15">
      <c r="H597" s="3"/>
    </row>
    <row r="598" spans="8:8" ht="13" x14ac:dyDescent="0.15">
      <c r="H598" s="3"/>
    </row>
    <row r="599" spans="8:8" ht="13" x14ac:dyDescent="0.15">
      <c r="H599" s="3"/>
    </row>
    <row r="600" spans="8:8" ht="13" x14ac:dyDescent="0.15">
      <c r="H600" s="3"/>
    </row>
    <row r="601" spans="8:8" ht="13" x14ac:dyDescent="0.15">
      <c r="H601" s="3"/>
    </row>
    <row r="602" spans="8:8" ht="13" x14ac:dyDescent="0.15">
      <c r="H602" s="3"/>
    </row>
    <row r="603" spans="8:8" ht="13" x14ac:dyDescent="0.15">
      <c r="H603" s="3"/>
    </row>
    <row r="604" spans="8:8" ht="13" x14ac:dyDescent="0.15">
      <c r="H604" s="3"/>
    </row>
    <row r="605" spans="8:8" ht="13" x14ac:dyDescent="0.15">
      <c r="H605" s="3"/>
    </row>
    <row r="606" spans="8:8" ht="13" x14ac:dyDescent="0.15">
      <c r="H606" s="3"/>
    </row>
    <row r="607" spans="8:8" ht="13" x14ac:dyDescent="0.15">
      <c r="H607" s="3"/>
    </row>
    <row r="608" spans="8:8" ht="13" x14ac:dyDescent="0.15">
      <c r="H608" s="3"/>
    </row>
    <row r="609" spans="8:8" ht="13" x14ac:dyDescent="0.15">
      <c r="H609" s="3"/>
    </row>
    <row r="610" spans="8:8" ht="13" x14ac:dyDescent="0.15">
      <c r="H610" s="3"/>
    </row>
    <row r="611" spans="8:8" ht="13" x14ac:dyDescent="0.15">
      <c r="H611" s="3"/>
    </row>
    <row r="612" spans="8:8" ht="13" x14ac:dyDescent="0.15">
      <c r="H612" s="3"/>
    </row>
    <row r="613" spans="8:8" ht="13" x14ac:dyDescent="0.15">
      <c r="H613" s="3"/>
    </row>
    <row r="614" spans="8:8" ht="13" x14ac:dyDescent="0.15">
      <c r="H614" s="3"/>
    </row>
    <row r="615" spans="8:8" ht="13" x14ac:dyDescent="0.15">
      <c r="H615" s="3"/>
    </row>
    <row r="616" spans="8:8" ht="13" x14ac:dyDescent="0.15">
      <c r="H616" s="3"/>
    </row>
    <row r="617" spans="8:8" ht="13" x14ac:dyDescent="0.15">
      <c r="H617" s="3"/>
    </row>
    <row r="618" spans="8:8" ht="13" x14ac:dyDescent="0.15">
      <c r="H618" s="3"/>
    </row>
    <row r="619" spans="8:8" ht="13" x14ac:dyDescent="0.15">
      <c r="H619" s="3"/>
    </row>
    <row r="620" spans="8:8" ht="13" x14ac:dyDescent="0.15">
      <c r="H620" s="3"/>
    </row>
    <row r="621" spans="8:8" ht="13" x14ac:dyDescent="0.15">
      <c r="H621" s="3"/>
    </row>
    <row r="622" spans="8:8" ht="13" x14ac:dyDescent="0.15">
      <c r="H622" s="3"/>
    </row>
    <row r="623" spans="8:8" ht="13" x14ac:dyDescent="0.15">
      <c r="H623" s="3"/>
    </row>
    <row r="624" spans="8:8" ht="13" x14ac:dyDescent="0.15">
      <c r="H624" s="3"/>
    </row>
    <row r="625" spans="8:8" ht="13" x14ac:dyDescent="0.15">
      <c r="H625" s="3"/>
    </row>
    <row r="626" spans="8:8" ht="13" x14ac:dyDescent="0.15">
      <c r="H626" s="3"/>
    </row>
    <row r="627" spans="8:8" ht="13" x14ac:dyDescent="0.15">
      <c r="H627" s="3"/>
    </row>
    <row r="628" spans="8:8" ht="13" x14ac:dyDescent="0.15">
      <c r="H628" s="3"/>
    </row>
    <row r="629" spans="8:8" ht="13" x14ac:dyDescent="0.15">
      <c r="H629" s="3"/>
    </row>
    <row r="630" spans="8:8" ht="13" x14ac:dyDescent="0.15">
      <c r="H630" s="3"/>
    </row>
    <row r="631" spans="8:8" ht="13" x14ac:dyDescent="0.15">
      <c r="H631" s="3"/>
    </row>
    <row r="632" spans="8:8" ht="13" x14ac:dyDescent="0.15">
      <c r="H632" s="3"/>
    </row>
    <row r="633" spans="8:8" ht="13" x14ac:dyDescent="0.15">
      <c r="H633" s="3"/>
    </row>
    <row r="634" spans="8:8" ht="13" x14ac:dyDescent="0.15">
      <c r="H634" s="3"/>
    </row>
    <row r="635" spans="8:8" ht="13" x14ac:dyDescent="0.15">
      <c r="H635" s="3"/>
    </row>
    <row r="636" spans="8:8" ht="13" x14ac:dyDescent="0.15">
      <c r="H636" s="3"/>
    </row>
    <row r="637" spans="8:8" ht="13" x14ac:dyDescent="0.15">
      <c r="H637" s="3"/>
    </row>
    <row r="638" spans="8:8" ht="13" x14ac:dyDescent="0.15">
      <c r="H638" s="3"/>
    </row>
    <row r="639" spans="8:8" ht="13" x14ac:dyDescent="0.15">
      <c r="H639" s="3"/>
    </row>
    <row r="640" spans="8:8" ht="13" x14ac:dyDescent="0.15">
      <c r="H640" s="3"/>
    </row>
    <row r="641" spans="8:8" ht="13" x14ac:dyDescent="0.15">
      <c r="H641" s="3"/>
    </row>
    <row r="642" spans="8:8" ht="13" x14ac:dyDescent="0.15">
      <c r="H642" s="3"/>
    </row>
    <row r="643" spans="8:8" ht="13" x14ac:dyDescent="0.15">
      <c r="H643" s="3"/>
    </row>
    <row r="644" spans="8:8" ht="13" x14ac:dyDescent="0.15">
      <c r="H644" s="3"/>
    </row>
    <row r="645" spans="8:8" ht="13" x14ac:dyDescent="0.15">
      <c r="H645" s="3"/>
    </row>
    <row r="646" spans="8:8" ht="13" x14ac:dyDescent="0.15">
      <c r="H646" s="3"/>
    </row>
    <row r="647" spans="8:8" ht="13" x14ac:dyDescent="0.15">
      <c r="H647" s="3"/>
    </row>
    <row r="648" spans="8:8" ht="13" x14ac:dyDescent="0.15">
      <c r="H648" s="3"/>
    </row>
    <row r="649" spans="8:8" ht="13" x14ac:dyDescent="0.15">
      <c r="H649" s="3"/>
    </row>
    <row r="650" spans="8:8" ht="13" x14ac:dyDescent="0.15">
      <c r="H650" s="3"/>
    </row>
    <row r="651" spans="8:8" ht="13" x14ac:dyDescent="0.15">
      <c r="H651" s="3"/>
    </row>
    <row r="652" spans="8:8" ht="13" x14ac:dyDescent="0.15">
      <c r="H652" s="3"/>
    </row>
    <row r="653" spans="8:8" ht="13" x14ac:dyDescent="0.15">
      <c r="H653" s="3"/>
    </row>
    <row r="654" spans="8:8" ht="13" x14ac:dyDescent="0.15">
      <c r="H654" s="3"/>
    </row>
    <row r="655" spans="8:8" ht="13" x14ac:dyDescent="0.15">
      <c r="H655" s="3"/>
    </row>
    <row r="656" spans="8:8" ht="13" x14ac:dyDescent="0.15">
      <c r="H656" s="3"/>
    </row>
    <row r="657" spans="8:8" ht="13" x14ac:dyDescent="0.15">
      <c r="H657" s="3"/>
    </row>
    <row r="658" spans="8:8" ht="13" x14ac:dyDescent="0.15">
      <c r="H658" s="3"/>
    </row>
    <row r="659" spans="8:8" ht="13" x14ac:dyDescent="0.15">
      <c r="H659" s="3"/>
    </row>
    <row r="660" spans="8:8" ht="13" x14ac:dyDescent="0.15">
      <c r="H660" s="3"/>
    </row>
    <row r="661" spans="8:8" ht="13" x14ac:dyDescent="0.15">
      <c r="H661" s="3"/>
    </row>
    <row r="662" spans="8:8" ht="13" x14ac:dyDescent="0.15">
      <c r="H662" s="3"/>
    </row>
    <row r="663" spans="8:8" ht="13" x14ac:dyDescent="0.15">
      <c r="H663" s="3"/>
    </row>
    <row r="664" spans="8:8" ht="13" x14ac:dyDescent="0.15">
      <c r="H664" s="3"/>
    </row>
    <row r="665" spans="8:8" ht="13" x14ac:dyDescent="0.15">
      <c r="H665" s="3"/>
    </row>
    <row r="666" spans="8:8" ht="13" x14ac:dyDescent="0.15">
      <c r="H666" s="3"/>
    </row>
    <row r="667" spans="8:8" ht="13" x14ac:dyDescent="0.15">
      <c r="H667" s="3"/>
    </row>
    <row r="668" spans="8:8" ht="13" x14ac:dyDescent="0.15">
      <c r="H668" s="3"/>
    </row>
    <row r="669" spans="8:8" ht="13" x14ac:dyDescent="0.15">
      <c r="H669" s="3"/>
    </row>
    <row r="670" spans="8:8" ht="13" x14ac:dyDescent="0.15">
      <c r="H670" s="3"/>
    </row>
    <row r="671" spans="8:8" ht="13" x14ac:dyDescent="0.15">
      <c r="H671" s="3"/>
    </row>
    <row r="672" spans="8:8" ht="13" x14ac:dyDescent="0.15">
      <c r="H672" s="3"/>
    </row>
    <row r="673" spans="8:8" ht="13" x14ac:dyDescent="0.15">
      <c r="H673" s="3"/>
    </row>
    <row r="674" spans="8:8" ht="13" x14ac:dyDescent="0.15">
      <c r="H674" s="3"/>
    </row>
    <row r="675" spans="8:8" ht="13" x14ac:dyDescent="0.15">
      <c r="H675" s="3"/>
    </row>
    <row r="676" spans="8:8" ht="13" x14ac:dyDescent="0.15">
      <c r="H676" s="3"/>
    </row>
    <row r="677" spans="8:8" ht="13" x14ac:dyDescent="0.15">
      <c r="H677" s="3"/>
    </row>
    <row r="678" spans="8:8" ht="13" x14ac:dyDescent="0.15">
      <c r="H678" s="3"/>
    </row>
    <row r="679" spans="8:8" ht="13" x14ac:dyDescent="0.15">
      <c r="H679" s="3"/>
    </row>
    <row r="680" spans="8:8" ht="13" x14ac:dyDescent="0.15">
      <c r="H680" s="3"/>
    </row>
    <row r="681" spans="8:8" ht="13" x14ac:dyDescent="0.15">
      <c r="H681" s="3"/>
    </row>
    <row r="682" spans="8:8" ht="13" x14ac:dyDescent="0.15">
      <c r="H682" s="3"/>
    </row>
    <row r="683" spans="8:8" ht="13" x14ac:dyDescent="0.15">
      <c r="H683" s="3"/>
    </row>
    <row r="684" spans="8:8" ht="13" x14ac:dyDescent="0.15">
      <c r="H684" s="3"/>
    </row>
    <row r="685" spans="8:8" ht="13" x14ac:dyDescent="0.15">
      <c r="H685" s="3"/>
    </row>
    <row r="686" spans="8:8" ht="13" x14ac:dyDescent="0.15">
      <c r="H686" s="3"/>
    </row>
    <row r="687" spans="8:8" ht="13" x14ac:dyDescent="0.15">
      <c r="H687" s="3"/>
    </row>
    <row r="688" spans="8:8" ht="13" x14ac:dyDescent="0.15">
      <c r="H688" s="3"/>
    </row>
    <row r="689" spans="8:8" ht="13" x14ac:dyDescent="0.15">
      <c r="H689" s="3"/>
    </row>
    <row r="690" spans="8:8" ht="13" x14ac:dyDescent="0.15">
      <c r="H690" s="3"/>
    </row>
    <row r="691" spans="8:8" ht="13" x14ac:dyDescent="0.15">
      <c r="H691" s="3"/>
    </row>
    <row r="692" spans="8:8" ht="13" x14ac:dyDescent="0.15">
      <c r="H692" s="3"/>
    </row>
    <row r="693" spans="8:8" ht="13" x14ac:dyDescent="0.15">
      <c r="H693" s="3"/>
    </row>
    <row r="694" spans="8:8" ht="13" x14ac:dyDescent="0.15">
      <c r="H694" s="3"/>
    </row>
    <row r="695" spans="8:8" ht="13" x14ac:dyDescent="0.15">
      <c r="H695" s="3"/>
    </row>
    <row r="696" spans="8:8" ht="13" x14ac:dyDescent="0.15">
      <c r="H696" s="3"/>
    </row>
    <row r="697" spans="8:8" ht="13" x14ac:dyDescent="0.15">
      <c r="H697" s="3"/>
    </row>
    <row r="698" spans="8:8" ht="13" x14ac:dyDescent="0.15">
      <c r="H698" s="3"/>
    </row>
    <row r="699" spans="8:8" ht="13" x14ac:dyDescent="0.15">
      <c r="H699" s="3"/>
    </row>
    <row r="700" spans="8:8" ht="13" x14ac:dyDescent="0.15">
      <c r="H700" s="3"/>
    </row>
    <row r="701" spans="8:8" ht="13" x14ac:dyDescent="0.15">
      <c r="H701" s="3"/>
    </row>
    <row r="702" spans="8:8" ht="13" x14ac:dyDescent="0.15">
      <c r="H702" s="3"/>
    </row>
    <row r="703" spans="8:8" ht="13" x14ac:dyDescent="0.15">
      <c r="H703" s="3"/>
    </row>
    <row r="704" spans="8:8" ht="13" x14ac:dyDescent="0.15">
      <c r="H704" s="3"/>
    </row>
    <row r="705" spans="8:8" ht="13" x14ac:dyDescent="0.15">
      <c r="H705" s="3"/>
    </row>
    <row r="706" spans="8:8" ht="13" x14ac:dyDescent="0.15">
      <c r="H706" s="3"/>
    </row>
    <row r="707" spans="8:8" ht="13" x14ac:dyDescent="0.15">
      <c r="H707" s="3"/>
    </row>
    <row r="708" spans="8:8" ht="13" x14ac:dyDescent="0.15">
      <c r="H708" s="3"/>
    </row>
    <row r="709" spans="8:8" ht="13" x14ac:dyDescent="0.15">
      <c r="H709" s="3"/>
    </row>
    <row r="710" spans="8:8" ht="13" x14ac:dyDescent="0.15">
      <c r="H710" s="3"/>
    </row>
    <row r="711" spans="8:8" ht="13" x14ac:dyDescent="0.15">
      <c r="H711" s="3"/>
    </row>
    <row r="712" spans="8:8" ht="13" x14ac:dyDescent="0.15">
      <c r="H712" s="3"/>
    </row>
    <row r="713" spans="8:8" ht="13" x14ac:dyDescent="0.15">
      <c r="H713" s="3"/>
    </row>
    <row r="714" spans="8:8" ht="13" x14ac:dyDescent="0.15">
      <c r="H714" s="3"/>
    </row>
    <row r="715" spans="8:8" ht="13" x14ac:dyDescent="0.15">
      <c r="H715" s="3"/>
    </row>
    <row r="716" spans="8:8" ht="13" x14ac:dyDescent="0.15">
      <c r="H716" s="3"/>
    </row>
    <row r="717" spans="8:8" ht="13" x14ac:dyDescent="0.15">
      <c r="H717" s="3"/>
    </row>
    <row r="718" spans="8:8" ht="13" x14ac:dyDescent="0.15">
      <c r="H718" s="3"/>
    </row>
    <row r="719" spans="8:8" ht="13" x14ac:dyDescent="0.15">
      <c r="H719" s="3"/>
    </row>
    <row r="720" spans="8:8" ht="13" x14ac:dyDescent="0.15">
      <c r="H720" s="3"/>
    </row>
    <row r="721" spans="8:8" ht="13" x14ac:dyDescent="0.15">
      <c r="H721" s="3"/>
    </row>
    <row r="722" spans="8:8" ht="13" x14ac:dyDescent="0.15">
      <c r="H722" s="3"/>
    </row>
    <row r="723" spans="8:8" ht="13" x14ac:dyDescent="0.15">
      <c r="H723" s="3"/>
    </row>
    <row r="724" spans="8:8" ht="13" x14ac:dyDescent="0.15">
      <c r="H724" s="3"/>
    </row>
    <row r="725" spans="8:8" ht="13" x14ac:dyDescent="0.15">
      <c r="H725" s="3"/>
    </row>
    <row r="726" spans="8:8" ht="13" x14ac:dyDescent="0.15">
      <c r="H726" s="3"/>
    </row>
    <row r="727" spans="8:8" ht="13" x14ac:dyDescent="0.15">
      <c r="H727" s="3"/>
    </row>
    <row r="728" spans="8:8" ht="13" x14ac:dyDescent="0.15">
      <c r="H728" s="3"/>
    </row>
    <row r="729" spans="8:8" ht="13" x14ac:dyDescent="0.15">
      <c r="H729" s="3"/>
    </row>
    <row r="730" spans="8:8" ht="13" x14ac:dyDescent="0.15">
      <c r="H730" s="3"/>
    </row>
    <row r="731" spans="8:8" ht="13" x14ac:dyDescent="0.15">
      <c r="H731" s="3"/>
    </row>
    <row r="732" spans="8:8" ht="13" x14ac:dyDescent="0.15">
      <c r="H732" s="3"/>
    </row>
    <row r="733" spans="8:8" ht="13" x14ac:dyDescent="0.15">
      <c r="H733" s="3"/>
    </row>
    <row r="734" spans="8:8" ht="13" x14ac:dyDescent="0.15">
      <c r="H734" s="3"/>
    </row>
    <row r="735" spans="8:8" ht="13" x14ac:dyDescent="0.15">
      <c r="H735" s="3"/>
    </row>
    <row r="736" spans="8:8" ht="13" x14ac:dyDescent="0.15">
      <c r="H736" s="3"/>
    </row>
    <row r="737" spans="8:8" ht="13" x14ac:dyDescent="0.15">
      <c r="H737" s="3"/>
    </row>
    <row r="738" spans="8:8" ht="13" x14ac:dyDescent="0.15">
      <c r="H738" s="3"/>
    </row>
    <row r="739" spans="8:8" ht="13" x14ac:dyDescent="0.15">
      <c r="H739" s="3"/>
    </row>
    <row r="740" spans="8:8" ht="13" x14ac:dyDescent="0.15">
      <c r="H740" s="3"/>
    </row>
    <row r="741" spans="8:8" ht="13" x14ac:dyDescent="0.15">
      <c r="H741" s="3"/>
    </row>
    <row r="742" spans="8:8" ht="13" x14ac:dyDescent="0.15">
      <c r="H742" s="3"/>
    </row>
    <row r="743" spans="8:8" ht="13" x14ac:dyDescent="0.15">
      <c r="H743" s="3"/>
    </row>
    <row r="744" spans="8:8" ht="13" x14ac:dyDescent="0.15">
      <c r="H744" s="3"/>
    </row>
    <row r="745" spans="8:8" ht="13" x14ac:dyDescent="0.15">
      <c r="H745" s="3"/>
    </row>
    <row r="746" spans="8:8" ht="13" x14ac:dyDescent="0.15">
      <c r="H746" s="3"/>
    </row>
    <row r="747" spans="8:8" ht="13" x14ac:dyDescent="0.15">
      <c r="H747" s="3"/>
    </row>
    <row r="748" spans="8:8" ht="13" x14ac:dyDescent="0.15">
      <c r="H748" s="3"/>
    </row>
    <row r="749" spans="8:8" ht="13" x14ac:dyDescent="0.15">
      <c r="H749" s="3"/>
    </row>
    <row r="750" spans="8:8" ht="13" x14ac:dyDescent="0.15">
      <c r="H750" s="3"/>
    </row>
    <row r="751" spans="8:8" ht="13" x14ac:dyDescent="0.15">
      <c r="H751" s="3"/>
    </row>
    <row r="752" spans="8:8" ht="13" x14ac:dyDescent="0.15">
      <c r="H752" s="3"/>
    </row>
    <row r="753" spans="8:8" ht="13" x14ac:dyDescent="0.15">
      <c r="H753" s="3"/>
    </row>
    <row r="754" spans="8:8" ht="13" x14ac:dyDescent="0.15">
      <c r="H754" s="3"/>
    </row>
    <row r="755" spans="8:8" ht="13" x14ac:dyDescent="0.15">
      <c r="H755" s="3"/>
    </row>
    <row r="756" spans="8:8" ht="13" x14ac:dyDescent="0.15">
      <c r="H756" s="3"/>
    </row>
    <row r="757" spans="8:8" ht="13" x14ac:dyDescent="0.15">
      <c r="H757" s="3"/>
    </row>
    <row r="758" spans="8:8" ht="13" x14ac:dyDescent="0.15">
      <c r="H758" s="3"/>
    </row>
    <row r="759" spans="8:8" ht="13" x14ac:dyDescent="0.15">
      <c r="H759" s="3"/>
    </row>
    <row r="760" spans="8:8" ht="13" x14ac:dyDescent="0.15">
      <c r="H760" s="3"/>
    </row>
    <row r="761" spans="8:8" ht="13" x14ac:dyDescent="0.15">
      <c r="H761" s="3"/>
    </row>
    <row r="762" spans="8:8" ht="13" x14ac:dyDescent="0.15">
      <c r="H762" s="3"/>
    </row>
    <row r="763" spans="8:8" ht="13" x14ac:dyDescent="0.15">
      <c r="H763" s="3"/>
    </row>
    <row r="764" spans="8:8" ht="13" x14ac:dyDescent="0.15">
      <c r="H764" s="3"/>
    </row>
    <row r="765" spans="8:8" ht="13" x14ac:dyDescent="0.15">
      <c r="H765" s="3"/>
    </row>
    <row r="766" spans="8:8" ht="13" x14ac:dyDescent="0.15">
      <c r="H766" s="3"/>
    </row>
    <row r="767" spans="8:8" ht="13" x14ac:dyDescent="0.15">
      <c r="H767" s="3"/>
    </row>
    <row r="768" spans="8:8" ht="13" x14ac:dyDescent="0.15">
      <c r="H768" s="3"/>
    </row>
    <row r="769" spans="8:8" ht="13" x14ac:dyDescent="0.15">
      <c r="H769" s="3"/>
    </row>
    <row r="770" spans="8:8" ht="13" x14ac:dyDescent="0.15">
      <c r="H770" s="3"/>
    </row>
    <row r="771" spans="8:8" ht="13" x14ac:dyDescent="0.15">
      <c r="H771" s="3"/>
    </row>
    <row r="772" spans="8:8" ht="13" x14ac:dyDescent="0.15">
      <c r="H772" s="3"/>
    </row>
    <row r="773" spans="8:8" ht="13" x14ac:dyDescent="0.15">
      <c r="H773" s="3"/>
    </row>
    <row r="774" spans="8:8" ht="13" x14ac:dyDescent="0.15">
      <c r="H774" s="3"/>
    </row>
    <row r="775" spans="8:8" ht="13" x14ac:dyDescent="0.15">
      <c r="H775" s="3"/>
    </row>
    <row r="776" spans="8:8" ht="13" x14ac:dyDescent="0.15">
      <c r="H776" s="3"/>
    </row>
    <row r="777" spans="8:8" ht="13" x14ac:dyDescent="0.15">
      <c r="H777" s="3"/>
    </row>
    <row r="778" spans="8:8" ht="13" x14ac:dyDescent="0.15">
      <c r="H778" s="3"/>
    </row>
    <row r="779" spans="8:8" ht="13" x14ac:dyDescent="0.15">
      <c r="H779" s="3"/>
    </row>
    <row r="780" spans="8:8" ht="13" x14ac:dyDescent="0.15">
      <c r="H780" s="3"/>
    </row>
    <row r="781" spans="8:8" ht="13" x14ac:dyDescent="0.15">
      <c r="H781" s="3"/>
    </row>
    <row r="782" spans="8:8" ht="13" x14ac:dyDescent="0.15">
      <c r="H782" s="3"/>
    </row>
    <row r="783" spans="8:8" ht="13" x14ac:dyDescent="0.15">
      <c r="H783" s="3"/>
    </row>
    <row r="784" spans="8:8" ht="13" x14ac:dyDescent="0.15">
      <c r="H784" s="3"/>
    </row>
    <row r="785" spans="8:8" ht="13" x14ac:dyDescent="0.15">
      <c r="H785" s="3"/>
    </row>
    <row r="786" spans="8:8" ht="13" x14ac:dyDescent="0.15">
      <c r="H786" s="3"/>
    </row>
    <row r="787" spans="8:8" ht="13" x14ac:dyDescent="0.15">
      <c r="H787" s="3"/>
    </row>
    <row r="788" spans="8:8" ht="13" x14ac:dyDescent="0.15">
      <c r="H788" s="3"/>
    </row>
    <row r="789" spans="8:8" ht="13" x14ac:dyDescent="0.15">
      <c r="H789" s="3"/>
    </row>
    <row r="790" spans="8:8" ht="13" x14ac:dyDescent="0.15">
      <c r="H790" s="3"/>
    </row>
    <row r="791" spans="8:8" ht="13" x14ac:dyDescent="0.15">
      <c r="H791" s="3"/>
    </row>
    <row r="792" spans="8:8" ht="13" x14ac:dyDescent="0.15">
      <c r="H792" s="3"/>
    </row>
    <row r="793" spans="8:8" ht="13" x14ac:dyDescent="0.15">
      <c r="H793" s="3"/>
    </row>
    <row r="794" spans="8:8" ht="13" x14ac:dyDescent="0.15">
      <c r="H794" s="3"/>
    </row>
    <row r="795" spans="8:8" ht="13" x14ac:dyDescent="0.15">
      <c r="H795" s="3"/>
    </row>
    <row r="796" spans="8:8" ht="13" x14ac:dyDescent="0.15">
      <c r="H796" s="3"/>
    </row>
    <row r="797" spans="8:8" ht="13" x14ac:dyDescent="0.15">
      <c r="H797" s="3"/>
    </row>
    <row r="798" spans="8:8" ht="13" x14ac:dyDescent="0.15">
      <c r="H798" s="3"/>
    </row>
    <row r="799" spans="8:8" ht="13" x14ac:dyDescent="0.15">
      <c r="H799" s="3"/>
    </row>
    <row r="800" spans="8:8" ht="13" x14ac:dyDescent="0.15">
      <c r="H800" s="3"/>
    </row>
    <row r="801" spans="8:8" ht="13" x14ac:dyDescent="0.15">
      <c r="H801" s="3"/>
    </row>
    <row r="802" spans="8:8" ht="13" x14ac:dyDescent="0.15">
      <c r="H802" s="3"/>
    </row>
    <row r="803" spans="8:8" ht="13" x14ac:dyDescent="0.15">
      <c r="H803" s="3"/>
    </row>
    <row r="804" spans="8:8" ht="13" x14ac:dyDescent="0.15">
      <c r="H804" s="3"/>
    </row>
    <row r="805" spans="8:8" ht="13" x14ac:dyDescent="0.15">
      <c r="H805" s="3"/>
    </row>
    <row r="806" spans="8:8" ht="13" x14ac:dyDescent="0.15">
      <c r="H806" s="3"/>
    </row>
    <row r="807" spans="8:8" ht="13" x14ac:dyDescent="0.15">
      <c r="H807" s="3"/>
    </row>
    <row r="808" spans="8:8" ht="13" x14ac:dyDescent="0.15">
      <c r="H808" s="3"/>
    </row>
    <row r="809" spans="8:8" ht="13" x14ac:dyDescent="0.15">
      <c r="H809" s="3"/>
    </row>
    <row r="810" spans="8:8" ht="13" x14ac:dyDescent="0.15">
      <c r="H810" s="3"/>
    </row>
    <row r="811" spans="8:8" ht="13" x14ac:dyDescent="0.15">
      <c r="H811" s="3"/>
    </row>
    <row r="812" spans="8:8" ht="13" x14ac:dyDescent="0.15">
      <c r="H812" s="3"/>
    </row>
    <row r="813" spans="8:8" ht="13" x14ac:dyDescent="0.15">
      <c r="H813" s="3"/>
    </row>
    <row r="814" spans="8:8" ht="13" x14ac:dyDescent="0.15">
      <c r="H814" s="3"/>
    </row>
    <row r="815" spans="8:8" ht="13" x14ac:dyDescent="0.15">
      <c r="H815" s="3"/>
    </row>
    <row r="816" spans="8:8" ht="13" x14ac:dyDescent="0.15">
      <c r="H816" s="3"/>
    </row>
    <row r="817" spans="8:8" ht="13" x14ac:dyDescent="0.15">
      <c r="H817" s="3"/>
    </row>
    <row r="818" spans="8:8" ht="13" x14ac:dyDescent="0.15">
      <c r="H818" s="3"/>
    </row>
    <row r="819" spans="8:8" ht="13" x14ac:dyDescent="0.15">
      <c r="H819" s="3"/>
    </row>
    <row r="820" spans="8:8" ht="13" x14ac:dyDescent="0.15">
      <c r="H820" s="3"/>
    </row>
    <row r="821" spans="8:8" ht="13" x14ac:dyDescent="0.15">
      <c r="H821" s="3"/>
    </row>
    <row r="822" spans="8:8" ht="13" x14ac:dyDescent="0.15">
      <c r="H822" s="3"/>
    </row>
    <row r="823" spans="8:8" ht="13" x14ac:dyDescent="0.15">
      <c r="H823" s="3"/>
    </row>
    <row r="824" spans="8:8" ht="13" x14ac:dyDescent="0.15">
      <c r="H824" s="3"/>
    </row>
    <row r="825" spans="8:8" ht="13" x14ac:dyDescent="0.15">
      <c r="H825" s="3"/>
    </row>
    <row r="826" spans="8:8" ht="13" x14ac:dyDescent="0.15">
      <c r="H826" s="3"/>
    </row>
    <row r="827" spans="8:8" ht="13" x14ac:dyDescent="0.15">
      <c r="H827" s="3"/>
    </row>
    <row r="828" spans="8:8" ht="13" x14ac:dyDescent="0.15">
      <c r="H828" s="3"/>
    </row>
    <row r="829" spans="8:8" ht="13" x14ac:dyDescent="0.15">
      <c r="H829" s="3"/>
    </row>
    <row r="830" spans="8:8" ht="13" x14ac:dyDescent="0.15">
      <c r="H830" s="3"/>
    </row>
    <row r="831" spans="8:8" ht="13" x14ac:dyDescent="0.15">
      <c r="H831" s="3"/>
    </row>
    <row r="832" spans="8:8" ht="13" x14ac:dyDescent="0.15">
      <c r="H832" s="3"/>
    </row>
    <row r="833" spans="8:8" ht="13" x14ac:dyDescent="0.15">
      <c r="H833" s="3"/>
    </row>
    <row r="834" spans="8:8" ht="13" x14ac:dyDescent="0.15">
      <c r="H834" s="3"/>
    </row>
    <row r="835" spans="8:8" ht="13" x14ac:dyDescent="0.15">
      <c r="H835" s="3"/>
    </row>
    <row r="836" spans="8:8" ht="13" x14ac:dyDescent="0.15">
      <c r="H836" s="3"/>
    </row>
    <row r="837" spans="8:8" ht="13" x14ac:dyDescent="0.15">
      <c r="H837" s="3"/>
    </row>
    <row r="838" spans="8:8" ht="13" x14ac:dyDescent="0.15">
      <c r="H838" s="3"/>
    </row>
    <row r="839" spans="8:8" ht="13" x14ac:dyDescent="0.15">
      <c r="H839" s="3"/>
    </row>
    <row r="840" spans="8:8" ht="13" x14ac:dyDescent="0.15">
      <c r="H840" s="3"/>
    </row>
    <row r="841" spans="8:8" ht="13" x14ac:dyDescent="0.15">
      <c r="H841" s="3"/>
    </row>
    <row r="842" spans="8:8" ht="13" x14ac:dyDescent="0.15">
      <c r="H842" s="3"/>
    </row>
    <row r="843" spans="8:8" ht="13" x14ac:dyDescent="0.15">
      <c r="H843" s="3"/>
    </row>
    <row r="844" spans="8:8" ht="13" x14ac:dyDescent="0.15">
      <c r="H844" s="3"/>
    </row>
    <row r="845" spans="8:8" ht="13" x14ac:dyDescent="0.15">
      <c r="H845" s="3"/>
    </row>
    <row r="846" spans="8:8" ht="13" x14ac:dyDescent="0.15">
      <c r="H846" s="3"/>
    </row>
    <row r="847" spans="8:8" ht="13" x14ac:dyDescent="0.15">
      <c r="H847" s="3"/>
    </row>
    <row r="848" spans="8:8" ht="13" x14ac:dyDescent="0.15">
      <c r="H848" s="3"/>
    </row>
    <row r="849" spans="8:8" ht="13" x14ac:dyDescent="0.15">
      <c r="H849" s="3"/>
    </row>
    <row r="850" spans="8:8" ht="13" x14ac:dyDescent="0.15">
      <c r="H850" s="3"/>
    </row>
    <row r="851" spans="8:8" ht="13" x14ac:dyDescent="0.15">
      <c r="H851" s="3"/>
    </row>
    <row r="852" spans="8:8" ht="13" x14ac:dyDescent="0.15">
      <c r="H852" s="3"/>
    </row>
    <row r="853" spans="8:8" ht="13" x14ac:dyDescent="0.15">
      <c r="H853" s="3"/>
    </row>
    <row r="854" spans="8:8" ht="13" x14ac:dyDescent="0.15">
      <c r="H854" s="3"/>
    </row>
    <row r="855" spans="8:8" ht="13" x14ac:dyDescent="0.15">
      <c r="H855" s="3"/>
    </row>
    <row r="856" spans="8:8" ht="13" x14ac:dyDescent="0.15">
      <c r="H856" s="3"/>
    </row>
    <row r="857" spans="8:8" ht="13" x14ac:dyDescent="0.15">
      <c r="H857" s="3"/>
    </row>
    <row r="858" spans="8:8" ht="13" x14ac:dyDescent="0.15">
      <c r="H858" s="3"/>
    </row>
    <row r="859" spans="8:8" ht="13" x14ac:dyDescent="0.15">
      <c r="H859" s="3"/>
    </row>
    <row r="860" spans="8:8" ht="13" x14ac:dyDescent="0.15">
      <c r="H860" s="3"/>
    </row>
    <row r="861" spans="8:8" ht="13" x14ac:dyDescent="0.15">
      <c r="H861" s="3"/>
    </row>
    <row r="862" spans="8:8" ht="13" x14ac:dyDescent="0.15">
      <c r="H862" s="3"/>
    </row>
    <row r="863" spans="8:8" ht="13" x14ac:dyDescent="0.15">
      <c r="H863" s="3"/>
    </row>
    <row r="864" spans="8:8" ht="13" x14ac:dyDescent="0.15">
      <c r="H864" s="3"/>
    </row>
    <row r="865" spans="8:8" ht="13" x14ac:dyDescent="0.15">
      <c r="H865" s="3"/>
    </row>
    <row r="866" spans="8:8" ht="13" x14ac:dyDescent="0.15">
      <c r="H866" s="3"/>
    </row>
    <row r="867" spans="8:8" ht="13" x14ac:dyDescent="0.15">
      <c r="H867" s="3"/>
    </row>
    <row r="868" spans="8:8" ht="13" x14ac:dyDescent="0.15">
      <c r="H868" s="3"/>
    </row>
    <row r="869" spans="8:8" ht="13" x14ac:dyDescent="0.15">
      <c r="H869" s="3"/>
    </row>
    <row r="870" spans="8:8" ht="13" x14ac:dyDescent="0.15">
      <c r="H870" s="3"/>
    </row>
    <row r="871" spans="8:8" ht="13" x14ac:dyDescent="0.15">
      <c r="H871" s="3"/>
    </row>
    <row r="872" spans="8:8" ht="13" x14ac:dyDescent="0.15">
      <c r="H872" s="3"/>
    </row>
    <row r="873" spans="8:8" ht="13" x14ac:dyDescent="0.15">
      <c r="H873" s="3"/>
    </row>
    <row r="874" spans="8:8" ht="13" x14ac:dyDescent="0.15">
      <c r="H874" s="3"/>
    </row>
    <row r="875" spans="8:8" ht="13" x14ac:dyDescent="0.15">
      <c r="H875" s="3"/>
    </row>
    <row r="876" spans="8:8" ht="13" x14ac:dyDescent="0.15">
      <c r="H876" s="3"/>
    </row>
    <row r="877" spans="8:8" ht="13" x14ac:dyDescent="0.15">
      <c r="H877" s="3"/>
    </row>
    <row r="878" spans="8:8" ht="13" x14ac:dyDescent="0.15">
      <c r="H878" s="3"/>
    </row>
    <row r="879" spans="8:8" ht="13" x14ac:dyDescent="0.15">
      <c r="H879" s="3"/>
    </row>
    <row r="880" spans="8:8" ht="13" x14ac:dyDescent="0.15">
      <c r="H880" s="3"/>
    </row>
    <row r="881" spans="8:8" ht="13" x14ac:dyDescent="0.15">
      <c r="H881" s="3"/>
    </row>
    <row r="882" spans="8:8" ht="13" x14ac:dyDescent="0.15">
      <c r="H882" s="3"/>
    </row>
    <row r="883" spans="8:8" ht="13" x14ac:dyDescent="0.15">
      <c r="H883" s="3"/>
    </row>
    <row r="884" spans="8:8" ht="13" x14ac:dyDescent="0.15">
      <c r="H884" s="3"/>
    </row>
    <row r="885" spans="8:8" ht="13" x14ac:dyDescent="0.15">
      <c r="H885" s="3"/>
    </row>
    <row r="886" spans="8:8" ht="13" x14ac:dyDescent="0.15">
      <c r="H886" s="3"/>
    </row>
    <row r="887" spans="8:8" ht="13" x14ac:dyDescent="0.15">
      <c r="H887" s="3"/>
    </row>
    <row r="888" spans="8:8" ht="13" x14ac:dyDescent="0.15">
      <c r="H888" s="3"/>
    </row>
    <row r="889" spans="8:8" ht="13" x14ac:dyDescent="0.15">
      <c r="H889" s="3"/>
    </row>
    <row r="890" spans="8:8" ht="13" x14ac:dyDescent="0.15">
      <c r="H890" s="3"/>
    </row>
    <row r="891" spans="8:8" ht="13" x14ac:dyDescent="0.15">
      <c r="H891" s="3"/>
    </row>
    <row r="892" spans="8:8" ht="13" x14ac:dyDescent="0.15">
      <c r="H892" s="3"/>
    </row>
    <row r="893" spans="8:8" ht="13" x14ac:dyDescent="0.15">
      <c r="H893" s="3"/>
    </row>
    <row r="894" spans="8:8" ht="13" x14ac:dyDescent="0.15">
      <c r="H894" s="3"/>
    </row>
    <row r="895" spans="8:8" ht="13" x14ac:dyDescent="0.15">
      <c r="H895" s="3"/>
    </row>
    <row r="896" spans="8:8" ht="13" x14ac:dyDescent="0.15">
      <c r="H896" s="3"/>
    </row>
    <row r="897" spans="8:8" ht="13" x14ac:dyDescent="0.15">
      <c r="H897" s="3"/>
    </row>
    <row r="898" spans="8:8" ht="13" x14ac:dyDescent="0.15">
      <c r="H898" s="3"/>
    </row>
    <row r="899" spans="8:8" ht="13" x14ac:dyDescent="0.15">
      <c r="H899" s="3"/>
    </row>
    <row r="900" spans="8:8" ht="13" x14ac:dyDescent="0.15">
      <c r="H900" s="3"/>
    </row>
    <row r="901" spans="8:8" ht="13" x14ac:dyDescent="0.15">
      <c r="H901" s="3"/>
    </row>
    <row r="902" spans="8:8" ht="13" x14ac:dyDescent="0.15">
      <c r="H902" s="3"/>
    </row>
    <row r="903" spans="8:8" ht="13" x14ac:dyDescent="0.15">
      <c r="H903" s="3"/>
    </row>
    <row r="904" spans="8:8" ht="13" x14ac:dyDescent="0.15">
      <c r="H904" s="3"/>
    </row>
    <row r="905" spans="8:8" ht="13" x14ac:dyDescent="0.15">
      <c r="H905" s="3"/>
    </row>
    <row r="906" spans="8:8" ht="13" x14ac:dyDescent="0.15">
      <c r="H906" s="3"/>
    </row>
    <row r="907" spans="8:8" ht="13" x14ac:dyDescent="0.15">
      <c r="H907" s="3"/>
    </row>
    <row r="908" spans="8:8" ht="13" x14ac:dyDescent="0.15">
      <c r="H908" s="3"/>
    </row>
    <row r="909" spans="8:8" ht="13" x14ac:dyDescent="0.15">
      <c r="H909" s="3"/>
    </row>
    <row r="910" spans="8:8" ht="13" x14ac:dyDescent="0.15">
      <c r="H910" s="3"/>
    </row>
    <row r="911" spans="8:8" ht="13" x14ac:dyDescent="0.15">
      <c r="H911" s="3"/>
    </row>
    <row r="912" spans="8:8" ht="13" x14ac:dyDescent="0.15">
      <c r="H912" s="3"/>
    </row>
    <row r="913" spans="8:8" ht="13" x14ac:dyDescent="0.15">
      <c r="H913" s="3"/>
    </row>
    <row r="914" spans="8:8" ht="13" x14ac:dyDescent="0.15">
      <c r="H914" s="3"/>
    </row>
    <row r="915" spans="8:8" ht="13" x14ac:dyDescent="0.15">
      <c r="H915" s="3"/>
    </row>
    <row r="916" spans="8:8" ht="13" x14ac:dyDescent="0.15">
      <c r="H916" s="3"/>
    </row>
    <row r="917" spans="8:8" ht="13" x14ac:dyDescent="0.15">
      <c r="H917" s="3"/>
    </row>
    <row r="918" spans="8:8" ht="13" x14ac:dyDescent="0.15">
      <c r="H918" s="3"/>
    </row>
    <row r="919" spans="8:8" ht="13" x14ac:dyDescent="0.15">
      <c r="H919" s="3"/>
    </row>
    <row r="920" spans="8:8" ht="13" x14ac:dyDescent="0.15">
      <c r="H920" s="3"/>
    </row>
    <row r="921" spans="8:8" ht="13" x14ac:dyDescent="0.15">
      <c r="H921" s="3"/>
    </row>
    <row r="922" spans="8:8" ht="13" x14ac:dyDescent="0.15">
      <c r="H922" s="3"/>
    </row>
    <row r="923" spans="8:8" ht="13" x14ac:dyDescent="0.15">
      <c r="H923" s="3"/>
    </row>
    <row r="924" spans="8:8" ht="13" x14ac:dyDescent="0.15">
      <c r="H924" s="3"/>
    </row>
    <row r="925" spans="8:8" ht="13" x14ac:dyDescent="0.15">
      <c r="H925" s="3"/>
    </row>
    <row r="926" spans="8:8" ht="13" x14ac:dyDescent="0.15">
      <c r="H926" s="3"/>
    </row>
    <row r="927" spans="8:8" ht="13" x14ac:dyDescent="0.15">
      <c r="H927" s="3"/>
    </row>
    <row r="928" spans="8:8" ht="13" x14ac:dyDescent="0.15">
      <c r="H928" s="3"/>
    </row>
    <row r="929" spans="8:8" ht="13" x14ac:dyDescent="0.15">
      <c r="H929" s="3"/>
    </row>
    <row r="930" spans="8:8" ht="13" x14ac:dyDescent="0.15">
      <c r="H930" s="3"/>
    </row>
    <row r="931" spans="8:8" ht="13" x14ac:dyDescent="0.15">
      <c r="H931" s="3"/>
    </row>
    <row r="932" spans="8:8" ht="13" x14ac:dyDescent="0.15">
      <c r="H932" s="3"/>
    </row>
    <row r="933" spans="8:8" ht="13" x14ac:dyDescent="0.15">
      <c r="H933" s="3"/>
    </row>
    <row r="934" spans="8:8" ht="13" x14ac:dyDescent="0.15">
      <c r="H934" s="3"/>
    </row>
    <row r="935" spans="8:8" ht="13" x14ac:dyDescent="0.15">
      <c r="H935" s="3"/>
    </row>
    <row r="936" spans="8:8" ht="13" x14ac:dyDescent="0.15">
      <c r="H936" s="3"/>
    </row>
    <row r="937" spans="8:8" ht="13" x14ac:dyDescent="0.15">
      <c r="H937" s="3"/>
    </row>
    <row r="938" spans="8:8" ht="13" x14ac:dyDescent="0.15">
      <c r="H938" s="3"/>
    </row>
    <row r="939" spans="8:8" ht="13" x14ac:dyDescent="0.15">
      <c r="H939" s="3"/>
    </row>
    <row r="940" spans="8:8" ht="13" x14ac:dyDescent="0.15">
      <c r="H940" s="3"/>
    </row>
    <row r="941" spans="8:8" ht="13" x14ac:dyDescent="0.15">
      <c r="H941" s="3"/>
    </row>
    <row r="942" spans="8:8" ht="13" x14ac:dyDescent="0.15">
      <c r="H942" s="3"/>
    </row>
    <row r="943" spans="8:8" ht="13" x14ac:dyDescent="0.15">
      <c r="H943" s="3"/>
    </row>
    <row r="944" spans="8:8" ht="13" x14ac:dyDescent="0.15">
      <c r="H944" s="3"/>
    </row>
    <row r="945" spans="8:8" ht="13" x14ac:dyDescent="0.15">
      <c r="H945" s="3"/>
    </row>
    <row r="946" spans="8:8" ht="13" x14ac:dyDescent="0.15">
      <c r="H946" s="3"/>
    </row>
    <row r="947" spans="8:8" ht="13" x14ac:dyDescent="0.15">
      <c r="H947" s="3"/>
    </row>
    <row r="948" spans="8:8" ht="13" x14ac:dyDescent="0.15">
      <c r="H948" s="3"/>
    </row>
    <row r="949" spans="8:8" ht="13" x14ac:dyDescent="0.15">
      <c r="H949" s="3"/>
    </row>
    <row r="950" spans="8:8" ht="13" x14ac:dyDescent="0.15">
      <c r="H950" s="3"/>
    </row>
    <row r="951" spans="8:8" ht="13" x14ac:dyDescent="0.15">
      <c r="H951" s="3"/>
    </row>
    <row r="952" spans="8:8" ht="13" x14ac:dyDescent="0.15">
      <c r="H952" s="3"/>
    </row>
    <row r="953" spans="8:8" ht="13" x14ac:dyDescent="0.15">
      <c r="H953" s="3"/>
    </row>
    <row r="954" spans="8:8" ht="13" x14ac:dyDescent="0.15">
      <c r="H954" s="3"/>
    </row>
    <row r="955" spans="8:8" ht="13" x14ac:dyDescent="0.15">
      <c r="H955" s="3"/>
    </row>
    <row r="956" spans="8:8" ht="13" x14ac:dyDescent="0.15">
      <c r="H956" s="3"/>
    </row>
    <row r="957" spans="8:8" ht="13" x14ac:dyDescent="0.15">
      <c r="H957" s="3"/>
    </row>
    <row r="958" spans="8:8" ht="13" x14ac:dyDescent="0.15">
      <c r="H958" s="3"/>
    </row>
    <row r="959" spans="8:8" ht="13" x14ac:dyDescent="0.15">
      <c r="H959" s="3"/>
    </row>
    <row r="960" spans="8:8" ht="13" x14ac:dyDescent="0.15">
      <c r="H960" s="3"/>
    </row>
    <row r="961" spans="8:8" ht="13" x14ac:dyDescent="0.15">
      <c r="H961" s="3"/>
    </row>
    <row r="962" spans="8:8" ht="13" x14ac:dyDescent="0.15">
      <c r="H962" s="3"/>
    </row>
    <row r="963" spans="8:8" ht="13" x14ac:dyDescent="0.15">
      <c r="H963" s="3"/>
    </row>
    <row r="964" spans="8:8" ht="13" x14ac:dyDescent="0.15">
      <c r="H964" s="3"/>
    </row>
    <row r="965" spans="8:8" ht="13" x14ac:dyDescent="0.15">
      <c r="H965" s="3"/>
    </row>
    <row r="966" spans="8:8" ht="13" x14ac:dyDescent="0.15">
      <c r="H966" s="3"/>
    </row>
    <row r="967" spans="8:8" ht="13" x14ac:dyDescent="0.15">
      <c r="H967" s="3"/>
    </row>
    <row r="968" spans="8:8" ht="13" x14ac:dyDescent="0.15">
      <c r="H968" s="3"/>
    </row>
    <row r="969" spans="8:8" ht="13" x14ac:dyDescent="0.15">
      <c r="H969" s="3"/>
    </row>
    <row r="970" spans="8:8" ht="13" x14ac:dyDescent="0.15">
      <c r="H970" s="3"/>
    </row>
    <row r="971" spans="8:8" ht="13" x14ac:dyDescent="0.15">
      <c r="H971" s="3"/>
    </row>
    <row r="972" spans="8:8" ht="13" x14ac:dyDescent="0.15">
      <c r="H972" s="3"/>
    </row>
    <row r="973" spans="8:8" ht="13" x14ac:dyDescent="0.15">
      <c r="H973" s="3"/>
    </row>
    <row r="974" spans="8:8" ht="13" x14ac:dyDescent="0.15">
      <c r="H974" s="3"/>
    </row>
    <row r="975" spans="8:8" ht="13" x14ac:dyDescent="0.15">
      <c r="H975" s="3"/>
    </row>
    <row r="976" spans="8:8" ht="13" x14ac:dyDescent="0.15">
      <c r="H976" s="3"/>
    </row>
    <row r="977" spans="8:8" ht="13" x14ac:dyDescent="0.15">
      <c r="H977" s="3"/>
    </row>
    <row r="978" spans="8:8" ht="13" x14ac:dyDescent="0.15">
      <c r="H978" s="3"/>
    </row>
    <row r="979" spans="8:8" ht="13" x14ac:dyDescent="0.15">
      <c r="H979" s="3"/>
    </row>
    <row r="980" spans="8:8" ht="13" x14ac:dyDescent="0.15">
      <c r="H980" s="3"/>
    </row>
    <row r="981" spans="8:8" ht="13" x14ac:dyDescent="0.15">
      <c r="H981" s="3"/>
    </row>
    <row r="982" spans="8:8" ht="13" x14ac:dyDescent="0.15">
      <c r="H982" s="3"/>
    </row>
    <row r="983" spans="8:8" ht="13" x14ac:dyDescent="0.15">
      <c r="H983" s="3"/>
    </row>
    <row r="984" spans="8:8" ht="13" x14ac:dyDescent="0.15">
      <c r="H984" s="3"/>
    </row>
    <row r="985" spans="8:8" ht="13" x14ac:dyDescent="0.15">
      <c r="H985" s="3"/>
    </row>
    <row r="986" spans="8:8" ht="13" x14ac:dyDescent="0.15">
      <c r="H986" s="3"/>
    </row>
    <row r="987" spans="8:8" ht="13" x14ac:dyDescent="0.15">
      <c r="H987" s="3"/>
    </row>
    <row r="988" spans="8:8" ht="13" x14ac:dyDescent="0.15">
      <c r="H988" s="3"/>
    </row>
    <row r="989" spans="8:8" ht="13" x14ac:dyDescent="0.15">
      <c r="H989" s="3"/>
    </row>
    <row r="990" spans="8:8" ht="13" x14ac:dyDescent="0.15">
      <c r="H990" s="3"/>
    </row>
    <row r="991" spans="8:8" ht="13" x14ac:dyDescent="0.15">
      <c r="H991" s="3"/>
    </row>
    <row r="992" spans="8:8" ht="13" x14ac:dyDescent="0.15">
      <c r="H992" s="3"/>
    </row>
    <row r="993" spans="8:8" ht="13" x14ac:dyDescent="0.15">
      <c r="H993" s="3"/>
    </row>
    <row r="994" spans="8:8" ht="13" x14ac:dyDescent="0.15">
      <c r="H994" s="3"/>
    </row>
    <row r="995" spans="8:8" ht="13" x14ac:dyDescent="0.15">
      <c r="H995" s="3"/>
    </row>
    <row r="996" spans="8:8" ht="13" x14ac:dyDescent="0.15">
      <c r="H996" s="3"/>
    </row>
    <row r="997" spans="8:8" ht="13" x14ac:dyDescent="0.15">
      <c r="H997" s="3"/>
    </row>
    <row r="998" spans="8:8" ht="13" x14ac:dyDescent="0.15">
      <c r="H998" s="3"/>
    </row>
    <row r="999" spans="8:8" ht="13" x14ac:dyDescent="0.15">
      <c r="H999" s="3"/>
    </row>
    <row r="1000" spans="8:8" ht="13" x14ac:dyDescent="0.15">
      <c r="H1000" s="3"/>
    </row>
    <row r="1001" spans="8:8" ht="13" x14ac:dyDescent="0.15">
      <c r="H1001" s="3"/>
    </row>
  </sheetData>
  <conditionalFormatting sqref="G2:G20">
    <cfRule type="containsText" dxfId="4" priority="1" operator="containsText" text="Attendance doesn't matter">
      <formula>NOT(ISERROR(SEARCH("Attendance doesn't matter",G2)))</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Q11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9" width="21.5" customWidth="1"/>
    <col min="10" max="33" width="21.5" hidden="1" customWidth="1"/>
    <col min="34" max="43" width="21.5" customWidth="1"/>
  </cols>
  <sheetData>
    <row r="1" spans="1:43" ht="15.75" customHeight="1" x14ac:dyDescent="0.15">
      <c r="A1" s="63" t="s">
        <v>137</v>
      </c>
      <c r="B1" s="63" t="s">
        <v>127</v>
      </c>
      <c r="C1" s="9" t="s">
        <v>126</v>
      </c>
      <c r="D1" s="9" t="s">
        <v>0</v>
      </c>
      <c r="E1" s="64" t="s">
        <v>448</v>
      </c>
      <c r="F1" s="9" t="s">
        <v>449</v>
      </c>
      <c r="G1" s="9" t="s">
        <v>450</v>
      </c>
      <c r="H1" s="9" t="s">
        <v>451</v>
      </c>
      <c r="I1" s="9" t="s">
        <v>452</v>
      </c>
      <c r="J1" s="63" t="s">
        <v>126</v>
      </c>
      <c r="K1" s="63" t="s">
        <v>138</v>
      </c>
      <c r="L1" s="63" t="s">
        <v>139</v>
      </c>
      <c r="M1" s="63" t="s">
        <v>140</v>
      </c>
      <c r="N1" s="63" t="s">
        <v>139</v>
      </c>
      <c r="O1" s="63" t="s">
        <v>140</v>
      </c>
      <c r="P1" s="63" t="s">
        <v>140</v>
      </c>
      <c r="Q1" s="63" t="s">
        <v>139</v>
      </c>
      <c r="R1" s="63" t="s">
        <v>140</v>
      </c>
      <c r="S1" s="63" t="s">
        <v>139</v>
      </c>
      <c r="T1" s="63" t="s">
        <v>140</v>
      </c>
      <c r="U1" s="63" t="s">
        <v>139</v>
      </c>
      <c r="V1" s="63" t="s">
        <v>139</v>
      </c>
      <c r="W1" s="63" t="s">
        <v>139</v>
      </c>
      <c r="X1" s="63" t="s">
        <v>140</v>
      </c>
      <c r="Y1" s="63" t="s">
        <v>139</v>
      </c>
      <c r="Z1" s="63" t="s">
        <v>140</v>
      </c>
      <c r="AA1" s="63" t="s">
        <v>140</v>
      </c>
      <c r="AB1" s="63" t="s">
        <v>140</v>
      </c>
      <c r="AC1" s="63" t="s">
        <v>140</v>
      </c>
      <c r="AD1" s="63" t="s">
        <v>140</v>
      </c>
      <c r="AE1" s="63" t="s">
        <v>139</v>
      </c>
      <c r="AF1" s="63" t="s">
        <v>140</v>
      </c>
      <c r="AG1" s="63" t="s">
        <v>140</v>
      </c>
      <c r="AH1" s="63" t="s">
        <v>2017</v>
      </c>
      <c r="AI1" s="63" t="s">
        <v>2018</v>
      </c>
      <c r="AJ1" s="63" t="s">
        <v>2019</v>
      </c>
      <c r="AK1" s="63" t="s">
        <v>2020</v>
      </c>
      <c r="AL1" s="63"/>
      <c r="AM1" s="63"/>
      <c r="AN1" s="63"/>
      <c r="AO1" s="63"/>
      <c r="AP1" s="63"/>
      <c r="AQ1" s="63"/>
    </row>
    <row r="2" spans="1:43" ht="15.75" customHeight="1" x14ac:dyDescent="0.15">
      <c r="A2" s="15">
        <v>43776.673571261577</v>
      </c>
      <c r="B2" s="6" t="s">
        <v>141</v>
      </c>
      <c r="C2" s="6" t="str">
        <f t="shared" ref="C2:C11" si="0">J2&amp;K2</f>
        <v>Harmony</v>
      </c>
      <c r="D2" s="6" t="str">
        <f t="shared" ref="D2:D11" si="1">L2&amp;M2&amp;N2&amp;O2&amp;P2&amp;Q2&amp;R2&amp;S2&amp;T2&amp;U2&amp;V2&amp;W2&amp;X2&amp;Y2&amp;Z2&amp;AA2&amp;AB2&amp;AC2&amp;AD2&amp;AE2&amp;AF2&amp;AG2</f>
        <v>Jenibelle Corro</v>
      </c>
      <c r="E2" s="8">
        <f t="shared" ref="E2:E11" si="2">AVERAGE(F2:H2)</f>
        <v>1</v>
      </c>
      <c r="F2" s="6">
        <f t="shared" ref="F2:F11" si="3">IF(ISNUMBER(SEARCH("pages &amp; posts",AH2)),1,0)</f>
        <v>1</v>
      </c>
      <c r="G2" s="6">
        <f t="shared" ref="G2:G11" si="4">IF(ISNUMBER(SEARCH("functions.php",AI2)),1,0)</f>
        <v>1</v>
      </c>
      <c r="H2" s="6">
        <f t="shared" ref="H2:H11" si="5">IF(ISNUMBER(SEARCH("collision",AJ2)),1,0)</f>
        <v>1</v>
      </c>
      <c r="I2" s="6"/>
      <c r="J2" s="6" t="s">
        <v>247</v>
      </c>
      <c r="N2" s="6" t="s">
        <v>265</v>
      </c>
      <c r="AH2" s="6" t="s">
        <v>2021</v>
      </c>
      <c r="AI2" s="6" t="s">
        <v>2022</v>
      </c>
      <c r="AJ2" s="6" t="s">
        <v>2023</v>
      </c>
    </row>
    <row r="3" spans="1:43" ht="15.75" customHeight="1" x14ac:dyDescent="0.15">
      <c r="A3" s="15">
        <v>43776.67394385417</v>
      </c>
      <c r="B3" s="6" t="s">
        <v>141</v>
      </c>
      <c r="C3" s="6" t="str">
        <f t="shared" si="0"/>
        <v>Harmony</v>
      </c>
      <c r="D3" s="6" t="str">
        <f t="shared" si="1"/>
        <v>Awenetria McHorse</v>
      </c>
      <c r="E3" s="8">
        <f t="shared" si="2"/>
        <v>1</v>
      </c>
      <c r="F3" s="6">
        <f t="shared" si="3"/>
        <v>1</v>
      </c>
      <c r="G3" s="6">
        <f t="shared" si="4"/>
        <v>1</v>
      </c>
      <c r="H3" s="6">
        <f t="shared" si="5"/>
        <v>1</v>
      </c>
      <c r="I3" s="6"/>
      <c r="J3" s="6" t="s">
        <v>247</v>
      </c>
      <c r="N3" s="6" t="s">
        <v>254</v>
      </c>
      <c r="AH3" s="6" t="s">
        <v>2021</v>
      </c>
      <c r="AI3" s="6" t="s">
        <v>2022</v>
      </c>
      <c r="AJ3" s="6" t="s">
        <v>2023</v>
      </c>
    </row>
    <row r="4" spans="1:43" ht="15.75" customHeight="1" x14ac:dyDescent="0.15">
      <c r="A4" s="15">
        <v>43776.674882928244</v>
      </c>
      <c r="B4" s="6" t="s">
        <v>141</v>
      </c>
      <c r="C4" s="6" t="str">
        <f t="shared" si="0"/>
        <v>Harmony</v>
      </c>
      <c r="D4" s="6" t="str">
        <f t="shared" si="1"/>
        <v>Amauri Clark</v>
      </c>
      <c r="E4" s="8">
        <f t="shared" si="2"/>
        <v>0.66666666666666663</v>
      </c>
      <c r="F4" s="6">
        <f t="shared" si="3"/>
        <v>1</v>
      </c>
      <c r="G4" s="6">
        <f t="shared" si="4"/>
        <v>1</v>
      </c>
      <c r="H4" s="6">
        <f t="shared" si="5"/>
        <v>0</v>
      </c>
      <c r="I4" s="6"/>
      <c r="J4" s="6" t="s">
        <v>247</v>
      </c>
      <c r="N4" s="6" t="s">
        <v>258</v>
      </c>
      <c r="AH4" s="6" t="s">
        <v>2021</v>
      </c>
      <c r="AI4" s="6" t="s">
        <v>2022</v>
      </c>
      <c r="AJ4" s="6" t="s">
        <v>2024</v>
      </c>
    </row>
    <row r="5" spans="1:43" ht="15.75" customHeight="1" x14ac:dyDescent="0.15">
      <c r="A5" s="15">
        <v>43776.678248993056</v>
      </c>
      <c r="B5" s="6" t="s">
        <v>141</v>
      </c>
      <c r="C5" s="6" t="str">
        <f t="shared" si="0"/>
        <v>Harmony</v>
      </c>
      <c r="D5" s="6" t="str">
        <f t="shared" si="1"/>
        <v>Pranav Rao</v>
      </c>
      <c r="E5" s="8">
        <f t="shared" si="2"/>
        <v>0.33333333333333331</v>
      </c>
      <c r="F5" s="6">
        <f t="shared" si="3"/>
        <v>1</v>
      </c>
      <c r="G5" s="6">
        <f t="shared" si="4"/>
        <v>0</v>
      </c>
      <c r="H5" s="6">
        <f t="shared" si="5"/>
        <v>0</v>
      </c>
      <c r="I5" s="6"/>
      <c r="J5" s="6" t="s">
        <v>247</v>
      </c>
      <c r="N5" s="6" t="s">
        <v>269</v>
      </c>
      <c r="AH5" s="6" t="s">
        <v>2021</v>
      </c>
      <c r="AI5" s="6" t="s">
        <v>2025</v>
      </c>
      <c r="AJ5" s="6" t="s">
        <v>2026</v>
      </c>
    </row>
    <row r="6" spans="1:43" ht="15.75" customHeight="1" x14ac:dyDescent="0.15">
      <c r="A6" s="15">
        <v>43776.678354583331</v>
      </c>
      <c r="B6" s="6" t="s">
        <v>141</v>
      </c>
      <c r="C6" s="6" t="str">
        <f t="shared" si="0"/>
        <v>Harmony</v>
      </c>
      <c r="D6" s="6" t="str">
        <f t="shared" si="1"/>
        <v>Anas Rahman</v>
      </c>
      <c r="E6" s="8">
        <f t="shared" si="2"/>
        <v>0.33333333333333331</v>
      </c>
      <c r="F6" s="6">
        <f t="shared" si="3"/>
        <v>1</v>
      </c>
      <c r="G6" s="6">
        <f t="shared" si="4"/>
        <v>0</v>
      </c>
      <c r="H6" s="6">
        <f t="shared" si="5"/>
        <v>0</v>
      </c>
      <c r="I6" s="6"/>
      <c r="J6" s="6" t="s">
        <v>247</v>
      </c>
      <c r="N6" s="6" t="s">
        <v>270</v>
      </c>
      <c r="AH6" s="6" t="s">
        <v>2021</v>
      </c>
      <c r="AI6" s="6" t="s">
        <v>2025</v>
      </c>
      <c r="AJ6" s="6" t="s">
        <v>2026</v>
      </c>
    </row>
    <row r="7" spans="1:43" ht="15.75" customHeight="1" x14ac:dyDescent="0.15">
      <c r="A7" s="15">
        <v>43776.679095428241</v>
      </c>
      <c r="B7" s="6" t="s">
        <v>141</v>
      </c>
      <c r="C7" s="6" t="str">
        <f t="shared" si="0"/>
        <v>Harmony</v>
      </c>
      <c r="D7" s="6" t="str">
        <f t="shared" si="1"/>
        <v>Catherine Hyatt</v>
      </c>
      <c r="E7" s="8">
        <f t="shared" si="2"/>
        <v>1</v>
      </c>
      <c r="F7" s="6">
        <f t="shared" si="3"/>
        <v>1</v>
      </c>
      <c r="G7" s="6">
        <f t="shared" si="4"/>
        <v>1</v>
      </c>
      <c r="H7" s="6">
        <f t="shared" si="5"/>
        <v>1</v>
      </c>
      <c r="I7" s="6"/>
      <c r="J7" s="6" t="s">
        <v>247</v>
      </c>
      <c r="N7" s="6" t="s">
        <v>257</v>
      </c>
      <c r="AH7" s="6" t="s">
        <v>2021</v>
      </c>
      <c r="AI7" s="6" t="s">
        <v>2022</v>
      </c>
      <c r="AJ7" s="6" t="s">
        <v>2023</v>
      </c>
    </row>
    <row r="8" spans="1:43" ht="15.75" customHeight="1" x14ac:dyDescent="0.15">
      <c r="A8" s="15">
        <v>43776.679226886576</v>
      </c>
      <c r="B8" s="6" t="s">
        <v>141</v>
      </c>
      <c r="C8" s="6" t="str">
        <f t="shared" si="0"/>
        <v>Harmony</v>
      </c>
      <c r="D8" s="6" t="str">
        <f t="shared" si="1"/>
        <v>Doralynn Reyes</v>
      </c>
      <c r="E8" s="8">
        <f t="shared" si="2"/>
        <v>1</v>
      </c>
      <c r="F8" s="6">
        <f t="shared" si="3"/>
        <v>1</v>
      </c>
      <c r="G8" s="6">
        <f t="shared" si="4"/>
        <v>1</v>
      </c>
      <c r="H8" s="6">
        <f t="shared" si="5"/>
        <v>1</v>
      </c>
      <c r="I8" s="6"/>
      <c r="J8" s="6" t="s">
        <v>247</v>
      </c>
      <c r="N8" s="6" t="s">
        <v>253</v>
      </c>
      <c r="AH8" s="6" t="s">
        <v>2021</v>
      </c>
      <c r="AI8" s="6" t="s">
        <v>2022</v>
      </c>
      <c r="AJ8" s="6" t="s">
        <v>2023</v>
      </c>
    </row>
    <row r="9" spans="1:43" ht="15.75" customHeight="1" x14ac:dyDescent="0.15">
      <c r="A9" s="15">
        <v>43776.690462002312</v>
      </c>
      <c r="B9" s="6" t="s">
        <v>141</v>
      </c>
      <c r="C9" s="6" t="str">
        <f t="shared" si="0"/>
        <v>Hendrickson</v>
      </c>
      <c r="D9" s="6" t="str">
        <f t="shared" si="1"/>
        <v>Jennifer Wieckowski</v>
      </c>
      <c r="E9" s="8">
        <f t="shared" si="2"/>
        <v>1</v>
      </c>
      <c r="F9" s="6">
        <f t="shared" si="3"/>
        <v>1</v>
      </c>
      <c r="G9" s="6">
        <f t="shared" si="4"/>
        <v>1</v>
      </c>
      <c r="H9" s="6">
        <f t="shared" si="5"/>
        <v>1</v>
      </c>
      <c r="I9" s="6"/>
      <c r="J9" s="6" t="s">
        <v>288</v>
      </c>
      <c r="O9" s="6" t="s">
        <v>293</v>
      </c>
      <c r="AH9" s="6" t="s">
        <v>2021</v>
      </c>
      <c r="AI9" s="6" t="s">
        <v>2022</v>
      </c>
      <c r="AJ9" s="6" t="s">
        <v>2023</v>
      </c>
    </row>
    <row r="10" spans="1:43" ht="15.75" customHeight="1" x14ac:dyDescent="0.15">
      <c r="A10" s="15">
        <v>43776.69047637732</v>
      </c>
      <c r="B10" s="6" t="s">
        <v>141</v>
      </c>
      <c r="C10" s="6" t="str">
        <f t="shared" si="0"/>
        <v>Hendrickson</v>
      </c>
      <c r="D10" s="6" t="str">
        <f t="shared" si="1"/>
        <v>Skylar Schlicht</v>
      </c>
      <c r="E10" s="8">
        <f t="shared" si="2"/>
        <v>1</v>
      </c>
      <c r="F10" s="6">
        <f t="shared" si="3"/>
        <v>1</v>
      </c>
      <c r="G10" s="6">
        <f t="shared" si="4"/>
        <v>1</v>
      </c>
      <c r="H10" s="6">
        <f t="shared" si="5"/>
        <v>1</v>
      </c>
      <c r="I10" s="6"/>
      <c r="J10" s="6" t="s">
        <v>288</v>
      </c>
      <c r="O10" s="6" t="s">
        <v>295</v>
      </c>
      <c r="AH10" s="6" t="s">
        <v>2021</v>
      </c>
      <c r="AI10" s="6" t="s">
        <v>2022</v>
      </c>
      <c r="AJ10" s="6" t="s">
        <v>2023</v>
      </c>
    </row>
    <row r="11" spans="1:43" ht="15.75" customHeight="1" x14ac:dyDescent="0.15">
      <c r="A11" s="15">
        <v>43776.731267766205</v>
      </c>
      <c r="B11" s="6" t="s">
        <v>141</v>
      </c>
      <c r="C11" s="6" t="str">
        <f t="shared" si="0"/>
        <v>Hendrickson</v>
      </c>
      <c r="D11" s="6" t="str">
        <f t="shared" si="1"/>
        <v>Fanta Kante</v>
      </c>
      <c r="E11" s="8">
        <f t="shared" si="2"/>
        <v>0.33333333333333331</v>
      </c>
      <c r="F11" s="6">
        <f t="shared" si="3"/>
        <v>1</v>
      </c>
      <c r="G11" s="6">
        <f t="shared" si="4"/>
        <v>0</v>
      </c>
      <c r="H11" s="6">
        <f t="shared" si="5"/>
        <v>0</v>
      </c>
      <c r="I11" s="6"/>
      <c r="J11" s="6" t="s">
        <v>288</v>
      </c>
      <c r="O11" s="6" t="s">
        <v>322</v>
      </c>
      <c r="AH11" s="6" t="s">
        <v>2021</v>
      </c>
      <c r="AI11" s="6" t="s">
        <v>2027</v>
      </c>
      <c r="AJ11" s="6" t="s">
        <v>2028</v>
      </c>
    </row>
    <row r="12" spans="1:43" ht="15.75" customHeight="1" x14ac:dyDescent="0.15">
      <c r="A12" s="15">
        <v>43780.723015393523</v>
      </c>
      <c r="B12" s="6" t="s">
        <v>141</v>
      </c>
      <c r="J12" s="6" t="s">
        <v>144</v>
      </c>
      <c r="M12" s="6" t="s">
        <v>297</v>
      </c>
      <c r="AH12" s="6" t="s">
        <v>2021</v>
      </c>
      <c r="AI12" s="6" t="s">
        <v>2025</v>
      </c>
      <c r="AJ12" s="6" t="s">
        <v>2023</v>
      </c>
    </row>
    <row r="13" spans="1:43" ht="15.75" customHeight="1" x14ac:dyDescent="0.15">
      <c r="A13" s="15">
        <v>43780.752413495371</v>
      </c>
      <c r="B13" s="6" t="s">
        <v>141</v>
      </c>
      <c r="J13" s="6" t="s">
        <v>144</v>
      </c>
      <c r="M13" s="6" t="s">
        <v>358</v>
      </c>
      <c r="AH13" s="6" t="s">
        <v>2021</v>
      </c>
      <c r="AI13" s="6" t="s">
        <v>2022</v>
      </c>
      <c r="AJ13" s="6" t="s">
        <v>2023</v>
      </c>
    </row>
    <row r="14" spans="1:43" ht="15.75" customHeight="1" x14ac:dyDescent="0.15">
      <c r="C14" s="6" t="str">
        <f t="shared" ref="C14:C17" si="6">J14&amp;K14</f>
        <v/>
      </c>
      <c r="D14" s="6" t="str">
        <f t="shared" ref="D14:D24" si="7">L14&amp;M14&amp;N14&amp;O14&amp;P14&amp;Q14&amp;R14&amp;S14&amp;T14&amp;U14&amp;V14&amp;W14&amp;X14&amp;Y14&amp;Z14&amp;AA14&amp;AB14&amp;AC14&amp;AD14&amp;AE14&amp;AF14&amp;AG14</f>
        <v/>
      </c>
      <c r="E14" s="8"/>
      <c r="F14" s="6"/>
      <c r="G14" s="6"/>
      <c r="H14" s="6"/>
      <c r="I14" s="6"/>
    </row>
    <row r="15" spans="1:43" ht="15.75" customHeight="1" x14ac:dyDescent="0.15">
      <c r="C15" s="6" t="str">
        <f t="shared" si="6"/>
        <v/>
      </c>
      <c r="D15" s="6" t="str">
        <f t="shared" si="7"/>
        <v/>
      </c>
      <c r="E15" s="8"/>
      <c r="F15" s="6"/>
      <c r="G15" s="6"/>
      <c r="H15" s="6"/>
      <c r="I15" s="6"/>
    </row>
    <row r="16" spans="1:43" ht="15.75" customHeight="1" x14ac:dyDescent="0.15">
      <c r="C16" s="6" t="str">
        <f t="shared" si="6"/>
        <v/>
      </c>
      <c r="D16" s="6" t="str">
        <f t="shared" si="7"/>
        <v/>
      </c>
      <c r="E16" s="8"/>
      <c r="F16" s="6"/>
      <c r="G16" s="6"/>
      <c r="H16" s="6"/>
      <c r="I16" s="6"/>
    </row>
    <row r="17" spans="3:9" ht="15.75" customHeight="1" x14ac:dyDescent="0.15">
      <c r="C17" s="6" t="str">
        <f t="shared" si="6"/>
        <v/>
      </c>
      <c r="D17" s="6" t="str">
        <f t="shared" si="7"/>
        <v/>
      </c>
      <c r="E17" s="8"/>
      <c r="F17" s="6"/>
      <c r="G17" s="6"/>
      <c r="H17" s="6"/>
      <c r="I17" s="6"/>
    </row>
    <row r="18" spans="3:9" ht="15.75" customHeight="1" x14ac:dyDescent="0.15">
      <c r="D18" s="6" t="str">
        <f t="shared" si="7"/>
        <v/>
      </c>
      <c r="E18" s="8"/>
      <c r="F18" s="6"/>
      <c r="G18" s="6"/>
      <c r="H18" s="6"/>
      <c r="I18" s="6"/>
    </row>
    <row r="19" spans="3:9" ht="15.75" customHeight="1" x14ac:dyDescent="0.15">
      <c r="D19" s="6" t="str">
        <f t="shared" si="7"/>
        <v/>
      </c>
      <c r="E19" s="8"/>
      <c r="F19" s="6"/>
      <c r="G19" s="6"/>
      <c r="H19" s="6"/>
      <c r="I19" s="6"/>
    </row>
    <row r="20" spans="3:9" ht="15.75" customHeight="1" x14ac:dyDescent="0.15">
      <c r="D20" s="6" t="str">
        <f t="shared" si="7"/>
        <v/>
      </c>
      <c r="E20" s="8"/>
      <c r="F20" s="6"/>
      <c r="G20" s="6"/>
      <c r="H20" s="6"/>
      <c r="I20" s="6"/>
    </row>
    <row r="21" spans="3:9" ht="15.75" customHeight="1" x14ac:dyDescent="0.15">
      <c r="D21" s="6" t="str">
        <f t="shared" si="7"/>
        <v/>
      </c>
      <c r="E21" s="8"/>
      <c r="F21" s="6"/>
      <c r="G21" s="6"/>
      <c r="H21" s="6"/>
      <c r="I21" s="6"/>
    </row>
    <row r="22" spans="3:9" ht="15.75" customHeight="1" x14ac:dyDescent="0.15">
      <c r="D22" s="6" t="str">
        <f t="shared" si="7"/>
        <v/>
      </c>
      <c r="E22" s="8"/>
      <c r="F22" s="6"/>
      <c r="G22" s="6"/>
      <c r="H22" s="6"/>
      <c r="I22" s="6"/>
    </row>
    <row r="23" spans="3:9" ht="15.75" customHeight="1" x14ac:dyDescent="0.15">
      <c r="D23" s="6" t="str">
        <f t="shared" si="7"/>
        <v/>
      </c>
      <c r="E23" s="8"/>
      <c r="F23" s="6"/>
      <c r="G23" s="6"/>
      <c r="H23" s="6"/>
      <c r="I23" s="6"/>
    </row>
    <row r="24" spans="3:9" ht="15.75" customHeight="1" x14ac:dyDescent="0.15">
      <c r="D24" s="6" t="str">
        <f t="shared" si="7"/>
        <v/>
      </c>
      <c r="E24" s="8"/>
      <c r="F24" s="6"/>
      <c r="G24" s="6"/>
      <c r="H24" s="6"/>
      <c r="I24" s="6"/>
    </row>
    <row r="25" spans="3:9" ht="15.75" customHeight="1" x14ac:dyDescent="0.15">
      <c r="E25" s="7"/>
    </row>
    <row r="26" spans="3:9" ht="15.75" customHeight="1" x14ac:dyDescent="0.15">
      <c r="E26" s="7"/>
    </row>
    <row r="27" spans="3:9" ht="15.75" customHeight="1" x14ac:dyDescent="0.15">
      <c r="E27" s="7"/>
    </row>
    <row r="28" spans="3:9" ht="15.75" customHeight="1" x14ac:dyDescent="0.15">
      <c r="E28" s="7"/>
    </row>
    <row r="29" spans="3:9" ht="15.75" customHeight="1" x14ac:dyDescent="0.15">
      <c r="E29" s="7"/>
    </row>
    <row r="30" spans="3:9" ht="15.75" customHeight="1" x14ac:dyDescent="0.15">
      <c r="E30" s="7"/>
    </row>
    <row r="31" spans="3:9" ht="15.75" customHeight="1" x14ac:dyDescent="0.15">
      <c r="E31" s="7"/>
    </row>
    <row r="32" spans="3:9" ht="15.75" customHeight="1" x14ac:dyDescent="0.15">
      <c r="E32" s="7"/>
    </row>
    <row r="33" spans="5:5" ht="15.75" customHeight="1" x14ac:dyDescent="0.15">
      <c r="E33" s="7"/>
    </row>
    <row r="34" spans="5:5" ht="15.75" customHeight="1" x14ac:dyDescent="0.15">
      <c r="E34" s="7"/>
    </row>
    <row r="35" spans="5:5" ht="15.75" customHeight="1" x14ac:dyDescent="0.15">
      <c r="E35" s="7"/>
    </row>
    <row r="36" spans="5:5" ht="15.75" customHeight="1" x14ac:dyDescent="0.15">
      <c r="E36" s="7"/>
    </row>
    <row r="37" spans="5:5" ht="15.75" customHeight="1" x14ac:dyDescent="0.15">
      <c r="E37" s="7"/>
    </row>
    <row r="38" spans="5:5" ht="15.75" customHeight="1" x14ac:dyDescent="0.15">
      <c r="E38" s="7"/>
    </row>
    <row r="39" spans="5:5" ht="15.75" customHeight="1" x14ac:dyDescent="0.15">
      <c r="E39" s="7"/>
    </row>
    <row r="40" spans="5:5" ht="15.75" customHeight="1" x14ac:dyDescent="0.15">
      <c r="E40" s="7"/>
    </row>
    <row r="41" spans="5:5" ht="15.75" customHeight="1" x14ac:dyDescent="0.15">
      <c r="E41" s="7"/>
    </row>
    <row r="42" spans="5:5" ht="15.75" customHeight="1" x14ac:dyDescent="0.15">
      <c r="E42" s="7"/>
    </row>
    <row r="43" spans="5:5" ht="15.75" customHeight="1" x14ac:dyDescent="0.15">
      <c r="E43" s="7"/>
    </row>
    <row r="44" spans="5:5" ht="15.75" customHeight="1" x14ac:dyDescent="0.15">
      <c r="E44" s="7"/>
    </row>
    <row r="45" spans="5:5" ht="15.75" customHeight="1" x14ac:dyDescent="0.15">
      <c r="E45" s="7"/>
    </row>
    <row r="46" spans="5:5" ht="15.75" customHeight="1" x14ac:dyDescent="0.15">
      <c r="E46" s="7"/>
    </row>
    <row r="47" spans="5:5" ht="15.75" customHeight="1" x14ac:dyDescent="0.15">
      <c r="E47" s="7"/>
    </row>
    <row r="48" spans="5:5" ht="15.75" customHeight="1" x14ac:dyDescent="0.15">
      <c r="E48" s="7"/>
    </row>
    <row r="49" spans="5:5" ht="13" x14ac:dyDescent="0.15">
      <c r="E49" s="7"/>
    </row>
    <row r="50" spans="5:5" ht="13" x14ac:dyDescent="0.15">
      <c r="E50" s="7"/>
    </row>
    <row r="51" spans="5:5" ht="13" x14ac:dyDescent="0.15">
      <c r="E51" s="7"/>
    </row>
    <row r="52" spans="5:5" ht="13" x14ac:dyDescent="0.15">
      <c r="E52" s="7"/>
    </row>
    <row r="53" spans="5:5" ht="13" x14ac:dyDescent="0.15">
      <c r="E53" s="7"/>
    </row>
    <row r="54" spans="5:5" ht="13" x14ac:dyDescent="0.15">
      <c r="E54" s="7"/>
    </row>
    <row r="55" spans="5:5" ht="13" x14ac:dyDescent="0.15">
      <c r="E55" s="7"/>
    </row>
    <row r="56" spans="5:5" ht="13" x14ac:dyDescent="0.15">
      <c r="E56" s="7"/>
    </row>
    <row r="57" spans="5:5" ht="13" x14ac:dyDescent="0.15">
      <c r="E57" s="7"/>
    </row>
    <row r="58" spans="5:5" ht="13" x14ac:dyDescent="0.15">
      <c r="E58" s="7"/>
    </row>
    <row r="59" spans="5:5" ht="13" x14ac:dyDescent="0.15">
      <c r="E59" s="7"/>
    </row>
    <row r="60" spans="5:5" ht="13" x14ac:dyDescent="0.15">
      <c r="E60" s="7"/>
    </row>
    <row r="61" spans="5:5" ht="13" x14ac:dyDescent="0.15">
      <c r="E61" s="7"/>
    </row>
    <row r="62" spans="5:5" ht="13" x14ac:dyDescent="0.15">
      <c r="E62" s="7"/>
    </row>
    <row r="63" spans="5:5" ht="13" x14ac:dyDescent="0.15">
      <c r="E63" s="7"/>
    </row>
    <row r="64" spans="5:5" ht="13" x14ac:dyDescent="0.15">
      <c r="E64" s="7"/>
    </row>
    <row r="65" spans="5:5" ht="13" x14ac:dyDescent="0.15">
      <c r="E65" s="7"/>
    </row>
    <row r="66" spans="5:5" ht="13" x14ac:dyDescent="0.15">
      <c r="E66" s="7"/>
    </row>
    <row r="67" spans="5:5" ht="13" x14ac:dyDescent="0.15">
      <c r="E67" s="7"/>
    </row>
    <row r="68" spans="5:5" ht="13" x14ac:dyDescent="0.15">
      <c r="E68" s="7"/>
    </row>
    <row r="69" spans="5:5" ht="13" x14ac:dyDescent="0.15">
      <c r="E69" s="7"/>
    </row>
    <row r="70" spans="5:5" ht="13" x14ac:dyDescent="0.15">
      <c r="E70" s="7"/>
    </row>
    <row r="71" spans="5:5" ht="13" x14ac:dyDescent="0.15">
      <c r="E71" s="7"/>
    </row>
    <row r="72" spans="5:5" ht="13" x14ac:dyDescent="0.15">
      <c r="E72" s="7"/>
    </row>
    <row r="73" spans="5:5" ht="13" x14ac:dyDescent="0.15">
      <c r="E73" s="7"/>
    </row>
    <row r="74" spans="5:5" ht="13" x14ac:dyDescent="0.15">
      <c r="E74" s="7"/>
    </row>
    <row r="75" spans="5:5" ht="13" x14ac:dyDescent="0.15">
      <c r="E75" s="7"/>
    </row>
    <row r="76" spans="5:5" ht="13" x14ac:dyDescent="0.15">
      <c r="E76" s="7"/>
    </row>
    <row r="77" spans="5:5" ht="13" x14ac:dyDescent="0.15">
      <c r="E77" s="7"/>
    </row>
    <row r="78" spans="5:5" ht="13" x14ac:dyDescent="0.15">
      <c r="E78" s="7"/>
    </row>
    <row r="79" spans="5:5" ht="13" x14ac:dyDescent="0.15">
      <c r="E79" s="7"/>
    </row>
    <row r="80" spans="5:5" ht="13" x14ac:dyDescent="0.15">
      <c r="E80" s="7"/>
    </row>
    <row r="81" spans="5:5" ht="13" x14ac:dyDescent="0.15">
      <c r="E81" s="7"/>
    </row>
    <row r="82" spans="5:5" ht="13" x14ac:dyDescent="0.15">
      <c r="E82" s="7"/>
    </row>
    <row r="83" spans="5:5" ht="13" x14ac:dyDescent="0.15">
      <c r="E83" s="7"/>
    </row>
    <row r="84" spans="5:5" ht="13" x14ac:dyDescent="0.15">
      <c r="E84" s="7"/>
    </row>
    <row r="85" spans="5:5" ht="13" x14ac:dyDescent="0.15">
      <c r="E85" s="7"/>
    </row>
    <row r="86" spans="5:5" ht="13" x14ac:dyDescent="0.15">
      <c r="E86" s="7"/>
    </row>
    <row r="87" spans="5:5" ht="13" x14ac:dyDescent="0.15">
      <c r="E87" s="7"/>
    </row>
    <row r="88" spans="5:5" ht="13" x14ac:dyDescent="0.15">
      <c r="E88" s="7"/>
    </row>
    <row r="89" spans="5:5" ht="13" x14ac:dyDescent="0.15">
      <c r="E89" s="7"/>
    </row>
    <row r="90" spans="5:5" ht="13" x14ac:dyDescent="0.15">
      <c r="E90" s="7"/>
    </row>
    <row r="91" spans="5:5" ht="13" x14ac:dyDescent="0.15">
      <c r="E91" s="7"/>
    </row>
    <row r="92" spans="5:5" ht="13" x14ac:dyDescent="0.15">
      <c r="E92" s="7"/>
    </row>
    <row r="93" spans="5:5" ht="13" x14ac:dyDescent="0.15">
      <c r="E93" s="7"/>
    </row>
    <row r="94" spans="5:5" ht="13" x14ac:dyDescent="0.15">
      <c r="E94" s="7"/>
    </row>
    <row r="95" spans="5:5" ht="13" x14ac:dyDescent="0.15">
      <c r="E95" s="7"/>
    </row>
    <row r="96" spans="5:5" ht="13" x14ac:dyDescent="0.15">
      <c r="E96" s="7"/>
    </row>
    <row r="97" spans="5:5" ht="13" x14ac:dyDescent="0.15">
      <c r="E97" s="7"/>
    </row>
    <row r="98" spans="5:5" ht="13" x14ac:dyDescent="0.15">
      <c r="E98" s="7"/>
    </row>
    <row r="99" spans="5:5" ht="13" x14ac:dyDescent="0.15">
      <c r="E99" s="7"/>
    </row>
    <row r="100" spans="5:5" ht="13" x14ac:dyDescent="0.15">
      <c r="E100" s="7"/>
    </row>
    <row r="101" spans="5:5" ht="13" x14ac:dyDescent="0.15">
      <c r="E101" s="7"/>
    </row>
    <row r="102" spans="5:5" ht="13" x14ac:dyDescent="0.15">
      <c r="E102" s="7"/>
    </row>
    <row r="103" spans="5:5" ht="13" x14ac:dyDescent="0.15">
      <c r="E103" s="7"/>
    </row>
    <row r="104" spans="5:5" ht="13" x14ac:dyDescent="0.15">
      <c r="E104" s="7"/>
    </row>
    <row r="105" spans="5:5" ht="13" x14ac:dyDescent="0.15">
      <c r="E105" s="7"/>
    </row>
    <row r="106" spans="5:5" ht="13" x14ac:dyDescent="0.15">
      <c r="E106" s="7"/>
    </row>
    <row r="107" spans="5:5" ht="13" x14ac:dyDescent="0.15">
      <c r="E107" s="7"/>
    </row>
    <row r="108" spans="5:5" ht="13" x14ac:dyDescent="0.15">
      <c r="E108" s="7"/>
    </row>
    <row r="109" spans="5:5" ht="13" x14ac:dyDescent="0.15">
      <c r="E109" s="7"/>
    </row>
    <row r="110" spans="5:5" ht="13" x14ac:dyDescent="0.15">
      <c r="E110" s="7"/>
    </row>
    <row r="111" spans="5:5" ht="13" x14ac:dyDescent="0.15">
      <c r="E111" s="7"/>
    </row>
    <row r="112" spans="5:5" ht="13" x14ac:dyDescent="0.15">
      <c r="E112" s="7"/>
    </row>
    <row r="113" spans="5:5" ht="13" x14ac:dyDescent="0.15">
      <c r="E113" s="7"/>
    </row>
  </sheetData>
  <autoFilter ref="A1:AQ13"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E129"/>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4" width="21.5" customWidth="1"/>
    <col min="5" max="30" width="21.5" hidden="1" customWidth="1"/>
    <col min="31" max="37" width="21.5" customWidth="1"/>
  </cols>
  <sheetData>
    <row r="1" spans="1:31" ht="15.75" customHeight="1" x14ac:dyDescent="0.15">
      <c r="A1" s="4" t="s">
        <v>137</v>
      </c>
      <c r="B1" s="4" t="s">
        <v>127</v>
      </c>
      <c r="C1" s="6" t="s">
        <v>126</v>
      </c>
      <c r="D1" s="6" t="s">
        <v>0</v>
      </c>
      <c r="E1" s="4" t="s">
        <v>126</v>
      </c>
      <c r="F1" s="4" t="s">
        <v>138</v>
      </c>
      <c r="G1" s="4" t="s">
        <v>139</v>
      </c>
      <c r="H1" s="4" t="s">
        <v>140</v>
      </c>
      <c r="I1" s="4" t="s">
        <v>139</v>
      </c>
      <c r="J1" s="4" t="s">
        <v>140</v>
      </c>
      <c r="K1" s="4" t="s">
        <v>140</v>
      </c>
      <c r="L1" s="4" t="s">
        <v>139</v>
      </c>
      <c r="M1" s="4" t="s">
        <v>140</v>
      </c>
      <c r="N1" s="4" t="s">
        <v>139</v>
      </c>
      <c r="O1" s="4" t="s">
        <v>140</v>
      </c>
      <c r="P1" s="4" t="s">
        <v>139</v>
      </c>
      <c r="Q1" s="4" t="s">
        <v>139</v>
      </c>
      <c r="R1" s="4" t="s">
        <v>139</v>
      </c>
      <c r="S1" s="4" t="s">
        <v>140</v>
      </c>
      <c r="T1" s="4" t="s">
        <v>139</v>
      </c>
      <c r="U1" s="4" t="s">
        <v>140</v>
      </c>
      <c r="V1" s="4" t="s">
        <v>140</v>
      </c>
      <c r="W1" s="4" t="s">
        <v>140</v>
      </c>
      <c r="X1" s="4" t="s">
        <v>140</v>
      </c>
      <c r="Y1" s="4" t="s">
        <v>140</v>
      </c>
      <c r="Z1" s="4" t="s">
        <v>139</v>
      </c>
      <c r="AA1" s="4" t="s">
        <v>140</v>
      </c>
      <c r="AB1" s="4" t="s">
        <v>140</v>
      </c>
      <c r="AC1" s="4" t="s">
        <v>2029</v>
      </c>
      <c r="AD1" s="4" t="s">
        <v>2030</v>
      </c>
      <c r="AE1" s="4" t="s">
        <v>2031</v>
      </c>
    </row>
    <row r="2" spans="1:31" ht="15.75" customHeight="1" x14ac:dyDescent="0.15">
      <c r="A2" s="15">
        <v>43748.673779097226</v>
      </c>
      <c r="B2" s="6" t="s">
        <v>9</v>
      </c>
      <c r="C2" s="6" t="str">
        <f t="shared" ref="C2:C129" si="0">E2&amp;F2</f>
        <v>Harmony</v>
      </c>
      <c r="D2" s="6" t="str">
        <f t="shared" ref="D2:D127" si="1">G2&amp;H2&amp;I2&amp;L2&amp;J2&amp;K2&amp;L2&amp;Q2&amp;M2&amp;N2&amp;O2&amp;P2&amp;Q2&amp;R2&amp;S2&amp;T2&amp;U2&amp;V2&amp;W2&amp;X2&amp;Y2&amp;Z2&amp;AA2&amp;AB2</f>
        <v>Sergio Sanchez</v>
      </c>
      <c r="F2" s="6" t="s">
        <v>247</v>
      </c>
      <c r="T2" s="6" t="s">
        <v>261</v>
      </c>
      <c r="AE2" s="6" t="s">
        <v>2032</v>
      </c>
    </row>
    <row r="3" spans="1:31" ht="15.75" customHeight="1" x14ac:dyDescent="0.15">
      <c r="A3" s="15">
        <v>43748.673866736106</v>
      </c>
      <c r="B3" s="6" t="s">
        <v>9</v>
      </c>
      <c r="C3" s="6" t="str">
        <f t="shared" si="0"/>
        <v>Harmony</v>
      </c>
      <c r="D3" s="6" t="str">
        <f t="shared" si="1"/>
        <v>Jair Cedillo</v>
      </c>
      <c r="F3" s="6" t="s">
        <v>247</v>
      </c>
      <c r="T3" s="6" t="s">
        <v>260</v>
      </c>
      <c r="AE3" s="6" t="s">
        <v>2032</v>
      </c>
    </row>
    <row r="4" spans="1:31" ht="15.75" customHeight="1" x14ac:dyDescent="0.15">
      <c r="A4" s="15">
        <v>43748.674406261576</v>
      </c>
      <c r="B4" s="6" t="s">
        <v>9</v>
      </c>
      <c r="C4" s="6" t="str">
        <f t="shared" si="0"/>
        <v>Harmony</v>
      </c>
      <c r="D4" s="6" t="str">
        <f t="shared" si="1"/>
        <v>Mario Morales</v>
      </c>
      <c r="F4" s="6" t="s">
        <v>247</v>
      </c>
      <c r="T4" s="6" t="s">
        <v>252</v>
      </c>
      <c r="AE4" s="6" t="s">
        <v>2033</v>
      </c>
    </row>
    <row r="5" spans="1:31" ht="15.75" customHeight="1" x14ac:dyDescent="0.15">
      <c r="A5" s="15">
        <v>43748.674441840281</v>
      </c>
      <c r="B5" s="6" t="s">
        <v>9</v>
      </c>
      <c r="C5" s="6" t="str">
        <f t="shared" si="0"/>
        <v>Harmony</v>
      </c>
      <c r="D5" s="6" t="str">
        <f t="shared" si="1"/>
        <v>Sheldon Ballard</v>
      </c>
      <c r="F5" s="6" t="s">
        <v>247</v>
      </c>
      <c r="T5" s="6" t="s">
        <v>251</v>
      </c>
      <c r="AE5" s="6" t="s">
        <v>2033</v>
      </c>
    </row>
    <row r="6" spans="1:31" ht="15.75" customHeight="1" x14ac:dyDescent="0.15">
      <c r="A6" s="15">
        <v>43748.675142893517</v>
      </c>
      <c r="B6" s="6" t="s">
        <v>9</v>
      </c>
      <c r="C6" s="6" t="str">
        <f t="shared" si="0"/>
        <v>Harmony</v>
      </c>
      <c r="D6" s="6" t="str">
        <f t="shared" si="1"/>
        <v>Cedric Vu</v>
      </c>
      <c r="F6" s="6" t="s">
        <v>247</v>
      </c>
      <c r="T6" s="6" t="s">
        <v>355</v>
      </c>
      <c r="AE6" s="6" t="s">
        <v>2034</v>
      </c>
    </row>
    <row r="7" spans="1:31" ht="15.75" customHeight="1" x14ac:dyDescent="0.15">
      <c r="A7" s="15">
        <v>43748.677197013894</v>
      </c>
      <c r="B7" s="6" t="s">
        <v>9</v>
      </c>
      <c r="C7" s="6" t="str">
        <f t="shared" si="0"/>
        <v>Harmony</v>
      </c>
      <c r="D7" s="6" t="str">
        <f t="shared" si="1"/>
        <v>Samantha Ross</v>
      </c>
      <c r="F7" s="6" t="s">
        <v>247</v>
      </c>
      <c r="T7" s="6" t="s">
        <v>249</v>
      </c>
      <c r="AE7" s="6" t="s">
        <v>2035</v>
      </c>
    </row>
    <row r="8" spans="1:31" ht="15.75" customHeight="1" x14ac:dyDescent="0.15">
      <c r="A8" s="15">
        <v>43748.67726113426</v>
      </c>
      <c r="B8" s="6" t="s">
        <v>9</v>
      </c>
      <c r="C8" s="6" t="str">
        <f t="shared" si="0"/>
        <v>Harmony</v>
      </c>
      <c r="D8" s="6" t="str">
        <f t="shared" si="1"/>
        <v>Lucian Winkelmann Swaim</v>
      </c>
      <c r="F8" s="6" t="s">
        <v>247</v>
      </c>
      <c r="T8" s="6" t="s">
        <v>248</v>
      </c>
      <c r="AE8" s="6" t="s">
        <v>2036</v>
      </c>
    </row>
    <row r="9" spans="1:31" ht="15.75" customHeight="1" x14ac:dyDescent="0.15">
      <c r="A9" s="15">
        <v>43748.67734548611</v>
      </c>
      <c r="B9" s="6" t="s">
        <v>9</v>
      </c>
      <c r="C9" s="6" t="str">
        <f t="shared" si="0"/>
        <v>Harmony</v>
      </c>
      <c r="D9" s="6" t="str">
        <f t="shared" si="1"/>
        <v>Guilliana Lopez</v>
      </c>
      <c r="F9" s="6" t="s">
        <v>247</v>
      </c>
      <c r="T9" s="6" t="s">
        <v>271</v>
      </c>
      <c r="AE9" s="6" t="s">
        <v>2037</v>
      </c>
    </row>
    <row r="10" spans="1:31" ht="15.75" customHeight="1" x14ac:dyDescent="0.15">
      <c r="A10" s="15">
        <v>43748.678908402777</v>
      </c>
      <c r="B10" s="6" t="s">
        <v>9</v>
      </c>
      <c r="C10" s="6" t="str">
        <f t="shared" si="0"/>
        <v>Harmony</v>
      </c>
      <c r="D10" s="6" t="str">
        <f t="shared" si="1"/>
        <v>Ethan Do</v>
      </c>
      <c r="F10" s="6" t="s">
        <v>247</v>
      </c>
      <c r="T10" s="6" t="s">
        <v>256</v>
      </c>
      <c r="AE10" s="71" t="s">
        <v>2038</v>
      </c>
    </row>
    <row r="11" spans="1:31" ht="15.75" customHeight="1" x14ac:dyDescent="0.15">
      <c r="A11" s="15">
        <v>43748.679094606487</v>
      </c>
      <c r="B11" s="6" t="s">
        <v>9</v>
      </c>
      <c r="C11" s="6" t="str">
        <f t="shared" si="0"/>
        <v>Harmony</v>
      </c>
      <c r="D11" s="6" t="str">
        <f t="shared" si="1"/>
        <v>Jeshua Rios Meza</v>
      </c>
      <c r="F11" s="6" t="s">
        <v>247</v>
      </c>
      <c r="T11" s="6" t="s">
        <v>354</v>
      </c>
      <c r="AE11" s="71" t="s">
        <v>2039</v>
      </c>
    </row>
    <row r="12" spans="1:31" ht="15.75" customHeight="1" x14ac:dyDescent="0.15">
      <c r="A12" s="15">
        <v>43748.680820069443</v>
      </c>
      <c r="B12" s="6" t="s">
        <v>9</v>
      </c>
      <c r="C12" s="6" t="str">
        <f t="shared" si="0"/>
        <v>Harmony</v>
      </c>
      <c r="D12" s="6" t="str">
        <f t="shared" si="1"/>
        <v>McKalex Alexander</v>
      </c>
      <c r="F12" s="6" t="s">
        <v>247</v>
      </c>
      <c r="T12" s="6" t="s">
        <v>264</v>
      </c>
      <c r="AE12" s="6" t="s">
        <v>2040</v>
      </c>
    </row>
    <row r="13" spans="1:31" ht="15.75" customHeight="1" x14ac:dyDescent="0.15">
      <c r="A13" s="15">
        <v>43748.680856446765</v>
      </c>
      <c r="B13" s="6" t="s">
        <v>9</v>
      </c>
      <c r="C13" s="6" t="str">
        <f t="shared" si="0"/>
        <v>Harmony</v>
      </c>
      <c r="D13" s="6" t="str">
        <f t="shared" si="1"/>
        <v>Elianai Reyes</v>
      </c>
      <c r="F13" s="6" t="s">
        <v>247</v>
      </c>
      <c r="T13" s="6" t="s">
        <v>267</v>
      </c>
      <c r="AE13" s="6" t="s">
        <v>2041</v>
      </c>
    </row>
    <row r="14" spans="1:31" ht="15.75" customHeight="1" x14ac:dyDescent="0.15">
      <c r="A14" s="15">
        <v>43748.680980011573</v>
      </c>
      <c r="B14" s="6" t="s">
        <v>9</v>
      </c>
      <c r="C14" s="6" t="str">
        <f t="shared" si="0"/>
        <v>Harmony</v>
      </c>
      <c r="D14" s="6" t="str">
        <f t="shared" si="1"/>
        <v>Adrian Ortuno</v>
      </c>
      <c r="F14" s="6" t="s">
        <v>247</v>
      </c>
      <c r="T14" s="6" t="s">
        <v>263</v>
      </c>
      <c r="AE14" s="6" t="s">
        <v>2041</v>
      </c>
    </row>
    <row r="15" spans="1:31" ht="15.75" customHeight="1" x14ac:dyDescent="0.15">
      <c r="A15" s="15">
        <v>43748.681029652776</v>
      </c>
      <c r="B15" s="6" t="s">
        <v>9</v>
      </c>
      <c r="C15" s="6" t="str">
        <f t="shared" si="0"/>
        <v>Harmony</v>
      </c>
      <c r="D15" s="6" t="str">
        <f t="shared" si="1"/>
        <v>Cesar Figueroa</v>
      </c>
      <c r="F15" s="6" t="s">
        <v>247</v>
      </c>
      <c r="T15" s="6" t="s">
        <v>356</v>
      </c>
      <c r="AE15" s="6" t="s">
        <v>2041</v>
      </c>
    </row>
    <row r="16" spans="1:31" ht="15.75" customHeight="1" x14ac:dyDescent="0.15">
      <c r="A16" s="15">
        <v>43748.709574108798</v>
      </c>
      <c r="B16" s="6" t="s">
        <v>9</v>
      </c>
      <c r="C16" s="6" t="str">
        <f t="shared" si="0"/>
        <v>Manor New Tech</v>
      </c>
      <c r="D16" s="6" t="str">
        <f t="shared" si="1"/>
        <v>Ryan Sexton</v>
      </c>
      <c r="F16" s="6" t="s">
        <v>272</v>
      </c>
      <c r="W16" s="6" t="s">
        <v>282</v>
      </c>
      <c r="AE16" s="71" t="s">
        <v>2042</v>
      </c>
    </row>
    <row r="17" spans="1:31" ht="15.75" customHeight="1" x14ac:dyDescent="0.15">
      <c r="A17" s="15">
        <v>43748.710815289349</v>
      </c>
      <c r="B17" s="6" t="s">
        <v>9</v>
      </c>
      <c r="C17" s="6" t="str">
        <f t="shared" si="0"/>
        <v>Manor New Tech</v>
      </c>
      <c r="D17" s="6" t="str">
        <f t="shared" si="1"/>
        <v>Carlos Hoover</v>
      </c>
      <c r="F17" s="6" t="s">
        <v>272</v>
      </c>
      <c r="W17" s="6" t="s">
        <v>386</v>
      </c>
      <c r="AE17" s="6" t="s">
        <v>2043</v>
      </c>
    </row>
    <row r="18" spans="1:31" ht="15.75" customHeight="1" x14ac:dyDescent="0.15">
      <c r="A18" s="15">
        <v>43748.710961585646</v>
      </c>
      <c r="B18" s="6" t="s">
        <v>9</v>
      </c>
      <c r="C18" s="6" t="str">
        <f t="shared" si="0"/>
        <v>Manor New Tech</v>
      </c>
      <c r="D18" s="6" t="str">
        <f t="shared" si="1"/>
        <v>Maylo Garcia</v>
      </c>
      <c r="F18" s="6" t="s">
        <v>272</v>
      </c>
      <c r="W18" s="6" t="s">
        <v>279</v>
      </c>
      <c r="AE18" s="6" t="s">
        <v>2044</v>
      </c>
    </row>
    <row r="19" spans="1:31" ht="15.75" customHeight="1" x14ac:dyDescent="0.15">
      <c r="A19" s="15">
        <v>43748.712494525462</v>
      </c>
      <c r="B19" s="6" t="s">
        <v>9</v>
      </c>
      <c r="C19" s="6" t="str">
        <f t="shared" si="0"/>
        <v>Manor New Tech</v>
      </c>
      <c r="D19" s="6" t="str">
        <f t="shared" si="1"/>
        <v>Levi Ledesma-Olivo</v>
      </c>
      <c r="F19" s="6" t="s">
        <v>272</v>
      </c>
      <c r="W19" s="6" t="s">
        <v>283</v>
      </c>
      <c r="AE19" s="71" t="s">
        <v>2042</v>
      </c>
    </row>
    <row r="20" spans="1:31" ht="15.75" customHeight="1" x14ac:dyDescent="0.15">
      <c r="A20" s="15">
        <v>43748.720142962964</v>
      </c>
      <c r="B20" s="6" t="s">
        <v>9</v>
      </c>
      <c r="C20" s="6" t="str">
        <f t="shared" si="0"/>
        <v>Del Valle</v>
      </c>
      <c r="D20" s="6" t="str">
        <f t="shared" si="1"/>
        <v>Yaritza Kenyon</v>
      </c>
      <c r="F20" s="6" t="s">
        <v>144</v>
      </c>
      <c r="S20" s="6" t="s">
        <v>391</v>
      </c>
      <c r="AE20" s="6" t="s">
        <v>2045</v>
      </c>
    </row>
    <row r="21" spans="1:31" ht="15.75" customHeight="1" x14ac:dyDescent="0.15">
      <c r="A21" s="15">
        <v>43748.721013807866</v>
      </c>
      <c r="B21" s="6" t="s">
        <v>9</v>
      </c>
      <c r="C21" s="6" t="str">
        <f t="shared" si="0"/>
        <v>Del Valle</v>
      </c>
      <c r="D21" s="6" t="str">
        <f t="shared" si="1"/>
        <v>Rocio Montero</v>
      </c>
      <c r="F21" s="6" t="s">
        <v>144</v>
      </c>
      <c r="S21" s="6" t="s">
        <v>286</v>
      </c>
      <c r="AE21" s="6" t="s">
        <v>2046</v>
      </c>
    </row>
    <row r="22" spans="1:31" ht="15.75" customHeight="1" x14ac:dyDescent="0.15">
      <c r="A22" s="15">
        <v>43748.721549780093</v>
      </c>
      <c r="B22" s="6" t="s">
        <v>9</v>
      </c>
      <c r="C22" s="6" t="str">
        <f t="shared" si="0"/>
        <v>Hendrickson</v>
      </c>
      <c r="D22" s="6" t="str">
        <f t="shared" si="1"/>
        <v>Janvi Patel</v>
      </c>
      <c r="F22" s="6" t="s">
        <v>288</v>
      </c>
      <c r="U22" s="6" t="s">
        <v>29</v>
      </c>
      <c r="AE22" s="6" t="s">
        <v>2047</v>
      </c>
    </row>
    <row r="23" spans="1:31" ht="15.75" customHeight="1" x14ac:dyDescent="0.15">
      <c r="A23" s="15">
        <v>43748.72157444444</v>
      </c>
      <c r="B23" s="6" t="s">
        <v>9</v>
      </c>
      <c r="C23" s="6" t="str">
        <f t="shared" si="0"/>
        <v>Hendrickson</v>
      </c>
      <c r="D23" s="6" t="str">
        <f t="shared" si="1"/>
        <v>Isabella Gangle</v>
      </c>
      <c r="F23" s="6" t="s">
        <v>288</v>
      </c>
      <c r="U23" s="6" t="s">
        <v>27</v>
      </c>
      <c r="AE23" s="6" t="s">
        <v>2048</v>
      </c>
    </row>
    <row r="24" spans="1:31" ht="15.75" customHeight="1" x14ac:dyDescent="0.15">
      <c r="A24" s="15">
        <v>43748.7220366088</v>
      </c>
      <c r="B24" s="6" t="s">
        <v>9</v>
      </c>
      <c r="C24" s="6" t="str">
        <f t="shared" si="0"/>
        <v>Del Valle</v>
      </c>
      <c r="D24" s="6" t="str">
        <f t="shared" si="1"/>
        <v>Rand Lindsey</v>
      </c>
      <c r="F24" s="6" t="s">
        <v>144</v>
      </c>
      <c r="S24" s="6" t="s">
        <v>306</v>
      </c>
      <c r="AE24" s="6" t="s">
        <v>2049</v>
      </c>
    </row>
    <row r="25" spans="1:31" ht="15.75" customHeight="1" x14ac:dyDescent="0.15">
      <c r="A25" s="15">
        <v>43748.722346192131</v>
      </c>
      <c r="B25" s="6" t="s">
        <v>9</v>
      </c>
      <c r="C25" s="6" t="str">
        <f t="shared" si="0"/>
        <v>Del Valle</v>
      </c>
      <c r="D25" s="6" t="str">
        <f t="shared" si="1"/>
        <v>Ricardo Suarez-Garcia</v>
      </c>
      <c r="F25" s="6" t="s">
        <v>144</v>
      </c>
      <c r="S25" s="6" t="s">
        <v>2050</v>
      </c>
      <c r="AE25" s="6" t="s">
        <v>2051</v>
      </c>
    </row>
    <row r="26" spans="1:31" ht="15.75" customHeight="1" x14ac:dyDescent="0.15">
      <c r="A26" s="15">
        <v>43748.722483090278</v>
      </c>
      <c r="B26" s="6" t="s">
        <v>9</v>
      </c>
      <c r="C26" s="6" t="str">
        <f t="shared" si="0"/>
        <v>Hendrickson</v>
      </c>
      <c r="D26" s="6" t="str">
        <f t="shared" si="1"/>
        <v>Grace Parrott</v>
      </c>
      <c r="F26" s="6" t="s">
        <v>288</v>
      </c>
      <c r="U26" s="6" t="s">
        <v>25</v>
      </c>
      <c r="AE26" s="6" t="s">
        <v>2052</v>
      </c>
    </row>
    <row r="27" spans="1:31" ht="15.75" customHeight="1" x14ac:dyDescent="0.15">
      <c r="A27" s="15">
        <v>43748.722485439816</v>
      </c>
      <c r="B27" s="6" t="s">
        <v>9</v>
      </c>
      <c r="C27" s="6" t="str">
        <f t="shared" si="0"/>
        <v>Hendrickson</v>
      </c>
      <c r="D27" s="6" t="str">
        <f t="shared" si="1"/>
        <v>Matthew Hernandez</v>
      </c>
      <c r="F27" s="6" t="s">
        <v>288</v>
      </c>
      <c r="U27" s="6" t="s">
        <v>39</v>
      </c>
      <c r="AE27" s="6" t="s">
        <v>2053</v>
      </c>
    </row>
    <row r="28" spans="1:31" ht="15.75" customHeight="1" x14ac:dyDescent="0.15">
      <c r="A28" s="15">
        <v>43748.722487557869</v>
      </c>
      <c r="B28" s="6" t="s">
        <v>9</v>
      </c>
      <c r="C28" s="6" t="str">
        <f t="shared" si="0"/>
        <v>Hendrickson</v>
      </c>
      <c r="D28" s="6" t="str">
        <f t="shared" si="1"/>
        <v>Omar Islam</v>
      </c>
      <c r="F28" s="6" t="s">
        <v>288</v>
      </c>
      <c r="U28" s="6" t="s">
        <v>51</v>
      </c>
      <c r="AE28" s="6" t="s">
        <v>2054</v>
      </c>
    </row>
    <row r="29" spans="1:31" ht="15.75" customHeight="1" x14ac:dyDescent="0.15">
      <c r="A29" s="15">
        <v>43748.722503865742</v>
      </c>
      <c r="B29" s="6" t="s">
        <v>9</v>
      </c>
      <c r="C29" s="6" t="str">
        <f t="shared" si="0"/>
        <v>Hendrickson</v>
      </c>
      <c r="D29" s="6" t="str">
        <f t="shared" si="1"/>
        <v>Meagan Lavalle</v>
      </c>
      <c r="F29" s="6" t="s">
        <v>288</v>
      </c>
      <c r="U29" s="6" t="s">
        <v>41</v>
      </c>
      <c r="AE29" s="6" t="s">
        <v>2055</v>
      </c>
    </row>
    <row r="30" spans="1:31" ht="15.75" customHeight="1" x14ac:dyDescent="0.15">
      <c r="A30" s="15">
        <v>43748.722562546296</v>
      </c>
      <c r="B30" s="6" t="s">
        <v>9</v>
      </c>
      <c r="C30" s="6" t="str">
        <f t="shared" si="0"/>
        <v>Del Valle</v>
      </c>
      <c r="D30" s="6" t="str">
        <f t="shared" si="1"/>
        <v>Shien Naranjo</v>
      </c>
      <c r="F30" s="6" t="s">
        <v>144</v>
      </c>
      <c r="S30" s="6" t="s">
        <v>417</v>
      </c>
      <c r="AE30" s="6" t="s">
        <v>2056</v>
      </c>
    </row>
    <row r="31" spans="1:31" ht="15.75" customHeight="1" x14ac:dyDescent="0.15">
      <c r="A31" s="15">
        <v>43748.722654976853</v>
      </c>
      <c r="B31" s="6" t="s">
        <v>9</v>
      </c>
      <c r="C31" s="6" t="str">
        <f t="shared" si="0"/>
        <v>Del Valle</v>
      </c>
      <c r="D31" s="6" t="str">
        <f t="shared" si="1"/>
        <v>Edgar Velasco</v>
      </c>
      <c r="F31" s="6" t="s">
        <v>144</v>
      </c>
      <c r="S31" s="6" t="s">
        <v>300</v>
      </c>
      <c r="AE31" s="6" t="s">
        <v>2057</v>
      </c>
    </row>
    <row r="32" spans="1:31" ht="15.75" customHeight="1" x14ac:dyDescent="0.15">
      <c r="A32" s="15">
        <v>43748.722714293981</v>
      </c>
      <c r="B32" s="6" t="s">
        <v>9</v>
      </c>
      <c r="C32" s="6" t="str">
        <f t="shared" si="0"/>
        <v>Del Valle</v>
      </c>
      <c r="D32" s="6" t="str">
        <f t="shared" si="1"/>
        <v>Brian Richardson</v>
      </c>
      <c r="F32" s="6" t="s">
        <v>144</v>
      </c>
      <c r="S32" s="6" t="s">
        <v>299</v>
      </c>
      <c r="AE32" s="6" t="s">
        <v>2049</v>
      </c>
    </row>
    <row r="33" spans="1:31" ht="15.75" customHeight="1" x14ac:dyDescent="0.15">
      <c r="A33" s="15">
        <v>43748.722727372689</v>
      </c>
      <c r="B33" s="6" t="s">
        <v>9</v>
      </c>
      <c r="C33" s="6" t="str">
        <f t="shared" si="0"/>
        <v>Akins</v>
      </c>
      <c r="D33" s="6" t="str">
        <f t="shared" si="1"/>
        <v>Antonio Robert Tafoya Bermudez</v>
      </c>
      <c r="F33" s="6" t="s">
        <v>194</v>
      </c>
      <c r="R33" s="6" t="s">
        <v>326</v>
      </c>
      <c r="AE33" s="6" t="s">
        <v>2058</v>
      </c>
    </row>
    <row r="34" spans="1:31" ht="15.75" customHeight="1" x14ac:dyDescent="0.15">
      <c r="A34" s="15">
        <v>43748.725465868054</v>
      </c>
      <c r="B34" s="6" t="s">
        <v>9</v>
      </c>
      <c r="C34" s="6" t="str">
        <f t="shared" si="0"/>
        <v>Akins</v>
      </c>
      <c r="D34" s="6" t="str">
        <f t="shared" si="1"/>
        <v>Alex San Miguel</v>
      </c>
      <c r="F34" s="6" t="s">
        <v>194</v>
      </c>
      <c r="R34" s="6" t="s">
        <v>309</v>
      </c>
      <c r="AE34" s="6" t="s">
        <v>2059</v>
      </c>
    </row>
    <row r="35" spans="1:31" ht="15.75" customHeight="1" x14ac:dyDescent="0.15">
      <c r="A35" s="15">
        <v>43748.725817233797</v>
      </c>
      <c r="B35" s="6" t="s">
        <v>9</v>
      </c>
      <c r="C35" s="6" t="str">
        <f t="shared" si="0"/>
        <v>Hendrickson</v>
      </c>
      <c r="D35" s="6" t="str">
        <f t="shared" si="1"/>
        <v>Monae Thompson</v>
      </c>
      <c r="F35" s="6" t="s">
        <v>288</v>
      </c>
      <c r="U35" s="6" t="s">
        <v>43</v>
      </c>
      <c r="AE35" s="6" t="s">
        <v>2060</v>
      </c>
    </row>
    <row r="36" spans="1:31" ht="15.75" customHeight="1" x14ac:dyDescent="0.15">
      <c r="A36" s="15">
        <v>43748.726006712968</v>
      </c>
      <c r="B36" s="6" t="s">
        <v>9</v>
      </c>
      <c r="C36" s="6" t="str">
        <f t="shared" si="0"/>
        <v>Hendrickson</v>
      </c>
      <c r="D36" s="6" t="str">
        <f t="shared" si="1"/>
        <v>Avn Josh Manigsaca</v>
      </c>
      <c r="F36" s="6" t="s">
        <v>288</v>
      </c>
      <c r="U36" s="6" t="s">
        <v>12</v>
      </c>
      <c r="AE36" s="6" t="s">
        <v>2061</v>
      </c>
    </row>
    <row r="37" spans="1:31" ht="15.75" customHeight="1" x14ac:dyDescent="0.15">
      <c r="A37" s="15">
        <v>43748.726487337961</v>
      </c>
      <c r="B37" s="6" t="s">
        <v>9</v>
      </c>
      <c r="C37" s="6" t="str">
        <f t="shared" si="0"/>
        <v>Hendrickson</v>
      </c>
      <c r="D37" s="6" t="str">
        <f t="shared" si="1"/>
        <v>Trayton Selissen</v>
      </c>
      <c r="F37" s="6" t="s">
        <v>288</v>
      </c>
      <c r="U37" s="6" t="s">
        <v>59</v>
      </c>
      <c r="AE37" s="6" t="s">
        <v>2062</v>
      </c>
    </row>
    <row r="38" spans="1:31" ht="15.75" customHeight="1" x14ac:dyDescent="0.15">
      <c r="A38" s="15">
        <v>43748.726709791663</v>
      </c>
      <c r="B38" s="6" t="s">
        <v>9</v>
      </c>
      <c r="C38" s="6" t="str">
        <f t="shared" si="0"/>
        <v>Hendrickson</v>
      </c>
      <c r="D38" s="6" t="str">
        <f t="shared" si="1"/>
        <v>Jaykumar Patel</v>
      </c>
      <c r="F38" s="6" t="s">
        <v>288</v>
      </c>
      <c r="U38" s="6" t="s">
        <v>31</v>
      </c>
      <c r="AE38" s="6" t="s">
        <v>2061</v>
      </c>
    </row>
    <row r="39" spans="1:31" ht="15.75" customHeight="1" x14ac:dyDescent="0.15">
      <c r="A39" s="15">
        <v>43748.727256724538</v>
      </c>
      <c r="B39" s="6" t="s">
        <v>9</v>
      </c>
      <c r="C39" s="6" t="str">
        <f t="shared" si="0"/>
        <v>Hendrickson</v>
      </c>
      <c r="D39" s="6" t="str">
        <f t="shared" si="1"/>
        <v>Pranit Arya</v>
      </c>
      <c r="F39" s="6" t="s">
        <v>288</v>
      </c>
      <c r="U39" s="6" t="s">
        <v>55</v>
      </c>
      <c r="AE39" s="6" t="s">
        <v>2063</v>
      </c>
    </row>
    <row r="40" spans="1:31" ht="15.75" customHeight="1" x14ac:dyDescent="0.15">
      <c r="A40" s="15">
        <v>43748.728307534722</v>
      </c>
      <c r="B40" s="6" t="s">
        <v>9</v>
      </c>
      <c r="C40" s="6" t="str">
        <f t="shared" si="0"/>
        <v>Hendrickson</v>
      </c>
      <c r="D40" s="6" t="str">
        <f t="shared" si="1"/>
        <v>Nahom Tulu</v>
      </c>
      <c r="F40" s="6" t="s">
        <v>288</v>
      </c>
      <c r="U40" s="6" t="s">
        <v>47</v>
      </c>
      <c r="AE40" s="6" t="s">
        <v>2064</v>
      </c>
    </row>
    <row r="41" spans="1:31" ht="15.75" customHeight="1" x14ac:dyDescent="0.15">
      <c r="A41" s="15">
        <v>43748.728325590273</v>
      </c>
      <c r="B41" s="6" t="s">
        <v>9</v>
      </c>
      <c r="C41" s="6" t="str">
        <f t="shared" si="0"/>
        <v>Akins</v>
      </c>
      <c r="D41" s="6" t="str">
        <f t="shared" si="1"/>
        <v>Audrey Thomas</v>
      </c>
      <c r="F41" s="6" t="s">
        <v>194</v>
      </c>
      <c r="R41" s="6" t="s">
        <v>317</v>
      </c>
      <c r="AE41" s="6" t="s">
        <v>2065</v>
      </c>
    </row>
    <row r="42" spans="1:31" ht="15.75" customHeight="1" x14ac:dyDescent="0.15">
      <c r="A42" s="15">
        <v>43748.728363842594</v>
      </c>
      <c r="B42" s="6" t="s">
        <v>9</v>
      </c>
      <c r="C42" s="6" t="str">
        <f t="shared" si="0"/>
        <v>Akins</v>
      </c>
      <c r="D42" s="6" t="str">
        <f t="shared" si="1"/>
        <v>Adriana Reyes</v>
      </c>
      <c r="F42" s="6" t="s">
        <v>194</v>
      </c>
      <c r="R42" s="6" t="s">
        <v>318</v>
      </c>
      <c r="AE42" s="6" t="s">
        <v>2066</v>
      </c>
    </row>
    <row r="43" spans="1:31" ht="15.75" customHeight="1" x14ac:dyDescent="0.15">
      <c r="A43" s="15">
        <v>43748.728414942132</v>
      </c>
      <c r="B43" s="6" t="s">
        <v>9</v>
      </c>
      <c r="C43" s="6" t="str">
        <f t="shared" si="0"/>
        <v>Akins</v>
      </c>
      <c r="D43" s="6" t="str">
        <f t="shared" si="1"/>
        <v>Gabriel Tristan</v>
      </c>
      <c r="F43" s="6" t="s">
        <v>194</v>
      </c>
      <c r="R43" s="6" t="s">
        <v>314</v>
      </c>
      <c r="AE43" s="6" t="s">
        <v>2066</v>
      </c>
    </row>
    <row r="44" spans="1:31" ht="15.75" customHeight="1" x14ac:dyDescent="0.15">
      <c r="A44" s="15">
        <v>43748.729220196758</v>
      </c>
      <c r="B44" s="6" t="s">
        <v>9</v>
      </c>
      <c r="C44" s="6" t="str">
        <f t="shared" si="0"/>
        <v>Hendrickson</v>
      </c>
      <c r="D44" s="6" t="str">
        <f t="shared" si="1"/>
        <v>Laura Torres Cortez</v>
      </c>
      <c r="F44" s="6" t="s">
        <v>288</v>
      </c>
      <c r="U44" s="6" t="s">
        <v>37</v>
      </c>
      <c r="AE44" s="6" t="s">
        <v>2067</v>
      </c>
    </row>
    <row r="45" spans="1:31" ht="15.75" customHeight="1" x14ac:dyDescent="0.15">
      <c r="A45" s="15">
        <v>43748.730279733798</v>
      </c>
      <c r="B45" s="6" t="s">
        <v>9</v>
      </c>
      <c r="C45" s="6" t="str">
        <f t="shared" si="0"/>
        <v>Hendrickson</v>
      </c>
      <c r="D45" s="6" t="str">
        <f t="shared" si="1"/>
        <v>Abbas Abidi</v>
      </c>
      <c r="F45" s="6" t="s">
        <v>288</v>
      </c>
      <c r="U45" s="6" t="s">
        <v>6</v>
      </c>
      <c r="AE45" s="6" t="s">
        <v>2068</v>
      </c>
    </row>
    <row r="46" spans="1:31" ht="15.75" customHeight="1" x14ac:dyDescent="0.15">
      <c r="A46" s="15">
        <v>43748.730846851853</v>
      </c>
      <c r="B46" s="6" t="s">
        <v>9</v>
      </c>
      <c r="C46" s="6" t="str">
        <f t="shared" si="0"/>
        <v>Akins</v>
      </c>
      <c r="D46" s="6" t="str">
        <f t="shared" si="1"/>
        <v>Jebeca Smith</v>
      </c>
      <c r="F46" s="6" t="s">
        <v>194</v>
      </c>
      <c r="R46" s="6" t="s">
        <v>328</v>
      </c>
      <c r="AE46" s="6" t="s">
        <v>2069</v>
      </c>
    </row>
    <row r="47" spans="1:31" ht="15.75" customHeight="1" x14ac:dyDescent="0.15">
      <c r="A47" s="15">
        <v>43748.730887939819</v>
      </c>
      <c r="B47" s="6" t="s">
        <v>9</v>
      </c>
      <c r="C47" s="6" t="str">
        <f t="shared" si="0"/>
        <v>Hendrickson</v>
      </c>
      <c r="D47" s="6" t="str">
        <f t="shared" si="1"/>
        <v>Kayleigh Roberts</v>
      </c>
      <c r="F47" s="6" t="s">
        <v>288</v>
      </c>
      <c r="U47" s="6" t="s">
        <v>35</v>
      </c>
      <c r="AE47" s="6" t="s">
        <v>2070</v>
      </c>
    </row>
    <row r="48" spans="1:31" ht="15.75" customHeight="1" x14ac:dyDescent="0.15">
      <c r="A48" s="15">
        <v>43748.731279108797</v>
      </c>
      <c r="B48" s="6" t="s">
        <v>9</v>
      </c>
      <c r="C48" s="6" t="str">
        <f t="shared" si="0"/>
        <v>Akins</v>
      </c>
      <c r="D48" s="6" t="str">
        <f t="shared" si="1"/>
        <v>Edan Tapia-Lugo</v>
      </c>
      <c r="F48" s="6" t="s">
        <v>194</v>
      </c>
      <c r="R48" s="6" t="s">
        <v>323</v>
      </c>
      <c r="AE48" s="6" t="s">
        <v>2071</v>
      </c>
    </row>
    <row r="49" spans="1:31" ht="13" x14ac:dyDescent="0.15">
      <c r="A49" s="15">
        <v>43748.731319733793</v>
      </c>
      <c r="B49" s="6" t="s">
        <v>9</v>
      </c>
      <c r="C49" s="6" t="str">
        <f t="shared" si="0"/>
        <v>Akins</v>
      </c>
      <c r="D49" s="6" t="str">
        <f t="shared" si="1"/>
        <v>Daniel Tonche</v>
      </c>
      <c r="F49" s="6" t="s">
        <v>194</v>
      </c>
      <c r="R49" s="6" t="s">
        <v>311</v>
      </c>
      <c r="AE49" s="6" t="s">
        <v>2072</v>
      </c>
    </row>
    <row r="50" spans="1:31" ht="13" x14ac:dyDescent="0.15">
      <c r="A50" s="15">
        <v>43748.731327222224</v>
      </c>
      <c r="B50" s="6" t="s">
        <v>9</v>
      </c>
      <c r="C50" s="6" t="str">
        <f t="shared" si="0"/>
        <v>Akins</v>
      </c>
      <c r="D50" s="6" t="str">
        <f t="shared" si="1"/>
        <v>Diego Lopez</v>
      </c>
      <c r="F50" s="6" t="s">
        <v>194</v>
      </c>
      <c r="R50" s="6" t="s">
        <v>325</v>
      </c>
      <c r="AE50" s="6" t="s">
        <v>2071</v>
      </c>
    </row>
    <row r="51" spans="1:31" ht="13" x14ac:dyDescent="0.15">
      <c r="A51" s="15">
        <v>43748.731373298608</v>
      </c>
      <c r="B51" s="6" t="s">
        <v>9</v>
      </c>
      <c r="C51" s="6" t="str">
        <f t="shared" si="0"/>
        <v>Hendrickson</v>
      </c>
      <c r="D51" s="6" t="str">
        <f t="shared" si="1"/>
        <v>Oneza Vhora</v>
      </c>
      <c r="F51" s="6" t="s">
        <v>288</v>
      </c>
      <c r="U51" s="6" t="s">
        <v>53</v>
      </c>
      <c r="AE51" s="6" t="s">
        <v>2070</v>
      </c>
    </row>
    <row r="52" spans="1:31" ht="13" x14ac:dyDescent="0.15">
      <c r="A52" s="15">
        <v>43748.732768958333</v>
      </c>
      <c r="B52" s="6" t="s">
        <v>9</v>
      </c>
      <c r="C52" s="6" t="str">
        <f t="shared" si="0"/>
        <v>Akins</v>
      </c>
      <c r="D52" s="6" t="str">
        <f t="shared" si="1"/>
        <v>Edison Cheah</v>
      </c>
      <c r="F52" s="6" t="s">
        <v>194</v>
      </c>
      <c r="R52" s="6" t="s">
        <v>324</v>
      </c>
      <c r="AE52" s="6" t="s">
        <v>2073</v>
      </c>
    </row>
    <row r="53" spans="1:31" ht="13" x14ac:dyDescent="0.15">
      <c r="A53" s="15">
        <v>43748.732940312504</v>
      </c>
      <c r="B53" s="6" t="s">
        <v>9</v>
      </c>
      <c r="C53" s="6" t="str">
        <f t="shared" si="0"/>
        <v>Akins</v>
      </c>
      <c r="D53" s="6" t="str">
        <f t="shared" si="1"/>
        <v>Andres Ramirez</v>
      </c>
      <c r="F53" s="6" t="s">
        <v>194</v>
      </c>
      <c r="R53" s="6" t="s">
        <v>327</v>
      </c>
      <c r="AE53" s="6" t="s">
        <v>2074</v>
      </c>
    </row>
    <row r="54" spans="1:31" ht="13" x14ac:dyDescent="0.15">
      <c r="A54" s="15">
        <v>43748.742928020831</v>
      </c>
      <c r="B54" s="6" t="s">
        <v>9</v>
      </c>
      <c r="C54" s="6" t="str">
        <f t="shared" si="0"/>
        <v>Manor Early College High School</v>
      </c>
      <c r="D54" s="6" t="str">
        <f t="shared" si="1"/>
        <v>Thomas Armendariz</v>
      </c>
      <c r="F54" s="6" t="s">
        <v>210</v>
      </c>
      <c r="V54" s="6" t="s">
        <v>341</v>
      </c>
      <c r="AE54" s="6" t="s">
        <v>2075</v>
      </c>
    </row>
    <row r="55" spans="1:31" ht="13" x14ac:dyDescent="0.15">
      <c r="A55" s="15">
        <v>43748.743050787038</v>
      </c>
      <c r="B55" s="6" t="s">
        <v>9</v>
      </c>
      <c r="C55" s="6" t="str">
        <f t="shared" si="0"/>
        <v>Manor Early College High School</v>
      </c>
      <c r="D55" s="6" t="str">
        <f t="shared" si="1"/>
        <v>Kaiya Bello-Munn</v>
      </c>
      <c r="F55" s="6" t="s">
        <v>210</v>
      </c>
      <c r="V55" s="6" t="s">
        <v>347</v>
      </c>
      <c r="AE55" s="6" t="s">
        <v>2076</v>
      </c>
    </row>
    <row r="56" spans="1:31" ht="13" x14ac:dyDescent="0.15">
      <c r="A56" s="15">
        <v>43748.743586585653</v>
      </c>
      <c r="B56" s="6" t="s">
        <v>9</v>
      </c>
      <c r="C56" s="6" t="str">
        <f t="shared" si="0"/>
        <v>Manor Senior High School</v>
      </c>
      <c r="D56" s="6" t="str">
        <f t="shared" si="1"/>
        <v>Eddie Villegas</v>
      </c>
      <c r="F56" s="6" t="s">
        <v>332</v>
      </c>
      <c r="Y56" s="6" t="s">
        <v>342</v>
      </c>
      <c r="AE56" s="6" t="s">
        <v>2077</v>
      </c>
    </row>
    <row r="57" spans="1:31" ht="13" x14ac:dyDescent="0.15">
      <c r="A57" s="15">
        <v>43748.743704282402</v>
      </c>
      <c r="B57" s="6" t="s">
        <v>9</v>
      </c>
      <c r="C57" s="6" t="str">
        <f t="shared" si="0"/>
        <v>Manor Senior High School</v>
      </c>
      <c r="D57" s="6" t="str">
        <f t="shared" si="1"/>
        <v>Erica Cepeda</v>
      </c>
      <c r="F57" s="6" t="s">
        <v>332</v>
      </c>
      <c r="Y57" s="6" t="s">
        <v>419</v>
      </c>
      <c r="AE57" s="6" t="s">
        <v>2077</v>
      </c>
    </row>
    <row r="58" spans="1:31" ht="13" x14ac:dyDescent="0.15">
      <c r="A58" s="15">
        <v>43748.743825949074</v>
      </c>
      <c r="B58" s="6" t="s">
        <v>9</v>
      </c>
      <c r="C58" s="6" t="str">
        <f t="shared" si="0"/>
        <v>Manor Senior High School</v>
      </c>
      <c r="D58" s="6" t="str">
        <f t="shared" si="1"/>
        <v>Cassandra Martinez</v>
      </c>
      <c r="F58" s="6" t="s">
        <v>332</v>
      </c>
      <c r="Y58" s="6" t="s">
        <v>418</v>
      </c>
      <c r="AE58" s="6" t="s">
        <v>2078</v>
      </c>
    </row>
    <row r="59" spans="1:31" ht="13" x14ac:dyDescent="0.15">
      <c r="A59" s="15">
        <v>43748.744050671296</v>
      </c>
      <c r="B59" s="6" t="s">
        <v>9</v>
      </c>
      <c r="C59" s="6" t="str">
        <f t="shared" si="0"/>
        <v>Manor Early College High School</v>
      </c>
      <c r="D59" s="6" t="str">
        <f t="shared" si="1"/>
        <v>Harith Harizal</v>
      </c>
      <c r="F59" s="6" t="s">
        <v>210</v>
      </c>
      <c r="V59" s="6" t="s">
        <v>410</v>
      </c>
      <c r="AE59" s="6" t="s">
        <v>2079</v>
      </c>
    </row>
    <row r="60" spans="1:31" ht="13" x14ac:dyDescent="0.15">
      <c r="A60" s="15">
        <v>43748.744069525463</v>
      </c>
      <c r="B60" s="6" t="s">
        <v>9</v>
      </c>
      <c r="C60" s="6" t="str">
        <f t="shared" si="0"/>
        <v>Manor Early College High School</v>
      </c>
      <c r="D60" s="6" t="str">
        <f t="shared" si="1"/>
        <v>Alpha Ndiaye</v>
      </c>
      <c r="F60" s="6" t="s">
        <v>210</v>
      </c>
      <c r="V60" s="6" t="s">
        <v>339</v>
      </c>
      <c r="AE60" s="6" t="s">
        <v>2080</v>
      </c>
    </row>
    <row r="61" spans="1:31" ht="13" x14ac:dyDescent="0.15">
      <c r="A61" s="15">
        <v>43748.744125428246</v>
      </c>
      <c r="B61" s="6" t="s">
        <v>9</v>
      </c>
      <c r="C61" s="6" t="str">
        <f t="shared" si="0"/>
        <v>Manor Early College High School</v>
      </c>
      <c r="D61" s="6" t="str">
        <f t="shared" si="1"/>
        <v>Marlene Rodriguez</v>
      </c>
      <c r="F61" s="6" t="s">
        <v>210</v>
      </c>
      <c r="V61" s="6" t="s">
        <v>338</v>
      </c>
      <c r="AE61" s="6" t="s">
        <v>2081</v>
      </c>
    </row>
    <row r="62" spans="1:31" ht="13" x14ac:dyDescent="0.15">
      <c r="A62" s="15">
        <v>43748.744209780096</v>
      </c>
      <c r="B62" s="6" t="s">
        <v>9</v>
      </c>
      <c r="C62" s="6" t="str">
        <f t="shared" si="0"/>
        <v>Manor Senior High School</v>
      </c>
      <c r="D62" s="6" t="str">
        <f t="shared" si="1"/>
        <v>Bianca Exiga</v>
      </c>
      <c r="F62" s="6" t="s">
        <v>332</v>
      </c>
      <c r="Y62" s="6" t="s">
        <v>399</v>
      </c>
      <c r="AE62" s="6" t="s">
        <v>2082</v>
      </c>
    </row>
    <row r="63" spans="1:31" ht="13" x14ac:dyDescent="0.15">
      <c r="A63" s="15">
        <v>43748.744274305558</v>
      </c>
      <c r="B63" s="6" t="s">
        <v>9</v>
      </c>
      <c r="C63" s="6" t="str">
        <f t="shared" si="0"/>
        <v>Manor Senior High School</v>
      </c>
      <c r="D63" s="6" t="str">
        <f t="shared" si="1"/>
        <v>Jeremiah Cole</v>
      </c>
      <c r="F63" s="6" t="s">
        <v>332</v>
      </c>
      <c r="Y63" s="6" t="s">
        <v>398</v>
      </c>
      <c r="AE63" s="6" t="s">
        <v>2082</v>
      </c>
    </row>
    <row r="64" spans="1:31" ht="13" x14ac:dyDescent="0.15">
      <c r="A64" s="15">
        <v>43753.645980520829</v>
      </c>
      <c r="B64" s="6" t="s">
        <v>9</v>
      </c>
      <c r="C64" s="6" t="str">
        <f t="shared" si="0"/>
        <v>Harmony</v>
      </c>
      <c r="D64" s="6" t="str">
        <f t="shared" si="1"/>
        <v>Rameez Khawaja</v>
      </c>
      <c r="F64" s="6" t="s">
        <v>247</v>
      </c>
      <c r="T64" s="6" t="s">
        <v>255</v>
      </c>
      <c r="AE64" s="71" t="s">
        <v>2083</v>
      </c>
    </row>
    <row r="65" spans="1:31" ht="13" x14ac:dyDescent="0.15">
      <c r="A65" s="15">
        <v>43753.674075474541</v>
      </c>
      <c r="B65" s="6" t="s">
        <v>9</v>
      </c>
      <c r="C65" s="6" t="str">
        <f t="shared" si="0"/>
        <v>Harmony</v>
      </c>
      <c r="D65" s="6" t="str">
        <f t="shared" si="1"/>
        <v>Emin Koroglu</v>
      </c>
      <c r="F65" s="6" t="s">
        <v>247</v>
      </c>
      <c r="T65" s="6" t="s">
        <v>259</v>
      </c>
      <c r="AE65" s="6" t="s">
        <v>2084</v>
      </c>
    </row>
    <row r="66" spans="1:31" ht="13" x14ac:dyDescent="0.15">
      <c r="A66" s="15">
        <v>43754.722937928236</v>
      </c>
      <c r="B66" s="6" t="s">
        <v>9</v>
      </c>
      <c r="C66" s="6" t="str">
        <f t="shared" si="0"/>
        <v>Del Valle</v>
      </c>
      <c r="D66" s="6" t="str">
        <f t="shared" si="1"/>
        <v>Justice Warren</v>
      </c>
      <c r="F66" s="6" t="s">
        <v>144</v>
      </c>
      <c r="S66" s="6" t="s">
        <v>148</v>
      </c>
      <c r="AE66" s="6" t="s">
        <v>2085</v>
      </c>
    </row>
    <row r="67" spans="1:31" ht="13" x14ac:dyDescent="0.15">
      <c r="A67" s="15">
        <v>43754.723057210649</v>
      </c>
      <c r="B67" s="6" t="s">
        <v>9</v>
      </c>
      <c r="C67" s="6" t="str">
        <f t="shared" si="0"/>
        <v>Del Valle</v>
      </c>
      <c r="D67" s="6" t="str">
        <f t="shared" si="1"/>
        <v>Felipe Bautista</v>
      </c>
      <c r="F67" s="6" t="s">
        <v>144</v>
      </c>
      <c r="S67" s="6" t="s">
        <v>416</v>
      </c>
      <c r="AE67" s="6" t="s">
        <v>2086</v>
      </c>
    </row>
    <row r="68" spans="1:31" ht="13" x14ac:dyDescent="0.15">
      <c r="A68" s="15">
        <v>43754.723460567126</v>
      </c>
      <c r="B68" s="6" t="s">
        <v>9</v>
      </c>
      <c r="C68" s="6" t="str">
        <f t="shared" si="0"/>
        <v>Del Valle</v>
      </c>
      <c r="D68" s="6" t="str">
        <f t="shared" si="1"/>
        <v>Amanda Escalante</v>
      </c>
      <c r="F68" s="6" t="s">
        <v>144</v>
      </c>
      <c r="S68" s="6" t="s">
        <v>400</v>
      </c>
      <c r="AE68" s="6" t="s">
        <v>2087</v>
      </c>
    </row>
    <row r="69" spans="1:31" ht="13" x14ac:dyDescent="0.15">
      <c r="A69" s="15">
        <v>43754.723476909727</v>
      </c>
      <c r="B69" s="6" t="s">
        <v>9</v>
      </c>
      <c r="C69" s="6" t="str">
        <f t="shared" si="0"/>
        <v>Del Valle</v>
      </c>
      <c r="D69" s="6" t="str">
        <f t="shared" si="1"/>
        <v>Julian Garza</v>
      </c>
      <c r="F69" s="6" t="s">
        <v>144</v>
      </c>
      <c r="S69" s="6" t="s">
        <v>147</v>
      </c>
      <c r="AE69" s="6" t="s">
        <v>2087</v>
      </c>
    </row>
    <row r="70" spans="1:31" ht="13" x14ac:dyDescent="0.15">
      <c r="A70" s="15">
        <v>43754.723547719906</v>
      </c>
      <c r="B70" s="6" t="s">
        <v>9</v>
      </c>
      <c r="C70" s="6" t="str">
        <f t="shared" si="0"/>
        <v>Del Valle</v>
      </c>
      <c r="D70" s="6" t="str">
        <f t="shared" si="1"/>
        <v>Lucia Hernandez</v>
      </c>
      <c r="F70" s="6" t="s">
        <v>144</v>
      </c>
      <c r="S70" s="6" t="s">
        <v>196</v>
      </c>
      <c r="AE70" s="71" t="s">
        <v>2088</v>
      </c>
    </row>
    <row r="71" spans="1:31" ht="13" x14ac:dyDescent="0.15">
      <c r="A71" s="15">
        <v>43754.723597881944</v>
      </c>
      <c r="B71" s="6" t="s">
        <v>9</v>
      </c>
      <c r="C71" s="6" t="str">
        <f t="shared" si="0"/>
        <v>Stony Point</v>
      </c>
      <c r="D71" s="6" t="str">
        <f t="shared" si="1"/>
        <v>Alicia Navarro</v>
      </c>
      <c r="F71" s="6" t="s">
        <v>142</v>
      </c>
      <c r="AA71" s="6" t="s">
        <v>186</v>
      </c>
      <c r="AE71" s="6" t="s">
        <v>2089</v>
      </c>
    </row>
    <row r="72" spans="1:31" ht="13" x14ac:dyDescent="0.15">
      <c r="A72" s="15">
        <v>43754.723693437496</v>
      </c>
      <c r="B72" s="6" t="s">
        <v>9</v>
      </c>
      <c r="C72" s="6" t="str">
        <f t="shared" si="0"/>
        <v>Del Valle</v>
      </c>
      <c r="D72" s="6" t="str">
        <f t="shared" si="1"/>
        <v>Nicole Monroy</v>
      </c>
      <c r="F72" s="6" t="s">
        <v>144</v>
      </c>
      <c r="S72" s="6" t="s">
        <v>162</v>
      </c>
      <c r="AE72" s="71" t="s">
        <v>2088</v>
      </c>
    </row>
    <row r="73" spans="1:31" ht="13" x14ac:dyDescent="0.15">
      <c r="A73" s="15">
        <v>43754.723892407404</v>
      </c>
      <c r="B73" s="6" t="s">
        <v>9</v>
      </c>
      <c r="C73" s="6" t="str">
        <f t="shared" si="0"/>
        <v>Pflugerville</v>
      </c>
      <c r="D73" s="6" t="str">
        <f t="shared" si="1"/>
        <v>Diego Becerra</v>
      </c>
      <c r="F73" s="6" t="s">
        <v>149</v>
      </c>
      <c r="Z73" s="6" t="s">
        <v>74</v>
      </c>
      <c r="AE73" s="6" t="s">
        <v>2090</v>
      </c>
    </row>
    <row r="74" spans="1:31" ht="13" x14ac:dyDescent="0.15">
      <c r="A74" s="15">
        <v>43754.72401799768</v>
      </c>
      <c r="B74" s="6" t="s">
        <v>9</v>
      </c>
      <c r="C74" s="6" t="str">
        <f t="shared" si="0"/>
        <v>Pflugerville</v>
      </c>
      <c r="D74" s="6" t="str">
        <f t="shared" si="1"/>
        <v>Roberto Salinas</v>
      </c>
      <c r="F74" s="6" t="s">
        <v>149</v>
      </c>
      <c r="Z74" s="6" t="s">
        <v>90</v>
      </c>
      <c r="AE74" s="6" t="s">
        <v>2091</v>
      </c>
    </row>
    <row r="75" spans="1:31" ht="13" x14ac:dyDescent="0.15">
      <c r="A75" s="15">
        <v>43754.72403143518</v>
      </c>
      <c r="B75" s="6" t="s">
        <v>9</v>
      </c>
      <c r="C75" s="6" t="str">
        <f t="shared" si="0"/>
        <v>Del Valle</v>
      </c>
      <c r="D75" s="6" t="str">
        <f t="shared" si="1"/>
        <v>Juan Salas</v>
      </c>
      <c r="F75" s="6" t="s">
        <v>144</v>
      </c>
      <c r="S75" s="6" t="s">
        <v>159</v>
      </c>
      <c r="AE75" s="6" t="s">
        <v>2092</v>
      </c>
    </row>
    <row r="76" spans="1:31" ht="13" x14ac:dyDescent="0.15">
      <c r="A76" s="15">
        <v>43754.724357893516</v>
      </c>
      <c r="B76" s="6" t="s">
        <v>9</v>
      </c>
      <c r="C76" s="6" t="str">
        <f t="shared" si="0"/>
        <v>Pflugerville</v>
      </c>
      <c r="D76" s="6" t="str">
        <f t="shared" si="1"/>
        <v>Seraphim Sea</v>
      </c>
      <c r="F76" s="6" t="s">
        <v>149</v>
      </c>
      <c r="Z76" s="6" t="s">
        <v>92</v>
      </c>
      <c r="AE76" s="6" t="s">
        <v>2090</v>
      </c>
    </row>
    <row r="77" spans="1:31" ht="13" x14ac:dyDescent="0.15">
      <c r="A77" s="15">
        <v>43754.72446493055</v>
      </c>
      <c r="B77" s="6" t="s">
        <v>9</v>
      </c>
      <c r="C77" s="6" t="str">
        <f t="shared" si="0"/>
        <v>Del Valle</v>
      </c>
      <c r="D77" s="6" t="str">
        <f t="shared" si="1"/>
        <v>Esperanza Hernandez</v>
      </c>
      <c r="F77" s="6" t="s">
        <v>144</v>
      </c>
      <c r="S77" s="6" t="s">
        <v>173</v>
      </c>
      <c r="AE77" s="6" t="s">
        <v>2093</v>
      </c>
    </row>
    <row r="78" spans="1:31" ht="13" x14ac:dyDescent="0.15">
      <c r="A78" s="15">
        <v>43754.724598078705</v>
      </c>
      <c r="B78" s="6" t="s">
        <v>9</v>
      </c>
      <c r="C78" s="6" t="str">
        <f t="shared" si="0"/>
        <v>Del Valle</v>
      </c>
      <c r="D78" s="6" t="str">
        <f t="shared" si="1"/>
        <v>Quavon Jones</v>
      </c>
      <c r="F78" s="6" t="s">
        <v>144</v>
      </c>
      <c r="S78" s="6" t="s">
        <v>357</v>
      </c>
      <c r="AE78" s="71" t="s">
        <v>2094</v>
      </c>
    </row>
    <row r="79" spans="1:31" ht="13" x14ac:dyDescent="0.15">
      <c r="A79" s="15">
        <v>43754.725248831019</v>
      </c>
      <c r="B79" s="6" t="s">
        <v>9</v>
      </c>
      <c r="C79" s="6" t="str">
        <f t="shared" si="0"/>
        <v>Del Valle</v>
      </c>
      <c r="D79" s="6" t="str">
        <f t="shared" si="1"/>
        <v>Jose Hernandez</v>
      </c>
      <c r="F79" s="6" t="s">
        <v>144</v>
      </c>
      <c r="S79" s="6" t="s">
        <v>413</v>
      </c>
      <c r="AE79" s="6" t="s">
        <v>2095</v>
      </c>
    </row>
    <row r="80" spans="1:31" ht="13" x14ac:dyDescent="0.15">
      <c r="A80" s="15">
        <v>43754.725839780091</v>
      </c>
      <c r="B80" s="6" t="s">
        <v>9</v>
      </c>
      <c r="C80" s="6" t="str">
        <f t="shared" si="0"/>
        <v>Stony Point</v>
      </c>
      <c r="D80" s="6" t="str">
        <f t="shared" si="1"/>
        <v>Chieh-An Chen</v>
      </c>
      <c r="F80" s="6" t="s">
        <v>142</v>
      </c>
      <c r="AA80" s="6" t="s">
        <v>187</v>
      </c>
      <c r="AE80" s="6" t="s">
        <v>2096</v>
      </c>
    </row>
    <row r="81" spans="1:31" ht="13" x14ac:dyDescent="0.15">
      <c r="A81" s="15">
        <v>43754.726251261571</v>
      </c>
      <c r="B81" s="6" t="s">
        <v>9</v>
      </c>
      <c r="C81" s="6" t="str">
        <f t="shared" si="0"/>
        <v>Stony Point</v>
      </c>
      <c r="D81" s="6" t="str">
        <f t="shared" si="1"/>
        <v>Sara LaFollette</v>
      </c>
      <c r="F81" s="6" t="s">
        <v>142</v>
      </c>
      <c r="AA81" s="6" t="s">
        <v>197</v>
      </c>
      <c r="AE81" s="6" t="s">
        <v>2097</v>
      </c>
    </row>
    <row r="82" spans="1:31" ht="13" x14ac:dyDescent="0.15">
      <c r="A82" s="15">
        <v>43754.726446041663</v>
      </c>
      <c r="B82" s="6" t="s">
        <v>9</v>
      </c>
      <c r="C82" s="6" t="str">
        <f t="shared" si="0"/>
        <v>Stony Point</v>
      </c>
      <c r="D82" s="6" t="str">
        <f t="shared" si="1"/>
        <v>Jheason Williams</v>
      </c>
      <c r="F82" s="6" t="s">
        <v>142</v>
      </c>
      <c r="AA82" s="6" t="s">
        <v>364</v>
      </c>
      <c r="AE82" s="6" t="s">
        <v>2098</v>
      </c>
    </row>
    <row r="83" spans="1:31" ht="13" x14ac:dyDescent="0.15">
      <c r="A83" s="15">
        <v>43754.726512106485</v>
      </c>
      <c r="B83" s="6" t="s">
        <v>9</v>
      </c>
      <c r="C83" s="6" t="str">
        <f t="shared" si="0"/>
        <v>Stony Point</v>
      </c>
      <c r="D83" s="6" t="str">
        <f t="shared" si="1"/>
        <v>Anne-Marie Prosper</v>
      </c>
      <c r="F83" s="6" t="s">
        <v>142</v>
      </c>
      <c r="AA83" s="6" t="s">
        <v>188</v>
      </c>
      <c r="AE83" s="6" t="s">
        <v>2099</v>
      </c>
    </row>
    <row r="84" spans="1:31" ht="13" x14ac:dyDescent="0.15">
      <c r="A84" s="15">
        <v>43754.727048657413</v>
      </c>
      <c r="B84" s="6" t="s">
        <v>9</v>
      </c>
      <c r="C84" s="6" t="str">
        <f t="shared" si="0"/>
        <v>Stony Point</v>
      </c>
      <c r="D84" s="6" t="str">
        <f t="shared" si="1"/>
        <v>Ashely Briscoe</v>
      </c>
      <c r="F84" s="6" t="s">
        <v>142</v>
      </c>
      <c r="AA84" s="6" t="s">
        <v>182</v>
      </c>
      <c r="AE84" s="6" t="s">
        <v>2096</v>
      </c>
    </row>
    <row r="85" spans="1:31" ht="13" x14ac:dyDescent="0.15">
      <c r="A85" s="15">
        <v>43754.727182222225</v>
      </c>
      <c r="B85" s="6" t="s">
        <v>9</v>
      </c>
      <c r="C85" s="6" t="str">
        <f t="shared" si="0"/>
        <v>Stony Point</v>
      </c>
      <c r="D85" s="6" t="str">
        <f t="shared" si="1"/>
        <v>A'Miracle Davis</v>
      </c>
      <c r="F85" s="6" t="s">
        <v>142</v>
      </c>
      <c r="AA85" s="6" t="s">
        <v>415</v>
      </c>
      <c r="AE85" s="6" t="s">
        <v>2100</v>
      </c>
    </row>
    <row r="86" spans="1:31" ht="13" x14ac:dyDescent="0.15">
      <c r="A86" s="15">
        <v>43754.727847361108</v>
      </c>
      <c r="B86" s="6" t="s">
        <v>9</v>
      </c>
      <c r="C86" s="6" t="str">
        <f t="shared" si="0"/>
        <v>Stony Point</v>
      </c>
      <c r="D86" s="6" t="str">
        <f t="shared" si="1"/>
        <v>Aidan Lengua</v>
      </c>
      <c r="F86" s="6" t="s">
        <v>142</v>
      </c>
      <c r="AA86" s="6" t="s">
        <v>204</v>
      </c>
      <c r="AE86" s="6" t="s">
        <v>2101</v>
      </c>
    </row>
    <row r="87" spans="1:31" ht="13" x14ac:dyDescent="0.15">
      <c r="A87" s="15">
        <v>43754.729339409721</v>
      </c>
      <c r="B87" s="6" t="s">
        <v>9</v>
      </c>
      <c r="C87" s="6" t="str">
        <f t="shared" si="0"/>
        <v>Pflugerville</v>
      </c>
      <c r="D87" s="6" t="str">
        <f t="shared" si="1"/>
        <v>Joshua Guiang</v>
      </c>
      <c r="F87" s="6" t="s">
        <v>149</v>
      </c>
      <c r="Z87" s="6" t="s">
        <v>84</v>
      </c>
      <c r="AE87" s="6" t="s">
        <v>2102</v>
      </c>
    </row>
    <row r="88" spans="1:31" ht="13" x14ac:dyDescent="0.15">
      <c r="A88" s="15">
        <v>43754.729382824073</v>
      </c>
      <c r="B88" s="6" t="s">
        <v>9</v>
      </c>
      <c r="C88" s="6" t="str">
        <f t="shared" si="0"/>
        <v>Pflugerville</v>
      </c>
      <c r="D88" s="6" t="str">
        <f t="shared" si="1"/>
        <v>Tam Nguyen</v>
      </c>
      <c r="F88" s="6" t="s">
        <v>149</v>
      </c>
      <c r="Z88" s="6" t="s">
        <v>96</v>
      </c>
      <c r="AE88" s="6" t="s">
        <v>2102</v>
      </c>
    </row>
    <row r="89" spans="1:31" ht="13" x14ac:dyDescent="0.15">
      <c r="A89" s="15">
        <v>43754.729571793985</v>
      </c>
      <c r="B89" s="6" t="s">
        <v>9</v>
      </c>
      <c r="C89" s="6" t="str">
        <f t="shared" si="0"/>
        <v>Pflugerville</v>
      </c>
      <c r="D89" s="6" t="str">
        <f t="shared" si="1"/>
        <v>Jose Gonzalez Macedo</v>
      </c>
      <c r="F89" s="6" t="s">
        <v>149</v>
      </c>
      <c r="Z89" s="6" t="s">
        <v>82</v>
      </c>
      <c r="AE89" s="6" t="s">
        <v>2102</v>
      </c>
    </row>
    <row r="90" spans="1:31" ht="13" x14ac:dyDescent="0.15">
      <c r="A90" s="15">
        <v>43754.730180752318</v>
      </c>
      <c r="B90" s="6" t="s">
        <v>9</v>
      </c>
      <c r="C90" s="6" t="str">
        <f t="shared" si="0"/>
        <v>Pflugerville</v>
      </c>
      <c r="D90" s="6" t="str">
        <f t="shared" si="1"/>
        <v>Afreen Alim</v>
      </c>
      <c r="F90" s="6" t="s">
        <v>149</v>
      </c>
      <c r="Z90" s="6" t="s">
        <v>62</v>
      </c>
      <c r="AE90" s="6" t="s">
        <v>2102</v>
      </c>
    </row>
    <row r="91" spans="1:31" ht="13" x14ac:dyDescent="0.15">
      <c r="A91" s="15">
        <v>43754.73020711806</v>
      </c>
      <c r="B91" s="6" t="s">
        <v>9</v>
      </c>
      <c r="C91" s="6" t="str">
        <f t="shared" si="0"/>
        <v>Pflugerville</v>
      </c>
      <c r="D91" s="6" t="str">
        <f t="shared" si="1"/>
        <v>Lambert Ike</v>
      </c>
      <c r="F91" s="6" t="s">
        <v>149</v>
      </c>
      <c r="Z91" s="6" t="s">
        <v>86</v>
      </c>
      <c r="AE91" s="6" t="s">
        <v>2103</v>
      </c>
    </row>
    <row r="92" spans="1:31" ht="13" x14ac:dyDescent="0.15">
      <c r="A92" s="15">
        <v>43754.731703136575</v>
      </c>
      <c r="B92" s="6" t="s">
        <v>9</v>
      </c>
      <c r="C92" s="6" t="str">
        <f t="shared" si="0"/>
        <v>Pflugerville</v>
      </c>
      <c r="D92" s="6" t="str">
        <f t="shared" si="1"/>
        <v>John Mejia</v>
      </c>
      <c r="F92" s="6" t="s">
        <v>149</v>
      </c>
      <c r="Z92" s="6" t="s">
        <v>80</v>
      </c>
      <c r="AE92" s="6" t="s">
        <v>2104</v>
      </c>
    </row>
    <row r="93" spans="1:31" ht="13" x14ac:dyDescent="0.15">
      <c r="A93" s="15">
        <v>43754.731887824077</v>
      </c>
      <c r="B93" s="6" t="s">
        <v>9</v>
      </c>
      <c r="C93" s="6" t="str">
        <f t="shared" si="0"/>
        <v>Pflugerville</v>
      </c>
      <c r="D93" s="6" t="str">
        <f t="shared" si="1"/>
        <v>Cristian Hernandez</v>
      </c>
      <c r="F93" s="6" t="s">
        <v>149</v>
      </c>
      <c r="Z93" s="6" t="s">
        <v>70</v>
      </c>
      <c r="AE93" s="6" t="s">
        <v>2104</v>
      </c>
    </row>
    <row r="94" spans="1:31" ht="13" x14ac:dyDescent="0.15">
      <c r="A94" s="15">
        <v>43754.732045428245</v>
      </c>
      <c r="B94" s="6" t="s">
        <v>9</v>
      </c>
      <c r="C94" s="6" t="str">
        <f t="shared" si="0"/>
        <v>Pflugerville</v>
      </c>
      <c r="D94" s="6" t="str">
        <f t="shared" si="1"/>
        <v>Emily Vidaurri</v>
      </c>
      <c r="F94" s="6" t="s">
        <v>149</v>
      </c>
      <c r="Z94" s="6" t="s">
        <v>76</v>
      </c>
      <c r="AE94" s="6" t="s">
        <v>2105</v>
      </c>
    </row>
    <row r="95" spans="1:31" ht="13" x14ac:dyDescent="0.15">
      <c r="A95" s="15">
        <v>43754.733006956019</v>
      </c>
      <c r="B95" s="6" t="s">
        <v>9</v>
      </c>
      <c r="C95" s="6" t="str">
        <f t="shared" si="0"/>
        <v>Pflugerville</v>
      </c>
      <c r="D95" s="6" t="str">
        <f t="shared" si="1"/>
        <v>Alyssa Domingue</v>
      </c>
      <c r="F95" s="6" t="s">
        <v>149</v>
      </c>
      <c r="Z95" s="6" t="s">
        <v>64</v>
      </c>
      <c r="AE95" s="6" t="s">
        <v>2106</v>
      </c>
    </row>
    <row r="96" spans="1:31" ht="13" x14ac:dyDescent="0.15">
      <c r="A96" s="15">
        <v>43754.733140081022</v>
      </c>
      <c r="B96" s="6" t="s">
        <v>9</v>
      </c>
      <c r="C96" s="6" t="str">
        <f t="shared" si="0"/>
        <v>Pflugerville</v>
      </c>
      <c r="D96" s="6" t="str">
        <f t="shared" si="1"/>
        <v>Subah Shabnam</v>
      </c>
      <c r="F96" s="6" t="s">
        <v>149</v>
      </c>
      <c r="Z96" s="6" t="s">
        <v>94</v>
      </c>
      <c r="AE96" s="6" t="s">
        <v>2106</v>
      </c>
    </row>
    <row r="97" spans="1:31" ht="13" x14ac:dyDescent="0.15">
      <c r="A97" s="15">
        <v>43759.731132766203</v>
      </c>
      <c r="B97" s="6" t="s">
        <v>9</v>
      </c>
      <c r="C97" s="6" t="str">
        <f t="shared" si="0"/>
        <v>Weiss</v>
      </c>
      <c r="D97" s="6" t="str">
        <f t="shared" si="1"/>
        <v>Leia Kelly</v>
      </c>
      <c r="F97" s="6" t="s">
        <v>168</v>
      </c>
      <c r="AB97" s="6" t="s">
        <v>118</v>
      </c>
      <c r="AE97" s="6" t="s">
        <v>2107</v>
      </c>
    </row>
    <row r="98" spans="1:31" ht="13" x14ac:dyDescent="0.15">
      <c r="A98" s="15">
        <v>43759.731193842592</v>
      </c>
      <c r="B98" s="6" t="s">
        <v>9</v>
      </c>
      <c r="C98" s="6" t="str">
        <f t="shared" si="0"/>
        <v>Weiss</v>
      </c>
      <c r="D98" s="6" t="str">
        <f t="shared" si="1"/>
        <v>Angelyna Le</v>
      </c>
      <c r="F98" s="6" t="s">
        <v>168</v>
      </c>
      <c r="AB98" s="6" t="s">
        <v>104</v>
      </c>
      <c r="AE98" s="6" t="s">
        <v>2108</v>
      </c>
    </row>
    <row r="99" spans="1:31" ht="13" x14ac:dyDescent="0.15">
      <c r="A99" s="15">
        <v>43759.731308773145</v>
      </c>
      <c r="B99" s="6" t="s">
        <v>9</v>
      </c>
      <c r="C99" s="6" t="str">
        <f t="shared" si="0"/>
        <v>Weiss</v>
      </c>
      <c r="D99" s="6" t="str">
        <f t="shared" si="1"/>
        <v>Rashi Yadav</v>
      </c>
      <c r="F99" s="6" t="s">
        <v>168</v>
      </c>
      <c r="AB99" s="6" t="s">
        <v>120</v>
      </c>
      <c r="AE99" s="6" t="s">
        <v>2109</v>
      </c>
    </row>
    <row r="100" spans="1:31" ht="13" x14ac:dyDescent="0.15">
      <c r="A100" s="15">
        <v>43759.73200423611</v>
      </c>
      <c r="B100" s="6" t="s">
        <v>9</v>
      </c>
      <c r="C100" s="6" t="str">
        <f t="shared" si="0"/>
        <v>Weiss</v>
      </c>
      <c r="D100" s="6" t="str">
        <f t="shared" si="1"/>
        <v>Daena Daus</v>
      </c>
      <c r="F100" s="6" t="s">
        <v>168</v>
      </c>
      <c r="AB100" s="6" t="s">
        <v>112</v>
      </c>
      <c r="AE100" s="6" t="s">
        <v>2110</v>
      </c>
    </row>
    <row r="101" spans="1:31" ht="13" x14ac:dyDescent="0.15">
      <c r="A101" s="15">
        <v>43759.732013784727</v>
      </c>
      <c r="B101" s="6" t="s">
        <v>9</v>
      </c>
      <c r="C101" s="6" t="str">
        <f t="shared" si="0"/>
        <v>Weiss</v>
      </c>
      <c r="D101" s="6" t="str">
        <f t="shared" si="1"/>
        <v>Ayesha Faheem</v>
      </c>
      <c r="F101" s="6" t="s">
        <v>168</v>
      </c>
      <c r="AB101" s="6" t="s">
        <v>106</v>
      </c>
      <c r="AE101" s="6" t="s">
        <v>2111</v>
      </c>
    </row>
    <row r="102" spans="1:31" ht="13" x14ac:dyDescent="0.15">
      <c r="A102" s="15">
        <v>43759.732072962965</v>
      </c>
      <c r="B102" s="6" t="s">
        <v>9</v>
      </c>
      <c r="C102" s="6" t="str">
        <f t="shared" si="0"/>
        <v>Weiss</v>
      </c>
      <c r="D102" s="6" t="str">
        <f t="shared" si="1"/>
        <v>Alan Garcia</v>
      </c>
      <c r="F102" s="6" t="s">
        <v>168</v>
      </c>
      <c r="AB102" s="6" t="s">
        <v>102</v>
      </c>
      <c r="AE102" s="6" t="s">
        <v>2112</v>
      </c>
    </row>
    <row r="103" spans="1:31" ht="13" x14ac:dyDescent="0.15">
      <c r="A103" s="15">
        <v>43759.733393668983</v>
      </c>
      <c r="B103" s="6" t="s">
        <v>9</v>
      </c>
      <c r="C103" s="6" t="str">
        <f t="shared" si="0"/>
        <v>Weiss</v>
      </c>
      <c r="D103" s="6" t="str">
        <f t="shared" si="1"/>
        <v>Abigail Toghanro</v>
      </c>
      <c r="F103" s="6" t="s">
        <v>168</v>
      </c>
      <c r="AB103" s="6" t="s">
        <v>100</v>
      </c>
      <c r="AE103" s="6" t="s">
        <v>2113</v>
      </c>
    </row>
    <row r="104" spans="1:31" ht="13" x14ac:dyDescent="0.15">
      <c r="C104" s="6" t="str">
        <f t="shared" si="0"/>
        <v/>
      </c>
      <c r="D104" s="6" t="str">
        <f t="shared" si="1"/>
        <v/>
      </c>
    </row>
    <row r="105" spans="1:31" ht="13" x14ac:dyDescent="0.15">
      <c r="C105" s="6" t="str">
        <f t="shared" si="0"/>
        <v/>
      </c>
      <c r="D105" s="6" t="str">
        <f t="shared" si="1"/>
        <v/>
      </c>
    </row>
    <row r="106" spans="1:31" ht="13" x14ac:dyDescent="0.15">
      <c r="C106" s="6" t="str">
        <f t="shared" si="0"/>
        <v/>
      </c>
      <c r="D106" s="6" t="str">
        <f t="shared" si="1"/>
        <v/>
      </c>
    </row>
    <row r="107" spans="1:31" ht="13" x14ac:dyDescent="0.15">
      <c r="C107" s="6" t="str">
        <f t="shared" si="0"/>
        <v/>
      </c>
      <c r="D107" s="6" t="str">
        <f t="shared" si="1"/>
        <v/>
      </c>
    </row>
    <row r="108" spans="1:31" ht="13" x14ac:dyDescent="0.15">
      <c r="C108" s="6" t="str">
        <f t="shared" si="0"/>
        <v/>
      </c>
      <c r="D108" s="6" t="str">
        <f t="shared" si="1"/>
        <v/>
      </c>
    </row>
    <row r="109" spans="1:31" ht="13" x14ac:dyDescent="0.15">
      <c r="C109" s="6" t="str">
        <f t="shared" si="0"/>
        <v/>
      </c>
      <c r="D109" s="6" t="str">
        <f t="shared" si="1"/>
        <v/>
      </c>
    </row>
    <row r="110" spans="1:31" ht="13" x14ac:dyDescent="0.15">
      <c r="C110" s="6" t="str">
        <f t="shared" si="0"/>
        <v/>
      </c>
      <c r="D110" s="6" t="str">
        <f t="shared" si="1"/>
        <v/>
      </c>
    </row>
    <row r="111" spans="1:31" ht="13" x14ac:dyDescent="0.15">
      <c r="C111" s="6" t="str">
        <f t="shared" si="0"/>
        <v/>
      </c>
      <c r="D111" s="6" t="str">
        <f t="shared" si="1"/>
        <v/>
      </c>
    </row>
    <row r="112" spans="1:31" ht="13" x14ac:dyDescent="0.15">
      <c r="C112" s="6" t="str">
        <f t="shared" si="0"/>
        <v/>
      </c>
      <c r="D112" s="6" t="str">
        <f t="shared" si="1"/>
        <v/>
      </c>
    </row>
    <row r="113" spans="3:4" ht="13" x14ac:dyDescent="0.15">
      <c r="C113" s="6" t="str">
        <f t="shared" si="0"/>
        <v/>
      </c>
      <c r="D113" s="6" t="str">
        <f t="shared" si="1"/>
        <v/>
      </c>
    </row>
    <row r="114" spans="3:4" ht="13" x14ac:dyDescent="0.15">
      <c r="C114" s="6" t="str">
        <f t="shared" si="0"/>
        <v/>
      </c>
      <c r="D114" s="6" t="str">
        <f t="shared" si="1"/>
        <v/>
      </c>
    </row>
    <row r="115" spans="3:4" ht="13" x14ac:dyDescent="0.15">
      <c r="C115" s="6" t="str">
        <f t="shared" si="0"/>
        <v/>
      </c>
      <c r="D115" s="6" t="str">
        <f t="shared" si="1"/>
        <v/>
      </c>
    </row>
    <row r="116" spans="3:4" ht="13" x14ac:dyDescent="0.15">
      <c r="C116" s="6" t="str">
        <f t="shared" si="0"/>
        <v/>
      </c>
      <c r="D116" s="6" t="str">
        <f t="shared" si="1"/>
        <v/>
      </c>
    </row>
    <row r="117" spans="3:4" ht="13" x14ac:dyDescent="0.15">
      <c r="C117" s="6" t="str">
        <f t="shared" si="0"/>
        <v/>
      </c>
      <c r="D117" s="6" t="str">
        <f t="shared" si="1"/>
        <v/>
      </c>
    </row>
    <row r="118" spans="3:4" ht="13" x14ac:dyDescent="0.15">
      <c r="C118" s="6" t="str">
        <f t="shared" si="0"/>
        <v/>
      </c>
      <c r="D118" s="6" t="str">
        <f t="shared" si="1"/>
        <v/>
      </c>
    </row>
    <row r="119" spans="3:4" ht="13" x14ac:dyDescent="0.15">
      <c r="C119" s="6" t="str">
        <f t="shared" si="0"/>
        <v/>
      </c>
      <c r="D119" s="6" t="str">
        <f t="shared" si="1"/>
        <v/>
      </c>
    </row>
    <row r="120" spans="3:4" ht="13" x14ac:dyDescent="0.15">
      <c r="C120" s="6" t="str">
        <f t="shared" si="0"/>
        <v/>
      </c>
      <c r="D120" s="6" t="str">
        <f t="shared" si="1"/>
        <v/>
      </c>
    </row>
    <row r="121" spans="3:4" ht="13" x14ac:dyDescent="0.15">
      <c r="C121" s="6" t="str">
        <f t="shared" si="0"/>
        <v/>
      </c>
      <c r="D121" s="6" t="str">
        <f t="shared" si="1"/>
        <v/>
      </c>
    </row>
    <row r="122" spans="3:4" ht="13" x14ac:dyDescent="0.15">
      <c r="C122" s="6" t="str">
        <f t="shared" si="0"/>
        <v/>
      </c>
      <c r="D122" s="6" t="str">
        <f t="shared" si="1"/>
        <v/>
      </c>
    </row>
    <row r="123" spans="3:4" ht="13" x14ac:dyDescent="0.15">
      <c r="C123" s="6" t="str">
        <f t="shared" si="0"/>
        <v/>
      </c>
      <c r="D123" s="6" t="str">
        <f t="shared" si="1"/>
        <v/>
      </c>
    </row>
    <row r="124" spans="3:4" ht="13" x14ac:dyDescent="0.15">
      <c r="C124" s="6" t="str">
        <f t="shared" si="0"/>
        <v/>
      </c>
      <c r="D124" s="6" t="str">
        <f t="shared" si="1"/>
        <v/>
      </c>
    </row>
    <row r="125" spans="3:4" ht="13" x14ac:dyDescent="0.15">
      <c r="C125" s="6" t="str">
        <f t="shared" si="0"/>
        <v/>
      </c>
      <c r="D125" s="6" t="str">
        <f t="shared" si="1"/>
        <v/>
      </c>
    </row>
    <row r="126" spans="3:4" ht="13" x14ac:dyDescent="0.15">
      <c r="C126" s="6" t="str">
        <f t="shared" si="0"/>
        <v/>
      </c>
      <c r="D126" s="6" t="str">
        <f t="shared" si="1"/>
        <v/>
      </c>
    </row>
    <row r="127" spans="3:4" ht="13" x14ac:dyDescent="0.15">
      <c r="C127" s="6" t="str">
        <f t="shared" si="0"/>
        <v/>
      </c>
      <c r="D127" s="6" t="str">
        <f t="shared" si="1"/>
        <v/>
      </c>
    </row>
    <row r="128" spans="3:4" ht="13" x14ac:dyDescent="0.15">
      <c r="C128" s="6" t="str">
        <f t="shared" si="0"/>
        <v/>
      </c>
      <c r="D128" s="6"/>
    </row>
    <row r="129" spans="3:4" ht="13" x14ac:dyDescent="0.15">
      <c r="C129" s="6" t="str">
        <f t="shared" si="0"/>
        <v/>
      </c>
      <c r="D129" s="6"/>
    </row>
  </sheetData>
  <hyperlinks>
    <hyperlink ref="AE10" r:id="rId1" xr:uid="{00000000-0004-0000-1400-000000000000}"/>
    <hyperlink ref="AE11" r:id="rId2" xr:uid="{00000000-0004-0000-1400-000001000000}"/>
    <hyperlink ref="AE16" r:id="rId3" xr:uid="{00000000-0004-0000-1400-000002000000}"/>
    <hyperlink ref="AE19" r:id="rId4" xr:uid="{00000000-0004-0000-1400-000003000000}"/>
    <hyperlink ref="AE64" r:id="rId5" xr:uid="{00000000-0004-0000-1400-000004000000}"/>
    <hyperlink ref="AE70" r:id="rId6" xr:uid="{00000000-0004-0000-1400-000005000000}"/>
    <hyperlink ref="AE72" r:id="rId7" xr:uid="{00000000-0004-0000-1400-000006000000}"/>
    <hyperlink ref="AE78" r:id="rId8" xr:uid="{00000000-0004-0000-14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1"/>
  <sheetViews>
    <sheetView topLeftCell="B1" zoomScale="130" zoomScaleNormal="130" workbookViewId="0">
      <selection activeCell="E2" sqref="E2:F14"/>
    </sheetView>
  </sheetViews>
  <sheetFormatPr baseColWidth="10" defaultColWidth="14.5" defaultRowHeight="15.75" customHeight="1" x14ac:dyDescent="0.15"/>
  <cols>
    <col min="1" max="1" width="31" hidden="1" customWidth="1"/>
    <col min="5" max="5" width="16" customWidth="1"/>
    <col min="7" max="7" width="21.5" customWidth="1"/>
    <col min="8" max="8" width="19.1640625" customWidth="1"/>
  </cols>
  <sheetData>
    <row r="1" spans="1:28" ht="15.75" customHeight="1" x14ac:dyDescent="0.15">
      <c r="A1" s="1" t="s">
        <v>0</v>
      </c>
      <c r="B1" s="1" t="s">
        <v>0</v>
      </c>
      <c r="C1" s="1" t="s">
        <v>2</v>
      </c>
      <c r="D1" s="1" t="s">
        <v>3</v>
      </c>
      <c r="E1" s="1" t="s">
        <v>4</v>
      </c>
      <c r="F1" s="1" t="s">
        <v>5</v>
      </c>
      <c r="G1" s="82" t="s">
        <v>2114</v>
      </c>
      <c r="H1" s="3"/>
      <c r="I1" s="1"/>
      <c r="J1" s="1"/>
      <c r="K1" s="3"/>
      <c r="L1" s="3"/>
      <c r="M1" s="3"/>
      <c r="N1" s="3"/>
      <c r="O1" s="3"/>
      <c r="P1" s="3"/>
      <c r="Q1" s="3"/>
      <c r="R1" s="3"/>
      <c r="S1" s="3"/>
      <c r="T1" s="3"/>
      <c r="U1" s="3"/>
      <c r="V1" s="3"/>
      <c r="W1" s="3"/>
      <c r="X1" s="3"/>
      <c r="Y1" s="3"/>
      <c r="Z1" s="3"/>
      <c r="AA1" s="3"/>
      <c r="AB1" s="3"/>
    </row>
    <row r="2" spans="1:28" ht="15.75" customHeight="1" x14ac:dyDescent="0.15">
      <c r="A2" s="5" t="s">
        <v>100</v>
      </c>
      <c r="B2" s="5" t="s">
        <v>101</v>
      </c>
      <c r="C2" s="6" t="s">
        <v>24</v>
      </c>
      <c r="D2" s="6" t="s">
        <v>9</v>
      </c>
      <c r="E2" s="7">
        <v>0.81944444444444431</v>
      </c>
      <c r="F2" s="8">
        <v>0.56999999999999995</v>
      </c>
      <c r="G2" t="str">
        <f>IF(E2&gt;F2,"Attendance doesn't matter","Attendance matters")</f>
        <v>Attendance doesn't matter</v>
      </c>
      <c r="H2" s="1"/>
    </row>
    <row r="3" spans="1:28" ht="15.75" customHeight="1" x14ac:dyDescent="0.15">
      <c r="A3" s="5" t="s">
        <v>102</v>
      </c>
      <c r="B3" s="5" t="s">
        <v>103</v>
      </c>
      <c r="C3" s="6" t="s">
        <v>8</v>
      </c>
      <c r="D3" s="6" t="s">
        <v>9</v>
      </c>
      <c r="E3" s="8">
        <v>0.81</v>
      </c>
      <c r="F3" s="7">
        <v>0.81818181818181823</v>
      </c>
      <c r="G3" t="str">
        <f t="shared" ref="G3:G14" si="0">IF(E3&gt;F3,"Attendance doesn't matter","Attendance matters")</f>
        <v>Attendance matters</v>
      </c>
      <c r="H3" s="1"/>
      <c r="I3" s="7"/>
      <c r="J3" s="7"/>
    </row>
    <row r="4" spans="1:28" ht="15.75" customHeight="1" x14ac:dyDescent="0.15">
      <c r="A4" s="5" t="s">
        <v>104</v>
      </c>
      <c r="B4" s="5" t="s">
        <v>105</v>
      </c>
      <c r="C4" s="6" t="s">
        <v>24</v>
      </c>
      <c r="D4" s="6" t="s">
        <v>9</v>
      </c>
      <c r="E4" s="7">
        <v>1</v>
      </c>
      <c r="F4" s="7">
        <v>0.81818181818181823</v>
      </c>
      <c r="G4" t="str">
        <f t="shared" si="0"/>
        <v>Attendance doesn't matter</v>
      </c>
      <c r="H4" s="1"/>
    </row>
    <row r="5" spans="1:28" ht="15.75" customHeight="1" x14ac:dyDescent="0.15">
      <c r="A5" s="5" t="s">
        <v>106</v>
      </c>
      <c r="B5" s="5" t="s">
        <v>107</v>
      </c>
      <c r="C5" s="6" t="s">
        <v>24</v>
      </c>
      <c r="D5" s="6" t="s">
        <v>9</v>
      </c>
      <c r="E5" s="7">
        <v>0.84027777777777768</v>
      </c>
      <c r="F5" s="7">
        <v>0.54545454545454541</v>
      </c>
      <c r="G5" t="str">
        <f t="shared" si="0"/>
        <v>Attendance doesn't matter</v>
      </c>
      <c r="H5" s="1"/>
    </row>
    <row r="6" spans="1:28" ht="15.75" customHeight="1" x14ac:dyDescent="0.15">
      <c r="A6" s="5" t="s">
        <v>108</v>
      </c>
      <c r="B6" s="5" t="s">
        <v>109</v>
      </c>
      <c r="C6" s="6" t="s">
        <v>8</v>
      </c>
      <c r="D6" s="6" t="s">
        <v>9</v>
      </c>
      <c r="E6" s="8">
        <v>0.79300000000000004</v>
      </c>
      <c r="F6" s="7">
        <v>0.81818181818181823</v>
      </c>
      <c r="G6" t="str">
        <f t="shared" si="0"/>
        <v>Attendance matters</v>
      </c>
      <c r="H6" s="1"/>
    </row>
    <row r="7" spans="1:28" ht="15.75" customHeight="1" x14ac:dyDescent="0.15">
      <c r="A7" s="5" t="s">
        <v>110</v>
      </c>
      <c r="B7" s="5" t="s">
        <v>111</v>
      </c>
      <c r="C7" s="6" t="s">
        <v>8</v>
      </c>
      <c r="D7" s="6" t="s">
        <v>9</v>
      </c>
      <c r="E7" s="8">
        <v>0.77800000000000002</v>
      </c>
      <c r="F7" s="7">
        <v>0.54545454545454541</v>
      </c>
      <c r="G7" t="str">
        <f t="shared" si="0"/>
        <v>Attendance doesn't matter</v>
      </c>
      <c r="H7" s="1"/>
    </row>
    <row r="8" spans="1:28" ht="15.75" customHeight="1" x14ac:dyDescent="0.15">
      <c r="A8" s="5" t="s">
        <v>112</v>
      </c>
      <c r="B8" s="5" t="s">
        <v>113</v>
      </c>
      <c r="C8" s="6" t="s">
        <v>24</v>
      </c>
      <c r="D8" s="6" t="s">
        <v>9</v>
      </c>
      <c r="E8" s="7">
        <v>0.97222222222222221</v>
      </c>
      <c r="F8" s="7">
        <v>0.54545454545454541</v>
      </c>
      <c r="G8" t="str">
        <f t="shared" si="0"/>
        <v>Attendance doesn't matter</v>
      </c>
      <c r="H8" s="1"/>
    </row>
    <row r="9" spans="1:28" ht="15.75" customHeight="1" x14ac:dyDescent="0.15">
      <c r="A9" s="5" t="s">
        <v>114</v>
      </c>
      <c r="B9" s="5" t="s">
        <v>115</v>
      </c>
      <c r="C9" s="6" t="s">
        <v>8</v>
      </c>
      <c r="D9" s="6" t="s">
        <v>9</v>
      </c>
      <c r="E9" s="8">
        <v>0.78200000000000003</v>
      </c>
      <c r="F9" s="7">
        <v>0.72727272727272729</v>
      </c>
      <c r="G9" t="str">
        <f t="shared" si="0"/>
        <v>Attendance doesn't matter</v>
      </c>
      <c r="H9" s="3"/>
    </row>
    <row r="10" spans="1:28" ht="15.75" customHeight="1" x14ac:dyDescent="0.15">
      <c r="A10" s="5" t="s">
        <v>116</v>
      </c>
      <c r="B10" s="5" t="s">
        <v>117</v>
      </c>
      <c r="C10" s="6" t="s">
        <v>8</v>
      </c>
      <c r="D10" s="6" t="s">
        <v>9</v>
      </c>
      <c r="E10" s="8">
        <v>0.80100000000000005</v>
      </c>
      <c r="F10" s="7">
        <v>0.72727272727272729</v>
      </c>
      <c r="G10" t="str">
        <f t="shared" si="0"/>
        <v>Attendance doesn't matter</v>
      </c>
      <c r="H10" s="3"/>
    </row>
    <row r="11" spans="1:28" ht="15.75" customHeight="1" x14ac:dyDescent="0.15">
      <c r="A11" s="5" t="s">
        <v>118</v>
      </c>
      <c r="B11" s="5" t="s">
        <v>119</v>
      </c>
      <c r="C11" s="6" t="s">
        <v>24</v>
      </c>
      <c r="D11" s="6" t="s">
        <v>9</v>
      </c>
      <c r="E11" s="7">
        <v>0.80208333333333337</v>
      </c>
      <c r="F11" s="7">
        <v>0.81818181818181823</v>
      </c>
      <c r="G11" t="str">
        <f t="shared" si="0"/>
        <v>Attendance matters</v>
      </c>
      <c r="H11" s="3"/>
    </row>
    <row r="12" spans="1:28" ht="15.75" customHeight="1" x14ac:dyDescent="0.15">
      <c r="A12" s="5" t="s">
        <v>120</v>
      </c>
      <c r="B12" s="5" t="s">
        <v>121</v>
      </c>
      <c r="C12" s="6" t="s">
        <v>24</v>
      </c>
      <c r="D12" s="6" t="s">
        <v>9</v>
      </c>
      <c r="E12" s="7">
        <v>1</v>
      </c>
      <c r="F12" s="7">
        <v>0.90909090909090906</v>
      </c>
      <c r="G12" t="str">
        <f t="shared" si="0"/>
        <v>Attendance doesn't matter</v>
      </c>
      <c r="H12" s="3"/>
    </row>
    <row r="13" spans="1:28" ht="15.75" customHeight="1" x14ac:dyDescent="0.15">
      <c r="A13" s="5" t="s">
        <v>122</v>
      </c>
      <c r="B13" s="5" t="s">
        <v>123</v>
      </c>
      <c r="C13" s="6" t="s">
        <v>24</v>
      </c>
      <c r="D13" s="6" t="s">
        <v>9</v>
      </c>
      <c r="E13" s="7">
        <v>0.86904761904761896</v>
      </c>
      <c r="F13" s="7">
        <v>0.72727272727272729</v>
      </c>
      <c r="G13" t="str">
        <f t="shared" si="0"/>
        <v>Attendance doesn't matter</v>
      </c>
      <c r="H13" s="3"/>
    </row>
    <row r="14" spans="1:28" ht="15.75" customHeight="1" x14ac:dyDescent="0.15">
      <c r="A14" s="5" t="s">
        <v>124</v>
      </c>
      <c r="B14" s="5" t="s">
        <v>125</v>
      </c>
      <c r="C14" s="6" t="s">
        <v>8</v>
      </c>
      <c r="D14" s="6" t="s">
        <v>9</v>
      </c>
      <c r="E14" s="8">
        <v>0.74299999999999999</v>
      </c>
      <c r="F14" s="7">
        <v>0.72727272727272729</v>
      </c>
      <c r="G14" t="str">
        <f t="shared" si="0"/>
        <v>Attendance doesn't matter</v>
      </c>
      <c r="H14" s="3"/>
    </row>
    <row r="15" spans="1:28" ht="15.75" customHeight="1" x14ac:dyDescent="0.15">
      <c r="C15" s="9"/>
      <c r="D15" s="9" t="s">
        <v>61</v>
      </c>
      <c r="E15" s="7">
        <f t="shared" ref="E15:F15" si="1">AVERAGE(E2:E14)</f>
        <v>0.84692887667887662</v>
      </c>
      <c r="F15" s="7">
        <f t="shared" si="1"/>
        <v>0.71517482517482511</v>
      </c>
      <c r="H15" s="3"/>
    </row>
    <row r="16" spans="1:28" ht="15.75" customHeight="1" x14ac:dyDescent="0.15">
      <c r="H16" s="3"/>
    </row>
    <row r="17" spans="8:8" ht="15.75" customHeight="1" x14ac:dyDescent="0.15">
      <c r="H17" s="3"/>
    </row>
    <row r="18" spans="8:8" ht="15.75" customHeight="1" x14ac:dyDescent="0.15">
      <c r="H18" s="3"/>
    </row>
    <row r="19" spans="8:8" ht="15.75" customHeight="1" x14ac:dyDescent="0.15">
      <c r="H19" s="3"/>
    </row>
    <row r="20" spans="8:8" ht="15.75" customHeight="1" x14ac:dyDescent="0.15">
      <c r="H20" s="3"/>
    </row>
    <row r="21" spans="8:8" ht="15.75" customHeight="1" x14ac:dyDescent="0.15">
      <c r="H21" s="3"/>
    </row>
    <row r="22" spans="8:8" ht="15.75" customHeight="1" x14ac:dyDescent="0.15">
      <c r="H22" s="3"/>
    </row>
    <row r="23" spans="8:8" ht="15.75" customHeight="1" x14ac:dyDescent="0.15">
      <c r="H23" s="3"/>
    </row>
    <row r="24" spans="8:8" ht="15.75" customHeight="1" x14ac:dyDescent="0.15">
      <c r="H24" s="3"/>
    </row>
    <row r="25" spans="8:8" ht="15.75" customHeight="1" x14ac:dyDescent="0.15">
      <c r="H25" s="3"/>
    </row>
    <row r="26" spans="8:8" ht="15.75" customHeight="1" x14ac:dyDescent="0.15">
      <c r="H26" s="3"/>
    </row>
    <row r="27" spans="8:8" ht="15.75" customHeight="1" x14ac:dyDescent="0.15">
      <c r="H27" s="3"/>
    </row>
    <row r="28" spans="8:8" ht="15.75" customHeight="1" x14ac:dyDescent="0.15">
      <c r="H28" s="3"/>
    </row>
    <row r="29" spans="8:8" ht="15.75" customHeight="1" x14ac:dyDescent="0.15">
      <c r="H29" s="3"/>
    </row>
    <row r="30" spans="8:8" ht="15.75" customHeight="1" x14ac:dyDescent="0.15">
      <c r="H30" s="3"/>
    </row>
    <row r="31" spans="8:8" ht="15.75" customHeight="1" x14ac:dyDescent="0.15">
      <c r="H31" s="3"/>
    </row>
    <row r="32" spans="8:8" ht="15.75" customHeight="1" x14ac:dyDescent="0.15">
      <c r="H32" s="3"/>
    </row>
    <row r="33" spans="8:8" ht="15.75" customHeight="1" x14ac:dyDescent="0.15">
      <c r="H33" s="3"/>
    </row>
    <row r="34" spans="8:8" ht="15.75" customHeight="1" x14ac:dyDescent="0.15">
      <c r="H34" s="3"/>
    </row>
    <row r="35" spans="8:8" ht="15.75" customHeight="1" x14ac:dyDescent="0.15">
      <c r="H35" s="3"/>
    </row>
    <row r="36" spans="8:8" ht="15.75" customHeight="1" x14ac:dyDescent="0.15">
      <c r="H36" s="3"/>
    </row>
    <row r="37" spans="8:8" ht="15.75" customHeight="1" x14ac:dyDescent="0.15">
      <c r="H37" s="3"/>
    </row>
    <row r="38" spans="8:8" ht="15.75" customHeight="1" x14ac:dyDescent="0.15">
      <c r="H38" s="3"/>
    </row>
    <row r="39" spans="8:8" ht="15.75" customHeight="1" x14ac:dyDescent="0.15">
      <c r="H39" s="3"/>
    </row>
    <row r="40" spans="8:8" ht="15.75" customHeight="1" x14ac:dyDescent="0.15">
      <c r="H40" s="3"/>
    </row>
    <row r="41" spans="8:8" ht="15.75" customHeight="1" x14ac:dyDescent="0.15">
      <c r="H41" s="3"/>
    </row>
    <row r="42" spans="8:8" ht="15.75" customHeight="1" x14ac:dyDescent="0.15">
      <c r="H42" s="3"/>
    </row>
    <row r="43" spans="8:8" ht="15.75" customHeight="1" x14ac:dyDescent="0.15">
      <c r="H43" s="3"/>
    </row>
    <row r="44" spans="8:8" ht="15.75" customHeight="1" x14ac:dyDescent="0.15">
      <c r="H44" s="3"/>
    </row>
    <row r="45" spans="8:8" ht="15.75" customHeight="1" x14ac:dyDescent="0.15">
      <c r="H45" s="3"/>
    </row>
    <row r="46" spans="8:8" ht="15.75" customHeight="1" x14ac:dyDescent="0.15">
      <c r="H46" s="3"/>
    </row>
    <row r="47" spans="8:8" ht="13" x14ac:dyDescent="0.15">
      <c r="H47" s="3"/>
    </row>
    <row r="48" spans="8:8" ht="13" x14ac:dyDescent="0.15">
      <c r="H48" s="3"/>
    </row>
    <row r="49" spans="8:8" ht="13" x14ac:dyDescent="0.15">
      <c r="H49" s="3"/>
    </row>
    <row r="50" spans="8:8" ht="13" x14ac:dyDescent="0.15">
      <c r="H50" s="3"/>
    </row>
    <row r="51" spans="8:8" ht="13" x14ac:dyDescent="0.15">
      <c r="H51" s="3"/>
    </row>
    <row r="52" spans="8:8" ht="13" x14ac:dyDescent="0.15">
      <c r="H52" s="3"/>
    </row>
    <row r="53" spans="8:8" ht="13" x14ac:dyDescent="0.15">
      <c r="H53" s="3"/>
    </row>
    <row r="54" spans="8:8" ht="13" x14ac:dyDescent="0.15">
      <c r="H54" s="3"/>
    </row>
    <row r="55" spans="8:8" ht="13" x14ac:dyDescent="0.15">
      <c r="H55" s="3"/>
    </row>
    <row r="56" spans="8:8" ht="13" x14ac:dyDescent="0.15">
      <c r="H56" s="3"/>
    </row>
    <row r="57" spans="8:8" ht="13" x14ac:dyDescent="0.15">
      <c r="H57" s="3"/>
    </row>
    <row r="58" spans="8:8" ht="13" x14ac:dyDescent="0.15">
      <c r="H58" s="3"/>
    </row>
    <row r="59" spans="8:8" ht="13" x14ac:dyDescent="0.15">
      <c r="H59" s="3"/>
    </row>
    <row r="60" spans="8:8" ht="13" x14ac:dyDescent="0.15">
      <c r="H60" s="3"/>
    </row>
    <row r="61" spans="8:8" ht="13" x14ac:dyDescent="0.15">
      <c r="H61" s="3"/>
    </row>
    <row r="62" spans="8:8" ht="13" x14ac:dyDescent="0.15">
      <c r="H62" s="3"/>
    </row>
    <row r="63" spans="8:8" ht="13" x14ac:dyDescent="0.15">
      <c r="H63" s="3"/>
    </row>
    <row r="64" spans="8:8" ht="13" x14ac:dyDescent="0.15">
      <c r="H64" s="3"/>
    </row>
    <row r="65" spans="8:8" ht="13" x14ac:dyDescent="0.15">
      <c r="H65" s="3"/>
    </row>
    <row r="66" spans="8:8" ht="13" x14ac:dyDescent="0.15">
      <c r="H66" s="3"/>
    </row>
    <row r="67" spans="8:8" ht="13" x14ac:dyDescent="0.15">
      <c r="H67" s="3"/>
    </row>
    <row r="68" spans="8:8" ht="13" x14ac:dyDescent="0.15">
      <c r="H68" s="3"/>
    </row>
    <row r="69" spans="8:8" ht="13" x14ac:dyDescent="0.15">
      <c r="H69" s="3"/>
    </row>
    <row r="70" spans="8:8" ht="13" x14ac:dyDescent="0.15">
      <c r="H70" s="3"/>
    </row>
    <row r="71" spans="8:8" ht="13" x14ac:dyDescent="0.15">
      <c r="H71" s="3"/>
    </row>
    <row r="72" spans="8:8" ht="13" x14ac:dyDescent="0.15">
      <c r="H72" s="3"/>
    </row>
    <row r="73" spans="8:8" ht="13" x14ac:dyDescent="0.15">
      <c r="H73" s="3"/>
    </row>
    <row r="74" spans="8:8" ht="13" x14ac:dyDescent="0.15">
      <c r="H74" s="3"/>
    </row>
    <row r="75" spans="8:8" ht="13" x14ac:dyDescent="0.15">
      <c r="H75" s="3"/>
    </row>
    <row r="76" spans="8:8" ht="13" x14ac:dyDescent="0.15">
      <c r="H76" s="3"/>
    </row>
    <row r="77" spans="8:8" ht="13" x14ac:dyDescent="0.15">
      <c r="H77" s="3"/>
    </row>
    <row r="78" spans="8:8" ht="13" x14ac:dyDescent="0.15">
      <c r="H78" s="3"/>
    </row>
    <row r="79" spans="8:8" ht="13" x14ac:dyDescent="0.15">
      <c r="H79" s="3"/>
    </row>
    <row r="80" spans="8:8" ht="13" x14ac:dyDescent="0.15">
      <c r="H80" s="3"/>
    </row>
    <row r="81" spans="8:8" ht="13" x14ac:dyDescent="0.15">
      <c r="H81" s="3"/>
    </row>
    <row r="82" spans="8:8" ht="13" x14ac:dyDescent="0.15">
      <c r="H82" s="3"/>
    </row>
    <row r="83" spans="8:8" ht="13" x14ac:dyDescent="0.15">
      <c r="H83" s="3"/>
    </row>
    <row r="84" spans="8:8" ht="13" x14ac:dyDescent="0.15">
      <c r="H84" s="3"/>
    </row>
    <row r="85" spans="8:8" ht="13" x14ac:dyDescent="0.15">
      <c r="H85" s="3"/>
    </row>
    <row r="86" spans="8:8" ht="13" x14ac:dyDescent="0.15">
      <c r="H86" s="3"/>
    </row>
    <row r="87" spans="8:8" ht="13" x14ac:dyDescent="0.15">
      <c r="H87" s="3"/>
    </row>
    <row r="88" spans="8:8" ht="13" x14ac:dyDescent="0.15">
      <c r="H88" s="3"/>
    </row>
    <row r="89" spans="8:8" ht="13" x14ac:dyDescent="0.15">
      <c r="H89" s="3"/>
    </row>
    <row r="90" spans="8:8" ht="13" x14ac:dyDescent="0.15">
      <c r="H90" s="3"/>
    </row>
    <row r="91" spans="8:8" ht="13" x14ac:dyDescent="0.15">
      <c r="H91" s="3"/>
    </row>
    <row r="92" spans="8:8" ht="13" x14ac:dyDescent="0.15">
      <c r="H92" s="3"/>
    </row>
    <row r="93" spans="8:8" ht="13" x14ac:dyDescent="0.15">
      <c r="H93" s="3"/>
    </row>
    <row r="94" spans="8:8" ht="13" x14ac:dyDescent="0.15">
      <c r="H94" s="3"/>
    </row>
    <row r="95" spans="8:8" ht="13" x14ac:dyDescent="0.15">
      <c r="H95" s="3"/>
    </row>
    <row r="96" spans="8:8" ht="13" x14ac:dyDescent="0.15">
      <c r="H96" s="3"/>
    </row>
    <row r="97" spans="8:8" ht="13" x14ac:dyDescent="0.15">
      <c r="H97" s="3"/>
    </row>
    <row r="98" spans="8:8" ht="13" x14ac:dyDescent="0.15">
      <c r="H98" s="3"/>
    </row>
    <row r="99" spans="8:8" ht="13" x14ac:dyDescent="0.15">
      <c r="H99" s="3"/>
    </row>
    <row r="100" spans="8:8" ht="13" x14ac:dyDescent="0.15">
      <c r="H100" s="3"/>
    </row>
    <row r="101" spans="8:8" ht="13" x14ac:dyDescent="0.15">
      <c r="H101" s="3"/>
    </row>
    <row r="102" spans="8:8" ht="13" x14ac:dyDescent="0.15">
      <c r="H102" s="3"/>
    </row>
    <row r="103" spans="8:8" ht="13" x14ac:dyDescent="0.15">
      <c r="H103" s="3"/>
    </row>
    <row r="104" spans="8:8" ht="13" x14ac:dyDescent="0.15">
      <c r="H104" s="3"/>
    </row>
    <row r="105" spans="8:8" ht="13" x14ac:dyDescent="0.15">
      <c r="H105" s="3"/>
    </row>
    <row r="106" spans="8:8" ht="13" x14ac:dyDescent="0.15">
      <c r="H106" s="3"/>
    </row>
    <row r="107" spans="8:8" ht="13" x14ac:dyDescent="0.15">
      <c r="H107" s="3"/>
    </row>
    <row r="108" spans="8:8" ht="13" x14ac:dyDescent="0.15">
      <c r="H108" s="3"/>
    </row>
    <row r="109" spans="8:8" ht="13" x14ac:dyDescent="0.15">
      <c r="H109" s="3"/>
    </row>
    <row r="110" spans="8:8" ht="13" x14ac:dyDescent="0.15">
      <c r="H110" s="3"/>
    </row>
    <row r="111" spans="8:8" ht="13" x14ac:dyDescent="0.15">
      <c r="H111" s="3"/>
    </row>
    <row r="112" spans="8:8" ht="13" x14ac:dyDescent="0.15">
      <c r="H112" s="3"/>
    </row>
    <row r="113" spans="8:8" ht="13" x14ac:dyDescent="0.15">
      <c r="H113" s="3"/>
    </row>
    <row r="114" spans="8:8" ht="13" x14ac:dyDescent="0.15">
      <c r="H114" s="3"/>
    </row>
    <row r="115" spans="8:8" ht="13" x14ac:dyDescent="0.15">
      <c r="H115" s="3"/>
    </row>
    <row r="116" spans="8:8" ht="13" x14ac:dyDescent="0.15">
      <c r="H116" s="3"/>
    </row>
    <row r="117" spans="8:8" ht="13" x14ac:dyDescent="0.15">
      <c r="H117" s="3"/>
    </row>
    <row r="118" spans="8:8" ht="13" x14ac:dyDescent="0.15">
      <c r="H118" s="3"/>
    </row>
    <row r="119" spans="8:8" ht="13" x14ac:dyDescent="0.15">
      <c r="H119" s="3"/>
    </row>
    <row r="120" spans="8:8" ht="13" x14ac:dyDescent="0.15">
      <c r="H120" s="3"/>
    </row>
    <row r="121" spans="8:8" ht="13" x14ac:dyDescent="0.15">
      <c r="H121" s="3"/>
    </row>
    <row r="122" spans="8:8" ht="13" x14ac:dyDescent="0.15">
      <c r="H122" s="3"/>
    </row>
    <row r="123" spans="8:8" ht="13" x14ac:dyDescent="0.15">
      <c r="H123" s="3"/>
    </row>
    <row r="124" spans="8:8" ht="13" x14ac:dyDescent="0.15">
      <c r="H124" s="3"/>
    </row>
    <row r="125" spans="8:8" ht="13" x14ac:dyDescent="0.15">
      <c r="H125" s="3"/>
    </row>
    <row r="126" spans="8:8" ht="13" x14ac:dyDescent="0.15">
      <c r="H126" s="3"/>
    </row>
    <row r="127" spans="8:8" ht="13" x14ac:dyDescent="0.15">
      <c r="H127" s="3"/>
    </row>
    <row r="128" spans="8:8" ht="13" x14ac:dyDescent="0.15">
      <c r="H128" s="3"/>
    </row>
    <row r="129" spans="8:8" ht="13" x14ac:dyDescent="0.15">
      <c r="H129" s="3"/>
    </row>
    <row r="130" spans="8:8" ht="13" x14ac:dyDescent="0.15">
      <c r="H130" s="3"/>
    </row>
    <row r="131" spans="8:8" ht="13" x14ac:dyDescent="0.15">
      <c r="H131" s="3"/>
    </row>
    <row r="132" spans="8:8" ht="13" x14ac:dyDescent="0.15">
      <c r="H132" s="3"/>
    </row>
    <row r="133" spans="8:8" ht="13" x14ac:dyDescent="0.15">
      <c r="H133" s="3"/>
    </row>
    <row r="134" spans="8:8" ht="13" x14ac:dyDescent="0.15">
      <c r="H134" s="3"/>
    </row>
    <row r="135" spans="8:8" ht="13" x14ac:dyDescent="0.15">
      <c r="H135" s="3"/>
    </row>
    <row r="136" spans="8:8" ht="13" x14ac:dyDescent="0.15">
      <c r="H136" s="3"/>
    </row>
    <row r="137" spans="8:8" ht="13" x14ac:dyDescent="0.15">
      <c r="H137" s="3"/>
    </row>
    <row r="138" spans="8:8" ht="13" x14ac:dyDescent="0.15">
      <c r="H138" s="3"/>
    </row>
    <row r="139" spans="8:8" ht="13" x14ac:dyDescent="0.15">
      <c r="H139" s="3"/>
    </row>
    <row r="140" spans="8:8" ht="13" x14ac:dyDescent="0.15">
      <c r="H140" s="3"/>
    </row>
    <row r="141" spans="8:8" ht="13" x14ac:dyDescent="0.15">
      <c r="H141" s="3"/>
    </row>
    <row r="142" spans="8:8" ht="13" x14ac:dyDescent="0.15">
      <c r="H142" s="3"/>
    </row>
    <row r="143" spans="8:8" ht="13" x14ac:dyDescent="0.15">
      <c r="H143" s="3"/>
    </row>
    <row r="144" spans="8:8" ht="13" x14ac:dyDescent="0.15">
      <c r="H144" s="3"/>
    </row>
    <row r="145" spans="8:8" ht="13" x14ac:dyDescent="0.15">
      <c r="H145" s="3"/>
    </row>
    <row r="146" spans="8:8" ht="13" x14ac:dyDescent="0.15">
      <c r="H146" s="3"/>
    </row>
    <row r="147" spans="8:8" ht="13" x14ac:dyDescent="0.15">
      <c r="H147" s="3"/>
    </row>
    <row r="148" spans="8:8" ht="13" x14ac:dyDescent="0.15">
      <c r="H148" s="3"/>
    </row>
    <row r="149" spans="8:8" ht="13" x14ac:dyDescent="0.15">
      <c r="H149" s="3"/>
    </row>
    <row r="150" spans="8:8" ht="13" x14ac:dyDescent="0.15">
      <c r="H150" s="3"/>
    </row>
    <row r="151" spans="8:8" ht="13" x14ac:dyDescent="0.15">
      <c r="H151" s="3"/>
    </row>
    <row r="152" spans="8:8" ht="13" x14ac:dyDescent="0.15">
      <c r="H152" s="3"/>
    </row>
    <row r="153" spans="8:8" ht="13" x14ac:dyDescent="0.15">
      <c r="H153" s="3"/>
    </row>
    <row r="154" spans="8:8" ht="13" x14ac:dyDescent="0.15">
      <c r="H154" s="3"/>
    </row>
    <row r="155" spans="8:8" ht="13" x14ac:dyDescent="0.15">
      <c r="H155" s="3"/>
    </row>
    <row r="156" spans="8:8" ht="13" x14ac:dyDescent="0.15">
      <c r="H156" s="3"/>
    </row>
    <row r="157" spans="8:8" ht="13" x14ac:dyDescent="0.15">
      <c r="H157" s="3"/>
    </row>
    <row r="158" spans="8:8" ht="13" x14ac:dyDescent="0.15">
      <c r="H158" s="3"/>
    </row>
    <row r="159" spans="8:8" ht="13" x14ac:dyDescent="0.15">
      <c r="H159" s="3"/>
    </row>
    <row r="160" spans="8:8" ht="13" x14ac:dyDescent="0.15">
      <c r="H160" s="3"/>
    </row>
    <row r="161" spans="8:8" ht="13" x14ac:dyDescent="0.15">
      <c r="H161" s="3"/>
    </row>
    <row r="162" spans="8:8" ht="13" x14ac:dyDescent="0.15">
      <c r="H162" s="3"/>
    </row>
    <row r="163" spans="8:8" ht="13" x14ac:dyDescent="0.15">
      <c r="H163" s="3"/>
    </row>
    <row r="164" spans="8:8" ht="13" x14ac:dyDescent="0.15">
      <c r="H164" s="3"/>
    </row>
    <row r="165" spans="8:8" ht="13" x14ac:dyDescent="0.15">
      <c r="H165" s="3"/>
    </row>
    <row r="166" spans="8:8" ht="13" x14ac:dyDescent="0.15">
      <c r="H166" s="3"/>
    </row>
    <row r="167" spans="8:8" ht="13" x14ac:dyDescent="0.15">
      <c r="H167" s="3"/>
    </row>
    <row r="168" spans="8:8" ht="13" x14ac:dyDescent="0.15">
      <c r="H168" s="3"/>
    </row>
    <row r="169" spans="8:8" ht="13" x14ac:dyDescent="0.15">
      <c r="H169" s="3"/>
    </row>
    <row r="170" spans="8:8" ht="13" x14ac:dyDescent="0.15">
      <c r="H170" s="3"/>
    </row>
    <row r="171" spans="8:8" ht="13" x14ac:dyDescent="0.15">
      <c r="H171" s="3"/>
    </row>
    <row r="172" spans="8:8" ht="13" x14ac:dyDescent="0.15">
      <c r="H172" s="3"/>
    </row>
    <row r="173" spans="8:8" ht="13" x14ac:dyDescent="0.15">
      <c r="H173" s="3"/>
    </row>
    <row r="174" spans="8:8" ht="13" x14ac:dyDescent="0.15">
      <c r="H174" s="3"/>
    </row>
    <row r="175" spans="8:8" ht="13" x14ac:dyDescent="0.15">
      <c r="H175" s="3"/>
    </row>
    <row r="176" spans="8:8" ht="13" x14ac:dyDescent="0.15">
      <c r="H176" s="3"/>
    </row>
    <row r="177" spans="8:8" ht="13" x14ac:dyDescent="0.15">
      <c r="H177" s="3"/>
    </row>
    <row r="178" spans="8:8" ht="13" x14ac:dyDescent="0.15">
      <c r="H178" s="3"/>
    </row>
    <row r="179" spans="8:8" ht="13" x14ac:dyDescent="0.15">
      <c r="H179" s="3"/>
    </row>
    <row r="180" spans="8:8" ht="13" x14ac:dyDescent="0.15">
      <c r="H180" s="3"/>
    </row>
    <row r="181" spans="8:8" ht="13" x14ac:dyDescent="0.15">
      <c r="H181" s="3"/>
    </row>
    <row r="182" spans="8:8" ht="13" x14ac:dyDescent="0.15">
      <c r="H182" s="3"/>
    </row>
    <row r="183" spans="8:8" ht="13" x14ac:dyDescent="0.15">
      <c r="H183" s="3"/>
    </row>
    <row r="184" spans="8:8" ht="13" x14ac:dyDescent="0.15">
      <c r="H184" s="3"/>
    </row>
    <row r="185" spans="8:8" ht="13" x14ac:dyDescent="0.15">
      <c r="H185" s="3"/>
    </row>
    <row r="186" spans="8:8" ht="13" x14ac:dyDescent="0.15">
      <c r="H186" s="3"/>
    </row>
    <row r="187" spans="8:8" ht="13" x14ac:dyDescent="0.15">
      <c r="H187" s="3"/>
    </row>
    <row r="188" spans="8:8" ht="13" x14ac:dyDescent="0.15">
      <c r="H188" s="3"/>
    </row>
    <row r="189" spans="8:8" ht="13" x14ac:dyDescent="0.15">
      <c r="H189" s="3"/>
    </row>
    <row r="190" spans="8:8" ht="13" x14ac:dyDescent="0.15">
      <c r="H190" s="3"/>
    </row>
    <row r="191" spans="8:8" ht="13" x14ac:dyDescent="0.15">
      <c r="H191" s="3"/>
    </row>
    <row r="192" spans="8:8" ht="13" x14ac:dyDescent="0.15">
      <c r="H192" s="3"/>
    </row>
    <row r="193" spans="8:8" ht="13" x14ac:dyDescent="0.15">
      <c r="H193" s="3"/>
    </row>
    <row r="194" spans="8:8" ht="13" x14ac:dyDescent="0.15">
      <c r="H194" s="3"/>
    </row>
    <row r="195" spans="8:8" ht="13" x14ac:dyDescent="0.15">
      <c r="H195" s="3"/>
    </row>
    <row r="196" spans="8:8" ht="13" x14ac:dyDescent="0.15">
      <c r="H196" s="3"/>
    </row>
    <row r="197" spans="8:8" ht="13" x14ac:dyDescent="0.15">
      <c r="H197" s="3"/>
    </row>
    <row r="198" spans="8:8" ht="13" x14ac:dyDescent="0.15">
      <c r="H198" s="3"/>
    </row>
    <row r="199" spans="8:8" ht="13" x14ac:dyDescent="0.15">
      <c r="H199" s="3"/>
    </row>
    <row r="200" spans="8:8" ht="13" x14ac:dyDescent="0.15">
      <c r="H200" s="3"/>
    </row>
    <row r="201" spans="8:8" ht="13" x14ac:dyDescent="0.15">
      <c r="H201" s="3"/>
    </row>
    <row r="202" spans="8:8" ht="13" x14ac:dyDescent="0.15">
      <c r="H202" s="3"/>
    </row>
    <row r="203" spans="8:8" ht="13" x14ac:dyDescent="0.15">
      <c r="H203" s="3"/>
    </row>
    <row r="204" spans="8:8" ht="13" x14ac:dyDescent="0.15">
      <c r="H204" s="3"/>
    </row>
    <row r="205" spans="8:8" ht="13" x14ac:dyDescent="0.15">
      <c r="H205" s="3"/>
    </row>
    <row r="206" spans="8:8" ht="13" x14ac:dyDescent="0.15">
      <c r="H206" s="3"/>
    </row>
    <row r="207" spans="8:8" ht="13" x14ac:dyDescent="0.15">
      <c r="H207" s="3"/>
    </row>
    <row r="208" spans="8:8" ht="13" x14ac:dyDescent="0.15">
      <c r="H208" s="3"/>
    </row>
    <row r="209" spans="8:8" ht="13" x14ac:dyDescent="0.15">
      <c r="H209" s="3"/>
    </row>
    <row r="210" spans="8:8" ht="13" x14ac:dyDescent="0.15">
      <c r="H210" s="3"/>
    </row>
    <row r="211" spans="8:8" ht="13" x14ac:dyDescent="0.15">
      <c r="H211" s="3"/>
    </row>
    <row r="212" spans="8:8" ht="13" x14ac:dyDescent="0.15">
      <c r="H212" s="3"/>
    </row>
    <row r="213" spans="8:8" ht="13" x14ac:dyDescent="0.15">
      <c r="H213" s="3"/>
    </row>
    <row r="214" spans="8:8" ht="13" x14ac:dyDescent="0.15">
      <c r="H214" s="3"/>
    </row>
    <row r="215" spans="8:8" ht="13" x14ac:dyDescent="0.15">
      <c r="H215" s="3"/>
    </row>
    <row r="216" spans="8:8" ht="13" x14ac:dyDescent="0.15">
      <c r="H216" s="3"/>
    </row>
    <row r="217" spans="8:8" ht="13" x14ac:dyDescent="0.15">
      <c r="H217" s="3"/>
    </row>
    <row r="218" spans="8:8" ht="13" x14ac:dyDescent="0.15">
      <c r="H218" s="3"/>
    </row>
    <row r="219" spans="8:8" ht="13" x14ac:dyDescent="0.15">
      <c r="H219" s="3"/>
    </row>
    <row r="220" spans="8:8" ht="13" x14ac:dyDescent="0.15">
      <c r="H220" s="3"/>
    </row>
    <row r="221" spans="8:8" ht="13" x14ac:dyDescent="0.15">
      <c r="H221" s="3"/>
    </row>
    <row r="222" spans="8:8" ht="13" x14ac:dyDescent="0.15">
      <c r="H222" s="3"/>
    </row>
    <row r="223" spans="8:8" ht="13" x14ac:dyDescent="0.15">
      <c r="H223" s="3"/>
    </row>
    <row r="224" spans="8:8" ht="13" x14ac:dyDescent="0.15">
      <c r="H224" s="3"/>
    </row>
    <row r="225" spans="8:8" ht="13" x14ac:dyDescent="0.15">
      <c r="H225" s="3"/>
    </row>
    <row r="226" spans="8:8" ht="13" x14ac:dyDescent="0.15">
      <c r="H226" s="3"/>
    </row>
    <row r="227" spans="8:8" ht="13" x14ac:dyDescent="0.15">
      <c r="H227" s="3"/>
    </row>
    <row r="228" spans="8:8" ht="13" x14ac:dyDescent="0.15">
      <c r="H228" s="3"/>
    </row>
    <row r="229" spans="8:8" ht="13" x14ac:dyDescent="0.15">
      <c r="H229" s="3"/>
    </row>
    <row r="230" spans="8:8" ht="13" x14ac:dyDescent="0.15">
      <c r="H230" s="3"/>
    </row>
    <row r="231" spans="8:8" ht="13" x14ac:dyDescent="0.15">
      <c r="H231" s="3"/>
    </row>
    <row r="232" spans="8:8" ht="13" x14ac:dyDescent="0.15">
      <c r="H232" s="3"/>
    </row>
    <row r="233" spans="8:8" ht="13" x14ac:dyDescent="0.15">
      <c r="H233" s="3"/>
    </row>
    <row r="234" spans="8:8" ht="13" x14ac:dyDescent="0.15">
      <c r="H234" s="3"/>
    </row>
    <row r="235" spans="8:8" ht="13" x14ac:dyDescent="0.15">
      <c r="H235" s="3"/>
    </row>
    <row r="236" spans="8:8" ht="13" x14ac:dyDescent="0.15">
      <c r="H236" s="3"/>
    </row>
    <row r="237" spans="8:8" ht="13" x14ac:dyDescent="0.15">
      <c r="H237" s="3"/>
    </row>
    <row r="238" spans="8:8" ht="13" x14ac:dyDescent="0.15">
      <c r="H238" s="3"/>
    </row>
    <row r="239" spans="8:8" ht="13" x14ac:dyDescent="0.15">
      <c r="H239" s="3"/>
    </row>
    <row r="240" spans="8:8" ht="13" x14ac:dyDescent="0.15">
      <c r="H240" s="3"/>
    </row>
    <row r="241" spans="8:8" ht="13" x14ac:dyDescent="0.15">
      <c r="H241" s="3"/>
    </row>
    <row r="242" spans="8:8" ht="13" x14ac:dyDescent="0.15">
      <c r="H242" s="3"/>
    </row>
    <row r="243" spans="8:8" ht="13" x14ac:dyDescent="0.15">
      <c r="H243" s="3"/>
    </row>
    <row r="244" spans="8:8" ht="13" x14ac:dyDescent="0.15">
      <c r="H244" s="3"/>
    </row>
    <row r="245" spans="8:8" ht="13" x14ac:dyDescent="0.15">
      <c r="H245" s="3"/>
    </row>
    <row r="246" spans="8:8" ht="13" x14ac:dyDescent="0.15">
      <c r="H246" s="3"/>
    </row>
    <row r="247" spans="8:8" ht="13" x14ac:dyDescent="0.15">
      <c r="H247" s="3"/>
    </row>
    <row r="248" spans="8:8" ht="13" x14ac:dyDescent="0.15">
      <c r="H248" s="3"/>
    </row>
    <row r="249" spans="8:8" ht="13" x14ac:dyDescent="0.15">
      <c r="H249" s="3"/>
    </row>
    <row r="250" spans="8:8" ht="13" x14ac:dyDescent="0.15">
      <c r="H250" s="3"/>
    </row>
    <row r="251" spans="8:8" ht="13" x14ac:dyDescent="0.15">
      <c r="H251" s="3"/>
    </row>
    <row r="252" spans="8:8" ht="13" x14ac:dyDescent="0.15">
      <c r="H252" s="3"/>
    </row>
    <row r="253" spans="8:8" ht="13" x14ac:dyDescent="0.15">
      <c r="H253" s="3"/>
    </row>
    <row r="254" spans="8:8" ht="13" x14ac:dyDescent="0.15">
      <c r="H254" s="3"/>
    </row>
    <row r="255" spans="8:8" ht="13" x14ac:dyDescent="0.15">
      <c r="H255" s="3"/>
    </row>
    <row r="256" spans="8:8" ht="13" x14ac:dyDescent="0.15">
      <c r="H256" s="3"/>
    </row>
    <row r="257" spans="8:8" ht="13" x14ac:dyDescent="0.15">
      <c r="H257" s="3"/>
    </row>
    <row r="258" spans="8:8" ht="13" x14ac:dyDescent="0.15">
      <c r="H258" s="3"/>
    </row>
    <row r="259" spans="8:8" ht="13" x14ac:dyDescent="0.15">
      <c r="H259" s="3"/>
    </row>
    <row r="260" spans="8:8" ht="13" x14ac:dyDescent="0.15">
      <c r="H260" s="3"/>
    </row>
    <row r="261" spans="8:8" ht="13" x14ac:dyDescent="0.15">
      <c r="H261" s="3"/>
    </row>
    <row r="262" spans="8:8" ht="13" x14ac:dyDescent="0.15">
      <c r="H262" s="3"/>
    </row>
    <row r="263" spans="8:8" ht="13" x14ac:dyDescent="0.15">
      <c r="H263" s="3"/>
    </row>
    <row r="264" spans="8:8" ht="13" x14ac:dyDescent="0.15">
      <c r="H264" s="3"/>
    </row>
    <row r="265" spans="8:8" ht="13" x14ac:dyDescent="0.15">
      <c r="H265" s="3"/>
    </row>
    <row r="266" spans="8:8" ht="13" x14ac:dyDescent="0.15">
      <c r="H266" s="3"/>
    </row>
    <row r="267" spans="8:8" ht="13" x14ac:dyDescent="0.15">
      <c r="H267" s="3"/>
    </row>
    <row r="268" spans="8:8" ht="13" x14ac:dyDescent="0.15">
      <c r="H268" s="3"/>
    </row>
    <row r="269" spans="8:8" ht="13" x14ac:dyDescent="0.15">
      <c r="H269" s="3"/>
    </row>
    <row r="270" spans="8:8" ht="13" x14ac:dyDescent="0.15">
      <c r="H270" s="3"/>
    </row>
    <row r="271" spans="8:8" ht="13" x14ac:dyDescent="0.15">
      <c r="H271" s="3"/>
    </row>
    <row r="272" spans="8:8" ht="13" x14ac:dyDescent="0.15">
      <c r="H272" s="3"/>
    </row>
    <row r="273" spans="8:8" ht="13" x14ac:dyDescent="0.15">
      <c r="H273" s="3"/>
    </row>
    <row r="274" spans="8:8" ht="13" x14ac:dyDescent="0.15">
      <c r="H274" s="3"/>
    </row>
    <row r="275" spans="8:8" ht="13" x14ac:dyDescent="0.15">
      <c r="H275" s="3"/>
    </row>
    <row r="276" spans="8:8" ht="13" x14ac:dyDescent="0.15">
      <c r="H276" s="3"/>
    </row>
    <row r="277" spans="8:8" ht="13" x14ac:dyDescent="0.15">
      <c r="H277" s="3"/>
    </row>
    <row r="278" spans="8:8" ht="13" x14ac:dyDescent="0.15">
      <c r="H278" s="3"/>
    </row>
    <row r="279" spans="8:8" ht="13" x14ac:dyDescent="0.15">
      <c r="H279" s="3"/>
    </row>
    <row r="280" spans="8:8" ht="13" x14ac:dyDescent="0.15">
      <c r="H280" s="3"/>
    </row>
    <row r="281" spans="8:8" ht="13" x14ac:dyDescent="0.15">
      <c r="H281" s="3"/>
    </row>
    <row r="282" spans="8:8" ht="13" x14ac:dyDescent="0.15">
      <c r="H282" s="3"/>
    </row>
    <row r="283" spans="8:8" ht="13" x14ac:dyDescent="0.15">
      <c r="H283" s="3"/>
    </row>
    <row r="284" spans="8:8" ht="13" x14ac:dyDescent="0.15">
      <c r="H284" s="3"/>
    </row>
    <row r="285" spans="8:8" ht="13" x14ac:dyDescent="0.15">
      <c r="H285" s="3"/>
    </row>
    <row r="286" spans="8:8" ht="13" x14ac:dyDescent="0.15">
      <c r="H286" s="3"/>
    </row>
    <row r="287" spans="8:8" ht="13" x14ac:dyDescent="0.15">
      <c r="H287" s="3"/>
    </row>
    <row r="288" spans="8:8" ht="13" x14ac:dyDescent="0.15">
      <c r="H288" s="3"/>
    </row>
    <row r="289" spans="8:8" ht="13" x14ac:dyDescent="0.15">
      <c r="H289" s="3"/>
    </row>
    <row r="290" spans="8:8" ht="13" x14ac:dyDescent="0.15">
      <c r="H290" s="3"/>
    </row>
    <row r="291" spans="8:8" ht="13" x14ac:dyDescent="0.15">
      <c r="H291" s="3"/>
    </row>
    <row r="292" spans="8:8" ht="13" x14ac:dyDescent="0.15">
      <c r="H292" s="3"/>
    </row>
    <row r="293" spans="8:8" ht="13" x14ac:dyDescent="0.15">
      <c r="H293" s="3"/>
    </row>
    <row r="294" spans="8:8" ht="13" x14ac:dyDescent="0.15">
      <c r="H294" s="3"/>
    </row>
    <row r="295" spans="8:8" ht="13" x14ac:dyDescent="0.15">
      <c r="H295" s="3"/>
    </row>
    <row r="296" spans="8:8" ht="13" x14ac:dyDescent="0.15">
      <c r="H296" s="3"/>
    </row>
    <row r="297" spans="8:8" ht="13" x14ac:dyDescent="0.15">
      <c r="H297" s="3"/>
    </row>
    <row r="298" spans="8:8" ht="13" x14ac:dyDescent="0.15">
      <c r="H298" s="3"/>
    </row>
    <row r="299" spans="8:8" ht="13" x14ac:dyDescent="0.15">
      <c r="H299" s="3"/>
    </row>
    <row r="300" spans="8:8" ht="13" x14ac:dyDescent="0.15">
      <c r="H300" s="3"/>
    </row>
    <row r="301" spans="8:8" ht="13" x14ac:dyDescent="0.15">
      <c r="H301" s="3"/>
    </row>
    <row r="302" spans="8:8" ht="13" x14ac:dyDescent="0.15">
      <c r="H302" s="3"/>
    </row>
    <row r="303" spans="8:8" ht="13" x14ac:dyDescent="0.15">
      <c r="H303" s="3"/>
    </row>
    <row r="304" spans="8:8" ht="13" x14ac:dyDescent="0.15">
      <c r="H304" s="3"/>
    </row>
    <row r="305" spans="8:8" ht="13" x14ac:dyDescent="0.15">
      <c r="H305" s="3"/>
    </row>
    <row r="306" spans="8:8" ht="13" x14ac:dyDescent="0.15">
      <c r="H306" s="3"/>
    </row>
    <row r="307" spans="8:8" ht="13" x14ac:dyDescent="0.15">
      <c r="H307" s="3"/>
    </row>
    <row r="308" spans="8:8" ht="13" x14ac:dyDescent="0.15">
      <c r="H308" s="3"/>
    </row>
    <row r="309" spans="8:8" ht="13" x14ac:dyDescent="0.15">
      <c r="H309" s="3"/>
    </row>
    <row r="310" spans="8:8" ht="13" x14ac:dyDescent="0.15">
      <c r="H310" s="3"/>
    </row>
    <row r="311" spans="8:8" ht="13" x14ac:dyDescent="0.15">
      <c r="H311" s="3"/>
    </row>
    <row r="312" spans="8:8" ht="13" x14ac:dyDescent="0.15">
      <c r="H312" s="3"/>
    </row>
    <row r="313" spans="8:8" ht="13" x14ac:dyDescent="0.15">
      <c r="H313" s="3"/>
    </row>
    <row r="314" spans="8:8" ht="13" x14ac:dyDescent="0.15">
      <c r="H314" s="3"/>
    </row>
    <row r="315" spans="8:8" ht="13" x14ac:dyDescent="0.15">
      <c r="H315" s="3"/>
    </row>
    <row r="316" spans="8:8" ht="13" x14ac:dyDescent="0.15">
      <c r="H316" s="3"/>
    </row>
    <row r="317" spans="8:8" ht="13" x14ac:dyDescent="0.15">
      <c r="H317" s="3"/>
    </row>
    <row r="318" spans="8:8" ht="13" x14ac:dyDescent="0.15">
      <c r="H318" s="3"/>
    </row>
    <row r="319" spans="8:8" ht="13" x14ac:dyDescent="0.15">
      <c r="H319" s="3"/>
    </row>
    <row r="320" spans="8:8" ht="13" x14ac:dyDescent="0.15">
      <c r="H320" s="3"/>
    </row>
    <row r="321" spans="8:8" ht="13" x14ac:dyDescent="0.15">
      <c r="H321" s="3"/>
    </row>
    <row r="322" spans="8:8" ht="13" x14ac:dyDescent="0.15">
      <c r="H322" s="3"/>
    </row>
    <row r="323" spans="8:8" ht="13" x14ac:dyDescent="0.15">
      <c r="H323" s="3"/>
    </row>
    <row r="324" spans="8:8" ht="13" x14ac:dyDescent="0.15">
      <c r="H324" s="3"/>
    </row>
    <row r="325" spans="8:8" ht="13" x14ac:dyDescent="0.15">
      <c r="H325" s="3"/>
    </row>
    <row r="326" spans="8:8" ht="13" x14ac:dyDescent="0.15">
      <c r="H326" s="3"/>
    </row>
    <row r="327" spans="8:8" ht="13" x14ac:dyDescent="0.15">
      <c r="H327" s="3"/>
    </row>
    <row r="328" spans="8:8" ht="13" x14ac:dyDescent="0.15">
      <c r="H328" s="3"/>
    </row>
    <row r="329" spans="8:8" ht="13" x14ac:dyDescent="0.15">
      <c r="H329" s="3"/>
    </row>
    <row r="330" spans="8:8" ht="13" x14ac:dyDescent="0.15">
      <c r="H330" s="3"/>
    </row>
    <row r="331" spans="8:8" ht="13" x14ac:dyDescent="0.15">
      <c r="H331" s="3"/>
    </row>
    <row r="332" spans="8:8" ht="13" x14ac:dyDescent="0.15">
      <c r="H332" s="3"/>
    </row>
    <row r="333" spans="8:8" ht="13" x14ac:dyDescent="0.15">
      <c r="H333" s="3"/>
    </row>
    <row r="334" spans="8:8" ht="13" x14ac:dyDescent="0.15">
      <c r="H334" s="3"/>
    </row>
    <row r="335" spans="8:8" ht="13" x14ac:dyDescent="0.15">
      <c r="H335" s="3"/>
    </row>
    <row r="336" spans="8:8" ht="13" x14ac:dyDescent="0.15">
      <c r="H336" s="3"/>
    </row>
    <row r="337" spans="8:8" ht="13" x14ac:dyDescent="0.15">
      <c r="H337" s="3"/>
    </row>
    <row r="338" spans="8:8" ht="13" x14ac:dyDescent="0.15">
      <c r="H338" s="3"/>
    </row>
    <row r="339" spans="8:8" ht="13" x14ac:dyDescent="0.15">
      <c r="H339" s="3"/>
    </row>
    <row r="340" spans="8:8" ht="13" x14ac:dyDescent="0.15">
      <c r="H340" s="3"/>
    </row>
    <row r="341" spans="8:8" ht="13" x14ac:dyDescent="0.15">
      <c r="H341" s="3"/>
    </row>
    <row r="342" spans="8:8" ht="13" x14ac:dyDescent="0.15">
      <c r="H342" s="3"/>
    </row>
    <row r="343" spans="8:8" ht="13" x14ac:dyDescent="0.15">
      <c r="H343" s="3"/>
    </row>
    <row r="344" spans="8:8" ht="13" x14ac:dyDescent="0.15">
      <c r="H344" s="3"/>
    </row>
    <row r="345" spans="8:8" ht="13" x14ac:dyDescent="0.15">
      <c r="H345" s="3"/>
    </row>
    <row r="346" spans="8:8" ht="13" x14ac:dyDescent="0.15">
      <c r="H346" s="3"/>
    </row>
    <row r="347" spans="8:8" ht="13" x14ac:dyDescent="0.15">
      <c r="H347" s="3"/>
    </row>
    <row r="348" spans="8:8" ht="13" x14ac:dyDescent="0.15">
      <c r="H348" s="3"/>
    </row>
    <row r="349" spans="8:8" ht="13" x14ac:dyDescent="0.15">
      <c r="H349" s="3"/>
    </row>
    <row r="350" spans="8:8" ht="13" x14ac:dyDescent="0.15">
      <c r="H350" s="3"/>
    </row>
    <row r="351" spans="8:8" ht="13" x14ac:dyDescent="0.15">
      <c r="H351" s="3"/>
    </row>
    <row r="352" spans="8:8" ht="13" x14ac:dyDescent="0.15">
      <c r="H352" s="3"/>
    </row>
    <row r="353" spans="8:8" ht="13" x14ac:dyDescent="0.15">
      <c r="H353" s="3"/>
    </row>
    <row r="354" spans="8:8" ht="13" x14ac:dyDescent="0.15">
      <c r="H354" s="3"/>
    </row>
    <row r="355" spans="8:8" ht="13" x14ac:dyDescent="0.15">
      <c r="H355" s="3"/>
    </row>
    <row r="356" spans="8:8" ht="13" x14ac:dyDescent="0.15">
      <c r="H356" s="3"/>
    </row>
    <row r="357" spans="8:8" ht="13" x14ac:dyDescent="0.15">
      <c r="H357" s="3"/>
    </row>
    <row r="358" spans="8:8" ht="13" x14ac:dyDescent="0.15">
      <c r="H358" s="3"/>
    </row>
    <row r="359" spans="8:8" ht="13" x14ac:dyDescent="0.15">
      <c r="H359" s="3"/>
    </row>
    <row r="360" spans="8:8" ht="13" x14ac:dyDescent="0.15">
      <c r="H360" s="3"/>
    </row>
    <row r="361" spans="8:8" ht="13" x14ac:dyDescent="0.15">
      <c r="H361" s="3"/>
    </row>
    <row r="362" spans="8:8" ht="13" x14ac:dyDescent="0.15">
      <c r="H362" s="3"/>
    </row>
    <row r="363" spans="8:8" ht="13" x14ac:dyDescent="0.15">
      <c r="H363" s="3"/>
    </row>
    <row r="364" spans="8:8" ht="13" x14ac:dyDescent="0.15">
      <c r="H364" s="3"/>
    </row>
    <row r="365" spans="8:8" ht="13" x14ac:dyDescent="0.15">
      <c r="H365" s="3"/>
    </row>
    <row r="366" spans="8:8" ht="13" x14ac:dyDescent="0.15">
      <c r="H366" s="3"/>
    </row>
    <row r="367" spans="8:8" ht="13" x14ac:dyDescent="0.15">
      <c r="H367" s="3"/>
    </row>
    <row r="368" spans="8:8" ht="13" x14ac:dyDescent="0.15">
      <c r="H368" s="3"/>
    </row>
    <row r="369" spans="8:8" ht="13" x14ac:dyDescent="0.15">
      <c r="H369" s="3"/>
    </row>
    <row r="370" spans="8:8" ht="13" x14ac:dyDescent="0.15">
      <c r="H370" s="3"/>
    </row>
    <row r="371" spans="8:8" ht="13" x14ac:dyDescent="0.15">
      <c r="H371" s="3"/>
    </row>
    <row r="372" spans="8:8" ht="13" x14ac:dyDescent="0.15">
      <c r="H372" s="3"/>
    </row>
    <row r="373" spans="8:8" ht="13" x14ac:dyDescent="0.15">
      <c r="H373" s="3"/>
    </row>
    <row r="374" spans="8:8" ht="13" x14ac:dyDescent="0.15">
      <c r="H374" s="3"/>
    </row>
    <row r="375" spans="8:8" ht="13" x14ac:dyDescent="0.15">
      <c r="H375" s="3"/>
    </row>
    <row r="376" spans="8:8" ht="13" x14ac:dyDescent="0.15">
      <c r="H376" s="3"/>
    </row>
    <row r="377" spans="8:8" ht="13" x14ac:dyDescent="0.15">
      <c r="H377" s="3"/>
    </row>
    <row r="378" spans="8:8" ht="13" x14ac:dyDescent="0.15">
      <c r="H378" s="3"/>
    </row>
    <row r="379" spans="8:8" ht="13" x14ac:dyDescent="0.15">
      <c r="H379" s="3"/>
    </row>
    <row r="380" spans="8:8" ht="13" x14ac:dyDescent="0.15">
      <c r="H380" s="3"/>
    </row>
    <row r="381" spans="8:8" ht="13" x14ac:dyDescent="0.15">
      <c r="H381" s="3"/>
    </row>
    <row r="382" spans="8:8" ht="13" x14ac:dyDescent="0.15">
      <c r="H382" s="3"/>
    </row>
    <row r="383" spans="8:8" ht="13" x14ac:dyDescent="0.15">
      <c r="H383" s="3"/>
    </row>
    <row r="384" spans="8:8" ht="13" x14ac:dyDescent="0.15">
      <c r="H384" s="3"/>
    </row>
    <row r="385" spans="8:8" ht="13" x14ac:dyDescent="0.15">
      <c r="H385" s="3"/>
    </row>
    <row r="386" spans="8:8" ht="13" x14ac:dyDescent="0.15">
      <c r="H386" s="3"/>
    </row>
    <row r="387" spans="8:8" ht="13" x14ac:dyDescent="0.15">
      <c r="H387" s="3"/>
    </row>
    <row r="388" spans="8:8" ht="13" x14ac:dyDescent="0.15">
      <c r="H388" s="3"/>
    </row>
    <row r="389" spans="8:8" ht="13" x14ac:dyDescent="0.15">
      <c r="H389" s="3"/>
    </row>
    <row r="390" spans="8:8" ht="13" x14ac:dyDescent="0.15">
      <c r="H390" s="3"/>
    </row>
    <row r="391" spans="8:8" ht="13" x14ac:dyDescent="0.15">
      <c r="H391" s="3"/>
    </row>
    <row r="392" spans="8:8" ht="13" x14ac:dyDescent="0.15">
      <c r="H392" s="3"/>
    </row>
    <row r="393" spans="8:8" ht="13" x14ac:dyDescent="0.15">
      <c r="H393" s="3"/>
    </row>
    <row r="394" spans="8:8" ht="13" x14ac:dyDescent="0.15">
      <c r="H394" s="3"/>
    </row>
    <row r="395" spans="8:8" ht="13" x14ac:dyDescent="0.15">
      <c r="H395" s="3"/>
    </row>
    <row r="396" spans="8:8" ht="13" x14ac:dyDescent="0.15">
      <c r="H396" s="3"/>
    </row>
    <row r="397" spans="8:8" ht="13" x14ac:dyDescent="0.15">
      <c r="H397" s="3"/>
    </row>
    <row r="398" spans="8:8" ht="13" x14ac:dyDescent="0.15">
      <c r="H398" s="3"/>
    </row>
    <row r="399" spans="8:8" ht="13" x14ac:dyDescent="0.15">
      <c r="H399" s="3"/>
    </row>
    <row r="400" spans="8:8" ht="13" x14ac:dyDescent="0.15">
      <c r="H400" s="3"/>
    </row>
    <row r="401" spans="8:8" ht="13" x14ac:dyDescent="0.15">
      <c r="H401" s="3"/>
    </row>
    <row r="402" spans="8:8" ht="13" x14ac:dyDescent="0.15">
      <c r="H402" s="3"/>
    </row>
    <row r="403" spans="8:8" ht="13" x14ac:dyDescent="0.15">
      <c r="H403" s="3"/>
    </row>
    <row r="404" spans="8:8" ht="13" x14ac:dyDescent="0.15">
      <c r="H404" s="3"/>
    </row>
    <row r="405" spans="8:8" ht="13" x14ac:dyDescent="0.15">
      <c r="H405" s="3"/>
    </row>
    <row r="406" spans="8:8" ht="13" x14ac:dyDescent="0.15">
      <c r="H406" s="3"/>
    </row>
    <row r="407" spans="8:8" ht="13" x14ac:dyDescent="0.15">
      <c r="H407" s="3"/>
    </row>
    <row r="408" spans="8:8" ht="13" x14ac:dyDescent="0.15">
      <c r="H408" s="3"/>
    </row>
    <row r="409" spans="8:8" ht="13" x14ac:dyDescent="0.15">
      <c r="H409" s="3"/>
    </row>
    <row r="410" spans="8:8" ht="13" x14ac:dyDescent="0.15">
      <c r="H410" s="3"/>
    </row>
    <row r="411" spans="8:8" ht="13" x14ac:dyDescent="0.15">
      <c r="H411" s="3"/>
    </row>
    <row r="412" spans="8:8" ht="13" x14ac:dyDescent="0.15">
      <c r="H412" s="3"/>
    </row>
    <row r="413" spans="8:8" ht="13" x14ac:dyDescent="0.15">
      <c r="H413" s="3"/>
    </row>
    <row r="414" spans="8:8" ht="13" x14ac:dyDescent="0.15">
      <c r="H414" s="3"/>
    </row>
    <row r="415" spans="8:8" ht="13" x14ac:dyDescent="0.15">
      <c r="H415" s="3"/>
    </row>
    <row r="416" spans="8:8" ht="13" x14ac:dyDescent="0.15">
      <c r="H416" s="3"/>
    </row>
    <row r="417" spans="8:8" ht="13" x14ac:dyDescent="0.15">
      <c r="H417" s="3"/>
    </row>
    <row r="418" spans="8:8" ht="13" x14ac:dyDescent="0.15">
      <c r="H418" s="3"/>
    </row>
    <row r="419" spans="8:8" ht="13" x14ac:dyDescent="0.15">
      <c r="H419" s="3"/>
    </row>
    <row r="420" spans="8:8" ht="13" x14ac:dyDescent="0.15">
      <c r="H420" s="3"/>
    </row>
    <row r="421" spans="8:8" ht="13" x14ac:dyDescent="0.15">
      <c r="H421" s="3"/>
    </row>
    <row r="422" spans="8:8" ht="13" x14ac:dyDescent="0.15">
      <c r="H422" s="3"/>
    </row>
    <row r="423" spans="8:8" ht="13" x14ac:dyDescent="0.15">
      <c r="H423" s="3"/>
    </row>
    <row r="424" spans="8:8" ht="13" x14ac:dyDescent="0.15">
      <c r="H424" s="3"/>
    </row>
    <row r="425" spans="8:8" ht="13" x14ac:dyDescent="0.15">
      <c r="H425" s="3"/>
    </row>
    <row r="426" spans="8:8" ht="13" x14ac:dyDescent="0.15">
      <c r="H426" s="3"/>
    </row>
    <row r="427" spans="8:8" ht="13" x14ac:dyDescent="0.15">
      <c r="H427" s="3"/>
    </row>
    <row r="428" spans="8:8" ht="13" x14ac:dyDescent="0.15">
      <c r="H428" s="3"/>
    </row>
    <row r="429" spans="8:8" ht="13" x14ac:dyDescent="0.15">
      <c r="H429" s="3"/>
    </row>
    <row r="430" spans="8:8" ht="13" x14ac:dyDescent="0.15">
      <c r="H430" s="3"/>
    </row>
    <row r="431" spans="8:8" ht="13" x14ac:dyDescent="0.15">
      <c r="H431" s="3"/>
    </row>
    <row r="432" spans="8:8" ht="13" x14ac:dyDescent="0.15">
      <c r="H432" s="3"/>
    </row>
    <row r="433" spans="8:8" ht="13" x14ac:dyDescent="0.15">
      <c r="H433" s="3"/>
    </row>
    <row r="434" spans="8:8" ht="13" x14ac:dyDescent="0.15">
      <c r="H434" s="3"/>
    </row>
    <row r="435" spans="8:8" ht="13" x14ac:dyDescent="0.15">
      <c r="H435" s="3"/>
    </row>
    <row r="436" spans="8:8" ht="13" x14ac:dyDescent="0.15">
      <c r="H436" s="3"/>
    </row>
    <row r="437" spans="8:8" ht="13" x14ac:dyDescent="0.15">
      <c r="H437" s="3"/>
    </row>
    <row r="438" spans="8:8" ht="13" x14ac:dyDescent="0.15">
      <c r="H438" s="3"/>
    </row>
    <row r="439" spans="8:8" ht="13" x14ac:dyDescent="0.15">
      <c r="H439" s="3"/>
    </row>
    <row r="440" spans="8:8" ht="13" x14ac:dyDescent="0.15">
      <c r="H440" s="3"/>
    </row>
    <row r="441" spans="8:8" ht="13" x14ac:dyDescent="0.15">
      <c r="H441" s="3"/>
    </row>
    <row r="442" spans="8:8" ht="13" x14ac:dyDescent="0.15">
      <c r="H442" s="3"/>
    </row>
    <row r="443" spans="8:8" ht="13" x14ac:dyDescent="0.15">
      <c r="H443" s="3"/>
    </row>
    <row r="444" spans="8:8" ht="13" x14ac:dyDescent="0.15">
      <c r="H444" s="3"/>
    </row>
    <row r="445" spans="8:8" ht="13" x14ac:dyDescent="0.15">
      <c r="H445" s="3"/>
    </row>
    <row r="446" spans="8:8" ht="13" x14ac:dyDescent="0.15">
      <c r="H446" s="3"/>
    </row>
    <row r="447" spans="8:8" ht="13" x14ac:dyDescent="0.15">
      <c r="H447" s="3"/>
    </row>
    <row r="448" spans="8:8" ht="13" x14ac:dyDescent="0.15">
      <c r="H448" s="3"/>
    </row>
    <row r="449" spans="8:8" ht="13" x14ac:dyDescent="0.15">
      <c r="H449" s="3"/>
    </row>
    <row r="450" spans="8:8" ht="13" x14ac:dyDescent="0.15">
      <c r="H450" s="3"/>
    </row>
    <row r="451" spans="8:8" ht="13" x14ac:dyDescent="0.15">
      <c r="H451" s="3"/>
    </row>
    <row r="452" spans="8:8" ht="13" x14ac:dyDescent="0.15">
      <c r="H452" s="3"/>
    </row>
    <row r="453" spans="8:8" ht="13" x14ac:dyDescent="0.15">
      <c r="H453" s="3"/>
    </row>
    <row r="454" spans="8:8" ht="13" x14ac:dyDescent="0.15">
      <c r="H454" s="3"/>
    </row>
    <row r="455" spans="8:8" ht="13" x14ac:dyDescent="0.15">
      <c r="H455" s="3"/>
    </row>
    <row r="456" spans="8:8" ht="13" x14ac:dyDescent="0.15">
      <c r="H456" s="3"/>
    </row>
    <row r="457" spans="8:8" ht="13" x14ac:dyDescent="0.15">
      <c r="H457" s="3"/>
    </row>
    <row r="458" spans="8:8" ht="13" x14ac:dyDescent="0.15">
      <c r="H458" s="3"/>
    </row>
    <row r="459" spans="8:8" ht="13" x14ac:dyDescent="0.15">
      <c r="H459" s="3"/>
    </row>
    <row r="460" spans="8:8" ht="13" x14ac:dyDescent="0.15">
      <c r="H460" s="3"/>
    </row>
    <row r="461" spans="8:8" ht="13" x14ac:dyDescent="0.15">
      <c r="H461" s="3"/>
    </row>
    <row r="462" spans="8:8" ht="13" x14ac:dyDescent="0.15">
      <c r="H462" s="3"/>
    </row>
    <row r="463" spans="8:8" ht="13" x14ac:dyDescent="0.15">
      <c r="H463" s="3"/>
    </row>
    <row r="464" spans="8:8" ht="13" x14ac:dyDescent="0.15">
      <c r="H464" s="3"/>
    </row>
    <row r="465" spans="8:8" ht="13" x14ac:dyDescent="0.15">
      <c r="H465" s="3"/>
    </row>
    <row r="466" spans="8:8" ht="13" x14ac:dyDescent="0.15">
      <c r="H466" s="3"/>
    </row>
    <row r="467" spans="8:8" ht="13" x14ac:dyDescent="0.15">
      <c r="H467" s="3"/>
    </row>
    <row r="468" spans="8:8" ht="13" x14ac:dyDescent="0.15">
      <c r="H468" s="3"/>
    </row>
    <row r="469" spans="8:8" ht="13" x14ac:dyDescent="0.15">
      <c r="H469" s="3"/>
    </row>
    <row r="470" spans="8:8" ht="13" x14ac:dyDescent="0.15">
      <c r="H470" s="3"/>
    </row>
    <row r="471" spans="8:8" ht="13" x14ac:dyDescent="0.15">
      <c r="H471" s="3"/>
    </row>
    <row r="472" spans="8:8" ht="13" x14ac:dyDescent="0.15">
      <c r="H472" s="3"/>
    </row>
    <row r="473" spans="8:8" ht="13" x14ac:dyDescent="0.15">
      <c r="H473" s="3"/>
    </row>
    <row r="474" spans="8:8" ht="13" x14ac:dyDescent="0.15">
      <c r="H474" s="3"/>
    </row>
    <row r="475" spans="8:8" ht="13" x14ac:dyDescent="0.15">
      <c r="H475" s="3"/>
    </row>
    <row r="476" spans="8:8" ht="13" x14ac:dyDescent="0.15">
      <c r="H476" s="3"/>
    </row>
    <row r="477" spans="8:8" ht="13" x14ac:dyDescent="0.15">
      <c r="H477" s="3"/>
    </row>
    <row r="478" spans="8:8" ht="13" x14ac:dyDescent="0.15">
      <c r="H478" s="3"/>
    </row>
    <row r="479" spans="8:8" ht="13" x14ac:dyDescent="0.15">
      <c r="H479" s="3"/>
    </row>
    <row r="480" spans="8:8" ht="13" x14ac:dyDescent="0.15">
      <c r="H480" s="3"/>
    </row>
    <row r="481" spans="8:8" ht="13" x14ac:dyDescent="0.15">
      <c r="H481" s="3"/>
    </row>
    <row r="482" spans="8:8" ht="13" x14ac:dyDescent="0.15">
      <c r="H482" s="3"/>
    </row>
    <row r="483" spans="8:8" ht="13" x14ac:dyDescent="0.15">
      <c r="H483" s="3"/>
    </row>
    <row r="484" spans="8:8" ht="13" x14ac:dyDescent="0.15">
      <c r="H484" s="3"/>
    </row>
    <row r="485" spans="8:8" ht="13" x14ac:dyDescent="0.15">
      <c r="H485" s="3"/>
    </row>
    <row r="486" spans="8:8" ht="13" x14ac:dyDescent="0.15">
      <c r="H486" s="3"/>
    </row>
    <row r="487" spans="8:8" ht="13" x14ac:dyDescent="0.15">
      <c r="H487" s="3"/>
    </row>
    <row r="488" spans="8:8" ht="13" x14ac:dyDescent="0.15">
      <c r="H488" s="3"/>
    </row>
    <row r="489" spans="8:8" ht="13" x14ac:dyDescent="0.15">
      <c r="H489" s="3"/>
    </row>
    <row r="490" spans="8:8" ht="13" x14ac:dyDescent="0.15">
      <c r="H490" s="3"/>
    </row>
    <row r="491" spans="8:8" ht="13" x14ac:dyDescent="0.15">
      <c r="H491" s="3"/>
    </row>
    <row r="492" spans="8:8" ht="13" x14ac:dyDescent="0.15">
      <c r="H492" s="3"/>
    </row>
    <row r="493" spans="8:8" ht="13" x14ac:dyDescent="0.15">
      <c r="H493" s="3"/>
    </row>
    <row r="494" spans="8:8" ht="13" x14ac:dyDescent="0.15">
      <c r="H494" s="3"/>
    </row>
    <row r="495" spans="8:8" ht="13" x14ac:dyDescent="0.15">
      <c r="H495" s="3"/>
    </row>
    <row r="496" spans="8:8" ht="13" x14ac:dyDescent="0.15">
      <c r="H496" s="3"/>
    </row>
    <row r="497" spans="8:8" ht="13" x14ac:dyDescent="0.15">
      <c r="H497" s="3"/>
    </row>
    <row r="498" spans="8:8" ht="13" x14ac:dyDescent="0.15">
      <c r="H498" s="3"/>
    </row>
    <row r="499" spans="8:8" ht="13" x14ac:dyDescent="0.15">
      <c r="H499" s="3"/>
    </row>
    <row r="500" spans="8:8" ht="13" x14ac:dyDescent="0.15">
      <c r="H500" s="3"/>
    </row>
    <row r="501" spans="8:8" ht="13" x14ac:dyDescent="0.15">
      <c r="H501" s="3"/>
    </row>
    <row r="502" spans="8:8" ht="13" x14ac:dyDescent="0.15">
      <c r="H502" s="3"/>
    </row>
    <row r="503" spans="8:8" ht="13" x14ac:dyDescent="0.15">
      <c r="H503" s="3"/>
    </row>
    <row r="504" spans="8:8" ht="13" x14ac:dyDescent="0.15">
      <c r="H504" s="3"/>
    </row>
    <row r="505" spans="8:8" ht="13" x14ac:dyDescent="0.15">
      <c r="H505" s="3"/>
    </row>
    <row r="506" spans="8:8" ht="13" x14ac:dyDescent="0.15">
      <c r="H506" s="3"/>
    </row>
    <row r="507" spans="8:8" ht="13" x14ac:dyDescent="0.15">
      <c r="H507" s="3"/>
    </row>
    <row r="508" spans="8:8" ht="13" x14ac:dyDescent="0.15">
      <c r="H508" s="3"/>
    </row>
    <row r="509" spans="8:8" ht="13" x14ac:dyDescent="0.15">
      <c r="H509" s="3"/>
    </row>
    <row r="510" spans="8:8" ht="13" x14ac:dyDescent="0.15">
      <c r="H510" s="3"/>
    </row>
    <row r="511" spans="8:8" ht="13" x14ac:dyDescent="0.15">
      <c r="H511" s="3"/>
    </row>
    <row r="512" spans="8:8" ht="13" x14ac:dyDescent="0.15">
      <c r="H512" s="3"/>
    </row>
    <row r="513" spans="8:8" ht="13" x14ac:dyDescent="0.15">
      <c r="H513" s="3"/>
    </row>
    <row r="514" spans="8:8" ht="13" x14ac:dyDescent="0.15">
      <c r="H514" s="3"/>
    </row>
    <row r="515" spans="8:8" ht="13" x14ac:dyDescent="0.15">
      <c r="H515" s="3"/>
    </row>
    <row r="516" spans="8:8" ht="13" x14ac:dyDescent="0.15">
      <c r="H516" s="3"/>
    </row>
    <row r="517" spans="8:8" ht="13" x14ac:dyDescent="0.15">
      <c r="H517" s="3"/>
    </row>
    <row r="518" spans="8:8" ht="13" x14ac:dyDescent="0.15">
      <c r="H518" s="3"/>
    </row>
    <row r="519" spans="8:8" ht="13" x14ac:dyDescent="0.15">
      <c r="H519" s="3"/>
    </row>
    <row r="520" spans="8:8" ht="13" x14ac:dyDescent="0.15">
      <c r="H520" s="3"/>
    </row>
    <row r="521" spans="8:8" ht="13" x14ac:dyDescent="0.15">
      <c r="H521" s="3"/>
    </row>
    <row r="522" spans="8:8" ht="13" x14ac:dyDescent="0.15">
      <c r="H522" s="3"/>
    </row>
    <row r="523" spans="8:8" ht="13" x14ac:dyDescent="0.15">
      <c r="H523" s="3"/>
    </row>
    <row r="524" spans="8:8" ht="13" x14ac:dyDescent="0.15">
      <c r="H524" s="3"/>
    </row>
    <row r="525" spans="8:8" ht="13" x14ac:dyDescent="0.15">
      <c r="H525" s="3"/>
    </row>
    <row r="526" spans="8:8" ht="13" x14ac:dyDescent="0.15">
      <c r="H526" s="3"/>
    </row>
    <row r="527" spans="8:8" ht="13" x14ac:dyDescent="0.15">
      <c r="H527" s="3"/>
    </row>
    <row r="528" spans="8:8" ht="13" x14ac:dyDescent="0.15">
      <c r="H528" s="3"/>
    </row>
    <row r="529" spans="8:8" ht="13" x14ac:dyDescent="0.15">
      <c r="H529" s="3"/>
    </row>
    <row r="530" spans="8:8" ht="13" x14ac:dyDescent="0.15">
      <c r="H530" s="3"/>
    </row>
    <row r="531" spans="8:8" ht="13" x14ac:dyDescent="0.15">
      <c r="H531" s="3"/>
    </row>
    <row r="532" spans="8:8" ht="13" x14ac:dyDescent="0.15">
      <c r="H532" s="3"/>
    </row>
    <row r="533" spans="8:8" ht="13" x14ac:dyDescent="0.15">
      <c r="H533" s="3"/>
    </row>
    <row r="534" spans="8:8" ht="13" x14ac:dyDescent="0.15">
      <c r="H534" s="3"/>
    </row>
    <row r="535" spans="8:8" ht="13" x14ac:dyDescent="0.15">
      <c r="H535" s="3"/>
    </row>
    <row r="536" spans="8:8" ht="13" x14ac:dyDescent="0.15">
      <c r="H536" s="3"/>
    </row>
    <row r="537" spans="8:8" ht="13" x14ac:dyDescent="0.15">
      <c r="H537" s="3"/>
    </row>
    <row r="538" spans="8:8" ht="13" x14ac:dyDescent="0.15">
      <c r="H538" s="3"/>
    </row>
    <row r="539" spans="8:8" ht="13" x14ac:dyDescent="0.15">
      <c r="H539" s="3"/>
    </row>
    <row r="540" spans="8:8" ht="13" x14ac:dyDescent="0.15">
      <c r="H540" s="3"/>
    </row>
    <row r="541" spans="8:8" ht="13" x14ac:dyDescent="0.15">
      <c r="H541" s="3"/>
    </row>
    <row r="542" spans="8:8" ht="13" x14ac:dyDescent="0.15">
      <c r="H542" s="3"/>
    </row>
    <row r="543" spans="8:8" ht="13" x14ac:dyDescent="0.15">
      <c r="H543" s="3"/>
    </row>
    <row r="544" spans="8:8" ht="13" x14ac:dyDescent="0.15">
      <c r="H544" s="3"/>
    </row>
    <row r="545" spans="8:8" ht="13" x14ac:dyDescent="0.15">
      <c r="H545" s="3"/>
    </row>
    <row r="546" spans="8:8" ht="13" x14ac:dyDescent="0.15">
      <c r="H546" s="3"/>
    </row>
    <row r="547" spans="8:8" ht="13" x14ac:dyDescent="0.15">
      <c r="H547" s="3"/>
    </row>
    <row r="548" spans="8:8" ht="13" x14ac:dyDescent="0.15">
      <c r="H548" s="3"/>
    </row>
    <row r="549" spans="8:8" ht="13" x14ac:dyDescent="0.15">
      <c r="H549" s="3"/>
    </row>
    <row r="550" spans="8:8" ht="13" x14ac:dyDescent="0.15">
      <c r="H550" s="3"/>
    </row>
    <row r="551" spans="8:8" ht="13" x14ac:dyDescent="0.15">
      <c r="H551" s="3"/>
    </row>
    <row r="552" spans="8:8" ht="13" x14ac:dyDescent="0.15">
      <c r="H552" s="3"/>
    </row>
    <row r="553" spans="8:8" ht="13" x14ac:dyDescent="0.15">
      <c r="H553" s="3"/>
    </row>
    <row r="554" spans="8:8" ht="13" x14ac:dyDescent="0.15">
      <c r="H554" s="3"/>
    </row>
    <row r="555" spans="8:8" ht="13" x14ac:dyDescent="0.15">
      <c r="H555" s="3"/>
    </row>
    <row r="556" spans="8:8" ht="13" x14ac:dyDescent="0.15">
      <c r="H556" s="3"/>
    </row>
    <row r="557" spans="8:8" ht="13" x14ac:dyDescent="0.15">
      <c r="H557" s="3"/>
    </row>
    <row r="558" spans="8:8" ht="13" x14ac:dyDescent="0.15">
      <c r="H558" s="3"/>
    </row>
    <row r="559" spans="8:8" ht="13" x14ac:dyDescent="0.15">
      <c r="H559" s="3"/>
    </row>
    <row r="560" spans="8:8" ht="13" x14ac:dyDescent="0.15">
      <c r="H560" s="3"/>
    </row>
    <row r="561" spans="8:8" ht="13" x14ac:dyDescent="0.15">
      <c r="H561" s="3"/>
    </row>
    <row r="562" spans="8:8" ht="13" x14ac:dyDescent="0.15">
      <c r="H562" s="3"/>
    </row>
    <row r="563" spans="8:8" ht="13" x14ac:dyDescent="0.15">
      <c r="H563" s="3"/>
    </row>
    <row r="564" spans="8:8" ht="13" x14ac:dyDescent="0.15">
      <c r="H564" s="3"/>
    </row>
    <row r="565" spans="8:8" ht="13" x14ac:dyDescent="0.15">
      <c r="H565" s="3"/>
    </row>
    <row r="566" spans="8:8" ht="13" x14ac:dyDescent="0.15">
      <c r="H566" s="3"/>
    </row>
    <row r="567" spans="8:8" ht="13" x14ac:dyDescent="0.15">
      <c r="H567" s="3"/>
    </row>
    <row r="568" spans="8:8" ht="13" x14ac:dyDescent="0.15">
      <c r="H568" s="3"/>
    </row>
    <row r="569" spans="8:8" ht="13" x14ac:dyDescent="0.15">
      <c r="H569" s="3"/>
    </row>
    <row r="570" spans="8:8" ht="13" x14ac:dyDescent="0.15">
      <c r="H570" s="3"/>
    </row>
    <row r="571" spans="8:8" ht="13" x14ac:dyDescent="0.15">
      <c r="H571" s="3"/>
    </row>
    <row r="572" spans="8:8" ht="13" x14ac:dyDescent="0.15">
      <c r="H572" s="3"/>
    </row>
    <row r="573" spans="8:8" ht="13" x14ac:dyDescent="0.15">
      <c r="H573" s="3"/>
    </row>
    <row r="574" spans="8:8" ht="13" x14ac:dyDescent="0.15">
      <c r="H574" s="3"/>
    </row>
    <row r="575" spans="8:8" ht="13" x14ac:dyDescent="0.15">
      <c r="H575" s="3"/>
    </row>
    <row r="576" spans="8:8" ht="13" x14ac:dyDescent="0.15">
      <c r="H576" s="3"/>
    </row>
    <row r="577" spans="8:8" ht="13" x14ac:dyDescent="0.15">
      <c r="H577" s="3"/>
    </row>
    <row r="578" spans="8:8" ht="13" x14ac:dyDescent="0.15">
      <c r="H578" s="3"/>
    </row>
    <row r="579" spans="8:8" ht="13" x14ac:dyDescent="0.15">
      <c r="H579" s="3"/>
    </row>
    <row r="580" spans="8:8" ht="13" x14ac:dyDescent="0.15">
      <c r="H580" s="3"/>
    </row>
    <row r="581" spans="8:8" ht="13" x14ac:dyDescent="0.15">
      <c r="H581" s="3"/>
    </row>
    <row r="582" spans="8:8" ht="13" x14ac:dyDescent="0.15">
      <c r="H582" s="3"/>
    </row>
    <row r="583" spans="8:8" ht="13" x14ac:dyDescent="0.15">
      <c r="H583" s="3"/>
    </row>
    <row r="584" spans="8:8" ht="13" x14ac:dyDescent="0.15">
      <c r="H584" s="3"/>
    </row>
    <row r="585" spans="8:8" ht="13" x14ac:dyDescent="0.15">
      <c r="H585" s="3"/>
    </row>
    <row r="586" spans="8:8" ht="13" x14ac:dyDescent="0.15">
      <c r="H586" s="3"/>
    </row>
    <row r="587" spans="8:8" ht="13" x14ac:dyDescent="0.15">
      <c r="H587" s="3"/>
    </row>
    <row r="588" spans="8:8" ht="13" x14ac:dyDescent="0.15">
      <c r="H588" s="3"/>
    </row>
    <row r="589" spans="8:8" ht="13" x14ac:dyDescent="0.15">
      <c r="H589" s="3"/>
    </row>
    <row r="590" spans="8:8" ht="13" x14ac:dyDescent="0.15">
      <c r="H590" s="3"/>
    </row>
    <row r="591" spans="8:8" ht="13" x14ac:dyDescent="0.15">
      <c r="H591" s="3"/>
    </row>
    <row r="592" spans="8:8" ht="13" x14ac:dyDescent="0.15">
      <c r="H592" s="3"/>
    </row>
    <row r="593" spans="8:8" ht="13" x14ac:dyDescent="0.15">
      <c r="H593" s="3"/>
    </row>
    <row r="594" spans="8:8" ht="13" x14ac:dyDescent="0.15">
      <c r="H594" s="3"/>
    </row>
    <row r="595" spans="8:8" ht="13" x14ac:dyDescent="0.15">
      <c r="H595" s="3"/>
    </row>
    <row r="596" spans="8:8" ht="13" x14ac:dyDescent="0.15">
      <c r="H596" s="3"/>
    </row>
    <row r="597" spans="8:8" ht="13" x14ac:dyDescent="0.15">
      <c r="H597" s="3"/>
    </row>
    <row r="598" spans="8:8" ht="13" x14ac:dyDescent="0.15">
      <c r="H598" s="3"/>
    </row>
    <row r="599" spans="8:8" ht="13" x14ac:dyDescent="0.15">
      <c r="H599" s="3"/>
    </row>
    <row r="600" spans="8:8" ht="13" x14ac:dyDescent="0.15">
      <c r="H600" s="3"/>
    </row>
    <row r="601" spans="8:8" ht="13" x14ac:dyDescent="0.15">
      <c r="H601" s="3"/>
    </row>
    <row r="602" spans="8:8" ht="13" x14ac:dyDescent="0.15">
      <c r="H602" s="3"/>
    </row>
    <row r="603" spans="8:8" ht="13" x14ac:dyDescent="0.15">
      <c r="H603" s="3"/>
    </row>
    <row r="604" spans="8:8" ht="13" x14ac:dyDescent="0.15">
      <c r="H604" s="3"/>
    </row>
    <row r="605" spans="8:8" ht="13" x14ac:dyDescent="0.15">
      <c r="H605" s="3"/>
    </row>
    <row r="606" spans="8:8" ht="13" x14ac:dyDescent="0.15">
      <c r="H606" s="3"/>
    </row>
    <row r="607" spans="8:8" ht="13" x14ac:dyDescent="0.15">
      <c r="H607" s="3"/>
    </row>
    <row r="608" spans="8:8" ht="13" x14ac:dyDescent="0.15">
      <c r="H608" s="3"/>
    </row>
    <row r="609" spans="8:8" ht="13" x14ac:dyDescent="0.15">
      <c r="H609" s="3"/>
    </row>
    <row r="610" spans="8:8" ht="13" x14ac:dyDescent="0.15">
      <c r="H610" s="3"/>
    </row>
    <row r="611" spans="8:8" ht="13" x14ac:dyDescent="0.15">
      <c r="H611" s="3"/>
    </row>
    <row r="612" spans="8:8" ht="13" x14ac:dyDescent="0.15">
      <c r="H612" s="3"/>
    </row>
    <row r="613" spans="8:8" ht="13" x14ac:dyDescent="0.15">
      <c r="H613" s="3"/>
    </row>
    <row r="614" spans="8:8" ht="13" x14ac:dyDescent="0.15">
      <c r="H614" s="3"/>
    </row>
    <row r="615" spans="8:8" ht="13" x14ac:dyDescent="0.15">
      <c r="H615" s="3"/>
    </row>
    <row r="616" spans="8:8" ht="13" x14ac:dyDescent="0.15">
      <c r="H616" s="3"/>
    </row>
    <row r="617" spans="8:8" ht="13" x14ac:dyDescent="0.15">
      <c r="H617" s="3"/>
    </row>
    <row r="618" spans="8:8" ht="13" x14ac:dyDescent="0.15">
      <c r="H618" s="3"/>
    </row>
    <row r="619" spans="8:8" ht="13" x14ac:dyDescent="0.15">
      <c r="H619" s="3"/>
    </row>
    <row r="620" spans="8:8" ht="13" x14ac:dyDescent="0.15">
      <c r="H620" s="3"/>
    </row>
    <row r="621" spans="8:8" ht="13" x14ac:dyDescent="0.15">
      <c r="H621" s="3"/>
    </row>
    <row r="622" spans="8:8" ht="13" x14ac:dyDescent="0.15">
      <c r="H622" s="3"/>
    </row>
    <row r="623" spans="8:8" ht="13" x14ac:dyDescent="0.15">
      <c r="H623" s="3"/>
    </row>
    <row r="624" spans="8:8" ht="13" x14ac:dyDescent="0.15">
      <c r="H624" s="3"/>
    </row>
    <row r="625" spans="8:8" ht="13" x14ac:dyDescent="0.15">
      <c r="H625" s="3"/>
    </row>
    <row r="626" spans="8:8" ht="13" x14ac:dyDescent="0.15">
      <c r="H626" s="3"/>
    </row>
    <row r="627" spans="8:8" ht="13" x14ac:dyDescent="0.15">
      <c r="H627" s="3"/>
    </row>
    <row r="628" spans="8:8" ht="13" x14ac:dyDescent="0.15">
      <c r="H628" s="3"/>
    </row>
    <row r="629" spans="8:8" ht="13" x14ac:dyDescent="0.15">
      <c r="H629" s="3"/>
    </row>
    <row r="630" spans="8:8" ht="13" x14ac:dyDescent="0.15">
      <c r="H630" s="3"/>
    </row>
    <row r="631" spans="8:8" ht="13" x14ac:dyDescent="0.15">
      <c r="H631" s="3"/>
    </row>
    <row r="632" spans="8:8" ht="13" x14ac:dyDescent="0.15">
      <c r="H632" s="3"/>
    </row>
    <row r="633" spans="8:8" ht="13" x14ac:dyDescent="0.15">
      <c r="H633" s="3"/>
    </row>
    <row r="634" spans="8:8" ht="13" x14ac:dyDescent="0.15">
      <c r="H634" s="3"/>
    </row>
    <row r="635" spans="8:8" ht="13" x14ac:dyDescent="0.15">
      <c r="H635" s="3"/>
    </row>
    <row r="636" spans="8:8" ht="13" x14ac:dyDescent="0.15">
      <c r="H636" s="3"/>
    </row>
    <row r="637" spans="8:8" ht="13" x14ac:dyDescent="0.15">
      <c r="H637" s="3"/>
    </row>
    <row r="638" spans="8:8" ht="13" x14ac:dyDescent="0.15">
      <c r="H638" s="3"/>
    </row>
    <row r="639" spans="8:8" ht="13" x14ac:dyDescent="0.15">
      <c r="H639" s="3"/>
    </row>
    <row r="640" spans="8:8" ht="13" x14ac:dyDescent="0.15">
      <c r="H640" s="3"/>
    </row>
    <row r="641" spans="8:8" ht="13" x14ac:dyDescent="0.15">
      <c r="H641" s="3"/>
    </row>
    <row r="642" spans="8:8" ht="13" x14ac:dyDescent="0.15">
      <c r="H642" s="3"/>
    </row>
    <row r="643" spans="8:8" ht="13" x14ac:dyDescent="0.15">
      <c r="H643" s="3"/>
    </row>
    <row r="644" spans="8:8" ht="13" x14ac:dyDescent="0.15">
      <c r="H644" s="3"/>
    </row>
    <row r="645" spans="8:8" ht="13" x14ac:dyDescent="0.15">
      <c r="H645" s="3"/>
    </row>
    <row r="646" spans="8:8" ht="13" x14ac:dyDescent="0.15">
      <c r="H646" s="3"/>
    </row>
    <row r="647" spans="8:8" ht="13" x14ac:dyDescent="0.15">
      <c r="H647" s="3"/>
    </row>
    <row r="648" spans="8:8" ht="13" x14ac:dyDescent="0.15">
      <c r="H648" s="3"/>
    </row>
    <row r="649" spans="8:8" ht="13" x14ac:dyDescent="0.15">
      <c r="H649" s="3"/>
    </row>
    <row r="650" spans="8:8" ht="13" x14ac:dyDescent="0.15">
      <c r="H650" s="3"/>
    </row>
    <row r="651" spans="8:8" ht="13" x14ac:dyDescent="0.15">
      <c r="H651" s="3"/>
    </row>
    <row r="652" spans="8:8" ht="13" x14ac:dyDescent="0.15">
      <c r="H652" s="3"/>
    </row>
    <row r="653" spans="8:8" ht="13" x14ac:dyDescent="0.15">
      <c r="H653" s="3"/>
    </row>
    <row r="654" spans="8:8" ht="13" x14ac:dyDescent="0.15">
      <c r="H654" s="3"/>
    </row>
    <row r="655" spans="8:8" ht="13" x14ac:dyDescent="0.15">
      <c r="H655" s="3"/>
    </row>
    <row r="656" spans="8:8" ht="13" x14ac:dyDescent="0.15">
      <c r="H656" s="3"/>
    </row>
    <row r="657" spans="8:8" ht="13" x14ac:dyDescent="0.15">
      <c r="H657" s="3"/>
    </row>
    <row r="658" spans="8:8" ht="13" x14ac:dyDescent="0.15">
      <c r="H658" s="3"/>
    </row>
    <row r="659" spans="8:8" ht="13" x14ac:dyDescent="0.15">
      <c r="H659" s="3"/>
    </row>
    <row r="660" spans="8:8" ht="13" x14ac:dyDescent="0.15">
      <c r="H660" s="3"/>
    </row>
    <row r="661" spans="8:8" ht="13" x14ac:dyDescent="0.15">
      <c r="H661" s="3"/>
    </row>
    <row r="662" spans="8:8" ht="13" x14ac:dyDescent="0.15">
      <c r="H662" s="3"/>
    </row>
    <row r="663" spans="8:8" ht="13" x14ac:dyDescent="0.15">
      <c r="H663" s="3"/>
    </row>
    <row r="664" spans="8:8" ht="13" x14ac:dyDescent="0.15">
      <c r="H664" s="3"/>
    </row>
    <row r="665" spans="8:8" ht="13" x14ac:dyDescent="0.15">
      <c r="H665" s="3"/>
    </row>
    <row r="666" spans="8:8" ht="13" x14ac:dyDescent="0.15">
      <c r="H666" s="3"/>
    </row>
    <row r="667" spans="8:8" ht="13" x14ac:dyDescent="0.15">
      <c r="H667" s="3"/>
    </row>
    <row r="668" spans="8:8" ht="13" x14ac:dyDescent="0.15">
      <c r="H668" s="3"/>
    </row>
    <row r="669" spans="8:8" ht="13" x14ac:dyDescent="0.15">
      <c r="H669" s="3"/>
    </row>
    <row r="670" spans="8:8" ht="13" x14ac:dyDescent="0.15">
      <c r="H670" s="3"/>
    </row>
    <row r="671" spans="8:8" ht="13" x14ac:dyDescent="0.15">
      <c r="H671" s="3"/>
    </row>
    <row r="672" spans="8:8" ht="13" x14ac:dyDescent="0.15">
      <c r="H672" s="3"/>
    </row>
    <row r="673" spans="8:8" ht="13" x14ac:dyDescent="0.15">
      <c r="H673" s="3"/>
    </row>
    <row r="674" spans="8:8" ht="13" x14ac:dyDescent="0.15">
      <c r="H674" s="3"/>
    </row>
    <row r="675" spans="8:8" ht="13" x14ac:dyDescent="0.15">
      <c r="H675" s="3"/>
    </row>
    <row r="676" spans="8:8" ht="13" x14ac:dyDescent="0.15">
      <c r="H676" s="3"/>
    </row>
    <row r="677" spans="8:8" ht="13" x14ac:dyDescent="0.15">
      <c r="H677" s="3"/>
    </row>
    <row r="678" spans="8:8" ht="13" x14ac:dyDescent="0.15">
      <c r="H678" s="3"/>
    </row>
    <row r="679" spans="8:8" ht="13" x14ac:dyDescent="0.15">
      <c r="H679" s="3"/>
    </row>
    <row r="680" spans="8:8" ht="13" x14ac:dyDescent="0.15">
      <c r="H680" s="3"/>
    </row>
    <row r="681" spans="8:8" ht="13" x14ac:dyDescent="0.15">
      <c r="H681" s="3"/>
    </row>
    <row r="682" spans="8:8" ht="13" x14ac:dyDescent="0.15">
      <c r="H682" s="3"/>
    </row>
    <row r="683" spans="8:8" ht="13" x14ac:dyDescent="0.15">
      <c r="H683" s="3"/>
    </row>
    <row r="684" spans="8:8" ht="13" x14ac:dyDescent="0.15">
      <c r="H684" s="3"/>
    </row>
    <row r="685" spans="8:8" ht="13" x14ac:dyDescent="0.15">
      <c r="H685" s="3"/>
    </row>
    <row r="686" spans="8:8" ht="13" x14ac:dyDescent="0.15">
      <c r="H686" s="3"/>
    </row>
    <row r="687" spans="8:8" ht="13" x14ac:dyDescent="0.15">
      <c r="H687" s="3"/>
    </row>
    <row r="688" spans="8:8" ht="13" x14ac:dyDescent="0.15">
      <c r="H688" s="3"/>
    </row>
    <row r="689" spans="8:8" ht="13" x14ac:dyDescent="0.15">
      <c r="H689" s="3"/>
    </row>
    <row r="690" spans="8:8" ht="13" x14ac:dyDescent="0.15">
      <c r="H690" s="3"/>
    </row>
    <row r="691" spans="8:8" ht="13" x14ac:dyDescent="0.15">
      <c r="H691" s="3"/>
    </row>
    <row r="692" spans="8:8" ht="13" x14ac:dyDescent="0.15">
      <c r="H692" s="3"/>
    </row>
    <row r="693" spans="8:8" ht="13" x14ac:dyDescent="0.15">
      <c r="H693" s="3"/>
    </row>
    <row r="694" spans="8:8" ht="13" x14ac:dyDescent="0.15">
      <c r="H694" s="3"/>
    </row>
    <row r="695" spans="8:8" ht="13" x14ac:dyDescent="0.15">
      <c r="H695" s="3"/>
    </row>
    <row r="696" spans="8:8" ht="13" x14ac:dyDescent="0.15">
      <c r="H696" s="3"/>
    </row>
    <row r="697" spans="8:8" ht="13" x14ac:dyDescent="0.15">
      <c r="H697" s="3"/>
    </row>
    <row r="698" spans="8:8" ht="13" x14ac:dyDescent="0.15">
      <c r="H698" s="3"/>
    </row>
    <row r="699" spans="8:8" ht="13" x14ac:dyDescent="0.15">
      <c r="H699" s="3"/>
    </row>
    <row r="700" spans="8:8" ht="13" x14ac:dyDescent="0.15">
      <c r="H700" s="3"/>
    </row>
    <row r="701" spans="8:8" ht="13" x14ac:dyDescent="0.15">
      <c r="H701" s="3"/>
    </row>
    <row r="702" spans="8:8" ht="13" x14ac:dyDescent="0.15">
      <c r="H702" s="3"/>
    </row>
    <row r="703" spans="8:8" ht="13" x14ac:dyDescent="0.15">
      <c r="H703" s="3"/>
    </row>
    <row r="704" spans="8:8" ht="13" x14ac:dyDescent="0.15">
      <c r="H704" s="3"/>
    </row>
    <row r="705" spans="8:8" ht="13" x14ac:dyDescent="0.15">
      <c r="H705" s="3"/>
    </row>
    <row r="706" spans="8:8" ht="13" x14ac:dyDescent="0.15">
      <c r="H706" s="3"/>
    </row>
    <row r="707" spans="8:8" ht="13" x14ac:dyDescent="0.15">
      <c r="H707" s="3"/>
    </row>
    <row r="708" spans="8:8" ht="13" x14ac:dyDescent="0.15">
      <c r="H708" s="3"/>
    </row>
    <row r="709" spans="8:8" ht="13" x14ac:dyDescent="0.15">
      <c r="H709" s="3"/>
    </row>
    <row r="710" spans="8:8" ht="13" x14ac:dyDescent="0.15">
      <c r="H710" s="3"/>
    </row>
    <row r="711" spans="8:8" ht="13" x14ac:dyDescent="0.15">
      <c r="H711" s="3"/>
    </row>
    <row r="712" spans="8:8" ht="13" x14ac:dyDescent="0.15">
      <c r="H712" s="3"/>
    </row>
    <row r="713" spans="8:8" ht="13" x14ac:dyDescent="0.15">
      <c r="H713" s="3"/>
    </row>
    <row r="714" spans="8:8" ht="13" x14ac:dyDescent="0.15">
      <c r="H714" s="3"/>
    </row>
    <row r="715" spans="8:8" ht="13" x14ac:dyDescent="0.15">
      <c r="H715" s="3"/>
    </row>
    <row r="716" spans="8:8" ht="13" x14ac:dyDescent="0.15">
      <c r="H716" s="3"/>
    </row>
    <row r="717" spans="8:8" ht="13" x14ac:dyDescent="0.15">
      <c r="H717" s="3"/>
    </row>
    <row r="718" spans="8:8" ht="13" x14ac:dyDescent="0.15">
      <c r="H718" s="3"/>
    </row>
    <row r="719" spans="8:8" ht="13" x14ac:dyDescent="0.15">
      <c r="H719" s="3"/>
    </row>
    <row r="720" spans="8:8" ht="13" x14ac:dyDescent="0.15">
      <c r="H720" s="3"/>
    </row>
    <row r="721" spans="8:8" ht="13" x14ac:dyDescent="0.15">
      <c r="H721" s="3"/>
    </row>
    <row r="722" spans="8:8" ht="13" x14ac:dyDescent="0.15">
      <c r="H722" s="3"/>
    </row>
    <row r="723" spans="8:8" ht="13" x14ac:dyDescent="0.15">
      <c r="H723" s="3"/>
    </row>
    <row r="724" spans="8:8" ht="13" x14ac:dyDescent="0.15">
      <c r="H724" s="3"/>
    </row>
    <row r="725" spans="8:8" ht="13" x14ac:dyDescent="0.15">
      <c r="H725" s="3"/>
    </row>
    <row r="726" spans="8:8" ht="13" x14ac:dyDescent="0.15">
      <c r="H726" s="3"/>
    </row>
    <row r="727" spans="8:8" ht="13" x14ac:dyDescent="0.15">
      <c r="H727" s="3"/>
    </row>
    <row r="728" spans="8:8" ht="13" x14ac:dyDescent="0.15">
      <c r="H728" s="3"/>
    </row>
    <row r="729" spans="8:8" ht="13" x14ac:dyDescent="0.15">
      <c r="H729" s="3"/>
    </row>
    <row r="730" spans="8:8" ht="13" x14ac:dyDescent="0.15">
      <c r="H730" s="3"/>
    </row>
    <row r="731" spans="8:8" ht="13" x14ac:dyDescent="0.15">
      <c r="H731" s="3"/>
    </row>
    <row r="732" spans="8:8" ht="13" x14ac:dyDescent="0.15">
      <c r="H732" s="3"/>
    </row>
    <row r="733" spans="8:8" ht="13" x14ac:dyDescent="0.15">
      <c r="H733" s="3"/>
    </row>
    <row r="734" spans="8:8" ht="13" x14ac:dyDescent="0.15">
      <c r="H734" s="3"/>
    </row>
    <row r="735" spans="8:8" ht="13" x14ac:dyDescent="0.15">
      <c r="H735" s="3"/>
    </row>
    <row r="736" spans="8:8" ht="13" x14ac:dyDescent="0.15">
      <c r="H736" s="3"/>
    </row>
    <row r="737" spans="8:8" ht="13" x14ac:dyDescent="0.15">
      <c r="H737" s="3"/>
    </row>
    <row r="738" spans="8:8" ht="13" x14ac:dyDescent="0.15">
      <c r="H738" s="3"/>
    </row>
    <row r="739" spans="8:8" ht="13" x14ac:dyDescent="0.15">
      <c r="H739" s="3"/>
    </row>
    <row r="740" spans="8:8" ht="13" x14ac:dyDescent="0.15">
      <c r="H740" s="3"/>
    </row>
    <row r="741" spans="8:8" ht="13" x14ac:dyDescent="0.15">
      <c r="H741" s="3"/>
    </row>
    <row r="742" spans="8:8" ht="13" x14ac:dyDescent="0.15">
      <c r="H742" s="3"/>
    </row>
    <row r="743" spans="8:8" ht="13" x14ac:dyDescent="0.15">
      <c r="H743" s="3"/>
    </row>
    <row r="744" spans="8:8" ht="13" x14ac:dyDescent="0.15">
      <c r="H744" s="3"/>
    </row>
    <row r="745" spans="8:8" ht="13" x14ac:dyDescent="0.15">
      <c r="H745" s="3"/>
    </row>
    <row r="746" spans="8:8" ht="13" x14ac:dyDescent="0.15">
      <c r="H746" s="3"/>
    </row>
    <row r="747" spans="8:8" ht="13" x14ac:dyDescent="0.15">
      <c r="H747" s="3"/>
    </row>
    <row r="748" spans="8:8" ht="13" x14ac:dyDescent="0.15">
      <c r="H748" s="3"/>
    </row>
    <row r="749" spans="8:8" ht="13" x14ac:dyDescent="0.15">
      <c r="H749" s="3"/>
    </row>
    <row r="750" spans="8:8" ht="13" x14ac:dyDescent="0.15">
      <c r="H750" s="3"/>
    </row>
    <row r="751" spans="8:8" ht="13" x14ac:dyDescent="0.15">
      <c r="H751" s="3"/>
    </row>
    <row r="752" spans="8:8" ht="13" x14ac:dyDescent="0.15">
      <c r="H752" s="3"/>
    </row>
    <row r="753" spans="8:8" ht="13" x14ac:dyDescent="0.15">
      <c r="H753" s="3"/>
    </row>
    <row r="754" spans="8:8" ht="13" x14ac:dyDescent="0.15">
      <c r="H754" s="3"/>
    </row>
    <row r="755" spans="8:8" ht="13" x14ac:dyDescent="0.15">
      <c r="H755" s="3"/>
    </row>
    <row r="756" spans="8:8" ht="13" x14ac:dyDescent="0.15">
      <c r="H756" s="3"/>
    </row>
    <row r="757" spans="8:8" ht="13" x14ac:dyDescent="0.15">
      <c r="H757" s="3"/>
    </row>
    <row r="758" spans="8:8" ht="13" x14ac:dyDescent="0.15">
      <c r="H758" s="3"/>
    </row>
    <row r="759" spans="8:8" ht="13" x14ac:dyDescent="0.15">
      <c r="H759" s="3"/>
    </row>
    <row r="760" spans="8:8" ht="13" x14ac:dyDescent="0.15">
      <c r="H760" s="3"/>
    </row>
    <row r="761" spans="8:8" ht="13" x14ac:dyDescent="0.15">
      <c r="H761" s="3"/>
    </row>
    <row r="762" spans="8:8" ht="13" x14ac:dyDescent="0.15">
      <c r="H762" s="3"/>
    </row>
    <row r="763" spans="8:8" ht="13" x14ac:dyDescent="0.15">
      <c r="H763" s="3"/>
    </row>
    <row r="764" spans="8:8" ht="13" x14ac:dyDescent="0.15">
      <c r="H764" s="3"/>
    </row>
    <row r="765" spans="8:8" ht="13" x14ac:dyDescent="0.15">
      <c r="H765" s="3"/>
    </row>
    <row r="766" spans="8:8" ht="13" x14ac:dyDescent="0.15">
      <c r="H766" s="3"/>
    </row>
    <row r="767" spans="8:8" ht="13" x14ac:dyDescent="0.15">
      <c r="H767" s="3"/>
    </row>
    <row r="768" spans="8:8" ht="13" x14ac:dyDescent="0.15">
      <c r="H768" s="3"/>
    </row>
    <row r="769" spans="8:8" ht="13" x14ac:dyDescent="0.15">
      <c r="H769" s="3"/>
    </row>
    <row r="770" spans="8:8" ht="13" x14ac:dyDescent="0.15">
      <c r="H770" s="3"/>
    </row>
    <row r="771" spans="8:8" ht="13" x14ac:dyDescent="0.15">
      <c r="H771" s="3"/>
    </row>
    <row r="772" spans="8:8" ht="13" x14ac:dyDescent="0.15">
      <c r="H772" s="3"/>
    </row>
    <row r="773" spans="8:8" ht="13" x14ac:dyDescent="0.15">
      <c r="H773" s="3"/>
    </row>
    <row r="774" spans="8:8" ht="13" x14ac:dyDescent="0.15">
      <c r="H774" s="3"/>
    </row>
    <row r="775" spans="8:8" ht="13" x14ac:dyDescent="0.15">
      <c r="H775" s="3"/>
    </row>
    <row r="776" spans="8:8" ht="13" x14ac:dyDescent="0.15">
      <c r="H776" s="3"/>
    </row>
    <row r="777" spans="8:8" ht="13" x14ac:dyDescent="0.15">
      <c r="H777" s="3"/>
    </row>
    <row r="778" spans="8:8" ht="13" x14ac:dyDescent="0.15">
      <c r="H778" s="3"/>
    </row>
    <row r="779" spans="8:8" ht="13" x14ac:dyDescent="0.15">
      <c r="H779" s="3"/>
    </row>
    <row r="780" spans="8:8" ht="13" x14ac:dyDescent="0.15">
      <c r="H780" s="3"/>
    </row>
    <row r="781" spans="8:8" ht="13" x14ac:dyDescent="0.15">
      <c r="H781" s="3"/>
    </row>
    <row r="782" spans="8:8" ht="13" x14ac:dyDescent="0.15">
      <c r="H782" s="3"/>
    </row>
    <row r="783" spans="8:8" ht="13" x14ac:dyDescent="0.15">
      <c r="H783" s="3"/>
    </row>
    <row r="784" spans="8:8" ht="13" x14ac:dyDescent="0.15">
      <c r="H784" s="3"/>
    </row>
    <row r="785" spans="8:8" ht="13" x14ac:dyDescent="0.15">
      <c r="H785" s="3"/>
    </row>
    <row r="786" spans="8:8" ht="13" x14ac:dyDescent="0.15">
      <c r="H786" s="3"/>
    </row>
    <row r="787" spans="8:8" ht="13" x14ac:dyDescent="0.15">
      <c r="H787" s="3"/>
    </row>
    <row r="788" spans="8:8" ht="13" x14ac:dyDescent="0.15">
      <c r="H788" s="3"/>
    </row>
    <row r="789" spans="8:8" ht="13" x14ac:dyDescent="0.15">
      <c r="H789" s="3"/>
    </row>
    <row r="790" spans="8:8" ht="13" x14ac:dyDescent="0.15">
      <c r="H790" s="3"/>
    </row>
    <row r="791" spans="8:8" ht="13" x14ac:dyDescent="0.15">
      <c r="H791" s="3"/>
    </row>
    <row r="792" spans="8:8" ht="13" x14ac:dyDescent="0.15">
      <c r="H792" s="3"/>
    </row>
    <row r="793" spans="8:8" ht="13" x14ac:dyDescent="0.15">
      <c r="H793" s="3"/>
    </row>
    <row r="794" spans="8:8" ht="13" x14ac:dyDescent="0.15">
      <c r="H794" s="3"/>
    </row>
    <row r="795" spans="8:8" ht="13" x14ac:dyDescent="0.15">
      <c r="H795" s="3"/>
    </row>
    <row r="796" spans="8:8" ht="13" x14ac:dyDescent="0.15">
      <c r="H796" s="3"/>
    </row>
    <row r="797" spans="8:8" ht="13" x14ac:dyDescent="0.15">
      <c r="H797" s="3"/>
    </row>
    <row r="798" spans="8:8" ht="13" x14ac:dyDescent="0.15">
      <c r="H798" s="3"/>
    </row>
    <row r="799" spans="8:8" ht="13" x14ac:dyDescent="0.15">
      <c r="H799" s="3"/>
    </row>
    <row r="800" spans="8:8" ht="13" x14ac:dyDescent="0.15">
      <c r="H800" s="3"/>
    </row>
    <row r="801" spans="8:8" ht="13" x14ac:dyDescent="0.15">
      <c r="H801" s="3"/>
    </row>
    <row r="802" spans="8:8" ht="13" x14ac:dyDescent="0.15">
      <c r="H802" s="3"/>
    </row>
    <row r="803" spans="8:8" ht="13" x14ac:dyDescent="0.15">
      <c r="H803" s="3"/>
    </row>
    <row r="804" spans="8:8" ht="13" x14ac:dyDescent="0.15">
      <c r="H804" s="3"/>
    </row>
    <row r="805" spans="8:8" ht="13" x14ac:dyDescent="0.15">
      <c r="H805" s="3"/>
    </row>
    <row r="806" spans="8:8" ht="13" x14ac:dyDescent="0.15">
      <c r="H806" s="3"/>
    </row>
    <row r="807" spans="8:8" ht="13" x14ac:dyDescent="0.15">
      <c r="H807" s="3"/>
    </row>
    <row r="808" spans="8:8" ht="13" x14ac:dyDescent="0.15">
      <c r="H808" s="3"/>
    </row>
    <row r="809" spans="8:8" ht="13" x14ac:dyDescent="0.15">
      <c r="H809" s="3"/>
    </row>
    <row r="810" spans="8:8" ht="13" x14ac:dyDescent="0.15">
      <c r="H810" s="3"/>
    </row>
    <row r="811" spans="8:8" ht="13" x14ac:dyDescent="0.15">
      <c r="H811" s="3"/>
    </row>
    <row r="812" spans="8:8" ht="13" x14ac:dyDescent="0.15">
      <c r="H812" s="3"/>
    </row>
    <row r="813" spans="8:8" ht="13" x14ac:dyDescent="0.15">
      <c r="H813" s="3"/>
    </row>
    <row r="814" spans="8:8" ht="13" x14ac:dyDescent="0.15">
      <c r="H814" s="3"/>
    </row>
    <row r="815" spans="8:8" ht="13" x14ac:dyDescent="0.15">
      <c r="H815" s="3"/>
    </row>
    <row r="816" spans="8:8" ht="13" x14ac:dyDescent="0.15">
      <c r="H816" s="3"/>
    </row>
    <row r="817" spans="8:8" ht="13" x14ac:dyDescent="0.15">
      <c r="H817" s="3"/>
    </row>
    <row r="818" spans="8:8" ht="13" x14ac:dyDescent="0.15">
      <c r="H818" s="3"/>
    </row>
    <row r="819" spans="8:8" ht="13" x14ac:dyDescent="0.15">
      <c r="H819" s="3"/>
    </row>
    <row r="820" spans="8:8" ht="13" x14ac:dyDescent="0.15">
      <c r="H820" s="3"/>
    </row>
    <row r="821" spans="8:8" ht="13" x14ac:dyDescent="0.15">
      <c r="H821" s="3"/>
    </row>
    <row r="822" spans="8:8" ht="13" x14ac:dyDescent="0.15">
      <c r="H822" s="3"/>
    </row>
    <row r="823" spans="8:8" ht="13" x14ac:dyDescent="0.15">
      <c r="H823" s="3"/>
    </row>
    <row r="824" spans="8:8" ht="13" x14ac:dyDescent="0.15">
      <c r="H824" s="3"/>
    </row>
    <row r="825" spans="8:8" ht="13" x14ac:dyDescent="0.15">
      <c r="H825" s="3"/>
    </row>
    <row r="826" spans="8:8" ht="13" x14ac:dyDescent="0.15">
      <c r="H826" s="3"/>
    </row>
    <row r="827" spans="8:8" ht="13" x14ac:dyDescent="0.15">
      <c r="H827" s="3"/>
    </row>
    <row r="828" spans="8:8" ht="13" x14ac:dyDescent="0.15">
      <c r="H828" s="3"/>
    </row>
    <row r="829" spans="8:8" ht="13" x14ac:dyDescent="0.15">
      <c r="H829" s="3"/>
    </row>
    <row r="830" spans="8:8" ht="13" x14ac:dyDescent="0.15">
      <c r="H830" s="3"/>
    </row>
    <row r="831" spans="8:8" ht="13" x14ac:dyDescent="0.15">
      <c r="H831" s="3"/>
    </row>
    <row r="832" spans="8:8" ht="13" x14ac:dyDescent="0.15">
      <c r="H832" s="3"/>
    </row>
    <row r="833" spans="8:8" ht="13" x14ac:dyDescent="0.15">
      <c r="H833" s="3"/>
    </row>
    <row r="834" spans="8:8" ht="13" x14ac:dyDescent="0.15">
      <c r="H834" s="3"/>
    </row>
    <row r="835" spans="8:8" ht="13" x14ac:dyDescent="0.15">
      <c r="H835" s="3"/>
    </row>
    <row r="836" spans="8:8" ht="13" x14ac:dyDescent="0.15">
      <c r="H836" s="3"/>
    </row>
    <row r="837" spans="8:8" ht="13" x14ac:dyDescent="0.15">
      <c r="H837" s="3"/>
    </row>
    <row r="838" spans="8:8" ht="13" x14ac:dyDescent="0.15">
      <c r="H838" s="3"/>
    </row>
    <row r="839" spans="8:8" ht="13" x14ac:dyDescent="0.15">
      <c r="H839" s="3"/>
    </row>
    <row r="840" spans="8:8" ht="13" x14ac:dyDescent="0.15">
      <c r="H840" s="3"/>
    </row>
    <row r="841" spans="8:8" ht="13" x14ac:dyDescent="0.15">
      <c r="H841" s="3"/>
    </row>
    <row r="842" spans="8:8" ht="13" x14ac:dyDescent="0.15">
      <c r="H842" s="3"/>
    </row>
    <row r="843" spans="8:8" ht="13" x14ac:dyDescent="0.15">
      <c r="H843" s="3"/>
    </row>
    <row r="844" spans="8:8" ht="13" x14ac:dyDescent="0.15">
      <c r="H844" s="3"/>
    </row>
    <row r="845" spans="8:8" ht="13" x14ac:dyDescent="0.15">
      <c r="H845" s="3"/>
    </row>
    <row r="846" spans="8:8" ht="13" x14ac:dyDescent="0.15">
      <c r="H846" s="3"/>
    </row>
    <row r="847" spans="8:8" ht="13" x14ac:dyDescent="0.15">
      <c r="H847" s="3"/>
    </row>
    <row r="848" spans="8:8" ht="13" x14ac:dyDescent="0.15">
      <c r="H848" s="3"/>
    </row>
    <row r="849" spans="8:8" ht="13" x14ac:dyDescent="0.15">
      <c r="H849" s="3"/>
    </row>
    <row r="850" spans="8:8" ht="13" x14ac:dyDescent="0.15">
      <c r="H850" s="3"/>
    </row>
    <row r="851" spans="8:8" ht="13" x14ac:dyDescent="0.15">
      <c r="H851" s="3"/>
    </row>
    <row r="852" spans="8:8" ht="13" x14ac:dyDescent="0.15">
      <c r="H852" s="3"/>
    </row>
    <row r="853" spans="8:8" ht="13" x14ac:dyDescent="0.15">
      <c r="H853" s="3"/>
    </row>
    <row r="854" spans="8:8" ht="13" x14ac:dyDescent="0.15">
      <c r="H854" s="3"/>
    </row>
    <row r="855" spans="8:8" ht="13" x14ac:dyDescent="0.15">
      <c r="H855" s="3"/>
    </row>
    <row r="856" spans="8:8" ht="13" x14ac:dyDescent="0.15">
      <c r="H856" s="3"/>
    </row>
    <row r="857" spans="8:8" ht="13" x14ac:dyDescent="0.15">
      <c r="H857" s="3"/>
    </row>
    <row r="858" spans="8:8" ht="13" x14ac:dyDescent="0.15">
      <c r="H858" s="3"/>
    </row>
    <row r="859" spans="8:8" ht="13" x14ac:dyDescent="0.15">
      <c r="H859" s="3"/>
    </row>
    <row r="860" spans="8:8" ht="13" x14ac:dyDescent="0.15">
      <c r="H860" s="3"/>
    </row>
    <row r="861" spans="8:8" ht="13" x14ac:dyDescent="0.15">
      <c r="H861" s="3"/>
    </row>
    <row r="862" spans="8:8" ht="13" x14ac:dyDescent="0.15">
      <c r="H862" s="3"/>
    </row>
    <row r="863" spans="8:8" ht="13" x14ac:dyDescent="0.15">
      <c r="H863" s="3"/>
    </row>
    <row r="864" spans="8:8" ht="13" x14ac:dyDescent="0.15">
      <c r="H864" s="3"/>
    </row>
    <row r="865" spans="8:8" ht="13" x14ac:dyDescent="0.15">
      <c r="H865" s="3"/>
    </row>
    <row r="866" spans="8:8" ht="13" x14ac:dyDescent="0.15">
      <c r="H866" s="3"/>
    </row>
    <row r="867" spans="8:8" ht="13" x14ac:dyDescent="0.15">
      <c r="H867" s="3"/>
    </row>
    <row r="868" spans="8:8" ht="13" x14ac:dyDescent="0.15">
      <c r="H868" s="3"/>
    </row>
    <row r="869" spans="8:8" ht="13" x14ac:dyDescent="0.15">
      <c r="H869" s="3"/>
    </row>
    <row r="870" spans="8:8" ht="13" x14ac:dyDescent="0.15">
      <c r="H870" s="3"/>
    </row>
    <row r="871" spans="8:8" ht="13" x14ac:dyDescent="0.15">
      <c r="H871" s="3"/>
    </row>
    <row r="872" spans="8:8" ht="13" x14ac:dyDescent="0.15">
      <c r="H872" s="3"/>
    </row>
    <row r="873" spans="8:8" ht="13" x14ac:dyDescent="0.15">
      <c r="H873" s="3"/>
    </row>
    <row r="874" spans="8:8" ht="13" x14ac:dyDescent="0.15">
      <c r="H874" s="3"/>
    </row>
    <row r="875" spans="8:8" ht="13" x14ac:dyDescent="0.15">
      <c r="H875" s="3"/>
    </row>
    <row r="876" spans="8:8" ht="13" x14ac:dyDescent="0.15">
      <c r="H876" s="3"/>
    </row>
    <row r="877" spans="8:8" ht="13" x14ac:dyDescent="0.15">
      <c r="H877" s="3"/>
    </row>
    <row r="878" spans="8:8" ht="13" x14ac:dyDescent="0.15">
      <c r="H878" s="3"/>
    </row>
    <row r="879" spans="8:8" ht="13" x14ac:dyDescent="0.15">
      <c r="H879" s="3"/>
    </row>
    <row r="880" spans="8:8" ht="13" x14ac:dyDescent="0.15">
      <c r="H880" s="3"/>
    </row>
    <row r="881" spans="8:8" ht="13" x14ac:dyDescent="0.15">
      <c r="H881" s="3"/>
    </row>
    <row r="882" spans="8:8" ht="13" x14ac:dyDescent="0.15">
      <c r="H882" s="3"/>
    </row>
    <row r="883" spans="8:8" ht="13" x14ac:dyDescent="0.15">
      <c r="H883" s="3"/>
    </row>
    <row r="884" spans="8:8" ht="13" x14ac:dyDescent="0.15">
      <c r="H884" s="3"/>
    </row>
    <row r="885" spans="8:8" ht="13" x14ac:dyDescent="0.15">
      <c r="H885" s="3"/>
    </row>
    <row r="886" spans="8:8" ht="13" x14ac:dyDescent="0.15">
      <c r="H886" s="3"/>
    </row>
    <row r="887" spans="8:8" ht="13" x14ac:dyDescent="0.15">
      <c r="H887" s="3"/>
    </row>
    <row r="888" spans="8:8" ht="13" x14ac:dyDescent="0.15">
      <c r="H888" s="3"/>
    </row>
    <row r="889" spans="8:8" ht="13" x14ac:dyDescent="0.15">
      <c r="H889" s="3"/>
    </row>
    <row r="890" spans="8:8" ht="13" x14ac:dyDescent="0.15">
      <c r="H890" s="3"/>
    </row>
    <row r="891" spans="8:8" ht="13" x14ac:dyDescent="0.15">
      <c r="H891" s="3"/>
    </row>
    <row r="892" spans="8:8" ht="13" x14ac:dyDescent="0.15">
      <c r="H892" s="3"/>
    </row>
    <row r="893" spans="8:8" ht="13" x14ac:dyDescent="0.15">
      <c r="H893" s="3"/>
    </row>
    <row r="894" spans="8:8" ht="13" x14ac:dyDescent="0.15">
      <c r="H894" s="3"/>
    </row>
    <row r="895" spans="8:8" ht="13" x14ac:dyDescent="0.15">
      <c r="H895" s="3"/>
    </row>
    <row r="896" spans="8:8" ht="13" x14ac:dyDescent="0.15">
      <c r="H896" s="3"/>
    </row>
    <row r="897" spans="8:8" ht="13" x14ac:dyDescent="0.15">
      <c r="H897" s="3"/>
    </row>
    <row r="898" spans="8:8" ht="13" x14ac:dyDescent="0.15">
      <c r="H898" s="3"/>
    </row>
    <row r="899" spans="8:8" ht="13" x14ac:dyDescent="0.15">
      <c r="H899" s="3"/>
    </row>
    <row r="900" spans="8:8" ht="13" x14ac:dyDescent="0.15">
      <c r="H900" s="3"/>
    </row>
    <row r="901" spans="8:8" ht="13" x14ac:dyDescent="0.15">
      <c r="H901" s="3"/>
    </row>
    <row r="902" spans="8:8" ht="13" x14ac:dyDescent="0.15">
      <c r="H902" s="3"/>
    </row>
    <row r="903" spans="8:8" ht="13" x14ac:dyDescent="0.15">
      <c r="H903" s="3"/>
    </row>
    <row r="904" spans="8:8" ht="13" x14ac:dyDescent="0.15">
      <c r="H904" s="3"/>
    </row>
    <row r="905" spans="8:8" ht="13" x14ac:dyDescent="0.15">
      <c r="H905" s="3"/>
    </row>
    <row r="906" spans="8:8" ht="13" x14ac:dyDescent="0.15">
      <c r="H906" s="3"/>
    </row>
    <row r="907" spans="8:8" ht="13" x14ac:dyDescent="0.15">
      <c r="H907" s="3"/>
    </row>
    <row r="908" spans="8:8" ht="13" x14ac:dyDescent="0.15">
      <c r="H908" s="3"/>
    </row>
    <row r="909" spans="8:8" ht="13" x14ac:dyDescent="0.15">
      <c r="H909" s="3"/>
    </row>
    <row r="910" spans="8:8" ht="13" x14ac:dyDescent="0.15">
      <c r="H910" s="3"/>
    </row>
    <row r="911" spans="8:8" ht="13" x14ac:dyDescent="0.15">
      <c r="H911" s="3"/>
    </row>
    <row r="912" spans="8:8" ht="13" x14ac:dyDescent="0.15">
      <c r="H912" s="3"/>
    </row>
    <row r="913" spans="8:8" ht="13" x14ac:dyDescent="0.15">
      <c r="H913" s="3"/>
    </row>
    <row r="914" spans="8:8" ht="13" x14ac:dyDescent="0.15">
      <c r="H914" s="3"/>
    </row>
    <row r="915" spans="8:8" ht="13" x14ac:dyDescent="0.15">
      <c r="H915" s="3"/>
    </row>
    <row r="916" spans="8:8" ht="13" x14ac:dyDescent="0.15">
      <c r="H916" s="3"/>
    </row>
    <row r="917" spans="8:8" ht="13" x14ac:dyDescent="0.15">
      <c r="H917" s="3"/>
    </row>
    <row r="918" spans="8:8" ht="13" x14ac:dyDescent="0.15">
      <c r="H918" s="3"/>
    </row>
    <row r="919" spans="8:8" ht="13" x14ac:dyDescent="0.15">
      <c r="H919" s="3"/>
    </row>
    <row r="920" spans="8:8" ht="13" x14ac:dyDescent="0.15">
      <c r="H920" s="3"/>
    </row>
    <row r="921" spans="8:8" ht="13" x14ac:dyDescent="0.15">
      <c r="H921" s="3"/>
    </row>
    <row r="922" spans="8:8" ht="13" x14ac:dyDescent="0.15">
      <c r="H922" s="3"/>
    </row>
    <row r="923" spans="8:8" ht="13" x14ac:dyDescent="0.15">
      <c r="H923" s="3"/>
    </row>
    <row r="924" spans="8:8" ht="13" x14ac:dyDescent="0.15">
      <c r="H924" s="3"/>
    </row>
    <row r="925" spans="8:8" ht="13" x14ac:dyDescent="0.15">
      <c r="H925" s="3"/>
    </row>
    <row r="926" spans="8:8" ht="13" x14ac:dyDescent="0.15">
      <c r="H926" s="3"/>
    </row>
    <row r="927" spans="8:8" ht="13" x14ac:dyDescent="0.15">
      <c r="H927" s="3"/>
    </row>
    <row r="928" spans="8:8" ht="13" x14ac:dyDescent="0.15">
      <c r="H928" s="3"/>
    </row>
    <row r="929" spans="8:8" ht="13" x14ac:dyDescent="0.15">
      <c r="H929" s="3"/>
    </row>
    <row r="930" spans="8:8" ht="13" x14ac:dyDescent="0.15">
      <c r="H930" s="3"/>
    </row>
    <row r="931" spans="8:8" ht="13" x14ac:dyDescent="0.15">
      <c r="H931" s="3"/>
    </row>
    <row r="932" spans="8:8" ht="13" x14ac:dyDescent="0.15">
      <c r="H932" s="3"/>
    </row>
    <row r="933" spans="8:8" ht="13" x14ac:dyDescent="0.15">
      <c r="H933" s="3"/>
    </row>
    <row r="934" spans="8:8" ht="13" x14ac:dyDescent="0.15">
      <c r="H934" s="3"/>
    </row>
    <row r="935" spans="8:8" ht="13" x14ac:dyDescent="0.15">
      <c r="H935" s="3"/>
    </row>
    <row r="936" spans="8:8" ht="13" x14ac:dyDescent="0.15">
      <c r="H936" s="3"/>
    </row>
    <row r="937" spans="8:8" ht="13" x14ac:dyDescent="0.15">
      <c r="H937" s="3"/>
    </row>
    <row r="938" spans="8:8" ht="13" x14ac:dyDescent="0.15">
      <c r="H938" s="3"/>
    </row>
    <row r="939" spans="8:8" ht="13" x14ac:dyDescent="0.15">
      <c r="H939" s="3"/>
    </row>
    <row r="940" spans="8:8" ht="13" x14ac:dyDescent="0.15">
      <c r="H940" s="3"/>
    </row>
    <row r="941" spans="8:8" ht="13" x14ac:dyDescent="0.15">
      <c r="H941" s="3"/>
    </row>
    <row r="942" spans="8:8" ht="13" x14ac:dyDescent="0.15">
      <c r="H942" s="3"/>
    </row>
    <row r="943" spans="8:8" ht="13" x14ac:dyDescent="0.15">
      <c r="H943" s="3"/>
    </row>
    <row r="944" spans="8:8" ht="13" x14ac:dyDescent="0.15">
      <c r="H944" s="3"/>
    </row>
    <row r="945" spans="8:8" ht="13" x14ac:dyDescent="0.15">
      <c r="H945" s="3"/>
    </row>
    <row r="946" spans="8:8" ht="13" x14ac:dyDescent="0.15">
      <c r="H946" s="3"/>
    </row>
    <row r="947" spans="8:8" ht="13" x14ac:dyDescent="0.15">
      <c r="H947" s="3"/>
    </row>
    <row r="948" spans="8:8" ht="13" x14ac:dyDescent="0.15">
      <c r="H948" s="3"/>
    </row>
    <row r="949" spans="8:8" ht="13" x14ac:dyDescent="0.15">
      <c r="H949" s="3"/>
    </row>
    <row r="950" spans="8:8" ht="13" x14ac:dyDescent="0.15">
      <c r="H950" s="3"/>
    </row>
    <row r="951" spans="8:8" ht="13" x14ac:dyDescent="0.15">
      <c r="H951" s="3"/>
    </row>
    <row r="952" spans="8:8" ht="13" x14ac:dyDescent="0.15">
      <c r="H952" s="3"/>
    </row>
    <row r="953" spans="8:8" ht="13" x14ac:dyDescent="0.15">
      <c r="H953" s="3"/>
    </row>
    <row r="954" spans="8:8" ht="13" x14ac:dyDescent="0.15">
      <c r="H954" s="3"/>
    </row>
    <row r="955" spans="8:8" ht="13" x14ac:dyDescent="0.15">
      <c r="H955" s="3"/>
    </row>
    <row r="956" spans="8:8" ht="13" x14ac:dyDescent="0.15">
      <c r="H956" s="3"/>
    </row>
    <row r="957" spans="8:8" ht="13" x14ac:dyDescent="0.15">
      <c r="H957" s="3"/>
    </row>
    <row r="958" spans="8:8" ht="13" x14ac:dyDescent="0.15">
      <c r="H958" s="3"/>
    </row>
    <row r="959" spans="8:8" ht="13" x14ac:dyDescent="0.15">
      <c r="H959" s="3"/>
    </row>
    <row r="960" spans="8:8" ht="13" x14ac:dyDescent="0.15">
      <c r="H960" s="3"/>
    </row>
    <row r="961" spans="8:8" ht="13" x14ac:dyDescent="0.15">
      <c r="H961" s="3"/>
    </row>
    <row r="962" spans="8:8" ht="13" x14ac:dyDescent="0.15">
      <c r="H962" s="3"/>
    </row>
    <row r="963" spans="8:8" ht="13" x14ac:dyDescent="0.15">
      <c r="H963" s="3"/>
    </row>
    <row r="964" spans="8:8" ht="13" x14ac:dyDescent="0.15">
      <c r="H964" s="3"/>
    </row>
    <row r="965" spans="8:8" ht="13" x14ac:dyDescent="0.15">
      <c r="H965" s="3"/>
    </row>
    <row r="966" spans="8:8" ht="13" x14ac:dyDescent="0.15">
      <c r="H966" s="3"/>
    </row>
    <row r="967" spans="8:8" ht="13" x14ac:dyDescent="0.15">
      <c r="H967" s="3"/>
    </row>
    <row r="968" spans="8:8" ht="13" x14ac:dyDescent="0.15">
      <c r="H968" s="3"/>
    </row>
    <row r="969" spans="8:8" ht="13" x14ac:dyDescent="0.15">
      <c r="H969" s="3"/>
    </row>
    <row r="970" spans="8:8" ht="13" x14ac:dyDescent="0.15">
      <c r="H970" s="3"/>
    </row>
    <row r="971" spans="8:8" ht="13" x14ac:dyDescent="0.15">
      <c r="H971" s="3"/>
    </row>
    <row r="972" spans="8:8" ht="13" x14ac:dyDescent="0.15">
      <c r="H972" s="3"/>
    </row>
    <row r="973" spans="8:8" ht="13" x14ac:dyDescent="0.15">
      <c r="H973" s="3"/>
    </row>
    <row r="974" spans="8:8" ht="13" x14ac:dyDescent="0.15">
      <c r="H974" s="3"/>
    </row>
    <row r="975" spans="8:8" ht="13" x14ac:dyDescent="0.15">
      <c r="H975" s="3"/>
    </row>
    <row r="976" spans="8:8" ht="13" x14ac:dyDescent="0.15">
      <c r="H976" s="3"/>
    </row>
    <row r="977" spans="8:8" ht="13" x14ac:dyDescent="0.15">
      <c r="H977" s="3"/>
    </row>
    <row r="978" spans="8:8" ht="13" x14ac:dyDescent="0.15">
      <c r="H978" s="3"/>
    </row>
    <row r="979" spans="8:8" ht="13" x14ac:dyDescent="0.15">
      <c r="H979" s="3"/>
    </row>
    <row r="980" spans="8:8" ht="13" x14ac:dyDescent="0.15">
      <c r="H980" s="3"/>
    </row>
    <row r="981" spans="8:8" ht="13" x14ac:dyDescent="0.15">
      <c r="H981" s="3"/>
    </row>
    <row r="982" spans="8:8" ht="13" x14ac:dyDescent="0.15">
      <c r="H982" s="3"/>
    </row>
    <row r="983" spans="8:8" ht="13" x14ac:dyDescent="0.15">
      <c r="H983" s="3"/>
    </row>
    <row r="984" spans="8:8" ht="13" x14ac:dyDescent="0.15">
      <c r="H984" s="3"/>
    </row>
    <row r="985" spans="8:8" ht="13" x14ac:dyDescent="0.15">
      <c r="H985" s="3"/>
    </row>
    <row r="986" spans="8:8" ht="13" x14ac:dyDescent="0.15">
      <c r="H986" s="3"/>
    </row>
    <row r="987" spans="8:8" ht="13" x14ac:dyDescent="0.15">
      <c r="H987" s="3"/>
    </row>
    <row r="988" spans="8:8" ht="13" x14ac:dyDescent="0.15">
      <c r="H988" s="3"/>
    </row>
    <row r="989" spans="8:8" ht="13" x14ac:dyDescent="0.15">
      <c r="H989" s="3"/>
    </row>
    <row r="990" spans="8:8" ht="13" x14ac:dyDescent="0.15">
      <c r="H990" s="3"/>
    </row>
    <row r="991" spans="8:8" ht="13" x14ac:dyDescent="0.15">
      <c r="H991" s="3"/>
    </row>
    <row r="992" spans="8:8" ht="13" x14ac:dyDescent="0.15">
      <c r="H992" s="3"/>
    </row>
    <row r="993" spans="8:8" ht="13" x14ac:dyDescent="0.15">
      <c r="H993" s="3"/>
    </row>
    <row r="994" spans="8:8" ht="13" x14ac:dyDescent="0.15">
      <c r="H994" s="3"/>
    </row>
    <row r="995" spans="8:8" ht="13" x14ac:dyDescent="0.15">
      <c r="H995" s="3"/>
    </row>
    <row r="996" spans="8:8" ht="13" x14ac:dyDescent="0.15">
      <c r="H996" s="3"/>
    </row>
    <row r="997" spans="8:8" ht="13" x14ac:dyDescent="0.15">
      <c r="H997" s="3"/>
    </row>
    <row r="998" spans="8:8" ht="13" x14ac:dyDescent="0.15">
      <c r="H998" s="3"/>
    </row>
    <row r="999" spans="8:8" ht="13" x14ac:dyDescent="0.15">
      <c r="H999" s="3"/>
    </row>
    <row r="1000" spans="8:8" ht="13" x14ac:dyDescent="0.15">
      <c r="H1000" s="3"/>
    </row>
    <row r="1001" spans="8:8" ht="13" x14ac:dyDescent="0.15">
      <c r="H1001" s="3"/>
    </row>
  </sheetData>
  <conditionalFormatting sqref="G2:G14">
    <cfRule type="containsText" dxfId="3" priority="1" operator="containsText" text="Attendance doesn't matter">
      <formula>NOT(ISERROR(SEARCH("Attendance doesn't matter",G2)))</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1" max="1" width="23.83203125" customWidth="1"/>
    <col min="2" max="2" width="32.83203125" customWidth="1"/>
    <col min="3" max="3" width="22.6640625" customWidth="1"/>
  </cols>
  <sheetData>
    <row r="1" spans="1:28" ht="15.75" customHeight="1" x14ac:dyDescent="0.15">
      <c r="A1" s="10" t="s">
        <v>0</v>
      </c>
      <c r="B1" s="10" t="s">
        <v>126</v>
      </c>
      <c r="C1" s="10" t="s">
        <v>127</v>
      </c>
      <c r="D1" s="11" t="s">
        <v>128</v>
      </c>
      <c r="E1" s="10" t="s">
        <v>5</v>
      </c>
      <c r="F1" s="10" t="s">
        <v>129</v>
      </c>
      <c r="G1" s="11" t="s">
        <v>130</v>
      </c>
      <c r="H1" s="11" t="s">
        <v>131</v>
      </c>
      <c r="I1" s="10" t="s">
        <v>132</v>
      </c>
      <c r="J1" s="10" t="s">
        <v>133</v>
      </c>
      <c r="K1" s="10" t="s">
        <v>61</v>
      </c>
      <c r="L1" s="10" t="s">
        <v>134</v>
      </c>
      <c r="M1" s="12"/>
      <c r="N1" s="12"/>
      <c r="O1" s="12"/>
      <c r="P1" s="12"/>
      <c r="Q1" s="12"/>
      <c r="R1" s="12"/>
      <c r="S1" s="12"/>
      <c r="T1" s="12"/>
      <c r="U1" s="12"/>
      <c r="V1" s="12"/>
      <c r="W1" s="12"/>
      <c r="X1" s="12"/>
      <c r="Y1" s="12"/>
      <c r="Z1" s="12"/>
      <c r="AA1" s="12"/>
      <c r="AB1" s="12"/>
    </row>
    <row r="2" spans="1:28" ht="15.75" customHeight="1" x14ac:dyDescent="0.15">
      <c r="A2" s="4">
        <f>'Attendance Summary'!A4</f>
        <v>0</v>
      </c>
      <c r="B2" s="4" t="e">
        <f>VLOOKUP(A2,'Attendance Data'!E:F,2,FALSE)</f>
        <v>#N/A</v>
      </c>
      <c r="C2" s="4" t="e">
        <f>VLOOKUP(A2,'Attendance Data'!E:G,3,FALSE)</f>
        <v>#N/A</v>
      </c>
      <c r="D2" s="7" t="e">
        <f t="shared" ref="D2:D331" ca="1" si="0">((0.3*G2)+(0.7*H2))</f>
        <v>#N/A</v>
      </c>
      <c r="E2" s="4" t="e">
        <f>VLOOKUP(A2,'Attendance Summary'!A:B,2,FALSE)</f>
        <v>#N/A</v>
      </c>
      <c r="F2" s="4" t="e">
        <f>VLOOKUP(B2,'Attendance Summary'!G:H,2,FALSE)</f>
        <v>#N/A</v>
      </c>
      <c r="G2" s="7" t="e">
        <f t="shared" ref="G2:G331" si="1">E2/F2</f>
        <v>#N/A</v>
      </c>
      <c r="H2" s="7" t="str">
        <f ca="1">(IFERROR(VLOOKUP(A2,'Exit Ticket Summary'!A:B,2,FALSE),"0"))</f>
        <v>0</v>
      </c>
      <c r="K2" s="7">
        <f ca="1">AVERAGE(H2:H361)</f>
        <v>0</v>
      </c>
      <c r="L2" s="13" t="e">
        <f ca="1">STDEV(H1:H360)</f>
        <v>#DIV/0!</v>
      </c>
    </row>
    <row r="3" spans="1:28" ht="15.75" customHeight="1" x14ac:dyDescent="0.15">
      <c r="A3" s="4">
        <f>'Attendance Summary'!A4</f>
        <v>0</v>
      </c>
      <c r="B3" s="4" t="e">
        <f>VLOOKUP(A3,'Attendance Data'!E:F,2,FALSE)</f>
        <v>#N/A</v>
      </c>
      <c r="C3" s="4" t="e">
        <f>VLOOKUP(A3,'Attendance Data'!E:G,3,FALSE)</f>
        <v>#N/A</v>
      </c>
      <c r="D3" s="7" t="e">
        <f t="shared" ca="1" si="0"/>
        <v>#N/A</v>
      </c>
      <c r="E3" s="4" t="e">
        <f>VLOOKUP(A3,'Attendance Summary'!A:B,2,FALSE)</f>
        <v>#N/A</v>
      </c>
      <c r="F3" s="4" t="e">
        <f>VLOOKUP(B3,'Attendance Summary'!G:H,2,FALSE)</f>
        <v>#N/A</v>
      </c>
      <c r="G3" s="7" t="e">
        <f t="shared" si="1"/>
        <v>#N/A</v>
      </c>
      <c r="H3" s="7" t="str">
        <f ca="1">(IFERROR(VLOOKUP(A3,'Exit Ticket Summary'!A:B,2,FALSE),"0"))</f>
        <v>0</v>
      </c>
    </row>
    <row r="4" spans="1:28" ht="15.75" customHeight="1" x14ac:dyDescent="0.15">
      <c r="A4" s="4" t="str">
        <f>'Attendance Summary'!A5</f>
        <v>A'Miracle Davis</v>
      </c>
      <c r="B4" s="4" t="str">
        <f>VLOOKUP(A4,'Attendance Data'!E:F,2,FALSE)</f>
        <v>Stony Point</v>
      </c>
      <c r="C4" s="4" t="str">
        <f>VLOOKUP(A4,'Attendance Data'!E:G,3,FALSE)</f>
        <v>SELP</v>
      </c>
      <c r="D4" s="7">
        <f t="shared" ca="1" si="0"/>
        <v>0.10909090909090909</v>
      </c>
      <c r="E4" s="4">
        <f>VLOOKUP(A4,'Attendance Summary'!A:B,2,FALSE)</f>
        <v>4</v>
      </c>
      <c r="F4" s="4">
        <f>VLOOKUP(B4,'Attendance Summary'!G:H,2,FALSE)</f>
        <v>11</v>
      </c>
      <c r="G4" s="7">
        <f t="shared" si="1"/>
        <v>0.36363636363636365</v>
      </c>
      <c r="H4" s="7" t="str">
        <f ca="1">(IFERROR(VLOOKUP(A4,'Exit Ticket Summary'!A:B,2,FALSE),"0"))</f>
        <v>0</v>
      </c>
    </row>
    <row r="5" spans="1:28" ht="15.75" customHeight="1" x14ac:dyDescent="0.15">
      <c r="A5" s="4" t="str">
        <f>'Attendance Summary'!A6</f>
        <v>Abbas Abidi</v>
      </c>
      <c r="B5" s="4" t="str">
        <f>VLOOKUP(A5,'Attendance Data'!E:F,2,FALSE)</f>
        <v>Hendrickson</v>
      </c>
      <c r="C5" s="4" t="str">
        <f>VLOOKUP(A5,'Attendance Data'!E:G,3,FALSE)</f>
        <v>SELP</v>
      </c>
      <c r="D5" s="7">
        <f t="shared" ca="1" si="0"/>
        <v>0.125</v>
      </c>
      <c r="E5" s="4">
        <f>VLOOKUP(A5,'Attendance Summary'!A:B,2,FALSE)</f>
        <v>5</v>
      </c>
      <c r="F5" s="4">
        <f>VLOOKUP(B5,'Attendance Summary'!G:H,2,FALSE)</f>
        <v>12</v>
      </c>
      <c r="G5" s="7">
        <f t="shared" si="1"/>
        <v>0.41666666666666669</v>
      </c>
      <c r="H5" s="7" t="str">
        <f ca="1">(IFERROR(VLOOKUP(A5,'Exit Ticket Summary'!A:B,2,FALSE),"0"))</f>
        <v>0</v>
      </c>
    </row>
    <row r="6" spans="1:28" ht="15.75" customHeight="1" x14ac:dyDescent="0.15">
      <c r="A6" s="4" t="str">
        <f>'Attendance Summary'!A7</f>
        <v>Abdourahamane Ndiaye</v>
      </c>
      <c r="B6" s="4" t="str">
        <f>VLOOKUP(A6,'Attendance Data'!E:F,2,FALSE)</f>
        <v>Manor New Tech</v>
      </c>
      <c r="C6" s="4" t="str">
        <f>VLOOKUP(A6,'Attendance Data'!E:G,3,FALSE)</f>
        <v>WDLP</v>
      </c>
      <c r="D6" s="7">
        <f t="shared" ca="1" si="0"/>
        <v>0.26666666666666666</v>
      </c>
      <c r="E6" s="4">
        <f>VLOOKUP(A6,'Attendance Summary'!A:B,2,FALSE)</f>
        <v>8</v>
      </c>
      <c r="F6" s="4">
        <f>VLOOKUP(B6,'Attendance Summary'!G:H,2,FALSE)</f>
        <v>9</v>
      </c>
      <c r="G6" s="7">
        <f t="shared" si="1"/>
        <v>0.88888888888888884</v>
      </c>
      <c r="H6" s="7" t="str">
        <f ca="1">(IFERROR(VLOOKUP(A6,'Exit Ticket Summary'!A:B,2,FALSE),"0"))</f>
        <v>0</v>
      </c>
    </row>
    <row r="7" spans="1:28" ht="15.75" customHeight="1" x14ac:dyDescent="0.15">
      <c r="A7" s="4" t="str">
        <f>'Attendance Summary'!A8</f>
        <v>Abigail Berry</v>
      </c>
      <c r="B7" s="4" t="str">
        <f>VLOOKUP(A7,'Attendance Data'!E:F,2,FALSE)</f>
        <v>Weiss</v>
      </c>
      <c r="C7" s="4" t="str">
        <f>VLOOKUP(A7,'Attendance Data'!E:G,3,FALSE)</f>
        <v>WDLP</v>
      </c>
      <c r="D7" s="7">
        <f t="shared" ca="1" si="0"/>
        <v>0.21818181818181817</v>
      </c>
      <c r="E7" s="4">
        <f>VLOOKUP(A7,'Attendance Summary'!A:B,2,FALSE)</f>
        <v>8</v>
      </c>
      <c r="F7" s="4">
        <f>VLOOKUP(B7,'Attendance Summary'!G:H,2,FALSE)</f>
        <v>11</v>
      </c>
      <c r="G7" s="7">
        <f t="shared" si="1"/>
        <v>0.72727272727272729</v>
      </c>
      <c r="H7" s="7" t="str">
        <f ca="1">(IFERROR(VLOOKUP(A7,'Exit Ticket Summary'!A:B,2,FALSE),"0"))</f>
        <v>0</v>
      </c>
    </row>
    <row r="8" spans="1:28" ht="15.75" customHeight="1" x14ac:dyDescent="0.15">
      <c r="A8" s="4" t="str">
        <f>'Attendance Summary'!A9</f>
        <v>Abigail Toghanro</v>
      </c>
      <c r="B8" s="4" t="str">
        <f>VLOOKUP(A8,'Attendance Data'!E:F,2,FALSE)</f>
        <v>Weiss</v>
      </c>
      <c r="C8" s="4" t="str">
        <f>VLOOKUP(A8,'Attendance Data'!E:G,3,FALSE)</f>
        <v>SELP</v>
      </c>
      <c r="D8" s="7">
        <f t="shared" ca="1" si="0"/>
        <v>0.13636363636363635</v>
      </c>
      <c r="E8" s="4">
        <f>VLOOKUP(A8,'Attendance Summary'!A:B,2,FALSE)</f>
        <v>5</v>
      </c>
      <c r="F8" s="4">
        <f>VLOOKUP(B8,'Attendance Summary'!G:H,2,FALSE)</f>
        <v>11</v>
      </c>
      <c r="G8" s="7">
        <f t="shared" si="1"/>
        <v>0.45454545454545453</v>
      </c>
      <c r="H8" s="7" t="str">
        <f ca="1">(IFERROR(VLOOKUP(A8,'Exit Ticket Summary'!A:B,2,FALSE),"0"))</f>
        <v>0</v>
      </c>
    </row>
    <row r="9" spans="1:28" ht="15.75" customHeight="1" x14ac:dyDescent="0.15">
      <c r="A9" s="4" t="str">
        <f>'Attendance Summary'!A10</f>
        <v>Adam Moussa</v>
      </c>
      <c r="B9" s="4" t="str">
        <f>VLOOKUP(A9,'Attendance Data'!E:F,2,FALSE)</f>
        <v>Hendrickson</v>
      </c>
      <c r="C9" s="4" t="str">
        <f>VLOOKUP(A9,'Attendance Data'!E:G,3,FALSE)</f>
        <v>SELP</v>
      </c>
      <c r="D9" s="7">
        <f t="shared" ca="1" si="0"/>
        <v>0.19999999999999998</v>
      </c>
      <c r="E9" s="4">
        <f>VLOOKUP(A9,'Attendance Summary'!A:B,2,FALSE)</f>
        <v>8</v>
      </c>
      <c r="F9" s="4">
        <f>VLOOKUP(B9,'Attendance Summary'!G:H,2,FALSE)</f>
        <v>12</v>
      </c>
      <c r="G9" s="7">
        <f t="shared" si="1"/>
        <v>0.66666666666666663</v>
      </c>
      <c r="H9" s="7" t="str">
        <f ca="1">(IFERROR(VLOOKUP(A9,'Exit Ticket Summary'!A:B,2,FALSE),"0"))</f>
        <v>0</v>
      </c>
    </row>
    <row r="10" spans="1:28" ht="15.75" customHeight="1" x14ac:dyDescent="0.15">
      <c r="A10" s="4" t="str">
        <f>'Attendance Summary'!A174</f>
        <v>Jeshua Rios Meza</v>
      </c>
      <c r="B10" s="4" t="str">
        <f>VLOOKUP(A10,'Attendance Data'!E:F,2,FALSE)</f>
        <v>Harmony</v>
      </c>
      <c r="C10" s="4" t="str">
        <f>VLOOKUP(A10,'Attendance Data'!E:G,3,FALSE)</f>
        <v>SELP</v>
      </c>
      <c r="D10" s="7">
        <f t="shared" ca="1" si="0"/>
        <v>0.32499999999999996</v>
      </c>
      <c r="E10" s="4">
        <f>VLOOKUP(A10,'Attendance Summary'!A:B,2,FALSE)</f>
        <v>13</v>
      </c>
      <c r="F10" s="4">
        <f>VLOOKUP(B10,'Attendance Summary'!G:H,2,FALSE)</f>
        <v>12</v>
      </c>
      <c r="G10" s="7">
        <f t="shared" si="1"/>
        <v>1.0833333333333333</v>
      </c>
      <c r="H10" s="7" t="str">
        <f ca="1">(IFERROR(VLOOKUP(A10,'Exit Ticket Summary'!A:B,2,FALSE),"0"))</f>
        <v>0</v>
      </c>
    </row>
    <row r="11" spans="1:28" ht="15.75" customHeight="1" x14ac:dyDescent="0.15">
      <c r="A11" s="4" t="str">
        <f>'Attendance Summary'!A12</f>
        <v>Adrian Zermeno</v>
      </c>
      <c r="B11" s="4" t="str">
        <f>VLOOKUP(A11,'Attendance Data'!E:F,2,FALSE)</f>
        <v>Del Valle</v>
      </c>
      <c r="C11" s="4" t="str">
        <f>VLOOKUP(A11,'Attendance Data'!E:G,3,FALSE)</f>
        <v>WDLP</v>
      </c>
      <c r="D11" s="7">
        <f t="shared" ca="1" si="0"/>
        <v>0.27272727272727271</v>
      </c>
      <c r="E11" s="4">
        <f>VLOOKUP(A11,'Attendance Summary'!A:B,2,FALSE)</f>
        <v>10</v>
      </c>
      <c r="F11" s="4">
        <f>VLOOKUP(B11,'Attendance Summary'!G:H,2,FALSE)</f>
        <v>11</v>
      </c>
      <c r="G11" s="7">
        <f t="shared" si="1"/>
        <v>0.90909090909090906</v>
      </c>
      <c r="H11" s="7" t="str">
        <f ca="1">(IFERROR(VLOOKUP(A11,'Exit Ticket Summary'!A:B,2,FALSE),"0"))</f>
        <v>0</v>
      </c>
    </row>
    <row r="12" spans="1:28" ht="15.75" customHeight="1" x14ac:dyDescent="0.15">
      <c r="A12" s="4" t="str">
        <f>'Attendance Summary'!A13</f>
        <v>Adriana Reyes</v>
      </c>
      <c r="B12" s="4" t="str">
        <f>VLOOKUP(A12,'Attendance Data'!E:F,2,FALSE)</f>
        <v>Akins</v>
      </c>
      <c r="C12" s="4" t="str">
        <f>VLOOKUP(A12,'Attendance Data'!E:G,3,FALSE)</f>
        <v>SELP</v>
      </c>
      <c r="D12" s="7">
        <f t="shared" ca="1" si="0"/>
        <v>0.27272727272727271</v>
      </c>
      <c r="E12" s="4">
        <f>VLOOKUP(A12,'Attendance Summary'!A:B,2,FALSE)</f>
        <v>10</v>
      </c>
      <c r="F12" s="4">
        <f>VLOOKUP(B12,'Attendance Summary'!G:H,2,FALSE)</f>
        <v>11</v>
      </c>
      <c r="G12" s="7">
        <f t="shared" si="1"/>
        <v>0.90909090909090906</v>
      </c>
      <c r="H12" s="7" t="str">
        <f ca="1">(IFERROR(VLOOKUP(A12,'Exit Ticket Summary'!A:B,2,FALSE),"0"))</f>
        <v>0</v>
      </c>
    </row>
    <row r="13" spans="1:28" ht="15.75" customHeight="1" x14ac:dyDescent="0.15">
      <c r="A13" s="4" t="str">
        <f>'Attendance Summary'!A14</f>
        <v>Adrianna Bowie</v>
      </c>
      <c r="B13" s="4" t="str">
        <f>VLOOKUP(A13,'Attendance Data'!E:F,2,FALSE)</f>
        <v>Pflugerville</v>
      </c>
      <c r="C13" s="4" t="str">
        <f>VLOOKUP(A13,'Attendance Data'!E:G,3,FALSE)</f>
        <v>WDLP</v>
      </c>
      <c r="D13" s="7">
        <f t="shared" ca="1" si="0"/>
        <v>0.13636363636363635</v>
      </c>
      <c r="E13" s="4">
        <f>VLOOKUP(A13,'Attendance Summary'!A:B,2,FALSE)</f>
        <v>5</v>
      </c>
      <c r="F13" s="4">
        <f>VLOOKUP(B13,'Attendance Summary'!G:H,2,FALSE)</f>
        <v>11</v>
      </c>
      <c r="G13" s="7">
        <f t="shared" si="1"/>
        <v>0.45454545454545453</v>
      </c>
      <c r="H13" s="7" t="str">
        <f ca="1">(IFERROR(VLOOKUP(A13,'Exit Ticket Summary'!A:B,2,FALSE),"0"))</f>
        <v>0</v>
      </c>
    </row>
    <row r="14" spans="1:28" ht="15.75" customHeight="1" x14ac:dyDescent="0.15">
      <c r="A14" s="4" t="str">
        <f>'Attendance Summary'!A15</f>
        <v>Afreen Alim</v>
      </c>
      <c r="B14" s="4" t="str">
        <f>VLOOKUP(A14,'Attendance Data'!E:F,2,FALSE)</f>
        <v>Pflugerville</v>
      </c>
      <c r="C14" s="4" t="str">
        <f>VLOOKUP(A14,'Attendance Data'!E:G,3,FALSE)</f>
        <v>SELP</v>
      </c>
      <c r="D14" s="7">
        <f t="shared" ca="1" si="0"/>
        <v>0.21818181818181817</v>
      </c>
      <c r="E14" s="4">
        <f>VLOOKUP(A14,'Attendance Summary'!A:B,2,FALSE)</f>
        <v>8</v>
      </c>
      <c r="F14" s="4">
        <f>VLOOKUP(B14,'Attendance Summary'!G:H,2,FALSE)</f>
        <v>11</v>
      </c>
      <c r="G14" s="7">
        <f t="shared" si="1"/>
        <v>0.72727272727272729</v>
      </c>
      <c r="H14" s="7" t="str">
        <f ca="1">(IFERROR(VLOOKUP(A14,'Exit Ticket Summary'!A:B,2,FALSE),"0"))</f>
        <v>0</v>
      </c>
    </row>
    <row r="15" spans="1:28" ht="15.75" customHeight="1" x14ac:dyDescent="0.15">
      <c r="A15" s="4" t="str">
        <f>'Attendance Summary'!A16</f>
        <v>Agnieszka Jesionowska</v>
      </c>
      <c r="B15" s="4" t="str">
        <f>VLOOKUP(A15,'Attendance Data'!E:F,2,FALSE)</f>
        <v>Stony Point</v>
      </c>
      <c r="C15" s="4" t="str">
        <f>VLOOKUP(A15,'Attendance Data'!E:G,3,FALSE)</f>
        <v>WDLP</v>
      </c>
      <c r="D15" s="7">
        <f t="shared" ca="1" si="0"/>
        <v>0.3</v>
      </c>
      <c r="E15" s="4">
        <f>VLOOKUP(A15,'Attendance Summary'!A:B,2,FALSE)</f>
        <v>11</v>
      </c>
      <c r="F15" s="4">
        <f>VLOOKUP(B15,'Attendance Summary'!G:H,2,FALSE)</f>
        <v>11</v>
      </c>
      <c r="G15" s="7">
        <f t="shared" si="1"/>
        <v>1</v>
      </c>
      <c r="H15" s="7" t="str">
        <f ca="1">(IFERROR(VLOOKUP(A15,'Exit Ticket Summary'!A:B,2,FALSE),"0"))</f>
        <v>0</v>
      </c>
    </row>
    <row r="16" spans="1:28" ht="15.75" customHeight="1" x14ac:dyDescent="0.15">
      <c r="A16" s="4" t="str">
        <f>'Attendance Summary'!A17</f>
        <v>Aidan Lengua</v>
      </c>
      <c r="B16" s="4" t="str">
        <f>VLOOKUP(A16,'Attendance Data'!E:F,2,FALSE)</f>
        <v>Stony Point</v>
      </c>
      <c r="C16" s="4" t="str">
        <f>VLOOKUP(A16,'Attendance Data'!E:G,3,FALSE)</f>
        <v>SELP</v>
      </c>
      <c r="D16" s="7">
        <f t="shared" ca="1" si="0"/>
        <v>0.35454545454545455</v>
      </c>
      <c r="E16" s="4">
        <f>VLOOKUP(A16,'Attendance Summary'!A:B,2,FALSE)</f>
        <v>13</v>
      </c>
      <c r="F16" s="4">
        <f>VLOOKUP(B16,'Attendance Summary'!G:H,2,FALSE)</f>
        <v>11</v>
      </c>
      <c r="G16" s="7">
        <f t="shared" si="1"/>
        <v>1.1818181818181819</v>
      </c>
      <c r="H16" s="7" t="str">
        <f ca="1">(IFERROR(VLOOKUP(A16,'Exit Ticket Summary'!A:B,2,FALSE),"0"))</f>
        <v>0</v>
      </c>
    </row>
    <row r="17" spans="1:8" ht="15.75" customHeight="1" x14ac:dyDescent="0.15">
      <c r="A17" s="4" t="str">
        <f>'Attendance Summary'!A18</f>
        <v>Aileen Garcia</v>
      </c>
      <c r="B17" s="4" t="str">
        <f>VLOOKUP(A17,'Attendance Data'!E:F,2,FALSE)</f>
        <v>Pflugerville</v>
      </c>
      <c r="C17" s="4" t="str">
        <f>VLOOKUP(A17,'Attendance Data'!E:G,3,FALSE)</f>
        <v>WDLP</v>
      </c>
      <c r="D17" s="7">
        <f t="shared" ca="1" si="0"/>
        <v>0.27272727272727271</v>
      </c>
      <c r="E17" s="4">
        <f>VLOOKUP(A17,'Attendance Summary'!A:B,2,FALSE)</f>
        <v>10</v>
      </c>
      <c r="F17" s="4">
        <f>VLOOKUP(B17,'Attendance Summary'!G:H,2,FALSE)</f>
        <v>11</v>
      </c>
      <c r="G17" s="7">
        <f t="shared" si="1"/>
        <v>0.90909090909090906</v>
      </c>
      <c r="H17" s="7" t="str">
        <f ca="1">(IFERROR(VLOOKUP(A17,'Exit Ticket Summary'!A:B,2,FALSE),"0"))</f>
        <v>0</v>
      </c>
    </row>
    <row r="18" spans="1:8" ht="15.75" customHeight="1" x14ac:dyDescent="0.15">
      <c r="A18" s="4" t="str">
        <f>'Attendance Summary'!A19</f>
        <v>Aileen Rodriguez</v>
      </c>
      <c r="B18" s="4" t="str">
        <f>VLOOKUP(A18,'Attendance Data'!E:F,2,FALSE)</f>
        <v>Manor New Tech</v>
      </c>
      <c r="C18" s="4" t="str">
        <f>VLOOKUP(A18,'Attendance Data'!E:G,3,FALSE)</f>
        <v>WDLP</v>
      </c>
      <c r="D18" s="7">
        <f t="shared" ca="1" si="0"/>
        <v>0.26666666666666666</v>
      </c>
      <c r="E18" s="4">
        <f>VLOOKUP(A18,'Attendance Summary'!A:B,2,FALSE)</f>
        <v>8</v>
      </c>
      <c r="F18" s="4">
        <f>VLOOKUP(B18,'Attendance Summary'!G:H,2,FALSE)</f>
        <v>9</v>
      </c>
      <c r="G18" s="7">
        <f t="shared" si="1"/>
        <v>0.88888888888888884</v>
      </c>
      <c r="H18" s="7" t="str">
        <f ca="1">(IFERROR(VLOOKUP(A18,'Exit Ticket Summary'!A:B,2,FALSE),"0"))</f>
        <v>0</v>
      </c>
    </row>
    <row r="19" spans="1:8" ht="15.75" customHeight="1" x14ac:dyDescent="0.15">
      <c r="A19" s="4" t="str">
        <f>'Attendance Summary'!A20</f>
        <v>Alan Garcia</v>
      </c>
      <c r="B19" s="4" t="str">
        <f>VLOOKUP(A19,'Attendance Data'!E:F,2,FALSE)</f>
        <v>Weiss</v>
      </c>
      <c r="C19" s="4" t="str">
        <f>VLOOKUP(A19,'Attendance Data'!E:G,3,FALSE)</f>
        <v>SELP</v>
      </c>
      <c r="D19" s="7">
        <f t="shared" ca="1" si="0"/>
        <v>0.24545454545454545</v>
      </c>
      <c r="E19" s="4">
        <f>VLOOKUP(A19,'Attendance Summary'!A:B,2,FALSE)</f>
        <v>9</v>
      </c>
      <c r="F19" s="4">
        <f>VLOOKUP(B19,'Attendance Summary'!G:H,2,FALSE)</f>
        <v>11</v>
      </c>
      <c r="G19" s="7">
        <f t="shared" si="1"/>
        <v>0.81818181818181823</v>
      </c>
      <c r="H19" s="7" t="str">
        <f ca="1">(IFERROR(VLOOKUP(A19,'Exit Ticket Summary'!A:B,2,FALSE),"0"))</f>
        <v>0</v>
      </c>
    </row>
    <row r="20" spans="1:8" ht="15.75" customHeight="1" x14ac:dyDescent="0.15">
      <c r="A20" s="4" t="str">
        <f>'Attendance Summary'!A21</f>
        <v>Alaya Wright</v>
      </c>
      <c r="B20" s="4" t="str">
        <f>VLOOKUP(A20,'Attendance Data'!E:F,2,FALSE)</f>
        <v>Manor Senior High School</v>
      </c>
      <c r="C20" s="4" t="str">
        <f>VLOOKUP(A20,'Attendance Data'!E:G,3,FALSE)</f>
        <v>WDLP</v>
      </c>
      <c r="D20" s="7">
        <f t="shared" ca="1" si="0"/>
        <v>0.26666666666666666</v>
      </c>
      <c r="E20" s="4">
        <f>VLOOKUP(A20,'Attendance Summary'!A:B,2,FALSE)</f>
        <v>8</v>
      </c>
      <c r="F20" s="4">
        <f>VLOOKUP(B20,'Attendance Summary'!G:H,2,FALSE)</f>
        <v>9</v>
      </c>
      <c r="G20" s="7">
        <f t="shared" si="1"/>
        <v>0.88888888888888884</v>
      </c>
      <c r="H20" s="7" t="str">
        <f ca="1">(IFERROR(VLOOKUP(A20,'Exit Ticket Summary'!A:B,2,FALSE),"0"))</f>
        <v>0</v>
      </c>
    </row>
    <row r="21" spans="1:8" ht="15.75" customHeight="1" x14ac:dyDescent="0.15">
      <c r="A21" s="4" t="str">
        <f>'Attendance Summary'!A22</f>
        <v>Aleksy Rodriguez</v>
      </c>
      <c r="B21" s="4" t="str">
        <f>VLOOKUP(A21,'Attendance Data'!E:F,2,FALSE)</f>
        <v>Del Valle</v>
      </c>
      <c r="C21" s="4" t="str">
        <f>VLOOKUP(A21,'Attendance Data'!E:G,3,FALSE)</f>
        <v>WDLP</v>
      </c>
      <c r="D21" s="7">
        <f t="shared" ca="1" si="0"/>
        <v>0.27272727272727271</v>
      </c>
      <c r="E21" s="4">
        <f>VLOOKUP(A21,'Attendance Summary'!A:B,2,FALSE)</f>
        <v>10</v>
      </c>
      <c r="F21" s="4">
        <f>VLOOKUP(B21,'Attendance Summary'!G:H,2,FALSE)</f>
        <v>11</v>
      </c>
      <c r="G21" s="7">
        <f t="shared" si="1"/>
        <v>0.90909090909090906</v>
      </c>
      <c r="H21" s="7" t="str">
        <f ca="1">(IFERROR(VLOOKUP(A21,'Exit Ticket Summary'!A:B,2,FALSE),"0"))</f>
        <v>0</v>
      </c>
    </row>
    <row r="22" spans="1:8" ht="15.75" customHeight="1" x14ac:dyDescent="0.15">
      <c r="A22" s="4" t="str">
        <f>'Attendance Summary'!A23</f>
        <v>Alex San Miguel</v>
      </c>
      <c r="B22" s="4" t="str">
        <f>VLOOKUP(A22,'Attendance Data'!E:F,2,FALSE)</f>
        <v>Akins</v>
      </c>
      <c r="C22" s="4" t="str">
        <f>VLOOKUP(A22,'Attendance Data'!E:G,3,FALSE)</f>
        <v>SELP</v>
      </c>
      <c r="D22" s="7">
        <f t="shared" ca="1" si="0"/>
        <v>0.27272727272727271</v>
      </c>
      <c r="E22" s="4">
        <f>VLOOKUP(A22,'Attendance Summary'!A:B,2,FALSE)</f>
        <v>10</v>
      </c>
      <c r="F22" s="4">
        <f>VLOOKUP(B22,'Attendance Summary'!G:H,2,FALSE)</f>
        <v>11</v>
      </c>
      <c r="G22" s="7">
        <f t="shared" si="1"/>
        <v>0.90909090909090906</v>
      </c>
      <c r="H22" s="7" t="str">
        <f ca="1">(IFERROR(VLOOKUP(A22,'Exit Ticket Summary'!A:B,2,FALSE),"0"))</f>
        <v>0</v>
      </c>
    </row>
    <row r="23" spans="1:8" ht="15.75" customHeight="1" x14ac:dyDescent="0.15">
      <c r="A23" s="4" t="str">
        <f>'Attendance Summary'!A24</f>
        <v>Alexander Matos</v>
      </c>
      <c r="B23" s="4" t="str">
        <f>VLOOKUP(A23,'Attendance Data'!E:F,2,FALSE)</f>
        <v>Manor Senior High School</v>
      </c>
      <c r="C23" s="4" t="str">
        <f>VLOOKUP(A23,'Attendance Data'!E:G,3,FALSE)</f>
        <v>SELP</v>
      </c>
      <c r="D23" s="7">
        <f t="shared" ca="1" si="0"/>
        <v>0.13333333333333333</v>
      </c>
      <c r="E23" s="4">
        <f>VLOOKUP(A23,'Attendance Summary'!A:B,2,FALSE)</f>
        <v>4</v>
      </c>
      <c r="F23" s="4">
        <f>VLOOKUP(B23,'Attendance Summary'!G:H,2,FALSE)</f>
        <v>9</v>
      </c>
      <c r="G23" s="7">
        <f t="shared" si="1"/>
        <v>0.44444444444444442</v>
      </c>
      <c r="H23" s="7" t="str">
        <f ca="1">(IFERROR(VLOOKUP(A23,'Exit Ticket Summary'!A:B,2,FALSE),"0"))</f>
        <v>0</v>
      </c>
    </row>
    <row r="24" spans="1:8" ht="15.75" customHeight="1" x14ac:dyDescent="0.15">
      <c r="A24" s="4" t="str">
        <f>'Attendance Summary'!A25</f>
        <v>Alexandra Loy</v>
      </c>
      <c r="B24" s="4" t="str">
        <f>VLOOKUP(A24,'Attendance Data'!E:F,2,FALSE)</f>
        <v>Manor New Tech</v>
      </c>
      <c r="C24" s="4" t="str">
        <f>VLOOKUP(A24,'Attendance Data'!E:G,3,FALSE)</f>
        <v>SELP</v>
      </c>
      <c r="D24" s="7">
        <f t="shared" ca="1" si="0"/>
        <v>0.16666666666666666</v>
      </c>
      <c r="E24" s="4">
        <f>VLOOKUP(A24,'Attendance Summary'!A:B,2,FALSE)</f>
        <v>5</v>
      </c>
      <c r="F24" s="4">
        <f>VLOOKUP(B24,'Attendance Summary'!G:H,2,FALSE)</f>
        <v>9</v>
      </c>
      <c r="G24" s="7">
        <f t="shared" si="1"/>
        <v>0.55555555555555558</v>
      </c>
      <c r="H24" s="7" t="str">
        <f ca="1">(IFERROR(VLOOKUP(A24,'Exit Ticket Summary'!A:B,2,FALSE),"0"))</f>
        <v>0</v>
      </c>
    </row>
    <row r="25" spans="1:8" ht="15.75" customHeight="1" x14ac:dyDescent="0.15">
      <c r="A25" s="4" t="str">
        <f>'Attendance Summary'!A26</f>
        <v>Alexia Perez</v>
      </c>
      <c r="B25" s="4" t="str">
        <f>VLOOKUP(A25,'Attendance Data'!E:F,2,FALSE)</f>
        <v>Weiss</v>
      </c>
      <c r="C25" s="4" t="str">
        <f>VLOOKUP(A25,'Attendance Data'!E:G,3,FALSE)</f>
        <v>WDLP</v>
      </c>
      <c r="D25" s="7">
        <f t="shared" ca="1" si="0"/>
        <v>0.21818181818181817</v>
      </c>
      <c r="E25" s="4">
        <f>VLOOKUP(A25,'Attendance Summary'!A:B,2,FALSE)</f>
        <v>8</v>
      </c>
      <c r="F25" s="4">
        <f>VLOOKUP(B25,'Attendance Summary'!G:H,2,FALSE)</f>
        <v>11</v>
      </c>
      <c r="G25" s="7">
        <f t="shared" si="1"/>
        <v>0.72727272727272729</v>
      </c>
      <c r="H25" s="7" t="str">
        <f ca="1">(IFERROR(VLOOKUP(A25,'Exit Ticket Summary'!A:B,2,FALSE),"0"))</f>
        <v>0</v>
      </c>
    </row>
    <row r="26" spans="1:8" ht="15.75" customHeight="1" x14ac:dyDescent="0.15">
      <c r="A26" s="4" t="str">
        <f>'Attendance Summary'!A27</f>
        <v>Alexis Reyes</v>
      </c>
      <c r="B26" s="4" t="str">
        <f>VLOOKUP(A26,'Attendance Data'!E:F,2,FALSE)</f>
        <v>Manor Early College High School</v>
      </c>
      <c r="C26" s="4" t="str">
        <f>VLOOKUP(A26,'Attendance Data'!E:G,3,FALSE)</f>
        <v>WDLP</v>
      </c>
      <c r="D26" s="7">
        <f t="shared" ca="1" si="0"/>
        <v>0.26666666666666666</v>
      </c>
      <c r="E26" s="4">
        <f>VLOOKUP(A26,'Attendance Summary'!A:B,2,FALSE)</f>
        <v>8</v>
      </c>
      <c r="F26" s="4">
        <f>VLOOKUP(B26,'Attendance Summary'!G:H,2,FALSE)</f>
        <v>9</v>
      </c>
      <c r="G26" s="7">
        <f t="shared" si="1"/>
        <v>0.88888888888888884</v>
      </c>
      <c r="H26" s="7" t="str">
        <f ca="1">(IFERROR(VLOOKUP(A26,'Exit Ticket Summary'!A:B,2,FALSE),"0"))</f>
        <v>0</v>
      </c>
    </row>
    <row r="27" spans="1:8" ht="15.75" customHeight="1" x14ac:dyDescent="0.15">
      <c r="A27" s="4" t="str">
        <f>'Attendance Summary'!A28</f>
        <v>Aliana Sanchez</v>
      </c>
      <c r="B27" s="4" t="str">
        <f>VLOOKUP(A27,'Attendance Data'!E:F,2,FALSE)</f>
        <v>Stony Point</v>
      </c>
      <c r="C27" s="4" t="str">
        <f>VLOOKUP(A27,'Attendance Data'!E:G,3,FALSE)</f>
        <v>WDLP</v>
      </c>
      <c r="D27" s="7">
        <f t="shared" ca="1" si="0"/>
        <v>0.3</v>
      </c>
      <c r="E27" s="4">
        <f>VLOOKUP(A27,'Attendance Summary'!A:B,2,FALSE)</f>
        <v>11</v>
      </c>
      <c r="F27" s="4">
        <f>VLOOKUP(B27,'Attendance Summary'!G:H,2,FALSE)</f>
        <v>11</v>
      </c>
      <c r="G27" s="7">
        <f t="shared" si="1"/>
        <v>1</v>
      </c>
      <c r="H27" s="7" t="str">
        <f ca="1">(IFERROR(VLOOKUP(A27,'Exit Ticket Summary'!A:B,2,FALSE),"0"))</f>
        <v>0</v>
      </c>
    </row>
    <row r="28" spans="1:8" ht="15.75" customHeight="1" x14ac:dyDescent="0.15">
      <c r="A28" s="4" t="str">
        <f>'Attendance Summary'!A29</f>
        <v>Alicia Navarro</v>
      </c>
      <c r="B28" s="4" t="str">
        <f>VLOOKUP(A28,'Attendance Data'!E:F,2,FALSE)</f>
        <v>Stony Point</v>
      </c>
      <c r="C28" s="4" t="str">
        <f>VLOOKUP(A28,'Attendance Data'!E:G,3,FALSE)</f>
        <v>SELP</v>
      </c>
      <c r="D28" s="7">
        <f t="shared" ca="1" si="0"/>
        <v>0.21818181818181817</v>
      </c>
      <c r="E28" s="4">
        <f>VLOOKUP(A28,'Attendance Summary'!A:B,2,FALSE)</f>
        <v>8</v>
      </c>
      <c r="F28" s="4">
        <f>VLOOKUP(B28,'Attendance Summary'!G:H,2,FALSE)</f>
        <v>11</v>
      </c>
      <c r="G28" s="7">
        <f t="shared" si="1"/>
        <v>0.72727272727272729</v>
      </c>
      <c r="H28" s="7" t="str">
        <f ca="1">(IFERROR(VLOOKUP(A28,'Exit Ticket Summary'!A:B,2,FALSE),"0"))</f>
        <v>0</v>
      </c>
    </row>
    <row r="29" spans="1:8" ht="15.75" customHeight="1" x14ac:dyDescent="0.15">
      <c r="A29" s="4" t="str">
        <f>'Attendance Summary'!A30</f>
        <v>Alissa Ortiz Gonzalez</v>
      </c>
      <c r="B29" s="4" t="str">
        <f>VLOOKUP(A29,'Attendance Data'!E:F,2,FALSE)</f>
        <v>Manor Senior High School</v>
      </c>
      <c r="C29" s="4" t="str">
        <f>VLOOKUP(A29,'Attendance Data'!E:G,3,FALSE)</f>
        <v>WDLP</v>
      </c>
      <c r="D29" s="7">
        <f t="shared" ca="1" si="0"/>
        <v>0.33333333333333331</v>
      </c>
      <c r="E29" s="4">
        <f>VLOOKUP(A29,'Attendance Summary'!A:B,2,FALSE)</f>
        <v>10</v>
      </c>
      <c r="F29" s="4">
        <f>VLOOKUP(B29,'Attendance Summary'!G:H,2,FALSE)</f>
        <v>9</v>
      </c>
      <c r="G29" s="7">
        <f t="shared" si="1"/>
        <v>1.1111111111111112</v>
      </c>
      <c r="H29" s="7" t="str">
        <f ca="1">(IFERROR(VLOOKUP(A29,'Exit Ticket Summary'!A:B,2,FALSE),"0"))</f>
        <v>0</v>
      </c>
    </row>
    <row r="30" spans="1:8" ht="15.75" customHeight="1" x14ac:dyDescent="0.15">
      <c r="A30" s="4" t="str">
        <f>'Attendance Summary'!A31</f>
        <v>Alpha Ndiaye</v>
      </c>
      <c r="B30" s="4" t="str">
        <f>VLOOKUP(A30,'Attendance Data'!E:F,2,FALSE)</f>
        <v>Manor Early College High School</v>
      </c>
      <c r="C30" s="4" t="str">
        <f>VLOOKUP(A30,'Attendance Data'!E:G,3,FALSE)</f>
        <v>SELP</v>
      </c>
      <c r="D30" s="7">
        <f t="shared" ca="1" si="0"/>
        <v>9.9999999999999992E-2</v>
      </c>
      <c r="E30" s="4">
        <f>VLOOKUP(A30,'Attendance Summary'!A:B,2,FALSE)</f>
        <v>3</v>
      </c>
      <c r="F30" s="4">
        <f>VLOOKUP(B30,'Attendance Summary'!G:H,2,FALSE)</f>
        <v>9</v>
      </c>
      <c r="G30" s="7">
        <f t="shared" si="1"/>
        <v>0.33333333333333331</v>
      </c>
      <c r="H30" s="7" t="str">
        <f ca="1">(IFERROR(VLOOKUP(A30,'Exit Ticket Summary'!A:B,2,FALSE),"0"))</f>
        <v>0</v>
      </c>
    </row>
    <row r="31" spans="1:8" ht="15.75" customHeight="1" x14ac:dyDescent="0.15">
      <c r="A31" s="4" t="str">
        <f>'Attendance Summary'!A32</f>
        <v>Alyssa Domingue</v>
      </c>
      <c r="B31" s="4" t="str">
        <f>VLOOKUP(A31,'Attendance Data'!E:F,2,FALSE)</f>
        <v>Pflugerville</v>
      </c>
      <c r="C31" s="4" t="str">
        <f>VLOOKUP(A31,'Attendance Data'!E:G,3,FALSE)</f>
        <v>SELP</v>
      </c>
      <c r="D31" s="7">
        <f t="shared" ca="1" si="0"/>
        <v>0.24545454545454545</v>
      </c>
      <c r="E31" s="4">
        <f>VLOOKUP(A31,'Attendance Summary'!A:B,2,FALSE)</f>
        <v>9</v>
      </c>
      <c r="F31" s="4">
        <f>VLOOKUP(B31,'Attendance Summary'!G:H,2,FALSE)</f>
        <v>11</v>
      </c>
      <c r="G31" s="7">
        <f t="shared" si="1"/>
        <v>0.81818181818181823</v>
      </c>
      <c r="H31" s="7" t="str">
        <f ca="1">(IFERROR(VLOOKUP(A31,'Exit Ticket Summary'!A:B,2,FALSE),"0"))</f>
        <v>0</v>
      </c>
    </row>
    <row r="32" spans="1:8" ht="15.75" customHeight="1" x14ac:dyDescent="0.15">
      <c r="A32" s="4" t="str">
        <f>'Attendance Summary'!A33</f>
        <v>Alyssa Smith</v>
      </c>
      <c r="B32" s="4" t="str">
        <f>VLOOKUP(A32,'Attendance Data'!E:F,2,FALSE)</f>
        <v>Manor Senior High School</v>
      </c>
      <c r="C32" s="4" t="str">
        <f>VLOOKUP(A32,'Attendance Data'!E:G,3,FALSE)</f>
        <v>WDLP</v>
      </c>
      <c r="D32" s="7">
        <f t="shared" ca="1" si="0"/>
        <v>0.3</v>
      </c>
      <c r="E32" s="4">
        <f>VLOOKUP(A32,'Attendance Summary'!A:B,2,FALSE)</f>
        <v>9</v>
      </c>
      <c r="F32" s="4">
        <f>VLOOKUP(B32,'Attendance Summary'!G:H,2,FALSE)</f>
        <v>9</v>
      </c>
      <c r="G32" s="7">
        <f t="shared" si="1"/>
        <v>1</v>
      </c>
      <c r="H32" s="7" t="str">
        <f ca="1">(IFERROR(VLOOKUP(A32,'Exit Ticket Summary'!A:B,2,FALSE),"0"))</f>
        <v>0</v>
      </c>
    </row>
    <row r="33" spans="1:8" ht="15.75" customHeight="1" x14ac:dyDescent="0.15">
      <c r="A33" s="4" t="str">
        <f>'Attendance Summary'!A34</f>
        <v>Amanda Escalante</v>
      </c>
      <c r="B33" s="4" t="str">
        <f>VLOOKUP(A33,'Attendance Data'!E:F,2,FALSE)</f>
        <v>Del Valle</v>
      </c>
      <c r="C33" s="4" t="str">
        <f>VLOOKUP(A33,'Attendance Data'!E:G,3,FALSE)</f>
        <v>SELP</v>
      </c>
      <c r="D33" s="7">
        <f t="shared" ca="1" si="0"/>
        <v>0.24545454545454545</v>
      </c>
      <c r="E33" s="4">
        <f>VLOOKUP(A33,'Attendance Summary'!A:B,2,FALSE)</f>
        <v>9</v>
      </c>
      <c r="F33" s="4">
        <f>VLOOKUP(B33,'Attendance Summary'!G:H,2,FALSE)</f>
        <v>11</v>
      </c>
      <c r="G33" s="7">
        <f t="shared" si="1"/>
        <v>0.81818181818181823</v>
      </c>
      <c r="H33" s="7" t="str">
        <f ca="1">(IFERROR(VLOOKUP(A33,'Exit Ticket Summary'!A:B,2,FALSE),"0"))</f>
        <v>0</v>
      </c>
    </row>
    <row r="34" spans="1:8" ht="15.75" customHeight="1" x14ac:dyDescent="0.15">
      <c r="A34" s="4" t="str">
        <f>'Attendance Summary'!A35</f>
        <v>Amauri Clark</v>
      </c>
      <c r="B34" s="4" t="str">
        <f>VLOOKUP(A34,'Attendance Data'!E:F,2,FALSE)</f>
        <v>Harmony</v>
      </c>
      <c r="C34" s="4" t="str">
        <f>VLOOKUP(A34,'Attendance Data'!E:G,3,FALSE)</f>
        <v>WDLP</v>
      </c>
      <c r="D34" s="7">
        <f t="shared" ca="1" si="0"/>
        <v>0.35000000000000003</v>
      </c>
      <c r="E34" s="4">
        <f>VLOOKUP(A34,'Attendance Summary'!A:B,2,FALSE)</f>
        <v>14</v>
      </c>
      <c r="F34" s="4">
        <f>VLOOKUP(B34,'Attendance Summary'!G:H,2,FALSE)</f>
        <v>12</v>
      </c>
      <c r="G34" s="7">
        <f t="shared" si="1"/>
        <v>1.1666666666666667</v>
      </c>
      <c r="H34" s="7" t="str">
        <f ca="1">(IFERROR(VLOOKUP(A34,'Exit Ticket Summary'!A:B,2,FALSE),"0"))</f>
        <v>0</v>
      </c>
    </row>
    <row r="35" spans="1:8" ht="15.75" customHeight="1" x14ac:dyDescent="0.15">
      <c r="A35" s="4" t="str">
        <f>'Attendance Summary'!A36</f>
        <v>Anabelle Serrano</v>
      </c>
      <c r="B35" s="4" t="str">
        <f>VLOOKUP(A35,'Attendance Data'!E:F,2,FALSE)</f>
        <v>Hendrickson</v>
      </c>
      <c r="C35" s="4" t="str">
        <f>VLOOKUP(A35,'Attendance Data'!E:G,3,FALSE)</f>
        <v>WDLP</v>
      </c>
      <c r="D35" s="7">
        <f t="shared" ca="1" si="0"/>
        <v>0.22499999999999998</v>
      </c>
      <c r="E35" s="4">
        <f>VLOOKUP(A35,'Attendance Summary'!A:B,2,FALSE)</f>
        <v>9</v>
      </c>
      <c r="F35" s="4">
        <f>VLOOKUP(B35,'Attendance Summary'!G:H,2,FALSE)</f>
        <v>12</v>
      </c>
      <c r="G35" s="7">
        <f t="shared" si="1"/>
        <v>0.75</v>
      </c>
      <c r="H35" s="7" t="str">
        <f ca="1">(IFERROR(VLOOKUP(A35,'Exit Ticket Summary'!A:B,2,FALSE),"0"))</f>
        <v>0</v>
      </c>
    </row>
    <row r="36" spans="1:8" ht="15.75" customHeight="1" x14ac:dyDescent="0.15">
      <c r="A36" s="4" t="str">
        <f>'Attendance Summary'!A37</f>
        <v>Anarosa Villatoro Reyes</v>
      </c>
      <c r="B36" s="4" t="str">
        <f>VLOOKUP(A36,'Attendance Data'!E:F,2,FALSE)</f>
        <v>Manor Early College High School</v>
      </c>
      <c r="C36" s="4" t="str">
        <f>VLOOKUP(A36,'Attendance Data'!E:G,3,FALSE)</f>
        <v>WDLP</v>
      </c>
      <c r="D36" s="7">
        <f t="shared" ca="1" si="0"/>
        <v>0.23333333333333334</v>
      </c>
      <c r="E36" s="4">
        <f>VLOOKUP(A36,'Attendance Summary'!A:B,2,FALSE)</f>
        <v>7</v>
      </c>
      <c r="F36" s="4">
        <f>VLOOKUP(B36,'Attendance Summary'!G:H,2,FALSE)</f>
        <v>9</v>
      </c>
      <c r="G36" s="7">
        <f t="shared" si="1"/>
        <v>0.77777777777777779</v>
      </c>
      <c r="H36" s="7" t="str">
        <f ca="1">(IFERROR(VLOOKUP(A36,'Exit Ticket Summary'!A:B,2,FALSE),"0"))</f>
        <v>0</v>
      </c>
    </row>
    <row r="37" spans="1:8" ht="15.75" customHeight="1" x14ac:dyDescent="0.15">
      <c r="A37" s="4" t="str">
        <f>'Attendance Summary'!A38</f>
        <v>Anas Rahman</v>
      </c>
      <c r="B37" s="4" t="str">
        <f>VLOOKUP(A37,'Attendance Data'!E:F,2,FALSE)</f>
        <v>Harmony</v>
      </c>
      <c r="C37" s="4" t="str">
        <f>VLOOKUP(A37,'Attendance Data'!E:G,3,FALSE)</f>
        <v>WDLP</v>
      </c>
      <c r="D37" s="7">
        <f t="shared" ca="1" si="0"/>
        <v>0.25</v>
      </c>
      <c r="E37" s="4">
        <f>VLOOKUP(A37,'Attendance Summary'!A:B,2,FALSE)</f>
        <v>10</v>
      </c>
      <c r="F37" s="4">
        <f>VLOOKUP(B37,'Attendance Summary'!G:H,2,FALSE)</f>
        <v>12</v>
      </c>
      <c r="G37" s="7">
        <f t="shared" si="1"/>
        <v>0.83333333333333337</v>
      </c>
      <c r="H37" s="7" t="str">
        <f ca="1">(IFERROR(VLOOKUP(A37,'Exit Ticket Summary'!A:B,2,FALSE),"0"))</f>
        <v>0</v>
      </c>
    </row>
    <row r="38" spans="1:8" ht="15.75" customHeight="1" x14ac:dyDescent="0.15">
      <c r="A38" s="4" t="str">
        <f>'Attendance Summary'!A39</f>
        <v>Andres Ramirez</v>
      </c>
      <c r="B38" s="4" t="str">
        <f>VLOOKUP(A38,'Attendance Data'!E:F,2,FALSE)</f>
        <v>Akins</v>
      </c>
      <c r="C38" s="4" t="str">
        <f>VLOOKUP(A38,'Attendance Data'!E:G,3,FALSE)</f>
        <v>SELP</v>
      </c>
      <c r="D38" s="7">
        <f t="shared" ca="1" si="0"/>
        <v>0.3</v>
      </c>
      <c r="E38" s="4">
        <f>VLOOKUP(A38,'Attendance Summary'!A:B,2,FALSE)</f>
        <v>11</v>
      </c>
      <c r="F38" s="4">
        <f>VLOOKUP(B38,'Attendance Summary'!G:H,2,FALSE)</f>
        <v>11</v>
      </c>
      <c r="G38" s="7">
        <f t="shared" si="1"/>
        <v>1</v>
      </c>
      <c r="H38" s="7" t="str">
        <f ca="1">(IFERROR(VLOOKUP(A38,'Exit Ticket Summary'!A:B,2,FALSE),"0"))</f>
        <v>0</v>
      </c>
    </row>
    <row r="39" spans="1:8" ht="15.75" customHeight="1" x14ac:dyDescent="0.15">
      <c r="A39" s="4" t="str">
        <f>'Attendance Summary'!A40</f>
        <v>Angel Campuzano</v>
      </c>
      <c r="B39" s="4" t="str">
        <f>VLOOKUP(A39,'Attendance Data'!E:F,2,FALSE)</f>
        <v>Del Valle</v>
      </c>
      <c r="C39" s="4" t="str">
        <f>VLOOKUP(A39,'Attendance Data'!E:G,3,FALSE)</f>
        <v>SELP</v>
      </c>
      <c r="D39" s="7">
        <f t="shared" ca="1" si="0"/>
        <v>0.13636363636363635</v>
      </c>
      <c r="E39" s="4">
        <f>VLOOKUP(A39,'Attendance Summary'!A:B,2,FALSE)</f>
        <v>5</v>
      </c>
      <c r="F39" s="4">
        <f>VLOOKUP(B39,'Attendance Summary'!G:H,2,FALSE)</f>
        <v>11</v>
      </c>
      <c r="G39" s="7">
        <f t="shared" si="1"/>
        <v>0.45454545454545453</v>
      </c>
      <c r="H39" s="7" t="str">
        <f ca="1">(IFERROR(VLOOKUP(A39,'Exit Ticket Summary'!A:B,2,FALSE),"0"))</f>
        <v>0</v>
      </c>
    </row>
    <row r="40" spans="1:8" ht="15.75" customHeight="1" x14ac:dyDescent="0.15">
      <c r="A40" s="4" t="str">
        <f>'Attendance Summary'!A41</f>
        <v>Angelyna Le</v>
      </c>
      <c r="B40" s="4" t="str">
        <f>VLOOKUP(A40,'Attendance Data'!E:F,2,FALSE)</f>
        <v>Weiss</v>
      </c>
      <c r="C40" s="4" t="str">
        <f>VLOOKUP(A40,'Attendance Data'!E:G,3,FALSE)</f>
        <v>SELP</v>
      </c>
      <c r="D40" s="7">
        <f t="shared" ca="1" si="0"/>
        <v>0.24545454545454545</v>
      </c>
      <c r="E40" s="4">
        <f>VLOOKUP(A40,'Attendance Summary'!A:B,2,FALSE)</f>
        <v>9</v>
      </c>
      <c r="F40" s="4">
        <f>VLOOKUP(B40,'Attendance Summary'!G:H,2,FALSE)</f>
        <v>11</v>
      </c>
      <c r="G40" s="7">
        <f t="shared" si="1"/>
        <v>0.81818181818181823</v>
      </c>
      <c r="H40" s="7" t="str">
        <f ca="1">(IFERROR(VLOOKUP(A40,'Exit Ticket Summary'!A:B,2,FALSE),"0"))</f>
        <v>0</v>
      </c>
    </row>
    <row r="41" spans="1:8" ht="15.75" customHeight="1" x14ac:dyDescent="0.15">
      <c r="A41" s="4" t="str">
        <f>'Attendance Summary'!A42</f>
        <v>Anne-Marie Prosper</v>
      </c>
      <c r="B41" s="4" t="str">
        <f>VLOOKUP(A41,'Attendance Data'!E:F,2,FALSE)</f>
        <v>Stony Point</v>
      </c>
      <c r="C41" s="4" t="str">
        <f>VLOOKUP(A41,'Attendance Data'!E:G,3,FALSE)</f>
        <v>SELP</v>
      </c>
      <c r="D41" s="7">
        <f t="shared" ca="1" si="0"/>
        <v>0.21818181818181817</v>
      </c>
      <c r="E41" s="4">
        <f>VLOOKUP(A41,'Attendance Summary'!A:B,2,FALSE)</f>
        <v>8</v>
      </c>
      <c r="F41" s="4">
        <f>VLOOKUP(B41,'Attendance Summary'!G:H,2,FALSE)</f>
        <v>11</v>
      </c>
      <c r="G41" s="7">
        <f t="shared" si="1"/>
        <v>0.72727272727272729</v>
      </c>
      <c r="H41" s="7" t="str">
        <f ca="1">(IFERROR(VLOOKUP(A41,'Exit Ticket Summary'!A:B,2,FALSE),"0"))</f>
        <v>0</v>
      </c>
    </row>
    <row r="42" spans="1:8" ht="15.75" customHeight="1" x14ac:dyDescent="0.15">
      <c r="A42" s="4" t="str">
        <f>'Attendance Summary'!A43</f>
        <v>Antonio Figueroa</v>
      </c>
      <c r="B42" s="4" t="str">
        <f>VLOOKUP(A42,'Attendance Data'!E:F,2,FALSE)</f>
        <v>Manor New Tech</v>
      </c>
      <c r="C42" s="4" t="str">
        <f>VLOOKUP(A42,'Attendance Data'!E:G,3,FALSE)</f>
        <v>WDLP</v>
      </c>
      <c r="D42" s="7">
        <f t="shared" ca="1" si="0"/>
        <v>9.9999999999999992E-2</v>
      </c>
      <c r="E42" s="4">
        <f>VLOOKUP(A42,'Attendance Summary'!A:B,2,FALSE)</f>
        <v>3</v>
      </c>
      <c r="F42" s="4">
        <f>VLOOKUP(B42,'Attendance Summary'!G:H,2,FALSE)</f>
        <v>9</v>
      </c>
      <c r="G42" s="7">
        <f t="shared" si="1"/>
        <v>0.33333333333333331</v>
      </c>
      <c r="H42" s="7" t="str">
        <f ca="1">(IFERROR(VLOOKUP(A42,'Exit Ticket Summary'!A:B,2,FALSE),"0"))</f>
        <v>0</v>
      </c>
    </row>
    <row r="43" spans="1:8" ht="15.75" customHeight="1" x14ac:dyDescent="0.15">
      <c r="A43" s="4" t="str">
        <f>'Attendance Summary'!A44</f>
        <v>Antonio Robert Tafoya Bermudez</v>
      </c>
      <c r="B43" s="4" t="str">
        <f>VLOOKUP(A43,'Attendance Data'!E:F,2,FALSE)</f>
        <v>Akins</v>
      </c>
      <c r="C43" s="4" t="str">
        <f>VLOOKUP(A43,'Attendance Data'!E:G,3,FALSE)</f>
        <v>SELP</v>
      </c>
      <c r="D43" s="7">
        <f t="shared" ca="1" si="0"/>
        <v>0.21818181818181817</v>
      </c>
      <c r="E43" s="4">
        <f>VLOOKUP(A43,'Attendance Summary'!A:B,2,FALSE)</f>
        <v>8</v>
      </c>
      <c r="F43" s="4">
        <f>VLOOKUP(B43,'Attendance Summary'!G:H,2,FALSE)</f>
        <v>11</v>
      </c>
      <c r="G43" s="7">
        <f t="shared" si="1"/>
        <v>0.72727272727272729</v>
      </c>
      <c r="H43" s="7" t="str">
        <f ca="1">(IFERROR(VLOOKUP(A43,'Exit Ticket Summary'!A:B,2,FALSE),"0"))</f>
        <v>0</v>
      </c>
    </row>
    <row r="44" spans="1:8" ht="15.75" customHeight="1" x14ac:dyDescent="0.15">
      <c r="A44" s="4" t="str">
        <f>'Attendance Summary'!A45</f>
        <v>Arriana Gonzalez</v>
      </c>
      <c r="B44" s="4" t="str">
        <f>VLOOKUP(A44,'Attendance Data'!E:F,2,FALSE)</f>
        <v>Harmony</v>
      </c>
      <c r="C44" s="4" t="str">
        <f>VLOOKUP(A44,'Attendance Data'!E:G,3,FALSE)</f>
        <v>WDLP</v>
      </c>
      <c r="D44" s="7">
        <f t="shared" ca="1" si="0"/>
        <v>0.125</v>
      </c>
      <c r="E44" s="4">
        <f>VLOOKUP(A44,'Attendance Summary'!A:B,2,FALSE)</f>
        <v>5</v>
      </c>
      <c r="F44" s="4">
        <f>VLOOKUP(B44,'Attendance Summary'!G:H,2,FALSE)</f>
        <v>12</v>
      </c>
      <c r="G44" s="7">
        <f t="shared" si="1"/>
        <v>0.41666666666666669</v>
      </c>
      <c r="H44" s="7" t="str">
        <f ca="1">(IFERROR(VLOOKUP(A44,'Exit Ticket Summary'!A:B,2,FALSE),"0"))</f>
        <v>0</v>
      </c>
    </row>
    <row r="45" spans="1:8" ht="15.75" customHeight="1" x14ac:dyDescent="0.15">
      <c r="A45" s="4" t="str">
        <f>'Attendance Summary'!A46</f>
        <v>Arsama Sebesibe</v>
      </c>
      <c r="B45" s="4" t="str">
        <f>VLOOKUP(A45,'Attendance Data'!E:F,2,FALSE)</f>
        <v>Pflugerville</v>
      </c>
      <c r="C45" s="4" t="str">
        <f>VLOOKUP(A45,'Attendance Data'!E:G,3,FALSE)</f>
        <v>SELP</v>
      </c>
      <c r="D45" s="7">
        <f t="shared" ca="1" si="0"/>
        <v>0.32727272727272722</v>
      </c>
      <c r="E45" s="4">
        <f>VLOOKUP(A45,'Attendance Summary'!A:B,2,FALSE)</f>
        <v>12</v>
      </c>
      <c r="F45" s="4">
        <f>VLOOKUP(B45,'Attendance Summary'!G:H,2,FALSE)</f>
        <v>11</v>
      </c>
      <c r="G45" s="7">
        <f t="shared" si="1"/>
        <v>1.0909090909090908</v>
      </c>
      <c r="H45" s="7" t="str">
        <f ca="1">(IFERROR(VLOOKUP(A45,'Exit Ticket Summary'!A:B,2,FALSE),"0"))</f>
        <v>0</v>
      </c>
    </row>
    <row r="46" spans="1:8" ht="15.75" customHeight="1" x14ac:dyDescent="0.15">
      <c r="A46" s="4" t="str">
        <f>'Attendance Summary'!A47</f>
        <v>Ashely Briscoe</v>
      </c>
      <c r="B46" s="4" t="str">
        <f>VLOOKUP(A46,'Attendance Data'!E:F,2,FALSE)</f>
        <v>Stony Point</v>
      </c>
      <c r="C46" s="4" t="str">
        <f>VLOOKUP(A46,'Attendance Data'!E:G,3,FALSE)</f>
        <v>SELP</v>
      </c>
      <c r="D46" s="7">
        <f t="shared" ca="1" si="0"/>
        <v>0.24545454545454545</v>
      </c>
      <c r="E46" s="4">
        <f>VLOOKUP(A46,'Attendance Summary'!A:B,2,FALSE)</f>
        <v>9</v>
      </c>
      <c r="F46" s="4">
        <f>VLOOKUP(B46,'Attendance Summary'!G:H,2,FALSE)</f>
        <v>11</v>
      </c>
      <c r="G46" s="7">
        <f t="shared" si="1"/>
        <v>0.81818181818181823</v>
      </c>
      <c r="H46" s="7" t="str">
        <f ca="1">(IFERROR(VLOOKUP(A46,'Exit Ticket Summary'!A:B,2,FALSE),"0"))</f>
        <v>0</v>
      </c>
    </row>
    <row r="47" spans="1:8" ht="15.75" customHeight="1" x14ac:dyDescent="0.15">
      <c r="A47" s="4" t="str">
        <f>'Attendance Summary'!A48</f>
        <v>Ashley Krang</v>
      </c>
      <c r="B47" s="4" t="str">
        <f>VLOOKUP(A47,'Attendance Data'!E:F,2,FALSE)</f>
        <v>Manor Early College High School</v>
      </c>
      <c r="C47" s="4" t="str">
        <f>VLOOKUP(A47,'Attendance Data'!E:G,3,FALSE)</f>
        <v>WDLP</v>
      </c>
      <c r="D47" s="7">
        <f t="shared" ca="1" si="0"/>
        <v>0.19999999999999998</v>
      </c>
      <c r="E47" s="4">
        <f>VLOOKUP(A47,'Attendance Summary'!A:B,2,FALSE)</f>
        <v>6</v>
      </c>
      <c r="F47" s="4">
        <f>VLOOKUP(B47,'Attendance Summary'!G:H,2,FALSE)</f>
        <v>9</v>
      </c>
      <c r="G47" s="7">
        <f t="shared" si="1"/>
        <v>0.66666666666666663</v>
      </c>
      <c r="H47" s="7" t="str">
        <f ca="1">(IFERROR(VLOOKUP(A47,'Exit Ticket Summary'!A:B,2,FALSE),"0"))</f>
        <v>0</v>
      </c>
    </row>
    <row r="48" spans="1:8" ht="15.75" customHeight="1" x14ac:dyDescent="0.15">
      <c r="A48" s="4" t="str">
        <f>'Attendance Summary'!A49</f>
        <v>Ashlyn King</v>
      </c>
      <c r="B48" s="4" t="str">
        <f>VLOOKUP(A48,'Attendance Data'!E:F,2,FALSE)</f>
        <v>Akins</v>
      </c>
      <c r="C48" s="4" t="str">
        <f>VLOOKUP(A48,'Attendance Data'!E:G,3,FALSE)</f>
        <v>WDLP</v>
      </c>
      <c r="D48" s="7">
        <f t="shared" ca="1" si="0"/>
        <v>0.32727272727272722</v>
      </c>
      <c r="E48" s="4">
        <f>VLOOKUP(A48,'Attendance Summary'!A:B,2,FALSE)</f>
        <v>12</v>
      </c>
      <c r="F48" s="4">
        <f>VLOOKUP(B48,'Attendance Summary'!G:H,2,FALSE)</f>
        <v>11</v>
      </c>
      <c r="G48" s="7">
        <f t="shared" si="1"/>
        <v>1.0909090909090908</v>
      </c>
      <c r="H48" s="7" t="str">
        <f ca="1">(IFERROR(VLOOKUP(A48,'Exit Ticket Summary'!A:B,2,FALSE),"0"))</f>
        <v>0</v>
      </c>
    </row>
    <row r="49" spans="1:8" ht="13" x14ac:dyDescent="0.15">
      <c r="A49" s="4" t="str">
        <f>'Attendance Summary'!A50</f>
        <v>Aubrey Van Zandt</v>
      </c>
      <c r="B49" s="4" t="str">
        <f>VLOOKUP(A49,'Attendance Data'!E:F,2,FALSE)</f>
        <v>Hendrickson</v>
      </c>
      <c r="C49" s="4" t="str">
        <f>VLOOKUP(A49,'Attendance Data'!E:G,3,FALSE)</f>
        <v>WDLP</v>
      </c>
      <c r="D49" s="7">
        <f t="shared" ca="1" si="0"/>
        <v>0.3</v>
      </c>
      <c r="E49" s="4">
        <f>VLOOKUP(A49,'Attendance Summary'!A:B,2,FALSE)</f>
        <v>12</v>
      </c>
      <c r="F49" s="4">
        <f>VLOOKUP(B49,'Attendance Summary'!G:H,2,FALSE)</f>
        <v>12</v>
      </c>
      <c r="G49" s="7">
        <f t="shared" si="1"/>
        <v>1</v>
      </c>
      <c r="H49" s="7" t="str">
        <f ca="1">(IFERROR(VLOOKUP(A49,'Exit Ticket Summary'!A:B,2,FALSE),"0"))</f>
        <v>0</v>
      </c>
    </row>
    <row r="50" spans="1:8" ht="13" x14ac:dyDescent="0.15">
      <c r="A50" s="4" t="str">
        <f>'Attendance Summary'!A51</f>
        <v>Audrey Le</v>
      </c>
      <c r="B50" s="4" t="str">
        <f>VLOOKUP(A50,'Attendance Data'!E:F,2,FALSE)</f>
        <v>Pflugerville</v>
      </c>
      <c r="C50" s="4" t="str">
        <f>VLOOKUP(A50,'Attendance Data'!E:G,3,FALSE)</f>
        <v>SELP</v>
      </c>
      <c r="D50" s="7">
        <f t="shared" ca="1" si="0"/>
        <v>0.19090909090909089</v>
      </c>
      <c r="E50" s="4">
        <f>VLOOKUP(A50,'Attendance Summary'!A:B,2,FALSE)</f>
        <v>7</v>
      </c>
      <c r="F50" s="4">
        <f>VLOOKUP(B50,'Attendance Summary'!G:H,2,FALSE)</f>
        <v>11</v>
      </c>
      <c r="G50" s="7">
        <f t="shared" si="1"/>
        <v>0.63636363636363635</v>
      </c>
      <c r="H50" s="7" t="str">
        <f ca="1">(IFERROR(VLOOKUP(A50,'Exit Ticket Summary'!A:B,2,FALSE),"0"))</f>
        <v>0</v>
      </c>
    </row>
    <row r="51" spans="1:8" ht="13" x14ac:dyDescent="0.15">
      <c r="A51" s="4" t="str">
        <f>'Attendance Summary'!A52</f>
        <v>Audrey Thomas</v>
      </c>
      <c r="B51" s="4" t="str">
        <f>VLOOKUP(A51,'Attendance Data'!E:F,2,FALSE)</f>
        <v>Akins</v>
      </c>
      <c r="C51" s="4" t="str">
        <f>VLOOKUP(A51,'Attendance Data'!E:G,3,FALSE)</f>
        <v>SELP</v>
      </c>
      <c r="D51" s="7">
        <f t="shared" ca="1" si="0"/>
        <v>0.24545454545454545</v>
      </c>
      <c r="E51" s="4">
        <f>VLOOKUP(A51,'Attendance Summary'!A:B,2,FALSE)</f>
        <v>9</v>
      </c>
      <c r="F51" s="4">
        <f>VLOOKUP(B51,'Attendance Summary'!G:H,2,FALSE)</f>
        <v>11</v>
      </c>
      <c r="G51" s="7">
        <f t="shared" si="1"/>
        <v>0.81818181818181823</v>
      </c>
      <c r="H51" s="7" t="str">
        <f ca="1">(IFERROR(VLOOKUP(A51,'Exit Ticket Summary'!A:B,2,FALSE),"0"))</f>
        <v>0</v>
      </c>
    </row>
    <row r="52" spans="1:8" ht="13" x14ac:dyDescent="0.15">
      <c r="A52" s="4" t="str">
        <f>'Attendance Summary'!A53</f>
        <v>Avn Josh Manigsaca</v>
      </c>
      <c r="B52" s="4" t="str">
        <f>VLOOKUP(A52,'Attendance Data'!E:F,2,FALSE)</f>
        <v>Hendrickson</v>
      </c>
      <c r="C52" s="4" t="str">
        <f>VLOOKUP(A52,'Attendance Data'!E:G,3,FALSE)</f>
        <v>SELP</v>
      </c>
      <c r="D52" s="7">
        <f t="shared" ca="1" si="0"/>
        <v>0.3</v>
      </c>
      <c r="E52" s="4">
        <f>VLOOKUP(A52,'Attendance Summary'!A:B,2,FALSE)</f>
        <v>12</v>
      </c>
      <c r="F52" s="4">
        <f>VLOOKUP(B52,'Attendance Summary'!G:H,2,FALSE)</f>
        <v>12</v>
      </c>
      <c r="G52" s="7">
        <f t="shared" si="1"/>
        <v>1</v>
      </c>
      <c r="H52" s="7" t="str">
        <f ca="1">(IFERROR(VLOOKUP(A52,'Exit Ticket Summary'!A:B,2,FALSE),"0"))</f>
        <v>0</v>
      </c>
    </row>
    <row r="53" spans="1:8" ht="13" x14ac:dyDescent="0.15">
      <c r="A53" s="4" t="str">
        <f>'Attendance Summary'!A54</f>
        <v>Awenetria McHorse</v>
      </c>
      <c r="B53" s="4" t="str">
        <f>VLOOKUP(A53,'Attendance Data'!E:F,2,FALSE)</f>
        <v>Harmony</v>
      </c>
      <c r="C53" s="4" t="str">
        <f>VLOOKUP(A53,'Attendance Data'!E:G,3,FALSE)</f>
        <v>WDLP</v>
      </c>
      <c r="D53" s="7">
        <f t="shared" ca="1" si="0"/>
        <v>0.3</v>
      </c>
      <c r="E53" s="4">
        <f>VLOOKUP(A53,'Attendance Summary'!A:B,2,FALSE)</f>
        <v>12</v>
      </c>
      <c r="F53" s="4">
        <f>VLOOKUP(B53,'Attendance Summary'!G:H,2,FALSE)</f>
        <v>12</v>
      </c>
      <c r="G53" s="7">
        <f t="shared" si="1"/>
        <v>1</v>
      </c>
      <c r="H53" s="7" t="str">
        <f ca="1">(IFERROR(VLOOKUP(A53,'Exit Ticket Summary'!A:B,2,FALSE),"0"))</f>
        <v>0</v>
      </c>
    </row>
    <row r="54" spans="1:8" ht="13" x14ac:dyDescent="0.15">
      <c r="A54" s="4" t="str">
        <f>'Attendance Summary'!A55</f>
        <v>Ayesha Faheem</v>
      </c>
      <c r="B54" s="4" t="str">
        <f>VLOOKUP(A54,'Attendance Data'!E:F,2,FALSE)</f>
        <v>Weiss</v>
      </c>
      <c r="C54" s="4" t="str">
        <f>VLOOKUP(A54,'Attendance Data'!E:G,3,FALSE)</f>
        <v>SELP</v>
      </c>
      <c r="D54" s="7">
        <f t="shared" ca="1" si="0"/>
        <v>0.16363636363636361</v>
      </c>
      <c r="E54" s="4">
        <f>VLOOKUP(A54,'Attendance Summary'!A:B,2,FALSE)</f>
        <v>6</v>
      </c>
      <c r="F54" s="4">
        <f>VLOOKUP(B54,'Attendance Summary'!G:H,2,FALSE)</f>
        <v>11</v>
      </c>
      <c r="G54" s="7">
        <f t="shared" si="1"/>
        <v>0.54545454545454541</v>
      </c>
      <c r="H54" s="7" t="str">
        <f ca="1">(IFERROR(VLOOKUP(A54,'Exit Ticket Summary'!A:B,2,FALSE),"0"))</f>
        <v>0</v>
      </c>
    </row>
    <row r="55" spans="1:8" ht="13" x14ac:dyDescent="0.15">
      <c r="A55" s="4" t="str">
        <f>'Attendance Summary'!A56</f>
        <v>Bella Ball</v>
      </c>
      <c r="B55" s="4" t="str">
        <f>VLOOKUP(A55,'Attendance Data'!E:F,2,FALSE)</f>
        <v>Manor Early College High School</v>
      </c>
      <c r="C55" s="4" t="str">
        <f>VLOOKUP(A55,'Attendance Data'!E:G,3,FALSE)</f>
        <v>WDLP</v>
      </c>
      <c r="D55" s="7">
        <f t="shared" ca="1" si="0"/>
        <v>0.23333333333333334</v>
      </c>
      <c r="E55" s="4">
        <f>VLOOKUP(A55,'Attendance Summary'!A:B,2,FALSE)</f>
        <v>7</v>
      </c>
      <c r="F55" s="4">
        <f>VLOOKUP(B55,'Attendance Summary'!G:H,2,FALSE)</f>
        <v>9</v>
      </c>
      <c r="G55" s="7">
        <f t="shared" si="1"/>
        <v>0.77777777777777779</v>
      </c>
      <c r="H55" s="7" t="str">
        <f ca="1">(IFERROR(VLOOKUP(A55,'Exit Ticket Summary'!A:B,2,FALSE),"0"))</f>
        <v>0</v>
      </c>
    </row>
    <row r="56" spans="1:8" ht="13" x14ac:dyDescent="0.15">
      <c r="A56" s="4" t="str">
        <f>'Attendance Summary'!A57</f>
        <v>Ben Gross</v>
      </c>
      <c r="B56" s="4" t="str">
        <f>VLOOKUP(A56,'Attendance Data'!E:F,2,FALSE)</f>
        <v>Akins</v>
      </c>
      <c r="C56" s="4" t="str">
        <f>VLOOKUP(A56,'Attendance Data'!E:G,3,FALSE)</f>
        <v>WDLP</v>
      </c>
      <c r="D56" s="7">
        <f t="shared" ca="1" si="0"/>
        <v>0.13636363636363635</v>
      </c>
      <c r="E56" s="4">
        <f>VLOOKUP(A56,'Attendance Summary'!A:B,2,FALSE)</f>
        <v>5</v>
      </c>
      <c r="F56" s="4">
        <f>VLOOKUP(B56,'Attendance Summary'!G:H,2,FALSE)</f>
        <v>11</v>
      </c>
      <c r="G56" s="7">
        <f t="shared" si="1"/>
        <v>0.45454545454545453</v>
      </c>
      <c r="H56" s="7" t="str">
        <f ca="1">(IFERROR(VLOOKUP(A56,'Exit Ticket Summary'!A:B,2,FALSE),"0"))</f>
        <v>0</v>
      </c>
    </row>
    <row r="57" spans="1:8" ht="13" x14ac:dyDescent="0.15">
      <c r="A57" s="4" t="str">
        <f>'Attendance Summary'!A58</f>
        <v>Benjamin Pham</v>
      </c>
      <c r="B57" s="4" t="str">
        <f>VLOOKUP(A57,'Attendance Data'!E:F,2,FALSE)</f>
        <v>Hendrickson</v>
      </c>
      <c r="C57" s="4" t="str">
        <f>VLOOKUP(A57,'Attendance Data'!E:G,3,FALSE)</f>
        <v>SELP</v>
      </c>
      <c r="D57" s="7">
        <f t="shared" ca="1" si="0"/>
        <v>0.22499999999999998</v>
      </c>
      <c r="E57" s="4">
        <f>VLOOKUP(A57,'Attendance Summary'!A:B,2,FALSE)</f>
        <v>9</v>
      </c>
      <c r="F57" s="4">
        <f>VLOOKUP(B57,'Attendance Summary'!G:H,2,FALSE)</f>
        <v>12</v>
      </c>
      <c r="G57" s="7">
        <f t="shared" si="1"/>
        <v>0.75</v>
      </c>
      <c r="H57" s="7" t="str">
        <f ca="1">(IFERROR(VLOOKUP(A57,'Exit Ticket Summary'!A:B,2,FALSE),"0"))</f>
        <v>0</v>
      </c>
    </row>
    <row r="58" spans="1:8" ht="13" x14ac:dyDescent="0.15">
      <c r="A58" s="4" t="str">
        <f>'Attendance Summary'!A59</f>
        <v>Bethany Wong</v>
      </c>
      <c r="B58" s="4" t="str">
        <f>VLOOKUP(A58,'Attendance Data'!E:F,2,FALSE)</f>
        <v>Pflugerville</v>
      </c>
      <c r="C58" s="4" t="str">
        <f>VLOOKUP(A58,'Attendance Data'!E:G,3,FALSE)</f>
        <v>WDLP</v>
      </c>
      <c r="D58" s="7">
        <f t="shared" ca="1" si="0"/>
        <v>0.10909090909090909</v>
      </c>
      <c r="E58" s="4">
        <f>VLOOKUP(A58,'Attendance Summary'!A:B,2,FALSE)</f>
        <v>4</v>
      </c>
      <c r="F58" s="4">
        <f>VLOOKUP(B58,'Attendance Summary'!G:H,2,FALSE)</f>
        <v>11</v>
      </c>
      <c r="G58" s="7">
        <f t="shared" si="1"/>
        <v>0.36363636363636365</v>
      </c>
      <c r="H58" s="7" t="str">
        <f ca="1">(IFERROR(VLOOKUP(A58,'Exit Ticket Summary'!A:B,2,FALSE),"0"))</f>
        <v>0</v>
      </c>
    </row>
    <row r="59" spans="1:8" ht="13" x14ac:dyDescent="0.15">
      <c r="A59" s="4" t="str">
        <f>'Attendance Summary'!A60</f>
        <v>Bianca Exiga</v>
      </c>
      <c r="B59" s="4" t="str">
        <f>VLOOKUP(A59,'Attendance Data'!E:F,2,FALSE)</f>
        <v>Manor Senior High School</v>
      </c>
      <c r="C59" s="4" t="str">
        <f>VLOOKUP(A59,'Attendance Data'!E:G,3,FALSE)</f>
        <v>SELP</v>
      </c>
      <c r="D59" s="7">
        <f t="shared" ca="1" si="0"/>
        <v>0.13333333333333333</v>
      </c>
      <c r="E59" s="4">
        <f>VLOOKUP(A59,'Attendance Summary'!A:B,2,FALSE)</f>
        <v>4</v>
      </c>
      <c r="F59" s="4">
        <f>VLOOKUP(B59,'Attendance Summary'!G:H,2,FALSE)</f>
        <v>9</v>
      </c>
      <c r="G59" s="7">
        <f t="shared" si="1"/>
        <v>0.44444444444444442</v>
      </c>
      <c r="H59" s="7" t="str">
        <f ca="1">(IFERROR(VLOOKUP(A59,'Exit Ticket Summary'!A:B,2,FALSE),"0"))</f>
        <v>0</v>
      </c>
    </row>
    <row r="60" spans="1:8" ht="13" x14ac:dyDescent="0.15">
      <c r="A60" s="4" t="str">
        <f>'Attendance Summary'!A61</f>
        <v>Bilal Salad</v>
      </c>
      <c r="B60" s="4" t="str">
        <f>VLOOKUP(A60,'Attendance Data'!E:F,2,FALSE)</f>
        <v>Hendrickson</v>
      </c>
      <c r="C60" s="4" t="str">
        <f>VLOOKUP(A60,'Attendance Data'!E:G,3,FALSE)</f>
        <v>SELP</v>
      </c>
      <c r="D60" s="7">
        <f t="shared" ca="1" si="0"/>
        <v>0.15</v>
      </c>
      <c r="E60" s="4">
        <f>VLOOKUP(A60,'Attendance Summary'!A:B,2,FALSE)</f>
        <v>6</v>
      </c>
      <c r="F60" s="4">
        <f>VLOOKUP(B60,'Attendance Summary'!G:H,2,FALSE)</f>
        <v>12</v>
      </c>
      <c r="G60" s="7">
        <f t="shared" si="1"/>
        <v>0.5</v>
      </c>
      <c r="H60" s="7" t="str">
        <f ca="1">(IFERROR(VLOOKUP(A60,'Exit Ticket Summary'!A:B,2,FALSE),"0"))</f>
        <v>0</v>
      </c>
    </row>
    <row r="61" spans="1:8" ht="13" x14ac:dyDescent="0.15">
      <c r="A61" s="4" t="str">
        <f>'Attendance Summary'!A62</f>
        <v>Brenda Hernandez</v>
      </c>
      <c r="B61" s="4" t="str">
        <f>VLOOKUP(A61,'Attendance Data'!E:F,2,FALSE)</f>
        <v>Harmony</v>
      </c>
      <c r="C61" s="4" t="str">
        <f>VLOOKUP(A61,'Attendance Data'!E:G,3,FALSE)</f>
        <v>WDLP</v>
      </c>
      <c r="D61" s="7">
        <f t="shared" ca="1" si="0"/>
        <v>0.125</v>
      </c>
      <c r="E61" s="4">
        <f>VLOOKUP(A61,'Attendance Summary'!A:B,2,FALSE)</f>
        <v>5</v>
      </c>
      <c r="F61" s="4">
        <f>VLOOKUP(B61,'Attendance Summary'!G:H,2,FALSE)</f>
        <v>12</v>
      </c>
      <c r="G61" s="7">
        <f t="shared" si="1"/>
        <v>0.41666666666666669</v>
      </c>
      <c r="H61" s="7" t="str">
        <f ca="1">(IFERROR(VLOOKUP(A61,'Exit Ticket Summary'!A:B,2,FALSE),"0"))</f>
        <v>0</v>
      </c>
    </row>
    <row r="62" spans="1:8" ht="13" x14ac:dyDescent="0.15">
      <c r="A62" s="4" t="str">
        <f>'Attendance Summary'!A63</f>
        <v>Brendon Garrison</v>
      </c>
      <c r="B62" s="4" t="str">
        <f>VLOOKUP(A62,'Attendance Data'!E:F,2,FALSE)</f>
        <v>Akins</v>
      </c>
      <c r="C62" s="4" t="str">
        <f>VLOOKUP(A62,'Attendance Data'!E:G,3,FALSE)</f>
        <v>WDLP</v>
      </c>
      <c r="D62" s="7">
        <f t="shared" ca="1" si="0"/>
        <v>0.24545454545454545</v>
      </c>
      <c r="E62" s="4">
        <f>VLOOKUP(A62,'Attendance Summary'!A:B,2,FALSE)</f>
        <v>9</v>
      </c>
      <c r="F62" s="4">
        <f>VLOOKUP(B62,'Attendance Summary'!G:H,2,FALSE)</f>
        <v>11</v>
      </c>
      <c r="G62" s="7">
        <f t="shared" si="1"/>
        <v>0.81818181818181823</v>
      </c>
      <c r="H62" s="7" t="str">
        <f ca="1">(IFERROR(VLOOKUP(A62,'Exit Ticket Summary'!A:B,2,FALSE),"0"))</f>
        <v>0</v>
      </c>
    </row>
    <row r="63" spans="1:8" ht="13" x14ac:dyDescent="0.15">
      <c r="A63" s="4" t="str">
        <f>'Attendance Summary'!A64</f>
        <v>Brian Richardson</v>
      </c>
      <c r="B63" s="4" t="str">
        <f>VLOOKUP(A63,'Attendance Data'!E:F,2,FALSE)</f>
        <v>Del Valle</v>
      </c>
      <c r="C63" s="4" t="str">
        <f>VLOOKUP(A63,'Attendance Data'!E:G,3,FALSE)</f>
        <v>SELP</v>
      </c>
      <c r="D63" s="7">
        <f t="shared" ca="1" si="0"/>
        <v>0.27272727272727271</v>
      </c>
      <c r="E63" s="4">
        <f>VLOOKUP(A63,'Attendance Summary'!A:B,2,FALSE)</f>
        <v>10</v>
      </c>
      <c r="F63" s="4">
        <f>VLOOKUP(B63,'Attendance Summary'!G:H,2,FALSE)</f>
        <v>11</v>
      </c>
      <c r="G63" s="7">
        <f t="shared" si="1"/>
        <v>0.90909090909090906</v>
      </c>
      <c r="H63" s="7" t="str">
        <f ca="1">(IFERROR(VLOOKUP(A63,'Exit Ticket Summary'!A:B,2,FALSE),"0"))</f>
        <v>0</v>
      </c>
    </row>
    <row r="64" spans="1:8" ht="13" x14ac:dyDescent="0.15">
      <c r="A64" s="4" t="str">
        <f>'Attendance Summary'!A271</f>
        <v>Oneza Vhora</v>
      </c>
      <c r="B64" s="4" t="str">
        <f>VLOOKUP(A64,'Attendance Data'!E:F,2,FALSE)</f>
        <v>Hendrickson</v>
      </c>
      <c r="C64" s="4" t="str">
        <f>VLOOKUP(A64,'Attendance Data'!E:G,3,FALSE)</f>
        <v>SELP</v>
      </c>
      <c r="D64" s="7">
        <f t="shared" ca="1" si="0"/>
        <v>0.27499999999999997</v>
      </c>
      <c r="E64" s="4">
        <f>VLOOKUP(A64,'Attendance Summary'!A:B,2,FALSE)</f>
        <v>11</v>
      </c>
      <c r="F64" s="4">
        <f>VLOOKUP(B64,'Attendance Summary'!G:H,2,FALSE)</f>
        <v>12</v>
      </c>
      <c r="G64" s="7">
        <f t="shared" si="1"/>
        <v>0.91666666666666663</v>
      </c>
      <c r="H64" s="7" t="str">
        <f ca="1">(IFERROR(VLOOKUP(A64,'Exit Ticket Summary'!A:B,2,FALSE),"0"))</f>
        <v>0</v>
      </c>
    </row>
    <row r="65" spans="1:8" ht="13" x14ac:dyDescent="0.15">
      <c r="A65" s="4" t="str">
        <f>'Attendance Summary'!A66</f>
        <v>Brooke Wickersham</v>
      </c>
      <c r="B65" s="4" t="str">
        <f>VLOOKUP(A65,'Attendance Data'!E:F,2,FALSE)</f>
        <v>Hendrickson</v>
      </c>
      <c r="C65" s="4" t="str">
        <f>VLOOKUP(A65,'Attendance Data'!E:G,3,FALSE)</f>
        <v>WDLP</v>
      </c>
      <c r="D65" s="7">
        <f t="shared" ca="1" si="0"/>
        <v>0.3</v>
      </c>
      <c r="E65" s="4">
        <f>VLOOKUP(A65,'Attendance Summary'!A:B,2,FALSE)</f>
        <v>12</v>
      </c>
      <c r="F65" s="4">
        <f>VLOOKUP(B65,'Attendance Summary'!G:H,2,FALSE)</f>
        <v>12</v>
      </c>
      <c r="G65" s="7">
        <f t="shared" si="1"/>
        <v>1</v>
      </c>
      <c r="H65" s="7" t="str">
        <f ca="1">(IFERROR(VLOOKUP(A65,'Exit Ticket Summary'!A:B,2,FALSE),"0"))</f>
        <v>0</v>
      </c>
    </row>
    <row r="66" spans="1:8" ht="13" x14ac:dyDescent="0.15">
      <c r="A66" s="4" t="str">
        <f>'Attendance Summary'!A67</f>
        <v>Bryan Pham</v>
      </c>
      <c r="B66" s="4" t="str">
        <f>VLOOKUP(A66,'Attendance Data'!E:F,2,FALSE)</f>
        <v>Hendrickson</v>
      </c>
      <c r="C66" s="4" t="str">
        <f>VLOOKUP(A66,'Attendance Data'!E:G,3,FALSE)</f>
        <v>SELP</v>
      </c>
      <c r="D66" s="7">
        <f t="shared" ca="1" si="0"/>
        <v>0.27499999999999997</v>
      </c>
      <c r="E66" s="4">
        <f>VLOOKUP(A66,'Attendance Summary'!A:B,2,FALSE)</f>
        <v>11</v>
      </c>
      <c r="F66" s="4">
        <f>VLOOKUP(B66,'Attendance Summary'!G:H,2,FALSE)</f>
        <v>12</v>
      </c>
      <c r="G66" s="7">
        <f t="shared" si="1"/>
        <v>0.91666666666666663</v>
      </c>
      <c r="H66" s="7" t="str">
        <f ca="1">(IFERROR(VLOOKUP(A66,'Exit Ticket Summary'!A:B,2,FALSE),"0"))</f>
        <v>0</v>
      </c>
    </row>
    <row r="67" spans="1:8" ht="13" x14ac:dyDescent="0.15">
      <c r="A67" s="4" t="str">
        <f>'Attendance Summary'!A68</f>
        <v>Caden Densmore</v>
      </c>
      <c r="B67" s="4" t="str">
        <f>VLOOKUP(A67,'Attendance Data'!E:F,2,FALSE)</f>
        <v>Manor New Tech</v>
      </c>
      <c r="C67" s="4" t="str">
        <f>VLOOKUP(A67,'Attendance Data'!E:G,3,FALSE)</f>
        <v>WDLP</v>
      </c>
      <c r="D67" s="7">
        <f t="shared" ca="1" si="0"/>
        <v>0.13333333333333333</v>
      </c>
      <c r="E67" s="4">
        <f>VLOOKUP(A67,'Attendance Summary'!A:B,2,FALSE)</f>
        <v>4</v>
      </c>
      <c r="F67" s="4">
        <f>VLOOKUP(B67,'Attendance Summary'!G:H,2,FALSE)</f>
        <v>9</v>
      </c>
      <c r="G67" s="7">
        <f t="shared" si="1"/>
        <v>0.44444444444444442</v>
      </c>
      <c r="H67" s="7" t="str">
        <f ca="1">(IFERROR(VLOOKUP(A67,'Exit Ticket Summary'!A:B,2,FALSE),"0"))</f>
        <v>0</v>
      </c>
    </row>
    <row r="68" spans="1:8" ht="13" x14ac:dyDescent="0.15">
      <c r="A68" s="4" t="str">
        <f>'Attendance Summary'!A69</f>
        <v>Caleb Ramirez</v>
      </c>
      <c r="B68" s="4" t="str">
        <f>VLOOKUP(A68,'Attendance Data'!E:F,2,FALSE)</f>
        <v>Weiss</v>
      </c>
      <c r="C68" s="4" t="str">
        <f>VLOOKUP(A68,'Attendance Data'!E:G,3,FALSE)</f>
        <v>WDLP</v>
      </c>
      <c r="D68" s="7">
        <f t="shared" ca="1" si="0"/>
        <v>0.19090909090909089</v>
      </c>
      <c r="E68" s="4">
        <f>VLOOKUP(A68,'Attendance Summary'!A:B,2,FALSE)</f>
        <v>7</v>
      </c>
      <c r="F68" s="4">
        <f>VLOOKUP(B68,'Attendance Summary'!G:H,2,FALSE)</f>
        <v>11</v>
      </c>
      <c r="G68" s="7">
        <f t="shared" si="1"/>
        <v>0.63636363636363635</v>
      </c>
      <c r="H68" s="7" t="str">
        <f ca="1">(IFERROR(VLOOKUP(A68,'Exit Ticket Summary'!A:B,2,FALSE),"0"))</f>
        <v>0</v>
      </c>
    </row>
    <row r="69" spans="1:8" ht="13" x14ac:dyDescent="0.15">
      <c r="A69" s="4" t="str">
        <f>'Attendance Summary'!A70</f>
        <v>Caleb Ulangca</v>
      </c>
      <c r="B69" s="4" t="str">
        <f>VLOOKUP(A69,'Attendance Data'!E:F,2,FALSE)</f>
        <v>Weiss</v>
      </c>
      <c r="C69" s="4" t="str">
        <f>VLOOKUP(A69,'Attendance Data'!E:G,3,FALSE)</f>
        <v>SELP</v>
      </c>
      <c r="D69" s="7">
        <f t="shared" ca="1" si="0"/>
        <v>0.24545454545454545</v>
      </c>
      <c r="E69" s="4">
        <f>VLOOKUP(A69,'Attendance Summary'!A:B,2,FALSE)</f>
        <v>9</v>
      </c>
      <c r="F69" s="4">
        <f>VLOOKUP(B69,'Attendance Summary'!G:H,2,FALSE)</f>
        <v>11</v>
      </c>
      <c r="G69" s="7">
        <f t="shared" si="1"/>
        <v>0.81818181818181823</v>
      </c>
      <c r="H69" s="7" t="str">
        <f ca="1">(IFERROR(VLOOKUP(A69,'Exit Ticket Summary'!A:B,2,FALSE),"0"))</f>
        <v>0</v>
      </c>
    </row>
    <row r="70" spans="1:8" ht="13" x14ac:dyDescent="0.15">
      <c r="A70" s="4" t="str">
        <f>'Attendance Summary'!A71</f>
        <v>Camden Polley</v>
      </c>
      <c r="B70" s="4" t="str">
        <f>VLOOKUP(A70,'Attendance Data'!E:F,2,FALSE)</f>
        <v>Manor New Tech</v>
      </c>
      <c r="C70" s="4" t="str">
        <f>VLOOKUP(A70,'Attendance Data'!E:G,3,FALSE)</f>
        <v>WDLP</v>
      </c>
      <c r="D70" s="7">
        <f t="shared" ca="1" si="0"/>
        <v>9.9999999999999992E-2</v>
      </c>
      <c r="E70" s="4">
        <f>VLOOKUP(A70,'Attendance Summary'!A:B,2,FALSE)</f>
        <v>3</v>
      </c>
      <c r="F70" s="4">
        <f>VLOOKUP(B70,'Attendance Summary'!G:H,2,FALSE)</f>
        <v>9</v>
      </c>
      <c r="G70" s="7">
        <f t="shared" si="1"/>
        <v>0.33333333333333331</v>
      </c>
      <c r="H70" s="7" t="str">
        <f ca="1">(IFERROR(VLOOKUP(A70,'Exit Ticket Summary'!A:B,2,FALSE),"0"))</f>
        <v>0</v>
      </c>
    </row>
    <row r="71" spans="1:8" ht="13" x14ac:dyDescent="0.15">
      <c r="A71" s="4" t="str">
        <f>'Attendance Summary'!A72</f>
        <v>Camryn Wade</v>
      </c>
      <c r="B71" s="4" t="str">
        <f>VLOOKUP(A71,'Attendance Data'!E:F,2,FALSE)</f>
        <v>Hendrickson</v>
      </c>
      <c r="C71" s="4" t="str">
        <f>VLOOKUP(A71,'Attendance Data'!E:G,3,FALSE)</f>
        <v>WDLP</v>
      </c>
      <c r="D71" s="7">
        <f t="shared" ca="1" si="0"/>
        <v>0.27499999999999997</v>
      </c>
      <c r="E71" s="4">
        <f>VLOOKUP(A71,'Attendance Summary'!A:B,2,FALSE)</f>
        <v>11</v>
      </c>
      <c r="F71" s="4">
        <f>VLOOKUP(B71,'Attendance Summary'!G:H,2,FALSE)</f>
        <v>12</v>
      </c>
      <c r="G71" s="7">
        <f t="shared" si="1"/>
        <v>0.91666666666666663</v>
      </c>
      <c r="H71" s="7" t="str">
        <f ca="1">(IFERROR(VLOOKUP(A71,'Exit Ticket Summary'!A:B,2,FALSE),"0"))</f>
        <v>0</v>
      </c>
    </row>
    <row r="72" spans="1:8" ht="13" x14ac:dyDescent="0.15">
      <c r="A72" s="4" t="str">
        <f>'Attendance Summary'!A73</f>
        <v>Carlos Hoover</v>
      </c>
      <c r="B72" s="4" t="str">
        <f>VLOOKUP(A72,'Attendance Data'!E:F,2,FALSE)</f>
        <v>Manor New Tech</v>
      </c>
      <c r="C72" s="4" t="str">
        <f>VLOOKUP(A72,'Attendance Data'!E:G,3,FALSE)</f>
        <v>SELP</v>
      </c>
      <c r="D72" s="7">
        <f t="shared" ca="1" si="0"/>
        <v>0.13333333333333333</v>
      </c>
      <c r="E72" s="4">
        <f>VLOOKUP(A72,'Attendance Summary'!A:B,2,FALSE)</f>
        <v>4</v>
      </c>
      <c r="F72" s="4">
        <f>VLOOKUP(B72,'Attendance Summary'!G:H,2,FALSE)</f>
        <v>9</v>
      </c>
      <c r="G72" s="7">
        <f t="shared" si="1"/>
        <v>0.44444444444444442</v>
      </c>
      <c r="H72" s="7" t="str">
        <f ca="1">(IFERROR(VLOOKUP(A72,'Exit Ticket Summary'!A:B,2,FALSE),"0"))</f>
        <v>0</v>
      </c>
    </row>
    <row r="73" spans="1:8" ht="13" x14ac:dyDescent="0.15">
      <c r="A73" s="4" t="str">
        <f>'Attendance Summary'!A74</f>
        <v>Carolina Barboza</v>
      </c>
      <c r="B73" s="4" t="str">
        <f>VLOOKUP(A73,'Attendance Data'!E:F,2,FALSE)</f>
        <v>Manor New Tech</v>
      </c>
      <c r="C73" s="4" t="str">
        <f>VLOOKUP(A73,'Attendance Data'!E:G,3,FALSE)</f>
        <v>SELP</v>
      </c>
      <c r="D73" s="7">
        <f t="shared" ca="1" si="0"/>
        <v>0.3</v>
      </c>
      <c r="E73" s="4">
        <f>VLOOKUP(A73,'Attendance Summary'!A:B,2,FALSE)</f>
        <v>9</v>
      </c>
      <c r="F73" s="4">
        <f>VLOOKUP(B73,'Attendance Summary'!G:H,2,FALSE)</f>
        <v>9</v>
      </c>
      <c r="G73" s="7">
        <f t="shared" si="1"/>
        <v>1</v>
      </c>
      <c r="H73" s="7" t="str">
        <f ca="1">(IFERROR(VLOOKUP(A73,'Exit Ticket Summary'!A:B,2,FALSE),"0"))</f>
        <v>0</v>
      </c>
    </row>
    <row r="74" spans="1:8" ht="13" x14ac:dyDescent="0.15">
      <c r="A74" s="4" t="str">
        <f>'Attendance Summary'!A75</f>
        <v>Cassandra Martinez</v>
      </c>
      <c r="B74" s="4" t="str">
        <f>VLOOKUP(A74,'Attendance Data'!E:F,2,FALSE)</f>
        <v>Manor Senior High School</v>
      </c>
      <c r="C74" s="4" t="str">
        <f>VLOOKUP(A74,'Attendance Data'!E:G,3,FALSE)</f>
        <v>SELP</v>
      </c>
      <c r="D74" s="7">
        <f t="shared" ca="1" si="0"/>
        <v>0.13333333333333333</v>
      </c>
      <c r="E74" s="4">
        <f>VLOOKUP(A74,'Attendance Summary'!A:B,2,FALSE)</f>
        <v>4</v>
      </c>
      <c r="F74" s="4">
        <f>VLOOKUP(B74,'Attendance Summary'!G:H,2,FALSE)</f>
        <v>9</v>
      </c>
      <c r="G74" s="7">
        <f t="shared" si="1"/>
        <v>0.44444444444444442</v>
      </c>
      <c r="H74" s="7" t="str">
        <f ca="1">(IFERROR(VLOOKUP(A74,'Exit Ticket Summary'!A:B,2,FALSE),"0"))</f>
        <v>0</v>
      </c>
    </row>
    <row r="75" spans="1:8" ht="13" x14ac:dyDescent="0.15">
      <c r="A75" s="4" t="str">
        <f>'Attendance Summary'!A76</f>
        <v>Catherine Hyatt</v>
      </c>
      <c r="B75" s="4" t="str">
        <f>VLOOKUP(A75,'Attendance Data'!E:F,2,FALSE)</f>
        <v>Harmony</v>
      </c>
      <c r="C75" s="4" t="str">
        <f>VLOOKUP(A75,'Attendance Data'!E:G,3,FALSE)</f>
        <v>WDLP</v>
      </c>
      <c r="D75" s="7">
        <f t="shared" ca="1" si="0"/>
        <v>0.22499999999999998</v>
      </c>
      <c r="E75" s="4">
        <f>VLOOKUP(A75,'Attendance Summary'!A:B,2,FALSE)</f>
        <v>9</v>
      </c>
      <c r="F75" s="4">
        <f>VLOOKUP(B75,'Attendance Summary'!G:H,2,FALSE)</f>
        <v>12</v>
      </c>
      <c r="G75" s="7">
        <f t="shared" si="1"/>
        <v>0.75</v>
      </c>
      <c r="H75" s="7" t="str">
        <f ca="1">(IFERROR(VLOOKUP(A75,'Exit Ticket Summary'!A:B,2,FALSE),"0"))</f>
        <v>0</v>
      </c>
    </row>
    <row r="76" spans="1:8" ht="13" x14ac:dyDescent="0.15">
      <c r="A76" s="4" t="str">
        <f>'Attendance Summary'!A246</f>
        <v>Maylo Garcia</v>
      </c>
      <c r="B76" s="4" t="str">
        <f>VLOOKUP(A76,'Attendance Data'!E:F,2,FALSE)</f>
        <v>Manor New Tech</v>
      </c>
      <c r="C76" s="4" t="str">
        <f>VLOOKUP(A76,'Attendance Data'!E:G,3,FALSE)</f>
        <v>SELP</v>
      </c>
      <c r="D76" s="7">
        <f t="shared" ca="1" si="0"/>
        <v>0.3</v>
      </c>
      <c r="E76" s="4">
        <f>VLOOKUP(A76,'Attendance Summary'!A:B,2,FALSE)</f>
        <v>9</v>
      </c>
      <c r="F76" s="4">
        <f>VLOOKUP(B76,'Attendance Summary'!G:H,2,FALSE)</f>
        <v>9</v>
      </c>
      <c r="G76" s="7">
        <f t="shared" si="1"/>
        <v>1</v>
      </c>
      <c r="H76" s="7" t="str">
        <f ca="1">(IFERROR(VLOOKUP(A76,'Exit Ticket Summary'!A:B,2,FALSE),"0"))</f>
        <v>0</v>
      </c>
    </row>
    <row r="77" spans="1:8" ht="13" x14ac:dyDescent="0.15">
      <c r="A77" s="4" t="str">
        <f>'Attendance Summary'!A78</f>
        <v>Celeste Robertson</v>
      </c>
      <c r="B77" s="4" t="str">
        <f>VLOOKUP(A77,'Attendance Data'!E:F,2,FALSE)</f>
        <v>Manor Senior High School</v>
      </c>
      <c r="C77" s="4" t="str">
        <f>VLOOKUP(A77,'Attendance Data'!E:G,3,FALSE)</f>
        <v>WDLP</v>
      </c>
      <c r="D77" s="7">
        <f t="shared" ca="1" si="0"/>
        <v>0.26666666666666666</v>
      </c>
      <c r="E77" s="4">
        <f>VLOOKUP(A77,'Attendance Summary'!A:B,2,FALSE)</f>
        <v>8</v>
      </c>
      <c r="F77" s="4">
        <f>VLOOKUP(B77,'Attendance Summary'!G:H,2,FALSE)</f>
        <v>9</v>
      </c>
      <c r="G77" s="7">
        <f t="shared" si="1"/>
        <v>0.88888888888888884</v>
      </c>
      <c r="H77" s="7" t="str">
        <f ca="1">(IFERROR(VLOOKUP(A77,'Exit Ticket Summary'!A:B,2,FALSE),"0"))</f>
        <v>0</v>
      </c>
    </row>
    <row r="78" spans="1:8" ht="13" x14ac:dyDescent="0.15">
      <c r="A78" s="4" t="str">
        <f>'Attendance Summary'!A79</f>
        <v>Cesar Figueroa</v>
      </c>
      <c r="B78" s="4" t="str">
        <f>VLOOKUP(A78,'Attendance Data'!E:F,2,FALSE)</f>
        <v>Harmony</v>
      </c>
      <c r="C78" s="4" t="str">
        <f>VLOOKUP(A78,'Attendance Data'!E:G,3,FALSE)</f>
        <v>SELP</v>
      </c>
      <c r="D78" s="7">
        <f t="shared" ca="1" si="0"/>
        <v>0.15</v>
      </c>
      <c r="E78" s="4">
        <f>VLOOKUP(A78,'Attendance Summary'!A:B,2,FALSE)</f>
        <v>6</v>
      </c>
      <c r="F78" s="4">
        <f>VLOOKUP(B78,'Attendance Summary'!G:H,2,FALSE)</f>
        <v>12</v>
      </c>
      <c r="G78" s="7">
        <f t="shared" si="1"/>
        <v>0.5</v>
      </c>
      <c r="H78" s="7" t="str">
        <f ca="1">(IFERROR(VLOOKUP(A78,'Exit Ticket Summary'!A:B,2,FALSE),"0"))</f>
        <v>0</v>
      </c>
    </row>
    <row r="79" spans="1:8" ht="13" x14ac:dyDescent="0.15">
      <c r="A79" s="4" t="str">
        <f>'Attendance Summary'!A80</f>
        <v>Chase Robbins</v>
      </c>
      <c r="B79" s="4" t="str">
        <f>VLOOKUP(A79,'Attendance Data'!E:F,2,FALSE)</f>
        <v>Weiss</v>
      </c>
      <c r="C79" s="4" t="str">
        <f>VLOOKUP(A79,'Attendance Data'!E:G,3,FALSE)</f>
        <v>SELP</v>
      </c>
      <c r="D79" s="7">
        <f t="shared" ca="1" si="0"/>
        <v>0.16363636363636361</v>
      </c>
      <c r="E79" s="4">
        <f>VLOOKUP(A79,'Attendance Summary'!A:B,2,FALSE)</f>
        <v>6</v>
      </c>
      <c r="F79" s="4">
        <f>VLOOKUP(B79,'Attendance Summary'!G:H,2,FALSE)</f>
        <v>11</v>
      </c>
      <c r="G79" s="7">
        <f t="shared" si="1"/>
        <v>0.54545454545454541</v>
      </c>
      <c r="H79" s="7" t="str">
        <f ca="1">(IFERROR(VLOOKUP(A79,'Exit Ticket Summary'!A:B,2,FALSE),"0"))</f>
        <v>0</v>
      </c>
    </row>
    <row r="80" spans="1:8" ht="13" x14ac:dyDescent="0.15">
      <c r="A80" s="4" t="str">
        <f>'Attendance Summary'!A81</f>
        <v>Chieh-An Chen</v>
      </c>
      <c r="B80" s="4" t="str">
        <f>VLOOKUP(A80,'Attendance Data'!E:F,2,FALSE)</f>
        <v>Stony Point</v>
      </c>
      <c r="C80" s="4" t="str">
        <f>VLOOKUP(A80,'Attendance Data'!E:G,3,FALSE)</f>
        <v>SELP</v>
      </c>
      <c r="D80" s="7">
        <f t="shared" ca="1" si="0"/>
        <v>0.27272727272727271</v>
      </c>
      <c r="E80" s="4">
        <f>VLOOKUP(A80,'Attendance Summary'!A:B,2,FALSE)</f>
        <v>10</v>
      </c>
      <c r="F80" s="4">
        <f>VLOOKUP(B80,'Attendance Summary'!G:H,2,FALSE)</f>
        <v>11</v>
      </c>
      <c r="G80" s="7">
        <f t="shared" si="1"/>
        <v>0.90909090909090906</v>
      </c>
      <c r="H80" s="7" t="str">
        <f ca="1">(IFERROR(VLOOKUP(A80,'Exit Ticket Summary'!A:B,2,FALSE),"0"))</f>
        <v>0</v>
      </c>
    </row>
    <row r="81" spans="1:8" ht="13" x14ac:dyDescent="0.15">
      <c r="A81" s="4" t="str">
        <f>'Attendance Summary'!A82</f>
        <v>Chieh-Yu (Joy) Chen</v>
      </c>
      <c r="B81" s="4" t="str">
        <f>VLOOKUP(A81,'Attendance Data'!E:F,2,FALSE)</f>
        <v>Stony Point</v>
      </c>
      <c r="C81" s="4" t="str">
        <f>VLOOKUP(A81,'Attendance Data'!E:G,3,FALSE)</f>
        <v>WDLP</v>
      </c>
      <c r="D81" s="7">
        <f t="shared" ca="1" si="0"/>
        <v>0.27272727272727271</v>
      </c>
      <c r="E81" s="4">
        <f>VLOOKUP(A81,'Attendance Summary'!A:B,2,FALSE)</f>
        <v>10</v>
      </c>
      <c r="F81" s="4">
        <f>VLOOKUP(B81,'Attendance Summary'!G:H,2,FALSE)</f>
        <v>11</v>
      </c>
      <c r="G81" s="7">
        <f t="shared" si="1"/>
        <v>0.90909090909090906</v>
      </c>
      <c r="H81" s="7" t="str">
        <f ca="1">(IFERROR(VLOOKUP(A81,'Exit Ticket Summary'!A:B,2,FALSE),"0"))</f>
        <v>0</v>
      </c>
    </row>
    <row r="82" spans="1:8" ht="13" x14ac:dyDescent="0.15">
      <c r="A82" s="4" t="str">
        <f>'Attendance Summary'!A83</f>
        <v>Chloe Rivera</v>
      </c>
      <c r="B82" s="4" t="str">
        <f>VLOOKUP(A82,'Attendance Data'!E:F,2,FALSE)</f>
        <v>Del Valle</v>
      </c>
      <c r="C82" s="4" t="str">
        <f>VLOOKUP(A82,'Attendance Data'!E:G,3,FALSE)</f>
        <v>WDLP</v>
      </c>
      <c r="D82" s="7">
        <f t="shared" ca="1" si="0"/>
        <v>0.21818181818181817</v>
      </c>
      <c r="E82" s="4">
        <f>VLOOKUP(A82,'Attendance Summary'!A:B,2,FALSE)</f>
        <v>8</v>
      </c>
      <c r="F82" s="4">
        <f>VLOOKUP(B82,'Attendance Summary'!G:H,2,FALSE)</f>
        <v>11</v>
      </c>
      <c r="G82" s="7">
        <f t="shared" si="1"/>
        <v>0.72727272727272729</v>
      </c>
      <c r="H82" s="7" t="str">
        <f ca="1">(IFERROR(VLOOKUP(A82,'Exit Ticket Summary'!A:B,2,FALSE),"0"))</f>
        <v>0</v>
      </c>
    </row>
    <row r="83" spans="1:8" ht="13" x14ac:dyDescent="0.15">
      <c r="A83" s="4" t="str">
        <f>'Attendance Summary'!A84</f>
        <v>Christian Birt</v>
      </c>
      <c r="B83" s="4" t="str">
        <f>VLOOKUP(A83,'Attendance Data'!E:F,2,FALSE)</f>
        <v>Hendrickson</v>
      </c>
      <c r="C83" s="4" t="str">
        <f>VLOOKUP(A83,'Attendance Data'!E:G,3,FALSE)</f>
        <v>WDLP</v>
      </c>
      <c r="D83" s="7">
        <f t="shared" ca="1" si="0"/>
        <v>0.25</v>
      </c>
      <c r="E83" s="4">
        <f>VLOOKUP(A83,'Attendance Summary'!A:B,2,FALSE)</f>
        <v>10</v>
      </c>
      <c r="F83" s="4">
        <f>VLOOKUP(B83,'Attendance Summary'!G:H,2,FALSE)</f>
        <v>12</v>
      </c>
      <c r="G83" s="7">
        <f t="shared" si="1"/>
        <v>0.83333333333333337</v>
      </c>
      <c r="H83" s="7" t="str">
        <f ca="1">(IFERROR(VLOOKUP(A83,'Exit Ticket Summary'!A:B,2,FALSE),"0"))</f>
        <v>0</v>
      </c>
    </row>
    <row r="84" spans="1:8" ht="13" x14ac:dyDescent="0.15">
      <c r="A84" s="4" t="str">
        <f>'Attendance Summary'!A85</f>
        <v>Clarissa Leija</v>
      </c>
      <c r="B84" s="4" t="str">
        <f>VLOOKUP(A84,'Attendance Data'!E:F,2,FALSE)</f>
        <v>Del Valle</v>
      </c>
      <c r="C84" s="4" t="str">
        <f>VLOOKUP(A84,'Attendance Data'!E:G,3,FALSE)</f>
        <v>WDLP</v>
      </c>
      <c r="D84" s="7">
        <f t="shared" ca="1" si="0"/>
        <v>0.27272727272727271</v>
      </c>
      <c r="E84" s="4">
        <f>VLOOKUP(A84,'Attendance Summary'!A:B,2,FALSE)</f>
        <v>10</v>
      </c>
      <c r="F84" s="4">
        <f>VLOOKUP(B84,'Attendance Summary'!G:H,2,FALSE)</f>
        <v>11</v>
      </c>
      <c r="G84" s="7">
        <f t="shared" si="1"/>
        <v>0.90909090909090906</v>
      </c>
      <c r="H84" s="7" t="str">
        <f ca="1">(IFERROR(VLOOKUP(A84,'Exit Ticket Summary'!A:B,2,FALSE),"0"))</f>
        <v>0</v>
      </c>
    </row>
    <row r="85" spans="1:8" ht="13" x14ac:dyDescent="0.15">
      <c r="A85" s="4" t="str">
        <f>'Attendance Summary'!A86</f>
        <v>Cristian Hernandez</v>
      </c>
      <c r="B85" s="4" t="str">
        <f>VLOOKUP(A85,'Attendance Data'!E:F,2,FALSE)</f>
        <v>Pflugerville</v>
      </c>
      <c r="C85" s="4" t="str">
        <f>VLOOKUP(A85,'Attendance Data'!E:G,3,FALSE)</f>
        <v>SELP</v>
      </c>
      <c r="D85" s="7">
        <f t="shared" ca="1" si="0"/>
        <v>0.27272727272727271</v>
      </c>
      <c r="E85" s="4">
        <f>VLOOKUP(A85,'Attendance Summary'!A:B,2,FALSE)</f>
        <v>10</v>
      </c>
      <c r="F85" s="4">
        <f>VLOOKUP(B85,'Attendance Summary'!G:H,2,FALSE)</f>
        <v>11</v>
      </c>
      <c r="G85" s="7">
        <f t="shared" si="1"/>
        <v>0.90909090909090906</v>
      </c>
      <c r="H85" s="7" t="str">
        <f ca="1">(IFERROR(VLOOKUP(A85,'Exit Ticket Summary'!A:B,2,FALSE),"0"))</f>
        <v>0</v>
      </c>
    </row>
    <row r="86" spans="1:8" ht="13" x14ac:dyDescent="0.15">
      <c r="A86" s="4" t="str">
        <f>'Attendance Summary'!A87</f>
        <v>Daena Daus</v>
      </c>
      <c r="B86" s="4" t="str">
        <f>VLOOKUP(A86,'Attendance Data'!E:F,2,FALSE)</f>
        <v>Weiss</v>
      </c>
      <c r="C86" s="4" t="str">
        <f>VLOOKUP(A86,'Attendance Data'!E:G,3,FALSE)</f>
        <v>SELP</v>
      </c>
      <c r="D86" s="7">
        <f t="shared" ca="1" si="0"/>
        <v>0.16363636363636361</v>
      </c>
      <c r="E86" s="4">
        <f>VLOOKUP(A86,'Attendance Summary'!A:B,2,FALSE)</f>
        <v>6</v>
      </c>
      <c r="F86" s="4">
        <f>VLOOKUP(B86,'Attendance Summary'!G:H,2,FALSE)</f>
        <v>11</v>
      </c>
      <c r="G86" s="7">
        <f t="shared" si="1"/>
        <v>0.54545454545454541</v>
      </c>
      <c r="H86" s="7" t="str">
        <f ca="1">(IFERROR(VLOOKUP(A86,'Exit Ticket Summary'!A:B,2,FALSE),"0"))</f>
        <v>0</v>
      </c>
    </row>
    <row r="87" spans="1:8" ht="13" x14ac:dyDescent="0.15">
      <c r="A87" s="4" t="str">
        <f>'Attendance Summary'!A88</f>
        <v>Dajuan Jules</v>
      </c>
      <c r="B87" s="4" t="str">
        <f>VLOOKUP(A87,'Attendance Data'!E:F,2,FALSE)</f>
        <v>Pflugerville</v>
      </c>
      <c r="C87" s="4" t="str">
        <f>VLOOKUP(A87,'Attendance Data'!E:G,3,FALSE)</f>
        <v>WDLP</v>
      </c>
      <c r="D87" s="7">
        <f t="shared" ca="1" si="0"/>
        <v>0.27272727272727271</v>
      </c>
      <c r="E87" s="4">
        <f>VLOOKUP(A87,'Attendance Summary'!A:B,2,FALSE)</f>
        <v>10</v>
      </c>
      <c r="F87" s="4">
        <f>VLOOKUP(B87,'Attendance Summary'!G:H,2,FALSE)</f>
        <v>11</v>
      </c>
      <c r="G87" s="7">
        <f t="shared" si="1"/>
        <v>0.90909090909090906</v>
      </c>
      <c r="H87" s="7" t="str">
        <f ca="1">(IFERROR(VLOOKUP(A87,'Exit Ticket Summary'!A:B,2,FALSE),"0"))</f>
        <v>0</v>
      </c>
    </row>
    <row r="88" spans="1:8" ht="13" x14ac:dyDescent="0.15">
      <c r="A88" s="4" t="str">
        <f>'Attendance Summary'!A89</f>
        <v>Damari Myers</v>
      </c>
      <c r="B88" s="4" t="str">
        <f>VLOOKUP(A88,'Attendance Data'!E:F,2,FALSE)</f>
        <v>Pflugerville</v>
      </c>
      <c r="C88" s="4" t="str">
        <f>VLOOKUP(A88,'Attendance Data'!E:G,3,FALSE)</f>
        <v>SELP</v>
      </c>
      <c r="D88" s="7">
        <f t="shared" ca="1" si="0"/>
        <v>0.27272727272727271</v>
      </c>
      <c r="E88" s="4">
        <f>VLOOKUP(A88,'Attendance Summary'!A:B,2,FALSE)</f>
        <v>10</v>
      </c>
      <c r="F88" s="4">
        <f>VLOOKUP(B88,'Attendance Summary'!G:H,2,FALSE)</f>
        <v>11</v>
      </c>
      <c r="G88" s="7">
        <f t="shared" si="1"/>
        <v>0.90909090909090906</v>
      </c>
      <c r="H88" s="7" t="str">
        <f ca="1">(IFERROR(VLOOKUP(A88,'Exit Ticket Summary'!A:B,2,FALSE),"0"))</f>
        <v>0</v>
      </c>
    </row>
    <row r="89" spans="1:8" ht="13" x14ac:dyDescent="0.15">
      <c r="A89" s="4" t="str">
        <f>'Attendance Summary'!A90</f>
        <v>Daniel Nelson</v>
      </c>
      <c r="B89" s="4" t="str">
        <f>VLOOKUP(A89,'Attendance Data'!E:F,2,FALSE)</f>
        <v>Hendrickson</v>
      </c>
      <c r="C89" s="4" t="str">
        <f>VLOOKUP(A89,'Attendance Data'!E:G,3,FALSE)</f>
        <v>WDLP</v>
      </c>
      <c r="D89" s="7">
        <f t="shared" ca="1" si="0"/>
        <v>0.19999999999999998</v>
      </c>
      <c r="E89" s="4">
        <f>VLOOKUP(A89,'Attendance Summary'!A:B,2,FALSE)</f>
        <v>8</v>
      </c>
      <c r="F89" s="4">
        <f>VLOOKUP(B89,'Attendance Summary'!G:H,2,FALSE)</f>
        <v>12</v>
      </c>
      <c r="G89" s="7">
        <f t="shared" si="1"/>
        <v>0.66666666666666663</v>
      </c>
      <c r="H89" s="7" t="str">
        <f ca="1">(IFERROR(VLOOKUP(A89,'Exit Ticket Summary'!A:B,2,FALSE),"0"))</f>
        <v>0</v>
      </c>
    </row>
    <row r="90" spans="1:8" ht="13" x14ac:dyDescent="0.15">
      <c r="A90" s="4" t="str">
        <f>'Attendance Summary'!A91</f>
        <v>Daniel Tonche</v>
      </c>
      <c r="B90" s="4" t="str">
        <f>VLOOKUP(A90,'Attendance Data'!E:F,2,FALSE)</f>
        <v>Akins</v>
      </c>
      <c r="C90" s="4" t="str">
        <f>VLOOKUP(A90,'Attendance Data'!E:G,3,FALSE)</f>
        <v>SELP</v>
      </c>
      <c r="D90" s="7">
        <f t="shared" ca="1" si="0"/>
        <v>0.27272727272727271</v>
      </c>
      <c r="E90" s="4">
        <f>VLOOKUP(A90,'Attendance Summary'!A:B,2,FALSE)</f>
        <v>10</v>
      </c>
      <c r="F90" s="4">
        <f>VLOOKUP(B90,'Attendance Summary'!G:H,2,FALSE)</f>
        <v>11</v>
      </c>
      <c r="G90" s="7">
        <f t="shared" si="1"/>
        <v>0.90909090909090906</v>
      </c>
      <c r="H90" s="7" t="str">
        <f ca="1">(IFERROR(VLOOKUP(A90,'Exit Ticket Summary'!A:B,2,FALSE),"0"))</f>
        <v>0</v>
      </c>
    </row>
    <row r="91" spans="1:8" ht="13" x14ac:dyDescent="0.15">
      <c r="A91" s="4" t="str">
        <f>'Attendance Summary'!A92</f>
        <v>Daniela Fuentes</v>
      </c>
      <c r="B91" s="4" t="str">
        <f>VLOOKUP(A91,'Attendance Data'!E:F,2,FALSE)</f>
        <v>Pflugerville</v>
      </c>
      <c r="C91" s="4" t="str">
        <f>VLOOKUP(A91,'Attendance Data'!E:G,3,FALSE)</f>
        <v>WDLP</v>
      </c>
      <c r="D91" s="7">
        <f t="shared" ca="1" si="0"/>
        <v>0.21818181818181817</v>
      </c>
      <c r="E91" s="4">
        <f>VLOOKUP(A91,'Attendance Summary'!A:B,2,FALSE)</f>
        <v>8</v>
      </c>
      <c r="F91" s="4">
        <f>VLOOKUP(B91,'Attendance Summary'!G:H,2,FALSE)</f>
        <v>11</v>
      </c>
      <c r="G91" s="7">
        <f t="shared" si="1"/>
        <v>0.72727272727272729</v>
      </c>
      <c r="H91" s="7" t="str">
        <f ca="1">(IFERROR(VLOOKUP(A91,'Exit Ticket Summary'!A:B,2,FALSE),"0"))</f>
        <v>0</v>
      </c>
    </row>
    <row r="92" spans="1:8" ht="13" x14ac:dyDescent="0.15">
      <c r="A92" s="4" t="str">
        <f>'Attendance Summary'!A93</f>
        <v>Darren Hyson</v>
      </c>
      <c r="B92" s="4" t="str">
        <f>VLOOKUP(A92,'Attendance Data'!E:F,2,FALSE)</f>
        <v>Manor New Tech</v>
      </c>
      <c r="C92" s="4" t="str">
        <f>VLOOKUP(A92,'Attendance Data'!E:G,3,FALSE)</f>
        <v>WDLP</v>
      </c>
      <c r="D92" s="7">
        <f t="shared" ca="1" si="0"/>
        <v>9.9999999999999992E-2</v>
      </c>
      <c r="E92" s="4">
        <f>VLOOKUP(A92,'Attendance Summary'!A:B,2,FALSE)</f>
        <v>3</v>
      </c>
      <c r="F92" s="4">
        <f>VLOOKUP(B92,'Attendance Summary'!G:H,2,FALSE)</f>
        <v>9</v>
      </c>
      <c r="G92" s="7">
        <f t="shared" si="1"/>
        <v>0.33333333333333331</v>
      </c>
      <c r="H92" s="7" t="str">
        <f ca="1">(IFERROR(VLOOKUP(A92,'Exit Ticket Summary'!A:B,2,FALSE),"0"))</f>
        <v>0</v>
      </c>
    </row>
    <row r="93" spans="1:8" ht="13" x14ac:dyDescent="0.15">
      <c r="A93" s="4" t="str">
        <f>'Attendance Summary'!A94</f>
        <v>Delilah Villegas</v>
      </c>
      <c r="B93" s="4" t="str">
        <f>VLOOKUP(A93,'Attendance Data'!E:F,2,FALSE)</f>
        <v>Stony Point</v>
      </c>
      <c r="C93" s="4" t="str">
        <f>VLOOKUP(A93,'Attendance Data'!E:G,3,FALSE)</f>
        <v>SELP</v>
      </c>
      <c r="D93" s="7">
        <f t="shared" ca="1" si="0"/>
        <v>0.24545454545454545</v>
      </c>
      <c r="E93" s="4">
        <f>VLOOKUP(A93,'Attendance Summary'!A:B,2,FALSE)</f>
        <v>9</v>
      </c>
      <c r="F93" s="4">
        <f>VLOOKUP(B93,'Attendance Summary'!G:H,2,FALSE)</f>
        <v>11</v>
      </c>
      <c r="G93" s="7">
        <f t="shared" si="1"/>
        <v>0.81818181818181823</v>
      </c>
      <c r="H93" s="7" t="str">
        <f ca="1">(IFERROR(VLOOKUP(A93,'Exit Ticket Summary'!A:B,2,FALSE),"0"))</f>
        <v>0</v>
      </c>
    </row>
    <row r="94" spans="1:8" ht="13" x14ac:dyDescent="0.15">
      <c r="A94" s="4" t="str">
        <f>'Attendance Summary'!A95</f>
        <v>Demetri Shepherd</v>
      </c>
      <c r="B94" s="4" t="str">
        <f>VLOOKUP(A94,'Attendance Data'!E:F,2,FALSE)</f>
        <v>Del Valle</v>
      </c>
      <c r="C94" s="4" t="str">
        <f>VLOOKUP(A94,'Attendance Data'!E:G,3,FALSE)</f>
        <v>WDLP</v>
      </c>
      <c r="D94" s="7">
        <f t="shared" ca="1" si="0"/>
        <v>0.21818181818181817</v>
      </c>
      <c r="E94" s="4">
        <f>VLOOKUP(A94,'Attendance Summary'!A:B,2,FALSE)</f>
        <v>8</v>
      </c>
      <c r="F94" s="4">
        <f>VLOOKUP(B94,'Attendance Summary'!G:H,2,FALSE)</f>
        <v>11</v>
      </c>
      <c r="G94" s="7">
        <f t="shared" si="1"/>
        <v>0.72727272727272729</v>
      </c>
      <c r="H94" s="7" t="str">
        <f ca="1">(IFERROR(VLOOKUP(A94,'Exit Ticket Summary'!A:B,2,FALSE),"0"))</f>
        <v>0</v>
      </c>
    </row>
    <row r="95" spans="1:8" ht="13" x14ac:dyDescent="0.15">
      <c r="A95" s="4" t="str">
        <f>'Attendance Summary'!A96</f>
        <v>Desiree Flores</v>
      </c>
      <c r="B95" s="4" t="str">
        <f>VLOOKUP(A95,'Attendance Data'!E:F,2,FALSE)</f>
        <v>Pflugerville</v>
      </c>
      <c r="C95" s="4" t="str">
        <f>VLOOKUP(A95,'Attendance Data'!E:G,3,FALSE)</f>
        <v>WDLP</v>
      </c>
      <c r="D95" s="7">
        <f t="shared" ca="1" si="0"/>
        <v>0.27272727272727271</v>
      </c>
      <c r="E95" s="4">
        <f>VLOOKUP(A95,'Attendance Summary'!A:B,2,FALSE)</f>
        <v>10</v>
      </c>
      <c r="F95" s="4">
        <f>VLOOKUP(B95,'Attendance Summary'!G:H,2,FALSE)</f>
        <v>11</v>
      </c>
      <c r="G95" s="7">
        <f t="shared" si="1"/>
        <v>0.90909090909090906</v>
      </c>
      <c r="H95" s="7" t="str">
        <f ca="1">(IFERROR(VLOOKUP(A95,'Exit Ticket Summary'!A:B,2,FALSE),"0"))</f>
        <v>0</v>
      </c>
    </row>
    <row r="96" spans="1:8" ht="13" x14ac:dyDescent="0.15">
      <c r="A96" s="4" t="str">
        <f>'Attendance Summary'!A97</f>
        <v>Diego Becerra</v>
      </c>
      <c r="B96" s="4" t="str">
        <f>VLOOKUP(A96,'Attendance Data'!E:F,2,FALSE)</f>
        <v>Pflugerville</v>
      </c>
      <c r="C96" s="4" t="str">
        <f>VLOOKUP(A96,'Attendance Data'!E:G,3,FALSE)</f>
        <v>SELP</v>
      </c>
      <c r="D96" s="7">
        <f t="shared" ca="1" si="0"/>
        <v>0.3</v>
      </c>
      <c r="E96" s="4">
        <f>VLOOKUP(A96,'Attendance Summary'!A:B,2,FALSE)</f>
        <v>11</v>
      </c>
      <c r="F96" s="4">
        <f>VLOOKUP(B96,'Attendance Summary'!G:H,2,FALSE)</f>
        <v>11</v>
      </c>
      <c r="G96" s="7">
        <f t="shared" si="1"/>
        <v>1</v>
      </c>
      <c r="H96" s="7" t="str">
        <f ca="1">(IFERROR(VLOOKUP(A96,'Exit Ticket Summary'!A:B,2,FALSE),"0"))</f>
        <v>0</v>
      </c>
    </row>
    <row r="97" spans="1:8" ht="13" x14ac:dyDescent="0.15">
      <c r="A97" s="4" t="str">
        <f>'Attendance Summary'!A98</f>
        <v>Diego Garcia</v>
      </c>
      <c r="B97" s="4" t="str">
        <f>VLOOKUP(A97,'Attendance Data'!E:F,2,FALSE)</f>
        <v>Manor Early College High School</v>
      </c>
      <c r="C97" s="4" t="str">
        <f>VLOOKUP(A97,'Attendance Data'!E:G,3,FALSE)</f>
        <v>WDLP</v>
      </c>
      <c r="D97" s="7">
        <f t="shared" ca="1" si="0"/>
        <v>0.3666666666666667</v>
      </c>
      <c r="E97" s="4">
        <f>VLOOKUP(A97,'Attendance Summary'!A:B,2,FALSE)</f>
        <v>11</v>
      </c>
      <c r="F97" s="4">
        <f>VLOOKUP(B97,'Attendance Summary'!G:H,2,FALSE)</f>
        <v>9</v>
      </c>
      <c r="G97" s="7">
        <f t="shared" si="1"/>
        <v>1.2222222222222223</v>
      </c>
      <c r="H97" s="7" t="str">
        <f ca="1">(IFERROR(VLOOKUP(A97,'Exit Ticket Summary'!A:B,2,FALSE),"0"))</f>
        <v>0</v>
      </c>
    </row>
    <row r="98" spans="1:8" ht="13" x14ac:dyDescent="0.15">
      <c r="A98" s="4" t="str">
        <f>'Attendance Summary'!A99</f>
        <v>Diego Lopez</v>
      </c>
      <c r="B98" s="4" t="str">
        <f>VLOOKUP(A98,'Attendance Data'!E:F,2,FALSE)</f>
        <v>Akins</v>
      </c>
      <c r="C98" s="4" t="str">
        <f>VLOOKUP(A98,'Attendance Data'!E:G,3,FALSE)</f>
        <v>SELP</v>
      </c>
      <c r="D98" s="7">
        <f t="shared" ca="1" si="0"/>
        <v>0.24545454545454545</v>
      </c>
      <c r="E98" s="4">
        <f>VLOOKUP(A98,'Attendance Summary'!A:B,2,FALSE)</f>
        <v>9</v>
      </c>
      <c r="F98" s="4">
        <f>VLOOKUP(B98,'Attendance Summary'!G:H,2,FALSE)</f>
        <v>11</v>
      </c>
      <c r="G98" s="7">
        <f t="shared" si="1"/>
        <v>0.81818181818181823</v>
      </c>
      <c r="H98" s="7" t="str">
        <f ca="1">(IFERROR(VLOOKUP(A98,'Exit Ticket Summary'!A:B,2,FALSE),"0"))</f>
        <v>0</v>
      </c>
    </row>
    <row r="99" spans="1:8" ht="13" x14ac:dyDescent="0.15">
      <c r="A99" s="4" t="str">
        <f>'Attendance Summary'!A100</f>
        <v>Dijonay Thomas</v>
      </c>
      <c r="B99" s="4" t="str">
        <f>VLOOKUP(A99,'Attendance Data'!E:F,2,FALSE)</f>
        <v>Manor Early College High School</v>
      </c>
      <c r="C99" s="4" t="str">
        <f>VLOOKUP(A99,'Attendance Data'!E:G,3,FALSE)</f>
        <v>WDLP</v>
      </c>
      <c r="D99" s="7">
        <f t="shared" ca="1" si="0"/>
        <v>0.13333333333333333</v>
      </c>
      <c r="E99" s="4">
        <f>VLOOKUP(A99,'Attendance Summary'!A:B,2,FALSE)</f>
        <v>4</v>
      </c>
      <c r="F99" s="4">
        <f>VLOOKUP(B99,'Attendance Summary'!G:H,2,FALSE)</f>
        <v>9</v>
      </c>
      <c r="G99" s="7">
        <f t="shared" si="1"/>
        <v>0.44444444444444442</v>
      </c>
      <c r="H99" s="7" t="str">
        <f ca="1">(IFERROR(VLOOKUP(A99,'Exit Ticket Summary'!A:B,2,FALSE),"0"))</f>
        <v>0</v>
      </c>
    </row>
    <row r="100" spans="1:8" ht="13" x14ac:dyDescent="0.15">
      <c r="A100" s="4" t="str">
        <f>'Attendance Summary'!A101</f>
        <v>Doralynn Reyes</v>
      </c>
      <c r="B100" s="4" t="str">
        <f>VLOOKUP(A100,'Attendance Data'!E:F,2,FALSE)</f>
        <v>Harmony</v>
      </c>
      <c r="C100" s="4" t="str">
        <f>VLOOKUP(A100,'Attendance Data'!E:G,3,FALSE)</f>
        <v>WDLP</v>
      </c>
      <c r="D100" s="7">
        <f t="shared" ca="1" si="0"/>
        <v>0.25</v>
      </c>
      <c r="E100" s="4">
        <f>VLOOKUP(A100,'Attendance Summary'!A:B,2,FALSE)</f>
        <v>10</v>
      </c>
      <c r="F100" s="4">
        <f>VLOOKUP(B100,'Attendance Summary'!G:H,2,FALSE)</f>
        <v>12</v>
      </c>
      <c r="G100" s="7">
        <f t="shared" si="1"/>
        <v>0.83333333333333337</v>
      </c>
      <c r="H100" s="7" t="str">
        <f ca="1">(IFERROR(VLOOKUP(A100,'Exit Ticket Summary'!A:B,2,FALSE),"0"))</f>
        <v>0</v>
      </c>
    </row>
    <row r="101" spans="1:8" ht="13" x14ac:dyDescent="0.15">
      <c r="A101" s="4" t="str">
        <f>'Attendance Summary'!A102</f>
        <v>Dylan Thompson</v>
      </c>
      <c r="B101" s="4" t="str">
        <f>VLOOKUP(A101,'Attendance Data'!E:F,2,FALSE)</f>
        <v>Del Valle</v>
      </c>
      <c r="C101" s="4" t="str">
        <f>VLOOKUP(A101,'Attendance Data'!E:G,3,FALSE)</f>
        <v>SELP</v>
      </c>
      <c r="D101" s="7">
        <f t="shared" ca="1" si="0"/>
        <v>5.4545454545454543E-2</v>
      </c>
      <c r="E101" s="4">
        <f>VLOOKUP(A101,'Attendance Summary'!A:B,2,FALSE)</f>
        <v>2</v>
      </c>
      <c r="F101" s="4">
        <f>VLOOKUP(B101,'Attendance Summary'!G:H,2,FALSE)</f>
        <v>11</v>
      </c>
      <c r="G101" s="7">
        <f t="shared" si="1"/>
        <v>0.18181818181818182</v>
      </c>
      <c r="H101" s="7" t="str">
        <f ca="1">(IFERROR(VLOOKUP(A101,'Exit Ticket Summary'!A:B,2,FALSE),"0"))</f>
        <v>0</v>
      </c>
    </row>
    <row r="102" spans="1:8" ht="13" x14ac:dyDescent="0.15">
      <c r="A102" s="4" t="str">
        <f>'Attendance Summary'!A103</f>
        <v>Edan Tapia-Lugo</v>
      </c>
      <c r="B102" s="4" t="str">
        <f>VLOOKUP(A102,'Attendance Data'!E:F,2,FALSE)</f>
        <v>Akins</v>
      </c>
      <c r="C102" s="4" t="str">
        <f>VLOOKUP(A102,'Attendance Data'!E:G,3,FALSE)</f>
        <v>SELP</v>
      </c>
      <c r="D102" s="7">
        <f t="shared" ca="1" si="0"/>
        <v>0.24545454545454545</v>
      </c>
      <c r="E102" s="4">
        <f>VLOOKUP(A102,'Attendance Summary'!A:B,2,FALSE)</f>
        <v>9</v>
      </c>
      <c r="F102" s="4">
        <f>VLOOKUP(B102,'Attendance Summary'!G:H,2,FALSE)</f>
        <v>11</v>
      </c>
      <c r="G102" s="7">
        <f t="shared" si="1"/>
        <v>0.81818181818181823</v>
      </c>
      <c r="H102" s="7" t="str">
        <f ca="1">(IFERROR(VLOOKUP(A102,'Exit Ticket Summary'!A:B,2,FALSE),"0"))</f>
        <v>0</v>
      </c>
    </row>
    <row r="103" spans="1:8" ht="13" x14ac:dyDescent="0.15">
      <c r="A103" s="4" t="str">
        <f>'Attendance Summary'!A104</f>
        <v>Eddie Villegas</v>
      </c>
      <c r="B103" s="4" t="str">
        <f>VLOOKUP(A103,'Attendance Data'!E:F,2,FALSE)</f>
        <v>Manor Senior High School</v>
      </c>
      <c r="C103" s="4" t="str">
        <f>VLOOKUP(A103,'Attendance Data'!E:G,3,FALSE)</f>
        <v>SELP</v>
      </c>
      <c r="D103" s="7">
        <f t="shared" ca="1" si="0"/>
        <v>0.16666666666666666</v>
      </c>
      <c r="E103" s="4">
        <f>VLOOKUP(A103,'Attendance Summary'!A:B,2,FALSE)</f>
        <v>5</v>
      </c>
      <c r="F103" s="4">
        <f>VLOOKUP(B103,'Attendance Summary'!G:H,2,FALSE)</f>
        <v>9</v>
      </c>
      <c r="G103" s="7">
        <f t="shared" si="1"/>
        <v>0.55555555555555558</v>
      </c>
      <c r="H103" s="7" t="str">
        <f ca="1">(IFERROR(VLOOKUP(A103,'Exit Ticket Summary'!A:B,2,FALSE),"0"))</f>
        <v>0</v>
      </c>
    </row>
    <row r="104" spans="1:8" ht="13" x14ac:dyDescent="0.15">
      <c r="A104" s="4" t="str">
        <f>'Attendance Summary'!A105</f>
        <v>Edgar Velasco</v>
      </c>
      <c r="B104" s="4" t="str">
        <f>VLOOKUP(A104,'Attendance Data'!E:F,2,FALSE)</f>
        <v>Del Valle</v>
      </c>
      <c r="C104" s="4" t="str">
        <f>VLOOKUP(A104,'Attendance Data'!E:G,3,FALSE)</f>
        <v>SELP</v>
      </c>
      <c r="D104" s="7">
        <f t="shared" ca="1" si="0"/>
        <v>0.3</v>
      </c>
      <c r="E104" s="4">
        <f>VLOOKUP(A104,'Attendance Summary'!A:B,2,FALSE)</f>
        <v>11</v>
      </c>
      <c r="F104" s="4">
        <f>VLOOKUP(B104,'Attendance Summary'!G:H,2,FALSE)</f>
        <v>11</v>
      </c>
      <c r="G104" s="7">
        <f t="shared" si="1"/>
        <v>1</v>
      </c>
      <c r="H104" s="7" t="str">
        <f ca="1">(IFERROR(VLOOKUP(A104,'Exit Ticket Summary'!A:B,2,FALSE),"0"))</f>
        <v>0</v>
      </c>
    </row>
    <row r="105" spans="1:8" ht="13" x14ac:dyDescent="0.15">
      <c r="A105" s="4" t="str">
        <f>'Attendance Summary'!A106</f>
        <v>Edison Cheah</v>
      </c>
      <c r="B105" s="4" t="str">
        <f>VLOOKUP(A105,'Attendance Data'!E:F,2,FALSE)</f>
        <v>Akins</v>
      </c>
      <c r="C105" s="4" t="str">
        <f>VLOOKUP(A105,'Attendance Data'!E:G,3,FALSE)</f>
        <v>SELP</v>
      </c>
      <c r="D105" s="7">
        <f t="shared" ca="1" si="0"/>
        <v>0.27272727272727271</v>
      </c>
      <c r="E105" s="4">
        <f>VLOOKUP(A105,'Attendance Summary'!A:B,2,FALSE)</f>
        <v>10</v>
      </c>
      <c r="F105" s="4">
        <f>VLOOKUP(B105,'Attendance Summary'!G:H,2,FALSE)</f>
        <v>11</v>
      </c>
      <c r="G105" s="7">
        <f t="shared" si="1"/>
        <v>0.90909090909090906</v>
      </c>
      <c r="H105" s="7" t="str">
        <f ca="1">(IFERROR(VLOOKUP(A105,'Exit Ticket Summary'!A:B,2,FALSE),"0"))</f>
        <v>0</v>
      </c>
    </row>
    <row r="106" spans="1:8" ht="13" x14ac:dyDescent="0.15">
      <c r="A106" s="4" t="str">
        <f>'Attendance Summary'!A11</f>
        <v>Adrian Ortuno</v>
      </c>
      <c r="B106" s="4" t="str">
        <f>VLOOKUP(A106,'Attendance Data'!E:F,2,FALSE)</f>
        <v>Harmony</v>
      </c>
      <c r="C106" s="4" t="str">
        <f>VLOOKUP(A106,'Attendance Data'!E:G,3,FALSE)</f>
        <v>SELP</v>
      </c>
      <c r="D106" s="7">
        <f t="shared" ca="1" si="0"/>
        <v>0.125</v>
      </c>
      <c r="E106" s="4">
        <f>VLOOKUP(A106,'Attendance Summary'!A:B,2,FALSE)</f>
        <v>5</v>
      </c>
      <c r="F106" s="4">
        <f>VLOOKUP(B106,'Attendance Summary'!G:H,2,FALSE)</f>
        <v>12</v>
      </c>
      <c r="G106" s="7">
        <f t="shared" si="1"/>
        <v>0.41666666666666669</v>
      </c>
      <c r="H106" s="7" t="str">
        <f ca="1">(IFERROR(VLOOKUP(A106,'Exit Ticket Summary'!A:B,2,FALSE),"0"))</f>
        <v>0</v>
      </c>
    </row>
    <row r="107" spans="1:8" ht="13" x14ac:dyDescent="0.15">
      <c r="A107" s="4" t="str">
        <f>'Attendance Summary'!A108</f>
        <v>Eliyas Salad</v>
      </c>
      <c r="B107" s="4" t="str">
        <f>VLOOKUP(A107,'Attendance Data'!E:F,2,FALSE)</f>
        <v>Hendrickson</v>
      </c>
      <c r="C107" s="4" t="str">
        <f>VLOOKUP(A107,'Attendance Data'!E:G,3,FALSE)</f>
        <v>SELP</v>
      </c>
      <c r="D107" s="7">
        <f t="shared" ca="1" si="0"/>
        <v>0.22499999999999998</v>
      </c>
      <c r="E107" s="4">
        <f>VLOOKUP(A107,'Attendance Summary'!A:B,2,FALSE)</f>
        <v>9</v>
      </c>
      <c r="F107" s="4">
        <f>VLOOKUP(B107,'Attendance Summary'!G:H,2,FALSE)</f>
        <v>12</v>
      </c>
      <c r="G107" s="7">
        <f t="shared" si="1"/>
        <v>0.75</v>
      </c>
      <c r="H107" s="7" t="str">
        <f ca="1">(IFERROR(VLOOKUP(A107,'Exit Ticket Summary'!A:B,2,FALSE),"0"))</f>
        <v>0</v>
      </c>
    </row>
    <row r="108" spans="1:8" ht="13" x14ac:dyDescent="0.15">
      <c r="A108" s="4" t="str">
        <f>'Attendance Summary'!A109</f>
        <v>Elizabeth Amend</v>
      </c>
      <c r="B108" s="4" t="str">
        <f>VLOOKUP(A108,'Attendance Data'!E:F,2,FALSE)</f>
        <v>Stony Point</v>
      </c>
      <c r="C108" s="4" t="str">
        <f>VLOOKUP(A108,'Attendance Data'!E:G,3,FALSE)</f>
        <v>WDLP</v>
      </c>
      <c r="D108" s="7">
        <f t="shared" ca="1" si="0"/>
        <v>0.21818181818181817</v>
      </c>
      <c r="E108" s="4">
        <f>VLOOKUP(A108,'Attendance Summary'!A:B,2,FALSE)</f>
        <v>8</v>
      </c>
      <c r="F108" s="4">
        <f>VLOOKUP(B108,'Attendance Summary'!G:H,2,FALSE)</f>
        <v>11</v>
      </c>
      <c r="G108" s="7">
        <f t="shared" si="1"/>
        <v>0.72727272727272729</v>
      </c>
      <c r="H108" s="7" t="str">
        <f ca="1">(IFERROR(VLOOKUP(A108,'Exit Ticket Summary'!A:B,2,FALSE),"0"))</f>
        <v>0</v>
      </c>
    </row>
    <row r="109" spans="1:8" ht="13" x14ac:dyDescent="0.15">
      <c r="A109" s="4" t="str">
        <f>'Attendance Summary'!A110</f>
        <v>Ellie Chan</v>
      </c>
      <c r="B109" s="4" t="str">
        <f>VLOOKUP(A109,'Attendance Data'!E:F,2,FALSE)</f>
        <v>Manor Early College High School</v>
      </c>
      <c r="C109" s="4" t="str">
        <f>VLOOKUP(A109,'Attendance Data'!E:G,3,FALSE)</f>
        <v>WDLP</v>
      </c>
      <c r="D109" s="7">
        <f t="shared" ca="1" si="0"/>
        <v>0.26666666666666666</v>
      </c>
      <c r="E109" s="4">
        <f>VLOOKUP(A109,'Attendance Summary'!A:B,2,FALSE)</f>
        <v>8</v>
      </c>
      <c r="F109" s="4">
        <f>VLOOKUP(B109,'Attendance Summary'!G:H,2,FALSE)</f>
        <v>9</v>
      </c>
      <c r="G109" s="7">
        <f t="shared" si="1"/>
        <v>0.88888888888888884</v>
      </c>
      <c r="H109" s="7" t="str">
        <f ca="1">(IFERROR(VLOOKUP(A109,'Exit Ticket Summary'!A:B,2,FALSE),"0"))</f>
        <v>0</v>
      </c>
    </row>
    <row r="110" spans="1:8" ht="13" x14ac:dyDescent="0.15">
      <c r="A110" s="4" t="str">
        <f>'Attendance Summary'!A111</f>
        <v>Emily Lopez Campos</v>
      </c>
      <c r="B110" s="4" t="str">
        <f>VLOOKUP(A110,'Attendance Data'!E:F,2,FALSE)</f>
        <v>Del Valle</v>
      </c>
      <c r="C110" s="4" t="str">
        <f>VLOOKUP(A110,'Attendance Data'!E:G,3,FALSE)</f>
        <v>WDLP</v>
      </c>
      <c r="D110" s="7">
        <f t="shared" ca="1" si="0"/>
        <v>0.27272727272727271</v>
      </c>
      <c r="E110" s="4">
        <f>VLOOKUP(A110,'Attendance Summary'!A:B,2,FALSE)</f>
        <v>10</v>
      </c>
      <c r="F110" s="4">
        <f>VLOOKUP(B110,'Attendance Summary'!G:H,2,FALSE)</f>
        <v>11</v>
      </c>
      <c r="G110" s="7">
        <f t="shared" si="1"/>
        <v>0.90909090909090906</v>
      </c>
      <c r="H110" s="7" t="str">
        <f ca="1">(IFERROR(VLOOKUP(A110,'Exit Ticket Summary'!A:B,2,FALSE),"0"))</f>
        <v>0</v>
      </c>
    </row>
    <row r="111" spans="1:8" ht="13" x14ac:dyDescent="0.15">
      <c r="A111" s="4" t="str">
        <f>'Attendance Summary'!A112</f>
        <v>Emily Vidaurri</v>
      </c>
      <c r="B111" s="4" t="str">
        <f>VLOOKUP(A111,'Attendance Data'!E:F,2,FALSE)</f>
        <v>Pflugerville</v>
      </c>
      <c r="C111" s="4" t="str">
        <f>VLOOKUP(A111,'Attendance Data'!E:G,3,FALSE)</f>
        <v>SELP</v>
      </c>
      <c r="D111" s="7">
        <f t="shared" ca="1" si="0"/>
        <v>0.27272727272727271</v>
      </c>
      <c r="E111" s="4">
        <f>VLOOKUP(A111,'Attendance Summary'!A:B,2,FALSE)</f>
        <v>10</v>
      </c>
      <c r="F111" s="4">
        <f>VLOOKUP(B111,'Attendance Summary'!G:H,2,FALSE)</f>
        <v>11</v>
      </c>
      <c r="G111" s="7">
        <f t="shared" si="1"/>
        <v>0.90909090909090906</v>
      </c>
      <c r="H111" s="7" t="str">
        <f ca="1">(IFERROR(VLOOKUP(A111,'Exit Ticket Summary'!A:B,2,FALSE),"0"))</f>
        <v>0</v>
      </c>
    </row>
    <row r="112" spans="1:8" ht="13" x14ac:dyDescent="0.15">
      <c r="A112" s="4" t="str">
        <f>'Attendance Summary'!A113</f>
        <v>Emily Wall-Mata</v>
      </c>
      <c r="B112" s="4" t="str">
        <f>VLOOKUP(A112,'Attendance Data'!E:F,2,FALSE)</f>
        <v>Manor New Tech</v>
      </c>
      <c r="C112" s="4" t="str">
        <f>VLOOKUP(A112,'Attendance Data'!E:G,3,FALSE)</f>
        <v>WDLP</v>
      </c>
      <c r="D112" s="7">
        <f t="shared" ca="1" si="0"/>
        <v>0.3</v>
      </c>
      <c r="E112" s="4">
        <f>VLOOKUP(A112,'Attendance Summary'!A:B,2,FALSE)</f>
        <v>9</v>
      </c>
      <c r="F112" s="4">
        <f>VLOOKUP(B112,'Attendance Summary'!G:H,2,FALSE)</f>
        <v>9</v>
      </c>
      <c r="G112" s="7">
        <f t="shared" si="1"/>
        <v>1</v>
      </c>
      <c r="H112" s="7" t="str">
        <f ca="1">(IFERROR(VLOOKUP(A112,'Exit Ticket Summary'!A:B,2,FALSE),"0"))</f>
        <v>0</v>
      </c>
    </row>
    <row r="113" spans="1:8" ht="13" x14ac:dyDescent="0.15">
      <c r="A113" s="4" t="str">
        <f>'Attendance Summary'!A118</f>
        <v>Eric Martinez</v>
      </c>
      <c r="B113" s="4" t="str">
        <f>VLOOKUP(A113,'Attendance Data'!E:F,2,FALSE)</f>
        <v>Harmony</v>
      </c>
      <c r="C113" s="4" t="str">
        <f>VLOOKUP(A113,'Attendance Data'!E:G,3,FALSE)</f>
        <v>SELP</v>
      </c>
      <c r="D113" s="7">
        <f t="shared" ca="1" si="0"/>
        <v>2.4999999999999998E-2</v>
      </c>
      <c r="E113" s="4">
        <f>VLOOKUP(A113,'Attendance Summary'!A:B,2,FALSE)</f>
        <v>1</v>
      </c>
      <c r="F113" s="4">
        <f>VLOOKUP(B113,'Attendance Summary'!G:H,2,FALSE)</f>
        <v>12</v>
      </c>
      <c r="G113" s="7">
        <f t="shared" si="1"/>
        <v>8.3333333333333329E-2</v>
      </c>
      <c r="H113" s="7" t="str">
        <f ca="1">(IFERROR(VLOOKUP(A113,'Exit Ticket Summary'!A:B,2,FALSE),"0"))</f>
        <v>0</v>
      </c>
    </row>
    <row r="114" spans="1:8" ht="13" x14ac:dyDescent="0.15">
      <c r="A114" s="4" t="str">
        <f>'Attendance Summary'!A115</f>
        <v>Emma San Miguel</v>
      </c>
      <c r="B114" s="4" t="str">
        <f>VLOOKUP(A114,'Attendance Data'!E:F,2,FALSE)</f>
        <v>Akins</v>
      </c>
      <c r="C114" s="4" t="str">
        <f>VLOOKUP(A114,'Attendance Data'!E:G,3,FALSE)</f>
        <v>WDLP</v>
      </c>
      <c r="D114" s="7">
        <f t="shared" ca="1" si="0"/>
        <v>0.19090909090909089</v>
      </c>
      <c r="E114" s="4">
        <f>VLOOKUP(A114,'Attendance Summary'!A:B,2,FALSE)</f>
        <v>7</v>
      </c>
      <c r="F114" s="4">
        <f>VLOOKUP(B114,'Attendance Summary'!G:H,2,FALSE)</f>
        <v>11</v>
      </c>
      <c r="G114" s="7">
        <f t="shared" si="1"/>
        <v>0.63636363636363635</v>
      </c>
      <c r="H114" s="7" t="str">
        <f ca="1">(IFERROR(VLOOKUP(A114,'Exit Ticket Summary'!A:B,2,FALSE),"0"))</f>
        <v>0</v>
      </c>
    </row>
    <row r="115" spans="1:8" ht="13" x14ac:dyDescent="0.15">
      <c r="A115" s="4" t="str">
        <f>'Attendance Summary'!A116</f>
        <v>Emmanuel Ahonle</v>
      </c>
      <c r="B115" s="4" t="str">
        <f>VLOOKUP(A115,'Attendance Data'!E:F,2,FALSE)</f>
        <v>Weiss</v>
      </c>
      <c r="C115" s="4" t="str">
        <f>VLOOKUP(A115,'Attendance Data'!E:G,3,FALSE)</f>
        <v>SELP</v>
      </c>
      <c r="D115" s="7">
        <f t="shared" ca="1" si="0"/>
        <v>0.21818181818181817</v>
      </c>
      <c r="E115" s="4">
        <f>VLOOKUP(A115,'Attendance Summary'!A:B,2,FALSE)</f>
        <v>8</v>
      </c>
      <c r="F115" s="4">
        <f>VLOOKUP(B115,'Attendance Summary'!G:H,2,FALSE)</f>
        <v>11</v>
      </c>
      <c r="G115" s="7">
        <f t="shared" si="1"/>
        <v>0.72727272727272729</v>
      </c>
      <c r="H115" s="7" t="str">
        <f ca="1">(IFERROR(VLOOKUP(A115,'Exit Ticket Summary'!A:B,2,FALSE),"0"))</f>
        <v>0</v>
      </c>
    </row>
    <row r="116" spans="1:8" ht="13" x14ac:dyDescent="0.15">
      <c r="A116" s="4" t="str">
        <f>'Attendance Summary'!A117</f>
        <v>Eniola Tanimonu</v>
      </c>
      <c r="B116" s="4" t="str">
        <f>VLOOKUP(A116,'Attendance Data'!E:F,2,FALSE)</f>
        <v>Hendrickson</v>
      </c>
      <c r="C116" s="4" t="str">
        <f>VLOOKUP(A116,'Attendance Data'!E:G,3,FALSE)</f>
        <v>WDLP</v>
      </c>
      <c r="D116" s="7">
        <f t="shared" ca="1" si="0"/>
        <v>9.9999999999999992E-2</v>
      </c>
      <c r="E116" s="4">
        <f>VLOOKUP(A116,'Attendance Summary'!A:B,2,FALSE)</f>
        <v>4</v>
      </c>
      <c r="F116" s="4">
        <f>VLOOKUP(B116,'Attendance Summary'!G:H,2,FALSE)</f>
        <v>12</v>
      </c>
      <c r="G116" s="7">
        <f t="shared" si="1"/>
        <v>0.33333333333333331</v>
      </c>
      <c r="H116" s="7" t="str">
        <f ca="1">(IFERROR(VLOOKUP(A116,'Exit Ticket Summary'!A:B,2,FALSE),"0"))</f>
        <v>0</v>
      </c>
    </row>
    <row r="117" spans="1:8" ht="13" x14ac:dyDescent="0.15">
      <c r="A117" s="4" t="str">
        <f>'Attendance Summary'!A288</f>
        <v>Rodrick Williams</v>
      </c>
      <c r="B117" s="4" t="str">
        <f>VLOOKUP(A117,'Attendance Data'!E:F,2,FALSE)</f>
        <v>Hendrickson</v>
      </c>
      <c r="C117" s="4" t="str">
        <f>VLOOKUP(A117,'Attendance Data'!E:G,3,FALSE)</f>
        <v>WDLP</v>
      </c>
      <c r="D117" s="7">
        <f t="shared" ca="1" si="0"/>
        <v>0.17500000000000002</v>
      </c>
      <c r="E117" s="4">
        <f>VLOOKUP(A117,'Attendance Summary'!A:B,2,FALSE)</f>
        <v>7</v>
      </c>
      <c r="F117" s="4">
        <f>VLOOKUP(B117,'Attendance Summary'!G:H,2,FALSE)</f>
        <v>12</v>
      </c>
      <c r="G117" s="7">
        <f t="shared" si="1"/>
        <v>0.58333333333333337</v>
      </c>
      <c r="H117" s="7" t="str">
        <f ca="1">(IFERROR(VLOOKUP(A117,'Exit Ticket Summary'!A:B,2,FALSE),"0"))</f>
        <v>0</v>
      </c>
    </row>
    <row r="118" spans="1:8" ht="13" x14ac:dyDescent="0.15">
      <c r="A118" s="4" t="str">
        <f>'Attendance Summary'!A119</f>
        <v>Erica Cepeda</v>
      </c>
      <c r="B118" s="4" t="str">
        <f>VLOOKUP(A118,'Attendance Data'!E:F,2,FALSE)</f>
        <v>Manor Senior High School</v>
      </c>
      <c r="C118" s="4" t="str">
        <f>VLOOKUP(A118,'Attendance Data'!E:G,3,FALSE)</f>
        <v>SELP</v>
      </c>
      <c r="D118" s="7">
        <f t="shared" ca="1" si="0"/>
        <v>6.6666666666666666E-2</v>
      </c>
      <c r="E118" s="4">
        <f>VLOOKUP(A118,'Attendance Summary'!A:B,2,FALSE)</f>
        <v>2</v>
      </c>
      <c r="F118" s="4">
        <f>VLOOKUP(B118,'Attendance Summary'!G:H,2,FALSE)</f>
        <v>9</v>
      </c>
      <c r="G118" s="7">
        <f t="shared" si="1"/>
        <v>0.22222222222222221</v>
      </c>
      <c r="H118" s="7" t="str">
        <f ca="1">(IFERROR(VLOOKUP(A118,'Exit Ticket Summary'!A:B,2,FALSE),"0"))</f>
        <v>0</v>
      </c>
    </row>
    <row r="119" spans="1:8" ht="13" x14ac:dyDescent="0.15">
      <c r="A119" s="4" t="str">
        <f>'Attendance Summary'!A120</f>
        <v>Esait Jaimes</v>
      </c>
      <c r="B119" s="4" t="str">
        <f>VLOOKUP(A119,'Attendance Data'!E:F,2,FALSE)</f>
        <v>Manor Early College High School</v>
      </c>
      <c r="C119" s="4" t="str">
        <f>VLOOKUP(A119,'Attendance Data'!E:G,3,FALSE)</f>
        <v>WDLP</v>
      </c>
      <c r="D119" s="7">
        <f t="shared" ca="1" si="0"/>
        <v>0.23333333333333334</v>
      </c>
      <c r="E119" s="4">
        <f>VLOOKUP(A119,'Attendance Summary'!A:B,2,FALSE)</f>
        <v>7</v>
      </c>
      <c r="F119" s="4">
        <f>VLOOKUP(B119,'Attendance Summary'!G:H,2,FALSE)</f>
        <v>9</v>
      </c>
      <c r="G119" s="7">
        <f t="shared" si="1"/>
        <v>0.77777777777777779</v>
      </c>
      <c r="H119" s="7" t="str">
        <f ca="1">(IFERROR(VLOOKUP(A119,'Exit Ticket Summary'!A:B,2,FALSE),"0"))</f>
        <v>0</v>
      </c>
    </row>
    <row r="120" spans="1:8" ht="13" x14ac:dyDescent="0.15">
      <c r="A120" s="4" t="str">
        <f>'Attendance Summary'!A121</f>
        <v>Esperanza Hernandez</v>
      </c>
      <c r="B120" s="4" t="str">
        <f>VLOOKUP(A120,'Attendance Data'!E:F,2,FALSE)</f>
        <v>Del Valle</v>
      </c>
      <c r="C120" s="4" t="str">
        <f>VLOOKUP(A120,'Attendance Data'!E:G,3,FALSE)</f>
        <v>SELP</v>
      </c>
      <c r="D120" s="7">
        <f t="shared" ca="1" si="0"/>
        <v>0.40909090909090906</v>
      </c>
      <c r="E120" s="4">
        <f>VLOOKUP(A120,'Attendance Summary'!A:B,2,FALSE)</f>
        <v>15</v>
      </c>
      <c r="F120" s="4">
        <f>VLOOKUP(B120,'Attendance Summary'!G:H,2,FALSE)</f>
        <v>11</v>
      </c>
      <c r="G120" s="7">
        <f t="shared" si="1"/>
        <v>1.3636363636363635</v>
      </c>
      <c r="H120" s="7" t="str">
        <f ca="1">(IFERROR(VLOOKUP(A120,'Exit Ticket Summary'!A:B,2,FALSE),"0"))</f>
        <v>0</v>
      </c>
    </row>
    <row r="121" spans="1:8" ht="13" x14ac:dyDescent="0.15">
      <c r="A121" s="4" t="str">
        <f>'Attendance Summary'!A122</f>
        <v>Esteban Rivera</v>
      </c>
      <c r="B121" s="4" t="str">
        <f>VLOOKUP(A121,'Attendance Data'!E:F,2,FALSE)</f>
        <v>Akins</v>
      </c>
      <c r="C121" s="4" t="str">
        <f>VLOOKUP(A121,'Attendance Data'!E:G,3,FALSE)</f>
        <v>WDLP</v>
      </c>
      <c r="D121" s="7">
        <f t="shared" ca="1" si="0"/>
        <v>8.1818181818181804E-2</v>
      </c>
      <c r="E121" s="4">
        <f>VLOOKUP(A121,'Attendance Summary'!A:B,2,FALSE)</f>
        <v>3</v>
      </c>
      <c r="F121" s="4">
        <f>VLOOKUP(B121,'Attendance Summary'!G:H,2,FALSE)</f>
        <v>11</v>
      </c>
      <c r="G121" s="7">
        <f t="shared" si="1"/>
        <v>0.27272727272727271</v>
      </c>
      <c r="H121" s="7" t="str">
        <f ca="1">(IFERROR(VLOOKUP(A121,'Exit Ticket Summary'!A:B,2,FALSE),"0"))</f>
        <v>0</v>
      </c>
    </row>
    <row r="122" spans="1:8" ht="13" x14ac:dyDescent="0.15">
      <c r="A122" s="4" t="str">
        <f>'Attendance Summary'!A123</f>
        <v>Estrellita Dilbert</v>
      </c>
      <c r="B122" s="4" t="str">
        <f>VLOOKUP(A122,'Attendance Data'!E:F,2,FALSE)</f>
        <v>Del Valle</v>
      </c>
      <c r="C122" s="4" t="str">
        <f>VLOOKUP(A122,'Attendance Data'!E:G,3,FALSE)</f>
        <v>WDLP</v>
      </c>
      <c r="D122" s="7">
        <f t="shared" ca="1" si="0"/>
        <v>0.3</v>
      </c>
      <c r="E122" s="4">
        <f>VLOOKUP(A122,'Attendance Summary'!A:B,2,FALSE)</f>
        <v>11</v>
      </c>
      <c r="F122" s="4">
        <f>VLOOKUP(B122,'Attendance Summary'!G:H,2,FALSE)</f>
        <v>11</v>
      </c>
      <c r="G122" s="7">
        <f t="shared" si="1"/>
        <v>1</v>
      </c>
      <c r="H122" s="7" t="str">
        <f ca="1">(IFERROR(VLOOKUP(A122,'Exit Ticket Summary'!A:B,2,FALSE),"0"))</f>
        <v>0</v>
      </c>
    </row>
    <row r="123" spans="1:8" ht="13" x14ac:dyDescent="0.15">
      <c r="A123" s="4" t="str">
        <f>'Attendance Summary'!A107</f>
        <v>Elianai Reyes</v>
      </c>
      <c r="B123" s="4" t="str">
        <f>VLOOKUP(A123,'Attendance Data'!E:F,2,FALSE)</f>
        <v>Harmony</v>
      </c>
      <c r="C123" s="4" t="str">
        <f>VLOOKUP(A123,'Attendance Data'!E:G,3,FALSE)</f>
        <v>SELP</v>
      </c>
      <c r="D123" s="7">
        <f t="shared" ca="1" si="0"/>
        <v>0.22499999999999998</v>
      </c>
      <c r="E123" s="4">
        <f>VLOOKUP(A123,'Attendance Summary'!A:B,2,FALSE)</f>
        <v>9</v>
      </c>
      <c r="F123" s="4">
        <f>VLOOKUP(B123,'Attendance Summary'!G:H,2,FALSE)</f>
        <v>12</v>
      </c>
      <c r="G123" s="7">
        <f t="shared" si="1"/>
        <v>0.75</v>
      </c>
      <c r="H123" s="7" t="str">
        <f ca="1">(IFERROR(VLOOKUP(A123,'Exit Ticket Summary'!A:B,2,FALSE),"0"))</f>
        <v>0</v>
      </c>
    </row>
    <row r="124" spans="1:8" ht="13" x14ac:dyDescent="0.15">
      <c r="A124" s="4" t="str">
        <f>'Attendance Summary'!A125</f>
        <v>Fabiana Holod</v>
      </c>
      <c r="B124" s="4" t="str">
        <f>VLOOKUP(A124,'Attendance Data'!E:F,2,FALSE)</f>
        <v>Akins</v>
      </c>
      <c r="C124" s="4" t="str">
        <f>VLOOKUP(A124,'Attendance Data'!E:G,3,FALSE)</f>
        <v>WDLP</v>
      </c>
      <c r="D124" s="7">
        <f t="shared" ca="1" si="0"/>
        <v>0.19090909090909089</v>
      </c>
      <c r="E124" s="4">
        <f>VLOOKUP(A124,'Attendance Summary'!A:B,2,FALSE)</f>
        <v>7</v>
      </c>
      <c r="F124" s="4">
        <f>VLOOKUP(B124,'Attendance Summary'!G:H,2,FALSE)</f>
        <v>11</v>
      </c>
      <c r="G124" s="7">
        <f t="shared" si="1"/>
        <v>0.63636363636363635</v>
      </c>
      <c r="H124" s="7" t="str">
        <f ca="1">(IFERROR(VLOOKUP(A124,'Exit Ticket Summary'!A:B,2,FALSE),"0"))</f>
        <v>0</v>
      </c>
    </row>
    <row r="125" spans="1:8" ht="13" x14ac:dyDescent="0.15">
      <c r="A125" s="4" t="str">
        <f>'Attendance Summary'!A126</f>
        <v>Fanta Kante</v>
      </c>
      <c r="B125" s="4" t="str">
        <f>VLOOKUP(A125,'Attendance Data'!E:F,2,FALSE)</f>
        <v>Hendrickson</v>
      </c>
      <c r="C125" s="4" t="str">
        <f>VLOOKUP(A125,'Attendance Data'!E:G,3,FALSE)</f>
        <v>WDLP</v>
      </c>
      <c r="D125" s="7">
        <f t="shared" ca="1" si="0"/>
        <v>0.27499999999999997</v>
      </c>
      <c r="E125" s="4">
        <f>VLOOKUP(A125,'Attendance Summary'!A:B,2,FALSE)</f>
        <v>11</v>
      </c>
      <c r="F125" s="4">
        <f>VLOOKUP(B125,'Attendance Summary'!G:H,2,FALSE)</f>
        <v>12</v>
      </c>
      <c r="G125" s="7">
        <f t="shared" si="1"/>
        <v>0.91666666666666663</v>
      </c>
      <c r="H125" s="7" t="str">
        <f ca="1">(IFERROR(VLOOKUP(A125,'Exit Ticket Summary'!A:B,2,FALSE),"0"))</f>
        <v>0</v>
      </c>
    </row>
    <row r="126" spans="1:8" ht="13" x14ac:dyDescent="0.15">
      <c r="A126" s="4" t="str">
        <f>'Attendance Summary'!A127</f>
        <v>Fatima Ali</v>
      </c>
      <c r="B126" s="4" t="str">
        <f>VLOOKUP(A126,'Attendance Data'!E:F,2,FALSE)</f>
        <v>Hendrickson</v>
      </c>
      <c r="C126" s="4" t="str">
        <f>VLOOKUP(A126,'Attendance Data'!E:G,3,FALSE)</f>
        <v>WDLP</v>
      </c>
      <c r="D126" s="7">
        <f t="shared" ca="1" si="0"/>
        <v>0.27499999999999997</v>
      </c>
      <c r="E126" s="4">
        <f>VLOOKUP(A126,'Attendance Summary'!A:B,2,FALSE)</f>
        <v>11</v>
      </c>
      <c r="F126" s="4">
        <f>VLOOKUP(B126,'Attendance Summary'!G:H,2,FALSE)</f>
        <v>12</v>
      </c>
      <c r="G126" s="7">
        <f t="shared" si="1"/>
        <v>0.91666666666666663</v>
      </c>
      <c r="H126" s="7" t="str">
        <f ca="1">(IFERROR(VLOOKUP(A126,'Exit Ticket Summary'!A:B,2,FALSE),"0"))</f>
        <v>0</v>
      </c>
    </row>
    <row r="127" spans="1:8" ht="13" x14ac:dyDescent="0.15">
      <c r="A127" s="4" t="str">
        <f>'Attendance Summary'!A128</f>
        <v>Favour Ajie</v>
      </c>
      <c r="B127" s="4" t="str">
        <f>VLOOKUP(A127,'Attendance Data'!E:F,2,FALSE)</f>
        <v>Hendrickson</v>
      </c>
      <c r="C127" s="4" t="str">
        <f>VLOOKUP(A127,'Attendance Data'!E:G,3,FALSE)</f>
        <v>SELP</v>
      </c>
      <c r="D127" s="7">
        <f t="shared" ca="1" si="0"/>
        <v>0.15</v>
      </c>
      <c r="E127" s="4">
        <f>VLOOKUP(A127,'Attendance Summary'!A:B,2,FALSE)</f>
        <v>6</v>
      </c>
      <c r="F127" s="4">
        <f>VLOOKUP(B127,'Attendance Summary'!G:H,2,FALSE)</f>
        <v>12</v>
      </c>
      <c r="G127" s="7">
        <f t="shared" si="1"/>
        <v>0.5</v>
      </c>
      <c r="H127" s="7" t="str">
        <f ca="1">(IFERROR(VLOOKUP(A127,'Exit Ticket Summary'!A:B,2,FALSE),"0"))</f>
        <v>0</v>
      </c>
    </row>
    <row r="128" spans="1:8" ht="13" x14ac:dyDescent="0.15">
      <c r="A128" s="4" t="str">
        <f>'Attendance Summary'!A129</f>
        <v>Favour Toghanro</v>
      </c>
      <c r="B128" s="4" t="str">
        <f>VLOOKUP(A128,'Attendance Data'!E:F,2,FALSE)</f>
        <v>Weiss</v>
      </c>
      <c r="C128" s="4" t="str">
        <f>VLOOKUP(A128,'Attendance Data'!E:G,3,FALSE)</f>
        <v>WDLP</v>
      </c>
      <c r="D128" s="7">
        <f t="shared" ca="1" si="0"/>
        <v>0.21818181818181817</v>
      </c>
      <c r="E128" s="4">
        <f>VLOOKUP(A128,'Attendance Summary'!A:B,2,FALSE)</f>
        <v>8</v>
      </c>
      <c r="F128" s="4">
        <f>VLOOKUP(B128,'Attendance Summary'!G:H,2,FALSE)</f>
        <v>11</v>
      </c>
      <c r="G128" s="7">
        <f t="shared" si="1"/>
        <v>0.72727272727272729</v>
      </c>
      <c r="H128" s="7" t="str">
        <f ca="1">(IFERROR(VLOOKUP(A128,'Exit Ticket Summary'!A:B,2,FALSE),"0"))</f>
        <v>0</v>
      </c>
    </row>
    <row r="129" spans="1:8" ht="13" x14ac:dyDescent="0.15">
      <c r="A129" s="4" t="str">
        <f>'Attendance Summary'!A130</f>
        <v>Felipe Bautista</v>
      </c>
      <c r="B129" s="4" t="str">
        <f>VLOOKUP(A129,'Attendance Data'!E:F,2,FALSE)</f>
        <v>Del Valle</v>
      </c>
      <c r="C129" s="4" t="str">
        <f>VLOOKUP(A129,'Attendance Data'!E:G,3,FALSE)</f>
        <v>SELP</v>
      </c>
      <c r="D129" s="7">
        <f t="shared" ca="1" si="0"/>
        <v>0.19090909090909089</v>
      </c>
      <c r="E129" s="4">
        <f>VLOOKUP(A129,'Attendance Summary'!A:B,2,FALSE)</f>
        <v>7</v>
      </c>
      <c r="F129" s="4">
        <f>VLOOKUP(B129,'Attendance Summary'!G:H,2,FALSE)</f>
        <v>11</v>
      </c>
      <c r="G129" s="7">
        <f t="shared" si="1"/>
        <v>0.63636363636363635</v>
      </c>
      <c r="H129" s="7" t="str">
        <f ca="1">(IFERROR(VLOOKUP(A129,'Exit Ticket Summary'!A:B,2,FALSE),"0"))</f>
        <v>0</v>
      </c>
    </row>
    <row r="130" spans="1:8" ht="13" x14ac:dyDescent="0.15">
      <c r="A130" s="4" t="str">
        <f>'Attendance Summary'!A131</f>
        <v>Florence Nyiraneza</v>
      </c>
      <c r="B130" s="4" t="str">
        <f>VLOOKUP(A130,'Attendance Data'!E:F,2,FALSE)</f>
        <v>Del Valle</v>
      </c>
      <c r="C130" s="4" t="str">
        <f>VLOOKUP(A130,'Attendance Data'!E:G,3,FALSE)</f>
        <v>WDLP</v>
      </c>
      <c r="D130" s="7">
        <f t="shared" ca="1" si="0"/>
        <v>0.27272727272727271</v>
      </c>
      <c r="E130" s="4">
        <f>VLOOKUP(A130,'Attendance Summary'!A:B,2,FALSE)</f>
        <v>10</v>
      </c>
      <c r="F130" s="4">
        <f>VLOOKUP(B130,'Attendance Summary'!G:H,2,FALSE)</f>
        <v>11</v>
      </c>
      <c r="G130" s="7">
        <f t="shared" si="1"/>
        <v>0.90909090909090906</v>
      </c>
      <c r="H130" s="7" t="str">
        <f ca="1">(IFERROR(VLOOKUP(A130,'Exit Ticket Summary'!A:B,2,FALSE),"0"))</f>
        <v>0</v>
      </c>
    </row>
    <row r="131" spans="1:8" ht="13" x14ac:dyDescent="0.15">
      <c r="A131" s="4" t="str">
        <f>'Attendance Summary'!A132</f>
        <v>Francisco Ojeda</v>
      </c>
      <c r="B131" s="4" t="str">
        <f>VLOOKUP(A131,'Attendance Data'!E:F,2,FALSE)</f>
        <v>Akins</v>
      </c>
      <c r="C131" s="4" t="str">
        <f>VLOOKUP(A131,'Attendance Data'!E:G,3,FALSE)</f>
        <v>WDLP</v>
      </c>
      <c r="D131" s="7">
        <f t="shared" ca="1" si="0"/>
        <v>0.21818181818181817</v>
      </c>
      <c r="E131" s="4">
        <f>VLOOKUP(A131,'Attendance Summary'!A:B,2,FALSE)</f>
        <v>8</v>
      </c>
      <c r="F131" s="4">
        <f>VLOOKUP(B131,'Attendance Summary'!G:H,2,FALSE)</f>
        <v>11</v>
      </c>
      <c r="G131" s="7">
        <f t="shared" si="1"/>
        <v>0.72727272727272729</v>
      </c>
      <c r="H131" s="7" t="str">
        <f ca="1">(IFERROR(VLOOKUP(A131,'Exit Ticket Summary'!A:B,2,FALSE),"0"))</f>
        <v>0</v>
      </c>
    </row>
    <row r="132" spans="1:8" ht="13" x14ac:dyDescent="0.15">
      <c r="A132" s="4" t="str">
        <f>'Attendance Summary'!A133</f>
        <v>Francisco Ruiz Silva</v>
      </c>
      <c r="B132" s="4" t="str">
        <f>VLOOKUP(A132,'Attendance Data'!E:F,2,FALSE)</f>
        <v>Manor New Tech</v>
      </c>
      <c r="C132" s="4" t="str">
        <f>VLOOKUP(A132,'Attendance Data'!E:G,3,FALSE)</f>
        <v>WDLP</v>
      </c>
      <c r="D132" s="7">
        <f t="shared" ca="1" si="0"/>
        <v>0.3</v>
      </c>
      <c r="E132" s="4">
        <f>VLOOKUP(A132,'Attendance Summary'!A:B,2,FALSE)</f>
        <v>9</v>
      </c>
      <c r="F132" s="4">
        <f>VLOOKUP(B132,'Attendance Summary'!G:H,2,FALSE)</f>
        <v>9</v>
      </c>
      <c r="G132" s="7">
        <f t="shared" si="1"/>
        <v>1</v>
      </c>
      <c r="H132" s="7" t="str">
        <f ca="1">(IFERROR(VLOOKUP(A132,'Exit Ticket Summary'!A:B,2,FALSE),"0"))</f>
        <v>0</v>
      </c>
    </row>
    <row r="133" spans="1:8" ht="13" x14ac:dyDescent="0.15">
      <c r="A133" s="4" t="str">
        <f>'Attendance Summary'!A134</f>
        <v>Gabriel Tristan</v>
      </c>
      <c r="B133" s="4" t="str">
        <f>VLOOKUP(A133,'Attendance Data'!E:F,2,FALSE)</f>
        <v>Akins</v>
      </c>
      <c r="C133" s="4" t="str">
        <f>VLOOKUP(A133,'Attendance Data'!E:G,3,FALSE)</f>
        <v>SELP</v>
      </c>
      <c r="D133" s="7">
        <f t="shared" ca="1" si="0"/>
        <v>0.21818181818181817</v>
      </c>
      <c r="E133" s="4">
        <f>VLOOKUP(A133,'Attendance Summary'!A:B,2,FALSE)</f>
        <v>8</v>
      </c>
      <c r="F133" s="4">
        <f>VLOOKUP(B133,'Attendance Summary'!G:H,2,FALSE)</f>
        <v>11</v>
      </c>
      <c r="G133" s="7">
        <f t="shared" si="1"/>
        <v>0.72727272727272729</v>
      </c>
      <c r="H133" s="7" t="str">
        <f ca="1">(IFERROR(VLOOKUP(A133,'Exit Ticket Summary'!A:B,2,FALSE),"0"))</f>
        <v>0</v>
      </c>
    </row>
    <row r="134" spans="1:8" ht="13" x14ac:dyDescent="0.15">
      <c r="A134" s="4" t="str">
        <f>'Attendance Summary'!A135</f>
        <v>Gabriela Trevino</v>
      </c>
      <c r="B134" s="4" t="str">
        <f>VLOOKUP(A134,'Attendance Data'!E:F,2,FALSE)</f>
        <v>Hendrickson</v>
      </c>
      <c r="C134" s="4" t="str">
        <f>VLOOKUP(A134,'Attendance Data'!E:G,3,FALSE)</f>
        <v>WDLP</v>
      </c>
      <c r="D134" s="7">
        <f t="shared" ca="1" si="0"/>
        <v>0.25</v>
      </c>
      <c r="E134" s="4">
        <f>VLOOKUP(A134,'Attendance Summary'!A:B,2,FALSE)</f>
        <v>10</v>
      </c>
      <c r="F134" s="4">
        <f>VLOOKUP(B134,'Attendance Summary'!G:H,2,FALSE)</f>
        <v>12</v>
      </c>
      <c r="G134" s="7">
        <f t="shared" si="1"/>
        <v>0.83333333333333337</v>
      </c>
      <c r="H134" s="7" t="str">
        <f ca="1">(IFERROR(VLOOKUP(A134,'Exit Ticket Summary'!A:B,2,FALSE),"0"))</f>
        <v>0</v>
      </c>
    </row>
    <row r="135" spans="1:8" ht="13" x14ac:dyDescent="0.15">
      <c r="A135" s="4" t="str">
        <f>'Attendance Summary'!A136</f>
        <v>Gabriella Vallejo</v>
      </c>
      <c r="B135" s="4" t="str">
        <f>VLOOKUP(A135,'Attendance Data'!E:F,2,FALSE)</f>
        <v>Weiss</v>
      </c>
      <c r="C135" s="4" t="str">
        <f>VLOOKUP(A135,'Attendance Data'!E:G,3,FALSE)</f>
        <v>WDLP</v>
      </c>
      <c r="D135" s="7">
        <f t="shared" ca="1" si="0"/>
        <v>0.24545454545454545</v>
      </c>
      <c r="E135" s="4">
        <f>VLOOKUP(A135,'Attendance Summary'!A:B,2,FALSE)</f>
        <v>9</v>
      </c>
      <c r="F135" s="4">
        <f>VLOOKUP(B135,'Attendance Summary'!G:H,2,FALSE)</f>
        <v>11</v>
      </c>
      <c r="G135" s="7">
        <f t="shared" si="1"/>
        <v>0.81818181818181823</v>
      </c>
      <c r="H135" s="7" t="str">
        <f ca="1">(IFERROR(VLOOKUP(A135,'Exit Ticket Summary'!A:B,2,FALSE),"0"))</f>
        <v>0</v>
      </c>
    </row>
    <row r="136" spans="1:8" ht="13" x14ac:dyDescent="0.15">
      <c r="A136" s="4" t="str">
        <f>'Attendance Summary'!A137</f>
        <v>Giancarlo Fernandez</v>
      </c>
      <c r="B136" s="4" t="str">
        <f>VLOOKUP(A136,'Attendance Data'!E:F,2,FALSE)</f>
        <v>Stony Point</v>
      </c>
      <c r="C136" s="4" t="str">
        <f>VLOOKUP(A136,'Attendance Data'!E:G,3,FALSE)</f>
        <v>WDLP</v>
      </c>
      <c r="D136" s="7">
        <f t="shared" ca="1" si="0"/>
        <v>0.27272727272727271</v>
      </c>
      <c r="E136" s="4">
        <f>VLOOKUP(A136,'Attendance Summary'!A:B,2,FALSE)</f>
        <v>10</v>
      </c>
      <c r="F136" s="4">
        <f>VLOOKUP(B136,'Attendance Summary'!G:H,2,FALSE)</f>
        <v>11</v>
      </c>
      <c r="G136" s="7">
        <f t="shared" si="1"/>
        <v>0.90909090909090906</v>
      </c>
      <c r="H136" s="7" t="str">
        <f ca="1">(IFERROR(VLOOKUP(A136,'Exit Ticket Summary'!A:B,2,FALSE),"0"))</f>
        <v>0</v>
      </c>
    </row>
    <row r="137" spans="1:8" ht="13" x14ac:dyDescent="0.15">
      <c r="A137" s="4" t="str">
        <f>'Attendance Summary'!A138</f>
        <v>Grace Parrott</v>
      </c>
      <c r="B137" s="4" t="str">
        <f>VLOOKUP(A137,'Attendance Data'!E:F,2,FALSE)</f>
        <v>Hendrickson</v>
      </c>
      <c r="C137" s="4" t="str">
        <f>VLOOKUP(A137,'Attendance Data'!E:G,3,FALSE)</f>
        <v>SELP</v>
      </c>
      <c r="D137" s="7">
        <f t="shared" ca="1" si="0"/>
        <v>0.25</v>
      </c>
      <c r="E137" s="4">
        <f>VLOOKUP(A137,'Attendance Summary'!A:B,2,FALSE)</f>
        <v>10</v>
      </c>
      <c r="F137" s="4">
        <f>VLOOKUP(B137,'Attendance Summary'!G:H,2,FALSE)</f>
        <v>12</v>
      </c>
      <c r="G137" s="7">
        <f t="shared" si="1"/>
        <v>0.83333333333333337</v>
      </c>
      <c r="H137" s="7" t="str">
        <f ca="1">(IFERROR(VLOOKUP(A137,'Exit Ticket Summary'!A:B,2,FALSE),"0"))</f>
        <v>0</v>
      </c>
    </row>
    <row r="138" spans="1:8" ht="13" x14ac:dyDescent="0.15">
      <c r="A138" s="4" t="str">
        <f>'Attendance Summary'!A300</f>
        <v>Sergio Sanchez</v>
      </c>
      <c r="B138" s="4" t="str">
        <f>VLOOKUP(A138,'Attendance Data'!E:F,2,FALSE)</f>
        <v>Harmony</v>
      </c>
      <c r="C138" s="4" t="str">
        <f>VLOOKUP(A138,'Attendance Data'!E:G,3,FALSE)</f>
        <v>SELP</v>
      </c>
      <c r="D138" s="7">
        <f t="shared" ca="1" si="0"/>
        <v>0.27499999999999997</v>
      </c>
      <c r="E138" s="4">
        <f>VLOOKUP(A138,'Attendance Summary'!A:B,2,FALSE)</f>
        <v>11</v>
      </c>
      <c r="F138" s="4">
        <f>VLOOKUP(B138,'Attendance Summary'!G:H,2,FALSE)</f>
        <v>12</v>
      </c>
      <c r="G138" s="7">
        <f t="shared" si="1"/>
        <v>0.91666666666666663</v>
      </c>
      <c r="H138" s="7" t="str">
        <f ca="1">(IFERROR(VLOOKUP(A138,'Exit Ticket Summary'!A:B,2,FALSE),"0"))</f>
        <v>0</v>
      </c>
    </row>
    <row r="139" spans="1:8" ht="13" x14ac:dyDescent="0.15">
      <c r="A139" s="4" t="str">
        <f>'Attendance Summary'!A140</f>
        <v>Harith Harizal</v>
      </c>
      <c r="B139" s="4" t="str">
        <f>VLOOKUP(A139,'Attendance Data'!E:F,2,FALSE)</f>
        <v>Manor Early College High School</v>
      </c>
      <c r="C139" s="4" t="str">
        <f>VLOOKUP(A139,'Attendance Data'!E:G,3,FALSE)</f>
        <v>SELP</v>
      </c>
      <c r="D139" s="7">
        <f t="shared" ca="1" si="0"/>
        <v>0.23333333333333334</v>
      </c>
      <c r="E139" s="4">
        <f>VLOOKUP(A139,'Attendance Summary'!A:B,2,FALSE)</f>
        <v>7</v>
      </c>
      <c r="F139" s="4">
        <f>VLOOKUP(B139,'Attendance Summary'!G:H,2,FALSE)</f>
        <v>9</v>
      </c>
      <c r="G139" s="7">
        <f t="shared" si="1"/>
        <v>0.77777777777777779</v>
      </c>
      <c r="H139" s="7" t="str">
        <f ca="1">(IFERROR(VLOOKUP(A139,'Exit Ticket Summary'!A:B,2,FALSE),"0"))</f>
        <v>0</v>
      </c>
    </row>
    <row r="140" spans="1:8" ht="13" x14ac:dyDescent="0.15">
      <c r="A140" s="4" t="str">
        <f>'Attendance Summary'!A141</f>
        <v>Harmoni Hayes</v>
      </c>
      <c r="B140" s="4" t="str">
        <f>VLOOKUP(A140,'Attendance Data'!E:F,2,FALSE)</f>
        <v>Manor New Tech</v>
      </c>
      <c r="C140" s="4" t="str">
        <f>VLOOKUP(A140,'Attendance Data'!E:G,3,FALSE)</f>
        <v>WDLP</v>
      </c>
      <c r="D140" s="7">
        <f t="shared" ca="1" si="0"/>
        <v>9.9999999999999992E-2</v>
      </c>
      <c r="E140" s="4">
        <f>VLOOKUP(A140,'Attendance Summary'!A:B,2,FALSE)</f>
        <v>3</v>
      </c>
      <c r="F140" s="4">
        <f>VLOOKUP(B140,'Attendance Summary'!G:H,2,FALSE)</f>
        <v>9</v>
      </c>
      <c r="G140" s="7">
        <f t="shared" si="1"/>
        <v>0.33333333333333331</v>
      </c>
      <c r="H140" s="7" t="str">
        <f ca="1">(IFERROR(VLOOKUP(A140,'Exit Ticket Summary'!A:B,2,FALSE),"0"))</f>
        <v>0</v>
      </c>
    </row>
    <row r="141" spans="1:8" ht="13" x14ac:dyDescent="0.15">
      <c r="A141" s="4" t="str">
        <f>'Attendance Summary'!A142</f>
        <v>Henry Dominguez</v>
      </c>
      <c r="B141" s="4" t="str">
        <f>VLOOKUP(A141,'Attendance Data'!E:F,2,FALSE)</f>
        <v>Del Valle</v>
      </c>
      <c r="C141" s="4" t="str">
        <f>VLOOKUP(A141,'Attendance Data'!E:G,3,FALSE)</f>
        <v>SELP</v>
      </c>
      <c r="D141" s="7">
        <f t="shared" ca="1" si="0"/>
        <v>0.21818181818181817</v>
      </c>
      <c r="E141" s="4">
        <f>VLOOKUP(A141,'Attendance Summary'!A:B,2,FALSE)</f>
        <v>8</v>
      </c>
      <c r="F141" s="4">
        <f>VLOOKUP(B141,'Attendance Summary'!G:H,2,FALSE)</f>
        <v>11</v>
      </c>
      <c r="G141" s="7">
        <f t="shared" si="1"/>
        <v>0.72727272727272729</v>
      </c>
      <c r="H141" s="7" t="str">
        <f ca="1">(IFERROR(VLOOKUP(A141,'Exit Ticket Summary'!A:B,2,FALSE),"0"))</f>
        <v>0</v>
      </c>
    </row>
    <row r="142" spans="1:8" ht="13" x14ac:dyDescent="0.15">
      <c r="A142" s="4" t="str">
        <f>'Attendance Summary'!A143</f>
        <v>Ifeanyichukwu Chukwurah</v>
      </c>
      <c r="B142" s="4" t="str">
        <f>VLOOKUP(A142,'Attendance Data'!E:F,2,FALSE)</f>
        <v>Stony Point</v>
      </c>
      <c r="C142" s="4" t="str">
        <f>VLOOKUP(A142,'Attendance Data'!E:G,3,FALSE)</f>
        <v>SELP</v>
      </c>
      <c r="D142" s="7">
        <f t="shared" ca="1" si="0"/>
        <v>0.10909090909090909</v>
      </c>
      <c r="E142" s="4">
        <f>VLOOKUP(A142,'Attendance Summary'!A:B,2,FALSE)</f>
        <v>4</v>
      </c>
      <c r="F142" s="4">
        <f>VLOOKUP(B142,'Attendance Summary'!G:H,2,FALSE)</f>
        <v>11</v>
      </c>
      <c r="G142" s="7">
        <f t="shared" si="1"/>
        <v>0.36363636363636365</v>
      </c>
      <c r="H142" s="7" t="str">
        <f ca="1">(IFERROR(VLOOKUP(A142,'Exit Ticket Summary'!A:B,2,FALSE),"0"))</f>
        <v>0</v>
      </c>
    </row>
    <row r="143" spans="1:8" ht="13" x14ac:dyDescent="0.15">
      <c r="A143" s="4" t="str">
        <f>'Attendance Summary'!A144</f>
        <v>Irving Vergara</v>
      </c>
      <c r="B143" s="4" t="str">
        <f>VLOOKUP(A143,'Attendance Data'!E:F,2,FALSE)</f>
        <v>Pflugerville</v>
      </c>
      <c r="C143" s="4" t="str">
        <f>VLOOKUP(A143,'Attendance Data'!E:G,3,FALSE)</f>
        <v>WDLP</v>
      </c>
      <c r="D143" s="7">
        <f t="shared" ca="1" si="0"/>
        <v>0.10909090909090909</v>
      </c>
      <c r="E143" s="4">
        <f>VLOOKUP(A143,'Attendance Summary'!A:B,2,FALSE)</f>
        <v>4</v>
      </c>
      <c r="F143" s="4">
        <f>VLOOKUP(B143,'Attendance Summary'!G:H,2,FALSE)</f>
        <v>11</v>
      </c>
      <c r="G143" s="7">
        <f t="shared" si="1"/>
        <v>0.36363636363636365</v>
      </c>
      <c r="H143" s="7" t="str">
        <f ca="1">(IFERROR(VLOOKUP(A143,'Exit Ticket Summary'!A:B,2,FALSE),"0"))</f>
        <v>0</v>
      </c>
    </row>
    <row r="144" spans="1:8" ht="13" x14ac:dyDescent="0.15">
      <c r="A144" s="4" t="str">
        <f>'Attendance Summary'!A145</f>
        <v>Isaac Ahonle</v>
      </c>
      <c r="B144" s="4" t="str">
        <f>VLOOKUP(A144,'Attendance Data'!E:F,2,FALSE)</f>
        <v>Weiss</v>
      </c>
      <c r="C144" s="4" t="str">
        <f>VLOOKUP(A144,'Attendance Data'!E:G,3,FALSE)</f>
        <v>WDLP</v>
      </c>
      <c r="D144" s="7">
        <f t="shared" ca="1" si="0"/>
        <v>0.3</v>
      </c>
      <c r="E144" s="4">
        <f>VLOOKUP(A144,'Attendance Summary'!A:B,2,FALSE)</f>
        <v>11</v>
      </c>
      <c r="F144" s="4">
        <f>VLOOKUP(B144,'Attendance Summary'!G:H,2,FALSE)</f>
        <v>11</v>
      </c>
      <c r="G144" s="7">
        <f t="shared" si="1"/>
        <v>1</v>
      </c>
      <c r="H144" s="7" t="str">
        <f ca="1">(IFERROR(VLOOKUP(A144,'Exit Ticket Summary'!A:B,2,FALSE),"0"))</f>
        <v>0</v>
      </c>
    </row>
    <row r="145" spans="1:8" ht="13" x14ac:dyDescent="0.15">
      <c r="A145" s="4" t="str">
        <f>'Attendance Summary'!A146</f>
        <v>Isaac Carrizales</v>
      </c>
      <c r="B145" s="4" t="str">
        <f>VLOOKUP(A145,'Attendance Data'!E:F,2,FALSE)</f>
        <v>Pflugerville</v>
      </c>
      <c r="C145" s="4" t="str">
        <f>VLOOKUP(A145,'Attendance Data'!E:G,3,FALSE)</f>
        <v>WDLP</v>
      </c>
      <c r="D145" s="7">
        <f t="shared" ca="1" si="0"/>
        <v>5.4545454545454543E-2</v>
      </c>
      <c r="E145" s="4">
        <f>VLOOKUP(A145,'Attendance Summary'!A:B,2,FALSE)</f>
        <v>2</v>
      </c>
      <c r="F145" s="4">
        <f>VLOOKUP(B145,'Attendance Summary'!G:H,2,FALSE)</f>
        <v>11</v>
      </c>
      <c r="G145" s="7">
        <f t="shared" si="1"/>
        <v>0.18181818181818182</v>
      </c>
      <c r="H145" s="7" t="str">
        <f ca="1">(IFERROR(VLOOKUP(A145,'Exit Ticket Summary'!A:B,2,FALSE),"0"))</f>
        <v>0</v>
      </c>
    </row>
    <row r="146" spans="1:8" ht="13" x14ac:dyDescent="0.15">
      <c r="A146" s="4" t="str">
        <f>'Attendance Summary'!A147</f>
        <v>Isabel Suarez</v>
      </c>
      <c r="B146" s="4" t="str">
        <f>VLOOKUP(A146,'Attendance Data'!E:F,2,FALSE)</f>
        <v>Pflugerville</v>
      </c>
      <c r="C146" s="4" t="str">
        <f>VLOOKUP(A146,'Attendance Data'!E:G,3,FALSE)</f>
        <v>SELP</v>
      </c>
      <c r="D146" s="7">
        <f t="shared" ca="1" si="0"/>
        <v>0.3</v>
      </c>
      <c r="E146" s="4">
        <f>VLOOKUP(A146,'Attendance Summary'!A:B,2,FALSE)</f>
        <v>11</v>
      </c>
      <c r="F146" s="4">
        <f>VLOOKUP(B146,'Attendance Summary'!G:H,2,FALSE)</f>
        <v>11</v>
      </c>
      <c r="G146" s="7">
        <f t="shared" si="1"/>
        <v>1</v>
      </c>
      <c r="H146" s="7" t="str">
        <f ca="1">(IFERROR(VLOOKUP(A146,'Exit Ticket Summary'!A:B,2,FALSE),"0"))</f>
        <v>0</v>
      </c>
    </row>
    <row r="147" spans="1:8" ht="13" x14ac:dyDescent="0.15">
      <c r="A147" s="4" t="str">
        <f>'Attendance Summary'!A148</f>
        <v>Isabella Gangle</v>
      </c>
      <c r="B147" s="4" t="str">
        <f>VLOOKUP(A147,'Attendance Data'!E:F,2,FALSE)</f>
        <v>Hendrickson</v>
      </c>
      <c r="C147" s="4" t="str">
        <f>VLOOKUP(A147,'Attendance Data'!E:G,3,FALSE)</f>
        <v>SELP</v>
      </c>
      <c r="D147" s="7">
        <f t="shared" ca="1" si="0"/>
        <v>0.3</v>
      </c>
      <c r="E147" s="4">
        <f>VLOOKUP(A147,'Attendance Summary'!A:B,2,FALSE)</f>
        <v>12</v>
      </c>
      <c r="F147" s="4">
        <f>VLOOKUP(B147,'Attendance Summary'!G:H,2,FALSE)</f>
        <v>12</v>
      </c>
      <c r="G147" s="7">
        <f t="shared" si="1"/>
        <v>1</v>
      </c>
      <c r="H147" s="7" t="str">
        <f ca="1">(IFERROR(VLOOKUP(A147,'Exit Ticket Summary'!A:B,2,FALSE),"0"))</f>
        <v>0</v>
      </c>
    </row>
    <row r="148" spans="1:8" ht="13" x14ac:dyDescent="0.15">
      <c r="A148" s="4" t="str">
        <f>'Attendance Summary'!A149</f>
        <v>Isiah Martinez</v>
      </c>
      <c r="B148" s="4" t="str">
        <f>VLOOKUP(A148,'Attendance Data'!E:F,2,FALSE)</f>
        <v>Manor Early College High School</v>
      </c>
      <c r="C148" s="4" t="str">
        <f>VLOOKUP(A148,'Attendance Data'!E:G,3,FALSE)</f>
        <v>WDLP</v>
      </c>
      <c r="D148" s="7">
        <f t="shared" ca="1" si="0"/>
        <v>0.23333333333333334</v>
      </c>
      <c r="E148" s="4">
        <f>VLOOKUP(A148,'Attendance Summary'!A:B,2,FALSE)</f>
        <v>7</v>
      </c>
      <c r="F148" s="4">
        <f>VLOOKUP(B148,'Attendance Summary'!G:H,2,FALSE)</f>
        <v>9</v>
      </c>
      <c r="G148" s="7">
        <f t="shared" si="1"/>
        <v>0.77777777777777779</v>
      </c>
      <c r="H148" s="7" t="str">
        <f ca="1">(IFERROR(VLOOKUP(A148,'Exit Ticket Summary'!A:B,2,FALSE),"0"))</f>
        <v>0</v>
      </c>
    </row>
    <row r="149" spans="1:8" ht="13" x14ac:dyDescent="0.15">
      <c r="A149" s="4" t="str">
        <f>'Attendance Summary'!A150</f>
        <v>Ja'Mya Rogers</v>
      </c>
      <c r="B149" s="4" t="str">
        <f>VLOOKUP(A149,'Attendance Data'!E:F,2,FALSE)</f>
        <v>Manor Early College High School</v>
      </c>
      <c r="C149" s="4" t="str">
        <f>VLOOKUP(A149,'Attendance Data'!E:G,3,FALSE)</f>
        <v>WDLP</v>
      </c>
      <c r="D149" s="7">
        <f t="shared" ca="1" si="0"/>
        <v>0.19999999999999998</v>
      </c>
      <c r="E149" s="4">
        <f>VLOOKUP(A149,'Attendance Summary'!A:B,2,FALSE)</f>
        <v>6</v>
      </c>
      <c r="F149" s="4">
        <f>VLOOKUP(B149,'Attendance Summary'!G:H,2,FALSE)</f>
        <v>9</v>
      </c>
      <c r="G149" s="7">
        <f t="shared" si="1"/>
        <v>0.66666666666666663</v>
      </c>
      <c r="H149" s="7" t="str">
        <f ca="1">(IFERROR(VLOOKUP(A149,'Exit Ticket Summary'!A:B,2,FALSE),"0"))</f>
        <v>0</v>
      </c>
    </row>
    <row r="150" spans="1:8" ht="13" x14ac:dyDescent="0.15">
      <c r="A150" s="4" t="str">
        <f>'Attendance Summary'!A151</f>
        <v>Jack Nguyen</v>
      </c>
      <c r="B150" s="4" t="str">
        <f>VLOOKUP(A150,'Attendance Data'!E:F,2,FALSE)</f>
        <v>Weiss</v>
      </c>
      <c r="C150" s="4" t="str">
        <f>VLOOKUP(A150,'Attendance Data'!E:G,3,FALSE)</f>
        <v>SELP</v>
      </c>
      <c r="D150" s="7">
        <f t="shared" ca="1" si="0"/>
        <v>0.21818181818181817</v>
      </c>
      <c r="E150" s="4">
        <f>VLOOKUP(A150,'Attendance Summary'!A:B,2,FALSE)</f>
        <v>8</v>
      </c>
      <c r="F150" s="4">
        <f>VLOOKUP(B150,'Attendance Summary'!G:H,2,FALSE)</f>
        <v>11</v>
      </c>
      <c r="G150" s="7">
        <f t="shared" si="1"/>
        <v>0.72727272727272729</v>
      </c>
      <c r="H150" s="7" t="str">
        <f ca="1">(IFERROR(VLOOKUP(A150,'Exit Ticket Summary'!A:B,2,FALSE),"0"))</f>
        <v>0</v>
      </c>
    </row>
    <row r="151" spans="1:8" ht="13" x14ac:dyDescent="0.15">
      <c r="A151" s="4" t="str">
        <f>'Attendance Summary'!A152</f>
        <v>Jack Trujillo</v>
      </c>
      <c r="B151" s="4" t="str">
        <f>VLOOKUP(A151,'Attendance Data'!E:F,2,FALSE)</f>
        <v>Hendrickson</v>
      </c>
      <c r="C151" s="4" t="str">
        <f>VLOOKUP(A151,'Attendance Data'!E:G,3,FALSE)</f>
        <v>WDLP</v>
      </c>
      <c r="D151" s="7">
        <f t="shared" ca="1" si="0"/>
        <v>2.4999999999999998E-2</v>
      </c>
      <c r="E151" s="4">
        <f>VLOOKUP(A151,'Attendance Summary'!A:B,2,FALSE)</f>
        <v>1</v>
      </c>
      <c r="F151" s="4">
        <f>VLOOKUP(B151,'Attendance Summary'!G:H,2,FALSE)</f>
        <v>12</v>
      </c>
      <c r="G151" s="7">
        <f t="shared" si="1"/>
        <v>8.3333333333333329E-2</v>
      </c>
      <c r="H151" s="7" t="str">
        <f ca="1">(IFERROR(VLOOKUP(A151,'Exit Ticket Summary'!A:B,2,FALSE),"0"))</f>
        <v>0</v>
      </c>
    </row>
    <row r="152" spans="1:8" ht="13" x14ac:dyDescent="0.15">
      <c r="A152" s="4" t="str">
        <f>'Attendance Summary'!A153</f>
        <v>Jaden Desmond</v>
      </c>
      <c r="B152" s="4" t="str">
        <f>VLOOKUP(A152,'Attendance Data'!E:F,2,FALSE)</f>
        <v>Stony Point</v>
      </c>
      <c r="C152" s="4" t="str">
        <f>VLOOKUP(A152,'Attendance Data'!E:G,3,FALSE)</f>
        <v>WDLP</v>
      </c>
      <c r="D152" s="7">
        <f t="shared" ca="1" si="0"/>
        <v>0.21818181818181817</v>
      </c>
      <c r="E152" s="4">
        <f>VLOOKUP(A152,'Attendance Summary'!A:B,2,FALSE)</f>
        <v>8</v>
      </c>
      <c r="F152" s="4">
        <f>VLOOKUP(B152,'Attendance Summary'!G:H,2,FALSE)</f>
        <v>11</v>
      </c>
      <c r="G152" s="7">
        <f t="shared" si="1"/>
        <v>0.72727272727272729</v>
      </c>
      <c r="H152" s="7" t="str">
        <f ca="1">(IFERROR(VLOOKUP(A152,'Exit Ticket Summary'!A:B,2,FALSE),"0"))</f>
        <v>0</v>
      </c>
    </row>
    <row r="153" spans="1:8" ht="13" x14ac:dyDescent="0.15">
      <c r="A153" s="4" t="str">
        <f>'Attendance Summary'!A154</f>
        <v>Jaime Bautista</v>
      </c>
      <c r="B153" s="4" t="str">
        <f>VLOOKUP(A153,'Attendance Data'!E:F,2,FALSE)</f>
        <v>Manor New Tech</v>
      </c>
      <c r="C153" s="4" t="str">
        <f>VLOOKUP(A153,'Attendance Data'!E:G,3,FALSE)</f>
        <v>WDLP</v>
      </c>
      <c r="D153" s="7">
        <f t="shared" ca="1" si="0"/>
        <v>0.26666666666666666</v>
      </c>
      <c r="E153" s="4">
        <f>VLOOKUP(A153,'Attendance Summary'!A:B,2,FALSE)</f>
        <v>8</v>
      </c>
      <c r="F153" s="4">
        <f>VLOOKUP(B153,'Attendance Summary'!G:H,2,FALSE)</f>
        <v>9</v>
      </c>
      <c r="G153" s="7">
        <f t="shared" si="1"/>
        <v>0.88888888888888884</v>
      </c>
      <c r="H153" s="7" t="str">
        <f ca="1">(IFERROR(VLOOKUP(A153,'Exit Ticket Summary'!A:B,2,FALSE),"0"))</f>
        <v>0</v>
      </c>
    </row>
    <row r="154" spans="1:8" ht="13" x14ac:dyDescent="0.15">
      <c r="A154" s="4" t="str">
        <f>'Attendance Summary'!A238</f>
        <v>Marienne Duran Henriquez</v>
      </c>
      <c r="B154" s="4" t="str">
        <f>VLOOKUP(A154,'Attendance Data'!E:F,2,FALSE)</f>
        <v>Manor Early College High School</v>
      </c>
      <c r="C154" s="4" t="str">
        <f>VLOOKUP(A154,'Attendance Data'!E:G,3,FALSE)</f>
        <v>WDLP</v>
      </c>
      <c r="D154" s="7">
        <f t="shared" ca="1" si="0"/>
        <v>0.33333333333333331</v>
      </c>
      <c r="E154" s="4">
        <f>VLOOKUP(A154,'Attendance Summary'!A:B,2,FALSE)</f>
        <v>10</v>
      </c>
      <c r="F154" s="4">
        <f>VLOOKUP(B154,'Attendance Summary'!G:H,2,FALSE)</f>
        <v>9</v>
      </c>
      <c r="G154" s="7">
        <f t="shared" si="1"/>
        <v>1.1111111111111112</v>
      </c>
      <c r="H154" s="7" t="str">
        <f ca="1">(IFERROR(VLOOKUP(A154,'Exit Ticket Summary'!A:B,2,FALSE),"0"))</f>
        <v>0</v>
      </c>
    </row>
    <row r="155" spans="1:8" ht="13" x14ac:dyDescent="0.15">
      <c r="A155" s="4" t="str">
        <f>'Attendance Summary'!A156</f>
        <v>Jake Reed</v>
      </c>
      <c r="B155" s="4" t="str">
        <f>VLOOKUP(A155,'Attendance Data'!E:F,2,FALSE)</f>
        <v>Akins</v>
      </c>
      <c r="C155" s="4" t="str">
        <f>VLOOKUP(A155,'Attendance Data'!E:G,3,FALSE)</f>
        <v>SELP</v>
      </c>
      <c r="D155" s="7">
        <f t="shared" ca="1" si="0"/>
        <v>0.19090909090909089</v>
      </c>
      <c r="E155" s="4">
        <f>VLOOKUP(A155,'Attendance Summary'!A:B,2,FALSE)</f>
        <v>7</v>
      </c>
      <c r="F155" s="4">
        <f>VLOOKUP(B155,'Attendance Summary'!G:H,2,FALSE)</f>
        <v>11</v>
      </c>
      <c r="G155" s="7">
        <f t="shared" si="1"/>
        <v>0.63636363636363635</v>
      </c>
      <c r="H155" s="7" t="str">
        <f ca="1">(IFERROR(VLOOKUP(A155,'Exit Ticket Summary'!A:B,2,FALSE),"0"))</f>
        <v>0</v>
      </c>
    </row>
    <row r="156" spans="1:8" ht="13" x14ac:dyDescent="0.15">
      <c r="A156" s="4" t="str">
        <f>'Attendance Summary'!A157</f>
        <v>Jameson Shook</v>
      </c>
      <c r="B156" s="4" t="str">
        <f>VLOOKUP(A156,'Attendance Data'!E:F,2,FALSE)</f>
        <v>Stony Point</v>
      </c>
      <c r="C156" s="4" t="str">
        <f>VLOOKUP(A156,'Attendance Data'!E:G,3,FALSE)</f>
        <v>WDLP</v>
      </c>
      <c r="D156" s="7">
        <f t="shared" ca="1" si="0"/>
        <v>0.19090909090909089</v>
      </c>
      <c r="E156" s="4">
        <f>VLOOKUP(A156,'Attendance Summary'!A:B,2,FALSE)</f>
        <v>7</v>
      </c>
      <c r="F156" s="4">
        <f>VLOOKUP(B156,'Attendance Summary'!G:H,2,FALSE)</f>
        <v>11</v>
      </c>
      <c r="G156" s="7">
        <f t="shared" si="1"/>
        <v>0.63636363636363635</v>
      </c>
      <c r="H156" s="7" t="str">
        <f ca="1">(IFERROR(VLOOKUP(A156,'Exit Ticket Summary'!A:B,2,FALSE),"0"))</f>
        <v>0</v>
      </c>
    </row>
    <row r="157" spans="1:8" ht="13" x14ac:dyDescent="0.15">
      <c r="A157" s="4" t="str">
        <f>'Attendance Summary'!A158</f>
        <v>Janvi Patel</v>
      </c>
      <c r="B157" s="4" t="str">
        <f>VLOOKUP(A157,'Attendance Data'!E:F,2,FALSE)</f>
        <v>Hendrickson</v>
      </c>
      <c r="C157" s="4" t="str">
        <f>VLOOKUP(A157,'Attendance Data'!E:G,3,FALSE)</f>
        <v>SELP</v>
      </c>
      <c r="D157" s="7">
        <f t="shared" ca="1" si="0"/>
        <v>0.25</v>
      </c>
      <c r="E157" s="4">
        <f>VLOOKUP(A157,'Attendance Summary'!A:B,2,FALSE)</f>
        <v>10</v>
      </c>
      <c r="F157" s="4">
        <f>VLOOKUP(B157,'Attendance Summary'!G:H,2,FALSE)</f>
        <v>12</v>
      </c>
      <c r="G157" s="7">
        <f t="shared" si="1"/>
        <v>0.83333333333333337</v>
      </c>
      <c r="H157" s="7" t="str">
        <f ca="1">(IFERROR(VLOOKUP(A157,'Exit Ticket Summary'!A:B,2,FALSE),"0"))</f>
        <v>0</v>
      </c>
    </row>
    <row r="158" spans="1:8" ht="13" x14ac:dyDescent="0.15">
      <c r="A158" s="4" t="str">
        <f>'Attendance Summary'!A159</f>
        <v>Jason Medina</v>
      </c>
      <c r="B158" s="4" t="str">
        <f>VLOOKUP(A158,'Attendance Data'!E:F,2,FALSE)</f>
        <v>Del Valle</v>
      </c>
      <c r="C158" s="4" t="str">
        <f>VLOOKUP(A158,'Attendance Data'!E:G,3,FALSE)</f>
        <v>SELP</v>
      </c>
      <c r="D158" s="7">
        <f t="shared" ca="1" si="0"/>
        <v>5.4545454545454543E-2</v>
      </c>
      <c r="E158" s="4">
        <f>VLOOKUP(A158,'Attendance Summary'!A:B,2,FALSE)</f>
        <v>2</v>
      </c>
      <c r="F158" s="4">
        <f>VLOOKUP(B158,'Attendance Summary'!G:H,2,FALSE)</f>
        <v>11</v>
      </c>
      <c r="G158" s="7">
        <f t="shared" si="1"/>
        <v>0.18181818181818182</v>
      </c>
      <c r="H158" s="7" t="str">
        <f ca="1">(IFERROR(VLOOKUP(A158,'Exit Ticket Summary'!A:B,2,FALSE),"0"))</f>
        <v>0</v>
      </c>
    </row>
    <row r="159" spans="1:8" ht="13" x14ac:dyDescent="0.15">
      <c r="A159" s="4" t="str">
        <f>'Attendance Summary'!A160</f>
        <v>Jason Polk</v>
      </c>
      <c r="B159" s="4" t="str">
        <f>VLOOKUP(A159,'Attendance Data'!E:F,2,FALSE)</f>
        <v>Weiss</v>
      </c>
      <c r="C159" s="4" t="str">
        <f>VLOOKUP(A159,'Attendance Data'!E:G,3,FALSE)</f>
        <v>WDLP</v>
      </c>
      <c r="D159" s="7">
        <f t="shared" ca="1" si="0"/>
        <v>0.16363636363636361</v>
      </c>
      <c r="E159" s="4">
        <f>VLOOKUP(A159,'Attendance Summary'!A:B,2,FALSE)</f>
        <v>6</v>
      </c>
      <c r="F159" s="4">
        <f>VLOOKUP(B159,'Attendance Summary'!G:H,2,FALSE)</f>
        <v>11</v>
      </c>
      <c r="G159" s="7">
        <f t="shared" si="1"/>
        <v>0.54545454545454541</v>
      </c>
      <c r="H159" s="7" t="str">
        <f ca="1">(IFERROR(VLOOKUP(A159,'Exit Ticket Summary'!A:B,2,FALSE),"0"))</f>
        <v>0</v>
      </c>
    </row>
    <row r="160" spans="1:8" ht="13" x14ac:dyDescent="0.15">
      <c r="A160" s="4" t="str">
        <f>'Attendance Summary'!A161</f>
        <v>Jatin Kommera</v>
      </c>
      <c r="B160" s="4" t="str">
        <f>VLOOKUP(A160,'Attendance Data'!E:F,2,FALSE)</f>
        <v>Stony Point</v>
      </c>
      <c r="C160" s="4" t="str">
        <f>VLOOKUP(A160,'Attendance Data'!E:G,3,FALSE)</f>
        <v>WDLP</v>
      </c>
      <c r="D160" s="7">
        <f t="shared" ca="1" si="0"/>
        <v>0.19090909090909089</v>
      </c>
      <c r="E160" s="4">
        <f>VLOOKUP(A160,'Attendance Summary'!A:B,2,FALSE)</f>
        <v>7</v>
      </c>
      <c r="F160" s="4">
        <f>VLOOKUP(B160,'Attendance Summary'!G:H,2,FALSE)</f>
        <v>11</v>
      </c>
      <c r="G160" s="7">
        <f t="shared" si="1"/>
        <v>0.63636363636363635</v>
      </c>
      <c r="H160" s="7" t="str">
        <f ca="1">(IFERROR(VLOOKUP(A160,'Exit Ticket Summary'!A:B,2,FALSE),"0"))</f>
        <v>0</v>
      </c>
    </row>
    <row r="161" spans="1:8" ht="13" x14ac:dyDescent="0.15">
      <c r="A161" s="4" t="str">
        <f>'Attendance Summary'!A162</f>
        <v>Jay Rodriguez</v>
      </c>
      <c r="B161" s="4" t="str">
        <f>VLOOKUP(A161,'Attendance Data'!E:F,2,FALSE)</f>
        <v>Manor Early College High School</v>
      </c>
      <c r="C161" s="4" t="str">
        <f>VLOOKUP(A161,'Attendance Data'!E:G,3,FALSE)</f>
        <v>WDLP</v>
      </c>
      <c r="D161" s="7">
        <f t="shared" ca="1" si="0"/>
        <v>9.9999999999999992E-2</v>
      </c>
      <c r="E161" s="4">
        <f>VLOOKUP(A161,'Attendance Summary'!A:B,2,FALSE)</f>
        <v>3</v>
      </c>
      <c r="F161" s="4">
        <f>VLOOKUP(B161,'Attendance Summary'!G:H,2,FALSE)</f>
        <v>9</v>
      </c>
      <c r="G161" s="7">
        <f t="shared" si="1"/>
        <v>0.33333333333333331</v>
      </c>
      <c r="H161" s="7" t="str">
        <f ca="1">(IFERROR(VLOOKUP(A161,'Exit Ticket Summary'!A:B,2,FALSE),"0"))</f>
        <v>0</v>
      </c>
    </row>
    <row r="162" spans="1:8" ht="13" x14ac:dyDescent="0.15">
      <c r="A162" s="4" t="str">
        <f>'Attendance Summary'!A163</f>
        <v>Jayden Banks</v>
      </c>
      <c r="B162" s="4" t="str">
        <f>VLOOKUP(A162,'Attendance Data'!E:F,2,FALSE)</f>
        <v>Hendrickson</v>
      </c>
      <c r="C162" s="4" t="str">
        <f>VLOOKUP(A162,'Attendance Data'!E:G,3,FALSE)</f>
        <v>WDLP</v>
      </c>
      <c r="D162" s="7">
        <f t="shared" ca="1" si="0"/>
        <v>0.27499999999999997</v>
      </c>
      <c r="E162" s="4">
        <f>VLOOKUP(A162,'Attendance Summary'!A:B,2,FALSE)</f>
        <v>11</v>
      </c>
      <c r="F162" s="4">
        <f>VLOOKUP(B162,'Attendance Summary'!G:H,2,FALSE)</f>
        <v>12</v>
      </c>
      <c r="G162" s="7">
        <f t="shared" si="1"/>
        <v>0.91666666666666663</v>
      </c>
      <c r="H162" s="7" t="str">
        <f ca="1">(IFERROR(VLOOKUP(A162,'Exit Ticket Summary'!A:B,2,FALSE),"0"))</f>
        <v>0</v>
      </c>
    </row>
    <row r="163" spans="1:8" ht="13" x14ac:dyDescent="0.15">
      <c r="A163" s="4" t="str">
        <f>'Attendance Summary'!A164</f>
        <v>Jayden Bryant</v>
      </c>
      <c r="B163" s="4" t="str">
        <f>VLOOKUP(A163,'Attendance Data'!E:F,2,FALSE)</f>
        <v>Akins</v>
      </c>
      <c r="C163" s="4" t="str">
        <f>VLOOKUP(A163,'Attendance Data'!E:G,3,FALSE)</f>
        <v>WDLP</v>
      </c>
      <c r="D163" s="7">
        <f t="shared" ca="1" si="0"/>
        <v>0.19090909090909089</v>
      </c>
      <c r="E163" s="4">
        <f>VLOOKUP(A163,'Attendance Summary'!A:B,2,FALSE)</f>
        <v>7</v>
      </c>
      <c r="F163" s="4">
        <f>VLOOKUP(B163,'Attendance Summary'!G:H,2,FALSE)</f>
        <v>11</v>
      </c>
      <c r="G163" s="7">
        <f t="shared" si="1"/>
        <v>0.63636363636363635</v>
      </c>
      <c r="H163" s="7" t="str">
        <f ca="1">(IFERROR(VLOOKUP(A163,'Exit Ticket Summary'!A:B,2,FALSE),"0"))</f>
        <v>0</v>
      </c>
    </row>
    <row r="164" spans="1:8" ht="13" x14ac:dyDescent="0.15">
      <c r="A164" s="4" t="str">
        <f>'Attendance Summary'!A165</f>
        <v>Jaykumar Patel</v>
      </c>
      <c r="B164" s="4" t="str">
        <f>VLOOKUP(A164,'Attendance Data'!E:F,2,FALSE)</f>
        <v>Hendrickson</v>
      </c>
      <c r="C164" s="4" t="str">
        <f>VLOOKUP(A164,'Attendance Data'!E:G,3,FALSE)</f>
        <v>SELP</v>
      </c>
      <c r="D164" s="7">
        <f t="shared" ca="1" si="0"/>
        <v>0.25</v>
      </c>
      <c r="E164" s="4">
        <f>VLOOKUP(A164,'Attendance Summary'!A:B,2,FALSE)</f>
        <v>10</v>
      </c>
      <c r="F164" s="4">
        <f>VLOOKUP(B164,'Attendance Summary'!G:H,2,FALSE)</f>
        <v>12</v>
      </c>
      <c r="G164" s="7">
        <f t="shared" si="1"/>
        <v>0.83333333333333337</v>
      </c>
      <c r="H164" s="7" t="str">
        <f ca="1">(IFERROR(VLOOKUP(A164,'Exit Ticket Summary'!A:B,2,FALSE),"0"))</f>
        <v>0</v>
      </c>
    </row>
    <row r="165" spans="1:8" ht="13" x14ac:dyDescent="0.15">
      <c r="A165" s="4" t="str">
        <f>'Attendance Summary'!A166</f>
        <v>Jazziah Reyes</v>
      </c>
      <c r="B165" s="4" t="str">
        <f>VLOOKUP(A165,'Attendance Data'!E:F,2,FALSE)</f>
        <v>Stony Point</v>
      </c>
      <c r="C165" s="4" t="str">
        <f>VLOOKUP(A165,'Attendance Data'!E:G,3,FALSE)</f>
        <v>WDLP</v>
      </c>
      <c r="D165" s="7">
        <f t="shared" ca="1" si="0"/>
        <v>0.21818181818181817</v>
      </c>
      <c r="E165" s="4">
        <f>VLOOKUP(A165,'Attendance Summary'!A:B,2,FALSE)</f>
        <v>8</v>
      </c>
      <c r="F165" s="4">
        <f>VLOOKUP(B165,'Attendance Summary'!G:H,2,FALSE)</f>
        <v>11</v>
      </c>
      <c r="G165" s="7">
        <f t="shared" si="1"/>
        <v>0.72727272727272729</v>
      </c>
      <c r="H165" s="7" t="str">
        <f ca="1">(IFERROR(VLOOKUP(A165,'Exit Ticket Summary'!A:B,2,FALSE),"0"))</f>
        <v>0</v>
      </c>
    </row>
    <row r="166" spans="1:8" ht="13" x14ac:dyDescent="0.15">
      <c r="A166" s="4" t="str">
        <f>'Attendance Summary'!A167</f>
        <v>Jebeca Smith</v>
      </c>
      <c r="B166" s="4" t="str">
        <f>VLOOKUP(A166,'Attendance Data'!E:F,2,FALSE)</f>
        <v>Akins</v>
      </c>
      <c r="C166" s="4" t="str">
        <f>VLOOKUP(A166,'Attendance Data'!E:G,3,FALSE)</f>
        <v>SELP</v>
      </c>
      <c r="D166" s="7">
        <f t="shared" ca="1" si="0"/>
        <v>0.27272727272727271</v>
      </c>
      <c r="E166" s="4">
        <f>VLOOKUP(A166,'Attendance Summary'!A:B,2,FALSE)</f>
        <v>10</v>
      </c>
      <c r="F166" s="4">
        <f>VLOOKUP(B166,'Attendance Summary'!G:H,2,FALSE)</f>
        <v>11</v>
      </c>
      <c r="G166" s="7">
        <f t="shared" si="1"/>
        <v>0.90909090909090906</v>
      </c>
      <c r="H166" s="7" t="str">
        <f ca="1">(IFERROR(VLOOKUP(A166,'Exit Ticket Summary'!A:B,2,FALSE),"0"))</f>
        <v>0</v>
      </c>
    </row>
    <row r="167" spans="1:8" ht="13" x14ac:dyDescent="0.15">
      <c r="A167" s="4" t="str">
        <f>'Attendance Summary'!A168</f>
        <v>Jeffrey Inthasane</v>
      </c>
      <c r="B167" s="4" t="str">
        <f>VLOOKUP(A167,'Attendance Data'!E:F,2,FALSE)</f>
        <v>Manor Early College High School</v>
      </c>
      <c r="C167" s="4" t="str">
        <f>VLOOKUP(A167,'Attendance Data'!E:G,3,FALSE)</f>
        <v>WDLP</v>
      </c>
      <c r="D167" s="7">
        <f t="shared" ca="1" si="0"/>
        <v>0.23333333333333334</v>
      </c>
      <c r="E167" s="4">
        <f>VLOOKUP(A167,'Attendance Summary'!A:B,2,FALSE)</f>
        <v>7</v>
      </c>
      <c r="F167" s="4">
        <f>VLOOKUP(B167,'Attendance Summary'!G:H,2,FALSE)</f>
        <v>9</v>
      </c>
      <c r="G167" s="7">
        <f t="shared" si="1"/>
        <v>0.77777777777777779</v>
      </c>
      <c r="H167" s="7" t="str">
        <f ca="1">(IFERROR(VLOOKUP(A167,'Exit Ticket Summary'!A:B,2,FALSE),"0"))</f>
        <v>0</v>
      </c>
    </row>
    <row r="168" spans="1:8" ht="13" x14ac:dyDescent="0.15">
      <c r="A168" s="4" t="str">
        <f>'Attendance Summary'!A169</f>
        <v>Jenibelle Corro</v>
      </c>
      <c r="B168" s="4" t="str">
        <f>VLOOKUP(A168,'Attendance Data'!E:F,2,FALSE)</f>
        <v>Harmony</v>
      </c>
      <c r="C168" s="4" t="str">
        <f>VLOOKUP(A168,'Attendance Data'!E:G,3,FALSE)</f>
        <v>WDLP</v>
      </c>
      <c r="D168" s="7">
        <f t="shared" ca="1" si="0"/>
        <v>0.25</v>
      </c>
      <c r="E168" s="4">
        <f>VLOOKUP(A168,'Attendance Summary'!A:B,2,FALSE)</f>
        <v>10</v>
      </c>
      <c r="F168" s="4">
        <f>VLOOKUP(B168,'Attendance Summary'!G:H,2,FALSE)</f>
        <v>12</v>
      </c>
      <c r="G168" s="7">
        <f t="shared" si="1"/>
        <v>0.83333333333333337</v>
      </c>
      <c r="H168" s="7" t="str">
        <f ca="1">(IFERROR(VLOOKUP(A168,'Exit Ticket Summary'!A:B,2,FALSE),"0"))</f>
        <v>0</v>
      </c>
    </row>
    <row r="169" spans="1:8" ht="13" x14ac:dyDescent="0.15">
      <c r="A169" s="4" t="str">
        <f>'Attendance Summary'!A170</f>
        <v>Jennifer Wieckowski</v>
      </c>
      <c r="B169" s="4" t="str">
        <f>VLOOKUP(A169,'Attendance Data'!E:F,2,FALSE)</f>
        <v>Hendrickson</v>
      </c>
      <c r="C169" s="4" t="str">
        <f>VLOOKUP(A169,'Attendance Data'!E:G,3,FALSE)</f>
        <v>WDLP</v>
      </c>
      <c r="D169" s="7">
        <f t="shared" ca="1" si="0"/>
        <v>0.25</v>
      </c>
      <c r="E169" s="4">
        <f>VLOOKUP(A169,'Attendance Summary'!A:B,2,FALSE)</f>
        <v>10</v>
      </c>
      <c r="F169" s="4">
        <f>VLOOKUP(B169,'Attendance Summary'!G:H,2,FALSE)</f>
        <v>12</v>
      </c>
      <c r="G169" s="7">
        <f t="shared" si="1"/>
        <v>0.83333333333333337</v>
      </c>
      <c r="H169" s="7" t="str">
        <f ca="1">(IFERROR(VLOOKUP(A169,'Exit Ticket Summary'!A:B,2,FALSE),"0"))</f>
        <v>0</v>
      </c>
    </row>
    <row r="170" spans="1:8" ht="13" x14ac:dyDescent="0.15">
      <c r="A170" s="4" t="str">
        <f>'Attendance Summary'!A171</f>
        <v>Jenny Khun</v>
      </c>
      <c r="B170" s="4" t="str">
        <f>VLOOKUP(A170,'Attendance Data'!E:F,2,FALSE)</f>
        <v>Manor New Tech</v>
      </c>
      <c r="C170" s="4" t="str">
        <f>VLOOKUP(A170,'Attendance Data'!E:G,3,FALSE)</f>
        <v>WDLP</v>
      </c>
      <c r="D170" s="7">
        <f t="shared" ca="1" si="0"/>
        <v>0.33333333333333331</v>
      </c>
      <c r="E170" s="4">
        <f>VLOOKUP(A170,'Attendance Summary'!A:B,2,FALSE)</f>
        <v>10</v>
      </c>
      <c r="F170" s="4">
        <f>VLOOKUP(B170,'Attendance Summary'!G:H,2,FALSE)</f>
        <v>9</v>
      </c>
      <c r="G170" s="7">
        <f t="shared" si="1"/>
        <v>1.1111111111111112</v>
      </c>
      <c r="H170" s="7" t="str">
        <f ca="1">(IFERROR(VLOOKUP(A170,'Exit Ticket Summary'!A:B,2,FALSE),"0"))</f>
        <v>0</v>
      </c>
    </row>
    <row r="171" spans="1:8" ht="13" x14ac:dyDescent="0.15">
      <c r="A171" s="4" t="str">
        <f>'Attendance Summary'!A172</f>
        <v>Jeremiah Anderson</v>
      </c>
      <c r="B171" s="4" t="str">
        <f>VLOOKUP(A171,'Attendance Data'!E:F,2,FALSE)</f>
        <v>Manor Early College High School</v>
      </c>
      <c r="C171" s="4" t="str">
        <f>VLOOKUP(A171,'Attendance Data'!E:G,3,FALSE)</f>
        <v>WDLP</v>
      </c>
      <c r="D171" s="7">
        <f t="shared" ca="1" si="0"/>
        <v>0.19999999999999998</v>
      </c>
      <c r="E171" s="4">
        <f>VLOOKUP(A171,'Attendance Summary'!A:B,2,FALSE)</f>
        <v>6</v>
      </c>
      <c r="F171" s="4">
        <f>VLOOKUP(B171,'Attendance Summary'!G:H,2,FALSE)</f>
        <v>9</v>
      </c>
      <c r="G171" s="7">
        <f t="shared" si="1"/>
        <v>0.66666666666666663</v>
      </c>
      <c r="H171" s="7" t="str">
        <f ca="1">(IFERROR(VLOOKUP(A171,'Exit Ticket Summary'!A:B,2,FALSE),"0"))</f>
        <v>0</v>
      </c>
    </row>
    <row r="172" spans="1:8" ht="13" x14ac:dyDescent="0.15">
      <c r="A172" s="4" t="str">
        <f>'Attendance Summary'!A173</f>
        <v>Jeremiah Cole</v>
      </c>
      <c r="B172" s="4" t="str">
        <f>VLOOKUP(A172,'Attendance Data'!E:F,2,FALSE)</f>
        <v>Manor Senior High School</v>
      </c>
      <c r="C172" s="4" t="str">
        <f>VLOOKUP(A172,'Attendance Data'!E:G,3,FALSE)</f>
        <v>SELP</v>
      </c>
      <c r="D172" s="7">
        <f t="shared" ca="1" si="0"/>
        <v>0.19999999999999998</v>
      </c>
      <c r="E172" s="4">
        <f>VLOOKUP(A172,'Attendance Summary'!A:B,2,FALSE)</f>
        <v>6</v>
      </c>
      <c r="F172" s="4">
        <f>VLOOKUP(B172,'Attendance Summary'!G:H,2,FALSE)</f>
        <v>9</v>
      </c>
      <c r="G172" s="7">
        <f t="shared" si="1"/>
        <v>0.66666666666666663</v>
      </c>
      <c r="H172" s="7" t="str">
        <f ca="1">(IFERROR(VLOOKUP(A172,'Exit Ticket Summary'!A:B,2,FALSE),"0"))</f>
        <v>0</v>
      </c>
    </row>
    <row r="173" spans="1:8" ht="13" x14ac:dyDescent="0.15">
      <c r="A173" s="4" t="str">
        <f>'Attendance Summary'!A250</f>
        <v>Mia Sanchez</v>
      </c>
      <c r="B173" s="4" t="str">
        <f>VLOOKUP(A173,'Attendance Data'!E:F,2,FALSE)</f>
        <v>Manor Senior High School</v>
      </c>
      <c r="C173" s="4" t="str">
        <f>VLOOKUP(A173,'Attendance Data'!E:G,3,FALSE)</f>
        <v>WDLP</v>
      </c>
      <c r="D173" s="7">
        <f t="shared" ca="1" si="0"/>
        <v>0.26666666666666666</v>
      </c>
      <c r="E173" s="4">
        <f>VLOOKUP(A173,'Attendance Summary'!A:B,2,FALSE)</f>
        <v>8</v>
      </c>
      <c r="F173" s="4">
        <f>VLOOKUP(B173,'Attendance Summary'!G:H,2,FALSE)</f>
        <v>9</v>
      </c>
      <c r="G173" s="7">
        <f t="shared" si="1"/>
        <v>0.88888888888888884</v>
      </c>
      <c r="H173" s="7" t="str">
        <f ca="1">(IFERROR(VLOOKUP(A173,'Exit Ticket Summary'!A:B,2,FALSE),"0"))</f>
        <v>0</v>
      </c>
    </row>
    <row r="174" spans="1:8" ht="13" x14ac:dyDescent="0.15">
      <c r="A174" s="4" t="str">
        <f>'Attendance Summary'!A175</f>
        <v>Jheason Williams</v>
      </c>
      <c r="B174" s="4" t="str">
        <f>VLOOKUP(A174,'Attendance Data'!E:F,2,FALSE)</f>
        <v>Stony Point</v>
      </c>
      <c r="C174" s="4" t="str">
        <f>VLOOKUP(A174,'Attendance Data'!E:G,3,FALSE)</f>
        <v>SELP</v>
      </c>
      <c r="D174" s="7">
        <f t="shared" ca="1" si="0"/>
        <v>0.19090909090909089</v>
      </c>
      <c r="E174" s="4">
        <f>VLOOKUP(A174,'Attendance Summary'!A:B,2,FALSE)</f>
        <v>7</v>
      </c>
      <c r="F174" s="4">
        <f>VLOOKUP(B174,'Attendance Summary'!G:H,2,FALSE)</f>
        <v>11</v>
      </c>
      <c r="G174" s="7">
        <f t="shared" si="1"/>
        <v>0.63636363636363635</v>
      </c>
      <c r="H174" s="7" t="str">
        <f ca="1">(IFERROR(VLOOKUP(A174,'Exit Ticket Summary'!A:B,2,FALSE),"0"))</f>
        <v>0</v>
      </c>
    </row>
    <row r="175" spans="1:8" ht="13" x14ac:dyDescent="0.15">
      <c r="A175" s="4" t="str">
        <f>'Attendance Summary'!A176</f>
        <v>John Mejia</v>
      </c>
      <c r="B175" s="4" t="str">
        <f>VLOOKUP(A175,'Attendance Data'!E:F,2,FALSE)</f>
        <v>Pflugerville</v>
      </c>
      <c r="C175" s="4" t="str">
        <f>VLOOKUP(A175,'Attendance Data'!E:G,3,FALSE)</f>
        <v>SELP</v>
      </c>
      <c r="D175" s="7">
        <f t="shared" ca="1" si="0"/>
        <v>0.3</v>
      </c>
      <c r="E175" s="4">
        <f>VLOOKUP(A175,'Attendance Summary'!A:B,2,FALSE)</f>
        <v>11</v>
      </c>
      <c r="F175" s="4">
        <f>VLOOKUP(B175,'Attendance Summary'!G:H,2,FALSE)</f>
        <v>11</v>
      </c>
      <c r="G175" s="7">
        <f t="shared" si="1"/>
        <v>1</v>
      </c>
      <c r="H175" s="7" t="str">
        <f ca="1">(IFERROR(VLOOKUP(A175,'Exit Ticket Summary'!A:B,2,FALSE),"0"))</f>
        <v>0</v>
      </c>
    </row>
    <row r="176" spans="1:8" ht="13" x14ac:dyDescent="0.15">
      <c r="A176" s="4" t="str">
        <f>'Attendance Summary'!A177</f>
        <v>Jonathan Perez-Patino</v>
      </c>
      <c r="B176" s="4" t="str">
        <f>VLOOKUP(A176,'Attendance Data'!E:F,2,FALSE)</f>
        <v>Manor Senior High School</v>
      </c>
      <c r="C176" s="4" t="str">
        <f>VLOOKUP(A176,'Attendance Data'!E:G,3,FALSE)</f>
        <v>WDLP</v>
      </c>
      <c r="D176" s="7">
        <f t="shared" ca="1" si="0"/>
        <v>0.13333333333333333</v>
      </c>
      <c r="E176" s="4">
        <f>VLOOKUP(A176,'Attendance Summary'!A:B,2,FALSE)</f>
        <v>4</v>
      </c>
      <c r="F176" s="4">
        <f>VLOOKUP(B176,'Attendance Summary'!G:H,2,FALSE)</f>
        <v>9</v>
      </c>
      <c r="G176" s="7">
        <f t="shared" si="1"/>
        <v>0.44444444444444442</v>
      </c>
      <c r="H176" s="7" t="str">
        <f ca="1">(IFERROR(VLOOKUP(A176,'Exit Ticket Summary'!A:B,2,FALSE),"0"))</f>
        <v>0</v>
      </c>
    </row>
    <row r="177" spans="1:8" ht="13" x14ac:dyDescent="0.15">
      <c r="A177" s="4" t="str">
        <f>'Attendance Summary'!A178</f>
        <v>Jonny Beard</v>
      </c>
      <c r="B177" s="4" t="str">
        <f>VLOOKUP(A177,'Attendance Data'!E:F,2,FALSE)</f>
        <v>Manor Early College High School</v>
      </c>
      <c r="C177" s="4" t="str">
        <f>VLOOKUP(A177,'Attendance Data'!E:G,3,FALSE)</f>
        <v>WDLP</v>
      </c>
      <c r="D177" s="7">
        <f t="shared" ca="1" si="0"/>
        <v>9.9999999999999992E-2</v>
      </c>
      <c r="E177" s="4">
        <f>VLOOKUP(A177,'Attendance Summary'!A:B,2,FALSE)</f>
        <v>3</v>
      </c>
      <c r="F177" s="4">
        <f>VLOOKUP(B177,'Attendance Summary'!G:H,2,FALSE)</f>
        <v>9</v>
      </c>
      <c r="G177" s="7">
        <f t="shared" si="1"/>
        <v>0.33333333333333331</v>
      </c>
      <c r="H177" s="7" t="str">
        <f ca="1">(IFERROR(VLOOKUP(A177,'Exit Ticket Summary'!A:B,2,FALSE),"0"))</f>
        <v>0</v>
      </c>
    </row>
    <row r="178" spans="1:8" ht="13" x14ac:dyDescent="0.15">
      <c r="A178" s="4" t="str">
        <f>'Attendance Summary'!A179</f>
        <v>Jose Gonzalez Macedo</v>
      </c>
      <c r="B178" s="4" t="str">
        <f>VLOOKUP(A178,'Attendance Data'!E:F,2,FALSE)</f>
        <v>Pflugerville</v>
      </c>
      <c r="C178" s="4" t="str">
        <f>VLOOKUP(A178,'Attendance Data'!E:G,3,FALSE)</f>
        <v>SELP</v>
      </c>
      <c r="D178" s="7">
        <f t="shared" ca="1" si="0"/>
        <v>0.24545454545454545</v>
      </c>
      <c r="E178" s="4">
        <f>VLOOKUP(A178,'Attendance Summary'!A:B,2,FALSE)</f>
        <v>9</v>
      </c>
      <c r="F178" s="4">
        <f>VLOOKUP(B178,'Attendance Summary'!G:H,2,FALSE)</f>
        <v>11</v>
      </c>
      <c r="G178" s="7">
        <f t="shared" si="1"/>
        <v>0.81818181818181823</v>
      </c>
      <c r="H178" s="7" t="str">
        <f ca="1">(IFERROR(VLOOKUP(A178,'Exit Ticket Summary'!A:B,2,FALSE),"0"))</f>
        <v>0</v>
      </c>
    </row>
    <row r="179" spans="1:8" ht="13" x14ac:dyDescent="0.15">
      <c r="A179" s="4" t="str">
        <f>'Attendance Summary'!A180</f>
        <v>Jose Hernandez</v>
      </c>
      <c r="B179" s="4" t="str">
        <f>VLOOKUP(A179,'Attendance Data'!E:F,2,FALSE)</f>
        <v>Del Valle</v>
      </c>
      <c r="C179" s="4" t="str">
        <f>VLOOKUP(A179,'Attendance Data'!E:G,3,FALSE)</f>
        <v>SELP</v>
      </c>
      <c r="D179" s="7">
        <f t="shared" ca="1" si="0"/>
        <v>0.10909090909090909</v>
      </c>
      <c r="E179" s="4">
        <f>VLOOKUP(A179,'Attendance Summary'!A:B,2,FALSE)</f>
        <v>4</v>
      </c>
      <c r="F179" s="4">
        <f>VLOOKUP(B179,'Attendance Summary'!G:H,2,FALSE)</f>
        <v>11</v>
      </c>
      <c r="G179" s="7">
        <f t="shared" si="1"/>
        <v>0.36363636363636365</v>
      </c>
      <c r="H179" s="7" t="str">
        <f ca="1">(IFERROR(VLOOKUP(A179,'Exit Ticket Summary'!A:B,2,FALSE),"0"))</f>
        <v>0</v>
      </c>
    </row>
    <row r="180" spans="1:8" ht="13" x14ac:dyDescent="0.15">
      <c r="A180" s="4" t="str">
        <f>'Attendance Summary'!A181</f>
        <v>Joseline Diaz</v>
      </c>
      <c r="B180" s="4" t="str">
        <f>VLOOKUP(A180,'Attendance Data'!E:F,2,FALSE)</f>
        <v>Akins</v>
      </c>
      <c r="C180" s="4" t="str">
        <f>VLOOKUP(A180,'Attendance Data'!E:G,3,FALSE)</f>
        <v>SELP</v>
      </c>
      <c r="D180" s="7">
        <f t="shared" ca="1" si="0"/>
        <v>0.3</v>
      </c>
      <c r="E180" s="4">
        <f>VLOOKUP(A180,'Attendance Summary'!A:B,2,FALSE)</f>
        <v>11</v>
      </c>
      <c r="F180" s="4">
        <f>VLOOKUP(B180,'Attendance Summary'!G:H,2,FALSE)</f>
        <v>11</v>
      </c>
      <c r="G180" s="7">
        <f t="shared" si="1"/>
        <v>1</v>
      </c>
      <c r="H180" s="7" t="str">
        <f ca="1">(IFERROR(VLOOKUP(A180,'Exit Ticket Summary'!A:B,2,FALSE),"0"))</f>
        <v>0</v>
      </c>
    </row>
    <row r="181" spans="1:8" ht="13" x14ac:dyDescent="0.15">
      <c r="A181" s="4" t="str">
        <f>'Attendance Summary'!A182</f>
        <v>Joshua Guiang</v>
      </c>
      <c r="B181" s="4" t="str">
        <f>VLOOKUP(A181,'Attendance Data'!E:F,2,FALSE)</f>
        <v>Pflugerville</v>
      </c>
      <c r="C181" s="4" t="str">
        <f>VLOOKUP(A181,'Attendance Data'!E:G,3,FALSE)</f>
        <v>SELP</v>
      </c>
      <c r="D181" s="7">
        <f t="shared" ca="1" si="0"/>
        <v>0.24545454545454545</v>
      </c>
      <c r="E181" s="4">
        <f>VLOOKUP(A181,'Attendance Summary'!A:B,2,FALSE)</f>
        <v>9</v>
      </c>
      <c r="F181" s="4">
        <f>VLOOKUP(B181,'Attendance Summary'!G:H,2,FALSE)</f>
        <v>11</v>
      </c>
      <c r="G181" s="7">
        <f t="shared" si="1"/>
        <v>0.81818181818181823</v>
      </c>
      <c r="H181" s="7" t="str">
        <f ca="1">(IFERROR(VLOOKUP(A181,'Exit Ticket Summary'!A:B,2,FALSE),"0"))</f>
        <v>0</v>
      </c>
    </row>
    <row r="182" spans="1:8" ht="13" x14ac:dyDescent="0.15">
      <c r="A182" s="4" t="str">
        <f>'Attendance Summary'!A183</f>
        <v>Juan Salas</v>
      </c>
      <c r="B182" s="4" t="str">
        <f>VLOOKUP(A182,'Attendance Data'!E:F,2,FALSE)</f>
        <v>Del Valle</v>
      </c>
      <c r="C182" s="4" t="str">
        <f>VLOOKUP(A182,'Attendance Data'!E:G,3,FALSE)</f>
        <v>WDLP</v>
      </c>
      <c r="D182" s="7">
        <f t="shared" ca="1" si="0"/>
        <v>0.3</v>
      </c>
      <c r="E182" s="4">
        <f>VLOOKUP(A182,'Attendance Summary'!A:B,2,FALSE)</f>
        <v>11</v>
      </c>
      <c r="F182" s="4">
        <f>VLOOKUP(B182,'Attendance Summary'!G:H,2,FALSE)</f>
        <v>11</v>
      </c>
      <c r="G182" s="7">
        <f t="shared" si="1"/>
        <v>1</v>
      </c>
      <c r="H182" s="7" t="str">
        <f ca="1">(IFERROR(VLOOKUP(A182,'Exit Ticket Summary'!A:B,2,FALSE),"0"))</f>
        <v>0</v>
      </c>
    </row>
    <row r="183" spans="1:8" ht="13" x14ac:dyDescent="0.15">
      <c r="A183" s="4" t="str">
        <f>'Attendance Summary'!A184</f>
        <v>Julian Garza</v>
      </c>
      <c r="B183" s="4" t="str">
        <f>VLOOKUP(A183,'Attendance Data'!E:F,2,FALSE)</f>
        <v>Del Valle</v>
      </c>
      <c r="C183" s="4" t="str">
        <f>VLOOKUP(A183,'Attendance Data'!E:G,3,FALSE)</f>
        <v>SELP</v>
      </c>
      <c r="D183" s="7">
        <f t="shared" ca="1" si="0"/>
        <v>0.3</v>
      </c>
      <c r="E183" s="4">
        <f>VLOOKUP(A183,'Attendance Summary'!A:B,2,FALSE)</f>
        <v>11</v>
      </c>
      <c r="F183" s="4">
        <f>VLOOKUP(B183,'Attendance Summary'!G:H,2,FALSE)</f>
        <v>11</v>
      </c>
      <c r="G183" s="7">
        <f t="shared" si="1"/>
        <v>1</v>
      </c>
      <c r="H183" s="7" t="str">
        <f ca="1">(IFERROR(VLOOKUP(A183,'Exit Ticket Summary'!A:B,2,FALSE),"0"))</f>
        <v>0</v>
      </c>
    </row>
    <row r="184" spans="1:8" ht="13" x14ac:dyDescent="0.15">
      <c r="A184" s="4" t="str">
        <f>'Attendance Summary'!A185</f>
        <v>Justice Warren</v>
      </c>
      <c r="B184" s="4" t="str">
        <f>VLOOKUP(A184,'Attendance Data'!E:F,2,FALSE)</f>
        <v>Del Valle</v>
      </c>
      <c r="C184" s="4" t="str">
        <f>VLOOKUP(A184,'Attendance Data'!E:G,3,FALSE)</f>
        <v>SELP</v>
      </c>
      <c r="D184" s="7">
        <f t="shared" ca="1" si="0"/>
        <v>0.21818181818181817</v>
      </c>
      <c r="E184" s="4">
        <f>VLOOKUP(A184,'Attendance Summary'!A:B,2,FALSE)</f>
        <v>8</v>
      </c>
      <c r="F184" s="4">
        <f>VLOOKUP(B184,'Attendance Summary'!G:H,2,FALSE)</f>
        <v>11</v>
      </c>
      <c r="G184" s="7">
        <f t="shared" si="1"/>
        <v>0.72727272727272729</v>
      </c>
      <c r="H184" s="7" t="str">
        <f ca="1">(IFERROR(VLOOKUP(A184,'Exit Ticket Summary'!A:B,2,FALSE),"0"))</f>
        <v>0</v>
      </c>
    </row>
    <row r="185" spans="1:8" ht="13" x14ac:dyDescent="0.15">
      <c r="A185" s="4" t="str">
        <f>'Attendance Summary'!A186</f>
        <v>Justin Pierson</v>
      </c>
      <c r="B185" s="4" t="str">
        <f>VLOOKUP(A185,'Attendance Data'!E:F,2,FALSE)</f>
        <v>Manor Senior High School</v>
      </c>
      <c r="C185" s="4" t="str">
        <f>VLOOKUP(A185,'Attendance Data'!E:G,3,FALSE)</f>
        <v>SELP</v>
      </c>
      <c r="D185" s="7">
        <f t="shared" ca="1" si="0"/>
        <v>0.13333333333333333</v>
      </c>
      <c r="E185" s="4">
        <f>VLOOKUP(A185,'Attendance Summary'!A:B,2,FALSE)</f>
        <v>4</v>
      </c>
      <c r="F185" s="4">
        <f>VLOOKUP(B185,'Attendance Summary'!G:H,2,FALSE)</f>
        <v>9</v>
      </c>
      <c r="G185" s="7">
        <f t="shared" si="1"/>
        <v>0.44444444444444442</v>
      </c>
      <c r="H185" s="7" t="str">
        <f ca="1">(IFERROR(VLOOKUP(A185,'Exit Ticket Summary'!A:B,2,FALSE),"0"))</f>
        <v>0</v>
      </c>
    </row>
    <row r="186" spans="1:8" ht="13" x14ac:dyDescent="0.15">
      <c r="A186" s="4" t="str">
        <f>'Attendance Summary'!A187</f>
        <v>Kacylia Castro</v>
      </c>
      <c r="B186" s="4" t="str">
        <f>VLOOKUP(A186,'Attendance Data'!E:F,2,FALSE)</f>
        <v>Stony Point</v>
      </c>
      <c r="C186" s="4" t="str">
        <f>VLOOKUP(A186,'Attendance Data'!E:G,3,FALSE)</f>
        <v>WDLP</v>
      </c>
      <c r="D186" s="7">
        <f t="shared" ca="1" si="0"/>
        <v>0.24545454545454545</v>
      </c>
      <c r="E186" s="4">
        <f>VLOOKUP(A186,'Attendance Summary'!A:B,2,FALSE)</f>
        <v>9</v>
      </c>
      <c r="F186" s="4">
        <f>VLOOKUP(B186,'Attendance Summary'!G:H,2,FALSE)</f>
        <v>11</v>
      </c>
      <c r="G186" s="7">
        <f t="shared" si="1"/>
        <v>0.81818181818181823</v>
      </c>
      <c r="H186" s="7" t="str">
        <f ca="1">(IFERROR(VLOOKUP(A186,'Exit Ticket Summary'!A:B,2,FALSE),"0"))</f>
        <v>0</v>
      </c>
    </row>
    <row r="187" spans="1:8" ht="13" x14ac:dyDescent="0.15">
      <c r="A187" s="4" t="str">
        <f>'Attendance Summary'!A188</f>
        <v>Kaitlyn Vo</v>
      </c>
      <c r="B187" s="4" t="str">
        <f>VLOOKUP(A187,'Attendance Data'!E:F,2,FALSE)</f>
        <v>Hendrickson</v>
      </c>
      <c r="C187" s="4" t="str">
        <f>VLOOKUP(A187,'Attendance Data'!E:G,3,FALSE)</f>
        <v>SELP</v>
      </c>
      <c r="D187" s="7">
        <f t="shared" ca="1" si="0"/>
        <v>4.9999999999999996E-2</v>
      </c>
      <c r="E187" s="4">
        <f>VLOOKUP(A187,'Attendance Summary'!A:B,2,FALSE)</f>
        <v>2</v>
      </c>
      <c r="F187" s="4">
        <f>VLOOKUP(B187,'Attendance Summary'!G:H,2,FALSE)</f>
        <v>12</v>
      </c>
      <c r="G187" s="7">
        <f t="shared" si="1"/>
        <v>0.16666666666666666</v>
      </c>
      <c r="H187" s="7" t="str">
        <f ca="1">(IFERROR(VLOOKUP(A187,'Exit Ticket Summary'!A:B,2,FALSE),"0"))</f>
        <v>0</v>
      </c>
    </row>
    <row r="188" spans="1:8" ht="13" x14ac:dyDescent="0.15">
      <c r="A188" s="4" t="str">
        <f>'Attendance Summary'!A189</f>
        <v>Kaiya Bello-Munn</v>
      </c>
      <c r="B188" s="4" t="str">
        <f>VLOOKUP(A188,'Attendance Data'!E:F,2,FALSE)</f>
        <v>Manor Early College High School</v>
      </c>
      <c r="C188" s="4" t="str">
        <f>VLOOKUP(A188,'Attendance Data'!E:G,3,FALSE)</f>
        <v>SELP</v>
      </c>
      <c r="D188" s="7">
        <f t="shared" ca="1" si="0"/>
        <v>0.3</v>
      </c>
      <c r="E188" s="4">
        <f>VLOOKUP(A188,'Attendance Summary'!A:B,2,FALSE)</f>
        <v>9</v>
      </c>
      <c r="F188" s="4">
        <f>VLOOKUP(B188,'Attendance Summary'!G:H,2,FALSE)</f>
        <v>9</v>
      </c>
      <c r="G188" s="7">
        <f t="shared" si="1"/>
        <v>1</v>
      </c>
      <c r="H188" s="7" t="str">
        <f ca="1">(IFERROR(VLOOKUP(A188,'Exit Ticket Summary'!A:B,2,FALSE),"0"))</f>
        <v>0</v>
      </c>
    </row>
    <row r="189" spans="1:8" ht="13" x14ac:dyDescent="0.15">
      <c r="A189" s="4" t="str">
        <f>'Attendance Summary'!A190</f>
        <v>Kaleb Ramirez</v>
      </c>
      <c r="B189" s="4" t="str">
        <f>VLOOKUP(A189,'Attendance Data'!E:F,2,FALSE)</f>
        <v>Manor Senior High School</v>
      </c>
      <c r="C189" s="4" t="str">
        <f>VLOOKUP(A189,'Attendance Data'!E:G,3,FALSE)</f>
        <v>WDLP</v>
      </c>
      <c r="D189" s="7">
        <f t="shared" ca="1" si="0"/>
        <v>0.3</v>
      </c>
      <c r="E189" s="4">
        <f>VLOOKUP(A189,'Attendance Summary'!A:B,2,FALSE)</f>
        <v>9</v>
      </c>
      <c r="F189" s="4">
        <f>VLOOKUP(B189,'Attendance Summary'!G:H,2,FALSE)</f>
        <v>9</v>
      </c>
      <c r="G189" s="7">
        <f t="shared" si="1"/>
        <v>1</v>
      </c>
      <c r="H189" s="7" t="str">
        <f ca="1">(IFERROR(VLOOKUP(A189,'Exit Ticket Summary'!A:B,2,FALSE),"0"))</f>
        <v>0</v>
      </c>
    </row>
    <row r="190" spans="1:8" ht="13" x14ac:dyDescent="0.15">
      <c r="A190" s="4" t="str">
        <f>'Attendance Summary'!A191</f>
        <v>Karla Jackson</v>
      </c>
      <c r="B190" s="4" t="str">
        <f>VLOOKUP(A190,'Attendance Data'!E:F,2,FALSE)</f>
        <v>Stony Point</v>
      </c>
      <c r="C190" s="6" t="s">
        <v>9</v>
      </c>
      <c r="D190" s="7">
        <f t="shared" ca="1" si="0"/>
        <v>0.16363636363636361</v>
      </c>
      <c r="E190" s="4">
        <f>VLOOKUP(A190,'Attendance Summary'!A:B,2,FALSE)</f>
        <v>6</v>
      </c>
      <c r="F190" s="4">
        <f>VLOOKUP(B190,'Attendance Summary'!G:H,2,FALSE)</f>
        <v>11</v>
      </c>
      <c r="G190" s="7">
        <f t="shared" si="1"/>
        <v>0.54545454545454541</v>
      </c>
      <c r="H190" s="7" t="str">
        <f ca="1">(IFERROR(VLOOKUP(A190,'Exit Ticket Summary'!A:B,2,FALSE),"0"))</f>
        <v>0</v>
      </c>
    </row>
    <row r="191" spans="1:8" ht="13" x14ac:dyDescent="0.15">
      <c r="A191" s="4" t="str">
        <f>'Attendance Summary'!A192</f>
        <v>Kathleen Robot</v>
      </c>
      <c r="B191" s="4" t="str">
        <f>VLOOKUP(A191,'Attendance Data'!E:F,2,FALSE)</f>
        <v>Stony Point</v>
      </c>
      <c r="C191" s="4" t="str">
        <f>VLOOKUP(A191,'Attendance Data'!E:G,3,FALSE)</f>
        <v>WDLP</v>
      </c>
      <c r="D191" s="7">
        <f t="shared" ca="1" si="0"/>
        <v>0.21818181818181817</v>
      </c>
      <c r="E191" s="4">
        <f>VLOOKUP(A191,'Attendance Summary'!A:B,2,FALSE)</f>
        <v>8</v>
      </c>
      <c r="F191" s="4">
        <f>VLOOKUP(B191,'Attendance Summary'!G:H,2,FALSE)</f>
        <v>11</v>
      </c>
      <c r="G191" s="7">
        <f t="shared" si="1"/>
        <v>0.72727272727272729</v>
      </c>
      <c r="H191" s="7" t="str">
        <f ca="1">(IFERROR(VLOOKUP(A191,'Exit Ticket Summary'!A:B,2,FALSE),"0"))</f>
        <v>0</v>
      </c>
    </row>
    <row r="192" spans="1:8" ht="13" x14ac:dyDescent="0.15">
      <c r="A192" s="4" t="str">
        <f>'Attendance Summary'!A193</f>
        <v>Kayleigh Roberts</v>
      </c>
      <c r="B192" s="4" t="str">
        <f>VLOOKUP(A192,'Attendance Data'!E:F,2,FALSE)</f>
        <v>Hendrickson</v>
      </c>
      <c r="C192" s="4" t="str">
        <f>VLOOKUP(A192,'Attendance Data'!E:G,3,FALSE)</f>
        <v>SELP</v>
      </c>
      <c r="D192" s="7">
        <f t="shared" ca="1" si="0"/>
        <v>0.22499999999999998</v>
      </c>
      <c r="E192" s="4">
        <f>VLOOKUP(A192,'Attendance Summary'!A:B,2,FALSE)</f>
        <v>9</v>
      </c>
      <c r="F192" s="4">
        <f>VLOOKUP(B192,'Attendance Summary'!G:H,2,FALSE)</f>
        <v>12</v>
      </c>
      <c r="G192" s="7">
        <f t="shared" si="1"/>
        <v>0.75</v>
      </c>
      <c r="H192" s="7" t="str">
        <f ca="1">(IFERROR(VLOOKUP(A192,'Exit Ticket Summary'!A:B,2,FALSE),"0"))</f>
        <v>0</v>
      </c>
    </row>
    <row r="193" spans="1:8" ht="13" x14ac:dyDescent="0.15">
      <c r="A193" s="4" t="str">
        <f>'Attendance Summary'!A194</f>
        <v>Kehali Bekalu</v>
      </c>
      <c r="B193" s="4" t="str">
        <f>VLOOKUP(A193,'Attendance Data'!E:F,2,FALSE)</f>
        <v>Hendrickson</v>
      </c>
      <c r="C193" s="4" t="str">
        <f>VLOOKUP(A193,'Attendance Data'!E:G,3,FALSE)</f>
        <v>WDLP</v>
      </c>
      <c r="D193" s="7">
        <f t="shared" ca="1" si="0"/>
        <v>0.27499999999999997</v>
      </c>
      <c r="E193" s="4">
        <f>VLOOKUP(A193,'Attendance Summary'!A:B,2,FALSE)</f>
        <v>11</v>
      </c>
      <c r="F193" s="4">
        <f>VLOOKUP(B193,'Attendance Summary'!G:H,2,FALSE)</f>
        <v>12</v>
      </c>
      <c r="G193" s="7">
        <f t="shared" si="1"/>
        <v>0.91666666666666663</v>
      </c>
      <c r="H193" s="7" t="str">
        <f ca="1">(IFERROR(VLOOKUP(A193,'Exit Ticket Summary'!A:B,2,FALSE),"0"))</f>
        <v>0</v>
      </c>
    </row>
    <row r="194" spans="1:8" ht="13" x14ac:dyDescent="0.15">
      <c r="A194" s="4" t="str">
        <f>'Attendance Summary'!A195</f>
        <v>Keilan Shaw</v>
      </c>
      <c r="B194" s="4" t="str">
        <f>VLOOKUP(A194,'Attendance Data'!E:F,2,FALSE)</f>
        <v>Stony Point</v>
      </c>
      <c r="C194" s="4" t="str">
        <f>VLOOKUP(A194,'Attendance Data'!E:G,3,FALSE)</f>
        <v>WDLP</v>
      </c>
      <c r="D194" s="7">
        <f t="shared" ca="1" si="0"/>
        <v>8.1818181818181804E-2</v>
      </c>
      <c r="E194" s="4">
        <f>VLOOKUP(A194,'Attendance Summary'!A:B,2,FALSE)</f>
        <v>3</v>
      </c>
      <c r="F194" s="4">
        <f>VLOOKUP(B194,'Attendance Summary'!G:H,2,FALSE)</f>
        <v>11</v>
      </c>
      <c r="G194" s="7">
        <f t="shared" si="1"/>
        <v>0.27272727272727271</v>
      </c>
      <c r="H194" s="7" t="str">
        <f ca="1">(IFERROR(VLOOKUP(A194,'Exit Ticket Summary'!A:B,2,FALSE),"0"))</f>
        <v>0</v>
      </c>
    </row>
    <row r="195" spans="1:8" ht="13" x14ac:dyDescent="0.15">
      <c r="A195" s="4" t="str">
        <f>'Attendance Summary'!A196</f>
        <v>Keira Tran</v>
      </c>
      <c r="B195" s="4" t="str">
        <f>VLOOKUP(A195,'Attendance Data'!E:F,2,FALSE)</f>
        <v>Pflugerville</v>
      </c>
      <c r="C195" s="4" t="str">
        <f>VLOOKUP(A195,'Attendance Data'!E:G,3,FALSE)</f>
        <v>WDLP</v>
      </c>
      <c r="D195" s="7">
        <f t="shared" ca="1" si="0"/>
        <v>0.27272727272727271</v>
      </c>
      <c r="E195" s="4">
        <f>VLOOKUP(A195,'Attendance Summary'!A:B,2,FALSE)</f>
        <v>10</v>
      </c>
      <c r="F195" s="4">
        <f>VLOOKUP(B195,'Attendance Summary'!G:H,2,FALSE)</f>
        <v>11</v>
      </c>
      <c r="G195" s="7">
        <f t="shared" si="1"/>
        <v>0.90909090909090906</v>
      </c>
      <c r="H195" s="7" t="str">
        <f ca="1">(IFERROR(VLOOKUP(A195,'Exit Ticket Summary'!A:B,2,FALSE),"0"))</f>
        <v>0</v>
      </c>
    </row>
    <row r="196" spans="1:8" ht="13" x14ac:dyDescent="0.15">
      <c r="A196" s="4" t="str">
        <f>'Attendance Summary'!A197</f>
        <v>Kel Paw</v>
      </c>
      <c r="B196" s="4" t="str">
        <f>VLOOKUP(A196,'Attendance Data'!E:F,2,FALSE)</f>
        <v>Manor Early College High School</v>
      </c>
      <c r="C196" s="4" t="str">
        <f>VLOOKUP(A196,'Attendance Data'!E:G,3,FALSE)</f>
        <v>WDLP</v>
      </c>
      <c r="D196" s="7">
        <f t="shared" ca="1" si="0"/>
        <v>0.19999999999999998</v>
      </c>
      <c r="E196" s="4">
        <f>VLOOKUP(A196,'Attendance Summary'!A:B,2,FALSE)</f>
        <v>6</v>
      </c>
      <c r="F196" s="4">
        <f>VLOOKUP(B196,'Attendance Summary'!G:H,2,FALSE)</f>
        <v>9</v>
      </c>
      <c r="G196" s="7">
        <f t="shared" si="1"/>
        <v>0.66666666666666663</v>
      </c>
      <c r="H196" s="7" t="str">
        <f ca="1">(IFERROR(VLOOKUP(A196,'Exit Ticket Summary'!A:B,2,FALSE),"0"))</f>
        <v>0</v>
      </c>
    </row>
    <row r="197" spans="1:8" ht="13" x14ac:dyDescent="0.15">
      <c r="A197" s="4" t="str">
        <f>'Attendance Summary'!A198</f>
        <v>Kennia Toledo</v>
      </c>
      <c r="B197" s="4" t="str">
        <f>VLOOKUP(A197,'Attendance Data'!E:F,2,FALSE)</f>
        <v>Akins</v>
      </c>
      <c r="C197" s="4" t="str">
        <f>VLOOKUP(A197,'Attendance Data'!E:G,3,FALSE)</f>
        <v>WDLP</v>
      </c>
      <c r="D197" s="7">
        <f t="shared" ca="1" si="0"/>
        <v>0.27272727272727271</v>
      </c>
      <c r="E197" s="4">
        <f>VLOOKUP(A197,'Attendance Summary'!A:B,2,FALSE)</f>
        <v>10</v>
      </c>
      <c r="F197" s="4">
        <f>VLOOKUP(B197,'Attendance Summary'!G:H,2,FALSE)</f>
        <v>11</v>
      </c>
      <c r="G197" s="7">
        <f t="shared" si="1"/>
        <v>0.90909090909090906</v>
      </c>
      <c r="H197" s="7" t="str">
        <f ca="1">(IFERROR(VLOOKUP(A197,'Exit Ticket Summary'!A:B,2,FALSE),"0"))</f>
        <v>0</v>
      </c>
    </row>
    <row r="198" spans="1:8" ht="13" x14ac:dyDescent="0.15">
      <c r="A198" s="4" t="str">
        <f>'Attendance Summary'!A199</f>
        <v>Kevin McMillan</v>
      </c>
      <c r="B198" s="4" t="str">
        <f>VLOOKUP(A198,'Attendance Data'!E:F,2,FALSE)</f>
        <v>Stony Point</v>
      </c>
      <c r="C198" s="4" t="str">
        <f>VLOOKUP(A198,'Attendance Data'!E:G,3,FALSE)</f>
        <v>WDLP</v>
      </c>
      <c r="D198" s="7">
        <f t="shared" ca="1" si="0"/>
        <v>0.3</v>
      </c>
      <c r="E198" s="4">
        <f>VLOOKUP(A198,'Attendance Summary'!A:B,2,FALSE)</f>
        <v>11</v>
      </c>
      <c r="F198" s="4">
        <f>VLOOKUP(B198,'Attendance Summary'!G:H,2,FALSE)</f>
        <v>11</v>
      </c>
      <c r="G198" s="7">
        <f t="shared" si="1"/>
        <v>1</v>
      </c>
      <c r="H198" s="7" t="str">
        <f ca="1">(IFERROR(VLOOKUP(A198,'Exit Ticket Summary'!A:B,2,FALSE),"0"))</f>
        <v>0</v>
      </c>
    </row>
    <row r="199" spans="1:8" ht="13" x14ac:dyDescent="0.15">
      <c r="A199" s="4" t="str">
        <f>'Attendance Summary'!A200</f>
        <v>Kevon Crayton</v>
      </c>
      <c r="B199" s="4" t="str">
        <f>VLOOKUP(A199,'Attendance Data'!E:F,2,FALSE)</f>
        <v>Del Valle</v>
      </c>
      <c r="C199" s="4" t="str">
        <f>VLOOKUP(A199,'Attendance Data'!E:G,3,FALSE)</f>
        <v>WDLP</v>
      </c>
      <c r="D199" s="7">
        <f t="shared" ca="1" si="0"/>
        <v>0.13636363636363635</v>
      </c>
      <c r="E199" s="4">
        <f>VLOOKUP(A199,'Attendance Summary'!A:B,2,FALSE)</f>
        <v>5</v>
      </c>
      <c r="F199" s="4">
        <f>VLOOKUP(B199,'Attendance Summary'!G:H,2,FALSE)</f>
        <v>11</v>
      </c>
      <c r="G199" s="7">
        <f t="shared" si="1"/>
        <v>0.45454545454545453</v>
      </c>
      <c r="H199" s="7" t="str">
        <f ca="1">(IFERROR(VLOOKUP(A199,'Exit Ticket Summary'!A:B,2,FALSE),"0"))</f>
        <v>0</v>
      </c>
    </row>
    <row r="200" spans="1:8" ht="13" x14ac:dyDescent="0.15">
      <c r="A200" s="4" t="str">
        <f>'Attendance Summary'!A201</f>
        <v>Keysibeth Guerra</v>
      </c>
      <c r="B200" s="4" t="str">
        <f>VLOOKUP(A200,'Attendance Data'!E:F,2,FALSE)</f>
        <v>Hendrickson</v>
      </c>
      <c r="C200" s="4" t="str">
        <f>VLOOKUP(A200,'Attendance Data'!E:G,3,FALSE)</f>
        <v>WDLP</v>
      </c>
      <c r="D200" s="7">
        <f t="shared" ca="1" si="0"/>
        <v>0.25</v>
      </c>
      <c r="E200" s="4">
        <f>VLOOKUP(A200,'Attendance Summary'!A:B,2,FALSE)</f>
        <v>10</v>
      </c>
      <c r="F200" s="4">
        <f>VLOOKUP(B200,'Attendance Summary'!G:H,2,FALSE)</f>
        <v>12</v>
      </c>
      <c r="G200" s="7">
        <f t="shared" si="1"/>
        <v>0.83333333333333337</v>
      </c>
      <c r="H200" s="7" t="str">
        <f ca="1">(IFERROR(VLOOKUP(A200,'Exit Ticket Summary'!A:B,2,FALSE),"0"))</f>
        <v>0</v>
      </c>
    </row>
    <row r="201" spans="1:8" ht="13" x14ac:dyDescent="0.15">
      <c r="A201" s="4" t="str">
        <f>'Attendance Summary'!A202</f>
        <v>Kimberly Lujan</v>
      </c>
      <c r="B201" s="4" t="str">
        <f>VLOOKUP(A201,'Attendance Data'!E:F,2,FALSE)</f>
        <v>Akins</v>
      </c>
      <c r="C201" s="4" t="str">
        <f>VLOOKUP(A201,'Attendance Data'!E:G,3,FALSE)</f>
        <v>WDLP</v>
      </c>
      <c r="D201" s="7">
        <f t="shared" ca="1" si="0"/>
        <v>0.24545454545454545</v>
      </c>
      <c r="E201" s="4">
        <f>VLOOKUP(A201,'Attendance Summary'!A:B,2,FALSE)</f>
        <v>9</v>
      </c>
      <c r="F201" s="4">
        <f>VLOOKUP(B201,'Attendance Summary'!G:H,2,FALSE)</f>
        <v>11</v>
      </c>
      <c r="G201" s="7">
        <f t="shared" si="1"/>
        <v>0.81818181818181823</v>
      </c>
      <c r="H201" s="7" t="str">
        <f ca="1">(IFERROR(VLOOKUP(A201,'Exit Ticket Summary'!A:B,2,FALSE),"0"))</f>
        <v>0</v>
      </c>
    </row>
    <row r="202" spans="1:8" ht="13" x14ac:dyDescent="0.15">
      <c r="A202" s="4" t="str">
        <f>'Attendance Summary'!A203</f>
        <v>Kiya Clay</v>
      </c>
      <c r="B202" s="4" t="str">
        <f>VLOOKUP(A202,'Attendance Data'!E:F,2,FALSE)</f>
        <v>Manor Early College High School</v>
      </c>
      <c r="C202" s="4" t="str">
        <f>VLOOKUP(A202,'Attendance Data'!E:G,3,FALSE)</f>
        <v>WDLP</v>
      </c>
      <c r="D202" s="7">
        <f t="shared" ca="1" si="0"/>
        <v>0.16666666666666666</v>
      </c>
      <c r="E202" s="4">
        <f>VLOOKUP(A202,'Attendance Summary'!A:B,2,FALSE)</f>
        <v>5</v>
      </c>
      <c r="F202" s="4">
        <f>VLOOKUP(B202,'Attendance Summary'!G:H,2,FALSE)</f>
        <v>9</v>
      </c>
      <c r="G202" s="7">
        <f t="shared" si="1"/>
        <v>0.55555555555555558</v>
      </c>
      <c r="H202" s="7" t="str">
        <f ca="1">(IFERROR(VLOOKUP(A202,'Exit Ticket Summary'!A:B,2,FALSE),"0"))</f>
        <v>0</v>
      </c>
    </row>
    <row r="203" spans="1:8" ht="13" x14ac:dyDescent="0.15">
      <c r="A203" s="4" t="str">
        <f>'Attendance Summary'!A204</f>
        <v>Kyle Chambless</v>
      </c>
      <c r="B203" s="4" t="str">
        <f>VLOOKUP(A203,'Attendance Data'!E:F,2,FALSE)</f>
        <v>Stony Point</v>
      </c>
      <c r="C203" s="4" t="str">
        <f>VLOOKUP(A203,'Attendance Data'!E:G,3,FALSE)</f>
        <v>WDLP</v>
      </c>
      <c r="D203" s="7">
        <f t="shared" ca="1" si="0"/>
        <v>0.3</v>
      </c>
      <c r="E203" s="4">
        <f>VLOOKUP(A203,'Attendance Summary'!A:B,2,FALSE)</f>
        <v>11</v>
      </c>
      <c r="F203" s="4">
        <f>VLOOKUP(B203,'Attendance Summary'!G:H,2,FALSE)</f>
        <v>11</v>
      </c>
      <c r="G203" s="7">
        <f t="shared" si="1"/>
        <v>1</v>
      </c>
      <c r="H203" s="7" t="str">
        <f ca="1">(IFERROR(VLOOKUP(A203,'Exit Ticket Summary'!A:B,2,FALSE),"0"))</f>
        <v>0</v>
      </c>
    </row>
    <row r="204" spans="1:8" ht="13" x14ac:dyDescent="0.15">
      <c r="A204" s="4" t="str">
        <f>'Attendance Summary'!A205</f>
        <v>Kyndal Hampton</v>
      </c>
      <c r="B204" s="4" t="str">
        <f>VLOOKUP(A204,'Attendance Data'!E:F,2,FALSE)</f>
        <v>Pflugerville</v>
      </c>
      <c r="C204" s="4" t="str">
        <f>VLOOKUP(A204,'Attendance Data'!E:G,3,FALSE)</f>
        <v>WDLP</v>
      </c>
      <c r="D204" s="7">
        <f t="shared" ca="1" si="0"/>
        <v>0.21818181818181817</v>
      </c>
      <c r="E204" s="4">
        <f>VLOOKUP(A204,'Attendance Summary'!A:B,2,FALSE)</f>
        <v>8</v>
      </c>
      <c r="F204" s="4">
        <f>VLOOKUP(B204,'Attendance Summary'!G:H,2,FALSE)</f>
        <v>11</v>
      </c>
      <c r="G204" s="7">
        <f t="shared" si="1"/>
        <v>0.72727272727272729</v>
      </c>
      <c r="H204" s="7" t="str">
        <f ca="1">(IFERROR(VLOOKUP(A204,'Exit Ticket Summary'!A:B,2,FALSE),"0"))</f>
        <v>0</v>
      </c>
    </row>
    <row r="205" spans="1:8" ht="13" x14ac:dyDescent="0.15">
      <c r="A205" s="4" t="str">
        <f>'Attendance Summary'!A206</f>
        <v>Lalit Khadka</v>
      </c>
      <c r="B205" s="4" t="str">
        <f>VLOOKUP(A205,'Attendance Data'!E:F,2,FALSE)</f>
        <v>Del Valle</v>
      </c>
      <c r="C205" s="4" t="str">
        <f>VLOOKUP(A205,'Attendance Data'!E:G,3,FALSE)</f>
        <v>WDLP</v>
      </c>
      <c r="D205" s="7">
        <f t="shared" ca="1" si="0"/>
        <v>0.16363636363636361</v>
      </c>
      <c r="E205" s="4">
        <f>VLOOKUP(A205,'Attendance Summary'!A:B,2,FALSE)</f>
        <v>6</v>
      </c>
      <c r="F205" s="4">
        <f>VLOOKUP(B205,'Attendance Summary'!G:H,2,FALSE)</f>
        <v>11</v>
      </c>
      <c r="G205" s="7">
        <f t="shared" si="1"/>
        <v>0.54545454545454541</v>
      </c>
      <c r="H205" s="7" t="str">
        <f ca="1">(IFERROR(VLOOKUP(A205,'Exit Ticket Summary'!A:B,2,FALSE),"0"))</f>
        <v>0</v>
      </c>
    </row>
    <row r="206" spans="1:8" ht="13" x14ac:dyDescent="0.15">
      <c r="A206" s="4" t="str">
        <f>'Attendance Summary'!A207</f>
        <v>Lambert Ike</v>
      </c>
      <c r="B206" s="4" t="str">
        <f>VLOOKUP(A206,'Attendance Data'!E:F,2,FALSE)</f>
        <v>Pflugerville</v>
      </c>
      <c r="C206" s="4" t="str">
        <f>VLOOKUP(A206,'Attendance Data'!E:G,3,FALSE)</f>
        <v>SELP</v>
      </c>
      <c r="D206" s="7">
        <f t="shared" ca="1" si="0"/>
        <v>0.10909090909090909</v>
      </c>
      <c r="E206" s="4">
        <f>VLOOKUP(A206,'Attendance Summary'!A:B,2,FALSE)</f>
        <v>4</v>
      </c>
      <c r="F206" s="4">
        <f>VLOOKUP(B206,'Attendance Summary'!G:H,2,FALSE)</f>
        <v>11</v>
      </c>
      <c r="G206" s="7">
        <f t="shared" si="1"/>
        <v>0.36363636363636365</v>
      </c>
      <c r="H206" s="7" t="str">
        <f ca="1">(IFERROR(VLOOKUP(A206,'Exit Ticket Summary'!A:B,2,FALSE),"0"))</f>
        <v>0</v>
      </c>
    </row>
    <row r="207" spans="1:8" ht="13" x14ac:dyDescent="0.15">
      <c r="A207" s="4" t="str">
        <f>'Attendance Summary'!A208</f>
        <v>Laniyah Gleason</v>
      </c>
      <c r="B207" s="4" t="str">
        <f>VLOOKUP(A207,'Attendance Data'!E:F,2,FALSE)</f>
        <v>Manor Early College High School</v>
      </c>
      <c r="C207" s="4" t="str">
        <f>VLOOKUP(A207,'Attendance Data'!E:G,3,FALSE)</f>
        <v>WDLP</v>
      </c>
      <c r="D207" s="7">
        <f t="shared" ca="1" si="0"/>
        <v>3.3333333333333333E-2</v>
      </c>
      <c r="E207" s="4">
        <f>VLOOKUP(A207,'Attendance Summary'!A:B,2,FALSE)</f>
        <v>1</v>
      </c>
      <c r="F207" s="4">
        <f>VLOOKUP(B207,'Attendance Summary'!G:H,2,FALSE)</f>
        <v>9</v>
      </c>
      <c r="G207" s="7">
        <f t="shared" si="1"/>
        <v>0.1111111111111111</v>
      </c>
      <c r="H207" s="7" t="str">
        <f ca="1">(IFERROR(VLOOKUP(A207,'Exit Ticket Summary'!A:B,2,FALSE),"0"))</f>
        <v>0</v>
      </c>
    </row>
    <row r="208" spans="1:8" ht="13" x14ac:dyDescent="0.15">
      <c r="A208" s="4" t="str">
        <f>'Attendance Summary'!A209</f>
        <v>Laura Arzola</v>
      </c>
      <c r="B208" s="4" t="str">
        <f>VLOOKUP(A208,'Attendance Data'!E:F,2,FALSE)</f>
        <v>Manor Early College High School</v>
      </c>
      <c r="C208" s="4" t="str">
        <f>VLOOKUP(A208,'Attendance Data'!E:G,3,FALSE)</f>
        <v>WDLP</v>
      </c>
      <c r="D208" s="7">
        <f t="shared" ca="1" si="0"/>
        <v>0.23333333333333334</v>
      </c>
      <c r="E208" s="4">
        <f>VLOOKUP(A208,'Attendance Summary'!A:B,2,FALSE)</f>
        <v>7</v>
      </c>
      <c r="F208" s="4">
        <f>VLOOKUP(B208,'Attendance Summary'!G:H,2,FALSE)</f>
        <v>9</v>
      </c>
      <c r="G208" s="7">
        <f t="shared" si="1"/>
        <v>0.77777777777777779</v>
      </c>
      <c r="H208" s="7" t="str">
        <f ca="1">(IFERROR(VLOOKUP(A208,'Exit Ticket Summary'!A:B,2,FALSE),"0"))</f>
        <v>0</v>
      </c>
    </row>
    <row r="209" spans="1:8" ht="13" x14ac:dyDescent="0.15">
      <c r="A209" s="4" t="str">
        <f>'Attendance Summary'!A210</f>
        <v>Laura Torres Cortez</v>
      </c>
      <c r="B209" s="4" t="str">
        <f>VLOOKUP(A209,'Attendance Data'!E:F,2,FALSE)</f>
        <v>Hendrickson</v>
      </c>
      <c r="C209" s="4" t="str">
        <f>VLOOKUP(A209,'Attendance Data'!E:G,3,FALSE)</f>
        <v>SELP</v>
      </c>
      <c r="D209" s="7">
        <f t="shared" ca="1" si="0"/>
        <v>0.25</v>
      </c>
      <c r="E209" s="4">
        <f>VLOOKUP(A209,'Attendance Summary'!A:B,2,FALSE)</f>
        <v>10</v>
      </c>
      <c r="F209" s="4">
        <f>VLOOKUP(B209,'Attendance Summary'!G:H,2,FALSE)</f>
        <v>12</v>
      </c>
      <c r="G209" s="7">
        <f t="shared" si="1"/>
        <v>0.83333333333333337</v>
      </c>
      <c r="H209" s="7" t="str">
        <f ca="1">(IFERROR(VLOOKUP(A209,'Exit Ticket Summary'!A:B,2,FALSE),"0"))</f>
        <v>0</v>
      </c>
    </row>
    <row r="210" spans="1:8" ht="13" x14ac:dyDescent="0.15">
      <c r="A210" s="4" t="str">
        <f>'Attendance Summary'!A211</f>
        <v>Layla Guerra</v>
      </c>
      <c r="B210" s="4" t="str">
        <f>VLOOKUP(A210,'Attendance Data'!E:F,2,FALSE)</f>
        <v>Pflugerville</v>
      </c>
      <c r="C210" s="4" t="str">
        <f>VLOOKUP(A210,'Attendance Data'!E:G,3,FALSE)</f>
        <v>WDLP</v>
      </c>
      <c r="D210" s="7">
        <f t="shared" ca="1" si="0"/>
        <v>0.16363636363636361</v>
      </c>
      <c r="E210" s="4">
        <f>VLOOKUP(A210,'Attendance Summary'!A:B,2,FALSE)</f>
        <v>6</v>
      </c>
      <c r="F210" s="4">
        <f>VLOOKUP(B210,'Attendance Summary'!G:H,2,FALSE)</f>
        <v>11</v>
      </c>
      <c r="G210" s="7">
        <f t="shared" si="1"/>
        <v>0.54545454545454541</v>
      </c>
      <c r="H210" s="7" t="str">
        <f ca="1">(IFERROR(VLOOKUP(A210,'Exit Ticket Summary'!A:B,2,FALSE),"0"))</f>
        <v>0</v>
      </c>
    </row>
    <row r="211" spans="1:8" ht="13" x14ac:dyDescent="0.15">
      <c r="A211" s="4" t="str">
        <f>'Attendance Summary'!A212</f>
        <v>Leia Kelly</v>
      </c>
      <c r="B211" s="4" t="str">
        <f>VLOOKUP(A211,'Attendance Data'!E:F,2,FALSE)</f>
        <v>Weiss</v>
      </c>
      <c r="C211" s="4" t="str">
        <f>VLOOKUP(A211,'Attendance Data'!E:G,3,FALSE)</f>
        <v>SELP</v>
      </c>
      <c r="D211" s="7">
        <f t="shared" ca="1" si="0"/>
        <v>0.24545454545454545</v>
      </c>
      <c r="E211" s="4">
        <f>VLOOKUP(A211,'Attendance Summary'!A:B,2,FALSE)</f>
        <v>9</v>
      </c>
      <c r="F211" s="4">
        <f>VLOOKUP(B211,'Attendance Summary'!G:H,2,FALSE)</f>
        <v>11</v>
      </c>
      <c r="G211" s="7">
        <f t="shared" si="1"/>
        <v>0.81818181818181823</v>
      </c>
      <c r="H211" s="7" t="str">
        <f ca="1">(IFERROR(VLOOKUP(A211,'Exit Ticket Summary'!A:B,2,FALSE),"0"))</f>
        <v>0</v>
      </c>
    </row>
    <row r="212" spans="1:8" ht="13" x14ac:dyDescent="0.15">
      <c r="A212" s="4" t="str">
        <f>'Attendance Summary'!A213</f>
        <v>Leondre Russell</v>
      </c>
      <c r="B212" s="4" t="str">
        <f>VLOOKUP(A212,'Attendance Data'!E:F,2,FALSE)</f>
        <v>Manor Early College High School</v>
      </c>
      <c r="C212" s="4" t="str">
        <f>VLOOKUP(A212,'Attendance Data'!E:G,3,FALSE)</f>
        <v>WDLP</v>
      </c>
      <c r="D212" s="7">
        <f t="shared" ca="1" si="0"/>
        <v>0.16666666666666666</v>
      </c>
      <c r="E212" s="4">
        <f>VLOOKUP(A212,'Attendance Summary'!A:B,2,FALSE)</f>
        <v>5</v>
      </c>
      <c r="F212" s="4">
        <f>VLOOKUP(B212,'Attendance Summary'!G:H,2,FALSE)</f>
        <v>9</v>
      </c>
      <c r="G212" s="7">
        <f t="shared" si="1"/>
        <v>0.55555555555555558</v>
      </c>
      <c r="H212" s="7" t="str">
        <f ca="1">(IFERROR(VLOOKUP(A212,'Exit Ticket Summary'!A:B,2,FALSE),"0"))</f>
        <v>0</v>
      </c>
    </row>
    <row r="213" spans="1:8" ht="13" x14ac:dyDescent="0.15">
      <c r="A213" s="4" t="str">
        <f>'Attendance Summary'!A214</f>
        <v>Levi Ledesma-Olivo</v>
      </c>
      <c r="B213" s="4" t="str">
        <f>VLOOKUP(A213,'Attendance Data'!E:F,2,FALSE)</f>
        <v>Manor New Tech</v>
      </c>
      <c r="C213" s="4" t="str">
        <f>VLOOKUP(A213,'Attendance Data'!E:G,3,FALSE)</f>
        <v>SELP</v>
      </c>
      <c r="D213" s="7">
        <f t="shared" ca="1" si="0"/>
        <v>0.33333333333333331</v>
      </c>
      <c r="E213" s="4">
        <f>VLOOKUP(A213,'Attendance Summary'!A:B,2,FALSE)</f>
        <v>10</v>
      </c>
      <c r="F213" s="4">
        <f>VLOOKUP(B213,'Attendance Summary'!G:H,2,FALSE)</f>
        <v>9</v>
      </c>
      <c r="G213" s="7">
        <f t="shared" si="1"/>
        <v>1.1111111111111112</v>
      </c>
      <c r="H213" s="7" t="str">
        <f ca="1">(IFERROR(VLOOKUP(A213,'Exit Ticket Summary'!A:B,2,FALSE),"0"))</f>
        <v>0</v>
      </c>
    </row>
    <row r="214" spans="1:8" ht="13" x14ac:dyDescent="0.15">
      <c r="A214" s="4" t="str">
        <f>'Attendance Summary'!A215</f>
        <v>Lidia Guitierrez</v>
      </c>
      <c r="B214" s="4" t="str">
        <f>VLOOKUP(A214,'Attendance Data'!E:F,2,FALSE)</f>
        <v>Manor New Tech</v>
      </c>
      <c r="C214" s="4" t="str">
        <f>VLOOKUP(A214,'Attendance Data'!E:G,3,FALSE)</f>
        <v>WDLP</v>
      </c>
      <c r="D214" s="7">
        <f t="shared" ca="1" si="0"/>
        <v>0.33333333333333331</v>
      </c>
      <c r="E214" s="4">
        <f>VLOOKUP(A214,'Attendance Summary'!A:B,2,FALSE)</f>
        <v>10</v>
      </c>
      <c r="F214" s="4">
        <f>VLOOKUP(B214,'Attendance Summary'!G:H,2,FALSE)</f>
        <v>9</v>
      </c>
      <c r="G214" s="7">
        <f t="shared" si="1"/>
        <v>1.1111111111111112</v>
      </c>
      <c r="H214" s="7" t="str">
        <f ca="1">(IFERROR(VLOOKUP(A214,'Exit Ticket Summary'!A:B,2,FALSE),"0"))</f>
        <v>0</v>
      </c>
    </row>
    <row r="215" spans="1:8" ht="13" x14ac:dyDescent="0.15">
      <c r="A215" s="4" t="str">
        <f>'Attendance Summary'!A216</f>
        <v>Lilah Mills</v>
      </c>
      <c r="B215" s="4" t="str">
        <f>VLOOKUP(A215,'Attendance Data'!E:F,2,FALSE)</f>
        <v>Pflugerville</v>
      </c>
      <c r="C215" s="4" t="str">
        <f>VLOOKUP(A215,'Attendance Data'!E:G,3,FALSE)</f>
        <v>WDLP</v>
      </c>
      <c r="D215" s="7">
        <f t="shared" ca="1" si="0"/>
        <v>5.4545454545454543E-2</v>
      </c>
      <c r="E215" s="4">
        <f>VLOOKUP(A215,'Attendance Summary'!A:B,2,FALSE)</f>
        <v>2</v>
      </c>
      <c r="F215" s="4">
        <f>VLOOKUP(B215,'Attendance Summary'!G:H,2,FALSE)</f>
        <v>11</v>
      </c>
      <c r="G215" s="7">
        <f t="shared" si="1"/>
        <v>0.18181818181818182</v>
      </c>
      <c r="H215" s="7" t="str">
        <f ca="1">(IFERROR(VLOOKUP(A215,'Exit Ticket Summary'!A:B,2,FALSE),"0"))</f>
        <v>0</v>
      </c>
    </row>
    <row r="216" spans="1:8" ht="13" x14ac:dyDescent="0.15">
      <c r="A216" s="4" t="str">
        <f>'Attendance Summary'!A217</f>
        <v>Lily Reddington</v>
      </c>
      <c r="B216" s="4" t="str">
        <f>VLOOKUP(A216,'Attendance Data'!E:F,2,FALSE)</f>
        <v>Pflugerville</v>
      </c>
      <c r="C216" s="4" t="str">
        <f>VLOOKUP(A216,'Attendance Data'!E:G,3,FALSE)</f>
        <v>SELP</v>
      </c>
      <c r="D216" s="7">
        <f t="shared" ca="1" si="0"/>
        <v>8.1818181818181804E-2</v>
      </c>
      <c r="E216" s="4">
        <f>VLOOKUP(A216,'Attendance Summary'!A:B,2,FALSE)</f>
        <v>3</v>
      </c>
      <c r="F216" s="4">
        <f>VLOOKUP(B216,'Attendance Summary'!G:H,2,FALSE)</f>
        <v>11</v>
      </c>
      <c r="G216" s="7">
        <f t="shared" si="1"/>
        <v>0.27272727272727271</v>
      </c>
      <c r="H216" s="7" t="str">
        <f ca="1">(IFERROR(VLOOKUP(A216,'Exit Ticket Summary'!A:B,2,FALSE),"0"))</f>
        <v>0</v>
      </c>
    </row>
    <row r="217" spans="1:8" ht="13" x14ac:dyDescent="0.15">
      <c r="A217" s="4" t="str">
        <f>'Attendance Summary'!A218</f>
        <v>Lilyana Chaney</v>
      </c>
      <c r="B217" s="4" t="str">
        <f>VLOOKUP(A217,'Attendance Data'!E:F,2,FALSE)</f>
        <v>Manor Early College High School</v>
      </c>
      <c r="C217" s="4" t="str">
        <f>VLOOKUP(A217,'Attendance Data'!E:G,3,FALSE)</f>
        <v>WDLP</v>
      </c>
      <c r="D217" s="7">
        <f t="shared" ca="1" si="0"/>
        <v>0.23333333333333334</v>
      </c>
      <c r="E217" s="4">
        <f>VLOOKUP(A217,'Attendance Summary'!A:B,2,FALSE)</f>
        <v>7</v>
      </c>
      <c r="F217" s="4">
        <f>VLOOKUP(B217,'Attendance Summary'!G:H,2,FALSE)</f>
        <v>9</v>
      </c>
      <c r="G217" s="7">
        <f t="shared" si="1"/>
        <v>0.77777777777777779</v>
      </c>
      <c r="H217" s="7" t="str">
        <f ca="1">(IFERROR(VLOOKUP(A217,'Exit Ticket Summary'!A:B,2,FALSE),"0"))</f>
        <v>0</v>
      </c>
    </row>
    <row r="218" spans="1:8" ht="13" x14ac:dyDescent="0.15">
      <c r="A218" s="4" t="str">
        <f>'Attendance Summary'!A219</f>
        <v>Lorenza McNeil</v>
      </c>
      <c r="B218" s="4" t="str">
        <f>VLOOKUP(A218,'Attendance Data'!E:F,2,FALSE)</f>
        <v>Manor Senior High School</v>
      </c>
      <c r="C218" s="4" t="str">
        <f>VLOOKUP(A218,'Attendance Data'!E:G,3,FALSE)</f>
        <v>WDLP</v>
      </c>
      <c r="D218" s="7">
        <f t="shared" ca="1" si="0"/>
        <v>0.33333333333333331</v>
      </c>
      <c r="E218" s="4">
        <f>VLOOKUP(A218,'Attendance Summary'!A:B,2,FALSE)</f>
        <v>10</v>
      </c>
      <c r="F218" s="4">
        <f>VLOOKUP(B218,'Attendance Summary'!G:H,2,FALSE)</f>
        <v>9</v>
      </c>
      <c r="G218" s="7">
        <f t="shared" si="1"/>
        <v>1.1111111111111112</v>
      </c>
      <c r="H218" s="7" t="str">
        <f ca="1">(IFERROR(VLOOKUP(A218,'Exit Ticket Summary'!A:B,2,FALSE),"0"))</f>
        <v>0</v>
      </c>
    </row>
    <row r="219" spans="1:8" ht="13" x14ac:dyDescent="0.15">
      <c r="A219" s="4" t="str">
        <f>'Attendance Summary'!A139</f>
        <v>Guilliana Lopez</v>
      </c>
      <c r="B219" s="4" t="str">
        <f>VLOOKUP(A219,'Attendance Data'!E:F,2,FALSE)</f>
        <v>Harmony</v>
      </c>
      <c r="C219" s="4" t="str">
        <f>VLOOKUP(A219,'Attendance Data'!E:G,3,FALSE)</f>
        <v>SELP</v>
      </c>
      <c r="D219" s="7">
        <f t="shared" ca="1" si="0"/>
        <v>0.3</v>
      </c>
      <c r="E219" s="4">
        <f>VLOOKUP(A219,'Attendance Summary'!A:B,2,FALSE)</f>
        <v>12</v>
      </c>
      <c r="F219" s="4">
        <f>VLOOKUP(B219,'Attendance Summary'!G:H,2,FALSE)</f>
        <v>12</v>
      </c>
      <c r="G219" s="7">
        <f t="shared" si="1"/>
        <v>1</v>
      </c>
      <c r="H219" s="7" t="str">
        <f ca="1">(IFERROR(VLOOKUP(A219,'Exit Ticket Summary'!A:B,2,FALSE),"0"))</f>
        <v>0</v>
      </c>
    </row>
    <row r="220" spans="1:8" ht="13" x14ac:dyDescent="0.15">
      <c r="A220" s="4" t="str">
        <f>'Attendance Summary'!A221</f>
        <v>Lucian Winkelmann Swaim</v>
      </c>
      <c r="B220" s="4" t="str">
        <f>VLOOKUP(A220,'Attendance Data'!E:F,2,FALSE)</f>
        <v>Harmony</v>
      </c>
      <c r="C220" s="4" t="str">
        <f>VLOOKUP(A220,'Attendance Data'!E:G,3,FALSE)</f>
        <v>SELP</v>
      </c>
      <c r="D220" s="7">
        <f t="shared" ca="1" si="0"/>
        <v>0.22499999999999998</v>
      </c>
      <c r="E220" s="4">
        <f>VLOOKUP(A220,'Attendance Summary'!A:B,2,FALSE)</f>
        <v>9</v>
      </c>
      <c r="F220" s="4">
        <f>VLOOKUP(B220,'Attendance Summary'!G:H,2,FALSE)</f>
        <v>12</v>
      </c>
      <c r="G220" s="7">
        <f t="shared" si="1"/>
        <v>0.75</v>
      </c>
      <c r="H220" s="7" t="str">
        <f ca="1">(IFERROR(VLOOKUP(A220,'Exit Ticket Summary'!A:B,2,FALSE),"0"))</f>
        <v>0</v>
      </c>
    </row>
    <row r="221" spans="1:8" ht="13" x14ac:dyDescent="0.15">
      <c r="A221" s="4" t="str">
        <f>'Attendance Summary'!A222</f>
        <v>Luis Serrano</v>
      </c>
      <c r="B221" s="4" t="str">
        <f>VLOOKUP(A221,'Attendance Data'!E:F,2,FALSE)</f>
        <v>Manor Senior High School</v>
      </c>
      <c r="C221" s="4" t="str">
        <f>VLOOKUP(A221,'Attendance Data'!E:G,3,FALSE)</f>
        <v>WDLP</v>
      </c>
      <c r="D221" s="7">
        <f t="shared" ca="1" si="0"/>
        <v>0.13333333333333333</v>
      </c>
      <c r="E221" s="4">
        <f>VLOOKUP(A221,'Attendance Summary'!A:B,2,FALSE)</f>
        <v>4</v>
      </c>
      <c r="F221" s="4">
        <f>VLOOKUP(B221,'Attendance Summary'!G:H,2,FALSE)</f>
        <v>9</v>
      </c>
      <c r="G221" s="7">
        <f t="shared" si="1"/>
        <v>0.44444444444444442</v>
      </c>
      <c r="H221" s="7" t="str">
        <f ca="1">(IFERROR(VLOOKUP(A221,'Exit Ticket Summary'!A:B,2,FALSE),"0"))</f>
        <v>0</v>
      </c>
    </row>
    <row r="222" spans="1:8" ht="13" x14ac:dyDescent="0.15">
      <c r="A222" s="4" t="str">
        <f>'Attendance Summary'!A223</f>
        <v>Lupita Avila Ramirez</v>
      </c>
      <c r="B222" s="4" t="str">
        <f>VLOOKUP(A222,'Attendance Data'!E:F,2,FALSE)</f>
        <v>Pflugerville</v>
      </c>
      <c r="C222" s="4" t="str">
        <f>VLOOKUP(A222,'Attendance Data'!E:G,3,FALSE)</f>
        <v>WDLP</v>
      </c>
      <c r="D222" s="7">
        <f t="shared" ca="1" si="0"/>
        <v>0.24545454545454545</v>
      </c>
      <c r="E222" s="4">
        <f>VLOOKUP(A222,'Attendance Summary'!A:B,2,FALSE)</f>
        <v>9</v>
      </c>
      <c r="F222" s="4">
        <f>VLOOKUP(B222,'Attendance Summary'!G:H,2,FALSE)</f>
        <v>11</v>
      </c>
      <c r="G222" s="7">
        <f t="shared" si="1"/>
        <v>0.81818181818181823</v>
      </c>
      <c r="H222" s="7" t="str">
        <f ca="1">(IFERROR(VLOOKUP(A222,'Exit Ticket Summary'!A:B,2,FALSE),"0"))</f>
        <v>0</v>
      </c>
    </row>
    <row r="223" spans="1:8" ht="13" x14ac:dyDescent="0.15">
      <c r="A223" s="4" t="str">
        <f>'Attendance Summary'!A224</f>
        <v>Luz Sanchez</v>
      </c>
      <c r="B223" s="4" t="str">
        <f>VLOOKUP(A223,'Attendance Data'!E:F,2,FALSE)</f>
        <v>Weiss</v>
      </c>
      <c r="C223" s="4" t="str">
        <f>VLOOKUP(A223,'Attendance Data'!E:G,3,FALSE)</f>
        <v>WDLP</v>
      </c>
      <c r="D223" s="7">
        <f t="shared" ca="1" si="0"/>
        <v>0.3</v>
      </c>
      <c r="E223" s="4">
        <f>VLOOKUP(A223,'Attendance Summary'!A:B,2,FALSE)</f>
        <v>11</v>
      </c>
      <c r="F223" s="4">
        <f>VLOOKUP(B223,'Attendance Summary'!G:H,2,FALSE)</f>
        <v>11</v>
      </c>
      <c r="G223" s="7">
        <f t="shared" si="1"/>
        <v>1</v>
      </c>
      <c r="H223" s="7" t="str">
        <f ca="1">(IFERROR(VLOOKUP(A223,'Exit Ticket Summary'!A:B,2,FALSE),"0"))</f>
        <v>0</v>
      </c>
    </row>
    <row r="224" spans="1:8" ht="13" x14ac:dyDescent="0.15">
      <c r="A224" s="4" t="str">
        <f>'Attendance Summary'!A225</f>
        <v>Lynnette DeCuire</v>
      </c>
      <c r="B224" s="4" t="str">
        <f>VLOOKUP(A224,'Attendance Data'!E:F,2,FALSE)</f>
        <v>Weiss</v>
      </c>
      <c r="C224" s="4" t="str">
        <f>VLOOKUP(A224,'Attendance Data'!E:G,3,FALSE)</f>
        <v>WDLP</v>
      </c>
      <c r="D224" s="7">
        <f t="shared" ca="1" si="0"/>
        <v>0.19090909090909089</v>
      </c>
      <c r="E224" s="4">
        <f>VLOOKUP(A224,'Attendance Summary'!A:B,2,FALSE)</f>
        <v>7</v>
      </c>
      <c r="F224" s="4">
        <f>VLOOKUP(B224,'Attendance Summary'!G:H,2,FALSE)</f>
        <v>11</v>
      </c>
      <c r="G224" s="7">
        <f t="shared" si="1"/>
        <v>0.63636363636363635</v>
      </c>
      <c r="H224" s="7" t="str">
        <f ca="1">(IFERROR(VLOOKUP(A224,'Exit Ticket Summary'!A:B,2,FALSE),"0"))</f>
        <v>0</v>
      </c>
    </row>
    <row r="225" spans="1:8" ht="13" x14ac:dyDescent="0.15">
      <c r="A225" s="4" t="str">
        <f>'Attendance Summary'!A226</f>
        <v>Maddox Dimmitt</v>
      </c>
      <c r="B225" s="4" t="str">
        <f>VLOOKUP(A225,'Attendance Data'!E:F,2,FALSE)</f>
        <v>Manor Early College High School</v>
      </c>
      <c r="C225" s="4" t="str">
        <f>VLOOKUP(A225,'Attendance Data'!E:G,3,FALSE)</f>
        <v>WDLP</v>
      </c>
      <c r="D225" s="7">
        <f t="shared" ca="1" si="0"/>
        <v>0.23333333333333334</v>
      </c>
      <c r="E225" s="4">
        <f>VLOOKUP(A225,'Attendance Summary'!A:B,2,FALSE)</f>
        <v>7</v>
      </c>
      <c r="F225" s="4">
        <f>VLOOKUP(B225,'Attendance Summary'!G:H,2,FALSE)</f>
        <v>9</v>
      </c>
      <c r="G225" s="7">
        <f t="shared" si="1"/>
        <v>0.77777777777777779</v>
      </c>
      <c r="H225" s="7" t="str">
        <f ca="1">(IFERROR(VLOOKUP(A225,'Exit Ticket Summary'!A:B,2,FALSE),"0"))</f>
        <v>0</v>
      </c>
    </row>
    <row r="226" spans="1:8" ht="13" x14ac:dyDescent="0.15">
      <c r="A226" s="4" t="str">
        <f>'Attendance Summary'!A227</f>
        <v>Madison Arrington</v>
      </c>
      <c r="B226" s="4" t="str">
        <f>VLOOKUP(A226,'Attendance Data'!E:F,2,FALSE)</f>
        <v>Hendrickson</v>
      </c>
      <c r="C226" s="4" t="str">
        <f>VLOOKUP(A226,'Attendance Data'!E:G,3,FALSE)</f>
        <v>WDLP</v>
      </c>
      <c r="D226" s="7">
        <f t="shared" ca="1" si="0"/>
        <v>0.15</v>
      </c>
      <c r="E226" s="4">
        <f>VLOOKUP(A226,'Attendance Summary'!A:B,2,FALSE)</f>
        <v>6</v>
      </c>
      <c r="F226" s="4">
        <f>VLOOKUP(B226,'Attendance Summary'!G:H,2,FALSE)</f>
        <v>12</v>
      </c>
      <c r="G226" s="7">
        <f t="shared" si="1"/>
        <v>0.5</v>
      </c>
      <c r="H226" s="7" t="str">
        <f ca="1">(IFERROR(VLOOKUP(A226,'Exit Ticket Summary'!A:B,2,FALSE),"0"))</f>
        <v>0</v>
      </c>
    </row>
    <row r="227" spans="1:8" ht="13" x14ac:dyDescent="0.15">
      <c r="A227" s="4" t="str">
        <f>'Attendance Summary'!A228</f>
        <v>Madison Pool</v>
      </c>
      <c r="B227" s="4" t="str">
        <f>VLOOKUP(A227,'Attendance Data'!E:F,2,FALSE)</f>
        <v>Manor Early College High School</v>
      </c>
      <c r="C227" s="4" t="str">
        <f>VLOOKUP(A227,'Attendance Data'!E:G,3,FALSE)</f>
        <v>WDLP</v>
      </c>
      <c r="D227" s="7">
        <f t="shared" ca="1" si="0"/>
        <v>0.16666666666666666</v>
      </c>
      <c r="E227" s="4">
        <f>VLOOKUP(A227,'Attendance Summary'!A:B,2,FALSE)</f>
        <v>5</v>
      </c>
      <c r="F227" s="4">
        <f>VLOOKUP(B227,'Attendance Summary'!G:H,2,FALSE)</f>
        <v>9</v>
      </c>
      <c r="G227" s="7">
        <f t="shared" si="1"/>
        <v>0.55555555555555558</v>
      </c>
      <c r="H227" s="7" t="str">
        <f ca="1">(IFERROR(VLOOKUP(A227,'Exit Ticket Summary'!A:B,2,FALSE),"0"))</f>
        <v>0</v>
      </c>
    </row>
    <row r="228" spans="1:8" ht="13" x14ac:dyDescent="0.15">
      <c r="A228" s="4" t="str">
        <f>'Attendance Summary'!A229</f>
        <v>Madison Zamora</v>
      </c>
      <c r="B228" s="4" t="str">
        <f>VLOOKUP(A228,'Attendance Data'!E:F,2,FALSE)</f>
        <v>Del Valle</v>
      </c>
      <c r="C228" s="4" t="str">
        <f>VLOOKUP(A228,'Attendance Data'!E:G,3,FALSE)</f>
        <v>SELP</v>
      </c>
      <c r="D228" s="7">
        <f t="shared" ca="1" si="0"/>
        <v>2.7272727272727271E-2</v>
      </c>
      <c r="E228" s="4">
        <f>VLOOKUP(A228,'Attendance Summary'!A:B,2,FALSE)</f>
        <v>1</v>
      </c>
      <c r="F228" s="4">
        <f>VLOOKUP(B228,'Attendance Summary'!G:H,2,FALSE)</f>
        <v>11</v>
      </c>
      <c r="G228" s="7">
        <f t="shared" si="1"/>
        <v>9.0909090909090912E-2</v>
      </c>
      <c r="H228" s="7" t="str">
        <f ca="1">(IFERROR(VLOOKUP(A228,'Exit Ticket Summary'!A:B,2,FALSE),"0"))</f>
        <v>0</v>
      </c>
    </row>
    <row r="229" spans="1:8" ht="13" x14ac:dyDescent="0.15">
      <c r="A229" s="4" t="str">
        <f>'Attendance Summary'!A230</f>
        <v>Mahder Adenew</v>
      </c>
      <c r="B229" s="4" t="str">
        <f>VLOOKUP(A229,'Attendance Data'!E:F,2,FALSE)</f>
        <v>Manor New Tech</v>
      </c>
      <c r="C229" s="4" t="str">
        <f>VLOOKUP(A229,'Attendance Data'!E:G,3,FALSE)</f>
        <v>WDLP</v>
      </c>
      <c r="D229" s="7">
        <f t="shared" ca="1" si="0"/>
        <v>0.33333333333333331</v>
      </c>
      <c r="E229" s="4">
        <f>VLOOKUP(A229,'Attendance Summary'!A:B,2,FALSE)</f>
        <v>10</v>
      </c>
      <c r="F229" s="4">
        <f>VLOOKUP(B229,'Attendance Summary'!G:H,2,FALSE)</f>
        <v>9</v>
      </c>
      <c r="G229" s="7">
        <f t="shared" si="1"/>
        <v>1.1111111111111112</v>
      </c>
      <c r="H229" s="7" t="str">
        <f ca="1">(IFERROR(VLOOKUP(A229,'Exit Ticket Summary'!A:B,2,FALSE),"0"))</f>
        <v>0</v>
      </c>
    </row>
    <row r="230" spans="1:8" ht="13" x14ac:dyDescent="0.15">
      <c r="A230" s="4" t="str">
        <f>'Attendance Summary'!A231</f>
        <v>Manas Mamtora</v>
      </c>
      <c r="B230" s="4" t="str">
        <f>VLOOKUP(A230,'Attendance Data'!E:F,2,FALSE)</f>
        <v>Stony Point</v>
      </c>
      <c r="C230" s="4" t="str">
        <f>VLOOKUP(A230,'Attendance Data'!E:G,3,FALSE)</f>
        <v>WDLP</v>
      </c>
      <c r="D230" s="7">
        <f t="shared" ca="1" si="0"/>
        <v>0.19090909090909089</v>
      </c>
      <c r="E230" s="4">
        <f>VLOOKUP(A230,'Attendance Summary'!A:B,2,FALSE)</f>
        <v>7</v>
      </c>
      <c r="F230" s="4">
        <f>VLOOKUP(B230,'Attendance Summary'!G:H,2,FALSE)</f>
        <v>11</v>
      </c>
      <c r="G230" s="7">
        <f t="shared" si="1"/>
        <v>0.63636363636363635</v>
      </c>
      <c r="H230" s="7" t="str">
        <f ca="1">(IFERROR(VLOOKUP(A230,'Exit Ticket Summary'!A:B,2,FALSE),"0"))</f>
        <v>0</v>
      </c>
    </row>
    <row r="231" spans="1:8" ht="13" x14ac:dyDescent="0.15">
      <c r="A231" s="4" t="str">
        <f>'Attendance Summary'!A232</f>
        <v>Manuel Patino</v>
      </c>
      <c r="B231" s="4" t="str">
        <f>VLOOKUP(A231,'Attendance Data'!E:F,2,FALSE)</f>
        <v>Del Valle</v>
      </c>
      <c r="C231" s="4" t="str">
        <f>VLOOKUP(A231,'Attendance Data'!E:G,3,FALSE)</f>
        <v>WDLP</v>
      </c>
      <c r="D231" s="7">
        <f t="shared" ca="1" si="0"/>
        <v>0.13636363636363635</v>
      </c>
      <c r="E231" s="4">
        <f>VLOOKUP(A231,'Attendance Summary'!A:B,2,FALSE)</f>
        <v>5</v>
      </c>
      <c r="F231" s="4">
        <f>VLOOKUP(B231,'Attendance Summary'!G:H,2,FALSE)</f>
        <v>11</v>
      </c>
      <c r="G231" s="7">
        <f t="shared" si="1"/>
        <v>0.45454545454545453</v>
      </c>
      <c r="H231" s="7" t="str">
        <f ca="1">(IFERROR(VLOOKUP(A231,'Exit Ticket Summary'!A:B,2,FALSE),"0"))</f>
        <v>0</v>
      </c>
    </row>
    <row r="232" spans="1:8" ht="13" x14ac:dyDescent="0.15">
      <c r="A232" s="4" t="str">
        <f>'Attendance Summary'!A233</f>
        <v>Marco Fajardo</v>
      </c>
      <c r="B232" s="4" t="str">
        <f>VLOOKUP(A232,'Attendance Data'!E:F,2,FALSE)</f>
        <v>Del Valle</v>
      </c>
      <c r="C232" s="4" t="str">
        <f>VLOOKUP(A232,'Attendance Data'!E:G,3,FALSE)</f>
        <v>SELP</v>
      </c>
      <c r="D232" s="7">
        <f t="shared" ca="1" si="0"/>
        <v>5.4545454545454543E-2</v>
      </c>
      <c r="E232" s="4">
        <f>VLOOKUP(A232,'Attendance Summary'!A:B,2,FALSE)</f>
        <v>2</v>
      </c>
      <c r="F232" s="4">
        <f>VLOOKUP(B232,'Attendance Summary'!G:H,2,FALSE)</f>
        <v>11</v>
      </c>
      <c r="G232" s="7">
        <f t="shared" si="1"/>
        <v>0.18181818181818182</v>
      </c>
      <c r="H232" s="7" t="str">
        <f ca="1">(IFERROR(VLOOKUP(A232,'Exit Ticket Summary'!A:B,2,FALSE),"0"))</f>
        <v>0</v>
      </c>
    </row>
    <row r="233" spans="1:8" ht="13" x14ac:dyDescent="0.15">
      <c r="A233" s="4" t="str">
        <f>'Attendance Summary'!A234</f>
        <v>Marco Reyes</v>
      </c>
      <c r="B233" s="4" t="str">
        <f>VLOOKUP(A233,'Attendance Data'!E:F,2,FALSE)</f>
        <v>Manor Early College High School</v>
      </c>
      <c r="C233" s="4" t="str">
        <f>VLOOKUP(A233,'Attendance Data'!E:G,3,FALSE)</f>
        <v>WDLP</v>
      </c>
      <c r="D233" s="7">
        <f t="shared" ca="1" si="0"/>
        <v>9.9999999999999992E-2</v>
      </c>
      <c r="E233" s="4">
        <f>VLOOKUP(A233,'Attendance Summary'!A:B,2,FALSE)</f>
        <v>3</v>
      </c>
      <c r="F233" s="4">
        <f>VLOOKUP(B233,'Attendance Summary'!G:H,2,FALSE)</f>
        <v>9</v>
      </c>
      <c r="G233" s="7">
        <f t="shared" si="1"/>
        <v>0.33333333333333331</v>
      </c>
      <c r="H233" s="7" t="str">
        <f ca="1">(IFERROR(VLOOKUP(A233,'Exit Ticket Summary'!A:B,2,FALSE),"0"))</f>
        <v>0</v>
      </c>
    </row>
    <row r="234" spans="1:8" ht="13" x14ac:dyDescent="0.15">
      <c r="A234" s="4" t="str">
        <f>'Attendance Summary'!A235</f>
        <v>Maria Aldape</v>
      </c>
      <c r="B234" s="4" t="str">
        <f>VLOOKUP(A234,'Attendance Data'!E:F,2,FALSE)</f>
        <v>Manor Early College High School</v>
      </c>
      <c r="C234" s="4" t="str">
        <f>VLOOKUP(A234,'Attendance Data'!E:G,3,FALSE)</f>
        <v>WDLP</v>
      </c>
      <c r="D234" s="7">
        <f t="shared" ca="1" si="0"/>
        <v>0.3</v>
      </c>
      <c r="E234" s="4">
        <f>VLOOKUP(A234,'Attendance Summary'!A:B,2,FALSE)</f>
        <v>9</v>
      </c>
      <c r="F234" s="4">
        <f>VLOOKUP(B234,'Attendance Summary'!G:H,2,FALSE)</f>
        <v>9</v>
      </c>
      <c r="G234" s="7">
        <f t="shared" si="1"/>
        <v>1</v>
      </c>
      <c r="H234" s="7" t="str">
        <f ca="1">(IFERROR(VLOOKUP(A234,'Exit Ticket Summary'!A:B,2,FALSE),"0"))</f>
        <v>0</v>
      </c>
    </row>
    <row r="235" spans="1:8" ht="13" x14ac:dyDescent="0.15">
      <c r="A235" s="4" t="str">
        <f>'Attendance Summary'!A236</f>
        <v>Maria Aranda</v>
      </c>
      <c r="B235" s="4" t="str">
        <f>VLOOKUP(A235,'Attendance Data'!E:F,2,FALSE)</f>
        <v>Manor High School</v>
      </c>
      <c r="C235" s="4" t="str">
        <f>VLOOKUP(A235,'Attendance Data'!E:G,3,FALSE)</f>
        <v>WDLP</v>
      </c>
      <c r="D235" s="7">
        <f t="shared" ca="1" si="0"/>
        <v>9.9999999999999992E-2</v>
      </c>
      <c r="E235" s="4">
        <f>VLOOKUP(A235,'Attendance Summary'!A:B,2,FALSE)</f>
        <v>3</v>
      </c>
      <c r="F235" s="4">
        <f>VLOOKUP(B235,'Attendance Summary'!G:H,2,FALSE)</f>
        <v>9</v>
      </c>
      <c r="G235" s="7">
        <f t="shared" si="1"/>
        <v>0.33333333333333331</v>
      </c>
      <c r="H235" s="7" t="str">
        <f ca="1">(IFERROR(VLOOKUP(A235,'Exit Ticket Summary'!A:B,2,FALSE),"0"))</f>
        <v>0</v>
      </c>
    </row>
    <row r="236" spans="1:8" ht="13" x14ac:dyDescent="0.15">
      <c r="A236" s="4" t="str">
        <f>'Attendance Summary'!A237</f>
        <v>Maria Contreras</v>
      </c>
      <c r="B236" s="4" t="str">
        <f>VLOOKUP(A236,'Attendance Data'!E:F,2,FALSE)</f>
        <v>Akins</v>
      </c>
      <c r="C236" s="4" t="str">
        <f>VLOOKUP(A236,'Attendance Data'!E:G,3,FALSE)</f>
        <v>WDLP</v>
      </c>
      <c r="D236" s="7">
        <f t="shared" ca="1" si="0"/>
        <v>0.27272727272727271</v>
      </c>
      <c r="E236" s="4">
        <f>VLOOKUP(A236,'Attendance Summary'!A:B,2,FALSE)</f>
        <v>10</v>
      </c>
      <c r="F236" s="4">
        <f>VLOOKUP(B236,'Attendance Summary'!G:H,2,FALSE)</f>
        <v>11</v>
      </c>
      <c r="G236" s="7">
        <f t="shared" si="1"/>
        <v>0.90909090909090906</v>
      </c>
      <c r="H236" s="7" t="str">
        <f ca="1">(IFERROR(VLOOKUP(A236,'Exit Ticket Summary'!A:B,2,FALSE),"0"))</f>
        <v>0</v>
      </c>
    </row>
    <row r="237" spans="1:8" ht="13" x14ac:dyDescent="0.15">
      <c r="A237" s="4" t="str">
        <f>'Attendance Summary'!A124</f>
        <v>Ethan Do</v>
      </c>
      <c r="B237" s="4" t="str">
        <f>VLOOKUP(A237,'Attendance Data'!E:F,2,FALSE)</f>
        <v>Harmony</v>
      </c>
      <c r="C237" s="4" t="str">
        <f>VLOOKUP(A237,'Attendance Data'!E:G,3,FALSE)</f>
        <v>SELP</v>
      </c>
      <c r="D237" s="7">
        <f t="shared" ca="1" si="0"/>
        <v>0.27499999999999997</v>
      </c>
      <c r="E237" s="4">
        <f>VLOOKUP(A237,'Attendance Summary'!A:B,2,FALSE)</f>
        <v>11</v>
      </c>
      <c r="F237" s="4">
        <f>VLOOKUP(B237,'Attendance Summary'!G:H,2,FALSE)</f>
        <v>12</v>
      </c>
      <c r="G237" s="7">
        <f t="shared" si="1"/>
        <v>0.91666666666666663</v>
      </c>
      <c r="H237" s="7" t="str">
        <f ca="1">(IFERROR(VLOOKUP(A237,'Exit Ticket Summary'!A:B,2,FALSE),"0"))</f>
        <v>0</v>
      </c>
    </row>
    <row r="238" spans="1:8" ht="13" x14ac:dyDescent="0.15">
      <c r="A238" s="4" t="str">
        <f>'Attendance Summary'!A239</f>
        <v>Mario Morales</v>
      </c>
      <c r="B238" s="4" t="str">
        <f>VLOOKUP(A238,'Attendance Data'!E:F,2,FALSE)</f>
        <v>Harmony</v>
      </c>
      <c r="C238" s="4" t="str">
        <f>VLOOKUP(A238,'Attendance Data'!E:G,3,FALSE)</f>
        <v>SELP</v>
      </c>
      <c r="D238" s="7">
        <f t="shared" ca="1" si="0"/>
        <v>0.15</v>
      </c>
      <c r="E238" s="4">
        <f>VLOOKUP(A238,'Attendance Summary'!A:B,2,FALSE)</f>
        <v>6</v>
      </c>
      <c r="F238" s="4">
        <f>VLOOKUP(B238,'Attendance Summary'!G:H,2,FALSE)</f>
        <v>12</v>
      </c>
      <c r="G238" s="7">
        <f t="shared" si="1"/>
        <v>0.5</v>
      </c>
      <c r="H238" s="7" t="str">
        <f ca="1">(IFERROR(VLOOKUP(A238,'Exit Ticket Summary'!A:B,2,FALSE),"0"))</f>
        <v>0</v>
      </c>
    </row>
    <row r="239" spans="1:8" ht="13" x14ac:dyDescent="0.15">
      <c r="A239" s="4" t="str">
        <f>'Attendance Summary'!A240</f>
        <v>Mark Gallegos</v>
      </c>
      <c r="B239" s="4" t="str">
        <f>VLOOKUP(A239,'Attendance Data'!E:F,2,FALSE)</f>
        <v>Stony Point</v>
      </c>
      <c r="C239" s="4" t="str">
        <f>VLOOKUP(A239,'Attendance Data'!E:G,3,FALSE)</f>
        <v>WDLP</v>
      </c>
      <c r="D239" s="7">
        <f t="shared" ca="1" si="0"/>
        <v>0.21818181818181817</v>
      </c>
      <c r="E239" s="4">
        <f>VLOOKUP(A239,'Attendance Summary'!A:B,2,FALSE)</f>
        <v>8</v>
      </c>
      <c r="F239" s="4">
        <f>VLOOKUP(B239,'Attendance Summary'!G:H,2,FALSE)</f>
        <v>11</v>
      </c>
      <c r="G239" s="7">
        <f t="shared" si="1"/>
        <v>0.72727272727272729</v>
      </c>
      <c r="H239" s="7" t="str">
        <f ca="1">(IFERROR(VLOOKUP(A239,'Exit Ticket Summary'!A:B,2,FALSE),"0"))</f>
        <v>0</v>
      </c>
    </row>
    <row r="240" spans="1:8" ht="13" x14ac:dyDescent="0.15">
      <c r="A240" s="4" t="str">
        <f>'Attendance Summary'!A241</f>
        <v>Marlene Rodriguez</v>
      </c>
      <c r="B240" s="4" t="str">
        <f>VLOOKUP(A240,'Attendance Data'!E:F,2,FALSE)</f>
        <v>Manor Early College High School</v>
      </c>
      <c r="C240" s="4" t="str">
        <f>VLOOKUP(A240,'Attendance Data'!E:G,3,FALSE)</f>
        <v>SELP</v>
      </c>
      <c r="D240" s="7">
        <f t="shared" ca="1" si="0"/>
        <v>0.19999999999999998</v>
      </c>
      <c r="E240" s="4">
        <f>VLOOKUP(A240,'Attendance Summary'!A:B,2,FALSE)</f>
        <v>6</v>
      </c>
      <c r="F240" s="4">
        <f>VLOOKUP(B240,'Attendance Summary'!G:H,2,FALSE)</f>
        <v>9</v>
      </c>
      <c r="G240" s="7">
        <f t="shared" si="1"/>
        <v>0.66666666666666663</v>
      </c>
      <c r="H240" s="7" t="str">
        <f ca="1">(IFERROR(VLOOKUP(A240,'Exit Ticket Summary'!A:B,2,FALSE),"0"))</f>
        <v>0</v>
      </c>
    </row>
    <row r="241" spans="1:8" ht="13" x14ac:dyDescent="0.15">
      <c r="A241" s="4" t="str">
        <f>'Attendance Summary'!A242</f>
        <v>Marley McMillan</v>
      </c>
      <c r="B241" s="4" t="str">
        <f>VLOOKUP(A241,'Attendance Data'!E:F,2,FALSE)</f>
        <v>Pflugerville</v>
      </c>
      <c r="C241" s="4" t="str">
        <f>VLOOKUP(A241,'Attendance Data'!E:G,3,FALSE)</f>
        <v>WDLP</v>
      </c>
      <c r="D241" s="7">
        <f t="shared" ca="1" si="0"/>
        <v>0.19090909090909089</v>
      </c>
      <c r="E241" s="4">
        <f>VLOOKUP(A241,'Attendance Summary'!A:B,2,FALSE)</f>
        <v>7</v>
      </c>
      <c r="F241" s="4">
        <f>VLOOKUP(B241,'Attendance Summary'!G:H,2,FALSE)</f>
        <v>11</v>
      </c>
      <c r="G241" s="7">
        <f t="shared" si="1"/>
        <v>0.63636363636363635</v>
      </c>
      <c r="H241" s="7" t="str">
        <f ca="1">(IFERROR(VLOOKUP(A241,'Exit Ticket Summary'!A:B,2,FALSE),"0"))</f>
        <v>0</v>
      </c>
    </row>
    <row r="242" spans="1:8" ht="13" x14ac:dyDescent="0.15">
      <c r="A242" s="4" t="str">
        <f>'Attendance Summary'!A243</f>
        <v>Matias Smoller</v>
      </c>
      <c r="B242" s="4" t="str">
        <f>VLOOKUP(A242,'Attendance Data'!E:F,2,FALSE)</f>
        <v>Akins</v>
      </c>
      <c r="C242" s="4" t="str">
        <f>VLOOKUP(A242,'Attendance Data'!E:G,3,FALSE)</f>
        <v>SELP</v>
      </c>
      <c r="D242" s="7">
        <f t="shared" ca="1" si="0"/>
        <v>0.24545454545454545</v>
      </c>
      <c r="E242" s="4">
        <f>VLOOKUP(A242,'Attendance Summary'!A:B,2,FALSE)</f>
        <v>9</v>
      </c>
      <c r="F242" s="4">
        <f>VLOOKUP(B242,'Attendance Summary'!G:H,2,FALSE)</f>
        <v>11</v>
      </c>
      <c r="G242" s="7">
        <f t="shared" si="1"/>
        <v>0.81818181818181823</v>
      </c>
      <c r="H242" s="7" t="str">
        <f ca="1">(IFERROR(VLOOKUP(A242,'Exit Ticket Summary'!A:B,2,FALSE),"0"))</f>
        <v>0</v>
      </c>
    </row>
    <row r="243" spans="1:8" ht="13" x14ac:dyDescent="0.15">
      <c r="A243" s="4" t="str">
        <f>'Attendance Summary'!A244</f>
        <v>Matthew Campos</v>
      </c>
      <c r="B243" s="4" t="str">
        <f>VLOOKUP(A243,'Attendance Data'!E:F,2,FALSE)</f>
        <v>Manor New Tech</v>
      </c>
      <c r="C243" s="4" t="str">
        <f>VLOOKUP(A243,'Attendance Data'!E:G,3,FALSE)</f>
        <v>WDLP</v>
      </c>
      <c r="D243" s="7">
        <f t="shared" ca="1" si="0"/>
        <v>0.3</v>
      </c>
      <c r="E243" s="4">
        <f>VLOOKUP(A243,'Attendance Summary'!A:B,2,FALSE)</f>
        <v>9</v>
      </c>
      <c r="F243" s="4">
        <f>VLOOKUP(B243,'Attendance Summary'!G:H,2,FALSE)</f>
        <v>9</v>
      </c>
      <c r="G243" s="7">
        <f t="shared" si="1"/>
        <v>1</v>
      </c>
      <c r="H243" s="7" t="str">
        <f ca="1">(IFERROR(VLOOKUP(A243,'Exit Ticket Summary'!A:B,2,FALSE),"0"))</f>
        <v>0</v>
      </c>
    </row>
    <row r="244" spans="1:8" ht="13" x14ac:dyDescent="0.15">
      <c r="A244" s="4" t="str">
        <f>'Attendance Summary'!A245</f>
        <v>Matthew Hernandez</v>
      </c>
      <c r="B244" s="4" t="str">
        <f>VLOOKUP(A244,'Attendance Data'!E:F,2,FALSE)</f>
        <v>Hendrickson</v>
      </c>
      <c r="C244" s="4" t="str">
        <f>VLOOKUP(A244,'Attendance Data'!E:G,3,FALSE)</f>
        <v>SELP</v>
      </c>
      <c r="D244" s="7">
        <f t="shared" ca="1" si="0"/>
        <v>0.25</v>
      </c>
      <c r="E244" s="4">
        <f>VLOOKUP(A244,'Attendance Summary'!A:B,2,FALSE)</f>
        <v>10</v>
      </c>
      <c r="F244" s="4">
        <f>VLOOKUP(B244,'Attendance Summary'!G:H,2,FALSE)</f>
        <v>12</v>
      </c>
      <c r="G244" s="7">
        <f t="shared" si="1"/>
        <v>0.83333333333333337</v>
      </c>
      <c r="H244" s="7" t="str">
        <f ca="1">(IFERROR(VLOOKUP(A244,'Exit Ticket Summary'!A:B,2,FALSE),"0"))</f>
        <v>0</v>
      </c>
    </row>
    <row r="245" spans="1:8" ht="13" x14ac:dyDescent="0.15">
      <c r="A245" s="4" t="str">
        <f>'Attendance Summary'!A220</f>
        <v>Lucia Hernandez</v>
      </c>
      <c r="B245" s="4" t="str">
        <f>VLOOKUP(A245,'Attendance Data'!E:F,2,FALSE)</f>
        <v>Del Valle</v>
      </c>
      <c r="C245" s="4" t="str">
        <f>VLOOKUP(A245,'Attendance Data'!E:G,3,FALSE)</f>
        <v>SELP</v>
      </c>
      <c r="D245" s="7">
        <f t="shared" ca="1" si="0"/>
        <v>0.3</v>
      </c>
      <c r="E245" s="4">
        <f>VLOOKUP(A245,'Attendance Summary'!A:B,2,FALSE)</f>
        <v>11</v>
      </c>
      <c r="F245" s="4">
        <f>VLOOKUP(B245,'Attendance Summary'!G:H,2,FALSE)</f>
        <v>11</v>
      </c>
      <c r="G245" s="7">
        <f t="shared" si="1"/>
        <v>1</v>
      </c>
      <c r="H245" s="7" t="str">
        <f ca="1">(IFERROR(VLOOKUP(A245,'Exit Ticket Summary'!A:B,2,FALSE),"0"))</f>
        <v>0</v>
      </c>
    </row>
    <row r="246" spans="1:8" ht="13" x14ac:dyDescent="0.15">
      <c r="A246" s="4" t="str">
        <f>'Attendance Summary'!A247</f>
        <v>McKalex Alexander</v>
      </c>
      <c r="B246" s="4" t="str">
        <f>VLOOKUP(A246,'Attendance Data'!E:F,2,FALSE)</f>
        <v>Harmony</v>
      </c>
      <c r="C246" s="4" t="str">
        <f>VLOOKUP(A246,'Attendance Data'!E:G,3,FALSE)</f>
        <v>SELP</v>
      </c>
      <c r="D246" s="7">
        <f t="shared" ca="1" si="0"/>
        <v>0.17500000000000002</v>
      </c>
      <c r="E246" s="4">
        <f>VLOOKUP(A246,'Attendance Summary'!A:B,2,FALSE)</f>
        <v>7</v>
      </c>
      <c r="F246" s="4">
        <f>VLOOKUP(B246,'Attendance Summary'!G:H,2,FALSE)</f>
        <v>12</v>
      </c>
      <c r="G246" s="7">
        <f t="shared" si="1"/>
        <v>0.58333333333333337</v>
      </c>
      <c r="H246" s="7" t="str">
        <f ca="1">(IFERROR(VLOOKUP(A246,'Exit Ticket Summary'!A:B,2,FALSE),"0"))</f>
        <v>0</v>
      </c>
    </row>
    <row r="247" spans="1:8" ht="13" x14ac:dyDescent="0.15">
      <c r="A247" s="4" t="str">
        <f>'Attendance Summary'!A248</f>
        <v>Meagan Lavalle</v>
      </c>
      <c r="B247" s="4" t="str">
        <f>VLOOKUP(A247,'Attendance Data'!E:F,2,FALSE)</f>
        <v>Hendrickson</v>
      </c>
      <c r="C247" s="4" t="str">
        <f>VLOOKUP(A247,'Attendance Data'!E:G,3,FALSE)</f>
        <v>SELP</v>
      </c>
      <c r="D247" s="7">
        <f t="shared" ca="1" si="0"/>
        <v>0.27499999999999997</v>
      </c>
      <c r="E247" s="4">
        <f>VLOOKUP(A247,'Attendance Summary'!A:B,2,FALSE)</f>
        <v>11</v>
      </c>
      <c r="F247" s="4">
        <f>VLOOKUP(B247,'Attendance Summary'!G:H,2,FALSE)</f>
        <v>12</v>
      </c>
      <c r="G247" s="7">
        <f t="shared" si="1"/>
        <v>0.91666666666666663</v>
      </c>
      <c r="H247" s="7" t="str">
        <f ca="1">(IFERROR(VLOOKUP(A247,'Exit Ticket Summary'!A:B,2,FALSE),"0"))</f>
        <v>0</v>
      </c>
    </row>
    <row r="248" spans="1:8" ht="13" x14ac:dyDescent="0.15">
      <c r="A248" s="4" t="str">
        <f>'Attendance Summary'!A249</f>
        <v>Merlin Hernandez</v>
      </c>
      <c r="B248" s="4" t="str">
        <f>VLOOKUP(A248,'Attendance Data'!E:F,2,FALSE)</f>
        <v>Manor Senior High School</v>
      </c>
      <c r="C248" s="4" t="str">
        <f>VLOOKUP(A248,'Attendance Data'!E:G,3,FALSE)</f>
        <v>WDLP</v>
      </c>
      <c r="D248" s="7">
        <f t="shared" ca="1" si="0"/>
        <v>0.33333333333333331</v>
      </c>
      <c r="E248" s="4">
        <f>VLOOKUP(A248,'Attendance Summary'!A:B,2,FALSE)</f>
        <v>10</v>
      </c>
      <c r="F248" s="4">
        <f>VLOOKUP(B248,'Attendance Summary'!G:H,2,FALSE)</f>
        <v>9</v>
      </c>
      <c r="G248" s="7">
        <f t="shared" si="1"/>
        <v>1.1111111111111112</v>
      </c>
      <c r="H248" s="7" t="str">
        <f ca="1">(IFERROR(VLOOKUP(A248,'Exit Ticket Summary'!A:B,2,FALSE),"0"))</f>
        <v>0</v>
      </c>
    </row>
    <row r="249" spans="1:8" ht="13" x14ac:dyDescent="0.15">
      <c r="A249" s="4" t="str">
        <f>'Attendance Summary'!A298</f>
        <v>Sean Koonce</v>
      </c>
      <c r="B249" s="4" t="str">
        <f>VLOOKUP(A249,'Attendance Data'!E:F,2,FALSE)</f>
        <v>Akins</v>
      </c>
      <c r="C249" s="4" t="str">
        <f>VLOOKUP(A249,'Attendance Data'!E:G,3,FALSE)</f>
        <v>WDLP</v>
      </c>
      <c r="D249" s="7">
        <f t="shared" ca="1" si="0"/>
        <v>0.3</v>
      </c>
      <c r="E249" s="4">
        <f>VLOOKUP(A249,'Attendance Summary'!A:B,2,FALSE)</f>
        <v>11</v>
      </c>
      <c r="F249" s="4">
        <f>VLOOKUP(B249,'Attendance Summary'!G:H,2,FALSE)</f>
        <v>11</v>
      </c>
      <c r="G249" s="7">
        <f t="shared" si="1"/>
        <v>1</v>
      </c>
      <c r="H249" s="7" t="str">
        <f ca="1">(IFERROR(VLOOKUP(A249,'Exit Ticket Summary'!A:B,2,FALSE),"0"))</f>
        <v>0</v>
      </c>
    </row>
    <row r="250" spans="1:8" ht="13" x14ac:dyDescent="0.15">
      <c r="A250" s="4" t="str">
        <f>'Attendance Summary'!A251</f>
        <v>Mia Williams</v>
      </c>
      <c r="B250" s="4" t="str">
        <f>VLOOKUP(A250,'Attendance Data'!E:F,2,FALSE)</f>
        <v>Harmony</v>
      </c>
      <c r="C250" s="4" t="str">
        <f>VLOOKUP(A250,'Attendance Data'!E:G,3,FALSE)</f>
        <v>SELP</v>
      </c>
      <c r="D250" s="7">
        <f t="shared" ca="1" si="0"/>
        <v>0.17500000000000002</v>
      </c>
      <c r="E250" s="4">
        <f>VLOOKUP(A250,'Attendance Summary'!A:B,2,FALSE)</f>
        <v>7</v>
      </c>
      <c r="F250" s="4">
        <f>VLOOKUP(B250,'Attendance Summary'!G:H,2,FALSE)</f>
        <v>12</v>
      </c>
      <c r="G250" s="7">
        <f t="shared" si="1"/>
        <v>0.58333333333333337</v>
      </c>
      <c r="H250" s="7" t="str">
        <f ca="1">(IFERROR(VLOOKUP(A250,'Exit Ticket Summary'!A:B,2,FALSE),"0"))</f>
        <v>0</v>
      </c>
    </row>
    <row r="251" spans="1:8" ht="13" x14ac:dyDescent="0.15">
      <c r="A251" s="4" t="str">
        <f>'Attendance Summary'!A252</f>
        <v>Micayla Pace</v>
      </c>
      <c r="B251" s="4" t="str">
        <f>VLOOKUP(A251,'Attendance Data'!E:F,2,FALSE)</f>
        <v>Pflugerville</v>
      </c>
      <c r="C251" s="4" t="str">
        <f>VLOOKUP(A251,'Attendance Data'!E:G,3,FALSE)</f>
        <v>WDLP</v>
      </c>
      <c r="D251" s="7">
        <f t="shared" ca="1" si="0"/>
        <v>0.10909090909090909</v>
      </c>
      <c r="E251" s="4">
        <f>VLOOKUP(A251,'Attendance Summary'!A:B,2,FALSE)</f>
        <v>4</v>
      </c>
      <c r="F251" s="4">
        <f>VLOOKUP(B251,'Attendance Summary'!G:H,2,FALSE)</f>
        <v>11</v>
      </c>
      <c r="G251" s="7">
        <f t="shared" si="1"/>
        <v>0.36363636363636365</v>
      </c>
      <c r="H251" s="7" t="str">
        <f ca="1">(IFERROR(VLOOKUP(A251,'Exit Ticket Summary'!A:B,2,FALSE),"0"))</f>
        <v>0</v>
      </c>
    </row>
    <row r="252" spans="1:8" ht="13" x14ac:dyDescent="0.15">
      <c r="A252" s="4" t="str">
        <f>'Attendance Summary'!A253</f>
        <v>Michael Castillo</v>
      </c>
      <c r="B252" s="4" t="str">
        <f>VLOOKUP(A252,'Attendance Data'!E:F,2,FALSE)</f>
        <v>Manor Early College High School</v>
      </c>
      <c r="C252" s="4" t="str">
        <f>VLOOKUP(A252,'Attendance Data'!E:G,3,FALSE)</f>
        <v>WDLP</v>
      </c>
      <c r="D252" s="7">
        <f t="shared" ca="1" si="0"/>
        <v>0.3</v>
      </c>
      <c r="E252" s="4">
        <f>VLOOKUP(A252,'Attendance Summary'!A:B,2,FALSE)</f>
        <v>9</v>
      </c>
      <c r="F252" s="4">
        <f>VLOOKUP(B252,'Attendance Summary'!G:H,2,FALSE)</f>
        <v>9</v>
      </c>
      <c r="G252" s="7">
        <f t="shared" si="1"/>
        <v>1</v>
      </c>
      <c r="H252" s="7" t="str">
        <f ca="1">(IFERROR(VLOOKUP(A252,'Exit Ticket Summary'!A:B,2,FALSE),"0"))</f>
        <v>0</v>
      </c>
    </row>
    <row r="253" spans="1:8" ht="13" x14ac:dyDescent="0.15">
      <c r="A253" s="4" t="str">
        <f>'Attendance Summary'!A254</f>
        <v>Michelle Rodriguez</v>
      </c>
      <c r="B253" s="4" t="str">
        <f>VLOOKUP(A253,'Attendance Data'!E:F,2,FALSE)</f>
        <v>Manor High School</v>
      </c>
      <c r="C253" s="4" t="str">
        <f>VLOOKUP(A253,'Attendance Data'!E:G,3,FALSE)</f>
        <v>WDLP</v>
      </c>
      <c r="D253" s="7">
        <f t="shared" ca="1" si="0"/>
        <v>0.19999999999999998</v>
      </c>
      <c r="E253" s="4">
        <f>VLOOKUP(A253,'Attendance Summary'!A:B,2,FALSE)</f>
        <v>6</v>
      </c>
      <c r="F253" s="4">
        <f>VLOOKUP(B253,'Attendance Summary'!G:H,2,FALSE)</f>
        <v>9</v>
      </c>
      <c r="G253" s="7">
        <f t="shared" si="1"/>
        <v>0.66666666666666663</v>
      </c>
      <c r="H253" s="7" t="str">
        <f ca="1">(IFERROR(VLOOKUP(A253,'Exit Ticket Summary'!A:B,2,FALSE),"0"))</f>
        <v>0</v>
      </c>
    </row>
    <row r="254" spans="1:8" ht="13" x14ac:dyDescent="0.15">
      <c r="A254" s="4" t="str">
        <f>'Attendance Summary'!A255</f>
        <v>Miguel Ornelas</v>
      </c>
      <c r="B254" s="4" t="str">
        <f>VLOOKUP(A254,'Attendance Data'!E:F,2,FALSE)</f>
        <v>Akins</v>
      </c>
      <c r="C254" s="4" t="str">
        <f>VLOOKUP(A254,'Attendance Data'!E:G,3,FALSE)</f>
        <v>SELP</v>
      </c>
      <c r="D254" s="7">
        <f t="shared" ca="1" si="0"/>
        <v>0.19090909090909089</v>
      </c>
      <c r="E254" s="4">
        <f>VLOOKUP(A254,'Attendance Summary'!A:B,2,FALSE)</f>
        <v>7</v>
      </c>
      <c r="F254" s="4">
        <f>VLOOKUP(B254,'Attendance Summary'!G:H,2,FALSE)</f>
        <v>11</v>
      </c>
      <c r="G254" s="7">
        <f t="shared" si="1"/>
        <v>0.63636363636363635</v>
      </c>
      <c r="H254" s="7" t="str">
        <f ca="1">(IFERROR(VLOOKUP(A254,'Exit Ticket Summary'!A:B,2,FALSE),"0"))</f>
        <v>0</v>
      </c>
    </row>
    <row r="255" spans="1:8" ht="13" x14ac:dyDescent="0.15">
      <c r="A255" s="4" t="str">
        <f>'Attendance Summary'!A256</f>
        <v>Monae Thompson</v>
      </c>
      <c r="B255" s="4" t="str">
        <f>VLOOKUP(A255,'Attendance Data'!E:F,2,FALSE)</f>
        <v>Hendrickson</v>
      </c>
      <c r="C255" s="4" t="str">
        <f>VLOOKUP(A255,'Attendance Data'!E:G,3,FALSE)</f>
        <v>SELP</v>
      </c>
      <c r="D255" s="7">
        <f t="shared" ca="1" si="0"/>
        <v>0.3</v>
      </c>
      <c r="E255" s="4">
        <f>VLOOKUP(A255,'Attendance Summary'!A:B,2,FALSE)</f>
        <v>12</v>
      </c>
      <c r="F255" s="4">
        <f>VLOOKUP(B255,'Attendance Summary'!G:H,2,FALSE)</f>
        <v>12</v>
      </c>
      <c r="G255" s="7">
        <f t="shared" si="1"/>
        <v>1</v>
      </c>
      <c r="H255" s="7" t="str">
        <f ca="1">(IFERROR(VLOOKUP(A255,'Exit Ticket Summary'!A:B,2,FALSE),"0"))</f>
        <v>0</v>
      </c>
    </row>
    <row r="256" spans="1:8" ht="13" x14ac:dyDescent="0.15">
      <c r="A256" s="4" t="str">
        <f>'Attendance Summary'!A257</f>
        <v>Moustapha Toure</v>
      </c>
      <c r="B256" s="4" t="str">
        <f>VLOOKUP(A256,'Attendance Data'!E:F,2,FALSE)</f>
        <v>Hendrickson</v>
      </c>
      <c r="C256" s="4" t="str">
        <f>VLOOKUP(A256,'Attendance Data'!E:G,3,FALSE)</f>
        <v>SELP</v>
      </c>
      <c r="D256" s="7">
        <f t="shared" ca="1" si="0"/>
        <v>0.22499999999999998</v>
      </c>
      <c r="E256" s="4">
        <f>VLOOKUP(A256,'Attendance Summary'!A:B,2,FALSE)</f>
        <v>9</v>
      </c>
      <c r="F256" s="4">
        <f>VLOOKUP(B256,'Attendance Summary'!G:H,2,FALSE)</f>
        <v>12</v>
      </c>
      <c r="G256" s="7">
        <f t="shared" si="1"/>
        <v>0.75</v>
      </c>
      <c r="H256" s="7" t="str">
        <f ca="1">(IFERROR(VLOOKUP(A256,'Exit Ticket Summary'!A:B,2,FALSE),"0"))</f>
        <v>0</v>
      </c>
    </row>
    <row r="257" spans="1:8" ht="13" x14ac:dyDescent="0.15">
      <c r="A257" s="4" t="str">
        <f>'Attendance Summary'!A258</f>
        <v>Myzel Oyaro</v>
      </c>
      <c r="B257" s="4" t="str">
        <f>VLOOKUP(A257,'Attendance Data'!E:F,2,FALSE)</f>
        <v>Weiss</v>
      </c>
      <c r="C257" s="4" t="str">
        <f>VLOOKUP(A257,'Attendance Data'!E:G,3,FALSE)</f>
        <v>WDLP</v>
      </c>
      <c r="D257" s="7">
        <f t="shared" ca="1" si="0"/>
        <v>0.27272727272727271</v>
      </c>
      <c r="E257" s="4">
        <f>VLOOKUP(A257,'Attendance Summary'!A:B,2,FALSE)</f>
        <v>10</v>
      </c>
      <c r="F257" s="4">
        <f>VLOOKUP(B257,'Attendance Summary'!G:H,2,FALSE)</f>
        <v>11</v>
      </c>
      <c r="G257" s="7">
        <f t="shared" si="1"/>
        <v>0.90909090909090906</v>
      </c>
      <c r="H257" s="7" t="str">
        <f ca="1">(IFERROR(VLOOKUP(A257,'Exit Ticket Summary'!A:B,2,FALSE),"0"))</f>
        <v>0</v>
      </c>
    </row>
    <row r="258" spans="1:8" ht="13" x14ac:dyDescent="0.15">
      <c r="A258" s="4" t="str">
        <f>'Attendance Summary'!A259</f>
        <v>Nahom Tulu</v>
      </c>
      <c r="B258" s="4" t="str">
        <f>VLOOKUP(A258,'Attendance Data'!E:F,2,FALSE)</f>
        <v>Hendrickson</v>
      </c>
      <c r="C258" s="4" t="str">
        <f>VLOOKUP(A258,'Attendance Data'!E:G,3,FALSE)</f>
        <v>SELP</v>
      </c>
      <c r="D258" s="7">
        <f t="shared" ca="1" si="0"/>
        <v>0.17500000000000002</v>
      </c>
      <c r="E258" s="4">
        <f>VLOOKUP(A258,'Attendance Summary'!A:B,2,FALSE)</f>
        <v>7</v>
      </c>
      <c r="F258" s="4">
        <f>VLOOKUP(B258,'Attendance Summary'!G:H,2,FALSE)</f>
        <v>12</v>
      </c>
      <c r="G258" s="7">
        <f t="shared" si="1"/>
        <v>0.58333333333333337</v>
      </c>
      <c r="H258" s="7" t="str">
        <f ca="1">(IFERROR(VLOOKUP(A258,'Exit Ticket Summary'!A:B,2,FALSE),"0"))</f>
        <v>0</v>
      </c>
    </row>
    <row r="259" spans="1:8" ht="13" x14ac:dyDescent="0.15">
      <c r="A259" s="4" t="str">
        <f>'Attendance Summary'!A260</f>
        <v>Nallely Alonso</v>
      </c>
      <c r="B259" s="4" t="str">
        <f>VLOOKUP(A259,'Attendance Data'!E:F,2,FALSE)</f>
        <v>Akins</v>
      </c>
      <c r="C259" s="4" t="str">
        <f>VLOOKUP(A259,'Attendance Data'!E:G,3,FALSE)</f>
        <v>WDLP</v>
      </c>
      <c r="D259" s="7">
        <f t="shared" ca="1" si="0"/>
        <v>0.27272727272727271</v>
      </c>
      <c r="E259" s="4">
        <f>VLOOKUP(A259,'Attendance Summary'!A:B,2,FALSE)</f>
        <v>10</v>
      </c>
      <c r="F259" s="4">
        <f>VLOOKUP(B259,'Attendance Summary'!G:H,2,FALSE)</f>
        <v>11</v>
      </c>
      <c r="G259" s="7">
        <f t="shared" si="1"/>
        <v>0.90909090909090906</v>
      </c>
      <c r="H259" s="7" t="str">
        <f ca="1">(IFERROR(VLOOKUP(A259,'Exit Ticket Summary'!A:B,2,FALSE),"0"))</f>
        <v>0</v>
      </c>
    </row>
    <row r="260" spans="1:8" ht="13" x14ac:dyDescent="0.15">
      <c r="A260" s="4" t="str">
        <f>'Attendance Summary'!A261</f>
        <v>Nanda Prasad</v>
      </c>
      <c r="B260" s="4" t="str">
        <f>VLOOKUP(A260,'Attendance Data'!E:F,2,FALSE)</f>
        <v>Hendrickson</v>
      </c>
      <c r="C260" s="4" t="str">
        <f>VLOOKUP(A260,'Attendance Data'!E:G,3,FALSE)</f>
        <v>SELP</v>
      </c>
      <c r="D260" s="7">
        <f t="shared" ca="1" si="0"/>
        <v>0.25</v>
      </c>
      <c r="E260" s="4">
        <f>VLOOKUP(A260,'Attendance Summary'!A:B,2,FALSE)</f>
        <v>10</v>
      </c>
      <c r="F260" s="4">
        <f>VLOOKUP(B260,'Attendance Summary'!G:H,2,FALSE)</f>
        <v>12</v>
      </c>
      <c r="G260" s="7">
        <f t="shared" si="1"/>
        <v>0.83333333333333337</v>
      </c>
      <c r="H260" s="7" t="str">
        <f ca="1">(IFERROR(VLOOKUP(A260,'Exit Ticket Summary'!A:B,2,FALSE),"0"))</f>
        <v>0</v>
      </c>
    </row>
    <row r="261" spans="1:8" ht="13" x14ac:dyDescent="0.15">
      <c r="A261" s="4" t="str">
        <f>'Attendance Summary'!A262</f>
        <v>Natalie Jones</v>
      </c>
      <c r="B261" s="4" t="str">
        <f>VLOOKUP(A261,'Attendance Data'!E:F,2,FALSE)</f>
        <v>Manor Early College High School</v>
      </c>
      <c r="C261" s="4" t="str">
        <f>VLOOKUP(A261,'Attendance Data'!E:G,3,FALSE)</f>
        <v>WDLP</v>
      </c>
      <c r="D261" s="7">
        <f t="shared" ca="1" si="0"/>
        <v>0.3</v>
      </c>
      <c r="E261" s="4">
        <f>VLOOKUP(A261,'Attendance Summary'!A:B,2,FALSE)</f>
        <v>9</v>
      </c>
      <c r="F261" s="4">
        <f>VLOOKUP(B261,'Attendance Summary'!G:H,2,FALSE)</f>
        <v>9</v>
      </c>
      <c r="G261" s="7">
        <f t="shared" si="1"/>
        <v>1</v>
      </c>
      <c r="H261" s="7" t="str">
        <f ca="1">(IFERROR(VLOOKUP(A261,'Exit Ticket Summary'!A:B,2,FALSE),"0"))</f>
        <v>0</v>
      </c>
    </row>
    <row r="262" spans="1:8" ht="13" x14ac:dyDescent="0.15">
      <c r="A262" s="4" t="str">
        <f>'Attendance Summary'!A263</f>
        <v>Natnael Mussa</v>
      </c>
      <c r="B262" s="4" t="str">
        <f>VLOOKUP(A262,'Attendance Data'!E:F,2,FALSE)</f>
        <v>Stony Point</v>
      </c>
      <c r="C262" s="4" t="str">
        <f>VLOOKUP(A262,'Attendance Data'!E:G,3,FALSE)</f>
        <v>SELP</v>
      </c>
      <c r="D262" s="7">
        <f t="shared" ca="1" si="0"/>
        <v>2.7272727272727271E-2</v>
      </c>
      <c r="E262" s="4">
        <f>VLOOKUP(A262,'Attendance Summary'!A:B,2,FALSE)</f>
        <v>1</v>
      </c>
      <c r="F262" s="4">
        <f>VLOOKUP(B262,'Attendance Summary'!G:H,2,FALSE)</f>
        <v>11</v>
      </c>
      <c r="G262" s="7">
        <f t="shared" si="1"/>
        <v>9.0909090909090912E-2</v>
      </c>
      <c r="H262" s="7" t="str">
        <f ca="1">(IFERROR(VLOOKUP(A262,'Exit Ticket Summary'!A:B,2,FALSE),"0"))</f>
        <v>0</v>
      </c>
    </row>
    <row r="263" spans="1:8" ht="13" x14ac:dyDescent="0.15">
      <c r="A263" s="4" t="str">
        <f>'Attendance Summary'!A264</f>
        <v>Nauni Yadav</v>
      </c>
      <c r="B263" s="4" t="str">
        <f>VLOOKUP(A263,'Attendance Data'!E:F,2,FALSE)</f>
        <v>Weiss</v>
      </c>
      <c r="C263" s="4" t="str">
        <f>VLOOKUP(A263,'Attendance Data'!E:G,3,FALSE)</f>
        <v>WDLP</v>
      </c>
      <c r="D263" s="7">
        <f t="shared" ca="1" si="0"/>
        <v>0.19090909090909089</v>
      </c>
      <c r="E263" s="4">
        <f>VLOOKUP(A263,'Attendance Summary'!A:B,2,FALSE)</f>
        <v>7</v>
      </c>
      <c r="F263" s="4">
        <f>VLOOKUP(B263,'Attendance Summary'!G:H,2,FALSE)</f>
        <v>11</v>
      </c>
      <c r="G263" s="7">
        <f t="shared" si="1"/>
        <v>0.63636363636363635</v>
      </c>
      <c r="H263" s="7" t="str">
        <f ca="1">(IFERROR(VLOOKUP(A263,'Exit Ticket Summary'!A:B,2,FALSE),"0"))</f>
        <v>0</v>
      </c>
    </row>
    <row r="264" spans="1:8" ht="13" x14ac:dyDescent="0.15">
      <c r="A264" s="4" t="str">
        <f>'Attendance Summary'!A265</f>
        <v>Nicholas Cibrone</v>
      </c>
      <c r="B264" s="4" t="str">
        <f>VLOOKUP(A264,'Attendance Data'!E:F,2,FALSE)</f>
        <v>Akins</v>
      </c>
      <c r="C264" s="4" t="str">
        <f>VLOOKUP(A264,'Attendance Data'!E:G,3,FALSE)</f>
        <v>WDLP</v>
      </c>
      <c r="D264" s="7">
        <f t="shared" ca="1" si="0"/>
        <v>0.27272727272727271</v>
      </c>
      <c r="E264" s="4">
        <f>VLOOKUP(A264,'Attendance Summary'!A:B,2,FALSE)</f>
        <v>10</v>
      </c>
      <c r="F264" s="4">
        <f>VLOOKUP(B264,'Attendance Summary'!G:H,2,FALSE)</f>
        <v>11</v>
      </c>
      <c r="G264" s="7">
        <f t="shared" si="1"/>
        <v>0.90909090909090906</v>
      </c>
      <c r="H264" s="7" t="str">
        <f ca="1">(IFERROR(VLOOKUP(A264,'Exit Ticket Summary'!A:B,2,FALSE),"0"))</f>
        <v>0</v>
      </c>
    </row>
    <row r="265" spans="1:8" ht="13" x14ac:dyDescent="0.15">
      <c r="A265" s="4" t="str">
        <f>'Attendance Summary'!A266</f>
        <v>Nicole Monroy</v>
      </c>
      <c r="B265" s="4" t="str">
        <f>VLOOKUP(A265,'Attendance Data'!E:F,2,FALSE)</f>
        <v>Del Valle</v>
      </c>
      <c r="C265" s="4" t="str">
        <f>VLOOKUP(A265,'Attendance Data'!E:G,3,FALSE)</f>
        <v>SELP</v>
      </c>
      <c r="D265" s="7">
        <f t="shared" ca="1" si="0"/>
        <v>0.3</v>
      </c>
      <c r="E265" s="4">
        <f>VLOOKUP(A265,'Attendance Summary'!A:B,2,FALSE)</f>
        <v>11</v>
      </c>
      <c r="F265" s="4">
        <f>VLOOKUP(B265,'Attendance Summary'!G:H,2,FALSE)</f>
        <v>11</v>
      </c>
      <c r="G265" s="7">
        <f t="shared" si="1"/>
        <v>1</v>
      </c>
      <c r="H265" s="7" t="str">
        <f ca="1">(IFERROR(VLOOKUP(A265,'Exit Ticket Summary'!A:B,2,FALSE),"0"))</f>
        <v>0</v>
      </c>
    </row>
    <row r="266" spans="1:8" ht="13" x14ac:dyDescent="0.15">
      <c r="A266" s="4" t="str">
        <f>'Attendance Summary'!A267</f>
        <v>Nieya Crenshaw</v>
      </c>
      <c r="B266" s="4" t="str">
        <f>VLOOKUP(A266,'Attendance Data'!E:F,2,FALSE)</f>
        <v>Pflugerville</v>
      </c>
      <c r="C266" s="4" t="str">
        <f>VLOOKUP(A266,'Attendance Data'!E:G,3,FALSE)</f>
        <v>WDLP</v>
      </c>
      <c r="D266" s="7">
        <f t="shared" ca="1" si="0"/>
        <v>0.13636363636363635</v>
      </c>
      <c r="E266" s="4">
        <f>VLOOKUP(A266,'Attendance Summary'!A:B,2,FALSE)</f>
        <v>5</v>
      </c>
      <c r="F266" s="4">
        <f>VLOOKUP(B266,'Attendance Summary'!G:H,2,FALSE)</f>
        <v>11</v>
      </c>
      <c r="G266" s="7">
        <f t="shared" si="1"/>
        <v>0.45454545454545453</v>
      </c>
      <c r="H266" s="7" t="str">
        <f ca="1">(IFERROR(VLOOKUP(A266,'Exit Ticket Summary'!A:B,2,FALSE),"0"))</f>
        <v>0</v>
      </c>
    </row>
    <row r="267" spans="1:8" ht="13" x14ac:dyDescent="0.15">
      <c r="A267" s="4" t="str">
        <f>'Attendance Summary'!A268</f>
        <v>Nilmarie Gonzalez-Ugarte</v>
      </c>
      <c r="B267" s="4" t="str">
        <f>VLOOKUP(A267,'Attendance Data'!E:F,2,FALSE)</f>
        <v>Manor Early College High School</v>
      </c>
      <c r="C267" s="4" t="str">
        <f>VLOOKUP(A267,'Attendance Data'!E:G,3,FALSE)</f>
        <v>WDLP</v>
      </c>
      <c r="D267" s="7">
        <f t="shared" ca="1" si="0"/>
        <v>0.3</v>
      </c>
      <c r="E267" s="4">
        <f>VLOOKUP(A267,'Attendance Summary'!A:B,2,FALSE)</f>
        <v>9</v>
      </c>
      <c r="F267" s="4">
        <f>VLOOKUP(B267,'Attendance Summary'!G:H,2,FALSE)</f>
        <v>9</v>
      </c>
      <c r="G267" s="7">
        <f t="shared" si="1"/>
        <v>1</v>
      </c>
      <c r="H267" s="7" t="str">
        <f ca="1">(IFERROR(VLOOKUP(A267,'Exit Ticket Summary'!A:B,2,FALSE),"0"))</f>
        <v>0</v>
      </c>
    </row>
    <row r="268" spans="1:8" ht="13" x14ac:dyDescent="0.15">
      <c r="A268" s="4" t="str">
        <f>'Attendance Summary'!A269</f>
        <v>Nyla Lassiter</v>
      </c>
      <c r="B268" s="4" t="str">
        <f>VLOOKUP(A268,'Attendance Data'!E:F,2,FALSE)</f>
        <v>Akins</v>
      </c>
      <c r="C268" s="4" t="str">
        <f>VLOOKUP(A268,'Attendance Data'!E:G,3,FALSE)</f>
        <v>WDLP</v>
      </c>
      <c r="D268" s="7">
        <f t="shared" ca="1" si="0"/>
        <v>0.13636363636363635</v>
      </c>
      <c r="E268" s="4">
        <f>VLOOKUP(A268,'Attendance Summary'!A:B,2,FALSE)</f>
        <v>5</v>
      </c>
      <c r="F268" s="4">
        <f>VLOOKUP(B268,'Attendance Summary'!G:H,2,FALSE)</f>
        <v>11</v>
      </c>
      <c r="G268" s="7">
        <f t="shared" si="1"/>
        <v>0.45454545454545453</v>
      </c>
      <c r="H268" s="7" t="str">
        <f ca="1">(IFERROR(VLOOKUP(A268,'Exit Ticket Summary'!A:B,2,FALSE),"0"))</f>
        <v>0</v>
      </c>
    </row>
    <row r="269" spans="1:8" ht="13" x14ac:dyDescent="0.15">
      <c r="A269" s="4" t="str">
        <f>'Attendance Summary'!A270</f>
        <v>Omar Islam</v>
      </c>
      <c r="B269" s="4" t="str">
        <f>VLOOKUP(A269,'Attendance Data'!E:F,2,FALSE)</f>
        <v>Hendrickson</v>
      </c>
      <c r="C269" s="4" t="str">
        <f>VLOOKUP(A269,'Attendance Data'!E:G,3,FALSE)</f>
        <v>SELP</v>
      </c>
      <c r="D269" s="7">
        <f t="shared" ca="1" si="0"/>
        <v>0.3</v>
      </c>
      <c r="E269" s="4">
        <f>VLOOKUP(A269,'Attendance Summary'!A:B,2,FALSE)</f>
        <v>12</v>
      </c>
      <c r="F269" s="4">
        <f>VLOOKUP(B269,'Attendance Summary'!G:H,2,FALSE)</f>
        <v>12</v>
      </c>
      <c r="G269" s="7">
        <f t="shared" si="1"/>
        <v>1</v>
      </c>
      <c r="H269" s="7" t="str">
        <f ca="1">(IFERROR(VLOOKUP(A269,'Exit Ticket Summary'!A:B,2,FALSE),"0"))</f>
        <v>0</v>
      </c>
    </row>
    <row r="270" spans="1:8" ht="13" x14ac:dyDescent="0.15">
      <c r="A270" s="4" t="str">
        <f>'Attendance Summary'!A155</f>
        <v>Jair Cedillo</v>
      </c>
      <c r="B270" s="4" t="str">
        <f>VLOOKUP(A270,'Attendance Data'!E:F,2,FALSE)</f>
        <v>Harmony</v>
      </c>
      <c r="C270" s="4" t="str">
        <f>VLOOKUP(A270,'Attendance Data'!E:G,3,FALSE)</f>
        <v>SELP</v>
      </c>
      <c r="D270" s="7">
        <f t="shared" ca="1" si="0"/>
        <v>0.27499999999999997</v>
      </c>
      <c r="E270" s="4">
        <f>VLOOKUP(A270,'Attendance Summary'!A:B,2,FALSE)</f>
        <v>11</v>
      </c>
      <c r="F270" s="4">
        <f>VLOOKUP(B270,'Attendance Summary'!G:H,2,FALSE)</f>
        <v>12</v>
      </c>
      <c r="G270" s="7">
        <f t="shared" si="1"/>
        <v>0.91666666666666663</v>
      </c>
      <c r="H270" s="7" t="str">
        <f ca="1">(IFERROR(VLOOKUP(A270,'Exit Ticket Summary'!A:B,2,FALSE),"0"))</f>
        <v>0</v>
      </c>
    </row>
    <row r="271" spans="1:8" ht="13" x14ac:dyDescent="0.15">
      <c r="A271" s="4" t="str">
        <f>'Attendance Summary'!A272</f>
        <v>Paisley Tramp</v>
      </c>
      <c r="B271" s="4" t="str">
        <f>VLOOKUP(A271,'Attendance Data'!E:F,2,FALSE)</f>
        <v>Pflugerville</v>
      </c>
      <c r="C271" s="4" t="str">
        <f>VLOOKUP(A271,'Attendance Data'!E:G,3,FALSE)</f>
        <v>WDLP</v>
      </c>
      <c r="D271" s="7">
        <f t="shared" ca="1" si="0"/>
        <v>0.19090909090909089</v>
      </c>
      <c r="E271" s="4">
        <f>VLOOKUP(A271,'Attendance Summary'!A:B,2,FALSE)</f>
        <v>7</v>
      </c>
      <c r="F271" s="4">
        <f>VLOOKUP(B271,'Attendance Summary'!G:H,2,FALSE)</f>
        <v>11</v>
      </c>
      <c r="G271" s="7">
        <f t="shared" si="1"/>
        <v>0.63636363636363635</v>
      </c>
      <c r="H271" s="7" t="str">
        <f ca="1">(IFERROR(VLOOKUP(A271,'Exit Ticket Summary'!A:B,2,FALSE),"0"))</f>
        <v>0</v>
      </c>
    </row>
    <row r="272" spans="1:8" ht="13" x14ac:dyDescent="0.15">
      <c r="A272" s="4" t="str">
        <f>'Attendance Summary'!A273</f>
        <v>Parker Leveque</v>
      </c>
      <c r="B272" s="4" t="str">
        <f>VLOOKUP(A272,'Attendance Data'!E:F,2,FALSE)</f>
        <v>Harmony</v>
      </c>
      <c r="C272" s="4" t="str">
        <f>VLOOKUP(A272,'Attendance Data'!E:G,3,FALSE)</f>
        <v>SELP</v>
      </c>
      <c r="D272" s="7">
        <f t="shared" ca="1" si="0"/>
        <v>0.15</v>
      </c>
      <c r="E272" s="4">
        <f>VLOOKUP(A272,'Attendance Summary'!A:B,2,FALSE)</f>
        <v>6</v>
      </c>
      <c r="F272" s="4">
        <f>VLOOKUP(B272,'Attendance Summary'!G:H,2,FALSE)</f>
        <v>12</v>
      </c>
      <c r="G272" s="7">
        <f t="shared" si="1"/>
        <v>0.5</v>
      </c>
      <c r="H272" s="7" t="str">
        <f ca="1">(IFERROR(VLOOKUP(A272,'Exit Ticket Summary'!A:B,2,FALSE),"0"))</f>
        <v>0</v>
      </c>
    </row>
    <row r="273" spans="1:8" ht="13" x14ac:dyDescent="0.15">
      <c r="A273" s="4" t="str">
        <f>'Attendance Summary'!A274</f>
        <v>Paw Wah</v>
      </c>
      <c r="B273" s="4" t="str">
        <f>VLOOKUP(A273,'Attendance Data'!E:F,2,FALSE)</f>
        <v>Manor Early College High School</v>
      </c>
      <c r="C273" s="4" t="str">
        <f>VLOOKUP(A273,'Attendance Data'!E:G,3,FALSE)</f>
        <v>WDLP</v>
      </c>
      <c r="D273" s="7">
        <f t="shared" ca="1" si="0"/>
        <v>0.3</v>
      </c>
      <c r="E273" s="4">
        <f>VLOOKUP(A273,'Attendance Summary'!A:B,2,FALSE)</f>
        <v>9</v>
      </c>
      <c r="F273" s="4">
        <f>VLOOKUP(B273,'Attendance Summary'!G:H,2,FALSE)</f>
        <v>9</v>
      </c>
      <c r="G273" s="7">
        <f t="shared" si="1"/>
        <v>1</v>
      </c>
      <c r="H273" s="7" t="str">
        <f ca="1">(IFERROR(VLOOKUP(A273,'Exit Ticket Summary'!A:B,2,FALSE),"0"))</f>
        <v>0</v>
      </c>
    </row>
    <row r="274" spans="1:8" ht="13" x14ac:dyDescent="0.15">
      <c r="A274" s="4" t="str">
        <f>'Attendance Summary'!A275</f>
        <v>Pradeep Tamang</v>
      </c>
      <c r="B274" s="4" t="str">
        <f>VLOOKUP(A274,'Attendance Data'!E:F,2,FALSE)</f>
        <v>Manor Senior High School</v>
      </c>
      <c r="C274" s="4" t="str">
        <f>VLOOKUP(A274,'Attendance Data'!E:G,3,FALSE)</f>
        <v>SELP</v>
      </c>
      <c r="D274" s="7">
        <f t="shared" ca="1" si="0"/>
        <v>0.33333333333333331</v>
      </c>
      <c r="E274" s="4">
        <f>VLOOKUP(A274,'Attendance Summary'!A:B,2,FALSE)</f>
        <v>10</v>
      </c>
      <c r="F274" s="4">
        <f>VLOOKUP(B274,'Attendance Summary'!G:H,2,FALSE)</f>
        <v>9</v>
      </c>
      <c r="G274" s="7">
        <f t="shared" si="1"/>
        <v>1.1111111111111112</v>
      </c>
      <c r="H274" s="7" t="str">
        <f ca="1">(IFERROR(VLOOKUP(A274,'Exit Ticket Summary'!A:B,2,FALSE),"0"))</f>
        <v>0</v>
      </c>
    </row>
    <row r="275" spans="1:8" ht="13" x14ac:dyDescent="0.15">
      <c r="A275" s="4" t="str">
        <f>'Attendance Summary'!A276</f>
        <v>Pranav Rao</v>
      </c>
      <c r="B275" s="4" t="str">
        <f>VLOOKUP(A275,'Attendance Data'!E:F,2,FALSE)</f>
        <v>Harmony</v>
      </c>
      <c r="C275" s="4" t="str">
        <f>VLOOKUP(A275,'Attendance Data'!E:G,3,FALSE)</f>
        <v>WDLP</v>
      </c>
      <c r="D275" s="7">
        <f t="shared" ca="1" si="0"/>
        <v>0.27499999999999997</v>
      </c>
      <c r="E275" s="4">
        <f>VLOOKUP(A275,'Attendance Summary'!A:B,2,FALSE)</f>
        <v>11</v>
      </c>
      <c r="F275" s="4">
        <f>VLOOKUP(B275,'Attendance Summary'!G:H,2,FALSE)</f>
        <v>12</v>
      </c>
      <c r="G275" s="7">
        <f t="shared" si="1"/>
        <v>0.91666666666666663</v>
      </c>
      <c r="H275" s="7" t="str">
        <f ca="1">(IFERROR(VLOOKUP(A275,'Exit Ticket Summary'!A:B,2,FALSE),"0"))</f>
        <v>0</v>
      </c>
    </row>
    <row r="276" spans="1:8" ht="13" x14ac:dyDescent="0.15">
      <c r="A276" s="4" t="str">
        <f>'Attendance Summary'!A277</f>
        <v>Pranit Arya</v>
      </c>
      <c r="B276" s="4" t="str">
        <f>VLOOKUP(A276,'Attendance Data'!E:F,2,FALSE)</f>
        <v>Hendrickson</v>
      </c>
      <c r="C276" s="4" t="str">
        <f>VLOOKUP(A276,'Attendance Data'!E:G,3,FALSE)</f>
        <v>SELP</v>
      </c>
      <c r="D276" s="7">
        <f t="shared" ca="1" si="0"/>
        <v>0.27499999999999997</v>
      </c>
      <c r="E276" s="4">
        <f>VLOOKUP(A276,'Attendance Summary'!A:B,2,FALSE)</f>
        <v>11</v>
      </c>
      <c r="F276" s="4">
        <f>VLOOKUP(B276,'Attendance Summary'!G:H,2,FALSE)</f>
        <v>12</v>
      </c>
      <c r="G276" s="7">
        <f t="shared" si="1"/>
        <v>0.91666666666666663</v>
      </c>
      <c r="H276" s="7" t="str">
        <f ca="1">(IFERROR(VLOOKUP(A276,'Exit Ticket Summary'!A:B,2,FALSE),"0"))</f>
        <v>0</v>
      </c>
    </row>
    <row r="277" spans="1:8" ht="13" x14ac:dyDescent="0.15">
      <c r="A277" s="4" t="str">
        <f>'Attendance Summary'!A278</f>
        <v>Quavon Jones</v>
      </c>
      <c r="B277" s="4" t="str">
        <f>VLOOKUP(A277,'Attendance Data'!E:F,2,FALSE)</f>
        <v>Del Valle</v>
      </c>
      <c r="C277" s="4" t="str">
        <f>VLOOKUP(A277,'Attendance Data'!E:G,3,FALSE)</f>
        <v>SELP</v>
      </c>
      <c r="D277" s="7">
        <f t="shared" ca="1" si="0"/>
        <v>0.27272727272727271</v>
      </c>
      <c r="E277" s="4">
        <f>VLOOKUP(A277,'Attendance Summary'!A:B,2,FALSE)</f>
        <v>10</v>
      </c>
      <c r="F277" s="4">
        <f>VLOOKUP(B277,'Attendance Summary'!G:H,2,FALSE)</f>
        <v>11</v>
      </c>
      <c r="G277" s="7">
        <f t="shared" si="1"/>
        <v>0.90909090909090906</v>
      </c>
      <c r="H277" s="7" t="str">
        <f ca="1">(IFERROR(VLOOKUP(A277,'Exit Ticket Summary'!A:B,2,FALSE),"0"))</f>
        <v>0</v>
      </c>
    </row>
    <row r="278" spans="1:8" ht="13" x14ac:dyDescent="0.15">
      <c r="A278" s="4" t="str">
        <f>'Attendance Summary'!A279</f>
        <v>Raafeh Ahmed</v>
      </c>
      <c r="B278" s="4" t="str">
        <f>VLOOKUP(A278,'Attendance Data'!E:F,2,FALSE)</f>
        <v>Hendrickson</v>
      </c>
      <c r="C278" s="4" t="str">
        <f>VLOOKUP(A278,'Attendance Data'!E:G,3,FALSE)</f>
        <v>SELP</v>
      </c>
      <c r="D278" s="7">
        <f t="shared" ca="1" si="0"/>
        <v>0.15</v>
      </c>
      <c r="E278" s="4">
        <f>VLOOKUP(A278,'Attendance Summary'!A:B,2,FALSE)</f>
        <v>6</v>
      </c>
      <c r="F278" s="4">
        <f>VLOOKUP(B278,'Attendance Summary'!G:H,2,FALSE)</f>
        <v>12</v>
      </c>
      <c r="G278" s="7">
        <f t="shared" si="1"/>
        <v>0.5</v>
      </c>
      <c r="H278" s="7" t="str">
        <f ca="1">(IFERROR(VLOOKUP(A278,'Exit Ticket Summary'!A:B,2,FALSE),"0"))</f>
        <v>0</v>
      </c>
    </row>
    <row r="279" spans="1:8" ht="13" x14ac:dyDescent="0.15">
      <c r="A279" s="4" t="str">
        <f>'Attendance Summary'!A280</f>
        <v>Rameez Khawaja</v>
      </c>
      <c r="B279" s="4" t="str">
        <f>VLOOKUP(A279,'Attendance Data'!E:F,2,FALSE)</f>
        <v>Harmony</v>
      </c>
      <c r="C279" s="4" t="str">
        <f>VLOOKUP(A279,'Attendance Data'!E:G,3,FALSE)</f>
        <v>SELP</v>
      </c>
      <c r="D279" s="7">
        <f t="shared" ca="1" si="0"/>
        <v>0.25</v>
      </c>
      <c r="E279" s="4">
        <f>VLOOKUP(A279,'Attendance Summary'!A:B,2,FALSE)</f>
        <v>10</v>
      </c>
      <c r="F279" s="4">
        <f>VLOOKUP(B279,'Attendance Summary'!G:H,2,FALSE)</f>
        <v>12</v>
      </c>
      <c r="G279" s="7">
        <f t="shared" si="1"/>
        <v>0.83333333333333337</v>
      </c>
      <c r="H279" s="7" t="str">
        <f ca="1">(IFERROR(VLOOKUP(A279,'Exit Ticket Summary'!A:B,2,FALSE),"0"))</f>
        <v>0</v>
      </c>
    </row>
    <row r="280" spans="1:8" ht="13" x14ac:dyDescent="0.15">
      <c r="A280" s="4" t="str">
        <f>'Attendance Summary'!A281</f>
        <v>Rand Lindsey</v>
      </c>
      <c r="B280" s="4" t="str">
        <f>VLOOKUP(A280,'Attendance Data'!E:F,2,FALSE)</f>
        <v>Del Valle</v>
      </c>
      <c r="C280" s="4" t="str">
        <f>VLOOKUP(A280,'Attendance Data'!E:G,3,FALSE)</f>
        <v>SELP</v>
      </c>
      <c r="D280" s="7">
        <f t="shared" ca="1" si="0"/>
        <v>0.27272727272727271</v>
      </c>
      <c r="E280" s="4">
        <f>VLOOKUP(A280,'Attendance Summary'!A:B,2,FALSE)</f>
        <v>10</v>
      </c>
      <c r="F280" s="4">
        <f>VLOOKUP(B280,'Attendance Summary'!G:H,2,FALSE)</f>
        <v>11</v>
      </c>
      <c r="G280" s="7">
        <f t="shared" si="1"/>
        <v>0.90909090909090906</v>
      </c>
      <c r="H280" s="7" t="str">
        <f ca="1">(IFERROR(VLOOKUP(A280,'Exit Ticket Summary'!A:B,2,FALSE),"0"))</f>
        <v>0</v>
      </c>
    </row>
    <row r="281" spans="1:8" ht="13" x14ac:dyDescent="0.15">
      <c r="A281" s="4" t="str">
        <f>'Attendance Summary'!A282</f>
        <v>Rashi Yadav</v>
      </c>
      <c r="B281" s="4" t="str">
        <f>VLOOKUP(A281,'Attendance Data'!E:F,2,FALSE)</f>
        <v>Weiss</v>
      </c>
      <c r="C281" s="4" t="str">
        <f>VLOOKUP(A281,'Attendance Data'!E:G,3,FALSE)</f>
        <v>SELP</v>
      </c>
      <c r="D281" s="7">
        <f t="shared" ca="1" si="0"/>
        <v>0.27272727272727271</v>
      </c>
      <c r="E281" s="4">
        <f>VLOOKUP(A281,'Attendance Summary'!A:B,2,FALSE)</f>
        <v>10</v>
      </c>
      <c r="F281" s="4">
        <f>VLOOKUP(B281,'Attendance Summary'!G:H,2,FALSE)</f>
        <v>11</v>
      </c>
      <c r="G281" s="7">
        <f t="shared" si="1"/>
        <v>0.90909090909090906</v>
      </c>
      <c r="H281" s="7" t="str">
        <f ca="1">(IFERROR(VLOOKUP(A281,'Exit Ticket Summary'!A:B,2,FALSE),"0"))</f>
        <v>0</v>
      </c>
    </row>
    <row r="282" spans="1:8" ht="13" x14ac:dyDescent="0.15">
      <c r="A282" s="4" t="str">
        <f>'Attendance Summary'!A283</f>
        <v>Regina DeCuire</v>
      </c>
      <c r="B282" s="4" t="str">
        <f>VLOOKUP(A282,'Attendance Data'!E:F,2,FALSE)</f>
        <v>Weiss</v>
      </c>
      <c r="C282" s="4" t="str">
        <f>VLOOKUP(A282,'Attendance Data'!E:G,3,FALSE)</f>
        <v>WDLP</v>
      </c>
      <c r="D282" s="7">
        <f t="shared" ca="1" si="0"/>
        <v>0.19090909090909089</v>
      </c>
      <c r="E282" s="4">
        <f>VLOOKUP(A282,'Attendance Summary'!A:B,2,FALSE)</f>
        <v>7</v>
      </c>
      <c r="F282" s="4">
        <f>VLOOKUP(B282,'Attendance Summary'!G:H,2,FALSE)</f>
        <v>11</v>
      </c>
      <c r="G282" s="7">
        <f t="shared" si="1"/>
        <v>0.63636363636363635</v>
      </c>
      <c r="H282" s="7" t="str">
        <f ca="1">(IFERROR(VLOOKUP(A282,'Exit Ticket Summary'!A:B,2,FALSE),"0"))</f>
        <v>0</v>
      </c>
    </row>
    <row r="283" spans="1:8" ht="13" x14ac:dyDescent="0.15">
      <c r="A283" s="4" t="str">
        <f>'Attendance Summary'!A284</f>
        <v>Ricardo Luna</v>
      </c>
      <c r="B283" s="4" t="str">
        <f>VLOOKUP(A283,'Attendance Data'!E:F,2,FALSE)</f>
        <v>Manor High School</v>
      </c>
      <c r="C283" s="4" t="str">
        <f>VLOOKUP(A283,'Attendance Data'!E:G,3,FALSE)</f>
        <v>WDLP</v>
      </c>
      <c r="D283" s="7">
        <f t="shared" ca="1" si="0"/>
        <v>0.19999999999999998</v>
      </c>
      <c r="E283" s="4">
        <f>VLOOKUP(A283,'Attendance Summary'!A:B,2,FALSE)</f>
        <v>6</v>
      </c>
      <c r="F283" s="4">
        <f>VLOOKUP(B283,'Attendance Summary'!G:H,2,FALSE)</f>
        <v>9</v>
      </c>
      <c r="G283" s="7">
        <f t="shared" si="1"/>
        <v>0.66666666666666663</v>
      </c>
      <c r="H283" s="7" t="str">
        <f ca="1">(IFERROR(VLOOKUP(A283,'Exit Ticket Summary'!A:B,2,FALSE),"0"))</f>
        <v>0</v>
      </c>
    </row>
    <row r="284" spans="1:8" ht="13" x14ac:dyDescent="0.15">
      <c r="A284" s="4" t="str">
        <f>'Attendance Summary'!A285</f>
        <v>Robert Ebem</v>
      </c>
      <c r="B284" s="4" t="str">
        <f>VLOOKUP(A284,'Attendance Data'!E:F,2,FALSE)</f>
        <v>Stony Point</v>
      </c>
      <c r="C284" s="4" t="str">
        <f>VLOOKUP(A284,'Attendance Data'!E:G,3,FALSE)</f>
        <v>SELP</v>
      </c>
      <c r="D284" s="7">
        <f t="shared" ca="1" si="0"/>
        <v>0.24545454545454545</v>
      </c>
      <c r="E284" s="4">
        <f>VLOOKUP(A284,'Attendance Summary'!A:B,2,FALSE)</f>
        <v>9</v>
      </c>
      <c r="F284" s="4">
        <f>VLOOKUP(B284,'Attendance Summary'!G:H,2,FALSE)</f>
        <v>11</v>
      </c>
      <c r="G284" s="7">
        <f t="shared" si="1"/>
        <v>0.81818181818181823</v>
      </c>
      <c r="H284" s="7" t="str">
        <f ca="1">(IFERROR(VLOOKUP(A284,'Exit Ticket Summary'!A:B,2,FALSE),"0"))</f>
        <v>0</v>
      </c>
    </row>
    <row r="285" spans="1:8" ht="13" x14ac:dyDescent="0.15">
      <c r="A285" s="4" t="str">
        <f>'Attendance Summary'!A286</f>
        <v>Roberto Salinas</v>
      </c>
      <c r="B285" s="4" t="str">
        <f>VLOOKUP(A285,'Attendance Data'!E:F,2,FALSE)</f>
        <v>Pflugerville</v>
      </c>
      <c r="C285" s="4" t="str">
        <f>VLOOKUP(A285,'Attendance Data'!E:G,3,FALSE)</f>
        <v>SELP</v>
      </c>
      <c r="D285" s="7">
        <f t="shared" ca="1" si="0"/>
        <v>0.3</v>
      </c>
      <c r="E285" s="4">
        <f>VLOOKUP(A285,'Attendance Summary'!A:B,2,FALSE)</f>
        <v>11</v>
      </c>
      <c r="F285" s="4">
        <f>VLOOKUP(B285,'Attendance Summary'!G:H,2,FALSE)</f>
        <v>11</v>
      </c>
      <c r="G285" s="7">
        <f t="shared" si="1"/>
        <v>1</v>
      </c>
      <c r="H285" s="7" t="str">
        <f ca="1">(IFERROR(VLOOKUP(A285,'Exit Ticket Summary'!A:B,2,FALSE),"0"))</f>
        <v>0</v>
      </c>
    </row>
    <row r="286" spans="1:8" ht="13" x14ac:dyDescent="0.15">
      <c r="A286" s="4" t="str">
        <f>'Attendance Summary'!A287</f>
        <v>Rocio Montero</v>
      </c>
      <c r="B286" s="4" t="str">
        <f>VLOOKUP(A286,'Attendance Data'!E:F,2,FALSE)</f>
        <v>Del Valle</v>
      </c>
      <c r="C286" s="4" t="str">
        <f>VLOOKUP(A286,'Attendance Data'!E:G,3,FALSE)</f>
        <v>SELP</v>
      </c>
      <c r="D286" s="7">
        <f t="shared" ca="1" si="0"/>
        <v>0.3</v>
      </c>
      <c r="E286" s="4">
        <f>VLOOKUP(A286,'Attendance Summary'!A:B,2,FALSE)</f>
        <v>11</v>
      </c>
      <c r="F286" s="4">
        <f>VLOOKUP(B286,'Attendance Summary'!G:H,2,FALSE)</f>
        <v>11</v>
      </c>
      <c r="G286" s="7">
        <f t="shared" si="1"/>
        <v>1</v>
      </c>
      <c r="H286" s="7" t="str">
        <f ca="1">(IFERROR(VLOOKUP(A286,'Exit Ticket Summary'!A:B,2,FALSE),"0"))</f>
        <v>0</v>
      </c>
    </row>
    <row r="287" spans="1:8" ht="13" x14ac:dyDescent="0.15">
      <c r="A287" s="4" t="str">
        <f>'Attendance Summary'!A65</f>
        <v>Brooke Fuessel</v>
      </c>
      <c r="B287" s="4" t="str">
        <f>VLOOKUP(A287,'Attendance Data'!E:F,2,FALSE)</f>
        <v>Harmony</v>
      </c>
      <c r="C287" s="4" t="str">
        <f>VLOOKUP(A287,'Attendance Data'!E:G,3,FALSE)</f>
        <v>SELP</v>
      </c>
      <c r="D287" s="7">
        <f t="shared" ca="1" si="0"/>
        <v>0.125</v>
      </c>
      <c r="E287" s="4">
        <f>VLOOKUP(A287,'Attendance Summary'!A:B,2,FALSE)</f>
        <v>5</v>
      </c>
      <c r="F287" s="4">
        <f>VLOOKUP(B287,'Attendance Summary'!G:H,2,FALSE)</f>
        <v>12</v>
      </c>
      <c r="G287" s="7">
        <f t="shared" si="1"/>
        <v>0.41666666666666669</v>
      </c>
      <c r="H287" s="7" t="str">
        <f ca="1">(IFERROR(VLOOKUP(A287,'Exit Ticket Summary'!A:B,2,FALSE),"0"))</f>
        <v>0</v>
      </c>
    </row>
    <row r="288" spans="1:8" ht="13" x14ac:dyDescent="0.15">
      <c r="A288" s="4" t="str">
        <f>'Attendance Summary'!A289</f>
        <v>Romanus Ike</v>
      </c>
      <c r="B288" s="4" t="str">
        <f>VLOOKUP(A288,'Attendance Data'!E:F,2,FALSE)</f>
        <v>Pflugerville</v>
      </c>
      <c r="C288" s="4" t="str">
        <f>VLOOKUP(A288,'Attendance Data'!E:G,3,FALSE)</f>
        <v>WDLP</v>
      </c>
      <c r="D288" s="7">
        <f t="shared" ca="1" si="0"/>
        <v>0.21818181818181817</v>
      </c>
      <c r="E288" s="4">
        <f>VLOOKUP(A288,'Attendance Summary'!A:B,2,FALSE)</f>
        <v>8</v>
      </c>
      <c r="F288" s="4">
        <f>VLOOKUP(B288,'Attendance Summary'!G:H,2,FALSE)</f>
        <v>11</v>
      </c>
      <c r="G288" s="7">
        <f t="shared" si="1"/>
        <v>0.72727272727272729</v>
      </c>
      <c r="H288" s="7" t="str">
        <f ca="1">(IFERROR(VLOOKUP(A288,'Exit Ticket Summary'!A:B,2,FALSE),"0"))</f>
        <v>0</v>
      </c>
    </row>
    <row r="289" spans="1:8" ht="13" x14ac:dyDescent="0.15">
      <c r="A289" s="4" t="str">
        <f>'Attendance Summary'!A290</f>
        <v>Romeo Ramirez</v>
      </c>
      <c r="B289" s="4" t="str">
        <f>VLOOKUP(A289,'Attendance Data'!E:F,2,FALSE)</f>
        <v>Harmony</v>
      </c>
      <c r="C289" s="4" t="str">
        <f>VLOOKUP(A289,'Attendance Data'!E:G,3,FALSE)</f>
        <v>SELP</v>
      </c>
      <c r="D289" s="7">
        <f t="shared" ca="1" si="0"/>
        <v>7.4999999999999997E-2</v>
      </c>
      <c r="E289" s="4">
        <f>VLOOKUP(A289,'Attendance Summary'!A:B,2,FALSE)</f>
        <v>3</v>
      </c>
      <c r="F289" s="4">
        <f>VLOOKUP(B289,'Attendance Summary'!G:H,2,FALSE)</f>
        <v>12</v>
      </c>
      <c r="G289" s="7">
        <f t="shared" si="1"/>
        <v>0.25</v>
      </c>
      <c r="H289" s="7" t="str">
        <f ca="1">(IFERROR(VLOOKUP(A289,'Exit Ticket Summary'!A:B,2,FALSE),"0"))</f>
        <v>0</v>
      </c>
    </row>
    <row r="290" spans="1:8" ht="13" x14ac:dyDescent="0.15">
      <c r="A290" s="4" t="str">
        <f>'Attendance Summary'!A291</f>
        <v>Rudy Morales Hernandez</v>
      </c>
      <c r="B290" s="4" t="str">
        <f>VLOOKUP(A290,'Attendance Data'!E:F,2,FALSE)</f>
        <v>Manor Early College High School</v>
      </c>
      <c r="C290" s="4" t="str">
        <f>VLOOKUP(A290,'Attendance Data'!E:G,3,FALSE)</f>
        <v>WDLP</v>
      </c>
      <c r="D290" s="7">
        <f t="shared" ca="1" si="0"/>
        <v>0.26666666666666666</v>
      </c>
      <c r="E290" s="4">
        <f>VLOOKUP(A290,'Attendance Summary'!A:B,2,FALSE)</f>
        <v>8</v>
      </c>
      <c r="F290" s="4">
        <f>VLOOKUP(B290,'Attendance Summary'!G:H,2,FALSE)</f>
        <v>9</v>
      </c>
      <c r="G290" s="7">
        <f t="shared" si="1"/>
        <v>0.88888888888888884</v>
      </c>
      <c r="H290" s="7" t="str">
        <f ca="1">(IFERROR(VLOOKUP(A290,'Exit Ticket Summary'!A:B,2,FALSE),"0"))</f>
        <v>0</v>
      </c>
    </row>
    <row r="291" spans="1:8" ht="13" x14ac:dyDescent="0.15">
      <c r="A291" s="4" t="str">
        <f>'Attendance Summary'!A292</f>
        <v>Ryan Sexton</v>
      </c>
      <c r="B291" s="4" t="str">
        <f>VLOOKUP(A291,'Attendance Data'!E:F,2,FALSE)</f>
        <v>Manor New Tech</v>
      </c>
      <c r="C291" s="4" t="str">
        <f>VLOOKUP(A291,'Attendance Data'!E:G,3,FALSE)</f>
        <v>SELP</v>
      </c>
      <c r="D291" s="7">
        <f t="shared" ca="1" si="0"/>
        <v>0.23333333333333334</v>
      </c>
      <c r="E291" s="4">
        <f>VLOOKUP(A291,'Attendance Summary'!A:B,2,FALSE)</f>
        <v>7</v>
      </c>
      <c r="F291" s="4">
        <f>VLOOKUP(B291,'Attendance Summary'!G:H,2,FALSE)</f>
        <v>9</v>
      </c>
      <c r="G291" s="7">
        <f t="shared" si="1"/>
        <v>0.77777777777777779</v>
      </c>
      <c r="H291" s="7" t="str">
        <f ca="1">(IFERROR(VLOOKUP(A291,'Exit Ticket Summary'!A:B,2,FALSE),"0"))</f>
        <v>0</v>
      </c>
    </row>
    <row r="292" spans="1:8" ht="13" x14ac:dyDescent="0.15">
      <c r="A292" s="4" t="str">
        <f>'Attendance Summary'!A77</f>
        <v>Cedric Vu</v>
      </c>
      <c r="B292" s="4" t="str">
        <f>VLOOKUP(A292,'Attendance Data'!E:F,2,FALSE)</f>
        <v>Harmony</v>
      </c>
      <c r="C292" s="4" t="str">
        <f>VLOOKUP(A292,'Attendance Data'!E:G,3,FALSE)</f>
        <v>SELP</v>
      </c>
      <c r="D292" s="7">
        <f t="shared" ca="1" si="0"/>
        <v>0.25</v>
      </c>
      <c r="E292" s="4">
        <f>VLOOKUP(A292,'Attendance Summary'!A:B,2,FALSE)</f>
        <v>10</v>
      </c>
      <c r="F292" s="4">
        <f>VLOOKUP(B292,'Attendance Summary'!G:H,2,FALSE)</f>
        <v>12</v>
      </c>
      <c r="G292" s="7">
        <f t="shared" si="1"/>
        <v>0.83333333333333337</v>
      </c>
      <c r="H292" s="7" t="str">
        <f ca="1">(IFERROR(VLOOKUP(A292,'Exit Ticket Summary'!A:B,2,FALSE),"0"))</f>
        <v>0</v>
      </c>
    </row>
    <row r="293" spans="1:8" ht="13" x14ac:dyDescent="0.15">
      <c r="A293" s="4" t="str">
        <f>'Attendance Summary'!A294</f>
        <v>Salemata Diallo</v>
      </c>
      <c r="B293" s="4" t="str">
        <f>VLOOKUP(A293,'Attendance Data'!E:F,2,FALSE)</f>
        <v>Manor High School</v>
      </c>
      <c r="C293" s="4" t="str">
        <f>VLOOKUP(A293,'Attendance Data'!E:G,3,FALSE)</f>
        <v>WDLP</v>
      </c>
      <c r="D293" s="7">
        <f t="shared" ca="1" si="0"/>
        <v>0.3</v>
      </c>
      <c r="E293" s="4">
        <f>VLOOKUP(A293,'Attendance Summary'!A:B,2,FALSE)</f>
        <v>9</v>
      </c>
      <c r="F293" s="4">
        <f>VLOOKUP(B293,'Attendance Summary'!G:H,2,FALSE)</f>
        <v>9</v>
      </c>
      <c r="G293" s="7">
        <f t="shared" si="1"/>
        <v>1</v>
      </c>
      <c r="H293" s="7" t="str">
        <f ca="1">(IFERROR(VLOOKUP(A293,'Exit Ticket Summary'!A:B,2,FALSE),"0"))</f>
        <v>0</v>
      </c>
    </row>
    <row r="294" spans="1:8" ht="13" x14ac:dyDescent="0.15">
      <c r="A294" s="4" t="str">
        <f>'Attendance Summary'!A295</f>
        <v>Samantha Ross</v>
      </c>
      <c r="B294" s="4" t="str">
        <f>VLOOKUP(A294,'Attendance Data'!E:F,2,FALSE)</f>
        <v>Harmony</v>
      </c>
      <c r="C294" s="4" t="str">
        <f>VLOOKUP(A294,'Attendance Data'!E:G,3,FALSE)</f>
        <v>SELP</v>
      </c>
      <c r="D294" s="7">
        <f t="shared" ca="1" si="0"/>
        <v>0.25</v>
      </c>
      <c r="E294" s="4">
        <f>VLOOKUP(A294,'Attendance Summary'!A:B,2,FALSE)</f>
        <v>10</v>
      </c>
      <c r="F294" s="4">
        <f>VLOOKUP(B294,'Attendance Summary'!G:H,2,FALSE)</f>
        <v>12</v>
      </c>
      <c r="G294" s="7">
        <f t="shared" si="1"/>
        <v>0.83333333333333337</v>
      </c>
      <c r="H294" s="7" t="str">
        <f ca="1">(IFERROR(VLOOKUP(A294,'Exit Ticket Summary'!A:B,2,FALSE),"0"))</f>
        <v>0</v>
      </c>
    </row>
    <row r="295" spans="1:8" ht="13" x14ac:dyDescent="0.15">
      <c r="A295" s="4" t="str">
        <f>'Attendance Summary'!A296</f>
        <v>Samuel Gunther</v>
      </c>
      <c r="B295" s="4" t="str">
        <f>VLOOKUP(A295,'Attendance Data'!E:F,2,FALSE)</f>
        <v>Weiss</v>
      </c>
      <c r="C295" s="4" t="str">
        <f>VLOOKUP(A295,'Attendance Data'!E:G,3,FALSE)</f>
        <v>SELP</v>
      </c>
      <c r="D295" s="7">
        <f t="shared" ca="1" si="0"/>
        <v>0.21818181818181817</v>
      </c>
      <c r="E295" s="4">
        <f>VLOOKUP(A295,'Attendance Summary'!A:B,2,FALSE)</f>
        <v>8</v>
      </c>
      <c r="F295" s="4">
        <f>VLOOKUP(B295,'Attendance Summary'!G:H,2,FALSE)</f>
        <v>11</v>
      </c>
      <c r="G295" s="7">
        <f t="shared" si="1"/>
        <v>0.72727272727272729</v>
      </c>
      <c r="H295" s="7" t="str">
        <f ca="1">(IFERROR(VLOOKUP(A295,'Exit Ticket Summary'!A:B,2,FALSE),"0"))</f>
        <v>0</v>
      </c>
    </row>
    <row r="296" spans="1:8" ht="13" x14ac:dyDescent="0.15">
      <c r="A296" s="4" t="str">
        <f>'Attendance Summary'!A297</f>
        <v>Sara LaFollette</v>
      </c>
      <c r="B296" s="4" t="str">
        <f>VLOOKUP(A296,'Attendance Data'!E:F,2,FALSE)</f>
        <v>Stony Point</v>
      </c>
      <c r="C296" s="4" t="str">
        <f>VLOOKUP(A296,'Attendance Data'!E:G,3,FALSE)</f>
        <v>SELP</v>
      </c>
      <c r="D296" s="7">
        <f t="shared" ca="1" si="0"/>
        <v>0.13636363636363635</v>
      </c>
      <c r="E296" s="4">
        <f>VLOOKUP(A296,'Attendance Summary'!A:B,2,FALSE)</f>
        <v>5</v>
      </c>
      <c r="F296" s="4">
        <f>VLOOKUP(B296,'Attendance Summary'!G:H,2,FALSE)</f>
        <v>11</v>
      </c>
      <c r="G296" s="7">
        <f t="shared" si="1"/>
        <v>0.45454545454545453</v>
      </c>
      <c r="H296" s="7" t="str">
        <f ca="1">(IFERROR(VLOOKUP(A296,'Exit Ticket Summary'!A:B,2,FALSE),"0"))</f>
        <v>0</v>
      </c>
    </row>
    <row r="297" spans="1:8" ht="13" x14ac:dyDescent="0.15">
      <c r="A297" s="4" t="str">
        <f>'Attendance Summary'!A114</f>
        <v>Emin Koroglu</v>
      </c>
      <c r="B297" s="4" t="str">
        <f>VLOOKUP(A297,'Attendance Data'!E:F,2,FALSE)</f>
        <v>Harmony</v>
      </c>
      <c r="C297" s="4" t="str">
        <f>VLOOKUP(A297,'Attendance Data'!E:G,3,FALSE)</f>
        <v>SELP</v>
      </c>
      <c r="D297" s="7">
        <f t="shared" ca="1" si="0"/>
        <v>0.3</v>
      </c>
      <c r="E297" s="4">
        <f>VLOOKUP(A297,'Attendance Summary'!A:B,2,FALSE)</f>
        <v>12</v>
      </c>
      <c r="F297" s="4">
        <f>VLOOKUP(B297,'Attendance Summary'!G:H,2,FALSE)</f>
        <v>12</v>
      </c>
      <c r="G297" s="7">
        <f t="shared" si="1"/>
        <v>1</v>
      </c>
      <c r="H297" s="7" t="str">
        <f ca="1">(IFERROR(VLOOKUP(A297,'Exit Ticket Summary'!A:B,2,FALSE),"0"))</f>
        <v>0</v>
      </c>
    </row>
    <row r="298" spans="1:8" ht="13" x14ac:dyDescent="0.15">
      <c r="A298" s="4" t="str">
        <f>'Attendance Summary'!A299</f>
        <v>Seraphim Sea</v>
      </c>
      <c r="B298" s="4" t="str">
        <f>VLOOKUP(A298,'Attendance Data'!E:F,2,FALSE)</f>
        <v>Pflugerville</v>
      </c>
      <c r="C298" s="4" t="str">
        <f>VLOOKUP(A298,'Attendance Data'!E:G,3,FALSE)</f>
        <v>SELP</v>
      </c>
      <c r="D298" s="7">
        <f t="shared" ca="1" si="0"/>
        <v>0.16363636363636361</v>
      </c>
      <c r="E298" s="4">
        <f>VLOOKUP(A298,'Attendance Summary'!A:B,2,FALSE)</f>
        <v>6</v>
      </c>
      <c r="F298" s="4">
        <f>VLOOKUP(B298,'Attendance Summary'!G:H,2,FALSE)</f>
        <v>11</v>
      </c>
      <c r="G298" s="7">
        <f t="shared" si="1"/>
        <v>0.54545454545454541</v>
      </c>
      <c r="H298" s="7" t="str">
        <f ca="1">(IFERROR(VLOOKUP(A298,'Exit Ticket Summary'!A:B,2,FALSE),"0"))</f>
        <v>0</v>
      </c>
    </row>
    <row r="299" spans="1:8" ht="13" x14ac:dyDescent="0.15">
      <c r="A299" s="4" t="str">
        <f>'Attendance Summary'!A293</f>
        <v>Sadie Langholtz</v>
      </c>
      <c r="B299" s="4" t="str">
        <f>VLOOKUP(A299,'Attendance Data'!E:F,2,FALSE)</f>
        <v>Weiss</v>
      </c>
      <c r="C299" s="4" t="str">
        <f>VLOOKUP(A299,'Attendance Data'!E:G,3,FALSE)</f>
        <v>SELP</v>
      </c>
      <c r="D299" s="7">
        <f t="shared" ca="1" si="0"/>
        <v>0.21818181818181817</v>
      </c>
      <c r="E299" s="4">
        <f>VLOOKUP(A299,'Attendance Summary'!A:B,2,FALSE)</f>
        <v>8</v>
      </c>
      <c r="F299" s="4">
        <f>VLOOKUP(B299,'Attendance Summary'!G:H,2,FALSE)</f>
        <v>11</v>
      </c>
      <c r="G299" s="7">
        <f t="shared" si="1"/>
        <v>0.72727272727272729</v>
      </c>
      <c r="H299" s="7" t="str">
        <f ca="1">(IFERROR(VLOOKUP(A299,'Exit Ticket Summary'!A:B,2,FALSE),"0"))</f>
        <v>0</v>
      </c>
    </row>
    <row r="300" spans="1:8" ht="13" x14ac:dyDescent="0.15">
      <c r="A300" s="4" t="str">
        <f>'Attendance Summary'!A301</f>
        <v>Sheccid Cepeda</v>
      </c>
      <c r="B300" s="4" t="str">
        <f>VLOOKUP(A300,'Attendance Data'!E:F,2,FALSE)</f>
        <v>Manor New Tech</v>
      </c>
      <c r="C300" s="4" t="str">
        <f>VLOOKUP(A300,'Attendance Data'!E:G,3,FALSE)</f>
        <v>WDLP</v>
      </c>
      <c r="D300" s="7">
        <f t="shared" ca="1" si="0"/>
        <v>0.16666666666666666</v>
      </c>
      <c r="E300" s="4">
        <f>VLOOKUP(A300,'Attendance Summary'!A:B,2,FALSE)</f>
        <v>5</v>
      </c>
      <c r="F300" s="4">
        <f>VLOOKUP(B300,'Attendance Summary'!G:H,2,FALSE)</f>
        <v>9</v>
      </c>
      <c r="G300" s="7">
        <f t="shared" si="1"/>
        <v>0.55555555555555558</v>
      </c>
      <c r="H300" s="7" t="str">
        <f ca="1">(IFERROR(VLOOKUP(A300,'Exit Ticket Summary'!A:B,2,FALSE),"0"))</f>
        <v>0</v>
      </c>
    </row>
    <row r="301" spans="1:8" ht="13" x14ac:dyDescent="0.15">
      <c r="A301" s="4" t="str">
        <f>'Attendance Summary'!A302</f>
        <v>Sheldon Ballard</v>
      </c>
      <c r="B301" s="4" t="str">
        <f>VLOOKUP(A301,'Attendance Data'!E:F,2,FALSE)</f>
        <v>Harmony</v>
      </c>
      <c r="C301" s="4" t="str">
        <f>VLOOKUP(A301,'Attendance Data'!E:G,3,FALSE)</f>
        <v>SELP</v>
      </c>
      <c r="D301" s="7">
        <f t="shared" ca="1" si="0"/>
        <v>0.19999999999999998</v>
      </c>
      <c r="E301" s="4">
        <f>VLOOKUP(A301,'Attendance Summary'!A:B,2,FALSE)</f>
        <v>8</v>
      </c>
      <c r="F301" s="4">
        <f>VLOOKUP(B301,'Attendance Summary'!G:H,2,FALSE)</f>
        <v>12</v>
      </c>
      <c r="G301" s="7">
        <f t="shared" si="1"/>
        <v>0.66666666666666663</v>
      </c>
      <c r="H301" s="7" t="str">
        <f ca="1">(IFERROR(VLOOKUP(A301,'Exit Ticket Summary'!A:B,2,FALSE),"0"))</f>
        <v>0</v>
      </c>
    </row>
    <row r="302" spans="1:8" ht="13" x14ac:dyDescent="0.15">
      <c r="A302" s="4" t="str">
        <f>'Attendance Summary'!A303</f>
        <v>Shien Naranjo</v>
      </c>
      <c r="B302" s="4" t="str">
        <f>VLOOKUP(A302,'Attendance Data'!E:F,2,FALSE)</f>
        <v>Del Valle</v>
      </c>
      <c r="C302" s="4" t="str">
        <f>VLOOKUP(A302,'Attendance Data'!E:G,3,FALSE)</f>
        <v>SELP</v>
      </c>
      <c r="D302" s="7">
        <f t="shared" ca="1" si="0"/>
        <v>0.19090909090909089</v>
      </c>
      <c r="E302" s="4">
        <f>VLOOKUP(A302,'Attendance Summary'!A:B,2,FALSE)</f>
        <v>7</v>
      </c>
      <c r="F302" s="4">
        <f>VLOOKUP(B302,'Attendance Summary'!G:H,2,FALSE)</f>
        <v>11</v>
      </c>
      <c r="G302" s="7">
        <f t="shared" si="1"/>
        <v>0.63636363636363635</v>
      </c>
      <c r="H302" s="7" t="str">
        <f ca="1">(IFERROR(VLOOKUP(A302,'Exit Ticket Summary'!A:B,2,FALSE),"0"))</f>
        <v>0</v>
      </c>
    </row>
    <row r="303" spans="1:8" ht="13" x14ac:dyDescent="0.15">
      <c r="A303" s="4" t="str">
        <f>'Attendance Summary'!A304</f>
        <v>Shiron Hamlin Jr.</v>
      </c>
      <c r="B303" s="4" t="str">
        <f>VLOOKUP(A303,'Attendance Data'!E:F,2,FALSE)</f>
        <v>Manor Early College High School</v>
      </c>
      <c r="C303" s="4" t="str">
        <f>VLOOKUP(A303,'Attendance Data'!E:G,3,FALSE)</f>
        <v>WDLP</v>
      </c>
      <c r="D303" s="7">
        <f t="shared" ca="1" si="0"/>
        <v>0.23333333333333334</v>
      </c>
      <c r="E303" s="4">
        <f>VLOOKUP(A303,'Attendance Summary'!A:B,2,FALSE)</f>
        <v>7</v>
      </c>
      <c r="F303" s="4">
        <f>VLOOKUP(B303,'Attendance Summary'!G:H,2,FALSE)</f>
        <v>9</v>
      </c>
      <c r="G303" s="7">
        <f t="shared" si="1"/>
        <v>0.77777777777777779</v>
      </c>
      <c r="H303" s="7" t="str">
        <f ca="1">(IFERROR(VLOOKUP(A303,'Exit Ticket Summary'!A:B,2,FALSE),"0"))</f>
        <v>0</v>
      </c>
    </row>
    <row r="304" spans="1:8" ht="13" x14ac:dyDescent="0.15">
      <c r="A304" s="4" t="str">
        <f>'Attendance Summary'!A305</f>
        <v>Skylar Schlicht</v>
      </c>
      <c r="B304" s="4" t="str">
        <f>VLOOKUP(A304,'Attendance Data'!E:F,2,FALSE)</f>
        <v>Hendrickson</v>
      </c>
      <c r="C304" s="4" t="str">
        <f>VLOOKUP(A304,'Attendance Data'!E:G,3,FALSE)</f>
        <v>WDLP</v>
      </c>
      <c r="D304" s="7">
        <f t="shared" ca="1" si="0"/>
        <v>0.3</v>
      </c>
      <c r="E304" s="4">
        <f>VLOOKUP(A304,'Attendance Summary'!A:B,2,FALSE)</f>
        <v>12</v>
      </c>
      <c r="F304" s="4">
        <f>VLOOKUP(B304,'Attendance Summary'!G:H,2,FALSE)</f>
        <v>12</v>
      </c>
      <c r="G304" s="7">
        <f t="shared" si="1"/>
        <v>1</v>
      </c>
      <c r="H304" s="7" t="str">
        <f ca="1">(IFERROR(VLOOKUP(A304,'Exit Ticket Summary'!A:B,2,FALSE),"0"))</f>
        <v>0</v>
      </c>
    </row>
    <row r="305" spans="1:8" ht="13" x14ac:dyDescent="0.15">
      <c r="A305" s="4" t="str">
        <f>'Attendance Summary'!A306</f>
        <v>Sofia Ayala</v>
      </c>
      <c r="B305" s="4" t="str">
        <f>VLOOKUP(A305,'Attendance Data'!E:F,2,FALSE)</f>
        <v>Akins</v>
      </c>
      <c r="C305" s="4" t="str">
        <f>VLOOKUP(A305,'Attendance Data'!E:G,3,FALSE)</f>
        <v>WDLP</v>
      </c>
      <c r="D305" s="7">
        <f t="shared" ca="1" si="0"/>
        <v>0.27272727272727271</v>
      </c>
      <c r="E305" s="4">
        <f>VLOOKUP(A305,'Attendance Summary'!A:B,2,FALSE)</f>
        <v>10</v>
      </c>
      <c r="F305" s="4">
        <f>VLOOKUP(B305,'Attendance Summary'!G:H,2,FALSE)</f>
        <v>11</v>
      </c>
      <c r="G305" s="7">
        <f t="shared" si="1"/>
        <v>0.90909090909090906</v>
      </c>
      <c r="H305" s="7" t="str">
        <f ca="1">(IFERROR(VLOOKUP(A305,'Exit Ticket Summary'!A:B,2,FALSE),"0"))</f>
        <v>0</v>
      </c>
    </row>
    <row r="306" spans="1:8" ht="13" x14ac:dyDescent="0.15">
      <c r="A306" s="4" t="str">
        <f>'Attendance Summary'!A307</f>
        <v>Sofia Mendoza</v>
      </c>
      <c r="B306" s="4" t="str">
        <f>VLOOKUP(A306,'Attendance Data'!E:F,2,FALSE)</f>
        <v>Manor New Tech</v>
      </c>
      <c r="C306" s="4" t="str">
        <f>VLOOKUP(A306,'Attendance Data'!E:G,3,FALSE)</f>
        <v>WDLP</v>
      </c>
      <c r="D306" s="7">
        <f t="shared" ca="1" si="0"/>
        <v>0.3666666666666667</v>
      </c>
      <c r="E306" s="4">
        <f>VLOOKUP(A306,'Attendance Summary'!A:B,2,FALSE)</f>
        <v>11</v>
      </c>
      <c r="F306" s="4">
        <f>VLOOKUP(B306,'Attendance Summary'!G:H,2,FALSE)</f>
        <v>9</v>
      </c>
      <c r="G306" s="7">
        <f t="shared" si="1"/>
        <v>1.2222222222222223</v>
      </c>
      <c r="H306" s="7" t="str">
        <f ca="1">(IFERROR(VLOOKUP(A306,'Exit Ticket Summary'!A:B,2,FALSE),"0"))</f>
        <v>0</v>
      </c>
    </row>
    <row r="307" spans="1:8" ht="13" x14ac:dyDescent="0.15">
      <c r="A307" s="4" t="str">
        <f>'Attendance Summary'!A308</f>
        <v>Subah Shabnam</v>
      </c>
      <c r="B307" s="4" t="str">
        <f>VLOOKUP(A307,'Attendance Data'!E:F,2,FALSE)</f>
        <v>Pflugerville</v>
      </c>
      <c r="C307" s="4" t="str">
        <f>VLOOKUP(A307,'Attendance Data'!E:G,3,FALSE)</f>
        <v>SELP</v>
      </c>
      <c r="D307" s="7">
        <f t="shared" ca="1" si="0"/>
        <v>0.3</v>
      </c>
      <c r="E307" s="4">
        <f>VLOOKUP(A307,'Attendance Summary'!A:B,2,FALSE)</f>
        <v>11</v>
      </c>
      <c r="F307" s="4">
        <f>VLOOKUP(B307,'Attendance Summary'!G:H,2,FALSE)</f>
        <v>11</v>
      </c>
      <c r="G307" s="7">
        <f t="shared" si="1"/>
        <v>1</v>
      </c>
      <c r="H307" s="7" t="str">
        <f ca="1">(IFERROR(VLOOKUP(A307,'Exit Ticket Summary'!A:B,2,FALSE),"0"))</f>
        <v>0</v>
      </c>
    </row>
    <row r="308" spans="1:8" ht="13" x14ac:dyDescent="0.15">
      <c r="A308" s="4" t="str">
        <f>'Attendance Summary'!A309</f>
        <v>Suezette Harris</v>
      </c>
      <c r="B308" s="4" t="str">
        <f>VLOOKUP(A308,'Attendance Data'!E:F,2,FALSE)</f>
        <v>Pflugerville</v>
      </c>
      <c r="C308" s="4" t="str">
        <f>VLOOKUP(A308,'Attendance Data'!E:G,3,FALSE)</f>
        <v>WDLP</v>
      </c>
      <c r="D308" s="7">
        <f t="shared" ca="1" si="0"/>
        <v>0.19090909090909089</v>
      </c>
      <c r="E308" s="4">
        <f>VLOOKUP(A308,'Attendance Summary'!A:B,2,FALSE)</f>
        <v>7</v>
      </c>
      <c r="F308" s="4">
        <f>VLOOKUP(B308,'Attendance Summary'!G:H,2,FALSE)</f>
        <v>11</v>
      </c>
      <c r="G308" s="7">
        <f t="shared" si="1"/>
        <v>0.63636363636363635</v>
      </c>
      <c r="H308" s="7" t="str">
        <f ca="1">(IFERROR(VLOOKUP(A308,'Exit Ticket Summary'!A:B,2,FALSE),"0"))</f>
        <v>0</v>
      </c>
    </row>
    <row r="309" spans="1:8" ht="13" x14ac:dyDescent="0.15">
      <c r="A309" s="4" t="str">
        <f>'Attendance Summary'!A310</f>
        <v>Susan Quayeh</v>
      </c>
      <c r="B309" s="4" t="str">
        <f>VLOOKUP(A309,'Attendance Data'!E:F,2,FALSE)</f>
        <v>Manor Senior High School</v>
      </c>
      <c r="C309" s="4" t="str">
        <f>VLOOKUP(A309,'Attendance Data'!E:G,3,FALSE)</f>
        <v>WDLP</v>
      </c>
      <c r="D309" s="7">
        <f t="shared" ca="1" si="0"/>
        <v>0.19999999999999998</v>
      </c>
      <c r="E309" s="4">
        <f>VLOOKUP(A309,'Attendance Summary'!A:B,2,FALSE)</f>
        <v>6</v>
      </c>
      <c r="F309" s="4">
        <f>VLOOKUP(B309,'Attendance Summary'!G:H,2,FALSE)</f>
        <v>9</v>
      </c>
      <c r="G309" s="7">
        <f t="shared" si="1"/>
        <v>0.66666666666666663</v>
      </c>
      <c r="H309" s="7" t="str">
        <f ca="1">(IFERROR(VLOOKUP(A309,'Exit Ticket Summary'!A:B,2,FALSE),"0"))</f>
        <v>0</v>
      </c>
    </row>
    <row r="310" spans="1:8" ht="13" x14ac:dyDescent="0.15">
      <c r="A310" s="4" t="str">
        <f>'Attendance Summary'!A311</f>
        <v>Talia Figueroa</v>
      </c>
      <c r="B310" s="4" t="str">
        <f>VLOOKUP(A310,'Attendance Data'!E:F,2,FALSE)</f>
        <v>Manor Senior High School</v>
      </c>
      <c r="C310" s="4" t="str">
        <f>VLOOKUP(A310,'Attendance Data'!E:G,3,FALSE)</f>
        <v>WDLP</v>
      </c>
      <c r="D310" s="7">
        <f t="shared" ca="1" si="0"/>
        <v>0.33333333333333331</v>
      </c>
      <c r="E310" s="4">
        <f>VLOOKUP(A310,'Attendance Summary'!A:B,2,FALSE)</f>
        <v>10</v>
      </c>
      <c r="F310" s="4">
        <f>VLOOKUP(B310,'Attendance Summary'!G:H,2,FALSE)</f>
        <v>9</v>
      </c>
      <c r="G310" s="7">
        <f t="shared" si="1"/>
        <v>1.1111111111111112</v>
      </c>
      <c r="H310" s="7" t="str">
        <f ca="1">(IFERROR(VLOOKUP(A310,'Exit Ticket Summary'!A:B,2,FALSE),"0"))</f>
        <v>0</v>
      </c>
    </row>
    <row r="311" spans="1:8" ht="13" x14ac:dyDescent="0.15">
      <c r="A311" s="4" t="str">
        <f>'Attendance Summary'!A312</f>
        <v>Tam Nguyen</v>
      </c>
      <c r="B311" s="4" t="str">
        <f>VLOOKUP(A311,'Attendance Data'!E:F,2,FALSE)</f>
        <v>Pflugerville</v>
      </c>
      <c r="C311" s="4" t="str">
        <f>VLOOKUP(A311,'Attendance Data'!E:G,3,FALSE)</f>
        <v>SELP</v>
      </c>
      <c r="D311" s="7">
        <f t="shared" ca="1" si="0"/>
        <v>0.24545454545454545</v>
      </c>
      <c r="E311" s="4">
        <f>VLOOKUP(A311,'Attendance Summary'!A:B,2,FALSE)</f>
        <v>9</v>
      </c>
      <c r="F311" s="4">
        <f>VLOOKUP(B311,'Attendance Summary'!G:H,2,FALSE)</f>
        <v>11</v>
      </c>
      <c r="G311" s="7">
        <f t="shared" si="1"/>
        <v>0.81818181818181823</v>
      </c>
      <c r="H311" s="7" t="str">
        <f ca="1">(IFERROR(VLOOKUP(A311,'Exit Ticket Summary'!A:B,2,FALSE),"0"))</f>
        <v>0</v>
      </c>
    </row>
    <row r="312" spans="1:8" ht="13" x14ac:dyDescent="0.15">
      <c r="A312" s="4" t="str">
        <f>'Attendance Summary'!A313</f>
        <v>Thalia Perez Mendoza</v>
      </c>
      <c r="B312" s="4" t="str">
        <f>VLOOKUP(A312,'Attendance Data'!E:F,2,FALSE)</f>
        <v>Del Valle</v>
      </c>
      <c r="C312" s="4" t="str">
        <f>VLOOKUP(A312,'Attendance Data'!E:G,3,FALSE)</f>
        <v>WDLP</v>
      </c>
      <c r="D312" s="7">
        <f t="shared" ca="1" si="0"/>
        <v>0.27272727272727271</v>
      </c>
      <c r="E312" s="4">
        <f>VLOOKUP(A312,'Attendance Summary'!A:B,2,FALSE)</f>
        <v>10</v>
      </c>
      <c r="F312" s="4">
        <f>VLOOKUP(B312,'Attendance Summary'!G:H,2,FALSE)</f>
        <v>11</v>
      </c>
      <c r="G312" s="7">
        <f t="shared" si="1"/>
        <v>0.90909090909090906</v>
      </c>
      <c r="H312" s="7" t="str">
        <f ca="1">(IFERROR(VLOOKUP(A312,'Exit Ticket Summary'!A:B,2,FALSE),"0"))</f>
        <v>0</v>
      </c>
    </row>
    <row r="313" spans="1:8" ht="13" x14ac:dyDescent="0.15">
      <c r="A313" s="4" t="str">
        <f>'Attendance Summary'!A314</f>
        <v>Thomas Armendariz</v>
      </c>
      <c r="B313" s="4" t="str">
        <f>VLOOKUP(A313,'Attendance Data'!E:F,2,FALSE)</f>
        <v>Manor Early College High School</v>
      </c>
      <c r="C313" s="4" t="str">
        <f>VLOOKUP(A313,'Attendance Data'!E:G,3,FALSE)</f>
        <v>SELP</v>
      </c>
      <c r="D313" s="7">
        <f t="shared" ca="1" si="0"/>
        <v>0.23333333333333334</v>
      </c>
      <c r="E313" s="4">
        <f>VLOOKUP(A313,'Attendance Summary'!A:B,2,FALSE)</f>
        <v>7</v>
      </c>
      <c r="F313" s="4">
        <f>VLOOKUP(B313,'Attendance Summary'!G:H,2,FALSE)</f>
        <v>9</v>
      </c>
      <c r="G313" s="7">
        <f t="shared" si="1"/>
        <v>0.77777777777777779</v>
      </c>
      <c r="H313" s="7" t="str">
        <f ca="1">(IFERROR(VLOOKUP(A313,'Exit Ticket Summary'!A:B,2,FALSE),"0"))</f>
        <v>0</v>
      </c>
    </row>
    <row r="314" spans="1:8" ht="13" x14ac:dyDescent="0.15">
      <c r="A314" s="4" t="str">
        <f>'Attendance Summary'!A315</f>
        <v>Thomas Gonzalez</v>
      </c>
      <c r="B314" s="4" t="str">
        <f>VLOOKUP(A314,'Attendance Data'!E:F,2,FALSE)</f>
        <v>Stony Point</v>
      </c>
      <c r="C314" s="4" t="str">
        <f>VLOOKUP(A314,'Attendance Data'!E:G,3,FALSE)</f>
        <v>WDLP</v>
      </c>
      <c r="D314" s="7">
        <f t="shared" ca="1" si="0"/>
        <v>0.24545454545454545</v>
      </c>
      <c r="E314" s="4">
        <f>VLOOKUP(A314,'Attendance Summary'!A:B,2,FALSE)</f>
        <v>9</v>
      </c>
      <c r="F314" s="4">
        <f>VLOOKUP(B314,'Attendance Summary'!G:H,2,FALSE)</f>
        <v>11</v>
      </c>
      <c r="G314" s="7">
        <f t="shared" si="1"/>
        <v>0.81818181818181823</v>
      </c>
      <c r="H314" s="7" t="str">
        <f ca="1">(IFERROR(VLOOKUP(A314,'Exit Ticket Summary'!A:B,2,FALSE),"0"))</f>
        <v>0</v>
      </c>
    </row>
    <row r="315" spans="1:8" ht="13" x14ac:dyDescent="0.15">
      <c r="A315" s="4" t="str">
        <f>'Attendance Summary'!A316</f>
        <v>Tiffany Tran</v>
      </c>
      <c r="B315" s="4" t="str">
        <f>VLOOKUP(A315,'Attendance Data'!E:F,2,FALSE)</f>
        <v>Pflugerville</v>
      </c>
      <c r="C315" s="4" t="str">
        <f>VLOOKUP(A315,'Attendance Data'!E:G,3,FALSE)</f>
        <v>SELP</v>
      </c>
      <c r="D315" s="7">
        <f t="shared" ca="1" si="0"/>
        <v>5.4545454545454543E-2</v>
      </c>
      <c r="E315" s="4">
        <f>VLOOKUP(A315,'Attendance Summary'!A:B,2,FALSE)</f>
        <v>2</v>
      </c>
      <c r="F315" s="4">
        <f>VLOOKUP(B315,'Attendance Summary'!G:H,2,FALSE)</f>
        <v>11</v>
      </c>
      <c r="G315" s="7">
        <f t="shared" si="1"/>
        <v>0.18181818181818182</v>
      </c>
      <c r="H315" s="7" t="str">
        <f ca="1">(IFERROR(VLOOKUP(A315,'Exit Ticket Summary'!A:B,2,FALSE),"0"))</f>
        <v>0</v>
      </c>
    </row>
    <row r="316" spans="1:8" ht="13" x14ac:dyDescent="0.15">
      <c r="A316" s="4" t="str">
        <f>'Attendance Summary'!A317</f>
        <v>Timothy Villegas</v>
      </c>
      <c r="B316" s="4" t="str">
        <f>VLOOKUP(A316,'Attendance Data'!E:F,2,FALSE)</f>
        <v>Manor Early College High School</v>
      </c>
      <c r="C316" s="4" t="str">
        <f>VLOOKUP(A316,'Attendance Data'!E:G,3,FALSE)</f>
        <v>WDLP</v>
      </c>
      <c r="D316" s="7">
        <f t="shared" ca="1" si="0"/>
        <v>0.3</v>
      </c>
      <c r="E316" s="4">
        <f>VLOOKUP(A316,'Attendance Summary'!A:B,2,FALSE)</f>
        <v>9</v>
      </c>
      <c r="F316" s="4">
        <f>VLOOKUP(B316,'Attendance Summary'!G:H,2,FALSE)</f>
        <v>9</v>
      </c>
      <c r="G316" s="7">
        <f t="shared" si="1"/>
        <v>1</v>
      </c>
      <c r="H316" s="7" t="str">
        <f ca="1">(IFERROR(VLOOKUP(A316,'Exit Ticket Summary'!A:B,2,FALSE),"0"))</f>
        <v>0</v>
      </c>
    </row>
    <row r="317" spans="1:8" ht="13" x14ac:dyDescent="0.15">
      <c r="A317" s="4" t="str">
        <f>'Attendance Summary'!A318</f>
        <v>Trayton Selissen</v>
      </c>
      <c r="B317" s="4" t="str">
        <f>VLOOKUP(A317,'Attendance Data'!E:F,2,FALSE)</f>
        <v>Hendrickson</v>
      </c>
      <c r="C317" s="4" t="str">
        <f>VLOOKUP(A317,'Attendance Data'!E:G,3,FALSE)</f>
        <v>SELP</v>
      </c>
      <c r="D317" s="7">
        <f t="shared" ca="1" si="0"/>
        <v>0.22499999999999998</v>
      </c>
      <c r="E317" s="4">
        <f>VLOOKUP(A317,'Attendance Summary'!A:B,2,FALSE)</f>
        <v>9</v>
      </c>
      <c r="F317" s="4">
        <f>VLOOKUP(B317,'Attendance Summary'!G:H,2,FALSE)</f>
        <v>12</v>
      </c>
      <c r="G317" s="7">
        <f t="shared" si="1"/>
        <v>0.75</v>
      </c>
      <c r="H317" s="7" t="str">
        <f ca="1">(IFERROR(VLOOKUP(A317,'Exit Ticket Summary'!A:B,2,FALSE),"0"))</f>
        <v>0</v>
      </c>
    </row>
    <row r="318" spans="1:8" ht="13" x14ac:dyDescent="0.15">
      <c r="A318" s="4" t="str">
        <f>'Attendance Summary'!A319</f>
        <v>Trinity Williams</v>
      </c>
      <c r="B318" s="4" t="str">
        <f>VLOOKUP(A318,'Attendance Data'!E:F,2,FALSE)</f>
        <v>Pflugerville</v>
      </c>
      <c r="C318" s="4" t="str">
        <f>VLOOKUP(A318,'Attendance Data'!E:G,3,FALSE)</f>
        <v>WDLP</v>
      </c>
      <c r="D318" s="7">
        <f t="shared" ca="1" si="0"/>
        <v>0.10909090909090909</v>
      </c>
      <c r="E318" s="4">
        <f>VLOOKUP(A318,'Attendance Summary'!A:B,2,FALSE)</f>
        <v>4</v>
      </c>
      <c r="F318" s="4">
        <f>VLOOKUP(B318,'Attendance Summary'!G:H,2,FALSE)</f>
        <v>11</v>
      </c>
      <c r="G318" s="7">
        <f t="shared" si="1"/>
        <v>0.36363636363636365</v>
      </c>
      <c r="H318" s="7" t="str">
        <f ca="1">(IFERROR(VLOOKUP(A318,'Exit Ticket Summary'!A:B,2,FALSE),"0"))</f>
        <v>0</v>
      </c>
    </row>
    <row r="319" spans="1:8" ht="13" x14ac:dyDescent="0.15">
      <c r="A319" s="4" t="str">
        <f>'Attendance Summary'!A320</f>
        <v>Ty Warren</v>
      </c>
      <c r="B319" s="4" t="str">
        <f>VLOOKUP(A319,'Attendance Data'!E:F,2,FALSE)</f>
        <v>Del Valle</v>
      </c>
      <c r="C319" s="4" t="str">
        <f>VLOOKUP(A319,'Attendance Data'!E:G,3,FALSE)</f>
        <v>WDLP</v>
      </c>
      <c r="D319" s="7">
        <f t="shared" ca="1" si="0"/>
        <v>0.24545454545454545</v>
      </c>
      <c r="E319" s="4">
        <f>VLOOKUP(A319,'Attendance Summary'!A:B,2,FALSE)</f>
        <v>9</v>
      </c>
      <c r="F319" s="4">
        <f>VLOOKUP(B319,'Attendance Summary'!G:H,2,FALSE)</f>
        <v>11</v>
      </c>
      <c r="G319" s="7">
        <f t="shared" si="1"/>
        <v>0.81818181818181823</v>
      </c>
      <c r="H319" s="7" t="str">
        <f ca="1">(IFERROR(VLOOKUP(A319,'Exit Ticket Summary'!A:B,2,FALSE),"0"))</f>
        <v>0</v>
      </c>
    </row>
    <row r="320" spans="1:8" ht="13" x14ac:dyDescent="0.15">
      <c r="A320" s="4" t="str">
        <f>'Attendance Summary'!A321</f>
        <v>TyJah Simon</v>
      </c>
      <c r="B320" s="4" t="str">
        <f>VLOOKUP(A320,'Attendance Data'!E:F,2,FALSE)</f>
        <v>Hendrickson</v>
      </c>
      <c r="C320" s="4" t="str">
        <f>VLOOKUP(A320,'Attendance Data'!E:G,3,FALSE)</f>
        <v>WDLP</v>
      </c>
      <c r="D320" s="7">
        <f t="shared" ca="1" si="0"/>
        <v>0.25</v>
      </c>
      <c r="E320" s="4">
        <f>VLOOKUP(A320,'Attendance Summary'!A:B,2,FALSE)</f>
        <v>10</v>
      </c>
      <c r="F320" s="4">
        <f>VLOOKUP(B320,'Attendance Summary'!G:H,2,FALSE)</f>
        <v>12</v>
      </c>
      <c r="G320" s="7">
        <f t="shared" si="1"/>
        <v>0.83333333333333337</v>
      </c>
      <c r="H320" s="7" t="str">
        <f ca="1">(IFERROR(VLOOKUP(A320,'Exit Ticket Summary'!A:B,2,FALSE),"0"))</f>
        <v>0</v>
      </c>
    </row>
    <row r="321" spans="1:8" ht="13" x14ac:dyDescent="0.15">
      <c r="A321" s="4" t="str">
        <f>'Attendance Summary'!A322</f>
        <v>Uriel Hernandez</v>
      </c>
      <c r="B321" s="4" t="str">
        <f>VLOOKUP(A321,'Attendance Data'!E:F,2,FALSE)</f>
        <v>Del Valle</v>
      </c>
      <c r="C321" s="4" t="str">
        <f>VLOOKUP(A321,'Attendance Data'!E:G,3,FALSE)</f>
        <v>SELP</v>
      </c>
      <c r="D321" s="7">
        <f t="shared" ca="1" si="0"/>
        <v>0.32727272727272722</v>
      </c>
      <c r="E321" s="4">
        <f>VLOOKUP(A321,'Attendance Summary'!A:B,2,FALSE)</f>
        <v>12</v>
      </c>
      <c r="F321" s="4">
        <f>VLOOKUP(B321,'Attendance Summary'!G:H,2,FALSE)</f>
        <v>11</v>
      </c>
      <c r="G321" s="7">
        <f t="shared" si="1"/>
        <v>1.0909090909090908</v>
      </c>
      <c r="H321" s="7" t="str">
        <f ca="1">(IFERROR(VLOOKUP(A321,'Exit Ticket Summary'!A:B,2,FALSE),"0"))</f>
        <v>0</v>
      </c>
    </row>
    <row r="322" spans="1:8" ht="13" x14ac:dyDescent="0.15">
      <c r="A322" s="4" t="str">
        <f>'Attendance Summary'!A323</f>
        <v>Valeria Mireles-Ortiz</v>
      </c>
      <c r="B322" s="4" t="str">
        <f>VLOOKUP(A322,'Attendance Data'!E:F,2,FALSE)</f>
        <v>Manor Early College High School</v>
      </c>
      <c r="C322" s="4" t="str">
        <f>VLOOKUP(A322,'Attendance Data'!E:G,3,FALSE)</f>
        <v>WDLP</v>
      </c>
      <c r="D322" s="7">
        <f t="shared" ca="1" si="0"/>
        <v>9.9999999999999992E-2</v>
      </c>
      <c r="E322" s="4">
        <f>VLOOKUP(A322,'Attendance Summary'!A:B,2,FALSE)</f>
        <v>3</v>
      </c>
      <c r="F322" s="4">
        <f>VLOOKUP(B322,'Attendance Summary'!G:H,2,FALSE)</f>
        <v>9</v>
      </c>
      <c r="G322" s="7">
        <f t="shared" si="1"/>
        <v>0.33333333333333331</v>
      </c>
      <c r="H322" s="7" t="str">
        <f ca="1">(IFERROR(VLOOKUP(A322,'Exit Ticket Summary'!A:B,2,FALSE),"0"))</f>
        <v>0</v>
      </c>
    </row>
    <row r="323" spans="1:8" ht="13" x14ac:dyDescent="0.15">
      <c r="A323" s="4" t="str">
        <f>'Attendance Summary'!A324</f>
        <v>Valeria Resendiz</v>
      </c>
      <c r="B323" s="4" t="str">
        <f>VLOOKUP(A323,'Attendance Data'!E:F,2,FALSE)</f>
        <v>Manor Early College High School</v>
      </c>
      <c r="C323" s="4" t="str">
        <f>VLOOKUP(A323,'Attendance Data'!E:G,3,FALSE)</f>
        <v>SELP</v>
      </c>
      <c r="D323" s="7">
        <f t="shared" ca="1" si="0"/>
        <v>0.19999999999999998</v>
      </c>
      <c r="E323" s="4">
        <f>VLOOKUP(A323,'Attendance Summary'!A:B,2,FALSE)</f>
        <v>6</v>
      </c>
      <c r="F323" s="4">
        <f>VLOOKUP(B323,'Attendance Summary'!G:H,2,FALSE)</f>
        <v>9</v>
      </c>
      <c r="G323" s="7">
        <f t="shared" si="1"/>
        <v>0.66666666666666663</v>
      </c>
      <c r="H323" s="7" t="str">
        <f ca="1">(IFERROR(VLOOKUP(A323,'Exit Ticket Summary'!A:B,2,FALSE),"0"))</f>
        <v>0</v>
      </c>
    </row>
    <row r="324" spans="1:8" ht="13" x14ac:dyDescent="0.15">
      <c r="A324" s="4" t="str">
        <f>'Attendance Summary'!A325</f>
        <v>Victor Negrete</v>
      </c>
      <c r="B324" s="4" t="str">
        <f>VLOOKUP(A324,'Attendance Data'!E:F,2,FALSE)</f>
        <v>Del Valle</v>
      </c>
      <c r="C324" s="4" t="str">
        <f>VLOOKUP(A324,'Attendance Data'!E:G,3,FALSE)</f>
        <v>WDLP</v>
      </c>
      <c r="D324" s="7">
        <f t="shared" ca="1" si="0"/>
        <v>0.24545454545454545</v>
      </c>
      <c r="E324" s="4">
        <f>VLOOKUP(A324,'Attendance Summary'!A:B,2,FALSE)</f>
        <v>9</v>
      </c>
      <c r="F324" s="4">
        <f>VLOOKUP(B324,'Attendance Summary'!G:H,2,FALSE)</f>
        <v>11</v>
      </c>
      <c r="G324" s="7">
        <f t="shared" si="1"/>
        <v>0.81818181818181823</v>
      </c>
      <c r="H324" s="7" t="str">
        <f ca="1">(IFERROR(VLOOKUP(A324,'Exit Ticket Summary'!A:B,2,FALSE),"0"))</f>
        <v>0</v>
      </c>
    </row>
    <row r="325" spans="1:8" ht="13" x14ac:dyDescent="0.15">
      <c r="A325" s="4" t="str">
        <f>'Attendance Summary'!A326</f>
        <v>William Hale</v>
      </c>
      <c r="B325" s="4" t="str">
        <f>VLOOKUP(A325,'Attendance Data'!E:F,2,FALSE)</f>
        <v>Akins</v>
      </c>
      <c r="C325" s="4" t="str">
        <f>VLOOKUP(A325,'Attendance Data'!E:G,3,FALSE)</f>
        <v>WDLP</v>
      </c>
      <c r="D325" s="7">
        <f t="shared" ca="1" si="0"/>
        <v>0.3</v>
      </c>
      <c r="E325" s="4">
        <f>VLOOKUP(A325,'Attendance Summary'!A:B,2,FALSE)</f>
        <v>11</v>
      </c>
      <c r="F325" s="4">
        <f>VLOOKUP(B325,'Attendance Summary'!G:H,2,FALSE)</f>
        <v>11</v>
      </c>
      <c r="G325" s="7">
        <f t="shared" si="1"/>
        <v>1</v>
      </c>
      <c r="H325" s="7" t="str">
        <f ca="1">(IFERROR(VLOOKUP(A325,'Exit Ticket Summary'!A:B,2,FALSE),"0"))</f>
        <v>0</v>
      </c>
    </row>
    <row r="326" spans="1:8" ht="13" x14ac:dyDescent="0.15">
      <c r="A326" s="4" t="str">
        <f>'Attendance Summary'!A327</f>
        <v>Wyatt Price</v>
      </c>
      <c r="B326" s="4" t="str">
        <f>VLOOKUP(A326,'Attendance Data'!E:F,2,FALSE)</f>
        <v>Pflugerville</v>
      </c>
      <c r="C326" s="4" t="str">
        <f>VLOOKUP(A326,'Attendance Data'!E:G,3,FALSE)</f>
        <v>WDLP</v>
      </c>
      <c r="D326" s="7">
        <f t="shared" ca="1" si="0"/>
        <v>0.13636363636363635</v>
      </c>
      <c r="E326" s="4">
        <f>VLOOKUP(A326,'Attendance Summary'!A:B,2,FALSE)</f>
        <v>5</v>
      </c>
      <c r="F326" s="4">
        <f>VLOOKUP(B326,'Attendance Summary'!G:H,2,FALSE)</f>
        <v>11</v>
      </c>
      <c r="G326" s="7">
        <f t="shared" si="1"/>
        <v>0.45454545454545453</v>
      </c>
      <c r="H326" s="7" t="str">
        <f ca="1">(IFERROR(VLOOKUP(A326,'Exit Ticket Summary'!A:B,2,FALSE),"0"))</f>
        <v>0</v>
      </c>
    </row>
    <row r="327" spans="1:8" ht="13" x14ac:dyDescent="0.15">
      <c r="A327" s="4" t="str">
        <f>'Attendance Summary'!A328</f>
        <v>Xochilth Rojo Arroyo</v>
      </c>
      <c r="B327" s="4" t="str">
        <f>VLOOKUP(A327,'Attendance Data'!E:F,2,FALSE)</f>
        <v>Del Valle</v>
      </c>
      <c r="C327" s="4" t="str">
        <f>VLOOKUP(A327,'Attendance Data'!E:G,3,FALSE)</f>
        <v>WDLP</v>
      </c>
      <c r="D327" s="7">
        <f t="shared" ca="1" si="0"/>
        <v>0.21818181818181817</v>
      </c>
      <c r="E327" s="4">
        <f>VLOOKUP(A327,'Attendance Summary'!A:B,2,FALSE)</f>
        <v>8</v>
      </c>
      <c r="F327" s="4">
        <f>VLOOKUP(B327,'Attendance Summary'!G:H,2,FALSE)</f>
        <v>11</v>
      </c>
      <c r="G327" s="7">
        <f t="shared" si="1"/>
        <v>0.72727272727272729</v>
      </c>
      <c r="H327" s="7" t="str">
        <f ca="1">(IFERROR(VLOOKUP(A327,'Exit Ticket Summary'!A:B,2,FALSE),"0"))</f>
        <v>0</v>
      </c>
    </row>
    <row r="328" spans="1:8" ht="13" x14ac:dyDescent="0.15">
      <c r="A328" s="4" t="str">
        <f>'Attendance Summary'!A329</f>
        <v>Yael Sanchez</v>
      </c>
      <c r="B328" s="4" t="str">
        <f>VLOOKUP(A328,'Attendance Data'!E:F,2,FALSE)</f>
        <v>Manor Early College High School</v>
      </c>
      <c r="C328" s="4" t="str">
        <f>VLOOKUP(A328,'Attendance Data'!E:G,3,FALSE)</f>
        <v>WDLP</v>
      </c>
      <c r="D328" s="7">
        <f t="shared" ca="1" si="0"/>
        <v>0.23333333333333334</v>
      </c>
      <c r="E328" s="4">
        <f>VLOOKUP(A328,'Attendance Summary'!A:B,2,FALSE)</f>
        <v>7</v>
      </c>
      <c r="F328" s="4">
        <f>VLOOKUP(B328,'Attendance Summary'!G:H,2,FALSE)</f>
        <v>9</v>
      </c>
      <c r="G328" s="7">
        <f t="shared" si="1"/>
        <v>0.77777777777777779</v>
      </c>
      <c r="H328" s="7" t="str">
        <f ca="1">(IFERROR(VLOOKUP(A328,'Exit Ticket Summary'!A:B,2,FALSE),"0"))</f>
        <v>0</v>
      </c>
    </row>
    <row r="329" spans="1:8" ht="13" x14ac:dyDescent="0.15">
      <c r="A329" s="4" t="str">
        <f>'Attendance Summary'!A330</f>
        <v>Yaritza Kenyon</v>
      </c>
      <c r="B329" s="4" t="str">
        <f>VLOOKUP(A329,'Attendance Data'!E:F,2,FALSE)</f>
        <v>Del Valle</v>
      </c>
      <c r="C329" s="4" t="str">
        <f>VLOOKUP(A329,'Attendance Data'!E:G,3,FALSE)</f>
        <v>SELP</v>
      </c>
      <c r="D329" s="7">
        <f t="shared" ca="1" si="0"/>
        <v>0.24545454545454545</v>
      </c>
      <c r="E329" s="4">
        <f>VLOOKUP(A329,'Attendance Summary'!A:B,2,FALSE)</f>
        <v>9</v>
      </c>
      <c r="F329" s="4">
        <f>VLOOKUP(B329,'Attendance Summary'!G:H,2,FALSE)</f>
        <v>11</v>
      </c>
      <c r="G329" s="7">
        <f t="shared" si="1"/>
        <v>0.81818181818181823</v>
      </c>
      <c r="H329" s="7" t="str">
        <f ca="1">(IFERROR(VLOOKUP(A329,'Exit Ticket Summary'!A:B,2,FALSE),"0"))</f>
        <v>0</v>
      </c>
    </row>
    <row r="330" spans="1:8" ht="13" x14ac:dyDescent="0.15">
      <c r="A330" s="4" t="str">
        <f>'Attendance Summary'!A331</f>
        <v>Yazmin Tambunga</v>
      </c>
      <c r="B330" s="4" t="str">
        <f>VLOOKUP(A330,'Attendance Data'!E:F,2,FALSE)</f>
        <v>Akins</v>
      </c>
      <c r="C330" s="4" t="str">
        <f>VLOOKUP(A330,'Attendance Data'!E:G,3,FALSE)</f>
        <v>WDLP</v>
      </c>
      <c r="D330" s="7">
        <f t="shared" ca="1" si="0"/>
        <v>0.21818181818181817</v>
      </c>
      <c r="E330" s="4">
        <f>VLOOKUP(A330,'Attendance Summary'!A:B,2,FALSE)</f>
        <v>8</v>
      </c>
      <c r="F330" s="4">
        <f>VLOOKUP(B330,'Attendance Summary'!G:H,2,FALSE)</f>
        <v>11</v>
      </c>
      <c r="G330" s="7">
        <f t="shared" si="1"/>
        <v>0.72727272727272729</v>
      </c>
      <c r="H330" s="7" t="str">
        <f ca="1">(IFERROR(VLOOKUP(A330,'Exit Ticket Summary'!A:B,2,FALSE),"0"))</f>
        <v>0</v>
      </c>
    </row>
    <row r="331" spans="1:8" ht="13" x14ac:dyDescent="0.15">
      <c r="A331" s="4" t="str">
        <f>'Attendance Summary'!A332</f>
        <v>Zora Cook</v>
      </c>
      <c r="B331" s="4" t="str">
        <f>VLOOKUP(A331,'Attendance Data'!E:F,2,FALSE)</f>
        <v>Harmony</v>
      </c>
      <c r="C331" s="4" t="str">
        <f>VLOOKUP(A331,'Attendance Data'!E:G,3,FALSE)</f>
        <v>WDLP</v>
      </c>
      <c r="D331" s="7">
        <f t="shared" si="0"/>
        <v>9.9999999999999992E-2</v>
      </c>
      <c r="E331" s="4">
        <f>VLOOKUP(A331,'Attendance Summary'!A:B,2,FALSE)</f>
        <v>4</v>
      </c>
      <c r="F331" s="4">
        <f>VLOOKUP(B331,'Attendance Summary'!G:H,2,FALSE)</f>
        <v>12</v>
      </c>
      <c r="G331" s="7">
        <f t="shared" si="1"/>
        <v>0.33333333333333331</v>
      </c>
      <c r="H331" s="7">
        <f>(IFERROR(VLOOKUP(A331,'Exit Ticket Summary'!A:B,2,FALSE),"0"))</f>
        <v>0</v>
      </c>
    </row>
    <row r="332" spans="1:8" ht="13" x14ac:dyDescent="0.15">
      <c r="D332" s="7"/>
      <c r="G332" s="7"/>
      <c r="H332" s="7"/>
    </row>
    <row r="333" spans="1:8" ht="13" x14ac:dyDescent="0.15">
      <c r="D333" s="7"/>
      <c r="G333" s="7"/>
      <c r="H333" s="7"/>
    </row>
    <row r="334" spans="1:8" ht="13" x14ac:dyDescent="0.15">
      <c r="D334" s="7"/>
      <c r="G334" s="7"/>
      <c r="H334" s="7"/>
    </row>
    <row r="335" spans="1:8" ht="13" x14ac:dyDescent="0.15">
      <c r="D335" s="7"/>
      <c r="G335" s="7"/>
      <c r="H335" s="7"/>
    </row>
    <row r="336" spans="1:8" ht="13" x14ac:dyDescent="0.15">
      <c r="D336" s="7"/>
      <c r="G336" s="7"/>
      <c r="H336" s="7"/>
    </row>
    <row r="337" spans="4:8" ht="13" x14ac:dyDescent="0.15">
      <c r="D337" s="7"/>
      <c r="G337" s="7"/>
      <c r="H337" s="7"/>
    </row>
    <row r="338" spans="4:8" ht="13" x14ac:dyDescent="0.15">
      <c r="D338" s="7"/>
      <c r="G338" s="7"/>
      <c r="H338" s="7"/>
    </row>
    <row r="339" spans="4:8" ht="13" x14ac:dyDescent="0.15">
      <c r="D339" s="7"/>
      <c r="G339" s="7"/>
      <c r="H339" s="7"/>
    </row>
    <row r="340" spans="4:8" ht="13" x14ac:dyDescent="0.15">
      <c r="D340" s="7"/>
      <c r="G340" s="7"/>
      <c r="H340" s="7"/>
    </row>
    <row r="341" spans="4:8" ht="13" x14ac:dyDescent="0.15">
      <c r="D341" s="7"/>
      <c r="G341" s="7"/>
      <c r="H341" s="7"/>
    </row>
    <row r="342" spans="4:8" ht="13" x14ac:dyDescent="0.15">
      <c r="D342" s="7"/>
      <c r="G342" s="7"/>
      <c r="H342" s="7"/>
    </row>
    <row r="343" spans="4:8" ht="13" x14ac:dyDescent="0.15">
      <c r="D343" s="7"/>
      <c r="G343" s="7"/>
      <c r="H343" s="7"/>
    </row>
    <row r="344" spans="4:8" ht="13" x14ac:dyDescent="0.15">
      <c r="D344" s="7"/>
      <c r="G344" s="7"/>
      <c r="H344" s="7"/>
    </row>
    <row r="345" spans="4:8" ht="13" x14ac:dyDescent="0.15">
      <c r="D345" s="7"/>
      <c r="G345" s="7"/>
      <c r="H345" s="7"/>
    </row>
    <row r="346" spans="4:8" ht="13" x14ac:dyDescent="0.15">
      <c r="D346" s="7"/>
      <c r="G346" s="7"/>
      <c r="H346" s="7"/>
    </row>
    <row r="347" spans="4:8" ht="13" x14ac:dyDescent="0.15">
      <c r="D347" s="7"/>
      <c r="G347" s="7"/>
      <c r="H347" s="7"/>
    </row>
    <row r="348" spans="4:8" ht="13" x14ac:dyDescent="0.15">
      <c r="D348" s="7"/>
      <c r="G348" s="7"/>
      <c r="H348" s="7"/>
    </row>
    <row r="349" spans="4:8" ht="13" x14ac:dyDescent="0.15">
      <c r="D349" s="7"/>
      <c r="G349" s="7"/>
      <c r="H349" s="7"/>
    </row>
    <row r="350" spans="4:8" ht="13" x14ac:dyDescent="0.15">
      <c r="D350" s="7"/>
      <c r="G350" s="7"/>
      <c r="H350" s="7"/>
    </row>
    <row r="351" spans="4:8" ht="13" x14ac:dyDescent="0.15">
      <c r="D351" s="7"/>
      <c r="G351" s="7"/>
      <c r="H351" s="7"/>
    </row>
    <row r="352" spans="4:8" ht="13" x14ac:dyDescent="0.15">
      <c r="D352" s="7"/>
      <c r="G352" s="7"/>
      <c r="H352" s="7"/>
    </row>
    <row r="353" spans="1:8" ht="13" x14ac:dyDescent="0.15">
      <c r="D353" s="7"/>
      <c r="G353" s="7"/>
      <c r="H353" s="7"/>
    </row>
    <row r="354" spans="1:8" ht="13" x14ac:dyDescent="0.15">
      <c r="D354" s="7"/>
      <c r="G354" s="7"/>
      <c r="H354" s="7"/>
    </row>
    <row r="355" spans="1:8" ht="13" x14ac:dyDescent="0.15">
      <c r="D355" s="7"/>
      <c r="G355" s="7"/>
      <c r="H355" s="7"/>
    </row>
    <row r="356" spans="1:8" ht="13" x14ac:dyDescent="0.15">
      <c r="D356" s="7"/>
      <c r="G356" s="7"/>
      <c r="H356" s="7"/>
    </row>
    <row r="357" spans="1:8" ht="13" x14ac:dyDescent="0.15">
      <c r="D357" s="7"/>
      <c r="G357" s="7"/>
      <c r="H357" s="7"/>
    </row>
    <row r="358" spans="1:8" ht="13" x14ac:dyDescent="0.15">
      <c r="D358" s="7"/>
      <c r="G358" s="7"/>
      <c r="H358" s="7"/>
    </row>
    <row r="359" spans="1:8" ht="13" x14ac:dyDescent="0.15">
      <c r="D359" s="7"/>
      <c r="G359" s="7"/>
      <c r="H359" s="7"/>
    </row>
    <row r="360" spans="1:8" ht="13" x14ac:dyDescent="0.15">
      <c r="D360" s="7"/>
      <c r="G360" s="7"/>
      <c r="H360" s="7"/>
    </row>
    <row r="361" spans="1:8" ht="13" x14ac:dyDescent="0.15">
      <c r="D361" s="7"/>
      <c r="G361" s="7"/>
      <c r="H361" s="7"/>
    </row>
    <row r="362" spans="1:8" ht="13" x14ac:dyDescent="0.15">
      <c r="D362" s="7"/>
      <c r="G362" s="7"/>
      <c r="H362" s="7"/>
    </row>
    <row r="363" spans="1:8" ht="13" x14ac:dyDescent="0.15">
      <c r="D363" s="7"/>
      <c r="G363" s="7"/>
      <c r="H363" s="7"/>
    </row>
    <row r="364" spans="1:8" ht="13" x14ac:dyDescent="0.15">
      <c r="D364" s="7"/>
      <c r="G364" s="7"/>
      <c r="H364" s="7"/>
    </row>
    <row r="365" spans="1:8" ht="13" x14ac:dyDescent="0.15">
      <c r="D365" s="7"/>
      <c r="G365" s="7"/>
      <c r="H365" s="7"/>
    </row>
    <row r="366" spans="1:8" ht="13" x14ac:dyDescent="0.15">
      <c r="A366" s="4">
        <f>'Attendance Summary'!A367</f>
        <v>0</v>
      </c>
      <c r="D366" s="7"/>
      <c r="E366" s="4" t="e">
        <f>VLOOKUP(A366,'Attendance Summary'!A:B,2,FALSE)</f>
        <v>#N/A</v>
      </c>
      <c r="G366" s="7"/>
      <c r="H366" s="7"/>
    </row>
    <row r="367" spans="1:8" ht="13" x14ac:dyDescent="0.15">
      <c r="A367" s="4">
        <f>'Attendance Summary'!A368</f>
        <v>0</v>
      </c>
      <c r="D367" s="7"/>
      <c r="E367" s="4" t="e">
        <f>VLOOKUP(A367,'Attendance Summary'!A:B,2,FALSE)</f>
        <v>#N/A</v>
      </c>
      <c r="G367" s="7"/>
      <c r="H367" s="7"/>
    </row>
    <row r="368" spans="1:8" ht="13" x14ac:dyDescent="0.15">
      <c r="A368" s="4">
        <f>'Attendance Summary'!A369</f>
        <v>0</v>
      </c>
      <c r="D368" s="7"/>
      <c r="E368" s="4" t="e">
        <f>VLOOKUP(A368,'Attendance Summary'!A:B,2,FALSE)</f>
        <v>#N/A</v>
      </c>
      <c r="G368" s="7"/>
      <c r="H368" s="7"/>
    </row>
    <row r="369" spans="1:8" ht="13" x14ac:dyDescent="0.15">
      <c r="A369" s="4">
        <f>'Attendance Summary'!A370</f>
        <v>0</v>
      </c>
      <c r="D369" s="7"/>
      <c r="E369" s="4" t="e">
        <f>VLOOKUP(A369,'Attendance Summary'!A:B,2,FALSE)</f>
        <v>#N/A</v>
      </c>
      <c r="F369" s="14" t="s">
        <v>135</v>
      </c>
      <c r="G369" s="7">
        <f ca="1">AVERAGE(H3:H365)</f>
        <v>0</v>
      </c>
      <c r="H369" s="7"/>
    </row>
    <row r="370" spans="1:8" ht="13" x14ac:dyDescent="0.15">
      <c r="A370" s="4">
        <f>'Attendance Summary'!A371</f>
        <v>0</v>
      </c>
      <c r="D370" s="7"/>
      <c r="E370" s="4" t="e">
        <f>VLOOKUP(A370,'Attendance Summary'!A:B,2,FALSE)</f>
        <v>#N/A</v>
      </c>
      <c r="F370" s="6" t="s">
        <v>136</v>
      </c>
      <c r="G370" s="7" t="e">
        <f ca="1">STDEV(H3:H365)</f>
        <v>#DIV/0!</v>
      </c>
      <c r="H370" s="7"/>
    </row>
    <row r="371" spans="1:8" ht="13" x14ac:dyDescent="0.15">
      <c r="A371" s="4">
        <f>'Attendance Summary'!A372</f>
        <v>0</v>
      </c>
      <c r="D371" s="7"/>
      <c r="E371" s="4" t="e">
        <f>VLOOKUP(A371,'Attendance Summary'!A:B,2,FALSE)</f>
        <v>#N/A</v>
      </c>
      <c r="G371" s="7"/>
      <c r="H371" s="7"/>
    </row>
    <row r="372" spans="1:8" ht="13" x14ac:dyDescent="0.15">
      <c r="A372" s="4">
        <f>'Attendance Summary'!A373</f>
        <v>0</v>
      </c>
      <c r="D372" s="7"/>
      <c r="E372" s="4">
        <f>'Attendance Summary'!B375</f>
        <v>0</v>
      </c>
      <c r="G372" s="7"/>
      <c r="H372" s="7"/>
    </row>
    <row r="373" spans="1:8" ht="13" x14ac:dyDescent="0.15">
      <c r="A373" s="4">
        <f>'Attendance Summary'!A374</f>
        <v>0</v>
      </c>
      <c r="D373" s="7"/>
      <c r="E373" s="4">
        <f>'Attendance Summary'!B376</f>
        <v>0</v>
      </c>
      <c r="G373" s="7"/>
      <c r="H373" s="7"/>
    </row>
    <row r="374" spans="1:8" ht="13" x14ac:dyDescent="0.15">
      <c r="A374" s="4">
        <f>'Attendance Summary'!A375</f>
        <v>0</v>
      </c>
      <c r="D374" s="7"/>
      <c r="E374" s="4">
        <f>'Attendance Summary'!B377</f>
        <v>0</v>
      </c>
      <c r="G374" s="7"/>
      <c r="H374" s="7"/>
    </row>
    <row r="375" spans="1:8" ht="13" x14ac:dyDescent="0.15">
      <c r="A375" s="4">
        <f>'Attendance Summary'!A376</f>
        <v>0</v>
      </c>
      <c r="D375" s="7"/>
      <c r="E375" s="4">
        <f>'Attendance Summary'!B378</f>
        <v>0</v>
      </c>
      <c r="G375" s="7"/>
      <c r="H375" s="7"/>
    </row>
    <row r="376" spans="1:8" ht="13" x14ac:dyDescent="0.15">
      <c r="A376" s="4">
        <f>'Attendance Summary'!A377</f>
        <v>0</v>
      </c>
      <c r="D376" s="7"/>
      <c r="E376" s="4">
        <f>'Attendance Summary'!B379</f>
        <v>0</v>
      </c>
      <c r="G376" s="7"/>
      <c r="H376" s="7"/>
    </row>
    <row r="377" spans="1:8" ht="13" x14ac:dyDescent="0.15">
      <c r="A377" s="4">
        <f>'Attendance Summary'!A378</f>
        <v>0</v>
      </c>
      <c r="D377" s="7"/>
      <c r="E377" s="4">
        <f>'Attendance Summary'!B380</f>
        <v>0</v>
      </c>
      <c r="G377" s="7"/>
      <c r="H377" s="7"/>
    </row>
    <row r="378" spans="1:8" ht="13" x14ac:dyDescent="0.15">
      <c r="A378" s="4">
        <f>'Attendance Summary'!A379</f>
        <v>0</v>
      </c>
      <c r="D378" s="7"/>
      <c r="E378" s="4">
        <f>'Attendance Summary'!B381</f>
        <v>0</v>
      </c>
      <c r="G378" s="7"/>
      <c r="H378" s="7"/>
    </row>
    <row r="379" spans="1:8" ht="13" x14ac:dyDescent="0.15">
      <c r="A379" s="4">
        <f>'Attendance Summary'!A380</f>
        <v>0</v>
      </c>
      <c r="D379" s="7"/>
      <c r="E379" s="4">
        <f>'Attendance Summary'!B382</f>
        <v>0</v>
      </c>
      <c r="G379" s="7"/>
      <c r="H379" s="7"/>
    </row>
    <row r="380" spans="1:8" ht="13" x14ac:dyDescent="0.15">
      <c r="A380" s="4">
        <f>'Attendance Summary'!A381</f>
        <v>0</v>
      </c>
      <c r="D380" s="7"/>
      <c r="E380" s="4">
        <f>'Attendance Summary'!B383</f>
        <v>0</v>
      </c>
      <c r="G380" s="7"/>
      <c r="H380" s="7"/>
    </row>
    <row r="381" spans="1:8" ht="13" x14ac:dyDescent="0.15">
      <c r="A381" s="4">
        <f>'Attendance Summary'!A382</f>
        <v>0</v>
      </c>
      <c r="D381" s="7"/>
      <c r="E381" s="4">
        <f>'Attendance Summary'!B384</f>
        <v>0</v>
      </c>
      <c r="G381" s="7"/>
      <c r="H381" s="7"/>
    </row>
    <row r="382" spans="1:8" ht="13" x14ac:dyDescent="0.15">
      <c r="A382" s="4">
        <f>'Attendance Summary'!A383</f>
        <v>0</v>
      </c>
      <c r="D382" s="7"/>
      <c r="E382" s="4">
        <f>'Attendance Summary'!B385</f>
        <v>0</v>
      </c>
      <c r="G382" s="7"/>
      <c r="H382" s="7"/>
    </row>
    <row r="383" spans="1:8" ht="13" x14ac:dyDescent="0.15">
      <c r="A383" s="4">
        <f>'Attendance Summary'!A384</f>
        <v>0</v>
      </c>
      <c r="D383" s="7"/>
      <c r="E383" s="4">
        <f>'Attendance Summary'!B386</f>
        <v>0</v>
      </c>
      <c r="G383" s="7"/>
      <c r="H383" s="7"/>
    </row>
    <row r="384" spans="1:8" ht="13" x14ac:dyDescent="0.15">
      <c r="A384" s="4">
        <f>'Attendance Summary'!A385</f>
        <v>0</v>
      </c>
      <c r="D384" s="7"/>
      <c r="E384" s="4">
        <f>'Attendance Summary'!B387</f>
        <v>0</v>
      </c>
      <c r="G384" s="7"/>
      <c r="H384" s="7"/>
    </row>
    <row r="385" spans="1:8" ht="13" x14ac:dyDescent="0.15">
      <c r="A385" s="4">
        <f>'Attendance Summary'!A386</f>
        <v>0</v>
      </c>
      <c r="D385" s="7"/>
      <c r="E385" s="4">
        <f>'Attendance Summary'!B388</f>
        <v>0</v>
      </c>
      <c r="G385" s="7"/>
      <c r="H385" s="7"/>
    </row>
    <row r="386" spans="1:8" ht="13" x14ac:dyDescent="0.15">
      <c r="A386" s="4">
        <f>'Attendance Summary'!A387</f>
        <v>0</v>
      </c>
      <c r="D386" s="7"/>
      <c r="E386" s="4">
        <f>'Attendance Summary'!B389</f>
        <v>0</v>
      </c>
      <c r="G386" s="7"/>
      <c r="H386" s="7"/>
    </row>
    <row r="387" spans="1:8" ht="13" x14ac:dyDescent="0.15">
      <c r="A387" s="4">
        <f>'Attendance Summary'!A388</f>
        <v>0</v>
      </c>
      <c r="D387" s="7"/>
      <c r="E387" s="4">
        <f>'Attendance Summary'!B390</f>
        <v>0</v>
      </c>
      <c r="G387" s="7"/>
      <c r="H387" s="7"/>
    </row>
    <row r="388" spans="1:8" ht="13" x14ac:dyDescent="0.15">
      <c r="A388" s="4">
        <f>'Attendance Summary'!A389</f>
        <v>0</v>
      </c>
      <c r="D388" s="7"/>
      <c r="E388" s="4">
        <f>'Attendance Summary'!B391</f>
        <v>0</v>
      </c>
      <c r="G388" s="7"/>
      <c r="H388" s="7"/>
    </row>
    <row r="389" spans="1:8" ht="13" x14ac:dyDescent="0.15">
      <c r="A389" s="4">
        <f>'Attendance Summary'!A390</f>
        <v>0</v>
      </c>
      <c r="D389" s="7"/>
      <c r="E389" s="4">
        <f>'Attendance Summary'!B392</f>
        <v>0</v>
      </c>
      <c r="G389" s="7"/>
      <c r="H389" s="7"/>
    </row>
    <row r="390" spans="1:8" ht="13" x14ac:dyDescent="0.15">
      <c r="A390" s="4">
        <f>'Attendance Summary'!A391</f>
        <v>0</v>
      </c>
      <c r="D390" s="7"/>
      <c r="E390" s="4">
        <f>'Attendance Summary'!B393</f>
        <v>0</v>
      </c>
      <c r="G390" s="7"/>
      <c r="H390" s="7"/>
    </row>
    <row r="391" spans="1:8" ht="13" x14ac:dyDescent="0.15">
      <c r="A391" s="4">
        <f>'Attendance Summary'!A392</f>
        <v>0</v>
      </c>
      <c r="D391" s="7"/>
      <c r="E391" s="4">
        <f>'Attendance Summary'!B394</f>
        <v>0</v>
      </c>
      <c r="G391" s="7"/>
      <c r="H391" s="7"/>
    </row>
    <row r="392" spans="1:8" ht="13" x14ac:dyDescent="0.15">
      <c r="A392" s="4">
        <f>'Attendance Summary'!A393</f>
        <v>0</v>
      </c>
      <c r="D392" s="7"/>
      <c r="E392" s="4">
        <f>'Attendance Summary'!B395</f>
        <v>0</v>
      </c>
      <c r="G392" s="7"/>
      <c r="H392" s="7"/>
    </row>
    <row r="393" spans="1:8" ht="13" x14ac:dyDescent="0.15">
      <c r="A393" s="4">
        <f>'Attendance Summary'!A394</f>
        <v>0</v>
      </c>
      <c r="D393" s="7"/>
      <c r="E393" s="4">
        <f>'Attendance Summary'!B396</f>
        <v>0</v>
      </c>
      <c r="G393" s="7"/>
      <c r="H393" s="7"/>
    </row>
    <row r="394" spans="1:8" ht="13" x14ac:dyDescent="0.15">
      <c r="A394" s="4">
        <f>'Attendance Summary'!A395</f>
        <v>0</v>
      </c>
      <c r="D394" s="7"/>
      <c r="E394" s="4">
        <f>'Attendance Summary'!B397</f>
        <v>0</v>
      </c>
      <c r="G394" s="7"/>
      <c r="H394" s="7"/>
    </row>
    <row r="395" spans="1:8" ht="13" x14ac:dyDescent="0.15">
      <c r="A395" s="4">
        <f>'Attendance Summary'!A396</f>
        <v>0</v>
      </c>
      <c r="D395" s="7"/>
      <c r="E395" s="4">
        <f>'Attendance Summary'!B398</f>
        <v>0</v>
      </c>
      <c r="G395" s="7"/>
      <c r="H395" s="7"/>
    </row>
    <row r="396" spans="1:8" ht="13" x14ac:dyDescent="0.15">
      <c r="A396" s="4">
        <f>'Attendance Summary'!A397</f>
        <v>0</v>
      </c>
      <c r="D396" s="7"/>
      <c r="E396" s="4">
        <f>'Attendance Summary'!B399</f>
        <v>0</v>
      </c>
      <c r="G396" s="7"/>
      <c r="H396" s="7"/>
    </row>
    <row r="397" spans="1:8" ht="13" x14ac:dyDescent="0.15">
      <c r="A397" s="4">
        <f>'Attendance Summary'!A398</f>
        <v>0</v>
      </c>
      <c r="D397" s="7"/>
      <c r="E397" s="4">
        <f>'Attendance Summary'!B400</f>
        <v>0</v>
      </c>
      <c r="G397" s="7"/>
      <c r="H397" s="7"/>
    </row>
    <row r="398" spans="1:8" ht="13" x14ac:dyDescent="0.15">
      <c r="A398" s="4">
        <f>'Attendance Summary'!A399</f>
        <v>0</v>
      </c>
      <c r="D398" s="7"/>
      <c r="E398" s="4">
        <f>'Attendance Summary'!B401</f>
        <v>0</v>
      </c>
      <c r="G398" s="7"/>
      <c r="H398" s="7"/>
    </row>
    <row r="399" spans="1:8" ht="13" x14ac:dyDescent="0.15">
      <c r="A399" s="4">
        <f>'Attendance Summary'!A400</f>
        <v>0</v>
      </c>
      <c r="D399" s="7"/>
      <c r="E399" s="4">
        <f>'Attendance Summary'!B402</f>
        <v>0</v>
      </c>
      <c r="G399" s="7"/>
      <c r="H399" s="7"/>
    </row>
    <row r="400" spans="1:8" ht="13" x14ac:dyDescent="0.15">
      <c r="A400" s="4">
        <f>'Attendance Summary'!A401</f>
        <v>0</v>
      </c>
      <c r="D400" s="7"/>
      <c r="E400" s="4">
        <f>'Attendance Summary'!B403</f>
        <v>0</v>
      </c>
      <c r="G400" s="7"/>
      <c r="H400" s="7"/>
    </row>
    <row r="401" spans="1:8" ht="13" x14ac:dyDescent="0.15">
      <c r="A401" s="4">
        <f>'Attendance Summary'!A402</f>
        <v>0</v>
      </c>
      <c r="D401" s="7"/>
      <c r="E401" s="4">
        <f>'Attendance Summary'!B404</f>
        <v>0</v>
      </c>
      <c r="G401" s="7"/>
      <c r="H401" s="7"/>
    </row>
    <row r="402" spans="1:8" ht="13" x14ac:dyDescent="0.15">
      <c r="A402" s="4">
        <f>'Attendance Summary'!A403</f>
        <v>0</v>
      </c>
      <c r="D402" s="7"/>
      <c r="E402" s="4">
        <f>'Attendance Summary'!B405</f>
        <v>0</v>
      </c>
      <c r="G402" s="7"/>
      <c r="H402" s="7"/>
    </row>
    <row r="403" spans="1:8" ht="13" x14ac:dyDescent="0.15">
      <c r="A403" s="4">
        <f>'Attendance Summary'!A404</f>
        <v>0</v>
      </c>
      <c r="D403" s="7"/>
      <c r="E403" s="4">
        <f>'Attendance Summary'!B406</f>
        <v>0</v>
      </c>
      <c r="G403" s="7"/>
      <c r="H403" s="7"/>
    </row>
    <row r="404" spans="1:8" ht="13" x14ac:dyDescent="0.15">
      <c r="A404" s="4">
        <f>'Attendance Summary'!A405</f>
        <v>0</v>
      </c>
      <c r="D404" s="7"/>
      <c r="E404" s="4">
        <f>'Attendance Summary'!B407</f>
        <v>0</v>
      </c>
      <c r="G404" s="7"/>
      <c r="H404" s="7"/>
    </row>
    <row r="405" spans="1:8" ht="13" x14ac:dyDescent="0.15">
      <c r="A405" s="4">
        <f>'Attendance Summary'!A407</f>
        <v>0</v>
      </c>
      <c r="D405" s="7"/>
      <c r="E405" s="4">
        <f>'Attendance Summary'!B408</f>
        <v>0</v>
      </c>
      <c r="G405" s="7"/>
      <c r="H405" s="7"/>
    </row>
    <row r="406" spans="1:8" ht="13" x14ac:dyDescent="0.15">
      <c r="A406" s="4">
        <f>'Attendance Summary'!A409</f>
        <v>0</v>
      </c>
      <c r="D406" s="7"/>
      <c r="E406" s="4">
        <f>'Attendance Summary'!B409</f>
        <v>0</v>
      </c>
      <c r="G406" s="7"/>
      <c r="H406" s="7"/>
    </row>
    <row r="407" spans="1:8" ht="13" x14ac:dyDescent="0.15">
      <c r="A407" s="4">
        <f>'Attendance Summary'!A410</f>
        <v>0</v>
      </c>
      <c r="D407" s="7"/>
      <c r="E407" s="4">
        <f>'Attendance Summary'!B410</f>
        <v>0</v>
      </c>
      <c r="G407" s="7"/>
      <c r="H407" s="7"/>
    </row>
    <row r="408" spans="1:8" ht="13" x14ac:dyDescent="0.15">
      <c r="A408" s="4">
        <f>'Attendance Summary'!A411</f>
        <v>0</v>
      </c>
      <c r="D408" s="7"/>
      <c r="E408" s="4">
        <f>'Attendance Summary'!B411</f>
        <v>0</v>
      </c>
      <c r="G408" s="7"/>
      <c r="H408" s="7"/>
    </row>
    <row r="409" spans="1:8" ht="13" x14ac:dyDescent="0.15">
      <c r="A409" s="4">
        <f>'Attendance Summary'!A412</f>
        <v>0</v>
      </c>
      <c r="D409" s="7"/>
      <c r="E409" s="4">
        <f>'Attendance Summary'!B412</f>
        <v>0</v>
      </c>
      <c r="G409" s="7"/>
      <c r="H409" s="7"/>
    </row>
    <row r="410" spans="1:8" ht="13" x14ac:dyDescent="0.15">
      <c r="A410" s="4">
        <f>'Attendance Summary'!A413</f>
        <v>0</v>
      </c>
      <c r="D410" s="7"/>
      <c r="E410" s="4">
        <f>'Attendance Summary'!B413</f>
        <v>0</v>
      </c>
      <c r="G410" s="7"/>
      <c r="H410" s="7"/>
    </row>
    <row r="411" spans="1:8" ht="13" x14ac:dyDescent="0.15">
      <c r="A411" s="4">
        <f>'Attendance Summary'!A414</f>
        <v>0</v>
      </c>
      <c r="D411" s="7"/>
      <c r="E411" s="4">
        <f>'Attendance Summary'!B414</f>
        <v>0</v>
      </c>
      <c r="G411" s="7"/>
      <c r="H411" s="7"/>
    </row>
    <row r="412" spans="1:8" ht="13" x14ac:dyDescent="0.15">
      <c r="A412" s="4">
        <f>'Attendance Summary'!A415</f>
        <v>0</v>
      </c>
      <c r="D412" s="7"/>
      <c r="E412" s="4">
        <f>'Attendance Summary'!B415</f>
        <v>0</v>
      </c>
      <c r="G412" s="7"/>
      <c r="H412" s="7"/>
    </row>
    <row r="413" spans="1:8" ht="13" x14ac:dyDescent="0.15">
      <c r="A413" s="4">
        <f>'Attendance Summary'!A416</f>
        <v>0</v>
      </c>
      <c r="D413" s="7"/>
      <c r="E413" s="4">
        <f>'Attendance Summary'!B416</f>
        <v>0</v>
      </c>
      <c r="G413" s="7"/>
      <c r="H413" s="7"/>
    </row>
    <row r="414" spans="1:8" ht="13" x14ac:dyDescent="0.15">
      <c r="A414" s="4">
        <f>'Attendance Summary'!A417</f>
        <v>0</v>
      </c>
      <c r="D414" s="7"/>
      <c r="E414" s="4">
        <f>'Attendance Summary'!B417</f>
        <v>0</v>
      </c>
      <c r="G414" s="7"/>
      <c r="H414" s="7"/>
    </row>
    <row r="415" spans="1:8" ht="13" x14ac:dyDescent="0.15">
      <c r="A415" s="4">
        <f>'Attendance Summary'!A418</f>
        <v>0</v>
      </c>
      <c r="D415" s="7"/>
      <c r="E415" s="4">
        <f>'Attendance Summary'!B418</f>
        <v>0</v>
      </c>
      <c r="G415" s="7"/>
      <c r="H415" s="7"/>
    </row>
    <row r="416" spans="1:8" ht="13" x14ac:dyDescent="0.15">
      <c r="A416" s="4">
        <f>'Attendance Summary'!A419</f>
        <v>0</v>
      </c>
      <c r="D416" s="7"/>
      <c r="E416" s="4">
        <f>'Attendance Summary'!B419</f>
        <v>0</v>
      </c>
      <c r="G416" s="7"/>
      <c r="H416" s="7"/>
    </row>
    <row r="417" spans="1:8" ht="13" x14ac:dyDescent="0.15">
      <c r="A417" s="4">
        <f>'Attendance Summary'!A420</f>
        <v>0</v>
      </c>
      <c r="D417" s="7"/>
      <c r="E417" s="4">
        <f>'Attendance Summary'!B420</f>
        <v>0</v>
      </c>
      <c r="G417" s="7"/>
      <c r="H417" s="7"/>
    </row>
    <row r="418" spans="1:8" ht="13" x14ac:dyDescent="0.15">
      <c r="A418" s="4">
        <f>'Attendance Summary'!A421</f>
        <v>0</v>
      </c>
      <c r="D418" s="7"/>
      <c r="E418" s="4">
        <f>'Attendance Summary'!B421</f>
        <v>0</v>
      </c>
      <c r="G418" s="7"/>
      <c r="H418" s="7"/>
    </row>
    <row r="419" spans="1:8" ht="13" x14ac:dyDescent="0.15">
      <c r="A419" s="4">
        <f>'Attendance Summary'!A422</f>
        <v>0</v>
      </c>
      <c r="D419" s="7"/>
      <c r="E419" s="4">
        <f>'Attendance Summary'!B422</f>
        <v>0</v>
      </c>
      <c r="G419" s="7"/>
      <c r="H419" s="7"/>
    </row>
    <row r="420" spans="1:8" ht="13" x14ac:dyDescent="0.15">
      <c r="A420" s="4">
        <f>'Attendance Summary'!A423</f>
        <v>0</v>
      </c>
      <c r="D420" s="7"/>
      <c r="E420" s="4">
        <f>'Attendance Summary'!B423</f>
        <v>0</v>
      </c>
      <c r="G420" s="7"/>
      <c r="H420" s="7"/>
    </row>
    <row r="421" spans="1:8" ht="13" x14ac:dyDescent="0.15">
      <c r="A421" s="4">
        <f>'Attendance Summary'!A424</f>
        <v>0</v>
      </c>
      <c r="D421" s="7"/>
      <c r="E421" s="4">
        <f>'Attendance Summary'!B424</f>
        <v>0</v>
      </c>
      <c r="G421" s="7"/>
      <c r="H421" s="7"/>
    </row>
    <row r="422" spans="1:8" ht="13" x14ac:dyDescent="0.15">
      <c r="A422" s="4">
        <f>'Attendance Summary'!A425</f>
        <v>0</v>
      </c>
      <c r="D422" s="7"/>
      <c r="E422" s="4">
        <f>'Attendance Summary'!B425</f>
        <v>0</v>
      </c>
      <c r="G422" s="7"/>
      <c r="H422" s="7"/>
    </row>
    <row r="423" spans="1:8" ht="13" x14ac:dyDescent="0.15">
      <c r="A423" s="4">
        <f>'Attendance Summary'!A426</f>
        <v>0</v>
      </c>
      <c r="D423" s="7"/>
      <c r="E423" s="4">
        <f>'Attendance Summary'!B426</f>
        <v>0</v>
      </c>
      <c r="G423" s="7"/>
      <c r="H423" s="7"/>
    </row>
    <row r="424" spans="1:8" ht="13" x14ac:dyDescent="0.15">
      <c r="A424" s="4">
        <f>'Attendance Summary'!A427</f>
        <v>0</v>
      </c>
      <c r="D424" s="7"/>
      <c r="E424" s="4">
        <f>'Attendance Summary'!B427</f>
        <v>0</v>
      </c>
      <c r="G424" s="7"/>
      <c r="H424" s="7"/>
    </row>
    <row r="425" spans="1:8" ht="13" x14ac:dyDescent="0.15">
      <c r="A425" s="4">
        <f>'Attendance Summary'!A428</f>
        <v>0</v>
      </c>
      <c r="D425" s="7"/>
      <c r="E425" s="4">
        <f>'Attendance Summary'!B428</f>
        <v>0</v>
      </c>
      <c r="G425" s="7"/>
      <c r="H425" s="7"/>
    </row>
    <row r="426" spans="1:8" ht="13" x14ac:dyDescent="0.15">
      <c r="A426" s="4">
        <f>'Attendance Summary'!A429</f>
        <v>0</v>
      </c>
      <c r="D426" s="7"/>
      <c r="E426" s="4">
        <f>'Attendance Summary'!B429</f>
        <v>0</v>
      </c>
      <c r="G426" s="7"/>
      <c r="H426" s="7"/>
    </row>
    <row r="427" spans="1:8" ht="13" x14ac:dyDescent="0.15">
      <c r="A427" s="4">
        <f>'Attendance Summary'!A430</f>
        <v>0</v>
      </c>
      <c r="D427" s="7"/>
      <c r="E427" s="4">
        <f>'Attendance Summary'!B430</f>
        <v>0</v>
      </c>
      <c r="G427" s="7"/>
      <c r="H427" s="7"/>
    </row>
    <row r="428" spans="1:8" ht="13" x14ac:dyDescent="0.15">
      <c r="A428" s="4">
        <f>'Attendance Summary'!A431</f>
        <v>0</v>
      </c>
      <c r="D428" s="7"/>
      <c r="E428" s="4">
        <f>'Attendance Summary'!B431</f>
        <v>0</v>
      </c>
      <c r="G428" s="7"/>
      <c r="H428" s="7"/>
    </row>
    <row r="429" spans="1:8" ht="13" x14ac:dyDescent="0.15">
      <c r="A429" s="4">
        <f>'Attendance Summary'!A432</f>
        <v>0</v>
      </c>
      <c r="D429" s="7"/>
      <c r="E429" s="4">
        <f>'Attendance Summary'!B432</f>
        <v>0</v>
      </c>
      <c r="G429" s="7"/>
      <c r="H429" s="7"/>
    </row>
    <row r="430" spans="1:8" ht="13" x14ac:dyDescent="0.15">
      <c r="A430" s="4">
        <f>'Attendance Summary'!A433</f>
        <v>0</v>
      </c>
      <c r="D430" s="7"/>
      <c r="E430" s="4">
        <f>'Attendance Summary'!B433</f>
        <v>0</v>
      </c>
      <c r="G430" s="7"/>
      <c r="H430" s="7"/>
    </row>
    <row r="431" spans="1:8" ht="13" x14ac:dyDescent="0.15">
      <c r="A431" s="4">
        <f>'Attendance Summary'!A434</f>
        <v>0</v>
      </c>
      <c r="D431" s="7"/>
      <c r="E431" s="4">
        <f>'Attendance Summary'!B434</f>
        <v>0</v>
      </c>
      <c r="G431" s="7"/>
      <c r="H431" s="7"/>
    </row>
    <row r="432" spans="1:8" ht="13" x14ac:dyDescent="0.15">
      <c r="A432" s="4">
        <f>'Attendance Summary'!A435</f>
        <v>0</v>
      </c>
      <c r="D432" s="7"/>
      <c r="E432" s="4">
        <f>'Attendance Summary'!B435</f>
        <v>0</v>
      </c>
      <c r="G432" s="7"/>
      <c r="H432" s="7"/>
    </row>
    <row r="433" spans="1:8" ht="13" x14ac:dyDescent="0.15">
      <c r="A433" s="4">
        <f>'Attendance Summary'!A436</f>
        <v>0</v>
      </c>
      <c r="D433" s="7"/>
      <c r="E433" s="4">
        <f>'Attendance Summary'!B436</f>
        <v>0</v>
      </c>
      <c r="G433" s="7"/>
      <c r="H433" s="7"/>
    </row>
    <row r="434" spans="1:8" ht="13" x14ac:dyDescent="0.15">
      <c r="A434" s="4">
        <f>'Attendance Summary'!A437</f>
        <v>0</v>
      </c>
      <c r="D434" s="7"/>
      <c r="E434" s="4">
        <f>'Attendance Summary'!B437</f>
        <v>0</v>
      </c>
      <c r="G434" s="7"/>
      <c r="H434" s="7"/>
    </row>
    <row r="435" spans="1:8" ht="13" x14ac:dyDescent="0.15">
      <c r="A435" s="4">
        <f>'Attendance Summary'!A438</f>
        <v>0</v>
      </c>
      <c r="D435" s="7"/>
      <c r="E435" s="4">
        <f>'Attendance Summary'!B438</f>
        <v>0</v>
      </c>
      <c r="G435" s="7"/>
      <c r="H435" s="7"/>
    </row>
    <row r="436" spans="1:8" ht="13" x14ac:dyDescent="0.15">
      <c r="A436" s="4">
        <f>'Attendance Summary'!A439</f>
        <v>0</v>
      </c>
      <c r="D436" s="7"/>
      <c r="E436" s="4">
        <f>'Attendance Summary'!B439</f>
        <v>0</v>
      </c>
      <c r="G436" s="7"/>
      <c r="H436" s="7"/>
    </row>
    <row r="437" spans="1:8" ht="13" x14ac:dyDescent="0.15">
      <c r="A437" s="4">
        <f>'Attendance Summary'!A440</f>
        <v>0</v>
      </c>
      <c r="D437" s="7"/>
      <c r="E437" s="4">
        <f>'Attendance Summary'!B440</f>
        <v>0</v>
      </c>
      <c r="G437" s="7"/>
      <c r="H437" s="7"/>
    </row>
    <row r="438" spans="1:8" ht="13" x14ac:dyDescent="0.15">
      <c r="A438" s="4">
        <f>'Attendance Summary'!A441</f>
        <v>0</v>
      </c>
      <c r="D438" s="7"/>
      <c r="E438" s="4">
        <f>'Attendance Summary'!B441</f>
        <v>0</v>
      </c>
      <c r="G438" s="7"/>
      <c r="H438" s="7"/>
    </row>
    <row r="439" spans="1:8" ht="13" x14ac:dyDescent="0.15">
      <c r="A439" s="4">
        <f>'Attendance Summary'!A442</f>
        <v>0</v>
      </c>
      <c r="D439" s="7"/>
      <c r="E439" s="4">
        <f>'Attendance Summary'!B442</f>
        <v>0</v>
      </c>
      <c r="G439" s="7"/>
      <c r="H439" s="7"/>
    </row>
    <row r="440" spans="1:8" ht="13" x14ac:dyDescent="0.15">
      <c r="A440" s="4">
        <f>'Attendance Summary'!A443</f>
        <v>0</v>
      </c>
      <c r="D440" s="7"/>
      <c r="E440" s="4">
        <f>'Attendance Summary'!B443</f>
        <v>0</v>
      </c>
      <c r="G440" s="7"/>
      <c r="H440" s="7"/>
    </row>
    <row r="441" spans="1:8" ht="13" x14ac:dyDescent="0.15">
      <c r="A441" s="4">
        <f>'Attendance Summary'!A444</f>
        <v>0</v>
      </c>
      <c r="D441" s="7"/>
      <c r="E441" s="4">
        <f>'Attendance Summary'!B444</f>
        <v>0</v>
      </c>
      <c r="G441" s="7"/>
      <c r="H441" s="7"/>
    </row>
    <row r="442" spans="1:8" ht="13" x14ac:dyDescent="0.15">
      <c r="A442" s="4">
        <f>'Attendance Summary'!A445</f>
        <v>0</v>
      </c>
      <c r="D442" s="7"/>
      <c r="E442" s="4">
        <f>'Attendance Summary'!B445</f>
        <v>0</v>
      </c>
      <c r="G442" s="7"/>
      <c r="H442" s="7"/>
    </row>
    <row r="443" spans="1:8" ht="13" x14ac:dyDescent="0.15">
      <c r="A443" s="4">
        <f>'Attendance Summary'!A446</f>
        <v>0</v>
      </c>
      <c r="D443" s="7"/>
      <c r="E443" s="4">
        <f>'Attendance Summary'!B446</f>
        <v>0</v>
      </c>
      <c r="G443" s="7"/>
      <c r="H443" s="7"/>
    </row>
    <row r="444" spans="1:8" ht="13" x14ac:dyDescent="0.15">
      <c r="A444" s="4">
        <f>'Attendance Summary'!A447</f>
        <v>0</v>
      </c>
      <c r="D444" s="7"/>
      <c r="E444" s="4">
        <f>'Attendance Summary'!B447</f>
        <v>0</v>
      </c>
      <c r="G444" s="7"/>
      <c r="H444" s="7"/>
    </row>
    <row r="445" spans="1:8" ht="13" x14ac:dyDescent="0.15">
      <c r="A445" s="4">
        <f>'Attendance Summary'!A448</f>
        <v>0</v>
      </c>
      <c r="D445" s="7"/>
      <c r="E445" s="4">
        <f>'Attendance Summary'!B448</f>
        <v>0</v>
      </c>
      <c r="G445" s="7"/>
      <c r="H445" s="7"/>
    </row>
    <row r="446" spans="1:8" ht="13" x14ac:dyDescent="0.15">
      <c r="A446" s="4">
        <f>'Attendance Summary'!A449</f>
        <v>0</v>
      </c>
      <c r="D446" s="7"/>
      <c r="E446" s="4">
        <f>'Attendance Summary'!B449</f>
        <v>0</v>
      </c>
      <c r="G446" s="7"/>
      <c r="H446" s="7"/>
    </row>
    <row r="447" spans="1:8" ht="13" x14ac:dyDescent="0.15">
      <c r="A447" s="4">
        <f>'Attendance Summary'!A450</f>
        <v>0</v>
      </c>
      <c r="D447" s="7"/>
      <c r="E447" s="4">
        <f>'Attendance Summary'!B450</f>
        <v>0</v>
      </c>
      <c r="G447" s="7"/>
      <c r="H447" s="7"/>
    </row>
    <row r="448" spans="1:8" ht="13" x14ac:dyDescent="0.15">
      <c r="A448" s="4">
        <f>'Attendance Summary'!A451</f>
        <v>0</v>
      </c>
      <c r="D448" s="7"/>
      <c r="E448" s="4">
        <f>'Attendance Summary'!B451</f>
        <v>0</v>
      </c>
      <c r="G448" s="7"/>
      <c r="H448" s="7"/>
    </row>
    <row r="449" spans="1:8" ht="13" x14ac:dyDescent="0.15">
      <c r="A449" s="4">
        <f>'Attendance Summary'!A452</f>
        <v>0</v>
      </c>
      <c r="D449" s="7"/>
      <c r="E449" s="4">
        <f>'Attendance Summary'!B452</f>
        <v>0</v>
      </c>
      <c r="G449" s="7"/>
      <c r="H449" s="7"/>
    </row>
    <row r="450" spans="1:8" ht="13" x14ac:dyDescent="0.15">
      <c r="A450" s="4">
        <f>'Attendance Summary'!A453</f>
        <v>0</v>
      </c>
      <c r="D450" s="7"/>
      <c r="E450" s="4">
        <f>'Attendance Summary'!B453</f>
        <v>0</v>
      </c>
      <c r="G450" s="7"/>
      <c r="H450" s="7"/>
    </row>
    <row r="451" spans="1:8" ht="13" x14ac:dyDescent="0.15">
      <c r="A451" s="4">
        <f>'Attendance Summary'!A454</f>
        <v>0</v>
      </c>
      <c r="D451" s="7"/>
      <c r="E451" s="4">
        <f>'Attendance Summary'!B454</f>
        <v>0</v>
      </c>
      <c r="G451" s="7"/>
      <c r="H451" s="7"/>
    </row>
    <row r="452" spans="1:8" ht="13" x14ac:dyDescent="0.15">
      <c r="A452" s="4">
        <f>'Attendance Summary'!A455</f>
        <v>0</v>
      </c>
      <c r="D452" s="7"/>
      <c r="E452" s="4">
        <f>'Attendance Summary'!B455</f>
        <v>0</v>
      </c>
      <c r="G452" s="7"/>
      <c r="H452" s="7"/>
    </row>
    <row r="453" spans="1:8" ht="13" x14ac:dyDescent="0.15">
      <c r="A453" s="4">
        <f>'Attendance Summary'!A456</f>
        <v>0</v>
      </c>
      <c r="D453" s="7"/>
      <c r="E453" s="4">
        <f>'Attendance Summary'!B456</f>
        <v>0</v>
      </c>
      <c r="G453" s="7"/>
      <c r="H453" s="7"/>
    </row>
    <row r="454" spans="1:8" ht="13" x14ac:dyDescent="0.15">
      <c r="A454" s="4">
        <f>'Attendance Summary'!A457</f>
        <v>0</v>
      </c>
      <c r="D454" s="7"/>
      <c r="E454" s="4">
        <f>'Attendance Summary'!B457</f>
        <v>0</v>
      </c>
      <c r="G454" s="7"/>
      <c r="H454" s="7"/>
    </row>
    <row r="455" spans="1:8" ht="13" x14ac:dyDescent="0.15">
      <c r="A455" s="4">
        <f>'Attendance Summary'!A458</f>
        <v>0</v>
      </c>
      <c r="D455" s="7"/>
      <c r="E455" s="4">
        <f>'Attendance Summary'!B458</f>
        <v>0</v>
      </c>
      <c r="G455" s="7"/>
      <c r="H455" s="7"/>
    </row>
    <row r="456" spans="1:8" ht="13" x14ac:dyDescent="0.15">
      <c r="A456" s="4">
        <f>'Attendance Summary'!A459</f>
        <v>0</v>
      </c>
      <c r="D456" s="7"/>
      <c r="E456" s="4">
        <f>'Attendance Summary'!B459</f>
        <v>0</v>
      </c>
      <c r="G456" s="7"/>
      <c r="H456" s="7"/>
    </row>
    <row r="457" spans="1:8" ht="13" x14ac:dyDescent="0.15">
      <c r="A457" s="4">
        <f>'Attendance Summary'!A460</f>
        <v>0</v>
      </c>
      <c r="D457" s="7"/>
      <c r="E457" s="4">
        <f>'Attendance Summary'!B460</f>
        <v>0</v>
      </c>
      <c r="G457" s="7"/>
      <c r="H457" s="7"/>
    </row>
    <row r="458" spans="1:8" ht="13" x14ac:dyDescent="0.15">
      <c r="A458" s="4">
        <f>'Attendance Summary'!A461</f>
        <v>0</v>
      </c>
      <c r="D458" s="7"/>
      <c r="E458" s="4">
        <f>'Attendance Summary'!B461</f>
        <v>0</v>
      </c>
      <c r="G458" s="7"/>
      <c r="H458" s="7"/>
    </row>
    <row r="459" spans="1:8" ht="13" x14ac:dyDescent="0.15">
      <c r="A459" s="4">
        <f>'Attendance Summary'!A462</f>
        <v>0</v>
      </c>
      <c r="D459" s="7"/>
      <c r="E459" s="4">
        <f>'Attendance Summary'!B462</f>
        <v>0</v>
      </c>
      <c r="G459" s="7"/>
      <c r="H459" s="7"/>
    </row>
    <row r="460" spans="1:8" ht="13" x14ac:dyDescent="0.15">
      <c r="A460" s="4">
        <f>'Attendance Summary'!A463</f>
        <v>0</v>
      </c>
      <c r="D460" s="7"/>
      <c r="E460" s="4">
        <f>'Attendance Summary'!B463</f>
        <v>0</v>
      </c>
      <c r="G460" s="7"/>
      <c r="H460" s="7"/>
    </row>
    <row r="461" spans="1:8" ht="13" x14ac:dyDescent="0.15">
      <c r="A461" s="4">
        <f>'Attendance Summary'!A464</f>
        <v>0</v>
      </c>
      <c r="D461" s="7"/>
      <c r="E461" s="4">
        <f>'Attendance Summary'!B464</f>
        <v>0</v>
      </c>
      <c r="G461" s="7"/>
      <c r="H461" s="7"/>
    </row>
    <row r="462" spans="1:8" ht="13" x14ac:dyDescent="0.15">
      <c r="A462" s="4">
        <f>'Attendance Summary'!A465</f>
        <v>0</v>
      </c>
      <c r="D462" s="7"/>
      <c r="E462" s="4">
        <f>'Attendance Summary'!B465</f>
        <v>0</v>
      </c>
      <c r="G462" s="7"/>
      <c r="H462" s="7"/>
    </row>
    <row r="463" spans="1:8" ht="13" x14ac:dyDescent="0.15">
      <c r="A463" s="4">
        <f>'Attendance Summary'!A466</f>
        <v>0</v>
      </c>
      <c r="D463" s="7"/>
      <c r="E463" s="4">
        <f>'Attendance Summary'!B466</f>
        <v>0</v>
      </c>
      <c r="G463" s="7"/>
      <c r="H463" s="7"/>
    </row>
    <row r="464" spans="1:8" ht="13" x14ac:dyDescent="0.15">
      <c r="A464" s="4">
        <f>'Attendance Summary'!A467</f>
        <v>0</v>
      </c>
      <c r="D464" s="7"/>
      <c r="E464" s="4">
        <f>'Attendance Summary'!B467</f>
        <v>0</v>
      </c>
      <c r="G464" s="7"/>
      <c r="H464" s="7"/>
    </row>
    <row r="465" spans="1:8" ht="13" x14ac:dyDescent="0.15">
      <c r="A465" s="4">
        <f>'Attendance Summary'!A468</f>
        <v>0</v>
      </c>
      <c r="D465" s="7"/>
      <c r="E465" s="4">
        <f>'Attendance Summary'!B468</f>
        <v>0</v>
      </c>
      <c r="G465" s="7"/>
      <c r="H465" s="7"/>
    </row>
    <row r="466" spans="1:8" ht="13" x14ac:dyDescent="0.15">
      <c r="A466" s="4">
        <f>'Attendance Summary'!A469</f>
        <v>0</v>
      </c>
      <c r="D466" s="7"/>
      <c r="E466" s="4">
        <f>'Attendance Summary'!B469</f>
        <v>0</v>
      </c>
      <c r="G466" s="7"/>
      <c r="H466" s="7"/>
    </row>
    <row r="467" spans="1:8" ht="13" x14ac:dyDescent="0.15">
      <c r="A467" s="4">
        <f>'Attendance Summary'!A470</f>
        <v>0</v>
      </c>
      <c r="D467" s="7"/>
      <c r="E467" s="4">
        <f>'Attendance Summary'!B470</f>
        <v>0</v>
      </c>
      <c r="G467" s="7"/>
      <c r="H467" s="7"/>
    </row>
    <row r="468" spans="1:8" ht="13" x14ac:dyDescent="0.15">
      <c r="A468" s="4">
        <f>'Attendance Summary'!A471</f>
        <v>0</v>
      </c>
      <c r="D468" s="7"/>
      <c r="E468" s="4">
        <f>'Attendance Summary'!B471</f>
        <v>0</v>
      </c>
      <c r="G468" s="7"/>
      <c r="H468" s="7"/>
    </row>
    <row r="469" spans="1:8" ht="13" x14ac:dyDescent="0.15">
      <c r="A469" s="4">
        <f>'Attendance Summary'!A472</f>
        <v>0</v>
      </c>
      <c r="D469" s="7"/>
      <c r="E469" s="4">
        <f>'Attendance Summary'!B472</f>
        <v>0</v>
      </c>
      <c r="G469" s="7"/>
      <c r="H469" s="7"/>
    </row>
    <row r="470" spans="1:8" ht="13" x14ac:dyDescent="0.15">
      <c r="A470" s="4">
        <f>'Attendance Summary'!A473</f>
        <v>0</v>
      </c>
      <c r="D470" s="7"/>
      <c r="E470" s="4">
        <f>'Attendance Summary'!B473</f>
        <v>0</v>
      </c>
      <c r="G470" s="7"/>
      <c r="H470" s="7"/>
    </row>
    <row r="471" spans="1:8" ht="13" x14ac:dyDescent="0.15">
      <c r="A471" s="4">
        <f>'Attendance Summary'!A474</f>
        <v>0</v>
      </c>
      <c r="D471" s="7"/>
      <c r="E471" s="4">
        <f>'Attendance Summary'!B474</f>
        <v>0</v>
      </c>
      <c r="G471" s="7"/>
      <c r="H471" s="7"/>
    </row>
    <row r="472" spans="1:8" ht="13" x14ac:dyDescent="0.15">
      <c r="A472" s="4">
        <f>'Attendance Summary'!A475</f>
        <v>0</v>
      </c>
      <c r="D472" s="7"/>
      <c r="E472" s="4">
        <f>'Attendance Summary'!B475</f>
        <v>0</v>
      </c>
      <c r="G472" s="7"/>
      <c r="H472" s="7"/>
    </row>
    <row r="473" spans="1:8" ht="13" x14ac:dyDescent="0.15">
      <c r="A473" s="4">
        <f>'Attendance Summary'!A476</f>
        <v>0</v>
      </c>
      <c r="D473" s="7"/>
      <c r="E473" s="4">
        <f>'Attendance Summary'!B476</f>
        <v>0</v>
      </c>
      <c r="G473" s="7"/>
      <c r="H473" s="7"/>
    </row>
    <row r="474" spans="1:8" ht="13" x14ac:dyDescent="0.15">
      <c r="A474" s="4">
        <f>'Attendance Summary'!A477</f>
        <v>0</v>
      </c>
      <c r="D474" s="7"/>
      <c r="E474" s="4">
        <f>'Attendance Summary'!B477</f>
        <v>0</v>
      </c>
      <c r="G474" s="7"/>
      <c r="H474" s="7"/>
    </row>
    <row r="475" spans="1:8" ht="13" x14ac:dyDescent="0.15">
      <c r="A475" s="4">
        <f>'Attendance Summary'!A478</f>
        <v>0</v>
      </c>
      <c r="D475" s="7"/>
      <c r="E475" s="4">
        <f>'Attendance Summary'!B478</f>
        <v>0</v>
      </c>
      <c r="G475" s="7"/>
      <c r="H475" s="7"/>
    </row>
    <row r="476" spans="1:8" ht="13" x14ac:dyDescent="0.15">
      <c r="A476" s="4">
        <f>'Attendance Summary'!A479</f>
        <v>0</v>
      </c>
      <c r="D476" s="7"/>
      <c r="E476" s="4">
        <f>'Attendance Summary'!B479</f>
        <v>0</v>
      </c>
      <c r="G476" s="7"/>
      <c r="H476" s="7"/>
    </row>
    <row r="477" spans="1:8" ht="13" x14ac:dyDescent="0.15">
      <c r="A477" s="4">
        <f>'Attendance Summary'!A480</f>
        <v>0</v>
      </c>
      <c r="D477" s="7"/>
      <c r="E477" s="4">
        <f>'Attendance Summary'!B480</f>
        <v>0</v>
      </c>
      <c r="G477" s="7"/>
      <c r="H477" s="7"/>
    </row>
    <row r="478" spans="1:8" ht="13" x14ac:dyDescent="0.15">
      <c r="A478" s="4">
        <f>'Attendance Summary'!A481</f>
        <v>0</v>
      </c>
      <c r="D478" s="7"/>
      <c r="E478" s="4">
        <f>'Attendance Summary'!B481</f>
        <v>0</v>
      </c>
      <c r="G478" s="7"/>
      <c r="H478" s="7"/>
    </row>
    <row r="479" spans="1:8" ht="13" x14ac:dyDescent="0.15">
      <c r="A479" s="4">
        <f>'Attendance Summary'!A482</f>
        <v>0</v>
      </c>
      <c r="D479" s="7"/>
      <c r="E479" s="4">
        <f>'Attendance Summary'!B482</f>
        <v>0</v>
      </c>
      <c r="G479" s="7"/>
      <c r="H479" s="7"/>
    </row>
    <row r="480" spans="1:8" ht="13" x14ac:dyDescent="0.15">
      <c r="A480" s="4">
        <f>'Attendance Summary'!A483</f>
        <v>0</v>
      </c>
      <c r="D480" s="7"/>
      <c r="E480" s="4">
        <f>'Attendance Summary'!B483</f>
        <v>0</v>
      </c>
      <c r="G480" s="7"/>
      <c r="H480" s="7"/>
    </row>
    <row r="481" spans="1:8" ht="13" x14ac:dyDescent="0.15">
      <c r="A481" s="4">
        <f>'Attendance Summary'!A484</f>
        <v>0</v>
      </c>
      <c r="D481" s="7"/>
      <c r="E481" s="4">
        <f>'Attendance Summary'!B484</f>
        <v>0</v>
      </c>
      <c r="G481" s="7"/>
      <c r="H481" s="7"/>
    </row>
    <row r="482" spans="1:8" ht="13" x14ac:dyDescent="0.15">
      <c r="A482" s="4">
        <f>'Attendance Summary'!A485</f>
        <v>0</v>
      </c>
      <c r="D482" s="7"/>
      <c r="E482" s="4">
        <f>'Attendance Summary'!B485</f>
        <v>0</v>
      </c>
      <c r="G482" s="7"/>
      <c r="H482" s="7"/>
    </row>
    <row r="483" spans="1:8" ht="13" x14ac:dyDescent="0.15">
      <c r="A483" s="4">
        <f>'Attendance Summary'!A486</f>
        <v>0</v>
      </c>
      <c r="D483" s="7"/>
      <c r="E483" s="4">
        <f>'Attendance Summary'!B486</f>
        <v>0</v>
      </c>
      <c r="G483" s="7"/>
      <c r="H483" s="7"/>
    </row>
    <row r="484" spans="1:8" ht="13" x14ac:dyDescent="0.15">
      <c r="A484" s="4">
        <f>'Attendance Summary'!A487</f>
        <v>0</v>
      </c>
      <c r="D484" s="7"/>
      <c r="E484" s="4">
        <f>'Attendance Summary'!B487</f>
        <v>0</v>
      </c>
      <c r="G484" s="7"/>
      <c r="H484" s="7"/>
    </row>
    <row r="485" spans="1:8" ht="13" x14ac:dyDescent="0.15">
      <c r="A485" s="4">
        <f>'Attendance Summary'!A488</f>
        <v>0</v>
      </c>
      <c r="D485" s="7"/>
      <c r="E485" s="4">
        <f>'Attendance Summary'!B488</f>
        <v>0</v>
      </c>
      <c r="G485" s="7"/>
      <c r="H485" s="7"/>
    </row>
    <row r="486" spans="1:8" ht="13" x14ac:dyDescent="0.15">
      <c r="A486" s="4">
        <f>'Attendance Summary'!A489</f>
        <v>0</v>
      </c>
      <c r="D486" s="7"/>
      <c r="E486" s="4">
        <f>'Attendance Summary'!B489</f>
        <v>0</v>
      </c>
      <c r="G486" s="7"/>
      <c r="H486" s="7"/>
    </row>
    <row r="487" spans="1:8" ht="13" x14ac:dyDescent="0.15">
      <c r="A487" s="4">
        <f>'Attendance Summary'!A490</f>
        <v>0</v>
      </c>
      <c r="D487" s="7"/>
      <c r="E487" s="4">
        <f>'Attendance Summary'!B490</f>
        <v>0</v>
      </c>
      <c r="G487" s="7"/>
      <c r="H487" s="7"/>
    </row>
    <row r="488" spans="1:8" ht="13" x14ac:dyDescent="0.15">
      <c r="A488" s="4">
        <f>'Attendance Summary'!A491</f>
        <v>0</v>
      </c>
      <c r="D488" s="7"/>
      <c r="E488" s="4">
        <f>'Attendance Summary'!B491</f>
        <v>0</v>
      </c>
      <c r="G488" s="7"/>
      <c r="H488" s="7"/>
    </row>
    <row r="489" spans="1:8" ht="13" x14ac:dyDescent="0.15">
      <c r="A489" s="4">
        <f>'Attendance Summary'!A492</f>
        <v>0</v>
      </c>
      <c r="D489" s="7"/>
      <c r="E489" s="4">
        <f>'Attendance Summary'!B492</f>
        <v>0</v>
      </c>
      <c r="G489" s="7"/>
      <c r="H489" s="7"/>
    </row>
    <row r="490" spans="1:8" ht="13" x14ac:dyDescent="0.15">
      <c r="A490" s="4">
        <f>'Attendance Summary'!A493</f>
        <v>0</v>
      </c>
      <c r="D490" s="7"/>
      <c r="E490" s="4">
        <f>'Attendance Summary'!B493</f>
        <v>0</v>
      </c>
      <c r="G490" s="7"/>
      <c r="H490" s="7"/>
    </row>
    <row r="491" spans="1:8" ht="13" x14ac:dyDescent="0.15">
      <c r="A491" s="4">
        <f>'Attendance Summary'!A494</f>
        <v>0</v>
      </c>
      <c r="D491" s="7"/>
      <c r="E491" s="4">
        <f>'Attendance Summary'!B494</f>
        <v>0</v>
      </c>
      <c r="G491" s="7"/>
      <c r="H491" s="7"/>
    </row>
    <row r="492" spans="1:8" ht="13" x14ac:dyDescent="0.15">
      <c r="A492" s="4">
        <f>'Attendance Summary'!A495</f>
        <v>0</v>
      </c>
      <c r="D492" s="7"/>
      <c r="E492" s="4">
        <f>'Attendance Summary'!B495</f>
        <v>0</v>
      </c>
      <c r="G492" s="7"/>
      <c r="H492" s="7"/>
    </row>
    <row r="493" spans="1:8" ht="13" x14ac:dyDescent="0.15">
      <c r="A493" s="4">
        <f>'Attendance Summary'!A496</f>
        <v>0</v>
      </c>
      <c r="D493" s="7"/>
      <c r="E493" s="4">
        <f>'Attendance Summary'!B496</f>
        <v>0</v>
      </c>
      <c r="G493" s="7"/>
      <c r="H493" s="7"/>
    </row>
    <row r="494" spans="1:8" ht="13" x14ac:dyDescent="0.15">
      <c r="A494" s="4">
        <f>'Attendance Summary'!A497</f>
        <v>0</v>
      </c>
      <c r="D494" s="7"/>
      <c r="E494" s="4">
        <f>'Attendance Summary'!B497</f>
        <v>0</v>
      </c>
      <c r="G494" s="7"/>
      <c r="H494" s="7"/>
    </row>
    <row r="495" spans="1:8" ht="13" x14ac:dyDescent="0.15">
      <c r="A495" s="4">
        <f>'Attendance Summary'!A498</f>
        <v>0</v>
      </c>
      <c r="D495" s="7"/>
      <c r="E495" s="4">
        <f>'Attendance Summary'!B498</f>
        <v>0</v>
      </c>
      <c r="G495" s="7"/>
      <c r="H495" s="7"/>
    </row>
    <row r="496" spans="1:8" ht="13" x14ac:dyDescent="0.15">
      <c r="A496" s="4">
        <f>'Attendance Summary'!A499</f>
        <v>0</v>
      </c>
      <c r="D496" s="7"/>
      <c r="E496" s="4">
        <f>'Attendance Summary'!B499</f>
        <v>0</v>
      </c>
      <c r="G496" s="7"/>
      <c r="H496" s="7"/>
    </row>
    <row r="497" spans="1:8" ht="13" x14ac:dyDescent="0.15">
      <c r="A497" s="4">
        <f>'Attendance Summary'!A500</f>
        <v>0</v>
      </c>
      <c r="D497" s="7"/>
      <c r="E497" s="4">
        <f>'Attendance Summary'!B500</f>
        <v>0</v>
      </c>
      <c r="G497" s="7"/>
      <c r="H497" s="7"/>
    </row>
    <row r="498" spans="1:8" ht="13" x14ac:dyDescent="0.15">
      <c r="A498" s="4">
        <f>'Attendance Summary'!A501</f>
        <v>0</v>
      </c>
      <c r="D498" s="7"/>
      <c r="E498" s="4">
        <f>'Attendance Summary'!B501</f>
        <v>0</v>
      </c>
      <c r="G498" s="7"/>
      <c r="H498" s="7"/>
    </row>
    <row r="499" spans="1:8" ht="13" x14ac:dyDescent="0.15">
      <c r="A499" s="4">
        <f>'Attendance Summary'!A502</f>
        <v>0</v>
      </c>
      <c r="D499" s="7"/>
      <c r="E499" s="4">
        <f>'Attendance Summary'!B502</f>
        <v>0</v>
      </c>
      <c r="G499" s="7"/>
      <c r="H499" s="7"/>
    </row>
    <row r="500" spans="1:8" ht="13" x14ac:dyDescent="0.15">
      <c r="A500" s="4">
        <f>'Attendance Summary'!A503</f>
        <v>0</v>
      </c>
      <c r="D500" s="7"/>
      <c r="E500" s="4">
        <f>'Attendance Summary'!B503</f>
        <v>0</v>
      </c>
      <c r="G500" s="7"/>
      <c r="H500" s="7"/>
    </row>
    <row r="501" spans="1:8" ht="13" x14ac:dyDescent="0.15">
      <c r="A501" s="4">
        <f>'Attendance Summary'!A504</f>
        <v>0</v>
      </c>
      <c r="D501" s="7"/>
      <c r="E501" s="4">
        <f>'Attendance Summary'!B504</f>
        <v>0</v>
      </c>
      <c r="G501" s="7"/>
      <c r="H501" s="7"/>
    </row>
    <row r="502" spans="1:8" ht="13" x14ac:dyDescent="0.15">
      <c r="A502" s="4">
        <f>'Attendance Summary'!A505</f>
        <v>0</v>
      </c>
      <c r="D502" s="7"/>
      <c r="E502" s="4">
        <f>'Attendance Summary'!B505</f>
        <v>0</v>
      </c>
      <c r="G502" s="7"/>
      <c r="H502" s="7"/>
    </row>
    <row r="503" spans="1:8" ht="13" x14ac:dyDescent="0.15">
      <c r="A503" s="4">
        <f>'Attendance Summary'!A506</f>
        <v>0</v>
      </c>
      <c r="D503" s="7"/>
      <c r="E503" s="4">
        <f>'Attendance Summary'!B506</f>
        <v>0</v>
      </c>
      <c r="G503" s="7"/>
      <c r="H503" s="7"/>
    </row>
    <row r="504" spans="1:8" ht="13" x14ac:dyDescent="0.15">
      <c r="A504" s="4">
        <f>'Attendance Summary'!A507</f>
        <v>0</v>
      </c>
      <c r="D504" s="7"/>
      <c r="E504" s="4">
        <f>'Attendance Summary'!B507</f>
        <v>0</v>
      </c>
      <c r="G504" s="7"/>
      <c r="H504" s="7"/>
    </row>
    <row r="505" spans="1:8" ht="13" x14ac:dyDescent="0.15">
      <c r="A505" s="4">
        <f>'Attendance Summary'!A508</f>
        <v>0</v>
      </c>
      <c r="D505" s="7"/>
      <c r="E505" s="4">
        <f>'Attendance Summary'!B508</f>
        <v>0</v>
      </c>
      <c r="G505" s="7"/>
      <c r="H505" s="7"/>
    </row>
    <row r="506" spans="1:8" ht="13" x14ac:dyDescent="0.15">
      <c r="A506" s="4">
        <f>'Attendance Summary'!A509</f>
        <v>0</v>
      </c>
      <c r="D506" s="7"/>
      <c r="E506" s="4">
        <f>'Attendance Summary'!B509</f>
        <v>0</v>
      </c>
      <c r="G506" s="7"/>
      <c r="H506" s="7"/>
    </row>
    <row r="507" spans="1:8" ht="13" x14ac:dyDescent="0.15">
      <c r="A507" s="4">
        <f>'Attendance Summary'!A510</f>
        <v>0</v>
      </c>
      <c r="D507" s="7"/>
      <c r="E507" s="4">
        <f>'Attendance Summary'!B510</f>
        <v>0</v>
      </c>
      <c r="G507" s="7"/>
      <c r="H507" s="7"/>
    </row>
    <row r="508" spans="1:8" ht="13" x14ac:dyDescent="0.15">
      <c r="A508" s="4">
        <f>'Attendance Summary'!A511</f>
        <v>0</v>
      </c>
      <c r="D508" s="7"/>
      <c r="E508" s="4">
        <f>'Attendance Summary'!B511</f>
        <v>0</v>
      </c>
      <c r="G508" s="7"/>
      <c r="H508" s="7"/>
    </row>
    <row r="509" spans="1:8" ht="13" x14ac:dyDescent="0.15">
      <c r="A509" s="4">
        <f>'Attendance Summary'!A512</f>
        <v>0</v>
      </c>
      <c r="D509" s="7"/>
      <c r="E509" s="4">
        <f>'Attendance Summary'!B512</f>
        <v>0</v>
      </c>
      <c r="G509" s="7"/>
      <c r="H509" s="7"/>
    </row>
    <row r="510" spans="1:8" ht="13" x14ac:dyDescent="0.15">
      <c r="A510" s="4">
        <f>'Attendance Summary'!A513</f>
        <v>0</v>
      </c>
      <c r="D510" s="7"/>
      <c r="E510" s="4">
        <f>'Attendance Summary'!B513</f>
        <v>0</v>
      </c>
      <c r="G510" s="7"/>
      <c r="H510" s="7"/>
    </row>
    <row r="511" spans="1:8" ht="13" x14ac:dyDescent="0.15">
      <c r="A511" s="4">
        <f>'Attendance Summary'!A514</f>
        <v>0</v>
      </c>
      <c r="D511" s="7"/>
      <c r="E511" s="4">
        <f>'Attendance Summary'!B514</f>
        <v>0</v>
      </c>
      <c r="G511" s="7"/>
      <c r="H511" s="7"/>
    </row>
    <row r="512" spans="1:8" ht="13" x14ac:dyDescent="0.15">
      <c r="A512" s="4">
        <f>'Attendance Summary'!A515</f>
        <v>0</v>
      </c>
      <c r="D512" s="7"/>
      <c r="E512" s="4">
        <f>'Attendance Summary'!B515</f>
        <v>0</v>
      </c>
      <c r="G512" s="7"/>
      <c r="H512" s="7"/>
    </row>
    <row r="513" spans="1:8" ht="13" x14ac:dyDescent="0.15">
      <c r="A513" s="4">
        <f>'Attendance Summary'!A516</f>
        <v>0</v>
      </c>
      <c r="D513" s="7"/>
      <c r="E513" s="4">
        <f>'Attendance Summary'!B516</f>
        <v>0</v>
      </c>
      <c r="G513" s="7"/>
      <c r="H513" s="7"/>
    </row>
    <row r="514" spans="1:8" ht="13" x14ac:dyDescent="0.15">
      <c r="A514" s="4">
        <f>'Attendance Summary'!A517</f>
        <v>0</v>
      </c>
      <c r="D514" s="7"/>
      <c r="E514" s="4">
        <f>'Attendance Summary'!B517</f>
        <v>0</v>
      </c>
      <c r="G514" s="7"/>
      <c r="H514" s="7"/>
    </row>
    <row r="515" spans="1:8" ht="13" x14ac:dyDescent="0.15">
      <c r="A515" s="4">
        <f>'Attendance Summary'!A518</f>
        <v>0</v>
      </c>
      <c r="D515" s="7"/>
      <c r="E515" s="4">
        <f>'Attendance Summary'!B518</f>
        <v>0</v>
      </c>
      <c r="G515" s="7"/>
      <c r="H515" s="7"/>
    </row>
    <row r="516" spans="1:8" ht="13" x14ac:dyDescent="0.15">
      <c r="A516" s="4">
        <f>'Attendance Summary'!A519</f>
        <v>0</v>
      </c>
      <c r="D516" s="7"/>
      <c r="E516" s="4">
        <f>'Attendance Summary'!B519</f>
        <v>0</v>
      </c>
      <c r="G516" s="7"/>
      <c r="H516" s="7"/>
    </row>
    <row r="517" spans="1:8" ht="13" x14ac:dyDescent="0.15">
      <c r="A517" s="4">
        <f>'Attendance Summary'!A520</f>
        <v>0</v>
      </c>
      <c r="D517" s="7"/>
      <c r="E517" s="4">
        <f>'Attendance Summary'!B520</f>
        <v>0</v>
      </c>
      <c r="G517" s="7"/>
      <c r="H517" s="7"/>
    </row>
    <row r="518" spans="1:8" ht="13" x14ac:dyDescent="0.15">
      <c r="A518" s="4">
        <f>'Attendance Summary'!A521</f>
        <v>0</v>
      </c>
      <c r="D518" s="7"/>
      <c r="E518" s="4">
        <f>'Attendance Summary'!B521</f>
        <v>0</v>
      </c>
      <c r="G518" s="7"/>
      <c r="H518" s="7"/>
    </row>
    <row r="519" spans="1:8" ht="13" x14ac:dyDescent="0.15">
      <c r="A519" s="4">
        <f>'Attendance Summary'!A522</f>
        <v>0</v>
      </c>
      <c r="D519" s="7"/>
      <c r="E519" s="4">
        <f>'Attendance Summary'!B522</f>
        <v>0</v>
      </c>
      <c r="G519" s="7"/>
      <c r="H519" s="7"/>
    </row>
    <row r="520" spans="1:8" ht="13" x14ac:dyDescent="0.15">
      <c r="A520" s="4">
        <f>'Attendance Summary'!A523</f>
        <v>0</v>
      </c>
      <c r="D520" s="7"/>
      <c r="E520" s="4">
        <f>'Attendance Summary'!B523</f>
        <v>0</v>
      </c>
      <c r="G520" s="7"/>
      <c r="H520" s="7"/>
    </row>
    <row r="521" spans="1:8" ht="13" x14ac:dyDescent="0.15">
      <c r="A521" s="4">
        <f>'Attendance Summary'!A524</f>
        <v>0</v>
      </c>
      <c r="D521" s="7"/>
      <c r="E521" s="4">
        <f>'Attendance Summary'!B524</f>
        <v>0</v>
      </c>
      <c r="G521" s="7"/>
      <c r="H521" s="7"/>
    </row>
    <row r="522" spans="1:8" ht="13" x14ac:dyDescent="0.15">
      <c r="A522" s="4">
        <f>'Attendance Summary'!A525</f>
        <v>0</v>
      </c>
      <c r="D522" s="7"/>
      <c r="E522" s="4">
        <f>'Attendance Summary'!B525</f>
        <v>0</v>
      </c>
      <c r="G522" s="7"/>
      <c r="H522" s="7"/>
    </row>
    <row r="523" spans="1:8" ht="13" x14ac:dyDescent="0.15">
      <c r="A523" s="4">
        <f>'Attendance Summary'!A526</f>
        <v>0</v>
      </c>
      <c r="D523" s="7"/>
      <c r="E523" s="4">
        <f>'Attendance Summary'!B526</f>
        <v>0</v>
      </c>
      <c r="G523" s="7"/>
      <c r="H523" s="7"/>
    </row>
    <row r="524" spans="1:8" ht="13" x14ac:dyDescent="0.15">
      <c r="A524" s="4">
        <f>'Attendance Summary'!A527</f>
        <v>0</v>
      </c>
      <c r="D524" s="7"/>
      <c r="E524" s="4">
        <f>'Attendance Summary'!B527</f>
        <v>0</v>
      </c>
      <c r="G524" s="7"/>
      <c r="H524" s="7"/>
    </row>
    <row r="525" spans="1:8" ht="13" x14ac:dyDescent="0.15">
      <c r="A525" s="4">
        <f>'Attendance Summary'!A528</f>
        <v>0</v>
      </c>
      <c r="D525" s="7"/>
      <c r="E525" s="4">
        <f>'Attendance Summary'!B528</f>
        <v>0</v>
      </c>
      <c r="G525" s="7"/>
      <c r="H525" s="7"/>
    </row>
    <row r="526" spans="1:8" ht="13" x14ac:dyDescent="0.15">
      <c r="A526" s="4">
        <f>'Attendance Summary'!A529</f>
        <v>0</v>
      </c>
      <c r="D526" s="7"/>
      <c r="E526" s="4">
        <f>'Attendance Summary'!B529</f>
        <v>0</v>
      </c>
      <c r="G526" s="7"/>
      <c r="H526" s="7"/>
    </row>
    <row r="527" spans="1:8" ht="13" x14ac:dyDescent="0.15">
      <c r="A527" s="4">
        <f>'Attendance Summary'!A530</f>
        <v>0</v>
      </c>
      <c r="D527" s="7"/>
      <c r="E527" s="4">
        <f>'Attendance Summary'!B530</f>
        <v>0</v>
      </c>
      <c r="G527" s="7"/>
      <c r="H527" s="7"/>
    </row>
    <row r="528" spans="1:8" ht="13" x14ac:dyDescent="0.15">
      <c r="A528" s="4">
        <f>'Attendance Summary'!A531</f>
        <v>0</v>
      </c>
      <c r="D528" s="7"/>
      <c r="E528" s="4">
        <f>'Attendance Summary'!B531</f>
        <v>0</v>
      </c>
      <c r="G528" s="7"/>
      <c r="H528" s="7"/>
    </row>
    <row r="529" spans="1:8" ht="13" x14ac:dyDescent="0.15">
      <c r="A529" s="4">
        <f>'Attendance Summary'!A532</f>
        <v>0</v>
      </c>
      <c r="D529" s="7"/>
      <c r="E529" s="4">
        <f>'Attendance Summary'!B532</f>
        <v>0</v>
      </c>
      <c r="G529" s="7"/>
      <c r="H529" s="7"/>
    </row>
    <row r="530" spans="1:8" ht="13" x14ac:dyDescent="0.15">
      <c r="A530" s="4">
        <f>'Attendance Summary'!A533</f>
        <v>0</v>
      </c>
      <c r="D530" s="7"/>
      <c r="E530" s="4">
        <f>'Attendance Summary'!B533</f>
        <v>0</v>
      </c>
      <c r="G530" s="7"/>
      <c r="H530" s="7"/>
    </row>
    <row r="531" spans="1:8" ht="13" x14ac:dyDescent="0.15">
      <c r="A531" s="4">
        <f>'Attendance Summary'!A534</f>
        <v>0</v>
      </c>
      <c r="D531" s="7"/>
      <c r="E531" s="4">
        <f>'Attendance Summary'!B534</f>
        <v>0</v>
      </c>
      <c r="G531" s="7"/>
      <c r="H531" s="7"/>
    </row>
    <row r="532" spans="1:8" ht="13" x14ac:dyDescent="0.15">
      <c r="A532" s="4">
        <f>'Attendance Summary'!A535</f>
        <v>0</v>
      </c>
      <c r="D532" s="7"/>
      <c r="E532" s="4">
        <f>'Attendance Summary'!B535</f>
        <v>0</v>
      </c>
      <c r="G532" s="7"/>
      <c r="H532" s="7"/>
    </row>
    <row r="533" spans="1:8" ht="13" x14ac:dyDescent="0.15">
      <c r="A533" s="4">
        <f>'Attendance Summary'!A536</f>
        <v>0</v>
      </c>
      <c r="D533" s="7"/>
      <c r="E533" s="4">
        <f>'Attendance Summary'!B536</f>
        <v>0</v>
      </c>
      <c r="G533" s="7"/>
      <c r="H533" s="7"/>
    </row>
    <row r="534" spans="1:8" ht="13" x14ac:dyDescent="0.15">
      <c r="A534" s="4">
        <f>'Attendance Summary'!A537</f>
        <v>0</v>
      </c>
      <c r="D534" s="7"/>
      <c r="E534" s="4">
        <f>'Attendance Summary'!B537</f>
        <v>0</v>
      </c>
      <c r="G534" s="7"/>
      <c r="H534" s="7"/>
    </row>
    <row r="535" spans="1:8" ht="13" x14ac:dyDescent="0.15">
      <c r="A535" s="4">
        <f>'Attendance Summary'!A538</f>
        <v>0</v>
      </c>
      <c r="D535" s="7"/>
      <c r="E535" s="4">
        <f>'Attendance Summary'!B538</f>
        <v>0</v>
      </c>
      <c r="G535" s="7"/>
      <c r="H535" s="7"/>
    </row>
    <row r="536" spans="1:8" ht="13" x14ac:dyDescent="0.15">
      <c r="A536" s="4">
        <f>'Attendance Summary'!A539</f>
        <v>0</v>
      </c>
      <c r="D536" s="7"/>
      <c r="E536" s="4">
        <f>'Attendance Summary'!B539</f>
        <v>0</v>
      </c>
      <c r="G536" s="7"/>
      <c r="H536" s="7"/>
    </row>
    <row r="537" spans="1:8" ht="13" x14ac:dyDescent="0.15">
      <c r="A537" s="4">
        <f>'Attendance Summary'!A540</f>
        <v>0</v>
      </c>
      <c r="D537" s="7"/>
      <c r="E537" s="4">
        <f>'Attendance Summary'!B540</f>
        <v>0</v>
      </c>
      <c r="G537" s="7"/>
      <c r="H537" s="7"/>
    </row>
    <row r="538" spans="1:8" ht="13" x14ac:dyDescent="0.15">
      <c r="A538" s="4">
        <f>'Attendance Summary'!A541</f>
        <v>0</v>
      </c>
      <c r="D538" s="7"/>
      <c r="E538" s="4">
        <f>'Attendance Summary'!B541</f>
        <v>0</v>
      </c>
      <c r="G538" s="7"/>
      <c r="H538" s="7"/>
    </row>
    <row r="539" spans="1:8" ht="13" x14ac:dyDescent="0.15">
      <c r="A539" s="4">
        <f>'Attendance Summary'!A542</f>
        <v>0</v>
      </c>
      <c r="D539" s="7"/>
      <c r="E539" s="4">
        <f>'Attendance Summary'!B542</f>
        <v>0</v>
      </c>
      <c r="G539" s="7"/>
      <c r="H539" s="7"/>
    </row>
    <row r="540" spans="1:8" ht="13" x14ac:dyDescent="0.15">
      <c r="A540" s="4">
        <f>'Attendance Summary'!A543</f>
        <v>0</v>
      </c>
      <c r="D540" s="7"/>
      <c r="E540" s="4">
        <f>'Attendance Summary'!B543</f>
        <v>0</v>
      </c>
      <c r="G540" s="7"/>
      <c r="H540" s="7"/>
    </row>
    <row r="541" spans="1:8" ht="13" x14ac:dyDescent="0.15">
      <c r="A541" s="4">
        <f>'Attendance Summary'!A544</f>
        <v>0</v>
      </c>
      <c r="D541" s="7"/>
      <c r="E541" s="4">
        <f>'Attendance Summary'!B544</f>
        <v>0</v>
      </c>
      <c r="G541" s="7"/>
      <c r="H541" s="7"/>
    </row>
    <row r="542" spans="1:8" ht="13" x14ac:dyDescent="0.15">
      <c r="A542" s="4">
        <f>'Attendance Summary'!A545</f>
        <v>0</v>
      </c>
      <c r="D542" s="7"/>
      <c r="E542" s="4">
        <f>'Attendance Summary'!B545</f>
        <v>0</v>
      </c>
      <c r="G542" s="7"/>
      <c r="H542" s="7"/>
    </row>
    <row r="543" spans="1:8" ht="13" x14ac:dyDescent="0.15">
      <c r="A543" s="4">
        <f>'Attendance Summary'!A546</f>
        <v>0</v>
      </c>
      <c r="D543" s="7"/>
      <c r="E543" s="4">
        <f>'Attendance Summary'!B546</f>
        <v>0</v>
      </c>
      <c r="G543" s="7"/>
      <c r="H543" s="7"/>
    </row>
    <row r="544" spans="1:8" ht="13" x14ac:dyDescent="0.15">
      <c r="A544" s="4">
        <f>'Attendance Summary'!A547</f>
        <v>0</v>
      </c>
      <c r="D544" s="7"/>
      <c r="E544" s="4">
        <f>'Attendance Summary'!B547</f>
        <v>0</v>
      </c>
      <c r="G544" s="7"/>
      <c r="H544" s="7"/>
    </row>
    <row r="545" spans="1:8" ht="13" x14ac:dyDescent="0.15">
      <c r="A545" s="4">
        <f>'Attendance Summary'!A548</f>
        <v>0</v>
      </c>
      <c r="D545" s="7"/>
      <c r="E545" s="4">
        <f>'Attendance Summary'!B548</f>
        <v>0</v>
      </c>
      <c r="G545" s="7"/>
      <c r="H545" s="7"/>
    </row>
    <row r="546" spans="1:8" ht="13" x14ac:dyDescent="0.15">
      <c r="A546" s="4">
        <f>'Attendance Summary'!A549</f>
        <v>0</v>
      </c>
      <c r="D546" s="7"/>
      <c r="E546" s="4">
        <f>'Attendance Summary'!B549</f>
        <v>0</v>
      </c>
      <c r="G546" s="7"/>
      <c r="H546" s="7"/>
    </row>
    <row r="547" spans="1:8" ht="13" x14ac:dyDescent="0.15">
      <c r="A547" s="4">
        <f>'Attendance Summary'!A550</f>
        <v>0</v>
      </c>
      <c r="D547" s="7"/>
      <c r="E547" s="4">
        <f>'Attendance Summary'!B550</f>
        <v>0</v>
      </c>
      <c r="G547" s="7"/>
      <c r="H547" s="7"/>
    </row>
    <row r="548" spans="1:8" ht="13" x14ac:dyDescent="0.15">
      <c r="A548" s="4">
        <f>'Attendance Summary'!A551</f>
        <v>0</v>
      </c>
      <c r="D548" s="7"/>
      <c r="E548" s="4">
        <f>'Attendance Summary'!B551</f>
        <v>0</v>
      </c>
      <c r="G548" s="7"/>
      <c r="H548" s="7"/>
    </row>
    <row r="549" spans="1:8" ht="13" x14ac:dyDescent="0.15">
      <c r="A549" s="4">
        <f>'Attendance Summary'!A552</f>
        <v>0</v>
      </c>
      <c r="D549" s="7"/>
      <c r="E549" s="4">
        <f>'Attendance Summary'!B552</f>
        <v>0</v>
      </c>
      <c r="G549" s="7"/>
      <c r="H549" s="7"/>
    </row>
    <row r="550" spans="1:8" ht="13" x14ac:dyDescent="0.15">
      <c r="A550" s="4">
        <f>'Attendance Summary'!A553</f>
        <v>0</v>
      </c>
      <c r="D550" s="7"/>
      <c r="E550" s="4">
        <f>'Attendance Summary'!B553</f>
        <v>0</v>
      </c>
      <c r="G550" s="7"/>
      <c r="H550" s="7"/>
    </row>
    <row r="551" spans="1:8" ht="13" x14ac:dyDescent="0.15">
      <c r="A551" s="4">
        <f>'Attendance Summary'!A554</f>
        <v>0</v>
      </c>
      <c r="D551" s="7"/>
      <c r="E551" s="4">
        <f>'Attendance Summary'!B554</f>
        <v>0</v>
      </c>
      <c r="G551" s="7"/>
      <c r="H551" s="7"/>
    </row>
    <row r="552" spans="1:8" ht="13" x14ac:dyDescent="0.15">
      <c r="A552" s="4">
        <f>'Attendance Summary'!A555</f>
        <v>0</v>
      </c>
      <c r="D552" s="7"/>
      <c r="E552" s="4">
        <f>'Attendance Summary'!B555</f>
        <v>0</v>
      </c>
      <c r="G552" s="7"/>
      <c r="H552" s="7"/>
    </row>
    <row r="553" spans="1:8" ht="13" x14ac:dyDescent="0.15">
      <c r="A553" s="4">
        <f>'Attendance Summary'!A556</f>
        <v>0</v>
      </c>
      <c r="D553" s="7"/>
      <c r="E553" s="4">
        <f>'Attendance Summary'!B556</f>
        <v>0</v>
      </c>
      <c r="G553" s="7"/>
      <c r="H553" s="7"/>
    </row>
    <row r="554" spans="1:8" ht="13" x14ac:dyDescent="0.15">
      <c r="A554" s="4">
        <f>'Attendance Summary'!A557</f>
        <v>0</v>
      </c>
      <c r="D554" s="7"/>
      <c r="E554" s="4">
        <f>'Attendance Summary'!B557</f>
        <v>0</v>
      </c>
      <c r="G554" s="7"/>
      <c r="H554" s="7"/>
    </row>
    <row r="555" spans="1:8" ht="13" x14ac:dyDescent="0.15">
      <c r="A555" s="4">
        <f>'Attendance Summary'!A558</f>
        <v>0</v>
      </c>
      <c r="D555" s="7"/>
      <c r="E555" s="4">
        <f>'Attendance Summary'!B558</f>
        <v>0</v>
      </c>
      <c r="G555" s="7"/>
      <c r="H555" s="7"/>
    </row>
    <row r="556" spans="1:8" ht="13" x14ac:dyDescent="0.15">
      <c r="A556" s="4">
        <f>'Attendance Summary'!A559</f>
        <v>0</v>
      </c>
      <c r="D556" s="7"/>
      <c r="E556" s="4">
        <f>'Attendance Summary'!B559</f>
        <v>0</v>
      </c>
      <c r="G556" s="7"/>
      <c r="H556" s="7"/>
    </row>
    <row r="557" spans="1:8" ht="13" x14ac:dyDescent="0.15">
      <c r="A557" s="4">
        <f>'Attendance Summary'!A560</f>
        <v>0</v>
      </c>
      <c r="D557" s="7"/>
      <c r="E557" s="4">
        <f>'Attendance Summary'!B560</f>
        <v>0</v>
      </c>
      <c r="G557" s="7"/>
      <c r="H557" s="7"/>
    </row>
    <row r="558" spans="1:8" ht="13" x14ac:dyDescent="0.15">
      <c r="A558" s="4">
        <f>'Attendance Summary'!A561</f>
        <v>0</v>
      </c>
      <c r="D558" s="7"/>
      <c r="E558" s="4">
        <f>'Attendance Summary'!B561</f>
        <v>0</v>
      </c>
      <c r="G558" s="7"/>
      <c r="H558" s="7"/>
    </row>
    <row r="559" spans="1:8" ht="13" x14ac:dyDescent="0.15">
      <c r="A559" s="4">
        <f>'Attendance Summary'!A562</f>
        <v>0</v>
      </c>
      <c r="D559" s="7"/>
      <c r="E559" s="4">
        <f>'Attendance Summary'!B562</f>
        <v>0</v>
      </c>
      <c r="G559" s="7"/>
      <c r="H559" s="7"/>
    </row>
    <row r="560" spans="1:8" ht="13" x14ac:dyDescent="0.15">
      <c r="A560" s="4">
        <f>'Attendance Summary'!A563</f>
        <v>0</v>
      </c>
      <c r="D560" s="7"/>
      <c r="E560" s="4">
        <f>'Attendance Summary'!B563</f>
        <v>0</v>
      </c>
      <c r="G560" s="7"/>
      <c r="H560" s="7"/>
    </row>
    <row r="561" spans="1:8" ht="13" x14ac:dyDescent="0.15">
      <c r="A561" s="4">
        <f>'Attendance Summary'!A564</f>
        <v>0</v>
      </c>
      <c r="D561" s="7"/>
      <c r="E561" s="4">
        <f>'Attendance Summary'!B564</f>
        <v>0</v>
      </c>
      <c r="G561" s="7"/>
      <c r="H561" s="7"/>
    </row>
    <row r="562" spans="1:8" ht="13" x14ac:dyDescent="0.15">
      <c r="A562" s="4">
        <f>'Attendance Summary'!A565</f>
        <v>0</v>
      </c>
      <c r="D562" s="7"/>
      <c r="E562" s="4">
        <f>'Attendance Summary'!B565</f>
        <v>0</v>
      </c>
      <c r="G562" s="7"/>
      <c r="H562" s="7"/>
    </row>
    <row r="563" spans="1:8" ht="13" x14ac:dyDescent="0.15">
      <c r="A563" s="4">
        <f>'Attendance Summary'!A566</f>
        <v>0</v>
      </c>
      <c r="D563" s="7"/>
      <c r="E563" s="4">
        <f>'Attendance Summary'!B566</f>
        <v>0</v>
      </c>
      <c r="G563" s="7"/>
      <c r="H563" s="7"/>
    </row>
    <row r="564" spans="1:8" ht="13" x14ac:dyDescent="0.15">
      <c r="A564" s="4">
        <f>'Attendance Summary'!A567</f>
        <v>0</v>
      </c>
      <c r="D564" s="7"/>
      <c r="E564" s="4">
        <f>'Attendance Summary'!B567</f>
        <v>0</v>
      </c>
      <c r="G564" s="7"/>
      <c r="H564" s="7"/>
    </row>
    <row r="565" spans="1:8" ht="13" x14ac:dyDescent="0.15">
      <c r="A565" s="4">
        <f>'Attendance Summary'!A568</f>
        <v>0</v>
      </c>
      <c r="D565" s="7"/>
      <c r="E565" s="4">
        <f>'Attendance Summary'!B568</f>
        <v>0</v>
      </c>
      <c r="G565" s="7"/>
      <c r="H565" s="7"/>
    </row>
    <row r="566" spans="1:8" ht="13" x14ac:dyDescent="0.15">
      <c r="A566" s="4">
        <f>'Attendance Summary'!A569</f>
        <v>0</v>
      </c>
      <c r="D566" s="7"/>
      <c r="E566" s="4">
        <f>'Attendance Summary'!B569</f>
        <v>0</v>
      </c>
      <c r="G566" s="7"/>
      <c r="H566" s="7"/>
    </row>
    <row r="567" spans="1:8" ht="13" x14ac:dyDescent="0.15">
      <c r="A567" s="4">
        <f>'Attendance Summary'!A570</f>
        <v>0</v>
      </c>
      <c r="D567" s="7"/>
      <c r="E567" s="4">
        <f>'Attendance Summary'!B570</f>
        <v>0</v>
      </c>
      <c r="G567" s="7"/>
      <c r="H567" s="7"/>
    </row>
    <row r="568" spans="1:8" ht="13" x14ac:dyDescent="0.15">
      <c r="A568" s="4">
        <f>'Attendance Summary'!A571</f>
        <v>0</v>
      </c>
      <c r="D568" s="7"/>
      <c r="E568" s="4">
        <f>'Attendance Summary'!B571</f>
        <v>0</v>
      </c>
      <c r="G568" s="7"/>
      <c r="H568" s="7"/>
    </row>
    <row r="569" spans="1:8" ht="13" x14ac:dyDescent="0.15">
      <c r="A569" s="4">
        <f>'Attendance Summary'!A572</f>
        <v>0</v>
      </c>
      <c r="D569" s="7"/>
      <c r="E569" s="4">
        <f>'Attendance Summary'!B572</f>
        <v>0</v>
      </c>
      <c r="G569" s="7"/>
      <c r="H569" s="7"/>
    </row>
    <row r="570" spans="1:8" ht="13" x14ac:dyDescent="0.15">
      <c r="A570" s="4">
        <f>'Attendance Summary'!A573</f>
        <v>0</v>
      </c>
      <c r="D570" s="7"/>
      <c r="E570" s="4">
        <f>'Attendance Summary'!B573</f>
        <v>0</v>
      </c>
      <c r="G570" s="7"/>
      <c r="H570" s="7"/>
    </row>
    <row r="571" spans="1:8" ht="13" x14ac:dyDescent="0.15">
      <c r="A571" s="4">
        <f>'Attendance Summary'!A574</f>
        <v>0</v>
      </c>
      <c r="D571" s="7"/>
      <c r="E571" s="4">
        <f>'Attendance Summary'!B574</f>
        <v>0</v>
      </c>
      <c r="G571" s="7"/>
      <c r="H571" s="7"/>
    </row>
    <row r="572" spans="1:8" ht="13" x14ac:dyDescent="0.15">
      <c r="A572" s="4">
        <f>'Attendance Summary'!A575</f>
        <v>0</v>
      </c>
      <c r="D572" s="7"/>
      <c r="E572" s="4">
        <f>'Attendance Summary'!B575</f>
        <v>0</v>
      </c>
      <c r="G572" s="7"/>
      <c r="H572" s="7"/>
    </row>
    <row r="573" spans="1:8" ht="13" x14ac:dyDescent="0.15">
      <c r="A573" s="4">
        <f>'Attendance Summary'!A576</f>
        <v>0</v>
      </c>
      <c r="D573" s="7"/>
      <c r="E573" s="4">
        <f>'Attendance Summary'!B576</f>
        <v>0</v>
      </c>
      <c r="G573" s="7"/>
      <c r="H573" s="7"/>
    </row>
    <row r="574" spans="1:8" ht="13" x14ac:dyDescent="0.15">
      <c r="A574" s="4">
        <f>'Attendance Summary'!A577</f>
        <v>0</v>
      </c>
      <c r="D574" s="7"/>
      <c r="E574" s="4">
        <f>'Attendance Summary'!B577</f>
        <v>0</v>
      </c>
      <c r="G574" s="7"/>
      <c r="H574" s="7"/>
    </row>
    <row r="575" spans="1:8" ht="13" x14ac:dyDescent="0.15">
      <c r="A575" s="4">
        <f>'Attendance Summary'!A578</f>
        <v>0</v>
      </c>
      <c r="D575" s="7"/>
      <c r="E575" s="4">
        <f>'Attendance Summary'!B578</f>
        <v>0</v>
      </c>
      <c r="G575" s="7"/>
      <c r="H575" s="7"/>
    </row>
    <row r="576" spans="1:8" ht="13" x14ac:dyDescent="0.15">
      <c r="A576" s="4">
        <f>'Attendance Summary'!A579</f>
        <v>0</v>
      </c>
      <c r="D576" s="7"/>
      <c r="E576" s="4">
        <f>'Attendance Summary'!B579</f>
        <v>0</v>
      </c>
      <c r="G576" s="7"/>
      <c r="H576" s="7"/>
    </row>
    <row r="577" spans="1:8" ht="13" x14ac:dyDescent="0.15">
      <c r="A577" s="4">
        <f>'Attendance Summary'!A580</f>
        <v>0</v>
      </c>
      <c r="D577" s="7"/>
      <c r="E577" s="4">
        <f>'Attendance Summary'!B580</f>
        <v>0</v>
      </c>
      <c r="G577" s="7"/>
      <c r="H577" s="7"/>
    </row>
    <row r="578" spans="1:8" ht="13" x14ac:dyDescent="0.15">
      <c r="A578" s="4">
        <f>'Attendance Summary'!A581</f>
        <v>0</v>
      </c>
      <c r="D578" s="7"/>
      <c r="E578" s="4">
        <f>'Attendance Summary'!B581</f>
        <v>0</v>
      </c>
      <c r="G578" s="7"/>
      <c r="H578" s="7"/>
    </row>
    <row r="579" spans="1:8" ht="13" x14ac:dyDescent="0.15">
      <c r="A579" s="4">
        <f>'Attendance Summary'!A582</f>
        <v>0</v>
      </c>
      <c r="D579" s="7"/>
      <c r="E579" s="4">
        <f>'Attendance Summary'!B582</f>
        <v>0</v>
      </c>
      <c r="G579" s="7"/>
      <c r="H579" s="7"/>
    </row>
    <row r="580" spans="1:8" ht="13" x14ac:dyDescent="0.15">
      <c r="A580" s="4">
        <f>'Attendance Summary'!A583</f>
        <v>0</v>
      </c>
      <c r="D580" s="7"/>
      <c r="E580" s="4">
        <f>'Attendance Summary'!B583</f>
        <v>0</v>
      </c>
      <c r="G580" s="7"/>
      <c r="H580" s="7"/>
    </row>
    <row r="581" spans="1:8" ht="13" x14ac:dyDescent="0.15">
      <c r="A581" s="4">
        <f>'Attendance Summary'!A584</f>
        <v>0</v>
      </c>
      <c r="D581" s="7"/>
      <c r="E581" s="4">
        <f>'Attendance Summary'!B584</f>
        <v>0</v>
      </c>
      <c r="G581" s="7"/>
      <c r="H581" s="7"/>
    </row>
    <row r="582" spans="1:8" ht="13" x14ac:dyDescent="0.15">
      <c r="A582" s="4">
        <f>'Attendance Summary'!A585</f>
        <v>0</v>
      </c>
      <c r="D582" s="7"/>
      <c r="E582" s="4">
        <f>'Attendance Summary'!B585</f>
        <v>0</v>
      </c>
      <c r="G582" s="7"/>
      <c r="H582" s="7"/>
    </row>
    <row r="583" spans="1:8" ht="13" x14ac:dyDescent="0.15">
      <c r="A583" s="4">
        <f>'Attendance Summary'!A586</f>
        <v>0</v>
      </c>
      <c r="D583" s="7"/>
      <c r="E583" s="4">
        <f>'Attendance Summary'!B586</f>
        <v>0</v>
      </c>
      <c r="G583" s="7"/>
      <c r="H583" s="7"/>
    </row>
    <row r="584" spans="1:8" ht="13" x14ac:dyDescent="0.15">
      <c r="A584" s="4">
        <f>'Attendance Summary'!A587</f>
        <v>0</v>
      </c>
      <c r="D584" s="7"/>
      <c r="E584" s="4">
        <f>'Attendance Summary'!B587</f>
        <v>0</v>
      </c>
      <c r="G584" s="7"/>
      <c r="H584" s="7"/>
    </row>
    <row r="585" spans="1:8" ht="13" x14ac:dyDescent="0.15">
      <c r="A585" s="4">
        <f>'Attendance Summary'!A588</f>
        <v>0</v>
      </c>
      <c r="D585" s="7"/>
      <c r="E585" s="4">
        <f>'Attendance Summary'!B588</f>
        <v>0</v>
      </c>
      <c r="G585" s="7"/>
      <c r="H585" s="7"/>
    </row>
    <row r="586" spans="1:8" ht="13" x14ac:dyDescent="0.15">
      <c r="A586" s="4">
        <f>'Attendance Summary'!A589</f>
        <v>0</v>
      </c>
      <c r="D586" s="7"/>
      <c r="E586" s="4">
        <f>'Attendance Summary'!B589</f>
        <v>0</v>
      </c>
      <c r="G586" s="7"/>
      <c r="H586" s="7"/>
    </row>
    <row r="587" spans="1:8" ht="13" x14ac:dyDescent="0.15">
      <c r="A587" s="4">
        <f>'Attendance Summary'!A590</f>
        <v>0</v>
      </c>
      <c r="D587" s="7"/>
      <c r="E587" s="4">
        <f>'Attendance Summary'!B590</f>
        <v>0</v>
      </c>
      <c r="G587" s="7"/>
      <c r="H587" s="7"/>
    </row>
    <row r="588" spans="1:8" ht="13" x14ac:dyDescent="0.15">
      <c r="A588" s="4">
        <f>'Attendance Summary'!A591</f>
        <v>0</v>
      </c>
      <c r="D588" s="7"/>
      <c r="E588" s="4">
        <f>'Attendance Summary'!B591</f>
        <v>0</v>
      </c>
      <c r="G588" s="7"/>
      <c r="H588" s="7"/>
    </row>
    <row r="589" spans="1:8" ht="13" x14ac:dyDescent="0.15">
      <c r="A589" s="4">
        <f>'Attendance Summary'!A592</f>
        <v>0</v>
      </c>
      <c r="D589" s="7"/>
      <c r="E589" s="4">
        <f>'Attendance Summary'!B592</f>
        <v>0</v>
      </c>
      <c r="G589" s="7"/>
      <c r="H589" s="7"/>
    </row>
    <row r="590" spans="1:8" ht="13" x14ac:dyDescent="0.15">
      <c r="A590" s="4">
        <f>'Attendance Summary'!A593</f>
        <v>0</v>
      </c>
      <c r="D590" s="7"/>
      <c r="E590" s="4">
        <f>'Attendance Summary'!B593</f>
        <v>0</v>
      </c>
      <c r="G590" s="7"/>
      <c r="H590" s="7"/>
    </row>
    <row r="591" spans="1:8" ht="13" x14ac:dyDescent="0.15">
      <c r="A591" s="4">
        <f>'Attendance Summary'!A594</f>
        <v>0</v>
      </c>
      <c r="D591" s="7"/>
      <c r="E591" s="4">
        <f>'Attendance Summary'!B594</f>
        <v>0</v>
      </c>
      <c r="G591" s="7"/>
      <c r="H591" s="7"/>
    </row>
    <row r="592" spans="1:8" ht="13" x14ac:dyDescent="0.15">
      <c r="A592" s="4">
        <f>'Attendance Summary'!A595</f>
        <v>0</v>
      </c>
      <c r="D592" s="7"/>
      <c r="E592" s="4">
        <f>'Attendance Summary'!B595</f>
        <v>0</v>
      </c>
      <c r="G592" s="7"/>
      <c r="H592" s="7"/>
    </row>
    <row r="593" spans="1:8" ht="13" x14ac:dyDescent="0.15">
      <c r="A593" s="4">
        <f>'Attendance Summary'!A596</f>
        <v>0</v>
      </c>
      <c r="D593" s="7"/>
      <c r="E593" s="4">
        <f>'Attendance Summary'!B596</f>
        <v>0</v>
      </c>
      <c r="G593" s="7"/>
      <c r="H593" s="7"/>
    </row>
    <row r="594" spans="1:8" ht="13" x14ac:dyDescent="0.15">
      <c r="A594" s="4">
        <f>'Attendance Summary'!A597</f>
        <v>0</v>
      </c>
      <c r="D594" s="7"/>
      <c r="E594" s="4">
        <f>'Attendance Summary'!B597</f>
        <v>0</v>
      </c>
      <c r="G594" s="7"/>
      <c r="H594" s="7"/>
    </row>
    <row r="595" spans="1:8" ht="13" x14ac:dyDescent="0.15">
      <c r="A595" s="4">
        <f>'Attendance Summary'!A598</f>
        <v>0</v>
      </c>
      <c r="D595" s="7"/>
      <c r="E595" s="4">
        <f>'Attendance Summary'!B598</f>
        <v>0</v>
      </c>
      <c r="G595" s="7"/>
      <c r="H595" s="7"/>
    </row>
    <row r="596" spans="1:8" ht="13" x14ac:dyDescent="0.15">
      <c r="A596" s="4">
        <f>'Attendance Summary'!A599</f>
        <v>0</v>
      </c>
      <c r="D596" s="7"/>
      <c r="E596" s="4">
        <f>'Attendance Summary'!B599</f>
        <v>0</v>
      </c>
      <c r="G596" s="7"/>
      <c r="H596" s="7"/>
    </row>
    <row r="597" spans="1:8" ht="13" x14ac:dyDescent="0.15">
      <c r="A597" s="4">
        <f>'Attendance Summary'!A600</f>
        <v>0</v>
      </c>
      <c r="D597" s="7"/>
      <c r="E597" s="4">
        <f>'Attendance Summary'!B600</f>
        <v>0</v>
      </c>
      <c r="G597" s="7"/>
      <c r="H597" s="7"/>
    </row>
    <row r="598" spans="1:8" ht="13" x14ac:dyDescent="0.15">
      <c r="A598" s="4">
        <f>'Attendance Summary'!A601</f>
        <v>0</v>
      </c>
      <c r="D598" s="7"/>
      <c r="E598" s="4">
        <f>'Attendance Summary'!B601</f>
        <v>0</v>
      </c>
      <c r="G598" s="7"/>
      <c r="H598" s="7"/>
    </row>
    <row r="599" spans="1:8" ht="13" x14ac:dyDescent="0.15">
      <c r="A599" s="4">
        <f>'Attendance Summary'!A602</f>
        <v>0</v>
      </c>
      <c r="D599" s="7"/>
      <c r="E599" s="4">
        <f>'Attendance Summary'!B602</f>
        <v>0</v>
      </c>
      <c r="G599" s="7"/>
      <c r="H599" s="7"/>
    </row>
    <row r="600" spans="1:8" ht="13" x14ac:dyDescent="0.15">
      <c r="A600" s="4">
        <f>'Attendance Summary'!A603</f>
        <v>0</v>
      </c>
      <c r="D600" s="7"/>
      <c r="E600" s="4">
        <f>'Attendance Summary'!B603</f>
        <v>0</v>
      </c>
      <c r="G600" s="7"/>
      <c r="H600" s="7"/>
    </row>
    <row r="601" spans="1:8" ht="13" x14ac:dyDescent="0.15">
      <c r="A601" s="4">
        <f>'Attendance Summary'!A604</f>
        <v>0</v>
      </c>
      <c r="D601" s="7"/>
      <c r="E601" s="4">
        <f>'Attendance Summary'!B604</f>
        <v>0</v>
      </c>
      <c r="G601" s="7"/>
      <c r="H601" s="7"/>
    </row>
    <row r="602" spans="1:8" ht="13" x14ac:dyDescent="0.15">
      <c r="A602" s="4">
        <f>'Attendance Summary'!A605</f>
        <v>0</v>
      </c>
      <c r="D602" s="7"/>
      <c r="E602" s="4">
        <f>'Attendance Summary'!B605</f>
        <v>0</v>
      </c>
      <c r="G602" s="7"/>
      <c r="H602" s="7"/>
    </row>
    <row r="603" spans="1:8" ht="13" x14ac:dyDescent="0.15">
      <c r="A603" s="4">
        <f>'Attendance Summary'!A606</f>
        <v>0</v>
      </c>
      <c r="D603" s="7"/>
      <c r="E603" s="4">
        <f>'Attendance Summary'!B606</f>
        <v>0</v>
      </c>
      <c r="G603" s="7"/>
      <c r="H603" s="7"/>
    </row>
    <row r="604" spans="1:8" ht="13" x14ac:dyDescent="0.15">
      <c r="A604" s="4">
        <f>'Attendance Summary'!A607</f>
        <v>0</v>
      </c>
      <c r="D604" s="7"/>
      <c r="E604" s="4">
        <f>'Attendance Summary'!B607</f>
        <v>0</v>
      </c>
      <c r="G604" s="7"/>
      <c r="H604" s="7"/>
    </row>
    <row r="605" spans="1:8" ht="13" x14ac:dyDescent="0.15">
      <c r="A605" s="4">
        <f>'Attendance Summary'!A608</f>
        <v>0</v>
      </c>
      <c r="D605" s="7"/>
      <c r="E605" s="4">
        <f>'Attendance Summary'!B608</f>
        <v>0</v>
      </c>
      <c r="G605" s="7"/>
      <c r="H605" s="7"/>
    </row>
    <row r="606" spans="1:8" ht="13" x14ac:dyDescent="0.15">
      <c r="A606" s="4">
        <f>'Attendance Summary'!A609</f>
        <v>0</v>
      </c>
      <c r="D606" s="7"/>
      <c r="E606" s="4">
        <f>'Attendance Summary'!B609</f>
        <v>0</v>
      </c>
      <c r="G606" s="7"/>
      <c r="H606" s="7"/>
    </row>
    <row r="607" spans="1:8" ht="13" x14ac:dyDescent="0.15">
      <c r="A607" s="4">
        <f>'Attendance Summary'!A610</f>
        <v>0</v>
      </c>
      <c r="D607" s="7"/>
      <c r="E607" s="4">
        <f>'Attendance Summary'!B610</f>
        <v>0</v>
      </c>
      <c r="G607" s="7"/>
      <c r="H607" s="7"/>
    </row>
    <row r="608" spans="1:8" ht="13" x14ac:dyDescent="0.15">
      <c r="A608" s="4">
        <f>'Attendance Summary'!A611</f>
        <v>0</v>
      </c>
      <c r="D608" s="7"/>
      <c r="E608" s="4">
        <f>'Attendance Summary'!B611</f>
        <v>0</v>
      </c>
      <c r="G608" s="7"/>
      <c r="H608" s="7"/>
    </row>
    <row r="609" spans="1:8" ht="13" x14ac:dyDescent="0.15">
      <c r="A609" s="4">
        <f>'Attendance Summary'!A612</f>
        <v>0</v>
      </c>
      <c r="D609" s="7"/>
      <c r="E609" s="4">
        <f>'Attendance Summary'!B612</f>
        <v>0</v>
      </c>
      <c r="G609" s="7"/>
      <c r="H609" s="7"/>
    </row>
    <row r="610" spans="1:8" ht="13" x14ac:dyDescent="0.15">
      <c r="A610" s="4">
        <f>'Attendance Summary'!A613</f>
        <v>0</v>
      </c>
      <c r="D610" s="7"/>
      <c r="E610" s="4">
        <f>'Attendance Summary'!B613</f>
        <v>0</v>
      </c>
      <c r="G610" s="7"/>
      <c r="H610" s="7"/>
    </row>
    <row r="611" spans="1:8" ht="13" x14ac:dyDescent="0.15">
      <c r="A611" s="4">
        <f>'Attendance Summary'!A614</f>
        <v>0</v>
      </c>
      <c r="D611" s="7"/>
      <c r="E611" s="4">
        <f>'Attendance Summary'!B614</f>
        <v>0</v>
      </c>
      <c r="G611" s="7"/>
      <c r="H611" s="7"/>
    </row>
    <row r="612" spans="1:8" ht="13" x14ac:dyDescent="0.15">
      <c r="A612" s="4">
        <f>'Attendance Summary'!A615</f>
        <v>0</v>
      </c>
      <c r="D612" s="7"/>
      <c r="G612" s="7"/>
      <c r="H612" s="7"/>
    </row>
    <row r="613" spans="1:8" ht="13" x14ac:dyDescent="0.15">
      <c r="A613" s="4">
        <f>'Attendance Summary'!A616</f>
        <v>0</v>
      </c>
      <c r="D613" s="7"/>
      <c r="G613" s="7"/>
      <c r="H613" s="7"/>
    </row>
    <row r="614" spans="1:8" ht="13" x14ac:dyDescent="0.15">
      <c r="A614" s="4">
        <f>'Attendance Summary'!A617</f>
        <v>0</v>
      </c>
      <c r="D614" s="7"/>
      <c r="G614" s="7"/>
      <c r="H614" s="7"/>
    </row>
    <row r="615" spans="1:8" ht="13" x14ac:dyDescent="0.15">
      <c r="A615" s="4">
        <f>'Attendance Summary'!A618</f>
        <v>0</v>
      </c>
      <c r="D615" s="7"/>
      <c r="G615" s="7"/>
      <c r="H615" s="7"/>
    </row>
    <row r="616" spans="1:8" ht="13" x14ac:dyDescent="0.15">
      <c r="A616" s="4">
        <f>'Attendance Summary'!A619</f>
        <v>0</v>
      </c>
      <c r="D616" s="7"/>
      <c r="G616" s="7"/>
      <c r="H616" s="7"/>
    </row>
    <row r="617" spans="1:8" ht="13" x14ac:dyDescent="0.15">
      <c r="A617" s="4">
        <f>'Attendance Summary'!A620</f>
        <v>0</v>
      </c>
      <c r="D617" s="7"/>
      <c r="G617" s="7"/>
      <c r="H617" s="7"/>
    </row>
    <row r="618" spans="1:8" ht="13" x14ac:dyDescent="0.15">
      <c r="A618" s="4">
        <f>'Attendance Summary'!A621</f>
        <v>0</v>
      </c>
      <c r="D618" s="7"/>
      <c r="G618" s="7"/>
      <c r="H618" s="7"/>
    </row>
    <row r="619" spans="1:8" ht="13" x14ac:dyDescent="0.15">
      <c r="A619" s="4">
        <f>'Attendance Summary'!A622</f>
        <v>0</v>
      </c>
      <c r="D619" s="7"/>
      <c r="G619" s="7"/>
      <c r="H619" s="7"/>
    </row>
    <row r="620" spans="1:8" ht="13" x14ac:dyDescent="0.15">
      <c r="A620" s="4">
        <f>'Attendance Summary'!A623</f>
        <v>0</v>
      </c>
      <c r="D620" s="7"/>
      <c r="G620" s="7"/>
      <c r="H620" s="7"/>
    </row>
    <row r="621" spans="1:8" ht="13" x14ac:dyDescent="0.15">
      <c r="A621" s="4">
        <f>'Attendance Summary'!A624</f>
        <v>0</v>
      </c>
      <c r="D621" s="7"/>
      <c r="G621" s="7"/>
      <c r="H621" s="7"/>
    </row>
    <row r="622" spans="1:8" ht="13" x14ac:dyDescent="0.15">
      <c r="A622" s="4">
        <f>'Attendance Summary'!A625</f>
        <v>0</v>
      </c>
      <c r="D622" s="7"/>
      <c r="G622" s="7"/>
      <c r="H622" s="7"/>
    </row>
    <row r="623" spans="1:8" ht="13" x14ac:dyDescent="0.15">
      <c r="A623" s="4">
        <f>'Attendance Summary'!A626</f>
        <v>0</v>
      </c>
      <c r="D623" s="7"/>
      <c r="G623" s="7"/>
      <c r="H623" s="7"/>
    </row>
    <row r="624" spans="1:8" ht="13" x14ac:dyDescent="0.15">
      <c r="A624" s="4">
        <f>'Attendance Summary'!A627</f>
        <v>0</v>
      </c>
      <c r="D624" s="7"/>
      <c r="G624" s="7"/>
      <c r="H624" s="7"/>
    </row>
    <row r="625" spans="1:8" ht="13" x14ac:dyDescent="0.15">
      <c r="A625" s="4">
        <f>'Attendance Summary'!A628</f>
        <v>0</v>
      </c>
      <c r="D625" s="7"/>
      <c r="G625" s="7"/>
      <c r="H625" s="7"/>
    </row>
    <row r="626" spans="1:8" ht="13" x14ac:dyDescent="0.15">
      <c r="A626" s="4">
        <f>'Attendance Summary'!A629</f>
        <v>0</v>
      </c>
      <c r="D626" s="7"/>
      <c r="G626" s="7"/>
      <c r="H626" s="7"/>
    </row>
    <row r="627" spans="1:8" ht="13" x14ac:dyDescent="0.15">
      <c r="A627" s="4">
        <f>'Attendance Summary'!A630</f>
        <v>0</v>
      </c>
      <c r="D627" s="7"/>
      <c r="G627" s="7"/>
      <c r="H627" s="7"/>
    </row>
    <row r="628" spans="1:8" ht="13" x14ac:dyDescent="0.15">
      <c r="A628" s="4">
        <f>'Attendance Summary'!A631</f>
        <v>0</v>
      </c>
      <c r="D628" s="7"/>
      <c r="G628" s="7"/>
      <c r="H628" s="7"/>
    </row>
    <row r="629" spans="1:8" ht="13" x14ac:dyDescent="0.15">
      <c r="A629" s="4">
        <f>'Attendance Summary'!A632</f>
        <v>0</v>
      </c>
      <c r="D629" s="7"/>
      <c r="G629" s="7"/>
      <c r="H629" s="7"/>
    </row>
    <row r="630" spans="1:8" ht="13" x14ac:dyDescent="0.15">
      <c r="A630" s="4">
        <f>'Attendance Summary'!A633</f>
        <v>0</v>
      </c>
      <c r="D630" s="7"/>
      <c r="G630" s="7"/>
      <c r="H630" s="7"/>
    </row>
    <row r="631" spans="1:8" ht="13" x14ac:dyDescent="0.15">
      <c r="A631" s="4">
        <f>'Attendance Summary'!A634</f>
        <v>0</v>
      </c>
      <c r="D631" s="7"/>
      <c r="G631" s="7"/>
      <c r="H631" s="7"/>
    </row>
    <row r="632" spans="1:8" ht="13" x14ac:dyDescent="0.15">
      <c r="A632" s="4">
        <f>'Attendance Summary'!A635</f>
        <v>0</v>
      </c>
      <c r="D632" s="7"/>
      <c r="G632" s="7"/>
      <c r="H632" s="7"/>
    </row>
    <row r="633" spans="1:8" ht="13" x14ac:dyDescent="0.15">
      <c r="A633" s="4">
        <f>'Attendance Summary'!A636</f>
        <v>0</v>
      </c>
      <c r="D633" s="7"/>
      <c r="G633" s="7"/>
      <c r="H633" s="7"/>
    </row>
    <row r="634" spans="1:8" ht="13" x14ac:dyDescent="0.15">
      <c r="A634" s="4">
        <f>'Attendance Summary'!A637</f>
        <v>0</v>
      </c>
      <c r="D634" s="7"/>
      <c r="G634" s="7"/>
      <c r="H634" s="7"/>
    </row>
    <row r="635" spans="1:8" ht="13" x14ac:dyDescent="0.15">
      <c r="A635" s="4">
        <f>'Attendance Summary'!A638</f>
        <v>0</v>
      </c>
      <c r="D635" s="7"/>
      <c r="G635" s="7"/>
      <c r="H635" s="7"/>
    </row>
    <row r="636" spans="1:8" ht="13" x14ac:dyDescent="0.15">
      <c r="A636" s="4">
        <f>'Attendance Summary'!A639</f>
        <v>0</v>
      </c>
      <c r="D636" s="7"/>
      <c r="G636" s="7"/>
      <c r="H636" s="7"/>
    </row>
    <row r="637" spans="1:8" ht="13" x14ac:dyDescent="0.15">
      <c r="A637" s="4">
        <f>'Attendance Summary'!A640</f>
        <v>0</v>
      </c>
      <c r="D637" s="7"/>
      <c r="G637" s="7"/>
      <c r="H637" s="7"/>
    </row>
    <row r="638" spans="1:8" ht="13" x14ac:dyDescent="0.15">
      <c r="A638" s="4">
        <f>'Attendance Summary'!A641</f>
        <v>0</v>
      </c>
      <c r="D638" s="7"/>
      <c r="G638" s="7"/>
      <c r="H638" s="7"/>
    </row>
    <row r="639" spans="1:8" ht="13" x14ac:dyDescent="0.15">
      <c r="A639" s="4">
        <f>'Attendance Summary'!A642</f>
        <v>0</v>
      </c>
      <c r="D639" s="7"/>
      <c r="G639" s="7"/>
      <c r="H639" s="7"/>
    </row>
    <row r="640" spans="1:8" ht="13" x14ac:dyDescent="0.15">
      <c r="A640" s="4">
        <f>'Attendance Summary'!A643</f>
        <v>0</v>
      </c>
      <c r="D640" s="7"/>
      <c r="G640" s="7"/>
      <c r="H640" s="7"/>
    </row>
    <row r="641" spans="4:8" ht="13" x14ac:dyDescent="0.15">
      <c r="D641" s="7"/>
      <c r="G641" s="7"/>
      <c r="H641" s="7"/>
    </row>
    <row r="642" spans="4:8" ht="13" x14ac:dyDescent="0.15">
      <c r="D642" s="7"/>
      <c r="G642" s="7"/>
      <c r="H642" s="7"/>
    </row>
    <row r="643" spans="4:8" ht="13" x14ac:dyDescent="0.15">
      <c r="D643" s="7"/>
      <c r="G643" s="7"/>
      <c r="H643" s="7"/>
    </row>
    <row r="644" spans="4:8" ht="13" x14ac:dyDescent="0.15">
      <c r="D644" s="7"/>
      <c r="G644" s="7"/>
      <c r="H644" s="7"/>
    </row>
    <row r="645" spans="4:8" ht="13" x14ac:dyDescent="0.15">
      <c r="D645" s="7"/>
      <c r="G645" s="7"/>
      <c r="H645" s="7"/>
    </row>
    <row r="646" spans="4:8" ht="13" x14ac:dyDescent="0.15">
      <c r="D646" s="7"/>
      <c r="G646" s="7"/>
      <c r="H646" s="7"/>
    </row>
    <row r="647" spans="4:8" ht="13" x14ac:dyDescent="0.15">
      <c r="D647" s="7"/>
      <c r="G647" s="7"/>
      <c r="H647" s="7"/>
    </row>
    <row r="648" spans="4:8" ht="13" x14ac:dyDescent="0.15">
      <c r="D648" s="7"/>
      <c r="G648" s="7"/>
      <c r="H648" s="7"/>
    </row>
    <row r="649" spans="4:8" ht="13" x14ac:dyDescent="0.15">
      <c r="D649" s="7"/>
      <c r="G649" s="7"/>
      <c r="H649" s="7"/>
    </row>
    <row r="650" spans="4:8" ht="13" x14ac:dyDescent="0.15">
      <c r="D650" s="7"/>
      <c r="G650" s="7"/>
      <c r="H650" s="7"/>
    </row>
    <row r="651" spans="4:8" ht="13" x14ac:dyDescent="0.15">
      <c r="D651" s="7"/>
      <c r="G651" s="7"/>
      <c r="H651" s="7"/>
    </row>
    <row r="652" spans="4:8" ht="13" x14ac:dyDescent="0.15">
      <c r="D652" s="7"/>
      <c r="G652" s="7"/>
      <c r="H652" s="7"/>
    </row>
    <row r="653" spans="4:8" ht="13" x14ac:dyDescent="0.15">
      <c r="D653" s="7"/>
      <c r="G653" s="7"/>
      <c r="H653" s="7"/>
    </row>
    <row r="654" spans="4:8" ht="13" x14ac:dyDescent="0.15">
      <c r="D654" s="7"/>
      <c r="G654" s="7"/>
      <c r="H654" s="7"/>
    </row>
    <row r="655" spans="4:8" ht="13" x14ac:dyDescent="0.15">
      <c r="D655" s="7"/>
      <c r="G655" s="7"/>
      <c r="H655" s="7"/>
    </row>
    <row r="656" spans="4:8" ht="13" x14ac:dyDescent="0.15">
      <c r="D656" s="7"/>
      <c r="G656" s="7"/>
      <c r="H656" s="7"/>
    </row>
    <row r="657" spans="4:8" ht="13" x14ac:dyDescent="0.15">
      <c r="D657" s="7"/>
      <c r="G657" s="7"/>
      <c r="H657" s="7"/>
    </row>
    <row r="658" spans="4:8" ht="13" x14ac:dyDescent="0.15">
      <c r="D658" s="7"/>
      <c r="G658" s="7"/>
      <c r="H658" s="7"/>
    </row>
    <row r="659" spans="4:8" ht="13" x14ac:dyDescent="0.15">
      <c r="D659" s="7"/>
      <c r="G659" s="7"/>
      <c r="H659" s="7"/>
    </row>
    <row r="660" spans="4:8" ht="13" x14ac:dyDescent="0.15">
      <c r="D660" s="7"/>
      <c r="G660" s="7"/>
      <c r="H660" s="7"/>
    </row>
    <row r="661" spans="4:8" ht="13" x14ac:dyDescent="0.15">
      <c r="D661" s="7"/>
      <c r="G661" s="7"/>
      <c r="H661" s="7"/>
    </row>
    <row r="662" spans="4:8" ht="13" x14ac:dyDescent="0.15">
      <c r="D662" s="7"/>
      <c r="G662" s="7"/>
      <c r="H662" s="7"/>
    </row>
    <row r="663" spans="4:8" ht="13" x14ac:dyDescent="0.15">
      <c r="D663" s="7"/>
      <c r="G663" s="7"/>
      <c r="H663" s="7"/>
    </row>
    <row r="664" spans="4:8" ht="13" x14ac:dyDescent="0.15">
      <c r="D664" s="7"/>
      <c r="G664" s="7"/>
      <c r="H664" s="7"/>
    </row>
    <row r="665" spans="4:8" ht="13" x14ac:dyDescent="0.15">
      <c r="D665" s="7"/>
      <c r="G665" s="7"/>
      <c r="H665" s="7"/>
    </row>
    <row r="666" spans="4:8" ht="13" x14ac:dyDescent="0.15">
      <c r="D666" s="7"/>
      <c r="G666" s="7"/>
      <c r="H666" s="7"/>
    </row>
    <row r="667" spans="4:8" ht="13" x14ac:dyDescent="0.15">
      <c r="D667" s="7"/>
      <c r="G667" s="7"/>
      <c r="H667" s="7"/>
    </row>
    <row r="668" spans="4:8" ht="13" x14ac:dyDescent="0.15">
      <c r="D668" s="7"/>
      <c r="G668" s="7"/>
      <c r="H668" s="7"/>
    </row>
    <row r="669" spans="4:8" ht="13" x14ac:dyDescent="0.15">
      <c r="D669" s="7"/>
      <c r="G669" s="7"/>
      <c r="H669" s="7"/>
    </row>
    <row r="670" spans="4:8" ht="13" x14ac:dyDescent="0.15">
      <c r="D670" s="7"/>
      <c r="G670" s="7"/>
      <c r="H670" s="7"/>
    </row>
    <row r="671" spans="4:8" ht="13" x14ac:dyDescent="0.15">
      <c r="D671" s="7"/>
      <c r="G671" s="7"/>
      <c r="H671" s="7"/>
    </row>
    <row r="672" spans="4:8" ht="13" x14ac:dyDescent="0.15">
      <c r="D672" s="7"/>
      <c r="G672" s="7"/>
      <c r="H672" s="7"/>
    </row>
    <row r="673" spans="4:8" ht="13" x14ac:dyDescent="0.15">
      <c r="D673" s="7"/>
      <c r="G673" s="7"/>
      <c r="H673" s="7"/>
    </row>
    <row r="674" spans="4:8" ht="13" x14ac:dyDescent="0.15">
      <c r="D674" s="7"/>
      <c r="G674" s="7"/>
      <c r="H674" s="7"/>
    </row>
    <row r="675" spans="4:8" ht="13" x14ac:dyDescent="0.15">
      <c r="D675" s="7"/>
      <c r="G675" s="7"/>
      <c r="H675" s="7"/>
    </row>
    <row r="676" spans="4:8" ht="13" x14ac:dyDescent="0.15">
      <c r="D676" s="7"/>
      <c r="G676" s="7"/>
      <c r="H676" s="7"/>
    </row>
    <row r="677" spans="4:8" ht="13" x14ac:dyDescent="0.15">
      <c r="D677" s="7"/>
      <c r="G677" s="7"/>
      <c r="H677" s="7"/>
    </row>
    <row r="678" spans="4:8" ht="13" x14ac:dyDescent="0.15">
      <c r="D678" s="7"/>
      <c r="G678" s="7"/>
      <c r="H678" s="7"/>
    </row>
    <row r="679" spans="4:8" ht="13" x14ac:dyDescent="0.15">
      <c r="D679" s="7"/>
      <c r="G679" s="7"/>
      <c r="H679" s="7"/>
    </row>
    <row r="680" spans="4:8" ht="13" x14ac:dyDescent="0.15">
      <c r="D680" s="7"/>
      <c r="G680" s="7"/>
      <c r="H680" s="7"/>
    </row>
    <row r="681" spans="4:8" ht="13" x14ac:dyDescent="0.15">
      <c r="D681" s="7"/>
      <c r="G681" s="7"/>
      <c r="H681" s="7"/>
    </row>
    <row r="682" spans="4:8" ht="13" x14ac:dyDescent="0.15">
      <c r="D682" s="7"/>
      <c r="G682" s="7"/>
      <c r="H682" s="7"/>
    </row>
    <row r="683" spans="4:8" ht="13" x14ac:dyDescent="0.15">
      <c r="D683" s="7"/>
      <c r="G683" s="7"/>
      <c r="H683" s="7"/>
    </row>
    <row r="684" spans="4:8" ht="13" x14ac:dyDescent="0.15">
      <c r="D684" s="7"/>
      <c r="G684" s="7"/>
      <c r="H684" s="7"/>
    </row>
    <row r="685" spans="4:8" ht="13" x14ac:dyDescent="0.15">
      <c r="D685" s="7"/>
      <c r="G685" s="7"/>
      <c r="H685" s="7"/>
    </row>
    <row r="686" spans="4:8" ht="13" x14ac:dyDescent="0.15">
      <c r="D686" s="7"/>
      <c r="G686" s="7"/>
      <c r="H686" s="7"/>
    </row>
    <row r="687" spans="4:8" ht="13" x14ac:dyDescent="0.15">
      <c r="D687" s="7"/>
      <c r="G687" s="7"/>
      <c r="H687" s="7"/>
    </row>
    <row r="688" spans="4:8" ht="13" x14ac:dyDescent="0.15">
      <c r="D688" s="7"/>
      <c r="G688" s="7"/>
      <c r="H688" s="7"/>
    </row>
    <row r="689" spans="4:8" ht="13" x14ac:dyDescent="0.15">
      <c r="D689" s="7"/>
      <c r="G689" s="7"/>
      <c r="H689" s="7"/>
    </row>
    <row r="690" spans="4:8" ht="13" x14ac:dyDescent="0.15">
      <c r="D690" s="7"/>
      <c r="G690" s="7"/>
      <c r="H690" s="7"/>
    </row>
    <row r="691" spans="4:8" ht="13" x14ac:dyDescent="0.15">
      <c r="D691" s="7"/>
      <c r="G691" s="7"/>
      <c r="H691" s="7"/>
    </row>
    <row r="692" spans="4:8" ht="13" x14ac:dyDescent="0.15">
      <c r="D692" s="7"/>
      <c r="G692" s="7"/>
      <c r="H692" s="7"/>
    </row>
    <row r="693" spans="4:8" ht="13" x14ac:dyDescent="0.15">
      <c r="D693" s="7"/>
      <c r="G693" s="7"/>
      <c r="H693" s="7"/>
    </row>
    <row r="694" spans="4:8" ht="13" x14ac:dyDescent="0.15">
      <c r="D694" s="7"/>
      <c r="G694" s="7"/>
      <c r="H694" s="7"/>
    </row>
    <row r="695" spans="4:8" ht="13" x14ac:dyDescent="0.15">
      <c r="D695" s="7"/>
      <c r="G695" s="7"/>
      <c r="H695" s="7"/>
    </row>
    <row r="696" spans="4:8" ht="13" x14ac:dyDescent="0.15">
      <c r="D696" s="7"/>
      <c r="G696" s="7"/>
      <c r="H696" s="7"/>
    </row>
    <row r="697" spans="4:8" ht="13" x14ac:dyDescent="0.15">
      <c r="D697" s="7"/>
      <c r="G697" s="7"/>
      <c r="H697" s="7"/>
    </row>
    <row r="698" spans="4:8" ht="13" x14ac:dyDescent="0.15">
      <c r="D698" s="7"/>
      <c r="G698" s="7"/>
      <c r="H698" s="7"/>
    </row>
    <row r="699" spans="4:8" ht="13" x14ac:dyDescent="0.15">
      <c r="D699" s="7"/>
      <c r="G699" s="7"/>
      <c r="H699" s="7"/>
    </row>
    <row r="700" spans="4:8" ht="13" x14ac:dyDescent="0.15">
      <c r="D700" s="7"/>
      <c r="G700" s="7"/>
      <c r="H700" s="7"/>
    </row>
    <row r="701" spans="4:8" ht="13" x14ac:dyDescent="0.15">
      <c r="D701" s="7"/>
      <c r="G701" s="7"/>
      <c r="H701" s="7"/>
    </row>
    <row r="702" spans="4:8" ht="13" x14ac:dyDescent="0.15">
      <c r="D702" s="7"/>
      <c r="G702" s="7"/>
      <c r="H702" s="7"/>
    </row>
    <row r="703" spans="4:8" ht="13" x14ac:dyDescent="0.15">
      <c r="D703" s="7"/>
      <c r="G703" s="7"/>
      <c r="H703" s="7"/>
    </row>
    <row r="704" spans="4:8" ht="13" x14ac:dyDescent="0.15">
      <c r="D704" s="7"/>
      <c r="G704" s="7"/>
      <c r="H704" s="7"/>
    </row>
    <row r="705" spans="4:8" ht="13" x14ac:dyDescent="0.15">
      <c r="D705" s="7"/>
      <c r="G705" s="7"/>
      <c r="H705" s="7"/>
    </row>
    <row r="706" spans="4:8" ht="13" x14ac:dyDescent="0.15">
      <c r="D706" s="7"/>
      <c r="G706" s="7"/>
      <c r="H706" s="7"/>
    </row>
    <row r="707" spans="4:8" ht="13" x14ac:dyDescent="0.15">
      <c r="D707" s="7"/>
      <c r="G707" s="7"/>
      <c r="H707" s="7"/>
    </row>
    <row r="708" spans="4:8" ht="13" x14ac:dyDescent="0.15">
      <c r="D708" s="7"/>
      <c r="G708" s="7"/>
      <c r="H708" s="7"/>
    </row>
    <row r="709" spans="4:8" ht="13" x14ac:dyDescent="0.15">
      <c r="D709" s="7"/>
      <c r="G709" s="7"/>
      <c r="H709" s="7"/>
    </row>
    <row r="710" spans="4:8" ht="13" x14ac:dyDescent="0.15">
      <c r="D710" s="7"/>
      <c r="G710" s="7"/>
      <c r="H710" s="7"/>
    </row>
    <row r="711" spans="4:8" ht="13" x14ac:dyDescent="0.15">
      <c r="D711" s="7"/>
      <c r="G711" s="7"/>
      <c r="H711" s="7"/>
    </row>
    <row r="712" spans="4:8" ht="13" x14ac:dyDescent="0.15">
      <c r="D712" s="7"/>
      <c r="G712" s="7"/>
      <c r="H712" s="7"/>
    </row>
    <row r="713" spans="4:8" ht="13" x14ac:dyDescent="0.15">
      <c r="D713" s="7"/>
      <c r="G713" s="7"/>
      <c r="H713" s="7"/>
    </row>
    <row r="714" spans="4:8" ht="13" x14ac:dyDescent="0.15">
      <c r="D714" s="7"/>
      <c r="G714" s="7"/>
      <c r="H714" s="7"/>
    </row>
    <row r="715" spans="4:8" ht="13" x14ac:dyDescent="0.15">
      <c r="D715" s="7"/>
      <c r="G715" s="7"/>
      <c r="H715" s="7"/>
    </row>
    <row r="716" spans="4:8" ht="13" x14ac:dyDescent="0.15">
      <c r="D716" s="7"/>
      <c r="G716" s="7"/>
      <c r="H716" s="7"/>
    </row>
    <row r="717" spans="4:8" ht="13" x14ac:dyDescent="0.15">
      <c r="D717" s="7"/>
      <c r="G717" s="7"/>
      <c r="H717" s="7"/>
    </row>
    <row r="718" spans="4:8" ht="13" x14ac:dyDescent="0.15">
      <c r="D718" s="7"/>
      <c r="G718" s="7"/>
      <c r="H718" s="7"/>
    </row>
    <row r="719" spans="4:8" ht="13" x14ac:dyDescent="0.15">
      <c r="D719" s="7"/>
      <c r="G719" s="7"/>
      <c r="H719" s="7"/>
    </row>
    <row r="720" spans="4:8" ht="13" x14ac:dyDescent="0.15">
      <c r="D720" s="7"/>
      <c r="G720" s="7"/>
      <c r="H720" s="7"/>
    </row>
    <row r="721" spans="4:8" ht="13" x14ac:dyDescent="0.15">
      <c r="D721" s="7"/>
      <c r="G721" s="7"/>
      <c r="H721" s="7"/>
    </row>
    <row r="722" spans="4:8" ht="13" x14ac:dyDescent="0.15">
      <c r="D722" s="7"/>
      <c r="G722" s="7"/>
      <c r="H722" s="7"/>
    </row>
    <row r="723" spans="4:8" ht="13" x14ac:dyDescent="0.15">
      <c r="D723" s="7"/>
      <c r="G723" s="7"/>
      <c r="H723" s="7"/>
    </row>
    <row r="724" spans="4:8" ht="13" x14ac:dyDescent="0.15">
      <c r="D724" s="7"/>
      <c r="G724" s="7"/>
      <c r="H724" s="7"/>
    </row>
    <row r="725" spans="4:8" ht="13" x14ac:dyDescent="0.15">
      <c r="D725" s="7"/>
      <c r="G725" s="7"/>
      <c r="H725" s="7"/>
    </row>
    <row r="726" spans="4:8" ht="13" x14ac:dyDescent="0.15">
      <c r="D726" s="7"/>
      <c r="G726" s="7"/>
      <c r="H726" s="7"/>
    </row>
    <row r="727" spans="4:8" ht="13" x14ac:dyDescent="0.15">
      <c r="D727" s="7"/>
      <c r="G727" s="7"/>
      <c r="H727" s="7"/>
    </row>
    <row r="728" spans="4:8" ht="13" x14ac:dyDescent="0.15">
      <c r="D728" s="7"/>
      <c r="G728" s="7"/>
      <c r="H728" s="7"/>
    </row>
    <row r="729" spans="4:8" ht="13" x14ac:dyDescent="0.15">
      <c r="D729" s="7"/>
      <c r="G729" s="7"/>
      <c r="H729" s="7"/>
    </row>
    <row r="730" spans="4:8" ht="13" x14ac:dyDescent="0.15">
      <c r="D730" s="7"/>
      <c r="G730" s="7"/>
      <c r="H730" s="7"/>
    </row>
    <row r="731" spans="4:8" ht="13" x14ac:dyDescent="0.15">
      <c r="D731" s="7"/>
      <c r="G731" s="7"/>
      <c r="H731" s="7"/>
    </row>
    <row r="732" spans="4:8" ht="13" x14ac:dyDescent="0.15">
      <c r="D732" s="7"/>
      <c r="G732" s="7"/>
      <c r="H732" s="7"/>
    </row>
    <row r="733" spans="4:8" ht="13" x14ac:dyDescent="0.15">
      <c r="D733" s="7"/>
      <c r="G733" s="7"/>
      <c r="H733" s="7"/>
    </row>
    <row r="734" spans="4:8" ht="13" x14ac:dyDescent="0.15">
      <c r="D734" s="7"/>
      <c r="G734" s="7"/>
      <c r="H734" s="7"/>
    </row>
    <row r="735" spans="4:8" ht="13" x14ac:dyDescent="0.15">
      <c r="D735" s="7"/>
      <c r="G735" s="7"/>
      <c r="H735" s="7"/>
    </row>
    <row r="736" spans="4:8" ht="13" x14ac:dyDescent="0.15">
      <c r="D736" s="7"/>
      <c r="G736" s="7"/>
      <c r="H736" s="7"/>
    </row>
    <row r="737" spans="4:8" ht="13" x14ac:dyDescent="0.15">
      <c r="D737" s="7"/>
      <c r="G737" s="7"/>
      <c r="H737" s="7"/>
    </row>
    <row r="738" spans="4:8" ht="13" x14ac:dyDescent="0.15">
      <c r="D738" s="7"/>
      <c r="G738" s="7"/>
      <c r="H738" s="7"/>
    </row>
    <row r="739" spans="4:8" ht="13" x14ac:dyDescent="0.15">
      <c r="D739" s="7"/>
      <c r="G739" s="7"/>
      <c r="H739" s="7"/>
    </row>
    <row r="740" spans="4:8" ht="13" x14ac:dyDescent="0.15">
      <c r="D740" s="7"/>
      <c r="G740" s="7"/>
      <c r="H740" s="7"/>
    </row>
    <row r="741" spans="4:8" ht="13" x14ac:dyDescent="0.15">
      <c r="D741" s="7"/>
      <c r="G741" s="7"/>
      <c r="H741" s="7"/>
    </row>
    <row r="742" spans="4:8" ht="13" x14ac:dyDescent="0.15">
      <c r="D742" s="7"/>
      <c r="G742" s="7"/>
      <c r="H742" s="7"/>
    </row>
    <row r="743" spans="4:8" ht="13" x14ac:dyDescent="0.15">
      <c r="D743" s="7"/>
      <c r="G743" s="7"/>
      <c r="H743" s="7"/>
    </row>
    <row r="744" spans="4:8" ht="13" x14ac:dyDescent="0.15">
      <c r="D744" s="7"/>
      <c r="G744" s="7"/>
      <c r="H744" s="7"/>
    </row>
    <row r="745" spans="4:8" ht="13" x14ac:dyDescent="0.15">
      <c r="D745" s="7"/>
      <c r="G745" s="7"/>
      <c r="H745" s="7"/>
    </row>
    <row r="746" spans="4:8" ht="13" x14ac:dyDescent="0.15">
      <c r="D746" s="7"/>
      <c r="G746" s="7"/>
      <c r="H746" s="7"/>
    </row>
    <row r="747" spans="4:8" ht="13" x14ac:dyDescent="0.15">
      <c r="D747" s="7"/>
      <c r="G747" s="7"/>
      <c r="H747" s="7"/>
    </row>
    <row r="748" spans="4:8" ht="13" x14ac:dyDescent="0.15">
      <c r="D748" s="7"/>
      <c r="G748" s="7"/>
      <c r="H748" s="7"/>
    </row>
    <row r="749" spans="4:8" ht="13" x14ac:dyDescent="0.15">
      <c r="D749" s="7"/>
      <c r="G749" s="7"/>
      <c r="H749" s="7"/>
    </row>
    <row r="750" spans="4:8" ht="13" x14ac:dyDescent="0.15">
      <c r="D750" s="7"/>
      <c r="G750" s="7"/>
      <c r="H750" s="7"/>
    </row>
    <row r="751" spans="4:8" ht="13" x14ac:dyDescent="0.15">
      <c r="D751" s="7"/>
      <c r="G751" s="7"/>
      <c r="H751" s="7"/>
    </row>
    <row r="752" spans="4:8" ht="13" x14ac:dyDescent="0.15">
      <c r="D752" s="7"/>
      <c r="G752" s="7"/>
      <c r="H752" s="7"/>
    </row>
    <row r="753" spans="4:8" ht="13" x14ac:dyDescent="0.15">
      <c r="D753" s="7"/>
      <c r="G753" s="7"/>
      <c r="H753" s="7"/>
    </row>
    <row r="754" spans="4:8" ht="13" x14ac:dyDescent="0.15">
      <c r="D754" s="7"/>
      <c r="G754" s="7"/>
      <c r="H754" s="7"/>
    </row>
    <row r="755" spans="4:8" ht="13" x14ac:dyDescent="0.15">
      <c r="D755" s="7"/>
      <c r="G755" s="7"/>
      <c r="H755" s="7"/>
    </row>
    <row r="756" spans="4:8" ht="13" x14ac:dyDescent="0.15">
      <c r="D756" s="7"/>
      <c r="G756" s="7"/>
      <c r="H756" s="7"/>
    </row>
    <row r="757" spans="4:8" ht="13" x14ac:dyDescent="0.15">
      <c r="D757" s="7"/>
      <c r="G757" s="7"/>
      <c r="H757" s="7"/>
    </row>
    <row r="758" spans="4:8" ht="13" x14ac:dyDescent="0.15">
      <c r="D758" s="7"/>
      <c r="G758" s="7"/>
      <c r="H758" s="7"/>
    </row>
    <row r="759" spans="4:8" ht="13" x14ac:dyDescent="0.15">
      <c r="D759" s="7"/>
      <c r="G759" s="7"/>
      <c r="H759" s="7"/>
    </row>
    <row r="760" spans="4:8" ht="13" x14ac:dyDescent="0.15">
      <c r="D760" s="7"/>
      <c r="G760" s="7"/>
      <c r="H760" s="7"/>
    </row>
    <row r="761" spans="4:8" ht="13" x14ac:dyDescent="0.15">
      <c r="D761" s="7"/>
      <c r="G761" s="7"/>
      <c r="H761" s="7"/>
    </row>
    <row r="762" spans="4:8" ht="13" x14ac:dyDescent="0.15">
      <c r="D762" s="7"/>
      <c r="G762" s="7"/>
      <c r="H762" s="7"/>
    </row>
    <row r="763" spans="4:8" ht="13" x14ac:dyDescent="0.15">
      <c r="D763" s="7"/>
      <c r="G763" s="7"/>
      <c r="H763" s="7"/>
    </row>
    <row r="764" spans="4:8" ht="13" x14ac:dyDescent="0.15">
      <c r="D764" s="7"/>
      <c r="G764" s="7"/>
      <c r="H764" s="7"/>
    </row>
    <row r="765" spans="4:8" ht="13" x14ac:dyDescent="0.15">
      <c r="D765" s="7"/>
      <c r="G765" s="7"/>
      <c r="H765" s="7"/>
    </row>
    <row r="766" spans="4:8" ht="13" x14ac:dyDescent="0.15">
      <c r="D766" s="7"/>
      <c r="G766" s="7"/>
      <c r="H766" s="7"/>
    </row>
    <row r="767" spans="4:8" ht="13" x14ac:dyDescent="0.15">
      <c r="D767" s="7"/>
      <c r="G767" s="7"/>
      <c r="H767" s="7"/>
    </row>
    <row r="768" spans="4:8" ht="13" x14ac:dyDescent="0.15">
      <c r="D768" s="7"/>
      <c r="G768" s="7"/>
      <c r="H768" s="7"/>
    </row>
    <row r="769" spans="4:8" ht="13" x14ac:dyDescent="0.15">
      <c r="D769" s="7"/>
      <c r="G769" s="7"/>
      <c r="H769" s="7"/>
    </row>
    <row r="770" spans="4:8" ht="13" x14ac:dyDescent="0.15">
      <c r="D770" s="7"/>
      <c r="G770" s="7"/>
      <c r="H770" s="7"/>
    </row>
    <row r="771" spans="4:8" ht="13" x14ac:dyDescent="0.15">
      <c r="D771" s="7"/>
      <c r="G771" s="7"/>
      <c r="H771" s="7"/>
    </row>
    <row r="772" spans="4:8" ht="13" x14ac:dyDescent="0.15">
      <c r="D772" s="7"/>
      <c r="G772" s="7"/>
      <c r="H772" s="7"/>
    </row>
    <row r="773" spans="4:8" ht="13" x14ac:dyDescent="0.15">
      <c r="D773" s="7"/>
      <c r="G773" s="7"/>
      <c r="H773" s="7"/>
    </row>
    <row r="774" spans="4:8" ht="13" x14ac:dyDescent="0.15">
      <c r="D774" s="7"/>
      <c r="G774" s="7"/>
      <c r="H774" s="7"/>
    </row>
    <row r="775" spans="4:8" ht="13" x14ac:dyDescent="0.15">
      <c r="D775" s="7"/>
      <c r="G775" s="7"/>
      <c r="H775" s="7"/>
    </row>
    <row r="776" spans="4:8" ht="13" x14ac:dyDescent="0.15">
      <c r="D776" s="7"/>
      <c r="G776" s="7"/>
      <c r="H776" s="7"/>
    </row>
    <row r="777" spans="4:8" ht="13" x14ac:dyDescent="0.15">
      <c r="D777" s="7"/>
      <c r="G777" s="7"/>
      <c r="H777" s="7"/>
    </row>
    <row r="778" spans="4:8" ht="13" x14ac:dyDescent="0.15">
      <c r="D778" s="7"/>
      <c r="G778" s="7"/>
      <c r="H778" s="7"/>
    </row>
    <row r="779" spans="4:8" ht="13" x14ac:dyDescent="0.15">
      <c r="D779" s="7"/>
      <c r="G779" s="7"/>
      <c r="H779" s="7"/>
    </row>
    <row r="780" spans="4:8" ht="13" x14ac:dyDescent="0.15">
      <c r="D780" s="7"/>
      <c r="G780" s="7"/>
      <c r="H780" s="7"/>
    </row>
    <row r="781" spans="4:8" ht="13" x14ac:dyDescent="0.15">
      <c r="D781" s="7"/>
      <c r="G781" s="7"/>
      <c r="H781" s="7"/>
    </row>
    <row r="782" spans="4:8" ht="13" x14ac:dyDescent="0.15">
      <c r="D782" s="7"/>
      <c r="G782" s="7"/>
      <c r="H782" s="7"/>
    </row>
    <row r="783" spans="4:8" ht="13" x14ac:dyDescent="0.15">
      <c r="D783" s="7"/>
      <c r="G783" s="7"/>
      <c r="H783" s="7"/>
    </row>
    <row r="784" spans="4:8" ht="13" x14ac:dyDescent="0.15">
      <c r="D784" s="7"/>
      <c r="G784" s="7"/>
      <c r="H784" s="7"/>
    </row>
    <row r="785" spans="4:8" ht="13" x14ac:dyDescent="0.15">
      <c r="D785" s="7"/>
      <c r="G785" s="7"/>
      <c r="H785" s="7"/>
    </row>
    <row r="786" spans="4:8" ht="13" x14ac:dyDescent="0.15">
      <c r="D786" s="7"/>
      <c r="G786" s="7"/>
      <c r="H786" s="7"/>
    </row>
    <row r="787" spans="4:8" ht="13" x14ac:dyDescent="0.15">
      <c r="D787" s="7"/>
      <c r="G787" s="7"/>
      <c r="H787" s="7"/>
    </row>
    <row r="788" spans="4:8" ht="13" x14ac:dyDescent="0.15">
      <c r="D788" s="7"/>
      <c r="G788" s="7"/>
      <c r="H788" s="7"/>
    </row>
    <row r="789" spans="4:8" ht="13" x14ac:dyDescent="0.15">
      <c r="D789" s="7"/>
      <c r="G789" s="7"/>
      <c r="H789" s="7"/>
    </row>
    <row r="790" spans="4:8" ht="13" x14ac:dyDescent="0.15">
      <c r="D790" s="7"/>
      <c r="G790" s="7"/>
      <c r="H790" s="7"/>
    </row>
    <row r="791" spans="4:8" ht="13" x14ac:dyDescent="0.15">
      <c r="D791" s="7"/>
      <c r="G791" s="7"/>
      <c r="H791" s="7"/>
    </row>
    <row r="792" spans="4:8" ht="13" x14ac:dyDescent="0.15">
      <c r="D792" s="7"/>
      <c r="G792" s="7"/>
      <c r="H792" s="7"/>
    </row>
    <row r="793" spans="4:8" ht="13" x14ac:dyDescent="0.15">
      <c r="D793" s="7"/>
      <c r="G793" s="7"/>
      <c r="H793" s="7"/>
    </row>
    <row r="794" spans="4:8" ht="13" x14ac:dyDescent="0.15">
      <c r="D794" s="7"/>
      <c r="G794" s="7"/>
      <c r="H794" s="7"/>
    </row>
    <row r="795" spans="4:8" ht="13" x14ac:dyDescent="0.15">
      <c r="D795" s="7"/>
      <c r="G795" s="7"/>
      <c r="H795" s="7"/>
    </row>
    <row r="796" spans="4:8" ht="13" x14ac:dyDescent="0.15">
      <c r="D796" s="7"/>
      <c r="G796" s="7"/>
      <c r="H796" s="7"/>
    </row>
    <row r="797" spans="4:8" ht="13" x14ac:dyDescent="0.15">
      <c r="D797" s="7"/>
      <c r="G797" s="7"/>
      <c r="H797" s="7"/>
    </row>
    <row r="798" spans="4:8" ht="13" x14ac:dyDescent="0.15">
      <c r="D798" s="7"/>
      <c r="G798" s="7"/>
      <c r="H798" s="7"/>
    </row>
    <row r="799" spans="4:8" ht="13" x14ac:dyDescent="0.15">
      <c r="D799" s="7"/>
      <c r="G799" s="7"/>
      <c r="H799" s="7"/>
    </row>
    <row r="800" spans="4:8" ht="13" x14ac:dyDescent="0.15">
      <c r="D800" s="7"/>
      <c r="G800" s="7"/>
      <c r="H800" s="7"/>
    </row>
    <row r="801" spans="4:8" ht="13" x14ac:dyDescent="0.15">
      <c r="D801" s="7"/>
      <c r="G801" s="7"/>
      <c r="H801" s="7"/>
    </row>
    <row r="802" spans="4:8" ht="13" x14ac:dyDescent="0.15">
      <c r="D802" s="7"/>
      <c r="G802" s="7"/>
      <c r="H802" s="7"/>
    </row>
    <row r="803" spans="4:8" ht="13" x14ac:dyDescent="0.15">
      <c r="D803" s="7"/>
      <c r="G803" s="7"/>
      <c r="H803" s="7"/>
    </row>
    <row r="804" spans="4:8" ht="13" x14ac:dyDescent="0.15">
      <c r="D804" s="7"/>
      <c r="G804" s="7"/>
      <c r="H804" s="7"/>
    </row>
    <row r="805" spans="4:8" ht="13" x14ac:dyDescent="0.15">
      <c r="D805" s="7"/>
      <c r="G805" s="7"/>
      <c r="H805" s="7"/>
    </row>
    <row r="806" spans="4:8" ht="13" x14ac:dyDescent="0.15">
      <c r="D806" s="7"/>
      <c r="G806" s="7"/>
      <c r="H806" s="7"/>
    </row>
    <row r="807" spans="4:8" ht="13" x14ac:dyDescent="0.15">
      <c r="D807" s="7"/>
      <c r="G807" s="7"/>
      <c r="H807" s="7"/>
    </row>
    <row r="808" spans="4:8" ht="13" x14ac:dyDescent="0.15">
      <c r="D808" s="7"/>
      <c r="G808" s="7"/>
      <c r="H808" s="7"/>
    </row>
    <row r="809" spans="4:8" ht="13" x14ac:dyDescent="0.15">
      <c r="D809" s="7"/>
      <c r="G809" s="7"/>
      <c r="H809" s="7"/>
    </row>
    <row r="810" spans="4:8" ht="13" x14ac:dyDescent="0.15">
      <c r="D810" s="7"/>
      <c r="G810" s="7"/>
      <c r="H810" s="7"/>
    </row>
    <row r="811" spans="4:8" ht="13" x14ac:dyDescent="0.15">
      <c r="D811" s="7"/>
      <c r="G811" s="7"/>
      <c r="H811" s="7"/>
    </row>
    <row r="812" spans="4:8" ht="13" x14ac:dyDescent="0.15">
      <c r="D812" s="7"/>
      <c r="G812" s="7"/>
      <c r="H812" s="7"/>
    </row>
    <row r="813" spans="4:8" ht="13" x14ac:dyDescent="0.15">
      <c r="D813" s="7"/>
      <c r="G813" s="7"/>
      <c r="H813" s="7"/>
    </row>
    <row r="814" spans="4:8" ht="13" x14ac:dyDescent="0.15">
      <c r="D814" s="7"/>
      <c r="G814" s="7"/>
      <c r="H814" s="7"/>
    </row>
    <row r="815" spans="4:8" ht="13" x14ac:dyDescent="0.15">
      <c r="D815" s="7"/>
      <c r="G815" s="7"/>
      <c r="H815" s="7"/>
    </row>
    <row r="816" spans="4:8" ht="13" x14ac:dyDescent="0.15">
      <c r="D816" s="7"/>
      <c r="G816" s="7"/>
      <c r="H816" s="7"/>
    </row>
    <row r="817" spans="4:8" ht="13" x14ac:dyDescent="0.15">
      <c r="D817" s="7"/>
      <c r="G817" s="7"/>
      <c r="H817" s="7"/>
    </row>
    <row r="818" spans="4:8" ht="13" x14ac:dyDescent="0.15">
      <c r="D818" s="7"/>
      <c r="G818" s="7"/>
      <c r="H818" s="7"/>
    </row>
    <row r="819" spans="4:8" ht="13" x14ac:dyDescent="0.15">
      <c r="D819" s="7"/>
      <c r="G819" s="7"/>
      <c r="H819" s="7"/>
    </row>
    <row r="820" spans="4:8" ht="13" x14ac:dyDescent="0.15">
      <c r="D820" s="7"/>
      <c r="G820" s="7"/>
      <c r="H820" s="7"/>
    </row>
    <row r="821" spans="4:8" ht="13" x14ac:dyDescent="0.15">
      <c r="D821" s="7"/>
      <c r="G821" s="7"/>
      <c r="H821" s="7"/>
    </row>
    <row r="822" spans="4:8" ht="13" x14ac:dyDescent="0.15">
      <c r="D822" s="7"/>
      <c r="G822" s="7"/>
      <c r="H822" s="7"/>
    </row>
    <row r="823" spans="4:8" ht="13" x14ac:dyDescent="0.15">
      <c r="D823" s="7"/>
      <c r="G823" s="7"/>
      <c r="H823" s="7"/>
    </row>
    <row r="824" spans="4:8" ht="13" x14ac:dyDescent="0.15">
      <c r="D824" s="7"/>
      <c r="G824" s="7"/>
      <c r="H824" s="7"/>
    </row>
    <row r="825" spans="4:8" ht="13" x14ac:dyDescent="0.15">
      <c r="D825" s="7"/>
      <c r="G825" s="7"/>
      <c r="H825" s="7"/>
    </row>
    <row r="826" spans="4:8" ht="13" x14ac:dyDescent="0.15">
      <c r="D826" s="7"/>
      <c r="G826" s="7"/>
      <c r="H826" s="7"/>
    </row>
    <row r="827" spans="4:8" ht="13" x14ac:dyDescent="0.15">
      <c r="D827" s="7"/>
      <c r="G827" s="7"/>
      <c r="H827" s="7"/>
    </row>
    <row r="828" spans="4:8" ht="13" x14ac:dyDescent="0.15">
      <c r="D828" s="7"/>
      <c r="G828" s="7"/>
      <c r="H828" s="7"/>
    </row>
    <row r="829" spans="4:8" ht="13" x14ac:dyDescent="0.15">
      <c r="D829" s="7"/>
      <c r="G829" s="7"/>
      <c r="H829" s="7"/>
    </row>
    <row r="830" spans="4:8" ht="13" x14ac:dyDescent="0.15">
      <c r="D830" s="7"/>
      <c r="G830" s="7"/>
      <c r="H830" s="7"/>
    </row>
    <row r="831" spans="4:8" ht="13" x14ac:dyDescent="0.15">
      <c r="D831" s="7"/>
      <c r="G831" s="7"/>
      <c r="H831" s="7"/>
    </row>
    <row r="832" spans="4:8" ht="13" x14ac:dyDescent="0.15">
      <c r="D832" s="7"/>
      <c r="G832" s="7"/>
      <c r="H832" s="7"/>
    </row>
    <row r="833" spans="4:8" ht="13" x14ac:dyDescent="0.15">
      <c r="D833" s="7"/>
      <c r="G833" s="7"/>
      <c r="H833" s="7"/>
    </row>
    <row r="834" spans="4:8" ht="13" x14ac:dyDescent="0.15">
      <c r="D834" s="7"/>
      <c r="G834" s="7"/>
      <c r="H834" s="7"/>
    </row>
    <row r="835" spans="4:8" ht="13" x14ac:dyDescent="0.15">
      <c r="D835" s="7"/>
      <c r="G835" s="7"/>
      <c r="H835" s="7"/>
    </row>
    <row r="836" spans="4:8" ht="13" x14ac:dyDescent="0.15">
      <c r="D836" s="7"/>
      <c r="G836" s="7"/>
      <c r="H836" s="7"/>
    </row>
    <row r="837" spans="4:8" ht="13" x14ac:dyDescent="0.15">
      <c r="D837" s="7"/>
      <c r="G837" s="7"/>
      <c r="H837" s="7"/>
    </row>
    <row r="838" spans="4:8" ht="13" x14ac:dyDescent="0.15">
      <c r="D838" s="7"/>
      <c r="G838" s="7"/>
      <c r="H838" s="7"/>
    </row>
    <row r="839" spans="4:8" ht="13" x14ac:dyDescent="0.15">
      <c r="D839" s="7"/>
      <c r="G839" s="7"/>
      <c r="H839" s="7"/>
    </row>
    <row r="840" spans="4:8" ht="13" x14ac:dyDescent="0.15">
      <c r="D840" s="7"/>
      <c r="G840" s="7"/>
      <c r="H840" s="7"/>
    </row>
    <row r="841" spans="4:8" ht="13" x14ac:dyDescent="0.15">
      <c r="D841" s="7"/>
      <c r="G841" s="7"/>
      <c r="H841" s="7"/>
    </row>
    <row r="842" spans="4:8" ht="13" x14ac:dyDescent="0.15">
      <c r="D842" s="7"/>
      <c r="G842" s="7"/>
      <c r="H842" s="7"/>
    </row>
    <row r="843" spans="4:8" ht="13" x14ac:dyDescent="0.15">
      <c r="D843" s="7"/>
      <c r="G843" s="7"/>
      <c r="H843" s="7"/>
    </row>
    <row r="844" spans="4:8" ht="13" x14ac:dyDescent="0.15">
      <c r="D844" s="7"/>
      <c r="G844" s="7"/>
      <c r="H844" s="7"/>
    </row>
    <row r="845" spans="4:8" ht="13" x14ac:dyDescent="0.15">
      <c r="D845" s="7"/>
      <c r="G845" s="7"/>
      <c r="H845" s="7"/>
    </row>
    <row r="846" spans="4:8" ht="13" x14ac:dyDescent="0.15">
      <c r="D846" s="7"/>
      <c r="G846" s="7"/>
      <c r="H846" s="7"/>
    </row>
    <row r="847" spans="4:8" ht="13" x14ac:dyDescent="0.15">
      <c r="D847" s="7"/>
      <c r="G847" s="7"/>
      <c r="H847" s="7"/>
    </row>
    <row r="848" spans="4:8" ht="13" x14ac:dyDescent="0.15">
      <c r="D848" s="7"/>
      <c r="G848" s="7"/>
      <c r="H848" s="7"/>
    </row>
    <row r="849" spans="4:8" ht="13" x14ac:dyDescent="0.15">
      <c r="D849" s="7"/>
      <c r="G849" s="7"/>
      <c r="H849" s="7"/>
    </row>
    <row r="850" spans="4:8" ht="13" x14ac:dyDescent="0.15">
      <c r="D850" s="7"/>
      <c r="G850" s="7"/>
      <c r="H850" s="7"/>
    </row>
    <row r="851" spans="4:8" ht="13" x14ac:dyDescent="0.15">
      <c r="D851" s="7"/>
      <c r="G851" s="7"/>
      <c r="H851" s="7"/>
    </row>
    <row r="852" spans="4:8" ht="13" x14ac:dyDescent="0.15">
      <c r="D852" s="7"/>
      <c r="G852" s="7"/>
      <c r="H852" s="7"/>
    </row>
    <row r="853" spans="4:8" ht="13" x14ac:dyDescent="0.15">
      <c r="D853" s="7"/>
      <c r="G853" s="7"/>
      <c r="H853" s="7"/>
    </row>
    <row r="854" spans="4:8" ht="13" x14ac:dyDescent="0.15">
      <c r="D854" s="7"/>
      <c r="G854" s="7"/>
      <c r="H854" s="7"/>
    </row>
    <row r="855" spans="4:8" ht="13" x14ac:dyDescent="0.15">
      <c r="D855" s="7"/>
      <c r="G855" s="7"/>
      <c r="H855" s="7"/>
    </row>
    <row r="856" spans="4:8" ht="13" x14ac:dyDescent="0.15">
      <c r="D856" s="7"/>
      <c r="G856" s="7"/>
      <c r="H856" s="7"/>
    </row>
    <row r="857" spans="4:8" ht="13" x14ac:dyDescent="0.15">
      <c r="D857" s="7"/>
      <c r="G857" s="7"/>
      <c r="H857" s="7"/>
    </row>
    <row r="858" spans="4:8" ht="13" x14ac:dyDescent="0.15">
      <c r="D858" s="7"/>
      <c r="G858" s="7"/>
      <c r="H858" s="7"/>
    </row>
    <row r="859" spans="4:8" ht="13" x14ac:dyDescent="0.15">
      <c r="D859" s="7"/>
      <c r="G859" s="7"/>
      <c r="H859" s="7"/>
    </row>
    <row r="860" spans="4:8" ht="13" x14ac:dyDescent="0.15">
      <c r="D860" s="7"/>
      <c r="G860" s="7"/>
      <c r="H860" s="7"/>
    </row>
    <row r="861" spans="4:8" ht="13" x14ac:dyDescent="0.15">
      <c r="D861" s="7"/>
      <c r="G861" s="7"/>
      <c r="H861" s="7"/>
    </row>
    <row r="862" spans="4:8" ht="13" x14ac:dyDescent="0.15">
      <c r="D862" s="7"/>
      <c r="G862" s="7"/>
      <c r="H862" s="7"/>
    </row>
    <row r="863" spans="4:8" ht="13" x14ac:dyDescent="0.15">
      <c r="D863" s="7"/>
      <c r="G863" s="7"/>
      <c r="H863" s="7"/>
    </row>
    <row r="864" spans="4:8" ht="13" x14ac:dyDescent="0.15">
      <c r="D864" s="7"/>
      <c r="G864" s="7"/>
      <c r="H864" s="7"/>
    </row>
    <row r="865" spans="4:8" ht="13" x14ac:dyDescent="0.15">
      <c r="D865" s="7"/>
      <c r="G865" s="7"/>
      <c r="H865" s="7"/>
    </row>
    <row r="866" spans="4:8" ht="13" x14ac:dyDescent="0.15">
      <c r="D866" s="7"/>
      <c r="G866" s="7"/>
      <c r="H866" s="7"/>
    </row>
    <row r="867" spans="4:8" ht="13" x14ac:dyDescent="0.15">
      <c r="D867" s="7"/>
      <c r="G867" s="7"/>
      <c r="H867" s="7"/>
    </row>
    <row r="868" spans="4:8" ht="13" x14ac:dyDescent="0.15">
      <c r="D868" s="7"/>
      <c r="G868" s="7"/>
      <c r="H868" s="7"/>
    </row>
    <row r="869" spans="4:8" ht="13" x14ac:dyDescent="0.15">
      <c r="D869" s="7"/>
      <c r="G869" s="7"/>
      <c r="H869" s="7"/>
    </row>
    <row r="870" spans="4:8" ht="13" x14ac:dyDescent="0.15">
      <c r="D870" s="7"/>
      <c r="G870" s="7"/>
      <c r="H870" s="7"/>
    </row>
    <row r="871" spans="4:8" ht="13" x14ac:dyDescent="0.15">
      <c r="D871" s="7"/>
      <c r="G871" s="7"/>
      <c r="H871" s="7"/>
    </row>
    <row r="872" spans="4:8" ht="13" x14ac:dyDescent="0.15">
      <c r="D872" s="7"/>
      <c r="G872" s="7"/>
      <c r="H872" s="7"/>
    </row>
    <row r="873" spans="4:8" ht="13" x14ac:dyDescent="0.15">
      <c r="D873" s="7"/>
      <c r="G873" s="7"/>
      <c r="H873" s="7"/>
    </row>
    <row r="874" spans="4:8" ht="13" x14ac:dyDescent="0.15">
      <c r="D874" s="7"/>
      <c r="G874" s="7"/>
      <c r="H874" s="7"/>
    </row>
    <row r="875" spans="4:8" ht="13" x14ac:dyDescent="0.15">
      <c r="D875" s="7"/>
      <c r="G875" s="7"/>
      <c r="H875" s="7"/>
    </row>
    <row r="876" spans="4:8" ht="13" x14ac:dyDescent="0.15">
      <c r="D876" s="7"/>
      <c r="G876" s="7"/>
      <c r="H876" s="7"/>
    </row>
    <row r="877" spans="4:8" ht="13" x14ac:dyDescent="0.15">
      <c r="D877" s="7"/>
      <c r="G877" s="7"/>
      <c r="H877" s="7"/>
    </row>
    <row r="878" spans="4:8" ht="13" x14ac:dyDescent="0.15">
      <c r="D878" s="7"/>
      <c r="G878" s="7"/>
      <c r="H878" s="7"/>
    </row>
    <row r="879" spans="4:8" ht="13" x14ac:dyDescent="0.15">
      <c r="D879" s="7"/>
      <c r="G879" s="7"/>
      <c r="H879" s="7"/>
    </row>
    <row r="880" spans="4:8" ht="13" x14ac:dyDescent="0.15">
      <c r="D880" s="7"/>
      <c r="G880" s="7"/>
      <c r="H880" s="7"/>
    </row>
    <row r="881" spans="4:8" ht="13" x14ac:dyDescent="0.15">
      <c r="D881" s="7"/>
      <c r="G881" s="7"/>
      <c r="H881" s="7"/>
    </row>
    <row r="882" spans="4:8" ht="13" x14ac:dyDescent="0.15">
      <c r="D882" s="7"/>
      <c r="G882" s="7"/>
      <c r="H882" s="7"/>
    </row>
    <row r="883" spans="4:8" ht="13" x14ac:dyDescent="0.15">
      <c r="D883" s="7"/>
      <c r="G883" s="7"/>
      <c r="H883" s="7"/>
    </row>
    <row r="884" spans="4:8" ht="13" x14ac:dyDescent="0.15">
      <c r="D884" s="7"/>
      <c r="G884" s="7"/>
      <c r="H884" s="7"/>
    </row>
    <row r="885" spans="4:8" ht="13" x14ac:dyDescent="0.15">
      <c r="D885" s="7"/>
      <c r="G885" s="7"/>
      <c r="H885" s="7"/>
    </row>
    <row r="886" spans="4:8" ht="13" x14ac:dyDescent="0.15">
      <c r="D886" s="7"/>
      <c r="G886" s="7"/>
      <c r="H886" s="7"/>
    </row>
    <row r="887" spans="4:8" ht="13" x14ac:dyDescent="0.15">
      <c r="D887" s="7"/>
      <c r="G887" s="7"/>
      <c r="H887" s="7"/>
    </row>
    <row r="888" spans="4:8" ht="13" x14ac:dyDescent="0.15">
      <c r="D888" s="7"/>
      <c r="G888" s="7"/>
      <c r="H888" s="7"/>
    </row>
    <row r="889" spans="4:8" ht="13" x14ac:dyDescent="0.15">
      <c r="D889" s="7"/>
      <c r="G889" s="7"/>
      <c r="H889" s="7"/>
    </row>
    <row r="890" spans="4:8" ht="13" x14ac:dyDescent="0.15">
      <c r="D890" s="7"/>
      <c r="G890" s="7"/>
      <c r="H890" s="7"/>
    </row>
    <row r="891" spans="4:8" ht="13" x14ac:dyDescent="0.15">
      <c r="D891" s="7"/>
      <c r="G891" s="7"/>
      <c r="H891" s="7"/>
    </row>
    <row r="892" spans="4:8" ht="13" x14ac:dyDescent="0.15">
      <c r="D892" s="7"/>
      <c r="G892" s="7"/>
      <c r="H892" s="7"/>
    </row>
    <row r="893" spans="4:8" ht="13" x14ac:dyDescent="0.15">
      <c r="D893" s="7"/>
      <c r="G893" s="7"/>
      <c r="H893" s="7"/>
    </row>
    <row r="894" spans="4:8" ht="13" x14ac:dyDescent="0.15">
      <c r="D894" s="7"/>
      <c r="G894" s="7"/>
      <c r="H894" s="7"/>
    </row>
    <row r="895" spans="4:8" ht="13" x14ac:dyDescent="0.15">
      <c r="D895" s="7"/>
      <c r="G895" s="7"/>
      <c r="H895" s="7"/>
    </row>
    <row r="896" spans="4:8" ht="13" x14ac:dyDescent="0.15">
      <c r="D896" s="7"/>
      <c r="G896" s="7"/>
      <c r="H896" s="7"/>
    </row>
    <row r="897" spans="4:8" ht="13" x14ac:dyDescent="0.15">
      <c r="D897" s="7"/>
      <c r="G897" s="7"/>
      <c r="H897" s="7"/>
    </row>
    <row r="898" spans="4:8" ht="13" x14ac:dyDescent="0.15">
      <c r="D898" s="7"/>
      <c r="G898" s="7"/>
      <c r="H898" s="7"/>
    </row>
    <row r="899" spans="4:8" ht="13" x14ac:dyDescent="0.15">
      <c r="D899" s="7"/>
      <c r="G899" s="7"/>
      <c r="H899" s="7"/>
    </row>
    <row r="900" spans="4:8" ht="13" x14ac:dyDescent="0.15">
      <c r="D900" s="7"/>
      <c r="G900" s="7"/>
      <c r="H900" s="7"/>
    </row>
    <row r="901" spans="4:8" ht="13" x14ac:dyDescent="0.15">
      <c r="D901" s="7"/>
      <c r="G901" s="7"/>
      <c r="H901" s="7"/>
    </row>
    <row r="902" spans="4:8" ht="13" x14ac:dyDescent="0.15">
      <c r="D902" s="7"/>
      <c r="G902" s="7"/>
      <c r="H902" s="7"/>
    </row>
    <row r="903" spans="4:8" ht="13" x14ac:dyDescent="0.15">
      <c r="D903" s="7"/>
      <c r="G903" s="7"/>
      <c r="H903" s="7"/>
    </row>
    <row r="904" spans="4:8" ht="13" x14ac:dyDescent="0.15">
      <c r="D904" s="7"/>
      <c r="G904" s="7"/>
      <c r="H904" s="7"/>
    </row>
    <row r="905" spans="4:8" ht="13" x14ac:dyDescent="0.15">
      <c r="D905" s="7"/>
      <c r="G905" s="7"/>
      <c r="H905" s="7"/>
    </row>
    <row r="906" spans="4:8" ht="13" x14ac:dyDescent="0.15">
      <c r="D906" s="7"/>
      <c r="G906" s="7"/>
      <c r="H906" s="7"/>
    </row>
    <row r="907" spans="4:8" ht="13" x14ac:dyDescent="0.15">
      <c r="D907" s="7"/>
      <c r="G907" s="7"/>
      <c r="H907" s="7"/>
    </row>
    <row r="908" spans="4:8" ht="13" x14ac:dyDescent="0.15">
      <c r="D908" s="7"/>
      <c r="G908" s="7"/>
      <c r="H908" s="7"/>
    </row>
    <row r="909" spans="4:8" ht="13" x14ac:dyDescent="0.15">
      <c r="D909" s="7"/>
      <c r="G909" s="7"/>
      <c r="H909" s="7"/>
    </row>
    <row r="910" spans="4:8" ht="13" x14ac:dyDescent="0.15">
      <c r="D910" s="7"/>
      <c r="G910" s="7"/>
      <c r="H910" s="7"/>
    </row>
    <row r="911" spans="4:8" ht="13" x14ac:dyDescent="0.15">
      <c r="D911" s="7"/>
      <c r="G911" s="7"/>
      <c r="H911" s="7"/>
    </row>
    <row r="912" spans="4:8" ht="13" x14ac:dyDescent="0.15">
      <c r="D912" s="7"/>
      <c r="G912" s="7"/>
      <c r="H912" s="7"/>
    </row>
    <row r="913" spans="4:8" ht="13" x14ac:dyDescent="0.15">
      <c r="D913" s="7"/>
      <c r="G913" s="7"/>
      <c r="H913" s="7"/>
    </row>
    <row r="914" spans="4:8" ht="13" x14ac:dyDescent="0.15">
      <c r="D914" s="7"/>
      <c r="G914" s="7"/>
      <c r="H914" s="7"/>
    </row>
    <row r="915" spans="4:8" ht="13" x14ac:dyDescent="0.15">
      <c r="D915" s="7"/>
      <c r="G915" s="7"/>
      <c r="H915" s="7"/>
    </row>
    <row r="916" spans="4:8" ht="13" x14ac:dyDescent="0.15">
      <c r="D916" s="7"/>
      <c r="G916" s="7"/>
      <c r="H916" s="7"/>
    </row>
    <row r="917" spans="4:8" ht="13" x14ac:dyDescent="0.15">
      <c r="D917" s="7"/>
      <c r="G917" s="7"/>
      <c r="H917" s="7"/>
    </row>
    <row r="918" spans="4:8" ht="13" x14ac:dyDescent="0.15">
      <c r="D918" s="7"/>
      <c r="G918" s="7"/>
      <c r="H918" s="7"/>
    </row>
    <row r="919" spans="4:8" ht="13" x14ac:dyDescent="0.15">
      <c r="D919" s="7"/>
      <c r="G919" s="7"/>
      <c r="H919" s="7"/>
    </row>
    <row r="920" spans="4:8" ht="13" x14ac:dyDescent="0.15">
      <c r="D920" s="7"/>
      <c r="G920" s="7"/>
      <c r="H920" s="7"/>
    </row>
    <row r="921" spans="4:8" ht="13" x14ac:dyDescent="0.15">
      <c r="D921" s="7"/>
      <c r="G921" s="7"/>
      <c r="H921" s="7"/>
    </row>
    <row r="922" spans="4:8" ht="13" x14ac:dyDescent="0.15">
      <c r="D922" s="7"/>
      <c r="G922" s="7"/>
      <c r="H922" s="7"/>
    </row>
    <row r="923" spans="4:8" ht="13" x14ac:dyDescent="0.15">
      <c r="D923" s="7"/>
      <c r="G923" s="7"/>
      <c r="H923" s="7"/>
    </row>
    <row r="924" spans="4:8" ht="13" x14ac:dyDescent="0.15">
      <c r="D924" s="7"/>
      <c r="G924" s="7"/>
      <c r="H924" s="7"/>
    </row>
    <row r="925" spans="4:8" ht="13" x14ac:dyDescent="0.15">
      <c r="D925" s="7"/>
      <c r="G925" s="7"/>
      <c r="H925" s="7"/>
    </row>
    <row r="926" spans="4:8" ht="13" x14ac:dyDescent="0.15">
      <c r="D926" s="7"/>
      <c r="G926" s="7"/>
      <c r="H926" s="7"/>
    </row>
    <row r="927" spans="4:8" ht="13" x14ac:dyDescent="0.15">
      <c r="D927" s="7"/>
      <c r="G927" s="7"/>
      <c r="H927" s="7"/>
    </row>
    <row r="928" spans="4:8" ht="13" x14ac:dyDescent="0.15">
      <c r="D928" s="7"/>
      <c r="G928" s="7"/>
      <c r="H928" s="7"/>
    </row>
    <row r="929" spans="4:8" ht="13" x14ac:dyDescent="0.15">
      <c r="D929" s="7"/>
      <c r="G929" s="7"/>
      <c r="H929" s="7"/>
    </row>
    <row r="930" spans="4:8" ht="13" x14ac:dyDescent="0.15">
      <c r="D930" s="7"/>
      <c r="G930" s="7"/>
      <c r="H930" s="7"/>
    </row>
    <row r="931" spans="4:8" ht="13" x14ac:dyDescent="0.15">
      <c r="D931" s="7"/>
      <c r="G931" s="7"/>
      <c r="H931" s="7"/>
    </row>
    <row r="932" spans="4:8" ht="13" x14ac:dyDescent="0.15">
      <c r="D932" s="7"/>
      <c r="G932" s="7"/>
      <c r="H932" s="7"/>
    </row>
    <row r="933" spans="4:8" ht="13" x14ac:dyDescent="0.15">
      <c r="D933" s="7"/>
      <c r="G933" s="7"/>
      <c r="H933" s="7"/>
    </row>
    <row r="934" spans="4:8" ht="13" x14ac:dyDescent="0.15">
      <c r="D934" s="7"/>
      <c r="G934" s="7"/>
      <c r="H934" s="7"/>
    </row>
    <row r="935" spans="4:8" ht="13" x14ac:dyDescent="0.15">
      <c r="D935" s="7"/>
      <c r="G935" s="7"/>
      <c r="H935" s="7"/>
    </row>
    <row r="936" spans="4:8" ht="13" x14ac:dyDescent="0.15">
      <c r="D936" s="7"/>
      <c r="G936" s="7"/>
      <c r="H936" s="7"/>
    </row>
    <row r="937" spans="4:8" ht="13" x14ac:dyDescent="0.15">
      <c r="D937" s="7"/>
      <c r="G937" s="7"/>
      <c r="H937" s="7"/>
    </row>
    <row r="938" spans="4:8" ht="13" x14ac:dyDescent="0.15">
      <c r="D938" s="7"/>
      <c r="G938" s="7"/>
      <c r="H938" s="7"/>
    </row>
    <row r="939" spans="4:8" ht="13" x14ac:dyDescent="0.15">
      <c r="D939" s="7"/>
      <c r="G939" s="7"/>
      <c r="H939" s="7"/>
    </row>
    <row r="940" spans="4:8" ht="13" x14ac:dyDescent="0.15">
      <c r="D940" s="7"/>
      <c r="G940" s="7"/>
      <c r="H940" s="7"/>
    </row>
    <row r="941" spans="4:8" ht="13" x14ac:dyDescent="0.15">
      <c r="D941" s="7"/>
      <c r="G941" s="7"/>
      <c r="H941" s="7"/>
    </row>
    <row r="942" spans="4:8" ht="13" x14ac:dyDescent="0.15">
      <c r="D942" s="7"/>
      <c r="G942" s="7"/>
      <c r="H942" s="7"/>
    </row>
    <row r="943" spans="4:8" ht="13" x14ac:dyDescent="0.15">
      <c r="D943" s="7"/>
      <c r="G943" s="7"/>
      <c r="H943" s="7"/>
    </row>
    <row r="944" spans="4:8" ht="13" x14ac:dyDescent="0.15">
      <c r="D944" s="7"/>
      <c r="G944" s="7"/>
      <c r="H944" s="7"/>
    </row>
    <row r="945" spans="4:8" ht="13" x14ac:dyDescent="0.15">
      <c r="D945" s="7"/>
      <c r="G945" s="7"/>
      <c r="H945" s="7"/>
    </row>
    <row r="946" spans="4:8" ht="13" x14ac:dyDescent="0.15">
      <c r="D946" s="7"/>
      <c r="G946" s="7"/>
      <c r="H946" s="7"/>
    </row>
    <row r="947" spans="4:8" ht="13" x14ac:dyDescent="0.15">
      <c r="D947" s="7"/>
      <c r="G947" s="7"/>
      <c r="H947" s="7"/>
    </row>
    <row r="948" spans="4:8" ht="13" x14ac:dyDescent="0.15">
      <c r="D948" s="7"/>
      <c r="G948" s="7"/>
      <c r="H948" s="7"/>
    </row>
    <row r="949" spans="4:8" ht="13" x14ac:dyDescent="0.15">
      <c r="D949" s="7"/>
      <c r="G949" s="7"/>
      <c r="H949" s="7"/>
    </row>
    <row r="950" spans="4:8" ht="13" x14ac:dyDescent="0.15">
      <c r="D950" s="7"/>
      <c r="G950" s="7"/>
      <c r="H950" s="7"/>
    </row>
    <row r="951" spans="4:8" ht="13" x14ac:dyDescent="0.15">
      <c r="D951" s="7"/>
      <c r="G951" s="7"/>
      <c r="H951" s="7"/>
    </row>
    <row r="952" spans="4:8" ht="13" x14ac:dyDescent="0.15">
      <c r="D952" s="7"/>
      <c r="G952" s="7"/>
      <c r="H952" s="7"/>
    </row>
    <row r="953" spans="4:8" ht="13" x14ac:dyDescent="0.15">
      <c r="D953" s="7"/>
      <c r="G953" s="7"/>
      <c r="H953" s="7"/>
    </row>
    <row r="954" spans="4:8" ht="13" x14ac:dyDescent="0.15">
      <c r="D954" s="7"/>
      <c r="G954" s="7"/>
      <c r="H954" s="7"/>
    </row>
    <row r="955" spans="4:8" ht="13" x14ac:dyDescent="0.15">
      <c r="D955" s="7"/>
      <c r="G955" s="7"/>
      <c r="H955" s="7"/>
    </row>
    <row r="956" spans="4:8" ht="13" x14ac:dyDescent="0.15">
      <c r="D956" s="7"/>
      <c r="G956" s="7"/>
      <c r="H956" s="7"/>
    </row>
    <row r="957" spans="4:8" ht="13" x14ac:dyDescent="0.15">
      <c r="D957" s="7"/>
      <c r="G957" s="7"/>
      <c r="H957" s="7"/>
    </row>
    <row r="958" spans="4:8" ht="13" x14ac:dyDescent="0.15">
      <c r="D958" s="7"/>
      <c r="G958" s="7"/>
      <c r="H958" s="7"/>
    </row>
    <row r="959" spans="4:8" ht="13" x14ac:dyDescent="0.15">
      <c r="D959" s="7"/>
      <c r="G959" s="7"/>
      <c r="H959" s="7"/>
    </row>
    <row r="960" spans="4:8" ht="13" x14ac:dyDescent="0.15">
      <c r="D960" s="7"/>
      <c r="G960" s="7"/>
      <c r="H960" s="7"/>
    </row>
    <row r="961" spans="4:8" ht="13" x14ac:dyDescent="0.15">
      <c r="D961" s="7"/>
      <c r="G961" s="7"/>
      <c r="H961" s="7"/>
    </row>
    <row r="962" spans="4:8" ht="13" x14ac:dyDescent="0.15">
      <c r="D962" s="7"/>
      <c r="G962" s="7"/>
      <c r="H962" s="7"/>
    </row>
    <row r="963" spans="4:8" ht="13" x14ac:dyDescent="0.15">
      <c r="D963" s="7"/>
      <c r="G963" s="7"/>
      <c r="H963" s="7"/>
    </row>
    <row r="964" spans="4:8" ht="13" x14ac:dyDescent="0.15">
      <c r="D964" s="7"/>
      <c r="G964" s="7"/>
      <c r="H964" s="7"/>
    </row>
    <row r="965" spans="4:8" ht="13" x14ac:dyDescent="0.15">
      <c r="D965" s="7"/>
      <c r="G965" s="7"/>
      <c r="H965" s="7"/>
    </row>
    <row r="966" spans="4:8" ht="13" x14ac:dyDescent="0.15">
      <c r="D966" s="7"/>
      <c r="G966" s="7"/>
      <c r="H966" s="7"/>
    </row>
    <row r="967" spans="4:8" ht="13" x14ac:dyDescent="0.15">
      <c r="D967" s="7"/>
      <c r="G967" s="7"/>
      <c r="H967" s="7"/>
    </row>
    <row r="968" spans="4:8" ht="13" x14ac:dyDescent="0.15">
      <c r="D968" s="7"/>
      <c r="G968" s="7"/>
      <c r="H968" s="7"/>
    </row>
    <row r="969" spans="4:8" ht="13" x14ac:dyDescent="0.15">
      <c r="D969" s="7"/>
      <c r="G969" s="7"/>
      <c r="H969" s="7"/>
    </row>
    <row r="970" spans="4:8" ht="13" x14ac:dyDescent="0.15">
      <c r="D970" s="7"/>
      <c r="G970" s="7"/>
      <c r="H970" s="7"/>
    </row>
    <row r="971" spans="4:8" ht="13" x14ac:dyDescent="0.15">
      <c r="D971" s="7"/>
      <c r="G971" s="7"/>
      <c r="H971" s="7"/>
    </row>
    <row r="972" spans="4:8" ht="13" x14ac:dyDescent="0.15">
      <c r="D972" s="7"/>
      <c r="G972" s="7"/>
      <c r="H972" s="7"/>
    </row>
    <row r="973" spans="4:8" ht="13" x14ac:dyDescent="0.15">
      <c r="D973" s="7"/>
      <c r="G973" s="7"/>
      <c r="H973" s="7"/>
    </row>
    <row r="974" spans="4:8" ht="13" x14ac:dyDescent="0.15">
      <c r="D974" s="7"/>
      <c r="G974" s="7"/>
      <c r="H974" s="7"/>
    </row>
    <row r="975" spans="4:8" ht="13" x14ac:dyDescent="0.15">
      <c r="D975" s="7"/>
      <c r="G975" s="7"/>
      <c r="H975" s="7"/>
    </row>
    <row r="976" spans="4:8" ht="13" x14ac:dyDescent="0.15">
      <c r="D976" s="7"/>
      <c r="G976" s="7"/>
      <c r="H976" s="7"/>
    </row>
    <row r="977" spans="4:8" ht="13" x14ac:dyDescent="0.15">
      <c r="D977" s="7"/>
      <c r="G977" s="7"/>
      <c r="H977" s="7"/>
    </row>
    <row r="978" spans="4:8" ht="13" x14ac:dyDescent="0.15">
      <c r="D978" s="7"/>
      <c r="G978" s="7"/>
      <c r="H978" s="7"/>
    </row>
    <row r="979" spans="4:8" ht="13" x14ac:dyDescent="0.15">
      <c r="D979" s="7"/>
      <c r="G979" s="7"/>
      <c r="H979" s="7"/>
    </row>
    <row r="980" spans="4:8" ht="13" x14ac:dyDescent="0.15">
      <c r="D980" s="7"/>
      <c r="G980" s="7"/>
      <c r="H980" s="7"/>
    </row>
    <row r="981" spans="4:8" ht="13" x14ac:dyDescent="0.15">
      <c r="D981" s="7"/>
      <c r="G981" s="7"/>
      <c r="H981" s="7"/>
    </row>
    <row r="982" spans="4:8" ht="13" x14ac:dyDescent="0.15">
      <c r="D982" s="7"/>
      <c r="G982" s="7"/>
      <c r="H982" s="7"/>
    </row>
    <row r="983" spans="4:8" ht="13" x14ac:dyDescent="0.15">
      <c r="D983" s="7"/>
      <c r="G983" s="7"/>
      <c r="H983" s="7"/>
    </row>
    <row r="984" spans="4:8" ht="13" x14ac:dyDescent="0.15">
      <c r="D984" s="7"/>
      <c r="G984" s="7"/>
      <c r="H984" s="7"/>
    </row>
    <row r="985" spans="4:8" ht="13" x14ac:dyDescent="0.15">
      <c r="D985" s="7"/>
      <c r="G985" s="7"/>
      <c r="H985" s="7"/>
    </row>
    <row r="986" spans="4:8" ht="13" x14ac:dyDescent="0.15">
      <c r="D986" s="7"/>
      <c r="G986" s="7"/>
      <c r="H986" s="7"/>
    </row>
    <row r="987" spans="4:8" ht="13" x14ac:dyDescent="0.15">
      <c r="D987" s="7"/>
      <c r="G987" s="7"/>
      <c r="H987" s="7"/>
    </row>
    <row r="988" spans="4:8" ht="13" x14ac:dyDescent="0.15">
      <c r="D988" s="7"/>
      <c r="G988" s="7"/>
      <c r="H988" s="7"/>
    </row>
    <row r="989" spans="4:8" ht="13" x14ac:dyDescent="0.15">
      <c r="D989" s="7"/>
      <c r="G989" s="7"/>
      <c r="H989" s="7"/>
    </row>
    <row r="990" spans="4:8" ht="13" x14ac:dyDescent="0.15">
      <c r="D990" s="7"/>
      <c r="G990" s="7"/>
      <c r="H990" s="7"/>
    </row>
    <row r="991" spans="4:8" ht="13" x14ac:dyDescent="0.15">
      <c r="D991" s="7"/>
      <c r="G991" s="7"/>
      <c r="H991" s="7"/>
    </row>
    <row r="992" spans="4:8" ht="13" x14ac:dyDescent="0.15">
      <c r="D992" s="7"/>
      <c r="G992" s="7"/>
      <c r="H992" s="7"/>
    </row>
    <row r="993" spans="4:8" ht="13" x14ac:dyDescent="0.15">
      <c r="D993" s="7"/>
      <c r="G993" s="7"/>
      <c r="H993" s="7"/>
    </row>
    <row r="994" spans="4:8" ht="13" x14ac:dyDescent="0.15">
      <c r="D994" s="7"/>
      <c r="G994" s="7"/>
      <c r="H994" s="7"/>
    </row>
    <row r="995" spans="4:8" ht="13" x14ac:dyDescent="0.15">
      <c r="D995" s="7"/>
      <c r="G995" s="7"/>
      <c r="H995" s="7"/>
    </row>
    <row r="996" spans="4:8" ht="13" x14ac:dyDescent="0.15">
      <c r="D996" s="7"/>
      <c r="G996" s="7"/>
      <c r="H996" s="7"/>
    </row>
    <row r="997" spans="4:8" ht="13" x14ac:dyDescent="0.15">
      <c r="D997" s="7"/>
      <c r="G997" s="7"/>
      <c r="H997" s="7"/>
    </row>
    <row r="998" spans="4:8" ht="13" x14ac:dyDescent="0.15">
      <c r="D998" s="7"/>
      <c r="G998" s="7"/>
      <c r="H998" s="7"/>
    </row>
    <row r="999" spans="4:8" ht="13" x14ac:dyDescent="0.15">
      <c r="D999" s="7"/>
      <c r="G999" s="7"/>
      <c r="H999" s="7"/>
    </row>
    <row r="1000" spans="4:8" ht="13" x14ac:dyDescent="0.15">
      <c r="D1000" s="7"/>
      <c r="G1000" s="7"/>
      <c r="H1000" s="7"/>
    </row>
  </sheetData>
  <autoFilter ref="A1:J365" xr:uid="{00000000-0009-0000-0000-000003000000}"/>
  <customSheetViews>
    <customSheetView guid="{35A6CB9F-D2BC-4573-9F40-41504A0DCA4D}" filter="1" showAutoFilter="1">
      <pageMargins left="0.7" right="0.7" top="0.75" bottom="0.75" header="0.3" footer="0.3"/>
      <autoFilter ref="A1:J365" xr:uid="{D5AF6A43-213E-A544-B281-82B4512F9EE7}">
        <filterColumn colId="1">
          <filters>
            <filter val="Hendrickson"/>
            <filter val="#N/A"/>
          </filters>
        </filterColumn>
        <filterColumn colId="2">
          <filters blank="1">
            <filter val="#N/A"/>
            <filter val="SELP"/>
          </filters>
        </filterColumn>
      </autoFilter>
    </customSheetView>
    <customSheetView guid="{AEB2FF6B-FA81-4790-B4D2-903F069715EB}" filter="1" showAutoFilter="1">
      <pageMargins left="0.7" right="0.7" top="0.75" bottom="0.75" header="0.3" footer="0.3"/>
      <autoFilter ref="A1:J2" xr:uid="{7B6EB47A-5B8C-D246-ABFB-F1DFF2368629}"/>
    </customSheetView>
    <customSheetView guid="{BF1427D8-7206-477E-B817-EF47A6100777}" filter="1" showAutoFilter="1">
      <pageMargins left="0.7" right="0.7" top="0.75" bottom="0.75" header="0.3" footer="0.3"/>
      <autoFilter ref="A1:J2" xr:uid="{04C1EE95-F9C6-E64B-B3E7-FFDF6BA2E93C}"/>
    </customSheetView>
    <customSheetView guid="{CBBF2136-2727-44FD-9501-602069142573}" filter="1" showAutoFilter="1">
      <pageMargins left="0.7" right="0.7" top="0.75" bottom="0.75" header="0.3" footer="0.3"/>
      <autoFilter ref="A1:AB2" xr:uid="{88270C50-3BAA-A047-B8E8-916BD07743C9}"/>
    </customSheetView>
    <customSheetView guid="{F1D3FD00-F828-494B-99A8-E678BB4C1CC8}" filter="1" showAutoFilter="1">
      <pageMargins left="0.7" right="0.7" top="0.75" bottom="0.75" header="0.3" footer="0.3"/>
      <autoFilter ref="A3:H360" xr:uid="{10EEF38C-C831-E042-9A74-5CF068D1BB96}"/>
    </customSheetView>
  </customSheetViews>
  <conditionalFormatting sqref="B1:C1000">
    <cfRule type="containsText" dxfId="2" priority="1" operator="containsText" text="#N/A">
      <formula>NOT(ISERROR(SEARCH(("#N/A"),(B1))))</formula>
    </cfRule>
  </conditionalFormatting>
  <conditionalFormatting sqref="A1:A1000">
    <cfRule type="expression" dxfId="1" priority="2">
      <formula>if</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I4494"/>
  <sheetViews>
    <sheetView workbookViewId="0"/>
  </sheetViews>
  <sheetFormatPr baseColWidth="10" defaultColWidth="14.5" defaultRowHeight="15.75" customHeight="1" x14ac:dyDescent="0.15"/>
  <cols>
    <col min="1" max="2" width="21.5" customWidth="1"/>
    <col min="3" max="4" width="30.5" hidden="1" customWidth="1"/>
    <col min="5" max="7" width="29.83203125" customWidth="1"/>
    <col min="8" max="35" width="21.5" hidden="1" customWidth="1"/>
  </cols>
  <sheetData>
    <row r="1" spans="1:29" ht="15.75" customHeight="1" x14ac:dyDescent="0.15">
      <c r="A1" s="4" t="s">
        <v>137</v>
      </c>
      <c r="B1" s="4" t="s">
        <v>127</v>
      </c>
      <c r="C1" s="6" t="s">
        <v>126</v>
      </c>
      <c r="D1" s="6" t="s">
        <v>138</v>
      </c>
      <c r="E1" s="6" t="s">
        <v>0</v>
      </c>
      <c r="F1" s="9" t="s">
        <v>126</v>
      </c>
      <c r="G1" s="9"/>
      <c r="H1" s="4" t="s">
        <v>139</v>
      </c>
      <c r="I1" s="4" t="s">
        <v>140</v>
      </c>
      <c r="J1" s="4" t="s">
        <v>139</v>
      </c>
      <c r="K1" s="4" t="s">
        <v>140</v>
      </c>
      <c r="L1" s="4" t="s">
        <v>140</v>
      </c>
      <c r="M1" s="4" t="s">
        <v>139</v>
      </c>
      <c r="N1" s="4" t="s">
        <v>140</v>
      </c>
      <c r="O1" s="4" t="s">
        <v>139</v>
      </c>
      <c r="P1" s="4" t="s">
        <v>140</v>
      </c>
      <c r="Q1" s="4" t="s">
        <v>139</v>
      </c>
      <c r="R1" s="4" t="s">
        <v>139</v>
      </c>
      <c r="S1" s="4" t="s">
        <v>139</v>
      </c>
      <c r="T1" s="4" t="s">
        <v>140</v>
      </c>
      <c r="U1" s="4" t="s">
        <v>139</v>
      </c>
      <c r="V1" s="4" t="s">
        <v>140</v>
      </c>
      <c r="W1" s="4" t="s">
        <v>140</v>
      </c>
      <c r="X1" s="4" t="s">
        <v>140</v>
      </c>
      <c r="Y1" s="4" t="s">
        <v>140</v>
      </c>
      <c r="Z1" s="4" t="s">
        <v>140</v>
      </c>
      <c r="AA1" s="4" t="s">
        <v>139</v>
      </c>
      <c r="AB1" s="4" t="s">
        <v>140</v>
      </c>
      <c r="AC1" s="4" t="s">
        <v>140</v>
      </c>
    </row>
    <row r="2" spans="1:29" ht="15.75" customHeight="1" x14ac:dyDescent="0.15">
      <c r="A2" s="15">
        <v>43738.410211203707</v>
      </c>
      <c r="B2" s="6" t="s">
        <v>141</v>
      </c>
      <c r="C2" s="6" t="s">
        <v>142</v>
      </c>
      <c r="E2" s="4" t="str">
        <f t="shared" ref="E2:E2598" si="0">H2&amp;I2&amp;J2&amp;K2&amp;L2&amp;M2&amp;N2&amp;O2&amp;P2&amp;Q2&amp;R2&amp;S2&amp;T2&amp;U2&amp;V2&amp;W2&amp;X2&amp;Y2&amp;Z2&amp;AA2&amp;AB2&amp;AC2</f>
        <v>Elizabeth Amend</v>
      </c>
      <c r="F2" s="4" t="str">
        <f t="shared" ref="F2:F2598" si="1">C2&amp;D2</f>
        <v>Stony Point</v>
      </c>
      <c r="G2" s="4" t="str">
        <f t="shared" ref="G2:G2598" si="2">B2</f>
        <v>WDLP</v>
      </c>
      <c r="Q2" s="6" t="s">
        <v>143</v>
      </c>
    </row>
    <row r="3" spans="1:29" ht="15.75" customHeight="1" x14ac:dyDescent="0.15">
      <c r="A3" s="15">
        <v>43738.673254224537</v>
      </c>
      <c r="B3" s="6" t="s">
        <v>141</v>
      </c>
      <c r="C3" s="6" t="s">
        <v>144</v>
      </c>
      <c r="E3" s="4" t="str">
        <f t="shared" si="0"/>
        <v>Chloe Rivera</v>
      </c>
      <c r="F3" s="4" t="str">
        <f t="shared" si="1"/>
        <v>Del Valle</v>
      </c>
      <c r="G3" s="4" t="str">
        <f t="shared" si="2"/>
        <v>WDLP</v>
      </c>
      <c r="I3" s="6" t="s">
        <v>145</v>
      </c>
    </row>
    <row r="4" spans="1:29" ht="15.75" customHeight="1" x14ac:dyDescent="0.15">
      <c r="A4" s="15">
        <v>43738.676408101848</v>
      </c>
      <c r="B4" s="6" t="s">
        <v>141</v>
      </c>
      <c r="C4" s="6" t="s">
        <v>144</v>
      </c>
      <c r="E4" s="4" t="str">
        <f t="shared" si="0"/>
        <v>Estrellita Dilbert</v>
      </c>
      <c r="F4" s="4" t="str">
        <f t="shared" si="1"/>
        <v>Del Valle</v>
      </c>
      <c r="G4" s="4" t="str">
        <f t="shared" si="2"/>
        <v>WDLP</v>
      </c>
      <c r="I4" s="6" t="s">
        <v>146</v>
      </c>
    </row>
    <row r="5" spans="1:29" ht="15.75" customHeight="1" x14ac:dyDescent="0.15">
      <c r="A5" s="15">
        <v>43738.677687951393</v>
      </c>
      <c r="B5" s="6" t="s">
        <v>9</v>
      </c>
      <c r="D5" s="6" t="s">
        <v>144</v>
      </c>
      <c r="E5" s="4" t="str">
        <f t="shared" si="0"/>
        <v>Julian Garza</v>
      </c>
      <c r="F5" s="4" t="str">
        <f t="shared" si="1"/>
        <v>Del Valle</v>
      </c>
      <c r="G5" s="4" t="str">
        <f t="shared" si="2"/>
        <v>SELP</v>
      </c>
      <c r="T5" s="6" t="s">
        <v>147</v>
      </c>
    </row>
    <row r="6" spans="1:29" ht="15.75" customHeight="1" x14ac:dyDescent="0.15">
      <c r="A6" s="15">
        <v>43738.677827870371</v>
      </c>
      <c r="B6" s="6" t="s">
        <v>9</v>
      </c>
      <c r="D6" s="6" t="s">
        <v>144</v>
      </c>
      <c r="E6" s="4" t="str">
        <f t="shared" si="0"/>
        <v>Justice Warren</v>
      </c>
      <c r="F6" s="4" t="str">
        <f t="shared" si="1"/>
        <v>Del Valle</v>
      </c>
      <c r="G6" s="4" t="str">
        <f t="shared" si="2"/>
        <v>SELP</v>
      </c>
      <c r="T6" s="6" t="s">
        <v>148</v>
      </c>
    </row>
    <row r="7" spans="1:29" ht="15.75" customHeight="1" x14ac:dyDescent="0.15">
      <c r="A7" s="15">
        <v>43738.679035428242</v>
      </c>
      <c r="B7" s="6" t="s">
        <v>9</v>
      </c>
      <c r="D7" s="6" t="s">
        <v>149</v>
      </c>
      <c r="E7" s="4" t="str">
        <f t="shared" si="0"/>
        <v>Diego Becerra</v>
      </c>
      <c r="F7" s="4" t="str">
        <f t="shared" si="1"/>
        <v>Pflugerville</v>
      </c>
      <c r="G7" s="4" t="str">
        <f t="shared" si="2"/>
        <v>SELP</v>
      </c>
      <c r="AA7" s="6" t="s">
        <v>74</v>
      </c>
    </row>
    <row r="8" spans="1:29" ht="15.75" customHeight="1" x14ac:dyDescent="0.15">
      <c r="A8" s="15">
        <v>43738.680041504631</v>
      </c>
      <c r="B8" s="6" t="s">
        <v>141</v>
      </c>
      <c r="C8" s="6" t="s">
        <v>144</v>
      </c>
      <c r="E8" s="4" t="str">
        <f t="shared" si="0"/>
        <v>Florence Nyiraneza</v>
      </c>
      <c r="F8" s="4" t="str">
        <f t="shared" si="1"/>
        <v>Del Valle</v>
      </c>
      <c r="G8" s="4" t="str">
        <f t="shared" si="2"/>
        <v>WDLP</v>
      </c>
      <c r="I8" s="6" t="s">
        <v>150</v>
      </c>
    </row>
    <row r="9" spans="1:29" ht="15.75" customHeight="1" x14ac:dyDescent="0.15">
      <c r="A9" s="15">
        <v>43738.680043148153</v>
      </c>
      <c r="B9" s="6" t="s">
        <v>141</v>
      </c>
      <c r="C9" s="6" t="s">
        <v>144</v>
      </c>
      <c r="E9" s="4" t="str">
        <f t="shared" si="0"/>
        <v>Aleksy Rodriguez</v>
      </c>
      <c r="F9" s="4" t="str">
        <f t="shared" si="1"/>
        <v>Del Valle</v>
      </c>
      <c r="G9" s="4" t="str">
        <f t="shared" si="2"/>
        <v>WDLP</v>
      </c>
      <c r="I9" s="6" t="s">
        <v>151</v>
      </c>
    </row>
    <row r="10" spans="1:29" ht="15.75" customHeight="1" x14ac:dyDescent="0.15">
      <c r="A10" s="15">
        <v>43738.680103784718</v>
      </c>
      <c r="B10" s="6" t="s">
        <v>141</v>
      </c>
      <c r="C10" s="6" t="s">
        <v>144</v>
      </c>
      <c r="E10" s="4" t="str">
        <f t="shared" si="0"/>
        <v>Victor Negrete</v>
      </c>
      <c r="F10" s="4" t="str">
        <f t="shared" si="1"/>
        <v>Del Valle</v>
      </c>
      <c r="G10" s="4" t="str">
        <f t="shared" si="2"/>
        <v>WDLP</v>
      </c>
      <c r="I10" s="6" t="s">
        <v>152</v>
      </c>
    </row>
    <row r="11" spans="1:29" ht="15.75" customHeight="1" x14ac:dyDescent="0.15">
      <c r="A11" s="15">
        <v>43738.680493171298</v>
      </c>
      <c r="B11" s="6" t="s">
        <v>141</v>
      </c>
      <c r="C11" s="6" t="s">
        <v>149</v>
      </c>
      <c r="E11" s="4" t="str">
        <f t="shared" si="0"/>
        <v>Kyndal Hampton</v>
      </c>
      <c r="F11" s="4" t="str">
        <f t="shared" si="1"/>
        <v>Pflugerville</v>
      </c>
      <c r="G11" s="4" t="str">
        <f t="shared" si="2"/>
        <v>WDLP</v>
      </c>
      <c r="P11" s="6" t="s">
        <v>153</v>
      </c>
    </row>
    <row r="12" spans="1:29" ht="15.75" customHeight="1" x14ac:dyDescent="0.15">
      <c r="A12" s="15">
        <v>43738.680575891209</v>
      </c>
      <c r="B12" s="6" t="s">
        <v>141</v>
      </c>
      <c r="C12" s="6" t="s">
        <v>144</v>
      </c>
      <c r="E12" s="4" t="str">
        <f t="shared" si="0"/>
        <v>Xochilth Rojo Arroyo</v>
      </c>
      <c r="F12" s="4" t="str">
        <f t="shared" si="1"/>
        <v>Del Valle</v>
      </c>
      <c r="G12" s="4" t="str">
        <f t="shared" si="2"/>
        <v>WDLP</v>
      </c>
      <c r="I12" s="6" t="s">
        <v>154</v>
      </c>
    </row>
    <row r="13" spans="1:29" ht="15.75" customHeight="1" x14ac:dyDescent="0.15">
      <c r="A13" s="15">
        <v>43738.680787083329</v>
      </c>
      <c r="B13" s="6" t="s">
        <v>141</v>
      </c>
      <c r="C13" s="6" t="s">
        <v>149</v>
      </c>
      <c r="E13" s="4" t="str">
        <f t="shared" si="0"/>
        <v>Daniela Fuentes</v>
      </c>
      <c r="F13" s="4" t="str">
        <f t="shared" si="1"/>
        <v>Pflugerville</v>
      </c>
      <c r="G13" s="4" t="str">
        <f t="shared" si="2"/>
        <v>WDLP</v>
      </c>
      <c r="P13" s="6" t="s">
        <v>155</v>
      </c>
    </row>
    <row r="14" spans="1:29" ht="15.75" customHeight="1" x14ac:dyDescent="0.15">
      <c r="A14" s="15">
        <v>43738.680907025468</v>
      </c>
      <c r="B14" s="6" t="s">
        <v>9</v>
      </c>
      <c r="D14" s="6" t="s">
        <v>144</v>
      </c>
      <c r="E14" s="4" t="str">
        <f t="shared" si="0"/>
        <v>Dylan Thompson</v>
      </c>
      <c r="F14" s="4" t="str">
        <f t="shared" si="1"/>
        <v>Del Valle</v>
      </c>
      <c r="G14" s="4" t="str">
        <f t="shared" si="2"/>
        <v>SELP</v>
      </c>
      <c r="T14" s="6" t="s">
        <v>156</v>
      </c>
    </row>
    <row r="15" spans="1:29" ht="15.75" customHeight="1" x14ac:dyDescent="0.15">
      <c r="A15" s="15">
        <v>43738.680929930561</v>
      </c>
      <c r="B15" s="6" t="s">
        <v>141</v>
      </c>
      <c r="C15" s="6" t="s">
        <v>149</v>
      </c>
      <c r="E15" s="4" t="str">
        <f t="shared" si="0"/>
        <v>Keira Tran</v>
      </c>
      <c r="F15" s="4" t="str">
        <f t="shared" si="1"/>
        <v>Pflugerville</v>
      </c>
      <c r="G15" s="4" t="str">
        <f t="shared" si="2"/>
        <v>WDLP</v>
      </c>
      <c r="P15" s="6" t="s">
        <v>157</v>
      </c>
    </row>
    <row r="16" spans="1:29" ht="15.75" customHeight="1" x14ac:dyDescent="0.15">
      <c r="A16" s="15">
        <v>43738.680978356482</v>
      </c>
      <c r="B16" s="6" t="s">
        <v>141</v>
      </c>
      <c r="C16" s="6" t="s">
        <v>149</v>
      </c>
      <c r="E16" s="4" t="str">
        <f t="shared" si="0"/>
        <v>Lupita Avila Ramirez</v>
      </c>
      <c r="F16" s="4" t="str">
        <f t="shared" si="1"/>
        <v>Pflugerville</v>
      </c>
      <c r="G16" s="4" t="str">
        <f t="shared" si="2"/>
        <v>WDLP</v>
      </c>
      <c r="P16" s="6" t="s">
        <v>158</v>
      </c>
    </row>
    <row r="17" spans="1:29" ht="15.75" customHeight="1" x14ac:dyDescent="0.15">
      <c r="A17" s="15">
        <v>43738.681027048609</v>
      </c>
      <c r="B17" s="6" t="s">
        <v>9</v>
      </c>
      <c r="D17" s="6" t="s">
        <v>149</v>
      </c>
      <c r="E17" s="4" t="str">
        <f t="shared" si="0"/>
        <v>Alyssa Domingue</v>
      </c>
      <c r="F17" s="4" t="str">
        <f t="shared" si="1"/>
        <v>Pflugerville</v>
      </c>
      <c r="G17" s="4" t="str">
        <f t="shared" si="2"/>
        <v>SELP</v>
      </c>
      <c r="AA17" s="6" t="s">
        <v>64</v>
      </c>
    </row>
    <row r="18" spans="1:29" ht="15.75" customHeight="1" x14ac:dyDescent="0.15">
      <c r="A18" s="15">
        <v>43738.681103981478</v>
      </c>
      <c r="B18" s="6" t="s">
        <v>9</v>
      </c>
      <c r="D18" s="6" t="s">
        <v>149</v>
      </c>
      <c r="E18" s="4" t="str">
        <f t="shared" si="0"/>
        <v>Isabel Suarez</v>
      </c>
      <c r="F18" s="4" t="str">
        <f t="shared" si="1"/>
        <v>Pflugerville</v>
      </c>
      <c r="G18" s="4" t="str">
        <f t="shared" si="2"/>
        <v>SELP</v>
      </c>
      <c r="AA18" s="6" t="s">
        <v>78</v>
      </c>
    </row>
    <row r="19" spans="1:29" ht="15.75" customHeight="1" x14ac:dyDescent="0.15">
      <c r="A19" s="15">
        <v>43738.681136458334</v>
      </c>
      <c r="B19" s="6" t="s">
        <v>141</v>
      </c>
      <c r="C19" s="6" t="s">
        <v>144</v>
      </c>
      <c r="E19" s="4" t="str">
        <f t="shared" si="0"/>
        <v>Juan Salas</v>
      </c>
      <c r="F19" s="4" t="str">
        <f t="shared" si="1"/>
        <v>Del Valle</v>
      </c>
      <c r="G19" s="4" t="str">
        <f t="shared" si="2"/>
        <v>WDLP</v>
      </c>
      <c r="I19" s="6" t="s">
        <v>159</v>
      </c>
    </row>
    <row r="20" spans="1:29" ht="15.75" customHeight="1" x14ac:dyDescent="0.15">
      <c r="A20" s="15">
        <v>43738.682118750003</v>
      </c>
      <c r="B20" s="6" t="s">
        <v>9</v>
      </c>
      <c r="D20" s="6" t="s">
        <v>149</v>
      </c>
      <c r="E20" s="4" t="str">
        <f t="shared" si="0"/>
        <v>Arsama Sebesibe</v>
      </c>
      <c r="F20" s="4" t="str">
        <f t="shared" si="1"/>
        <v>Pflugerville</v>
      </c>
      <c r="G20" s="4" t="str">
        <f t="shared" si="2"/>
        <v>SELP</v>
      </c>
      <c r="AA20" s="6" t="s">
        <v>66</v>
      </c>
    </row>
    <row r="21" spans="1:29" ht="15.75" customHeight="1" x14ac:dyDescent="0.15">
      <c r="A21" s="15">
        <v>43738.682244421296</v>
      </c>
      <c r="B21" s="6" t="s">
        <v>9</v>
      </c>
      <c r="D21" s="6" t="s">
        <v>149</v>
      </c>
      <c r="E21" s="4" t="str">
        <f t="shared" si="0"/>
        <v>Subah Shabnam</v>
      </c>
      <c r="F21" s="4" t="str">
        <f t="shared" si="1"/>
        <v>Pflugerville</v>
      </c>
      <c r="G21" s="4" t="str">
        <f t="shared" si="2"/>
        <v>SELP</v>
      </c>
      <c r="AA21" s="6" t="s">
        <v>94</v>
      </c>
    </row>
    <row r="22" spans="1:29" ht="15.75" customHeight="1" x14ac:dyDescent="0.15">
      <c r="A22" s="15">
        <v>43738.682417013886</v>
      </c>
      <c r="B22" s="6" t="s">
        <v>141</v>
      </c>
      <c r="C22" s="6" t="s">
        <v>149</v>
      </c>
      <c r="E22" s="4" t="str">
        <f t="shared" si="0"/>
        <v>Paisley Tramp</v>
      </c>
      <c r="F22" s="4" t="str">
        <f t="shared" si="1"/>
        <v>Pflugerville</v>
      </c>
      <c r="G22" s="4" t="str">
        <f t="shared" si="2"/>
        <v>WDLP</v>
      </c>
      <c r="P22" s="6" t="s">
        <v>160</v>
      </c>
    </row>
    <row r="23" spans="1:29" ht="15.75" customHeight="1" x14ac:dyDescent="0.15">
      <c r="A23" s="15">
        <v>43738.682711215282</v>
      </c>
      <c r="B23" s="6" t="s">
        <v>141</v>
      </c>
      <c r="C23" s="6" t="s">
        <v>142</v>
      </c>
      <c r="E23" s="4" t="str">
        <f t="shared" si="0"/>
        <v>Chieh-Yu (Joy) Chen</v>
      </c>
      <c r="F23" s="4" t="str">
        <f t="shared" si="1"/>
        <v>Stony Point</v>
      </c>
      <c r="G23" s="4" t="str">
        <f t="shared" si="2"/>
        <v>WDLP</v>
      </c>
      <c r="Q23" s="6" t="s">
        <v>161</v>
      </c>
    </row>
    <row r="24" spans="1:29" ht="15.75" customHeight="1" x14ac:dyDescent="0.15">
      <c r="A24" s="15">
        <v>43738.683399317131</v>
      </c>
      <c r="B24" s="6" t="s">
        <v>9</v>
      </c>
      <c r="D24" s="6" t="s">
        <v>144</v>
      </c>
      <c r="E24" s="4" t="str">
        <f t="shared" si="0"/>
        <v>Nicole Monroy</v>
      </c>
      <c r="F24" s="4" t="str">
        <f t="shared" si="1"/>
        <v>Del Valle</v>
      </c>
      <c r="G24" s="4" t="str">
        <f t="shared" si="2"/>
        <v>SELP</v>
      </c>
      <c r="T24" s="6" t="s">
        <v>162</v>
      </c>
    </row>
    <row r="25" spans="1:29" ht="15.75" customHeight="1" x14ac:dyDescent="0.15">
      <c r="A25" s="15">
        <v>43738.683859224533</v>
      </c>
      <c r="B25" s="6" t="s">
        <v>141</v>
      </c>
      <c r="C25" s="6" t="s">
        <v>149</v>
      </c>
      <c r="E25" s="4" t="str">
        <f t="shared" si="0"/>
        <v>Irving Vergara</v>
      </c>
      <c r="F25" s="4" t="str">
        <f t="shared" si="1"/>
        <v>Pflugerville</v>
      </c>
      <c r="G25" s="4" t="str">
        <f t="shared" si="2"/>
        <v>WDLP</v>
      </c>
      <c r="P25" s="6" t="s">
        <v>163</v>
      </c>
    </row>
    <row r="26" spans="1:29" ht="15.75" customHeight="1" x14ac:dyDescent="0.15">
      <c r="A26" s="15">
        <v>43738.683878090276</v>
      </c>
      <c r="B26" s="6" t="s">
        <v>141</v>
      </c>
      <c r="C26" s="6" t="s">
        <v>142</v>
      </c>
      <c r="E26" s="4" t="str">
        <f t="shared" si="0"/>
        <v>Jaden Desmond</v>
      </c>
      <c r="F26" s="4" t="str">
        <f t="shared" si="1"/>
        <v>Stony Point</v>
      </c>
      <c r="G26" s="4" t="str">
        <f t="shared" si="2"/>
        <v>WDLP</v>
      </c>
      <c r="Q26" s="6" t="s">
        <v>164</v>
      </c>
    </row>
    <row r="27" spans="1:29" ht="15.75" customHeight="1" x14ac:dyDescent="0.15">
      <c r="A27" s="15">
        <v>43738.683933229171</v>
      </c>
      <c r="B27" s="6" t="s">
        <v>141</v>
      </c>
      <c r="C27" s="6" t="s">
        <v>142</v>
      </c>
      <c r="E27" s="4" t="str">
        <f t="shared" si="0"/>
        <v>Keilan Shaw</v>
      </c>
      <c r="F27" s="4" t="str">
        <f t="shared" si="1"/>
        <v>Stony Point</v>
      </c>
      <c r="G27" s="4" t="str">
        <f t="shared" si="2"/>
        <v>WDLP</v>
      </c>
      <c r="Q27" s="6" t="s">
        <v>165</v>
      </c>
    </row>
    <row r="28" spans="1:29" ht="15.75" customHeight="1" x14ac:dyDescent="0.15">
      <c r="A28" s="15">
        <v>43738.684356759259</v>
      </c>
      <c r="B28" s="6" t="s">
        <v>9</v>
      </c>
      <c r="D28" s="6" t="s">
        <v>149</v>
      </c>
      <c r="E28" s="4" t="str">
        <f t="shared" si="0"/>
        <v>Damari Myers</v>
      </c>
      <c r="F28" s="4" t="str">
        <f t="shared" si="1"/>
        <v>Pflugerville</v>
      </c>
      <c r="G28" s="4" t="str">
        <f t="shared" si="2"/>
        <v>SELP</v>
      </c>
      <c r="AA28" s="6" t="s">
        <v>72</v>
      </c>
    </row>
    <row r="29" spans="1:29" ht="15.75" customHeight="1" x14ac:dyDescent="0.15">
      <c r="A29" s="15">
        <v>43738.684437557866</v>
      </c>
      <c r="B29" s="6" t="s">
        <v>141</v>
      </c>
      <c r="C29" s="6" t="s">
        <v>149</v>
      </c>
      <c r="E29" s="4" t="str">
        <f t="shared" si="0"/>
        <v>Dajuan Jules</v>
      </c>
      <c r="F29" s="4" t="str">
        <f t="shared" si="1"/>
        <v>Pflugerville</v>
      </c>
      <c r="G29" s="4" t="str">
        <f t="shared" si="2"/>
        <v>WDLP</v>
      </c>
      <c r="P29" s="6" t="s">
        <v>166</v>
      </c>
    </row>
    <row r="30" spans="1:29" ht="15.75" customHeight="1" x14ac:dyDescent="0.15">
      <c r="A30" s="15">
        <v>43738.684587395837</v>
      </c>
      <c r="B30" s="6" t="s">
        <v>141</v>
      </c>
      <c r="C30" s="6" t="s">
        <v>149</v>
      </c>
      <c r="E30" s="4" t="str">
        <f t="shared" si="0"/>
        <v>Adrianna Bowie</v>
      </c>
      <c r="F30" s="4" t="str">
        <f t="shared" si="1"/>
        <v>Pflugerville</v>
      </c>
      <c r="G30" s="4" t="str">
        <f t="shared" si="2"/>
        <v>WDLP</v>
      </c>
      <c r="P30" s="6" t="s">
        <v>167</v>
      </c>
    </row>
    <row r="31" spans="1:29" ht="15.75" customHeight="1" x14ac:dyDescent="0.15">
      <c r="A31" s="15">
        <v>43738.684590729172</v>
      </c>
      <c r="B31" s="6" t="s">
        <v>9</v>
      </c>
      <c r="D31" s="6" t="s">
        <v>168</v>
      </c>
      <c r="E31" s="4" t="str">
        <f t="shared" si="0"/>
        <v>Rashi Yadav</v>
      </c>
      <c r="F31" s="4" t="str">
        <f t="shared" si="1"/>
        <v>Weiss</v>
      </c>
      <c r="G31" s="4" t="str">
        <f t="shared" si="2"/>
        <v>SELP</v>
      </c>
      <c r="AC31" s="6" t="s">
        <v>120</v>
      </c>
    </row>
    <row r="32" spans="1:29" ht="15.75" customHeight="1" x14ac:dyDescent="0.15">
      <c r="A32" s="15">
        <v>43738.684666435191</v>
      </c>
      <c r="B32" s="6" t="s">
        <v>141</v>
      </c>
      <c r="C32" s="6" t="s">
        <v>142</v>
      </c>
      <c r="E32" s="4" t="str">
        <f t="shared" si="0"/>
        <v>Thomas Gonzalez</v>
      </c>
      <c r="F32" s="4" t="str">
        <f t="shared" si="1"/>
        <v>Stony Point</v>
      </c>
      <c r="G32" s="4" t="str">
        <f t="shared" si="2"/>
        <v>WDLP</v>
      </c>
      <c r="Q32" s="6" t="s">
        <v>169</v>
      </c>
    </row>
    <row r="33" spans="1:29" ht="15.75" customHeight="1" x14ac:dyDescent="0.15">
      <c r="A33" s="15">
        <v>43738.684843634255</v>
      </c>
      <c r="B33" s="6" t="s">
        <v>141</v>
      </c>
      <c r="C33" s="6" t="s">
        <v>142</v>
      </c>
      <c r="E33" s="4" t="str">
        <f t="shared" si="0"/>
        <v>Jameson Shook</v>
      </c>
      <c r="F33" s="4" t="str">
        <f t="shared" si="1"/>
        <v>Stony Point</v>
      </c>
      <c r="G33" s="4" t="str">
        <f t="shared" si="2"/>
        <v>WDLP</v>
      </c>
      <c r="Q33" s="6" t="s">
        <v>170</v>
      </c>
    </row>
    <row r="34" spans="1:29" ht="15.75" customHeight="1" x14ac:dyDescent="0.15">
      <c r="A34" s="15">
        <v>43738.684904641203</v>
      </c>
      <c r="B34" s="6" t="s">
        <v>141</v>
      </c>
      <c r="C34" s="6" t="s">
        <v>142</v>
      </c>
      <c r="E34" s="4" t="str">
        <f t="shared" si="0"/>
        <v>Kevin McMillan</v>
      </c>
      <c r="F34" s="4" t="str">
        <f t="shared" si="1"/>
        <v>Stony Point</v>
      </c>
      <c r="G34" s="4" t="str">
        <f t="shared" si="2"/>
        <v>WDLP</v>
      </c>
      <c r="Q34" s="6" t="s">
        <v>171</v>
      </c>
    </row>
    <row r="35" spans="1:29" ht="15.75" customHeight="1" x14ac:dyDescent="0.15">
      <c r="A35" s="15">
        <v>43738.685201446759</v>
      </c>
      <c r="B35" s="6" t="s">
        <v>9</v>
      </c>
      <c r="D35" s="6" t="s">
        <v>168</v>
      </c>
      <c r="E35" s="4" t="str">
        <f t="shared" si="0"/>
        <v>Sadie Langholtz</v>
      </c>
      <c r="F35" s="4" t="str">
        <f t="shared" si="1"/>
        <v>Weiss</v>
      </c>
      <c r="G35" s="4" t="str">
        <f t="shared" si="2"/>
        <v>SELP</v>
      </c>
      <c r="AC35" s="6" t="s">
        <v>122</v>
      </c>
    </row>
    <row r="36" spans="1:29" ht="15.75" customHeight="1" x14ac:dyDescent="0.15">
      <c r="A36" s="15">
        <v>43738.685647789353</v>
      </c>
      <c r="B36" s="6" t="s">
        <v>141</v>
      </c>
      <c r="C36" s="6" t="s">
        <v>149</v>
      </c>
      <c r="E36" s="4" t="str">
        <f t="shared" si="0"/>
        <v>Marley McMillan</v>
      </c>
      <c r="F36" s="4" t="str">
        <f t="shared" si="1"/>
        <v>Pflugerville</v>
      </c>
      <c r="G36" s="4" t="str">
        <f t="shared" si="2"/>
        <v>WDLP</v>
      </c>
      <c r="P36" s="6" t="s">
        <v>172</v>
      </c>
    </row>
    <row r="37" spans="1:29" ht="15.75" customHeight="1" x14ac:dyDescent="0.15">
      <c r="A37" s="15">
        <v>43738.685683958334</v>
      </c>
      <c r="B37" s="6" t="s">
        <v>9</v>
      </c>
      <c r="D37" s="6" t="s">
        <v>144</v>
      </c>
      <c r="E37" s="4" t="str">
        <f t="shared" si="0"/>
        <v>Esperanza Hernandez</v>
      </c>
      <c r="F37" s="4" t="str">
        <f t="shared" si="1"/>
        <v>Del Valle</v>
      </c>
      <c r="G37" s="4" t="str">
        <f t="shared" si="2"/>
        <v>SELP</v>
      </c>
      <c r="T37" s="6" t="s">
        <v>173</v>
      </c>
    </row>
    <row r="38" spans="1:29" ht="15.75" customHeight="1" x14ac:dyDescent="0.15">
      <c r="A38" s="15">
        <v>43738.685741851848</v>
      </c>
      <c r="B38" s="6" t="s">
        <v>141</v>
      </c>
      <c r="C38" s="6" t="s">
        <v>142</v>
      </c>
      <c r="E38" s="4" t="str">
        <f t="shared" si="0"/>
        <v>Jatin Kommera</v>
      </c>
      <c r="F38" s="4" t="str">
        <f t="shared" si="1"/>
        <v>Stony Point</v>
      </c>
      <c r="G38" s="4" t="str">
        <f t="shared" si="2"/>
        <v>WDLP</v>
      </c>
      <c r="Q38" s="6" t="s">
        <v>174</v>
      </c>
    </row>
    <row r="39" spans="1:29" ht="15.75" customHeight="1" x14ac:dyDescent="0.15">
      <c r="A39" s="15">
        <v>43738.685743923612</v>
      </c>
      <c r="B39" s="6" t="s">
        <v>9</v>
      </c>
      <c r="D39" s="6" t="s">
        <v>168</v>
      </c>
      <c r="E39" s="4" t="str">
        <f t="shared" si="0"/>
        <v>Abigail Toghanro</v>
      </c>
      <c r="F39" s="4" t="str">
        <f t="shared" si="1"/>
        <v>Weiss</v>
      </c>
      <c r="G39" s="4" t="str">
        <f t="shared" si="2"/>
        <v>SELP</v>
      </c>
      <c r="AC39" s="6" t="s">
        <v>100</v>
      </c>
    </row>
    <row r="40" spans="1:29" ht="15.75" customHeight="1" x14ac:dyDescent="0.15">
      <c r="A40" s="15">
        <v>43738.685771180557</v>
      </c>
      <c r="B40" s="6" t="s">
        <v>141</v>
      </c>
      <c r="C40" s="6" t="s">
        <v>149</v>
      </c>
      <c r="E40" s="4" t="str">
        <f t="shared" si="0"/>
        <v>Suezette Harris</v>
      </c>
      <c r="F40" s="4" t="str">
        <f t="shared" si="1"/>
        <v>Pflugerville</v>
      </c>
      <c r="G40" s="4" t="str">
        <f t="shared" si="2"/>
        <v>WDLP</v>
      </c>
      <c r="P40" s="6" t="s">
        <v>175</v>
      </c>
    </row>
    <row r="41" spans="1:29" ht="15.75" customHeight="1" x14ac:dyDescent="0.15">
      <c r="A41" s="15">
        <v>43738.685816724537</v>
      </c>
      <c r="B41" s="6" t="s">
        <v>141</v>
      </c>
      <c r="C41" s="6" t="s">
        <v>142</v>
      </c>
      <c r="E41" s="4" t="str">
        <f t="shared" si="0"/>
        <v>Kacylia Castro</v>
      </c>
      <c r="F41" s="4" t="str">
        <f t="shared" si="1"/>
        <v>Stony Point</v>
      </c>
      <c r="G41" s="4" t="str">
        <f t="shared" si="2"/>
        <v>WDLP</v>
      </c>
      <c r="Q41" s="6" t="s">
        <v>176</v>
      </c>
    </row>
    <row r="42" spans="1:29" ht="15.75" customHeight="1" x14ac:dyDescent="0.15">
      <c r="A42" s="15">
        <v>43738.685844143518</v>
      </c>
      <c r="B42" s="6" t="s">
        <v>9</v>
      </c>
      <c r="D42" s="6" t="s">
        <v>149</v>
      </c>
      <c r="E42" s="4" t="str">
        <f t="shared" si="0"/>
        <v>Cristian Hernandez</v>
      </c>
      <c r="F42" s="4" t="str">
        <f t="shared" si="1"/>
        <v>Pflugerville</v>
      </c>
      <c r="G42" s="4" t="str">
        <f t="shared" si="2"/>
        <v>SELP</v>
      </c>
      <c r="AA42" s="6" t="s">
        <v>70</v>
      </c>
    </row>
    <row r="43" spans="1:29" ht="15.75" customHeight="1" x14ac:dyDescent="0.15">
      <c r="A43" s="15">
        <v>43738.68594841435</v>
      </c>
      <c r="B43" s="6" t="s">
        <v>9</v>
      </c>
      <c r="D43" s="6" t="s">
        <v>149</v>
      </c>
      <c r="E43" s="4" t="str">
        <f t="shared" si="0"/>
        <v>John Mejia</v>
      </c>
      <c r="F43" s="4" t="str">
        <f t="shared" si="1"/>
        <v>Pflugerville</v>
      </c>
      <c r="G43" s="4" t="str">
        <f t="shared" si="2"/>
        <v>SELP</v>
      </c>
      <c r="AA43" s="6" t="s">
        <v>80</v>
      </c>
    </row>
    <row r="44" spans="1:29" ht="15.75" customHeight="1" x14ac:dyDescent="0.15">
      <c r="A44" s="15">
        <v>43738.68595024306</v>
      </c>
      <c r="B44" s="6" t="s">
        <v>141</v>
      </c>
      <c r="C44" s="6" t="s">
        <v>149</v>
      </c>
      <c r="E44" s="4" t="str">
        <f t="shared" si="0"/>
        <v>Romanus Ike</v>
      </c>
      <c r="F44" s="4" t="str">
        <f t="shared" si="1"/>
        <v>Pflugerville</v>
      </c>
      <c r="G44" s="4" t="str">
        <f t="shared" si="2"/>
        <v>WDLP</v>
      </c>
      <c r="P44" s="6" t="s">
        <v>177</v>
      </c>
    </row>
    <row r="45" spans="1:29" ht="15.75" customHeight="1" x14ac:dyDescent="0.15">
      <c r="A45" s="15">
        <v>43738.686023888891</v>
      </c>
      <c r="B45" s="6" t="s">
        <v>9</v>
      </c>
      <c r="D45" s="6" t="s">
        <v>168</v>
      </c>
      <c r="E45" s="4" t="str">
        <f t="shared" si="0"/>
        <v>Alan Garcia</v>
      </c>
      <c r="F45" s="4" t="str">
        <f t="shared" si="1"/>
        <v>Weiss</v>
      </c>
      <c r="G45" s="4" t="str">
        <f t="shared" si="2"/>
        <v>SELP</v>
      </c>
      <c r="AC45" s="6" t="s">
        <v>102</v>
      </c>
    </row>
    <row r="46" spans="1:29" ht="15.75" customHeight="1" x14ac:dyDescent="0.15">
      <c r="A46" s="15">
        <v>43738.686102233798</v>
      </c>
      <c r="B46" s="6" t="s">
        <v>141</v>
      </c>
      <c r="C46" s="6" t="s">
        <v>142</v>
      </c>
      <c r="E46" s="4" t="str">
        <f t="shared" si="0"/>
        <v>Karla Jackson</v>
      </c>
      <c r="F46" s="4" t="str">
        <f t="shared" si="1"/>
        <v>Stony Point</v>
      </c>
      <c r="G46" s="4" t="str">
        <f t="shared" si="2"/>
        <v>WDLP</v>
      </c>
      <c r="Q46" s="6" t="s">
        <v>178</v>
      </c>
    </row>
    <row r="47" spans="1:29" ht="13" x14ac:dyDescent="0.15">
      <c r="A47" s="15">
        <v>43738.686197384261</v>
      </c>
      <c r="B47" s="6" t="s">
        <v>141</v>
      </c>
      <c r="C47" s="6" t="s">
        <v>149</v>
      </c>
      <c r="E47" s="4" t="str">
        <f t="shared" si="0"/>
        <v>Aileen Garcia</v>
      </c>
      <c r="F47" s="4" t="str">
        <f t="shared" si="1"/>
        <v>Pflugerville</v>
      </c>
      <c r="G47" s="4" t="str">
        <f t="shared" si="2"/>
        <v>WDLP</v>
      </c>
      <c r="P47" s="6" t="s">
        <v>179</v>
      </c>
    </row>
    <row r="48" spans="1:29" ht="13" x14ac:dyDescent="0.15">
      <c r="A48" s="15">
        <v>43738.686257847221</v>
      </c>
      <c r="B48" s="6" t="s">
        <v>141</v>
      </c>
      <c r="C48" s="6" t="s">
        <v>142</v>
      </c>
      <c r="E48" s="4" t="str">
        <f t="shared" si="0"/>
        <v>Manas Mamtora</v>
      </c>
      <c r="F48" s="4" t="str">
        <f t="shared" si="1"/>
        <v>Stony Point</v>
      </c>
      <c r="G48" s="4" t="str">
        <f t="shared" si="2"/>
        <v>WDLP</v>
      </c>
      <c r="Q48" s="6" t="s">
        <v>180</v>
      </c>
    </row>
    <row r="49" spans="1:29" ht="13" x14ac:dyDescent="0.15">
      <c r="A49" s="15">
        <v>43738.686689675931</v>
      </c>
      <c r="B49" s="6" t="s">
        <v>9</v>
      </c>
      <c r="D49" s="6" t="s">
        <v>168</v>
      </c>
      <c r="E49" s="4" t="str">
        <f t="shared" si="0"/>
        <v>Daena Daus</v>
      </c>
      <c r="F49" s="4" t="str">
        <f t="shared" si="1"/>
        <v>Weiss</v>
      </c>
      <c r="G49" s="4" t="str">
        <f t="shared" si="2"/>
        <v>SELP</v>
      </c>
      <c r="AC49" s="6" t="s">
        <v>112</v>
      </c>
    </row>
    <row r="50" spans="1:29" ht="13" x14ac:dyDescent="0.15">
      <c r="A50" s="15">
        <v>43738.686797291666</v>
      </c>
      <c r="B50" s="6" t="s">
        <v>9</v>
      </c>
      <c r="D50" s="6" t="s">
        <v>168</v>
      </c>
      <c r="E50" s="4" t="str">
        <f t="shared" si="0"/>
        <v>Angelyna Le</v>
      </c>
      <c r="F50" s="4" t="str">
        <f t="shared" si="1"/>
        <v>Weiss</v>
      </c>
      <c r="G50" s="4" t="str">
        <f t="shared" si="2"/>
        <v>SELP</v>
      </c>
      <c r="AC50" s="6" t="s">
        <v>104</v>
      </c>
    </row>
    <row r="51" spans="1:29" ht="13" x14ac:dyDescent="0.15">
      <c r="A51" s="15">
        <v>43738.686851747683</v>
      </c>
      <c r="B51" s="6" t="s">
        <v>141</v>
      </c>
      <c r="C51" s="6" t="s">
        <v>142</v>
      </c>
      <c r="E51" s="4" t="str">
        <f t="shared" si="0"/>
        <v>Kyle Chambless</v>
      </c>
      <c r="F51" s="4" t="str">
        <f t="shared" si="1"/>
        <v>Stony Point</v>
      </c>
      <c r="G51" s="4" t="str">
        <f t="shared" si="2"/>
        <v>WDLP</v>
      </c>
      <c r="Q51" s="6" t="s">
        <v>181</v>
      </c>
    </row>
    <row r="52" spans="1:29" ht="13" x14ac:dyDescent="0.15">
      <c r="A52" s="15">
        <v>43738.687272800926</v>
      </c>
      <c r="B52" s="6" t="s">
        <v>9</v>
      </c>
      <c r="D52" s="6" t="s">
        <v>142</v>
      </c>
      <c r="E52" s="4" t="str">
        <f t="shared" si="0"/>
        <v>Ashely Briscoe</v>
      </c>
      <c r="F52" s="4" t="str">
        <f t="shared" si="1"/>
        <v>Stony Point</v>
      </c>
      <c r="G52" s="4" t="str">
        <f t="shared" si="2"/>
        <v>SELP</v>
      </c>
      <c r="AB52" s="6" t="s">
        <v>182</v>
      </c>
    </row>
    <row r="53" spans="1:29" ht="13" x14ac:dyDescent="0.15">
      <c r="A53" s="15">
        <v>43738.687488240743</v>
      </c>
      <c r="B53" s="6" t="s">
        <v>141</v>
      </c>
      <c r="C53" s="6" t="s">
        <v>142</v>
      </c>
      <c r="E53" s="4" t="str">
        <f t="shared" si="0"/>
        <v>Aliana Sanchez</v>
      </c>
      <c r="F53" s="4" t="str">
        <f t="shared" si="1"/>
        <v>Stony Point</v>
      </c>
      <c r="G53" s="4" t="str">
        <f t="shared" si="2"/>
        <v>WDLP</v>
      </c>
      <c r="Q53" s="6" t="s">
        <v>183</v>
      </c>
    </row>
    <row r="54" spans="1:29" ht="13" x14ac:dyDescent="0.15">
      <c r="A54" s="15">
        <v>43738.687502326386</v>
      </c>
      <c r="B54" s="6" t="s">
        <v>141</v>
      </c>
      <c r="C54" s="6" t="s">
        <v>142</v>
      </c>
      <c r="E54" s="4" t="str">
        <f t="shared" si="0"/>
        <v>Agnieszka Jesionowska</v>
      </c>
      <c r="F54" s="4" t="str">
        <f t="shared" si="1"/>
        <v>Stony Point</v>
      </c>
      <c r="G54" s="4" t="str">
        <f t="shared" si="2"/>
        <v>WDLP</v>
      </c>
      <c r="Q54" s="6" t="s">
        <v>184</v>
      </c>
    </row>
    <row r="55" spans="1:29" ht="13" x14ac:dyDescent="0.15">
      <c r="A55" s="15">
        <v>43738.687559456019</v>
      </c>
      <c r="B55" s="6" t="s">
        <v>9</v>
      </c>
      <c r="D55" s="6" t="s">
        <v>142</v>
      </c>
      <c r="E55" s="4" t="str">
        <f t="shared" si="0"/>
        <v>Robert Ebem</v>
      </c>
      <c r="F55" s="4" t="str">
        <f t="shared" si="1"/>
        <v>Stony Point</v>
      </c>
      <c r="G55" s="4" t="str">
        <f t="shared" si="2"/>
        <v>SELP</v>
      </c>
      <c r="AB55" s="6" t="s">
        <v>185</v>
      </c>
    </row>
    <row r="56" spans="1:29" ht="13" x14ac:dyDescent="0.15">
      <c r="A56" s="15">
        <v>43738.688064282411</v>
      </c>
      <c r="B56" s="6" t="s">
        <v>9</v>
      </c>
      <c r="D56" s="6" t="s">
        <v>149</v>
      </c>
      <c r="E56" s="4" t="str">
        <f t="shared" si="0"/>
        <v>Emily Vidaurri</v>
      </c>
      <c r="F56" s="4" t="str">
        <f t="shared" si="1"/>
        <v>Pflugerville</v>
      </c>
      <c r="G56" s="4" t="str">
        <f t="shared" si="2"/>
        <v>SELP</v>
      </c>
      <c r="AA56" s="6" t="s">
        <v>76</v>
      </c>
    </row>
    <row r="57" spans="1:29" ht="13" x14ac:dyDescent="0.15">
      <c r="A57" s="15">
        <v>43738.688194953706</v>
      </c>
      <c r="B57" s="6" t="s">
        <v>9</v>
      </c>
      <c r="D57" s="6" t="s">
        <v>168</v>
      </c>
      <c r="E57" s="4" t="str">
        <f t="shared" si="0"/>
        <v>Jack Nguyen</v>
      </c>
      <c r="F57" s="4" t="str">
        <f t="shared" si="1"/>
        <v>Weiss</v>
      </c>
      <c r="G57" s="4" t="str">
        <f t="shared" si="2"/>
        <v>SELP</v>
      </c>
      <c r="AC57" s="6" t="s">
        <v>116</v>
      </c>
    </row>
    <row r="58" spans="1:29" ht="13" x14ac:dyDescent="0.15">
      <c r="A58" s="15">
        <v>43738.688615023144</v>
      </c>
      <c r="B58" s="6" t="s">
        <v>9</v>
      </c>
      <c r="D58" s="6" t="s">
        <v>168</v>
      </c>
      <c r="E58" s="4" t="str">
        <f t="shared" si="0"/>
        <v>Emmanuel Ahonle</v>
      </c>
      <c r="F58" s="4" t="str">
        <f t="shared" si="1"/>
        <v>Weiss</v>
      </c>
      <c r="G58" s="4" t="str">
        <f t="shared" si="2"/>
        <v>SELP</v>
      </c>
      <c r="AC58" s="6" t="s">
        <v>114</v>
      </c>
    </row>
    <row r="59" spans="1:29" ht="13" x14ac:dyDescent="0.15">
      <c r="A59" s="15">
        <v>43738.688753900467</v>
      </c>
      <c r="B59" s="6" t="s">
        <v>9</v>
      </c>
      <c r="D59" s="6" t="s">
        <v>168</v>
      </c>
      <c r="E59" s="4" t="str">
        <f t="shared" si="0"/>
        <v>Chase Robbins</v>
      </c>
      <c r="F59" s="4" t="str">
        <f t="shared" si="1"/>
        <v>Weiss</v>
      </c>
      <c r="G59" s="4" t="str">
        <f t="shared" si="2"/>
        <v>SELP</v>
      </c>
      <c r="AC59" s="6" t="s">
        <v>110</v>
      </c>
    </row>
    <row r="60" spans="1:29" ht="13" x14ac:dyDescent="0.15">
      <c r="A60" s="15">
        <v>43738.689289074071</v>
      </c>
      <c r="B60" s="6" t="s">
        <v>9</v>
      </c>
      <c r="D60" s="6" t="s">
        <v>142</v>
      </c>
      <c r="E60" s="4" t="str">
        <f t="shared" si="0"/>
        <v>Alicia Navarro</v>
      </c>
      <c r="F60" s="4" t="str">
        <f t="shared" si="1"/>
        <v>Stony Point</v>
      </c>
      <c r="G60" s="4" t="str">
        <f t="shared" si="2"/>
        <v>SELP</v>
      </c>
      <c r="AB60" s="6" t="s">
        <v>186</v>
      </c>
    </row>
    <row r="61" spans="1:29" ht="13" x14ac:dyDescent="0.15">
      <c r="A61" s="15">
        <v>43738.689316469907</v>
      </c>
      <c r="B61" s="6" t="s">
        <v>9</v>
      </c>
      <c r="D61" s="6" t="s">
        <v>142</v>
      </c>
      <c r="E61" s="4" t="str">
        <f t="shared" si="0"/>
        <v>Chieh-An Chen</v>
      </c>
      <c r="F61" s="4" t="str">
        <f t="shared" si="1"/>
        <v>Stony Point</v>
      </c>
      <c r="G61" s="4" t="str">
        <f t="shared" si="2"/>
        <v>SELP</v>
      </c>
      <c r="AB61" s="6" t="s">
        <v>187</v>
      </c>
    </row>
    <row r="62" spans="1:29" ht="13" x14ac:dyDescent="0.15">
      <c r="A62" s="15">
        <v>43738.689342638885</v>
      </c>
      <c r="B62" s="6" t="s">
        <v>9</v>
      </c>
      <c r="D62" s="6" t="s">
        <v>168</v>
      </c>
      <c r="E62" s="4" t="str">
        <f t="shared" si="0"/>
        <v>Caleb Ulangca</v>
      </c>
      <c r="F62" s="4" t="str">
        <f t="shared" si="1"/>
        <v>Weiss</v>
      </c>
      <c r="G62" s="4" t="str">
        <f t="shared" si="2"/>
        <v>SELP</v>
      </c>
      <c r="AC62" s="6" t="s">
        <v>108</v>
      </c>
    </row>
    <row r="63" spans="1:29" ht="13" x14ac:dyDescent="0.15">
      <c r="A63" s="15">
        <v>43738.689589965274</v>
      </c>
      <c r="B63" s="6" t="s">
        <v>9</v>
      </c>
      <c r="D63" s="6" t="s">
        <v>142</v>
      </c>
      <c r="E63" s="4" t="str">
        <f t="shared" si="0"/>
        <v>Anne-Marie Prosper</v>
      </c>
      <c r="F63" s="4" t="str">
        <f t="shared" si="1"/>
        <v>Stony Point</v>
      </c>
      <c r="G63" s="4" t="str">
        <f t="shared" si="2"/>
        <v>SELP</v>
      </c>
      <c r="AB63" s="6" t="s">
        <v>188</v>
      </c>
    </row>
    <row r="64" spans="1:29" ht="13" x14ac:dyDescent="0.15">
      <c r="A64" s="15">
        <v>43738.689649131949</v>
      </c>
      <c r="B64" s="6" t="s">
        <v>141</v>
      </c>
      <c r="C64" s="6" t="s">
        <v>168</v>
      </c>
      <c r="E64" s="4" t="str">
        <f t="shared" si="0"/>
        <v>Isaac Ahonle</v>
      </c>
      <c r="F64" s="4" t="str">
        <f t="shared" si="1"/>
        <v>Weiss</v>
      </c>
      <c r="G64" s="4" t="str">
        <f t="shared" si="2"/>
        <v>WDLP</v>
      </c>
      <c r="R64" s="6" t="s">
        <v>189</v>
      </c>
    </row>
    <row r="65" spans="1:29" ht="13" x14ac:dyDescent="0.15">
      <c r="A65" s="15">
        <v>43738.689655324073</v>
      </c>
      <c r="B65" s="6" t="s">
        <v>141</v>
      </c>
      <c r="C65" s="6" t="s">
        <v>168</v>
      </c>
      <c r="E65" s="4" t="str">
        <f t="shared" si="0"/>
        <v>Gabriella Vallejo</v>
      </c>
      <c r="F65" s="4" t="str">
        <f t="shared" si="1"/>
        <v>Weiss</v>
      </c>
      <c r="G65" s="4" t="str">
        <f t="shared" si="2"/>
        <v>WDLP</v>
      </c>
      <c r="R65" s="6" t="s">
        <v>190</v>
      </c>
    </row>
    <row r="66" spans="1:29" ht="13" x14ac:dyDescent="0.15">
      <c r="A66" s="15">
        <v>43738.689677731483</v>
      </c>
      <c r="B66" s="6" t="s">
        <v>141</v>
      </c>
      <c r="C66" s="6" t="s">
        <v>149</v>
      </c>
      <c r="E66" s="4" t="str">
        <f t="shared" si="0"/>
        <v>Desiree Flores</v>
      </c>
      <c r="F66" s="4" t="str">
        <f t="shared" si="1"/>
        <v>Pflugerville</v>
      </c>
      <c r="G66" s="4" t="str">
        <f t="shared" si="2"/>
        <v>WDLP</v>
      </c>
      <c r="P66" s="6" t="s">
        <v>191</v>
      </c>
    </row>
    <row r="67" spans="1:29" ht="13" x14ac:dyDescent="0.15">
      <c r="A67" s="15">
        <v>43738.689890706017</v>
      </c>
      <c r="B67" s="6" t="s">
        <v>141</v>
      </c>
      <c r="C67" s="6" t="s">
        <v>168</v>
      </c>
      <c r="E67" s="4" t="str">
        <f t="shared" si="0"/>
        <v>Abigail Berry</v>
      </c>
      <c r="F67" s="4" t="str">
        <f t="shared" si="1"/>
        <v>Weiss</v>
      </c>
      <c r="G67" s="4" t="str">
        <f t="shared" si="2"/>
        <v>WDLP</v>
      </c>
      <c r="R67" s="6" t="s">
        <v>192</v>
      </c>
    </row>
    <row r="68" spans="1:29" ht="13" x14ac:dyDescent="0.15">
      <c r="A68" s="15">
        <v>43738.690192928239</v>
      </c>
      <c r="B68" s="6" t="s">
        <v>9</v>
      </c>
      <c r="D68" s="6" t="s">
        <v>142</v>
      </c>
      <c r="E68" s="4" t="str">
        <f t="shared" si="0"/>
        <v>Delilah Villegas</v>
      </c>
      <c r="F68" s="4" t="str">
        <f t="shared" si="1"/>
        <v>Stony Point</v>
      </c>
      <c r="G68" s="4" t="str">
        <f t="shared" si="2"/>
        <v>SELP</v>
      </c>
      <c r="AB68" s="6" t="s">
        <v>193</v>
      </c>
    </row>
    <row r="69" spans="1:29" ht="13" x14ac:dyDescent="0.15">
      <c r="A69" s="15">
        <v>43738.690360636574</v>
      </c>
      <c r="B69" s="6" t="s">
        <v>141</v>
      </c>
      <c r="C69" s="6" t="s">
        <v>194</v>
      </c>
      <c r="E69" s="4" t="str">
        <f t="shared" si="0"/>
        <v>Ashlyn King</v>
      </c>
      <c r="F69" s="4" t="str">
        <f t="shared" si="1"/>
        <v>Akins</v>
      </c>
      <c r="G69" s="4" t="str">
        <f t="shared" si="2"/>
        <v>WDLP</v>
      </c>
      <c r="H69" s="6" t="s">
        <v>195</v>
      </c>
    </row>
    <row r="70" spans="1:29" ht="13" x14ac:dyDescent="0.15">
      <c r="A70" s="15">
        <v>43738.690656435181</v>
      </c>
      <c r="B70" s="6" t="s">
        <v>9</v>
      </c>
      <c r="D70" s="6" t="s">
        <v>144</v>
      </c>
      <c r="E70" s="4" t="str">
        <f t="shared" si="0"/>
        <v>Lucia Hernandez</v>
      </c>
      <c r="F70" s="4" t="str">
        <f t="shared" si="1"/>
        <v>Del Valle</v>
      </c>
      <c r="G70" s="4" t="str">
        <f t="shared" si="2"/>
        <v>SELP</v>
      </c>
      <c r="T70" s="6" t="s">
        <v>196</v>
      </c>
    </row>
    <row r="71" spans="1:29" ht="13" x14ac:dyDescent="0.15">
      <c r="A71" s="15">
        <v>43738.690681539352</v>
      </c>
      <c r="B71" s="6" t="s">
        <v>9</v>
      </c>
      <c r="D71" s="6" t="s">
        <v>168</v>
      </c>
      <c r="E71" s="4" t="str">
        <f t="shared" si="0"/>
        <v>Leia Kelly</v>
      </c>
      <c r="F71" s="4" t="str">
        <f t="shared" si="1"/>
        <v>Weiss</v>
      </c>
      <c r="G71" s="4" t="str">
        <f t="shared" si="2"/>
        <v>SELP</v>
      </c>
      <c r="AC71" s="6" t="s">
        <v>118</v>
      </c>
    </row>
    <row r="72" spans="1:29" ht="13" x14ac:dyDescent="0.15">
      <c r="A72" s="15">
        <v>43738.690963217596</v>
      </c>
      <c r="B72" s="6" t="s">
        <v>9</v>
      </c>
      <c r="D72" s="6" t="s">
        <v>142</v>
      </c>
      <c r="E72" s="4" t="str">
        <f t="shared" si="0"/>
        <v>Sara LaFollette</v>
      </c>
      <c r="F72" s="4" t="str">
        <f t="shared" si="1"/>
        <v>Stony Point</v>
      </c>
      <c r="G72" s="4" t="str">
        <f t="shared" si="2"/>
        <v>SELP</v>
      </c>
      <c r="AB72" s="6" t="s">
        <v>197</v>
      </c>
    </row>
    <row r="73" spans="1:29" ht="13" x14ac:dyDescent="0.15">
      <c r="A73" s="15">
        <v>43738.691282222222</v>
      </c>
      <c r="B73" s="6" t="s">
        <v>141</v>
      </c>
      <c r="C73" s="6" t="s">
        <v>168</v>
      </c>
      <c r="E73" s="4" t="str">
        <f t="shared" si="0"/>
        <v>Favour Toghanro</v>
      </c>
      <c r="F73" s="4" t="str">
        <f t="shared" si="1"/>
        <v>Weiss</v>
      </c>
      <c r="G73" s="4" t="str">
        <f t="shared" si="2"/>
        <v>WDLP</v>
      </c>
      <c r="R73" s="6" t="s">
        <v>198</v>
      </c>
    </row>
    <row r="74" spans="1:29" ht="13" x14ac:dyDescent="0.15">
      <c r="A74" s="15">
        <v>43738.691651342597</v>
      </c>
      <c r="B74" s="6" t="s">
        <v>141</v>
      </c>
      <c r="C74" s="6" t="s">
        <v>168</v>
      </c>
      <c r="E74" s="4" t="str">
        <f t="shared" si="0"/>
        <v>Lynnette DeCuire</v>
      </c>
      <c r="F74" s="4" t="str">
        <f t="shared" si="1"/>
        <v>Weiss</v>
      </c>
      <c r="G74" s="4" t="str">
        <f t="shared" si="2"/>
        <v>WDLP</v>
      </c>
      <c r="R74" s="6" t="s">
        <v>199</v>
      </c>
    </row>
    <row r="75" spans="1:29" ht="13" x14ac:dyDescent="0.15">
      <c r="A75" s="15">
        <v>43738.691811666664</v>
      </c>
      <c r="B75" s="6" t="s">
        <v>141</v>
      </c>
      <c r="C75" s="6" t="s">
        <v>194</v>
      </c>
      <c r="E75" s="4" t="str">
        <f t="shared" si="0"/>
        <v>Nicholas Cibrone</v>
      </c>
      <c r="F75" s="4" t="str">
        <f t="shared" si="1"/>
        <v>Akins</v>
      </c>
      <c r="G75" s="4" t="str">
        <f t="shared" si="2"/>
        <v>WDLP</v>
      </c>
      <c r="H75" s="6" t="s">
        <v>200</v>
      </c>
    </row>
    <row r="76" spans="1:29" ht="13" x14ac:dyDescent="0.15">
      <c r="A76" s="15">
        <v>43738.691826631941</v>
      </c>
      <c r="B76" s="6" t="s">
        <v>141</v>
      </c>
      <c r="C76" s="6" t="s">
        <v>194</v>
      </c>
      <c r="E76" s="4" t="str">
        <f t="shared" si="0"/>
        <v>Francisco Ojeda</v>
      </c>
      <c r="F76" s="4" t="str">
        <f t="shared" si="1"/>
        <v>Akins</v>
      </c>
      <c r="G76" s="4" t="str">
        <f t="shared" si="2"/>
        <v>WDLP</v>
      </c>
      <c r="H76" s="6" t="s">
        <v>201</v>
      </c>
    </row>
    <row r="77" spans="1:29" ht="13" x14ac:dyDescent="0.15">
      <c r="A77" s="15">
        <v>43738.692190289352</v>
      </c>
      <c r="B77" s="6" t="s">
        <v>141</v>
      </c>
      <c r="C77" s="6" t="s">
        <v>168</v>
      </c>
      <c r="E77" s="4" t="str">
        <f t="shared" si="0"/>
        <v>Regina DeCuire</v>
      </c>
      <c r="F77" s="4" t="str">
        <f t="shared" si="1"/>
        <v>Weiss</v>
      </c>
      <c r="G77" s="4" t="str">
        <f t="shared" si="2"/>
        <v>WDLP</v>
      </c>
      <c r="R77" s="6" t="s">
        <v>202</v>
      </c>
    </row>
    <row r="78" spans="1:29" ht="13" x14ac:dyDescent="0.15">
      <c r="A78" s="15">
        <v>43738.692600266208</v>
      </c>
      <c r="B78" s="6" t="s">
        <v>141</v>
      </c>
      <c r="C78" s="6" t="s">
        <v>194</v>
      </c>
      <c r="E78" s="4" t="str">
        <f t="shared" si="0"/>
        <v>Sean Koonce</v>
      </c>
      <c r="F78" s="4" t="str">
        <f t="shared" si="1"/>
        <v>Akins</v>
      </c>
      <c r="G78" s="4" t="str">
        <f t="shared" si="2"/>
        <v>WDLP</v>
      </c>
      <c r="H78" s="6" t="s">
        <v>203</v>
      </c>
    </row>
    <row r="79" spans="1:29" ht="13" x14ac:dyDescent="0.15">
      <c r="A79" s="15">
        <v>43738.692741331019</v>
      </c>
      <c r="B79" s="6" t="s">
        <v>9</v>
      </c>
      <c r="D79" s="6" t="s">
        <v>142</v>
      </c>
      <c r="E79" s="4" t="str">
        <f t="shared" si="0"/>
        <v>Aidan Lengua</v>
      </c>
      <c r="F79" s="4" t="str">
        <f t="shared" si="1"/>
        <v>Stony Point</v>
      </c>
      <c r="G79" s="4" t="str">
        <f t="shared" si="2"/>
        <v>SELP</v>
      </c>
      <c r="AB79" s="6" t="s">
        <v>204</v>
      </c>
    </row>
    <row r="80" spans="1:29" ht="13" x14ac:dyDescent="0.15">
      <c r="A80" s="15">
        <v>43738.693140300922</v>
      </c>
      <c r="B80" s="6" t="s">
        <v>141</v>
      </c>
      <c r="C80" s="6" t="s">
        <v>194</v>
      </c>
      <c r="E80" s="4" t="str">
        <f t="shared" si="0"/>
        <v>William Hale</v>
      </c>
      <c r="F80" s="4" t="str">
        <f t="shared" si="1"/>
        <v>Akins</v>
      </c>
      <c r="G80" s="4" t="str">
        <f t="shared" si="2"/>
        <v>WDLP</v>
      </c>
      <c r="H80" s="6" t="s">
        <v>205</v>
      </c>
    </row>
    <row r="81" spans="1:27" ht="13" x14ac:dyDescent="0.15">
      <c r="A81" s="15">
        <v>43738.693535358798</v>
      </c>
      <c r="B81" s="6" t="s">
        <v>141</v>
      </c>
      <c r="C81" s="6" t="s">
        <v>194</v>
      </c>
      <c r="E81" s="4" t="str">
        <f t="shared" si="0"/>
        <v>Yazmin Tambunga</v>
      </c>
      <c r="F81" s="4" t="str">
        <f t="shared" si="1"/>
        <v>Akins</v>
      </c>
      <c r="G81" s="4" t="str">
        <f t="shared" si="2"/>
        <v>WDLP</v>
      </c>
      <c r="H81" s="6" t="s">
        <v>206</v>
      </c>
    </row>
    <row r="82" spans="1:27" ht="13" x14ac:dyDescent="0.15">
      <c r="A82" s="15">
        <v>43738.694144618057</v>
      </c>
      <c r="B82" s="6" t="s">
        <v>141</v>
      </c>
      <c r="C82" s="6" t="s">
        <v>194</v>
      </c>
      <c r="E82" s="4" t="str">
        <f t="shared" si="0"/>
        <v>Nyla Lassiter</v>
      </c>
      <c r="F82" s="4" t="str">
        <f t="shared" si="1"/>
        <v>Akins</v>
      </c>
      <c r="G82" s="4" t="str">
        <f t="shared" si="2"/>
        <v>WDLP</v>
      </c>
      <c r="H82" s="6" t="s">
        <v>207</v>
      </c>
    </row>
    <row r="83" spans="1:27" ht="13" x14ac:dyDescent="0.15">
      <c r="A83" s="15">
        <v>43738.695316712961</v>
      </c>
      <c r="B83" s="6" t="s">
        <v>141</v>
      </c>
      <c r="C83" s="6" t="s">
        <v>194</v>
      </c>
      <c r="E83" s="4" t="str">
        <f t="shared" si="0"/>
        <v>Maria Contreras</v>
      </c>
      <c r="F83" s="4" t="str">
        <f t="shared" si="1"/>
        <v>Akins</v>
      </c>
      <c r="G83" s="4" t="str">
        <f t="shared" si="2"/>
        <v>WDLP</v>
      </c>
      <c r="H83" s="6" t="s">
        <v>208</v>
      </c>
    </row>
    <row r="84" spans="1:27" ht="13" x14ac:dyDescent="0.15">
      <c r="A84" s="15">
        <v>43738.698848020838</v>
      </c>
      <c r="B84" s="6" t="s">
        <v>9</v>
      </c>
      <c r="D84" s="6" t="s">
        <v>149</v>
      </c>
      <c r="E84" s="4" t="str">
        <f t="shared" si="0"/>
        <v>Roberto Salinas</v>
      </c>
      <c r="F84" s="4" t="str">
        <f t="shared" si="1"/>
        <v>Pflugerville</v>
      </c>
      <c r="G84" s="4" t="str">
        <f t="shared" si="2"/>
        <v>SELP</v>
      </c>
      <c r="AA84" s="6" t="s">
        <v>90</v>
      </c>
    </row>
    <row r="85" spans="1:27" ht="13" x14ac:dyDescent="0.15">
      <c r="A85" s="15">
        <v>43738.700277395837</v>
      </c>
      <c r="B85" s="6" t="s">
        <v>141</v>
      </c>
      <c r="C85" s="6" t="s">
        <v>144</v>
      </c>
      <c r="E85" s="4" t="str">
        <f t="shared" si="0"/>
        <v>Ty Warren</v>
      </c>
      <c r="F85" s="4" t="str">
        <f t="shared" si="1"/>
        <v>Del Valle</v>
      </c>
      <c r="G85" s="4" t="str">
        <f t="shared" si="2"/>
        <v>WDLP</v>
      </c>
      <c r="I85" s="6" t="s">
        <v>209</v>
      </c>
    </row>
    <row r="86" spans="1:27" ht="13" x14ac:dyDescent="0.15">
      <c r="A86" s="15">
        <v>43738.701522523144</v>
      </c>
      <c r="B86" s="6" t="s">
        <v>141</v>
      </c>
      <c r="C86" s="6" t="s">
        <v>210</v>
      </c>
      <c r="E86" s="4" t="str">
        <f t="shared" si="0"/>
        <v>Shiron Hamlin Jr.</v>
      </c>
      <c r="F86" s="4" t="str">
        <f t="shared" si="1"/>
        <v>Manor Early College High School</v>
      </c>
      <c r="G86" s="4" t="str">
        <f t="shared" si="2"/>
        <v>WDLP</v>
      </c>
      <c r="L86" s="6" t="s">
        <v>211</v>
      </c>
    </row>
    <row r="87" spans="1:27" ht="13" x14ac:dyDescent="0.15">
      <c r="A87" s="15">
        <v>43738.702502824075</v>
      </c>
      <c r="B87" s="6" t="s">
        <v>141</v>
      </c>
      <c r="C87" s="6" t="s">
        <v>210</v>
      </c>
      <c r="E87" s="4" t="str">
        <f t="shared" si="0"/>
        <v>Kiya Clay</v>
      </c>
      <c r="F87" s="4" t="str">
        <f t="shared" si="1"/>
        <v>Manor Early College High School</v>
      </c>
      <c r="G87" s="4" t="str">
        <f t="shared" si="2"/>
        <v>WDLP</v>
      </c>
      <c r="L87" s="6" t="s">
        <v>212</v>
      </c>
    </row>
    <row r="88" spans="1:27" ht="13" x14ac:dyDescent="0.15">
      <c r="A88" s="15">
        <v>43738.703357766208</v>
      </c>
      <c r="B88" s="6" t="s">
        <v>141</v>
      </c>
      <c r="C88" s="6" t="s">
        <v>210</v>
      </c>
      <c r="E88" s="4" t="str">
        <f t="shared" si="0"/>
        <v>Marco Reyes</v>
      </c>
      <c r="F88" s="4" t="str">
        <f t="shared" si="1"/>
        <v>Manor Early College High School</v>
      </c>
      <c r="G88" s="4" t="str">
        <f t="shared" si="2"/>
        <v>WDLP</v>
      </c>
      <c r="L88" s="6" t="s">
        <v>213</v>
      </c>
    </row>
    <row r="89" spans="1:27" ht="13" x14ac:dyDescent="0.15">
      <c r="A89" s="15">
        <v>43738.703409490743</v>
      </c>
      <c r="B89" s="6" t="s">
        <v>141</v>
      </c>
      <c r="C89" s="6" t="s">
        <v>210</v>
      </c>
      <c r="E89" s="4" t="str">
        <f t="shared" si="0"/>
        <v>Ellie Chan</v>
      </c>
      <c r="F89" s="4" t="str">
        <f t="shared" si="1"/>
        <v>Manor Early College High School</v>
      </c>
      <c r="G89" s="4" t="str">
        <f t="shared" si="2"/>
        <v>WDLP</v>
      </c>
      <c r="L89" s="6" t="s">
        <v>214</v>
      </c>
    </row>
    <row r="90" spans="1:27" ht="13" x14ac:dyDescent="0.15">
      <c r="A90" s="15">
        <v>43738.704073414352</v>
      </c>
      <c r="B90" s="6" t="s">
        <v>141</v>
      </c>
      <c r="C90" s="6" t="s">
        <v>210</v>
      </c>
      <c r="E90" s="4" t="str">
        <f t="shared" si="0"/>
        <v>Rudy Morales Hernandez</v>
      </c>
      <c r="F90" s="4" t="str">
        <f t="shared" si="1"/>
        <v>Manor Early College High School</v>
      </c>
      <c r="G90" s="4" t="str">
        <f t="shared" si="2"/>
        <v>WDLP</v>
      </c>
      <c r="L90" s="6" t="s">
        <v>215</v>
      </c>
    </row>
    <row r="91" spans="1:27" ht="13" x14ac:dyDescent="0.15">
      <c r="A91" s="15">
        <v>43738.704246712965</v>
      </c>
      <c r="B91" s="6" t="s">
        <v>141</v>
      </c>
      <c r="C91" s="6" t="s">
        <v>210</v>
      </c>
      <c r="E91" s="4" t="str">
        <f t="shared" si="0"/>
        <v>Timothy Villegas</v>
      </c>
      <c r="F91" s="4" t="str">
        <f t="shared" si="1"/>
        <v>Manor Early College High School</v>
      </c>
      <c r="G91" s="4" t="str">
        <f t="shared" si="2"/>
        <v>WDLP</v>
      </c>
      <c r="L91" s="6" t="s">
        <v>216</v>
      </c>
    </row>
    <row r="92" spans="1:27" ht="13" x14ac:dyDescent="0.15">
      <c r="A92" s="15">
        <v>43738.704347939813</v>
      </c>
      <c r="B92" s="6" t="s">
        <v>141</v>
      </c>
      <c r="C92" s="6" t="s">
        <v>210</v>
      </c>
      <c r="E92" s="4" t="str">
        <f t="shared" si="0"/>
        <v>Lilyana Chaney</v>
      </c>
      <c r="F92" s="4" t="str">
        <f t="shared" si="1"/>
        <v>Manor Early College High School</v>
      </c>
      <c r="G92" s="4" t="str">
        <f t="shared" si="2"/>
        <v>WDLP</v>
      </c>
      <c r="L92" s="6" t="s">
        <v>217</v>
      </c>
    </row>
    <row r="93" spans="1:27" ht="13" x14ac:dyDescent="0.15">
      <c r="A93" s="15">
        <v>43738.704464432871</v>
      </c>
      <c r="B93" s="6" t="s">
        <v>141</v>
      </c>
      <c r="C93" s="6" t="s">
        <v>210</v>
      </c>
      <c r="E93" s="4" t="str">
        <f t="shared" si="0"/>
        <v>Natalie Jones</v>
      </c>
      <c r="F93" s="4" t="str">
        <f t="shared" si="1"/>
        <v>Manor Early College High School</v>
      </c>
      <c r="G93" s="4" t="str">
        <f t="shared" si="2"/>
        <v>WDLP</v>
      </c>
      <c r="L93" s="6" t="s">
        <v>218</v>
      </c>
    </row>
    <row r="94" spans="1:27" ht="13" x14ac:dyDescent="0.15">
      <c r="A94" s="15">
        <v>43738.70447809028</v>
      </c>
      <c r="B94" s="6" t="s">
        <v>141</v>
      </c>
      <c r="C94" s="6" t="s">
        <v>210</v>
      </c>
      <c r="E94" s="4" t="str">
        <f t="shared" si="0"/>
        <v>Marienne Duran Henriquez</v>
      </c>
      <c r="F94" s="4" t="str">
        <f t="shared" si="1"/>
        <v>Manor Early College High School</v>
      </c>
      <c r="G94" s="4" t="str">
        <f t="shared" si="2"/>
        <v>WDLP</v>
      </c>
      <c r="L94" s="6" t="s">
        <v>219</v>
      </c>
    </row>
    <row r="95" spans="1:27" ht="13" x14ac:dyDescent="0.15">
      <c r="A95" s="15">
        <v>43738.70455461806</v>
      </c>
      <c r="B95" s="6" t="s">
        <v>141</v>
      </c>
      <c r="C95" s="6" t="s">
        <v>194</v>
      </c>
      <c r="E95" s="4" t="str">
        <f t="shared" si="0"/>
        <v>Esteban Rivera</v>
      </c>
      <c r="F95" s="4" t="str">
        <f t="shared" si="1"/>
        <v>Akins</v>
      </c>
      <c r="G95" s="4" t="str">
        <f t="shared" si="2"/>
        <v>WDLP</v>
      </c>
      <c r="H95" s="6" t="s">
        <v>220</v>
      </c>
    </row>
    <row r="96" spans="1:27" ht="13" x14ac:dyDescent="0.15">
      <c r="A96" s="15">
        <v>43738.704619456017</v>
      </c>
      <c r="B96" s="6" t="s">
        <v>141</v>
      </c>
      <c r="C96" s="6" t="s">
        <v>210</v>
      </c>
      <c r="E96" s="4" t="str">
        <f t="shared" si="0"/>
        <v>Madison Pool</v>
      </c>
      <c r="F96" s="4" t="str">
        <f t="shared" si="1"/>
        <v>Manor Early College High School</v>
      </c>
      <c r="G96" s="4" t="str">
        <f t="shared" si="2"/>
        <v>WDLP</v>
      </c>
      <c r="L96" s="6" t="s">
        <v>221</v>
      </c>
    </row>
    <row r="97" spans="1:23" ht="13" x14ac:dyDescent="0.15">
      <c r="A97" s="15">
        <v>43738.704945949074</v>
      </c>
      <c r="B97" s="6" t="s">
        <v>9</v>
      </c>
      <c r="D97" s="6" t="s">
        <v>144</v>
      </c>
      <c r="E97" s="4" t="str">
        <f t="shared" si="0"/>
        <v>Henry Dominguez</v>
      </c>
      <c r="F97" s="4" t="str">
        <f t="shared" si="1"/>
        <v>Del Valle</v>
      </c>
      <c r="G97" s="4" t="str">
        <f t="shared" si="2"/>
        <v>SELP</v>
      </c>
      <c r="T97" s="6" t="s">
        <v>222</v>
      </c>
    </row>
    <row r="98" spans="1:23" ht="13" x14ac:dyDescent="0.15">
      <c r="A98" s="15">
        <v>43738.705520844909</v>
      </c>
      <c r="B98" s="6" t="s">
        <v>141</v>
      </c>
      <c r="C98" s="6" t="s">
        <v>210</v>
      </c>
      <c r="E98" s="4" t="str">
        <f t="shared" si="0"/>
        <v>Jeffrey Inthasane</v>
      </c>
      <c r="F98" s="4" t="str">
        <f t="shared" si="1"/>
        <v>Manor Early College High School</v>
      </c>
      <c r="G98" s="4" t="str">
        <f t="shared" si="2"/>
        <v>WDLP</v>
      </c>
      <c r="L98" s="6" t="s">
        <v>223</v>
      </c>
    </row>
    <row r="99" spans="1:23" ht="13" x14ac:dyDescent="0.15">
      <c r="A99" s="15">
        <v>43738.705601956019</v>
      </c>
      <c r="B99" s="6" t="s">
        <v>141</v>
      </c>
      <c r="C99" s="6" t="s">
        <v>210</v>
      </c>
      <c r="E99" s="4" t="str">
        <f t="shared" si="0"/>
        <v>Ashley Krang</v>
      </c>
      <c r="F99" s="4" t="str">
        <f t="shared" si="1"/>
        <v>Manor Early College High School</v>
      </c>
      <c r="G99" s="4" t="str">
        <f t="shared" si="2"/>
        <v>WDLP</v>
      </c>
      <c r="L99" s="6" t="s">
        <v>224</v>
      </c>
    </row>
    <row r="100" spans="1:23" ht="13" x14ac:dyDescent="0.15">
      <c r="A100" s="15">
        <v>43738.705915439816</v>
      </c>
      <c r="B100" s="6" t="s">
        <v>141</v>
      </c>
      <c r="C100" s="6" t="s">
        <v>210</v>
      </c>
      <c r="E100" s="4" t="str">
        <f t="shared" si="0"/>
        <v>Maddox Dimmitt</v>
      </c>
      <c r="F100" s="4" t="str">
        <f t="shared" si="1"/>
        <v>Manor Early College High School</v>
      </c>
      <c r="G100" s="4" t="str">
        <f t="shared" si="2"/>
        <v>WDLP</v>
      </c>
      <c r="L100" s="6" t="s">
        <v>225</v>
      </c>
    </row>
    <row r="101" spans="1:23" ht="13" x14ac:dyDescent="0.15">
      <c r="A101" s="15">
        <v>43738.705967337963</v>
      </c>
      <c r="B101" s="6" t="s">
        <v>141</v>
      </c>
      <c r="C101" s="6" t="s">
        <v>210</v>
      </c>
      <c r="E101" s="4" t="str">
        <f t="shared" si="0"/>
        <v>Paw Wah</v>
      </c>
      <c r="F101" s="4" t="str">
        <f t="shared" si="1"/>
        <v>Manor Early College High School</v>
      </c>
      <c r="G101" s="4" t="str">
        <f t="shared" si="2"/>
        <v>WDLP</v>
      </c>
      <c r="L101" s="6" t="s">
        <v>226</v>
      </c>
    </row>
    <row r="102" spans="1:23" ht="13" x14ac:dyDescent="0.15">
      <c r="A102" s="15">
        <v>43738.706023206018</v>
      </c>
      <c r="B102" s="6" t="s">
        <v>141</v>
      </c>
      <c r="C102" s="6" t="s">
        <v>210</v>
      </c>
      <c r="E102" s="4" t="str">
        <f t="shared" si="0"/>
        <v>Maria Aldape</v>
      </c>
      <c r="F102" s="4" t="str">
        <f t="shared" si="1"/>
        <v>Manor Early College High School</v>
      </c>
      <c r="G102" s="4" t="str">
        <f t="shared" si="2"/>
        <v>WDLP</v>
      </c>
      <c r="L102" s="6" t="s">
        <v>227</v>
      </c>
    </row>
    <row r="103" spans="1:23" ht="13" x14ac:dyDescent="0.15">
      <c r="A103" s="15">
        <v>43738.706876956014</v>
      </c>
      <c r="B103" s="6" t="s">
        <v>141</v>
      </c>
      <c r="C103" s="6" t="s">
        <v>210</v>
      </c>
      <c r="E103" s="4" t="str">
        <f t="shared" si="0"/>
        <v>Ja'Mya Rogers</v>
      </c>
      <c r="F103" s="4" t="str">
        <f t="shared" si="1"/>
        <v>Manor Early College High School</v>
      </c>
      <c r="G103" s="4" t="str">
        <f t="shared" si="2"/>
        <v>WDLP</v>
      </c>
      <c r="L103" s="6" t="s">
        <v>228</v>
      </c>
    </row>
    <row r="104" spans="1:23" ht="13" x14ac:dyDescent="0.15">
      <c r="A104" s="15">
        <v>43738.706978113427</v>
      </c>
      <c r="B104" s="6" t="s">
        <v>141</v>
      </c>
      <c r="C104" s="6" t="s">
        <v>210</v>
      </c>
      <c r="E104" s="4" t="str">
        <f t="shared" si="0"/>
        <v>Yael Sanchez</v>
      </c>
      <c r="F104" s="4" t="str">
        <f t="shared" si="1"/>
        <v>Manor Early College High School</v>
      </c>
      <c r="G104" s="4" t="str">
        <f t="shared" si="2"/>
        <v>WDLP</v>
      </c>
      <c r="L104" s="6" t="s">
        <v>229</v>
      </c>
    </row>
    <row r="105" spans="1:23" ht="13" x14ac:dyDescent="0.15">
      <c r="A105" s="15">
        <v>43738.707337893517</v>
      </c>
      <c r="B105" s="6" t="s">
        <v>141</v>
      </c>
      <c r="C105" s="6" t="s">
        <v>210</v>
      </c>
      <c r="E105" s="4" t="str">
        <f t="shared" si="0"/>
        <v>Nilmarie Gonzalez-Ugarte</v>
      </c>
      <c r="F105" s="4" t="str">
        <f t="shared" si="1"/>
        <v>Manor Early College High School</v>
      </c>
      <c r="G105" s="4" t="str">
        <f t="shared" si="2"/>
        <v>WDLP</v>
      </c>
      <c r="L105" s="6" t="s">
        <v>230</v>
      </c>
    </row>
    <row r="106" spans="1:23" ht="13" x14ac:dyDescent="0.15">
      <c r="A106" s="15">
        <v>43738.708084907412</v>
      </c>
      <c r="B106" s="6" t="s">
        <v>9</v>
      </c>
      <c r="D106" s="6" t="s">
        <v>210</v>
      </c>
      <c r="E106" s="4" t="str">
        <f t="shared" si="0"/>
        <v>Valeria Resendiz</v>
      </c>
      <c r="F106" s="4" t="str">
        <f t="shared" si="1"/>
        <v>Manor Early College High School</v>
      </c>
      <c r="G106" s="4" t="str">
        <f t="shared" si="2"/>
        <v>SELP</v>
      </c>
      <c r="W106" s="6" t="s">
        <v>231</v>
      </c>
    </row>
    <row r="107" spans="1:23" ht="13" x14ac:dyDescent="0.15">
      <c r="A107" s="15">
        <v>43738.709094456019</v>
      </c>
      <c r="B107" s="6" t="s">
        <v>141</v>
      </c>
      <c r="C107" s="6" t="s">
        <v>210</v>
      </c>
      <c r="E107" s="4" t="str">
        <f t="shared" si="0"/>
        <v>Anarosa Villatoro Reyes</v>
      </c>
      <c r="F107" s="4" t="str">
        <f t="shared" si="1"/>
        <v>Manor Early College High School</v>
      </c>
      <c r="G107" s="4" t="str">
        <f t="shared" si="2"/>
        <v>WDLP</v>
      </c>
      <c r="L107" s="6" t="s">
        <v>232</v>
      </c>
    </row>
    <row r="108" spans="1:23" ht="13" x14ac:dyDescent="0.15">
      <c r="A108" s="15">
        <v>43738.709227523148</v>
      </c>
      <c r="B108" s="6" t="s">
        <v>141</v>
      </c>
      <c r="C108" s="6" t="s">
        <v>210</v>
      </c>
      <c r="E108" s="4" t="str">
        <f t="shared" si="0"/>
        <v>Esait Jaimes</v>
      </c>
      <c r="F108" s="4" t="str">
        <f t="shared" si="1"/>
        <v>Manor Early College High School</v>
      </c>
      <c r="G108" s="4" t="str">
        <f t="shared" si="2"/>
        <v>WDLP</v>
      </c>
      <c r="L108" s="6" t="s">
        <v>233</v>
      </c>
    </row>
    <row r="109" spans="1:23" ht="13" x14ac:dyDescent="0.15">
      <c r="A109" s="15">
        <v>43738.709398726853</v>
      </c>
      <c r="B109" s="6" t="s">
        <v>141</v>
      </c>
      <c r="C109" s="6" t="s">
        <v>234</v>
      </c>
      <c r="E109" s="4" t="str">
        <f t="shared" si="0"/>
        <v>Salemata Diallo</v>
      </c>
      <c r="F109" s="4" t="str">
        <f t="shared" si="1"/>
        <v>Manor High School</v>
      </c>
      <c r="G109" s="4" t="str">
        <f t="shared" si="2"/>
        <v>WDLP</v>
      </c>
      <c r="M109" s="6" t="s">
        <v>235</v>
      </c>
    </row>
    <row r="110" spans="1:23" ht="13" x14ac:dyDescent="0.15">
      <c r="A110" s="15">
        <v>43738.709463287036</v>
      </c>
      <c r="B110" s="6" t="s">
        <v>141</v>
      </c>
      <c r="C110" s="6" t="s">
        <v>210</v>
      </c>
      <c r="E110" s="4" t="str">
        <f t="shared" si="0"/>
        <v>Leondre Russell</v>
      </c>
      <c r="F110" s="4" t="str">
        <f t="shared" si="1"/>
        <v>Manor Early College High School</v>
      </c>
      <c r="G110" s="4" t="str">
        <f t="shared" si="2"/>
        <v>WDLP</v>
      </c>
      <c r="L110" s="6" t="s">
        <v>236</v>
      </c>
    </row>
    <row r="111" spans="1:23" ht="13" x14ac:dyDescent="0.15">
      <c r="A111" s="15">
        <v>43738.709835949077</v>
      </c>
      <c r="B111" s="6" t="s">
        <v>141</v>
      </c>
      <c r="C111" s="6" t="s">
        <v>210</v>
      </c>
      <c r="E111" s="4" t="str">
        <f t="shared" si="0"/>
        <v>Jay Rodriguez</v>
      </c>
      <c r="F111" s="4" t="str">
        <f t="shared" si="1"/>
        <v>Manor Early College High School</v>
      </c>
      <c r="G111" s="4" t="str">
        <f t="shared" si="2"/>
        <v>WDLP</v>
      </c>
      <c r="L111" s="6" t="s">
        <v>237</v>
      </c>
    </row>
    <row r="112" spans="1:23" ht="13" x14ac:dyDescent="0.15">
      <c r="A112" s="15">
        <v>43738.70988944445</v>
      </c>
      <c r="B112" s="6" t="s">
        <v>141</v>
      </c>
      <c r="C112" s="6" t="s">
        <v>234</v>
      </c>
      <c r="E112" s="4" t="str">
        <f t="shared" si="0"/>
        <v>Michelle Rodriguez</v>
      </c>
      <c r="F112" s="4" t="str">
        <f t="shared" si="1"/>
        <v>Manor High School</v>
      </c>
      <c r="G112" s="4" t="str">
        <f t="shared" si="2"/>
        <v>WDLP</v>
      </c>
      <c r="M112" s="6" t="s">
        <v>238</v>
      </c>
    </row>
    <row r="113" spans="1:27" ht="13" x14ac:dyDescent="0.15">
      <c r="A113" s="15">
        <v>43738.710413090274</v>
      </c>
      <c r="B113" s="6" t="s">
        <v>141</v>
      </c>
      <c r="C113" s="6" t="s">
        <v>210</v>
      </c>
      <c r="E113" s="4" t="str">
        <f t="shared" si="0"/>
        <v>Jeremiah Anderson</v>
      </c>
      <c r="F113" s="4" t="str">
        <f t="shared" si="1"/>
        <v>Manor Early College High School</v>
      </c>
      <c r="G113" s="4" t="str">
        <f t="shared" si="2"/>
        <v>WDLP</v>
      </c>
      <c r="L113" s="6" t="s">
        <v>239</v>
      </c>
    </row>
    <row r="114" spans="1:27" ht="13" x14ac:dyDescent="0.15">
      <c r="A114" s="15">
        <v>43738.714511597223</v>
      </c>
      <c r="B114" s="6" t="s">
        <v>141</v>
      </c>
      <c r="C114" s="6" t="s">
        <v>210</v>
      </c>
      <c r="E114" s="4" t="str">
        <f t="shared" si="0"/>
        <v>Bella Ball</v>
      </c>
      <c r="F114" s="4" t="str">
        <f t="shared" si="1"/>
        <v>Manor Early College High School</v>
      </c>
      <c r="G114" s="4" t="str">
        <f t="shared" si="2"/>
        <v>WDLP</v>
      </c>
      <c r="L114" s="6" t="s">
        <v>240</v>
      </c>
    </row>
    <row r="115" spans="1:27" ht="13" x14ac:dyDescent="0.15">
      <c r="A115" s="15">
        <v>43738.714911041665</v>
      </c>
      <c r="B115" s="6" t="s">
        <v>141</v>
      </c>
      <c r="C115" s="6" t="s">
        <v>210</v>
      </c>
      <c r="E115" s="4" t="str">
        <f t="shared" si="0"/>
        <v>Diego Garcia</v>
      </c>
      <c r="F115" s="4" t="str">
        <f t="shared" si="1"/>
        <v>Manor Early College High School</v>
      </c>
      <c r="G115" s="4" t="str">
        <f t="shared" si="2"/>
        <v>WDLP</v>
      </c>
      <c r="L115" s="6" t="s">
        <v>241</v>
      </c>
    </row>
    <row r="116" spans="1:27" ht="13" x14ac:dyDescent="0.15">
      <c r="A116" s="15">
        <v>43738.716883738423</v>
      </c>
      <c r="B116" s="6" t="s">
        <v>141</v>
      </c>
      <c r="C116" s="6" t="s">
        <v>210</v>
      </c>
      <c r="E116" s="4" t="str">
        <f t="shared" si="0"/>
        <v>Michael Castillo</v>
      </c>
      <c r="F116" s="4" t="str">
        <f t="shared" si="1"/>
        <v>Manor Early College High School</v>
      </c>
      <c r="G116" s="4" t="str">
        <f t="shared" si="2"/>
        <v>WDLP</v>
      </c>
      <c r="L116" s="6" t="s">
        <v>242</v>
      </c>
    </row>
    <row r="117" spans="1:27" ht="13" x14ac:dyDescent="0.15">
      <c r="A117" s="15">
        <v>43738.718310601849</v>
      </c>
      <c r="B117" s="6" t="s">
        <v>141</v>
      </c>
      <c r="C117" s="6" t="s">
        <v>234</v>
      </c>
      <c r="E117" s="4" t="str">
        <f t="shared" si="0"/>
        <v>Maria Aranda</v>
      </c>
      <c r="F117" s="4" t="str">
        <f t="shared" si="1"/>
        <v>Manor High School</v>
      </c>
      <c r="G117" s="4" t="str">
        <f t="shared" si="2"/>
        <v>WDLP</v>
      </c>
      <c r="M117" s="6" t="s">
        <v>243</v>
      </c>
    </row>
    <row r="118" spans="1:27" ht="13" x14ac:dyDescent="0.15">
      <c r="A118" s="15">
        <v>43738.721552581017</v>
      </c>
      <c r="B118" s="6" t="s">
        <v>141</v>
      </c>
      <c r="C118" s="6" t="s">
        <v>210</v>
      </c>
      <c r="E118" s="4" t="str">
        <f t="shared" si="0"/>
        <v>Valeria Mireles-Ortiz</v>
      </c>
      <c r="F118" s="4" t="str">
        <f t="shared" si="1"/>
        <v>Manor Early College High School</v>
      </c>
      <c r="G118" s="4" t="str">
        <f t="shared" si="2"/>
        <v>WDLP</v>
      </c>
      <c r="L118" s="6" t="s">
        <v>244</v>
      </c>
    </row>
    <row r="119" spans="1:27" ht="13" x14ac:dyDescent="0.15">
      <c r="A119" s="15">
        <v>43738.722425694446</v>
      </c>
      <c r="B119" s="6" t="s">
        <v>9</v>
      </c>
      <c r="D119" s="6" t="s">
        <v>149</v>
      </c>
      <c r="E119" s="4" t="str">
        <f t="shared" si="0"/>
        <v>Tam Nguyen</v>
      </c>
      <c r="F119" s="4" t="str">
        <f t="shared" si="1"/>
        <v>Pflugerville</v>
      </c>
      <c r="G119" s="4" t="str">
        <f t="shared" si="2"/>
        <v>SELP</v>
      </c>
      <c r="AA119" s="6" t="s">
        <v>96</v>
      </c>
    </row>
    <row r="120" spans="1:27" ht="13" x14ac:dyDescent="0.15">
      <c r="A120" s="15">
        <v>43738.72447184028</v>
      </c>
      <c r="B120" s="6" t="s">
        <v>9</v>
      </c>
      <c r="D120" s="6" t="s">
        <v>149</v>
      </c>
      <c r="E120" s="4" t="str">
        <f t="shared" si="0"/>
        <v>Afreen Alim</v>
      </c>
      <c r="F120" s="4" t="str">
        <f t="shared" si="1"/>
        <v>Pflugerville</v>
      </c>
      <c r="G120" s="4" t="str">
        <f t="shared" si="2"/>
        <v>SELP</v>
      </c>
      <c r="AA120" s="6" t="s">
        <v>62</v>
      </c>
    </row>
    <row r="121" spans="1:27" ht="13" x14ac:dyDescent="0.15">
      <c r="A121" s="15">
        <v>43738.726515914357</v>
      </c>
      <c r="B121" s="6" t="s">
        <v>9</v>
      </c>
      <c r="D121" s="6" t="s">
        <v>149</v>
      </c>
      <c r="E121" s="4" t="str">
        <f t="shared" si="0"/>
        <v>Lily Reddington</v>
      </c>
      <c r="F121" s="4" t="str">
        <f t="shared" si="1"/>
        <v>Pflugerville</v>
      </c>
      <c r="G121" s="4" t="str">
        <f t="shared" si="2"/>
        <v>SELP</v>
      </c>
      <c r="AA121" s="6" t="s">
        <v>88</v>
      </c>
    </row>
    <row r="122" spans="1:27" ht="13" x14ac:dyDescent="0.15">
      <c r="A122" s="15">
        <v>43738.739560150461</v>
      </c>
      <c r="B122" s="6" t="s">
        <v>9</v>
      </c>
      <c r="D122" s="6" t="s">
        <v>149</v>
      </c>
      <c r="E122" s="4" t="str">
        <f t="shared" si="0"/>
        <v>Seraphim Sea</v>
      </c>
      <c r="F122" s="4" t="str">
        <f t="shared" si="1"/>
        <v>Pflugerville</v>
      </c>
      <c r="G122" s="4" t="str">
        <f t="shared" si="2"/>
        <v>SELP</v>
      </c>
      <c r="AA122" s="6" t="s">
        <v>92</v>
      </c>
    </row>
    <row r="123" spans="1:27" ht="13" x14ac:dyDescent="0.15">
      <c r="A123" s="15">
        <v>43738.749116469902</v>
      </c>
      <c r="B123" s="6" t="s">
        <v>141</v>
      </c>
      <c r="C123" s="6" t="s">
        <v>210</v>
      </c>
      <c r="E123" s="4" t="str">
        <f t="shared" si="0"/>
        <v>Isiah Martinez</v>
      </c>
      <c r="F123" s="4" t="str">
        <f t="shared" si="1"/>
        <v>Manor Early College High School</v>
      </c>
      <c r="G123" s="4" t="str">
        <f t="shared" si="2"/>
        <v>WDLP</v>
      </c>
      <c r="L123" s="6" t="s">
        <v>245</v>
      </c>
    </row>
    <row r="124" spans="1:27" ht="13" x14ac:dyDescent="0.15">
      <c r="A124" s="15">
        <v>43738.750964629631</v>
      </c>
      <c r="B124" s="6" t="s">
        <v>141</v>
      </c>
      <c r="C124" s="6" t="s">
        <v>210</v>
      </c>
      <c r="E124" s="4" t="str">
        <f t="shared" si="0"/>
        <v>Dijonay Thomas</v>
      </c>
      <c r="F124" s="4" t="str">
        <f t="shared" si="1"/>
        <v>Manor Early College High School</v>
      </c>
      <c r="G124" s="4" t="str">
        <f t="shared" si="2"/>
        <v>WDLP</v>
      </c>
      <c r="L124" s="6" t="s">
        <v>246</v>
      </c>
    </row>
    <row r="125" spans="1:27" ht="13" x14ac:dyDescent="0.15">
      <c r="A125" s="15">
        <v>43739.632533240743</v>
      </c>
      <c r="B125" s="6" t="s">
        <v>9</v>
      </c>
      <c r="D125" s="6" t="s">
        <v>247</v>
      </c>
      <c r="E125" s="4" t="str">
        <f t="shared" si="0"/>
        <v>Lucian Winkelmann Swaim</v>
      </c>
      <c r="F125" s="4" t="str">
        <f t="shared" si="1"/>
        <v>Harmony</v>
      </c>
      <c r="G125" s="4" t="str">
        <f t="shared" si="2"/>
        <v>SELP</v>
      </c>
      <c r="U125" s="6" t="s">
        <v>248</v>
      </c>
    </row>
    <row r="126" spans="1:27" ht="13" x14ac:dyDescent="0.15">
      <c r="A126" s="15">
        <v>43739.63367549768</v>
      </c>
      <c r="B126" s="6" t="s">
        <v>9</v>
      </c>
      <c r="D126" s="6" t="s">
        <v>247</v>
      </c>
      <c r="E126" s="4" t="str">
        <f t="shared" si="0"/>
        <v>Samantha Ross</v>
      </c>
      <c r="F126" s="4" t="str">
        <f t="shared" si="1"/>
        <v>Harmony</v>
      </c>
      <c r="G126" s="4" t="str">
        <f t="shared" si="2"/>
        <v>SELP</v>
      </c>
      <c r="U126" s="6" t="s">
        <v>249</v>
      </c>
    </row>
    <row r="127" spans="1:27" ht="13" x14ac:dyDescent="0.15">
      <c r="A127" s="15">
        <v>43739.633678483791</v>
      </c>
      <c r="B127" s="6" t="s">
        <v>9</v>
      </c>
      <c r="D127" s="6" t="s">
        <v>247</v>
      </c>
      <c r="E127" s="4" t="str">
        <f t="shared" si="0"/>
        <v>Eric Martinez</v>
      </c>
      <c r="F127" s="4" t="str">
        <f t="shared" si="1"/>
        <v>Harmony</v>
      </c>
      <c r="G127" s="4" t="str">
        <f t="shared" si="2"/>
        <v>SELP</v>
      </c>
      <c r="U127" s="6" t="s">
        <v>250</v>
      </c>
    </row>
    <row r="128" spans="1:27" ht="13" x14ac:dyDescent="0.15">
      <c r="A128" s="15">
        <v>43739.63401130787</v>
      </c>
      <c r="B128" s="6" t="s">
        <v>9</v>
      </c>
      <c r="D128" s="6" t="s">
        <v>247</v>
      </c>
      <c r="E128" s="4" t="str">
        <f t="shared" si="0"/>
        <v>Sheldon Ballard</v>
      </c>
      <c r="F128" s="4" t="str">
        <f t="shared" si="1"/>
        <v>Harmony</v>
      </c>
      <c r="G128" s="4" t="str">
        <f t="shared" si="2"/>
        <v>SELP</v>
      </c>
      <c r="U128" s="6" t="s">
        <v>251</v>
      </c>
    </row>
    <row r="129" spans="1:21" ht="13" x14ac:dyDescent="0.15">
      <c r="A129" s="15">
        <v>43739.634261956016</v>
      </c>
      <c r="B129" s="6" t="s">
        <v>9</v>
      </c>
      <c r="D129" s="6" t="s">
        <v>247</v>
      </c>
      <c r="E129" s="4" t="str">
        <f t="shared" si="0"/>
        <v>Mario Morales</v>
      </c>
      <c r="F129" s="4" t="str">
        <f t="shared" si="1"/>
        <v>Harmony</v>
      </c>
      <c r="G129" s="4" t="str">
        <f t="shared" si="2"/>
        <v>SELP</v>
      </c>
      <c r="U129" s="6" t="s">
        <v>252</v>
      </c>
    </row>
    <row r="130" spans="1:21" ht="13" x14ac:dyDescent="0.15">
      <c r="A130" s="15">
        <v>43739.634497187501</v>
      </c>
      <c r="B130" s="6" t="s">
        <v>141</v>
      </c>
      <c r="C130" s="6" t="s">
        <v>247</v>
      </c>
      <c r="E130" s="4" t="str">
        <f t="shared" si="0"/>
        <v>Doralynn Reyes</v>
      </c>
      <c r="F130" s="4" t="str">
        <f t="shared" si="1"/>
        <v>Harmony</v>
      </c>
      <c r="G130" s="4" t="str">
        <f t="shared" si="2"/>
        <v>WDLP</v>
      </c>
      <c r="J130" s="6" t="s">
        <v>253</v>
      </c>
    </row>
    <row r="131" spans="1:21" ht="13" x14ac:dyDescent="0.15">
      <c r="A131" s="15">
        <v>43739.634719687499</v>
      </c>
      <c r="B131" s="6" t="s">
        <v>141</v>
      </c>
      <c r="C131" s="6" t="s">
        <v>247</v>
      </c>
      <c r="E131" s="4" t="str">
        <f t="shared" si="0"/>
        <v>Awenetria McHorse</v>
      </c>
      <c r="F131" s="4" t="str">
        <f t="shared" si="1"/>
        <v>Harmony</v>
      </c>
      <c r="G131" s="4" t="str">
        <f t="shared" si="2"/>
        <v>WDLP</v>
      </c>
      <c r="J131" s="6" t="s">
        <v>254</v>
      </c>
    </row>
    <row r="132" spans="1:21" ht="13" x14ac:dyDescent="0.15">
      <c r="A132" s="15">
        <v>43739.634794594909</v>
      </c>
      <c r="B132" s="6" t="s">
        <v>9</v>
      </c>
      <c r="D132" s="6" t="s">
        <v>247</v>
      </c>
      <c r="E132" s="4" t="str">
        <f t="shared" si="0"/>
        <v>Rameez Khawaja</v>
      </c>
      <c r="F132" s="4" t="str">
        <f t="shared" si="1"/>
        <v>Harmony</v>
      </c>
      <c r="G132" s="4" t="str">
        <f t="shared" si="2"/>
        <v>SELP</v>
      </c>
      <c r="U132" s="6" t="s">
        <v>255</v>
      </c>
    </row>
    <row r="133" spans="1:21" ht="13" x14ac:dyDescent="0.15">
      <c r="A133" s="15">
        <v>43739.634979363429</v>
      </c>
      <c r="B133" s="6" t="s">
        <v>9</v>
      </c>
      <c r="D133" s="6" t="s">
        <v>247</v>
      </c>
      <c r="E133" s="4" t="str">
        <f t="shared" si="0"/>
        <v>Ethan Do</v>
      </c>
      <c r="F133" s="4" t="str">
        <f t="shared" si="1"/>
        <v>Harmony</v>
      </c>
      <c r="G133" s="4" t="str">
        <f t="shared" si="2"/>
        <v>SELP</v>
      </c>
      <c r="U133" s="6" t="s">
        <v>256</v>
      </c>
    </row>
    <row r="134" spans="1:21" ht="13" x14ac:dyDescent="0.15">
      <c r="A134" s="15">
        <v>43739.635066643517</v>
      </c>
      <c r="B134" s="6" t="s">
        <v>141</v>
      </c>
      <c r="C134" s="6" t="s">
        <v>247</v>
      </c>
      <c r="E134" s="4" t="str">
        <f t="shared" si="0"/>
        <v>Catherine Hyatt</v>
      </c>
      <c r="F134" s="4" t="str">
        <f t="shared" si="1"/>
        <v>Harmony</v>
      </c>
      <c r="G134" s="4" t="str">
        <f t="shared" si="2"/>
        <v>WDLP</v>
      </c>
      <c r="J134" s="6" t="s">
        <v>257</v>
      </c>
    </row>
    <row r="135" spans="1:21" ht="13" x14ac:dyDescent="0.15">
      <c r="A135" s="15">
        <v>43739.635245254627</v>
      </c>
      <c r="B135" s="6" t="s">
        <v>141</v>
      </c>
      <c r="C135" s="6" t="s">
        <v>247</v>
      </c>
      <c r="E135" s="4" t="str">
        <f t="shared" si="0"/>
        <v>Amauri Clark</v>
      </c>
      <c r="F135" s="4" t="str">
        <f t="shared" si="1"/>
        <v>Harmony</v>
      </c>
      <c r="G135" s="4" t="str">
        <f t="shared" si="2"/>
        <v>WDLP</v>
      </c>
      <c r="J135" s="6" t="s">
        <v>258</v>
      </c>
    </row>
    <row r="136" spans="1:21" ht="13" x14ac:dyDescent="0.15">
      <c r="A136" s="15">
        <v>43739.635972488424</v>
      </c>
      <c r="B136" s="6" t="s">
        <v>9</v>
      </c>
      <c r="D136" s="6" t="s">
        <v>247</v>
      </c>
      <c r="E136" s="4" t="str">
        <f t="shared" si="0"/>
        <v>Emin Koroglu</v>
      </c>
      <c r="F136" s="4" t="str">
        <f t="shared" si="1"/>
        <v>Harmony</v>
      </c>
      <c r="G136" s="4" t="str">
        <f t="shared" si="2"/>
        <v>SELP</v>
      </c>
      <c r="U136" s="6" t="s">
        <v>259</v>
      </c>
    </row>
    <row r="137" spans="1:21" ht="13" x14ac:dyDescent="0.15">
      <c r="A137" s="15">
        <v>43739.636286932873</v>
      </c>
      <c r="B137" s="6" t="s">
        <v>9</v>
      </c>
      <c r="D137" s="6" t="s">
        <v>247</v>
      </c>
      <c r="E137" s="4" t="str">
        <f t="shared" si="0"/>
        <v>Jair Cedillo</v>
      </c>
      <c r="F137" s="4" t="str">
        <f t="shared" si="1"/>
        <v>Harmony</v>
      </c>
      <c r="G137" s="4" t="str">
        <f t="shared" si="2"/>
        <v>SELP</v>
      </c>
      <c r="U137" s="6" t="s">
        <v>260</v>
      </c>
    </row>
    <row r="138" spans="1:21" ht="13" x14ac:dyDescent="0.15">
      <c r="A138" s="15">
        <v>43739.636573587966</v>
      </c>
      <c r="B138" s="6" t="s">
        <v>9</v>
      </c>
      <c r="D138" s="6" t="s">
        <v>247</v>
      </c>
      <c r="E138" s="4" t="str">
        <f t="shared" si="0"/>
        <v>Sergio Sanchez</v>
      </c>
      <c r="F138" s="4" t="str">
        <f t="shared" si="1"/>
        <v>Harmony</v>
      </c>
      <c r="G138" s="4" t="str">
        <f t="shared" si="2"/>
        <v>SELP</v>
      </c>
      <c r="U138" s="6" t="s">
        <v>261</v>
      </c>
    </row>
    <row r="139" spans="1:21" ht="13" x14ac:dyDescent="0.15">
      <c r="A139" s="15">
        <v>43739.636642928243</v>
      </c>
      <c r="B139" s="6" t="s">
        <v>9</v>
      </c>
      <c r="D139" s="6" t="s">
        <v>247</v>
      </c>
      <c r="E139" s="4" t="str">
        <f t="shared" si="0"/>
        <v>Parker Leveque</v>
      </c>
      <c r="F139" s="4" t="str">
        <f t="shared" si="1"/>
        <v>Harmony</v>
      </c>
      <c r="G139" s="4" t="str">
        <f t="shared" si="2"/>
        <v>SELP</v>
      </c>
      <c r="U139" s="6" t="s">
        <v>262</v>
      </c>
    </row>
    <row r="140" spans="1:21" ht="13" x14ac:dyDescent="0.15">
      <c r="A140" s="15">
        <v>43739.637799999997</v>
      </c>
      <c r="B140" s="6" t="s">
        <v>9</v>
      </c>
      <c r="D140" s="6" t="s">
        <v>247</v>
      </c>
      <c r="E140" s="4" t="str">
        <f t="shared" si="0"/>
        <v>Adrian Ortuno</v>
      </c>
      <c r="F140" s="4" t="str">
        <f t="shared" si="1"/>
        <v>Harmony</v>
      </c>
      <c r="G140" s="4" t="str">
        <f t="shared" si="2"/>
        <v>SELP</v>
      </c>
      <c r="U140" s="6" t="s">
        <v>263</v>
      </c>
    </row>
    <row r="141" spans="1:21" ht="13" x14ac:dyDescent="0.15">
      <c r="A141" s="15">
        <v>43739.638113680558</v>
      </c>
      <c r="B141" s="6" t="s">
        <v>9</v>
      </c>
      <c r="D141" s="6" t="s">
        <v>247</v>
      </c>
      <c r="E141" s="4" t="str">
        <f t="shared" si="0"/>
        <v>McKalex Alexander</v>
      </c>
      <c r="F141" s="4" t="str">
        <f t="shared" si="1"/>
        <v>Harmony</v>
      </c>
      <c r="G141" s="4" t="str">
        <f t="shared" si="2"/>
        <v>SELP</v>
      </c>
      <c r="U141" s="6" t="s">
        <v>264</v>
      </c>
    </row>
    <row r="142" spans="1:21" ht="13" x14ac:dyDescent="0.15">
      <c r="A142" s="15">
        <v>43739.638963402773</v>
      </c>
      <c r="B142" s="6" t="s">
        <v>141</v>
      </c>
      <c r="C142" s="6" t="s">
        <v>247</v>
      </c>
      <c r="E142" s="4" t="str">
        <f t="shared" si="0"/>
        <v>Jenibelle Corro</v>
      </c>
      <c r="F142" s="4" t="str">
        <f t="shared" si="1"/>
        <v>Harmony</v>
      </c>
      <c r="G142" s="4" t="str">
        <f t="shared" si="2"/>
        <v>WDLP</v>
      </c>
      <c r="J142" s="6" t="s">
        <v>265</v>
      </c>
    </row>
    <row r="143" spans="1:21" ht="13" x14ac:dyDescent="0.15">
      <c r="A143" s="15">
        <v>43739.639144814813</v>
      </c>
      <c r="B143" s="6" t="s">
        <v>9</v>
      </c>
      <c r="D143" s="6" t="s">
        <v>247</v>
      </c>
      <c r="E143" s="4" t="str">
        <f t="shared" si="0"/>
        <v>Mia Williams</v>
      </c>
      <c r="F143" s="4" t="str">
        <f t="shared" si="1"/>
        <v>Harmony</v>
      </c>
      <c r="G143" s="4" t="str">
        <f t="shared" si="2"/>
        <v>SELP</v>
      </c>
      <c r="U143" s="6" t="s">
        <v>266</v>
      </c>
    </row>
    <row r="144" spans="1:21" ht="13" x14ac:dyDescent="0.15">
      <c r="A144" s="15">
        <v>43739.63921523148</v>
      </c>
      <c r="B144" s="6" t="s">
        <v>9</v>
      </c>
      <c r="D144" s="6" t="s">
        <v>247</v>
      </c>
      <c r="E144" s="4" t="str">
        <f t="shared" si="0"/>
        <v>Elianai Reyes</v>
      </c>
      <c r="F144" s="4" t="str">
        <f t="shared" si="1"/>
        <v>Harmony</v>
      </c>
      <c r="G144" s="4" t="str">
        <f t="shared" si="2"/>
        <v>SELP</v>
      </c>
      <c r="U144" s="6" t="s">
        <v>267</v>
      </c>
    </row>
    <row r="145" spans="1:24" ht="13" x14ac:dyDescent="0.15">
      <c r="A145" s="15">
        <v>43739.639296168985</v>
      </c>
      <c r="B145" s="6" t="s">
        <v>9</v>
      </c>
      <c r="D145" s="6" t="s">
        <v>247</v>
      </c>
      <c r="E145" s="4" t="str">
        <f t="shared" si="0"/>
        <v>Brooke Fuessel</v>
      </c>
      <c r="F145" s="4" t="str">
        <f t="shared" si="1"/>
        <v>Harmony</v>
      </c>
      <c r="G145" s="4" t="str">
        <f t="shared" si="2"/>
        <v>SELP</v>
      </c>
      <c r="U145" s="6" t="s">
        <v>268</v>
      </c>
    </row>
    <row r="146" spans="1:24" ht="13" x14ac:dyDescent="0.15">
      <c r="A146" s="15">
        <v>43739.640763761578</v>
      </c>
      <c r="B146" s="6" t="s">
        <v>141</v>
      </c>
      <c r="C146" s="6" t="s">
        <v>247</v>
      </c>
      <c r="E146" s="4" t="str">
        <f t="shared" si="0"/>
        <v>Pranav Rao</v>
      </c>
      <c r="F146" s="4" t="str">
        <f t="shared" si="1"/>
        <v>Harmony</v>
      </c>
      <c r="G146" s="4" t="str">
        <f t="shared" si="2"/>
        <v>WDLP</v>
      </c>
      <c r="J146" s="6" t="s">
        <v>269</v>
      </c>
    </row>
    <row r="147" spans="1:24" ht="13" x14ac:dyDescent="0.15">
      <c r="A147" s="15">
        <v>43739.64255099537</v>
      </c>
      <c r="B147" s="6" t="s">
        <v>141</v>
      </c>
      <c r="C147" s="6" t="s">
        <v>247</v>
      </c>
      <c r="E147" s="4" t="str">
        <f t="shared" si="0"/>
        <v>Anas Rahman</v>
      </c>
      <c r="F147" s="4" t="str">
        <f t="shared" si="1"/>
        <v>Harmony</v>
      </c>
      <c r="G147" s="4" t="str">
        <f t="shared" si="2"/>
        <v>WDLP</v>
      </c>
      <c r="J147" s="6" t="s">
        <v>270</v>
      </c>
    </row>
    <row r="148" spans="1:24" ht="13" x14ac:dyDescent="0.15">
      <c r="A148" s="15">
        <v>43739.650786759259</v>
      </c>
      <c r="B148" s="6" t="s">
        <v>9</v>
      </c>
      <c r="D148" s="6" t="s">
        <v>247</v>
      </c>
      <c r="E148" s="4" t="str">
        <f t="shared" si="0"/>
        <v>Guilliana Lopez</v>
      </c>
      <c r="F148" s="4" t="str">
        <f t="shared" si="1"/>
        <v>Harmony</v>
      </c>
      <c r="G148" s="4" t="str">
        <f t="shared" si="2"/>
        <v>SELP</v>
      </c>
      <c r="U148" s="6" t="s">
        <v>271</v>
      </c>
    </row>
    <row r="149" spans="1:24" ht="13" x14ac:dyDescent="0.15">
      <c r="A149" s="15">
        <v>43739.669019143519</v>
      </c>
      <c r="B149" s="6" t="s">
        <v>141</v>
      </c>
      <c r="C149" s="6" t="s">
        <v>272</v>
      </c>
      <c r="E149" s="4" t="str">
        <f t="shared" si="0"/>
        <v>Lidia Guitierrez</v>
      </c>
      <c r="F149" s="4" t="str">
        <f t="shared" si="1"/>
        <v>Manor New Tech</v>
      </c>
      <c r="G149" s="4" t="str">
        <f t="shared" si="2"/>
        <v>WDLP</v>
      </c>
      <c r="N149" s="6" t="s">
        <v>273</v>
      </c>
    </row>
    <row r="150" spans="1:24" ht="13" x14ac:dyDescent="0.15">
      <c r="A150" s="15">
        <v>43739.669169270834</v>
      </c>
      <c r="B150" s="6" t="s">
        <v>141</v>
      </c>
      <c r="C150" s="6" t="s">
        <v>272</v>
      </c>
      <c r="E150" s="4" t="str">
        <f t="shared" si="0"/>
        <v>Caden Densmore</v>
      </c>
      <c r="F150" s="4" t="str">
        <f t="shared" si="1"/>
        <v>Manor New Tech</v>
      </c>
      <c r="G150" s="4" t="str">
        <f t="shared" si="2"/>
        <v>WDLP</v>
      </c>
      <c r="N150" s="6" t="s">
        <v>274</v>
      </c>
    </row>
    <row r="151" spans="1:24" ht="13" x14ac:dyDescent="0.15">
      <c r="A151" s="15">
        <v>43739.670822777778</v>
      </c>
      <c r="B151" s="6" t="s">
        <v>141</v>
      </c>
      <c r="C151" s="6" t="s">
        <v>144</v>
      </c>
      <c r="E151" s="4" t="str">
        <f t="shared" si="0"/>
        <v>Manuel Patino</v>
      </c>
      <c r="F151" s="4" t="str">
        <f t="shared" si="1"/>
        <v>Del Valle</v>
      </c>
      <c r="G151" s="4" t="str">
        <f t="shared" si="2"/>
        <v>WDLP</v>
      </c>
      <c r="I151" s="6" t="s">
        <v>275</v>
      </c>
    </row>
    <row r="152" spans="1:24" ht="13" x14ac:dyDescent="0.15">
      <c r="A152" s="15">
        <v>43739.673159571757</v>
      </c>
      <c r="B152" s="6" t="s">
        <v>9</v>
      </c>
      <c r="D152" s="6" t="s">
        <v>272</v>
      </c>
      <c r="E152" s="4" t="str">
        <f t="shared" si="0"/>
        <v>Alexandra Loy</v>
      </c>
      <c r="F152" s="4" t="str">
        <f t="shared" si="1"/>
        <v>Manor New Tech</v>
      </c>
      <c r="G152" s="4" t="str">
        <f t="shared" si="2"/>
        <v>SELP</v>
      </c>
      <c r="X152" s="6" t="s">
        <v>276</v>
      </c>
    </row>
    <row r="153" spans="1:24" ht="13" x14ac:dyDescent="0.15">
      <c r="A153" s="15">
        <v>43739.673429884264</v>
      </c>
      <c r="B153" s="6" t="s">
        <v>9</v>
      </c>
      <c r="D153" s="6" t="s">
        <v>272</v>
      </c>
      <c r="E153" s="4" t="str">
        <f t="shared" si="0"/>
        <v>Carolina Barboza</v>
      </c>
      <c r="F153" s="4" t="str">
        <f t="shared" si="1"/>
        <v>Manor New Tech</v>
      </c>
      <c r="G153" s="4" t="str">
        <f t="shared" si="2"/>
        <v>SELP</v>
      </c>
      <c r="X153" s="6" t="s">
        <v>277</v>
      </c>
    </row>
    <row r="154" spans="1:24" ht="13" x14ac:dyDescent="0.15">
      <c r="A154" s="15">
        <v>43739.673606608798</v>
      </c>
      <c r="B154" s="6" t="s">
        <v>141</v>
      </c>
      <c r="C154" s="6" t="s">
        <v>272</v>
      </c>
      <c r="E154" s="4" t="str">
        <f t="shared" si="0"/>
        <v>Aileen Rodriguez</v>
      </c>
      <c r="F154" s="4" t="str">
        <f t="shared" si="1"/>
        <v>Manor New Tech</v>
      </c>
      <c r="G154" s="4" t="str">
        <f t="shared" si="2"/>
        <v>WDLP</v>
      </c>
      <c r="N154" s="6" t="s">
        <v>278</v>
      </c>
    </row>
    <row r="155" spans="1:24" ht="13" x14ac:dyDescent="0.15">
      <c r="A155" s="15">
        <v>43739.673866041667</v>
      </c>
      <c r="B155" s="6" t="s">
        <v>9</v>
      </c>
      <c r="D155" s="6" t="s">
        <v>272</v>
      </c>
      <c r="E155" s="4" t="str">
        <f t="shared" si="0"/>
        <v>Maylo Garcia</v>
      </c>
      <c r="F155" s="4" t="str">
        <f t="shared" si="1"/>
        <v>Manor New Tech</v>
      </c>
      <c r="G155" s="4" t="str">
        <f t="shared" si="2"/>
        <v>SELP</v>
      </c>
      <c r="X155" s="6" t="s">
        <v>279</v>
      </c>
    </row>
    <row r="156" spans="1:24" ht="13" x14ac:dyDescent="0.15">
      <c r="A156" s="15">
        <v>43739.673970381948</v>
      </c>
      <c r="B156" s="6" t="s">
        <v>141</v>
      </c>
      <c r="C156" s="6" t="s">
        <v>272</v>
      </c>
      <c r="E156" s="4" t="str">
        <f t="shared" si="0"/>
        <v>Sofia Mendoza</v>
      </c>
      <c r="F156" s="4" t="str">
        <f t="shared" si="1"/>
        <v>Manor New Tech</v>
      </c>
      <c r="G156" s="4" t="str">
        <f t="shared" si="2"/>
        <v>WDLP</v>
      </c>
      <c r="N156" s="6" t="s">
        <v>280</v>
      </c>
    </row>
    <row r="157" spans="1:24" ht="13" x14ac:dyDescent="0.15">
      <c r="A157" s="15">
        <v>43739.674851030097</v>
      </c>
      <c r="B157" s="6" t="s">
        <v>141</v>
      </c>
      <c r="C157" s="6" t="s">
        <v>272</v>
      </c>
      <c r="E157" s="4" t="str">
        <f t="shared" si="0"/>
        <v>Matthew Campos</v>
      </c>
      <c r="F157" s="4" t="str">
        <f t="shared" si="1"/>
        <v>Manor New Tech</v>
      </c>
      <c r="G157" s="4" t="str">
        <f t="shared" si="2"/>
        <v>WDLP</v>
      </c>
      <c r="N157" s="6" t="s">
        <v>281</v>
      </c>
    </row>
    <row r="158" spans="1:24" ht="13" x14ac:dyDescent="0.15">
      <c r="A158" s="15">
        <v>43739.675393668978</v>
      </c>
      <c r="B158" s="6" t="s">
        <v>9</v>
      </c>
      <c r="D158" s="6" t="s">
        <v>272</v>
      </c>
      <c r="E158" s="4" t="str">
        <f t="shared" si="0"/>
        <v>Ryan Sexton</v>
      </c>
      <c r="F158" s="4" t="str">
        <f t="shared" si="1"/>
        <v>Manor New Tech</v>
      </c>
      <c r="G158" s="4" t="str">
        <f t="shared" si="2"/>
        <v>SELP</v>
      </c>
      <c r="X158" s="6" t="s">
        <v>282</v>
      </c>
    </row>
    <row r="159" spans="1:24" ht="13" x14ac:dyDescent="0.15">
      <c r="A159" s="15">
        <v>43739.675450659721</v>
      </c>
      <c r="B159" s="6" t="s">
        <v>9</v>
      </c>
      <c r="D159" s="6" t="s">
        <v>272</v>
      </c>
      <c r="E159" s="4" t="str">
        <f t="shared" si="0"/>
        <v>Levi Ledesma-Olivo</v>
      </c>
      <c r="F159" s="4" t="str">
        <f t="shared" si="1"/>
        <v>Manor New Tech</v>
      </c>
      <c r="G159" s="4" t="str">
        <f t="shared" si="2"/>
        <v>SELP</v>
      </c>
      <c r="X159" s="6" t="s">
        <v>283</v>
      </c>
    </row>
    <row r="160" spans="1:24" ht="13" x14ac:dyDescent="0.15">
      <c r="A160" s="15">
        <v>43739.67630619213</v>
      </c>
      <c r="B160" s="6" t="s">
        <v>141</v>
      </c>
      <c r="C160" s="6" t="s">
        <v>272</v>
      </c>
      <c r="E160" s="4" t="str">
        <f t="shared" si="0"/>
        <v>Jenny Khun</v>
      </c>
      <c r="F160" s="4" t="str">
        <f t="shared" si="1"/>
        <v>Manor New Tech</v>
      </c>
      <c r="G160" s="4" t="str">
        <f t="shared" si="2"/>
        <v>WDLP</v>
      </c>
      <c r="N160" s="6" t="s">
        <v>284</v>
      </c>
    </row>
    <row r="161" spans="1:22" ht="13" x14ac:dyDescent="0.15">
      <c r="A161" s="15">
        <v>43739.676894699078</v>
      </c>
      <c r="B161" s="6" t="s">
        <v>141</v>
      </c>
      <c r="C161" s="6" t="s">
        <v>144</v>
      </c>
      <c r="E161" s="4" t="str">
        <f t="shared" si="0"/>
        <v>Emily Lopez Campos</v>
      </c>
      <c r="F161" s="4" t="str">
        <f t="shared" si="1"/>
        <v>Del Valle</v>
      </c>
      <c r="G161" s="4" t="str">
        <f t="shared" si="2"/>
        <v>WDLP</v>
      </c>
      <c r="I161" s="6" t="s">
        <v>285</v>
      </c>
    </row>
    <row r="162" spans="1:22" ht="13" x14ac:dyDescent="0.15">
      <c r="A162" s="15">
        <v>43739.677434351848</v>
      </c>
      <c r="B162" s="6" t="s">
        <v>9</v>
      </c>
      <c r="D162" s="6" t="s">
        <v>144</v>
      </c>
      <c r="E162" s="4" t="str">
        <f t="shared" si="0"/>
        <v>Rocio Montero</v>
      </c>
      <c r="F162" s="4" t="str">
        <f t="shared" si="1"/>
        <v>Del Valle</v>
      </c>
      <c r="G162" s="4" t="str">
        <f t="shared" si="2"/>
        <v>SELP</v>
      </c>
      <c r="T162" s="6" t="s">
        <v>286</v>
      </c>
    </row>
    <row r="163" spans="1:22" ht="13" x14ac:dyDescent="0.15">
      <c r="A163" s="15">
        <v>43739.679191527779</v>
      </c>
      <c r="B163" s="6" t="s">
        <v>141</v>
      </c>
      <c r="C163" s="6" t="s">
        <v>144</v>
      </c>
      <c r="E163" s="4" t="str">
        <f t="shared" si="0"/>
        <v>Clarissa Leija</v>
      </c>
      <c r="F163" s="4" t="str">
        <f t="shared" si="1"/>
        <v>Del Valle</v>
      </c>
      <c r="G163" s="4" t="str">
        <f t="shared" si="2"/>
        <v>WDLP</v>
      </c>
      <c r="I163" s="6" t="s">
        <v>287</v>
      </c>
    </row>
    <row r="164" spans="1:22" ht="13" x14ac:dyDescent="0.15">
      <c r="A164" s="15">
        <v>43739.679208344911</v>
      </c>
      <c r="B164" s="6" t="s">
        <v>9</v>
      </c>
      <c r="D164" s="6" t="s">
        <v>288</v>
      </c>
      <c r="E164" s="4" t="str">
        <f t="shared" si="0"/>
        <v>Isabella Gangle</v>
      </c>
      <c r="F164" s="4" t="str">
        <f t="shared" si="1"/>
        <v>Hendrickson</v>
      </c>
      <c r="G164" s="4" t="str">
        <f t="shared" si="2"/>
        <v>SELP</v>
      </c>
      <c r="V164" s="6" t="s">
        <v>27</v>
      </c>
    </row>
    <row r="165" spans="1:22" ht="13" x14ac:dyDescent="0.15">
      <c r="A165" s="15">
        <v>43739.679318483795</v>
      </c>
      <c r="B165" s="6" t="s">
        <v>141</v>
      </c>
      <c r="C165" s="6" t="s">
        <v>288</v>
      </c>
      <c r="E165" s="4" t="str">
        <f t="shared" si="0"/>
        <v>TyJah Simon</v>
      </c>
      <c r="F165" s="4" t="str">
        <f t="shared" si="1"/>
        <v>Hendrickson</v>
      </c>
      <c r="G165" s="4" t="str">
        <f t="shared" si="2"/>
        <v>WDLP</v>
      </c>
      <c r="K165" s="6" t="s">
        <v>289</v>
      </c>
    </row>
    <row r="166" spans="1:22" ht="13" x14ac:dyDescent="0.15">
      <c r="A166" s="15">
        <v>43739.679797743054</v>
      </c>
      <c r="B166" s="6" t="s">
        <v>9</v>
      </c>
      <c r="D166" s="6" t="s">
        <v>288</v>
      </c>
      <c r="E166" s="4" t="str">
        <f t="shared" si="0"/>
        <v>Jaykumar Patel</v>
      </c>
      <c r="F166" s="4" t="str">
        <f t="shared" si="1"/>
        <v>Hendrickson</v>
      </c>
      <c r="G166" s="4" t="str">
        <f t="shared" si="2"/>
        <v>SELP</v>
      </c>
      <c r="V166" s="6" t="s">
        <v>31</v>
      </c>
    </row>
    <row r="167" spans="1:22" ht="13" x14ac:dyDescent="0.15">
      <c r="A167" s="15">
        <v>43739.679805370368</v>
      </c>
      <c r="B167" s="6" t="s">
        <v>141</v>
      </c>
      <c r="C167" s="6" t="s">
        <v>247</v>
      </c>
      <c r="E167" s="4" t="str">
        <f t="shared" si="0"/>
        <v>Brenda Hernandez</v>
      </c>
      <c r="F167" s="4" t="str">
        <f t="shared" si="1"/>
        <v>Harmony</v>
      </c>
      <c r="G167" s="4" t="str">
        <f t="shared" si="2"/>
        <v>WDLP</v>
      </c>
      <c r="J167" s="6" t="s">
        <v>290</v>
      </c>
    </row>
    <row r="168" spans="1:22" ht="13" x14ac:dyDescent="0.15">
      <c r="A168" s="15">
        <v>43739.680411898153</v>
      </c>
      <c r="B168" s="6" t="s">
        <v>9</v>
      </c>
      <c r="D168" s="6" t="s">
        <v>288</v>
      </c>
      <c r="E168" s="4" t="str">
        <f t="shared" si="0"/>
        <v>Meagan Lavalle</v>
      </c>
      <c r="F168" s="4" t="str">
        <f t="shared" si="1"/>
        <v>Hendrickson</v>
      </c>
      <c r="G168" s="4" t="str">
        <f t="shared" si="2"/>
        <v>SELP</v>
      </c>
      <c r="V168" s="6" t="s">
        <v>41</v>
      </c>
    </row>
    <row r="169" spans="1:22" ht="13" x14ac:dyDescent="0.15">
      <c r="A169" s="15">
        <v>43739.680457847222</v>
      </c>
      <c r="B169" s="6" t="s">
        <v>9</v>
      </c>
      <c r="D169" s="6" t="s">
        <v>288</v>
      </c>
      <c r="E169" s="4" t="str">
        <f t="shared" si="0"/>
        <v>Raafeh Ahmed</v>
      </c>
      <c r="F169" s="4" t="str">
        <f t="shared" si="1"/>
        <v>Hendrickson</v>
      </c>
      <c r="G169" s="4" t="str">
        <f t="shared" si="2"/>
        <v>SELP</v>
      </c>
      <c r="V169" s="6" t="s">
        <v>57</v>
      </c>
    </row>
    <row r="170" spans="1:22" ht="13" x14ac:dyDescent="0.15">
      <c r="A170" s="15">
        <v>43739.680595787038</v>
      </c>
      <c r="B170" s="6" t="s">
        <v>141</v>
      </c>
      <c r="C170" s="6" t="s">
        <v>288</v>
      </c>
      <c r="E170" s="4" t="str">
        <f t="shared" si="0"/>
        <v>Christian Birt</v>
      </c>
      <c r="F170" s="4" t="str">
        <f t="shared" si="1"/>
        <v>Hendrickson</v>
      </c>
      <c r="G170" s="4" t="str">
        <f t="shared" si="2"/>
        <v>WDLP</v>
      </c>
      <c r="K170" s="6" t="s">
        <v>291</v>
      </c>
    </row>
    <row r="171" spans="1:22" ht="13" x14ac:dyDescent="0.15">
      <c r="A171" s="15">
        <v>43739.680632847223</v>
      </c>
      <c r="B171" s="6" t="s">
        <v>141</v>
      </c>
      <c r="C171" s="6" t="s">
        <v>272</v>
      </c>
      <c r="E171" s="4" t="str">
        <f t="shared" si="0"/>
        <v>Jaime Bautista</v>
      </c>
      <c r="F171" s="4" t="str">
        <f t="shared" si="1"/>
        <v>Manor New Tech</v>
      </c>
      <c r="G171" s="4" t="str">
        <f t="shared" si="2"/>
        <v>WDLP</v>
      </c>
      <c r="N171" s="6" t="s">
        <v>292</v>
      </c>
    </row>
    <row r="172" spans="1:22" ht="13" x14ac:dyDescent="0.15">
      <c r="A172" s="15">
        <v>43739.680889328709</v>
      </c>
      <c r="B172" s="6" t="s">
        <v>141</v>
      </c>
      <c r="C172" s="6" t="s">
        <v>288</v>
      </c>
      <c r="E172" s="4" t="str">
        <f t="shared" si="0"/>
        <v>Jennifer Wieckowski</v>
      </c>
      <c r="F172" s="4" t="str">
        <f t="shared" si="1"/>
        <v>Hendrickson</v>
      </c>
      <c r="G172" s="4" t="str">
        <f t="shared" si="2"/>
        <v>WDLP</v>
      </c>
      <c r="K172" s="6" t="s">
        <v>293</v>
      </c>
    </row>
    <row r="173" spans="1:22" ht="13" x14ac:dyDescent="0.15">
      <c r="A173" s="15">
        <v>43739.681055567125</v>
      </c>
      <c r="B173" s="6" t="s">
        <v>141</v>
      </c>
      <c r="C173" s="6" t="s">
        <v>288</v>
      </c>
      <c r="E173" s="4" t="str">
        <f t="shared" si="0"/>
        <v>Brooke Wickersham</v>
      </c>
      <c r="F173" s="4" t="str">
        <f t="shared" si="1"/>
        <v>Hendrickson</v>
      </c>
      <c r="G173" s="4" t="str">
        <f t="shared" si="2"/>
        <v>WDLP</v>
      </c>
      <c r="K173" s="6" t="s">
        <v>294</v>
      </c>
    </row>
    <row r="174" spans="1:22" ht="13" x14ac:dyDescent="0.15">
      <c r="A174" s="15">
        <v>43739.68120983796</v>
      </c>
      <c r="B174" s="6" t="s">
        <v>9</v>
      </c>
      <c r="D174" s="6" t="s">
        <v>288</v>
      </c>
      <c r="E174" s="4" t="str">
        <f t="shared" si="0"/>
        <v>Avn Josh Manigsaca</v>
      </c>
      <c r="F174" s="4" t="str">
        <f t="shared" si="1"/>
        <v>Hendrickson</v>
      </c>
      <c r="G174" s="4" t="str">
        <f t="shared" si="2"/>
        <v>SELP</v>
      </c>
      <c r="V174" s="6" t="s">
        <v>12</v>
      </c>
    </row>
    <row r="175" spans="1:22" ht="13" x14ac:dyDescent="0.15">
      <c r="A175" s="15">
        <v>43739.681257175922</v>
      </c>
      <c r="B175" s="6" t="s">
        <v>9</v>
      </c>
      <c r="D175" s="6" t="s">
        <v>288</v>
      </c>
      <c r="E175" s="4" t="str">
        <f t="shared" si="0"/>
        <v>Matthew Hernandez</v>
      </c>
      <c r="F175" s="4" t="str">
        <f t="shared" si="1"/>
        <v>Hendrickson</v>
      </c>
      <c r="G175" s="4" t="str">
        <f t="shared" si="2"/>
        <v>SELP</v>
      </c>
      <c r="V175" s="6" t="s">
        <v>39</v>
      </c>
    </row>
    <row r="176" spans="1:22" ht="13" x14ac:dyDescent="0.15">
      <c r="A176" s="15">
        <v>43739.681503298612</v>
      </c>
      <c r="B176" s="6" t="s">
        <v>141</v>
      </c>
      <c r="C176" s="6" t="s">
        <v>288</v>
      </c>
      <c r="E176" s="4" t="str">
        <f t="shared" si="0"/>
        <v>Skylar Schlicht</v>
      </c>
      <c r="F176" s="4" t="str">
        <f t="shared" si="1"/>
        <v>Hendrickson</v>
      </c>
      <c r="G176" s="4" t="str">
        <f t="shared" si="2"/>
        <v>WDLP</v>
      </c>
      <c r="K176" s="6" t="s">
        <v>295</v>
      </c>
    </row>
    <row r="177" spans="1:22" ht="13" x14ac:dyDescent="0.15">
      <c r="A177" s="15">
        <v>43739.681505266199</v>
      </c>
      <c r="B177" s="6" t="s">
        <v>9</v>
      </c>
      <c r="D177" s="6" t="s">
        <v>288</v>
      </c>
      <c r="E177" s="4" t="str">
        <f t="shared" si="0"/>
        <v>Trayton Selissen</v>
      </c>
      <c r="F177" s="4" t="str">
        <f t="shared" si="1"/>
        <v>Hendrickson</v>
      </c>
      <c r="G177" s="4" t="str">
        <f t="shared" si="2"/>
        <v>SELP</v>
      </c>
      <c r="V177" s="6" t="s">
        <v>59</v>
      </c>
    </row>
    <row r="178" spans="1:22" ht="13" x14ac:dyDescent="0.15">
      <c r="A178" s="15">
        <v>43739.681581331017</v>
      </c>
      <c r="B178" s="6" t="s">
        <v>141</v>
      </c>
      <c r="C178" s="6" t="s">
        <v>144</v>
      </c>
      <c r="E178" s="4" t="str">
        <f t="shared" si="0"/>
        <v>Adrian Zermeno</v>
      </c>
      <c r="F178" s="4" t="str">
        <f t="shared" si="1"/>
        <v>Del Valle</v>
      </c>
      <c r="G178" s="4" t="str">
        <f t="shared" si="2"/>
        <v>WDLP</v>
      </c>
      <c r="I178" s="6" t="s">
        <v>296</v>
      </c>
    </row>
    <row r="179" spans="1:22" ht="13" x14ac:dyDescent="0.15">
      <c r="A179" s="15">
        <v>43739.681618090282</v>
      </c>
      <c r="B179" s="6" t="s">
        <v>141</v>
      </c>
      <c r="C179" s="6" t="s">
        <v>144</v>
      </c>
      <c r="E179" s="4" t="str">
        <f t="shared" si="0"/>
        <v>Demetri Shepherd</v>
      </c>
      <c r="F179" s="4" t="str">
        <f t="shared" si="1"/>
        <v>Del Valle</v>
      </c>
      <c r="G179" s="4" t="str">
        <f t="shared" si="2"/>
        <v>WDLP</v>
      </c>
      <c r="I179" s="6" t="s">
        <v>297</v>
      </c>
    </row>
    <row r="180" spans="1:22" ht="13" x14ac:dyDescent="0.15">
      <c r="A180" s="15">
        <v>43739.682230520833</v>
      </c>
      <c r="B180" s="6" t="s">
        <v>141</v>
      </c>
      <c r="C180" s="6" t="s">
        <v>288</v>
      </c>
      <c r="E180" s="4" t="str">
        <f t="shared" si="0"/>
        <v>Keysibeth Guerra</v>
      </c>
      <c r="F180" s="4" t="str">
        <f t="shared" si="1"/>
        <v>Hendrickson</v>
      </c>
      <c r="G180" s="4" t="str">
        <f t="shared" si="2"/>
        <v>WDLP</v>
      </c>
      <c r="K180" s="6" t="s">
        <v>298</v>
      </c>
    </row>
    <row r="181" spans="1:22" ht="13" x14ac:dyDescent="0.15">
      <c r="A181" s="15">
        <v>43739.68234861111</v>
      </c>
      <c r="B181" s="6" t="s">
        <v>9</v>
      </c>
      <c r="D181" s="6" t="s">
        <v>288</v>
      </c>
      <c r="E181" s="4" t="str">
        <f t="shared" si="0"/>
        <v>Oneza Vhora</v>
      </c>
      <c r="F181" s="4" t="str">
        <f t="shared" si="1"/>
        <v>Hendrickson</v>
      </c>
      <c r="G181" s="4" t="str">
        <f t="shared" si="2"/>
        <v>SELP</v>
      </c>
      <c r="V181" s="6" t="s">
        <v>53</v>
      </c>
    </row>
    <row r="182" spans="1:22" ht="13" x14ac:dyDescent="0.15">
      <c r="A182" s="15">
        <v>43739.682481296295</v>
      </c>
      <c r="B182" s="6" t="s">
        <v>9</v>
      </c>
      <c r="D182" s="6" t="s">
        <v>144</v>
      </c>
      <c r="E182" s="4" t="str">
        <f t="shared" si="0"/>
        <v>Brian Richardson</v>
      </c>
      <c r="F182" s="4" t="str">
        <f t="shared" si="1"/>
        <v>Del Valle</v>
      </c>
      <c r="G182" s="4" t="str">
        <f t="shared" si="2"/>
        <v>SELP</v>
      </c>
      <c r="T182" s="6" t="s">
        <v>299</v>
      </c>
    </row>
    <row r="183" spans="1:22" ht="13" x14ac:dyDescent="0.15">
      <c r="A183" s="15">
        <v>43739.682515636574</v>
      </c>
      <c r="B183" s="6" t="s">
        <v>9</v>
      </c>
      <c r="D183" s="6" t="s">
        <v>288</v>
      </c>
      <c r="E183" s="4" t="str">
        <f t="shared" si="0"/>
        <v>Nanda Prasad</v>
      </c>
      <c r="F183" s="4" t="str">
        <f t="shared" si="1"/>
        <v>Hendrickson</v>
      </c>
      <c r="G183" s="4" t="str">
        <f t="shared" si="2"/>
        <v>SELP</v>
      </c>
      <c r="V183" s="6" t="s">
        <v>49</v>
      </c>
    </row>
    <row r="184" spans="1:22" ht="13" x14ac:dyDescent="0.15">
      <c r="A184" s="15">
        <v>43739.683152835649</v>
      </c>
      <c r="B184" s="6" t="s">
        <v>9</v>
      </c>
      <c r="D184" s="6" t="s">
        <v>144</v>
      </c>
      <c r="E184" s="4" t="str">
        <f t="shared" si="0"/>
        <v>Edgar Velasco</v>
      </c>
      <c r="F184" s="4" t="str">
        <f t="shared" si="1"/>
        <v>Del Valle</v>
      </c>
      <c r="G184" s="4" t="str">
        <f t="shared" si="2"/>
        <v>SELP</v>
      </c>
      <c r="T184" s="6" t="s">
        <v>300</v>
      </c>
    </row>
    <row r="185" spans="1:22" ht="13" x14ac:dyDescent="0.15">
      <c r="A185" s="15">
        <v>43739.683603217592</v>
      </c>
      <c r="B185" s="6" t="s">
        <v>9</v>
      </c>
      <c r="D185" s="6" t="s">
        <v>288</v>
      </c>
      <c r="E185" s="4" t="str">
        <f t="shared" si="0"/>
        <v>Pranit Arya</v>
      </c>
      <c r="F185" s="4" t="str">
        <f t="shared" si="1"/>
        <v>Hendrickson</v>
      </c>
      <c r="G185" s="4" t="str">
        <f t="shared" si="2"/>
        <v>SELP</v>
      </c>
      <c r="V185" s="6" t="s">
        <v>55</v>
      </c>
    </row>
    <row r="186" spans="1:22" ht="13" x14ac:dyDescent="0.15">
      <c r="A186" s="15">
        <v>43739.683720821762</v>
      </c>
      <c r="B186" s="6" t="s">
        <v>141</v>
      </c>
      <c r="C186" s="6" t="s">
        <v>288</v>
      </c>
      <c r="E186" s="4" t="str">
        <f t="shared" si="0"/>
        <v>Fatima Ali</v>
      </c>
      <c r="F186" s="4" t="str">
        <f t="shared" si="1"/>
        <v>Hendrickson</v>
      </c>
      <c r="G186" s="4" t="str">
        <f t="shared" si="2"/>
        <v>WDLP</v>
      </c>
      <c r="K186" s="6" t="s">
        <v>301</v>
      </c>
    </row>
    <row r="187" spans="1:22" ht="13" x14ac:dyDescent="0.15">
      <c r="A187" s="15">
        <v>43739.684637962964</v>
      </c>
      <c r="B187" s="6" t="s">
        <v>141</v>
      </c>
      <c r="C187" s="6" t="s">
        <v>288</v>
      </c>
      <c r="E187" s="4" t="str">
        <f t="shared" si="0"/>
        <v>Aubrey Van Zandt</v>
      </c>
      <c r="F187" s="4" t="str">
        <f t="shared" si="1"/>
        <v>Hendrickson</v>
      </c>
      <c r="G187" s="4" t="str">
        <f t="shared" si="2"/>
        <v>WDLP</v>
      </c>
      <c r="K187" s="6" t="s">
        <v>302</v>
      </c>
    </row>
    <row r="188" spans="1:22" ht="13" x14ac:dyDescent="0.15">
      <c r="A188" s="15">
        <v>43739.684950486109</v>
      </c>
      <c r="B188" s="6" t="s">
        <v>9</v>
      </c>
      <c r="D188" s="6" t="s">
        <v>288</v>
      </c>
      <c r="E188" s="4" t="str">
        <f t="shared" si="0"/>
        <v>Abbas Abidi</v>
      </c>
      <c r="F188" s="4" t="str">
        <f t="shared" si="1"/>
        <v>Hendrickson</v>
      </c>
      <c r="G188" s="4" t="str">
        <f t="shared" si="2"/>
        <v>SELP</v>
      </c>
      <c r="V188" s="6" t="s">
        <v>6</v>
      </c>
    </row>
    <row r="189" spans="1:22" ht="13" x14ac:dyDescent="0.15">
      <c r="A189" s="15">
        <v>43739.685041030098</v>
      </c>
      <c r="B189" s="6" t="s">
        <v>141</v>
      </c>
      <c r="C189" s="6" t="s">
        <v>288</v>
      </c>
      <c r="E189" s="4" t="str">
        <f t="shared" si="0"/>
        <v>Jayden Banks</v>
      </c>
      <c r="F189" s="4" t="str">
        <f t="shared" si="1"/>
        <v>Hendrickson</v>
      </c>
      <c r="G189" s="4" t="str">
        <f t="shared" si="2"/>
        <v>WDLP</v>
      </c>
      <c r="K189" s="6" t="s">
        <v>303</v>
      </c>
    </row>
    <row r="190" spans="1:22" ht="13" x14ac:dyDescent="0.15">
      <c r="A190" s="15">
        <v>43739.68560621528</v>
      </c>
      <c r="B190" s="6" t="s">
        <v>9</v>
      </c>
      <c r="D190" s="6" t="s">
        <v>288</v>
      </c>
      <c r="E190" s="4" t="str">
        <f t="shared" si="0"/>
        <v>Favour Ajie</v>
      </c>
      <c r="F190" s="4" t="str">
        <f t="shared" si="1"/>
        <v>Hendrickson</v>
      </c>
      <c r="G190" s="4" t="str">
        <f t="shared" si="2"/>
        <v>SELP</v>
      </c>
      <c r="V190" s="6" t="s">
        <v>22</v>
      </c>
    </row>
    <row r="191" spans="1:22" ht="13" x14ac:dyDescent="0.15">
      <c r="A191" s="15">
        <v>43739.685660092597</v>
      </c>
      <c r="B191" s="6" t="s">
        <v>9</v>
      </c>
      <c r="D191" s="6" t="s">
        <v>288</v>
      </c>
      <c r="E191" s="4" t="str">
        <f t="shared" si="0"/>
        <v>Monae Thompson</v>
      </c>
      <c r="F191" s="4" t="str">
        <f t="shared" si="1"/>
        <v>Hendrickson</v>
      </c>
      <c r="G191" s="4" t="str">
        <f t="shared" si="2"/>
        <v>SELP</v>
      </c>
      <c r="V191" s="6" t="s">
        <v>43</v>
      </c>
    </row>
    <row r="192" spans="1:22" ht="13" x14ac:dyDescent="0.15">
      <c r="A192" s="15">
        <v>43739.686266249999</v>
      </c>
      <c r="B192" s="6" t="s">
        <v>9</v>
      </c>
      <c r="D192" s="6" t="s">
        <v>288</v>
      </c>
      <c r="E192" s="4" t="str">
        <f t="shared" si="0"/>
        <v>Janvi Patel</v>
      </c>
      <c r="F192" s="4" t="str">
        <f t="shared" si="1"/>
        <v>Hendrickson</v>
      </c>
      <c r="G192" s="4" t="str">
        <f t="shared" si="2"/>
        <v>SELP</v>
      </c>
      <c r="V192" s="6" t="s">
        <v>29</v>
      </c>
    </row>
    <row r="193" spans="1:22" ht="13" x14ac:dyDescent="0.15">
      <c r="A193" s="15">
        <v>43739.686382187501</v>
      </c>
      <c r="B193" s="6" t="s">
        <v>9</v>
      </c>
      <c r="D193" s="6" t="s">
        <v>288</v>
      </c>
      <c r="E193" s="4" t="str">
        <f t="shared" si="0"/>
        <v>Moustapha Toure</v>
      </c>
      <c r="F193" s="4" t="str">
        <f t="shared" si="1"/>
        <v>Hendrickson</v>
      </c>
      <c r="G193" s="4" t="str">
        <f t="shared" si="2"/>
        <v>SELP</v>
      </c>
      <c r="V193" s="6" t="s">
        <v>45</v>
      </c>
    </row>
    <row r="194" spans="1:22" ht="13" x14ac:dyDescent="0.15">
      <c r="A194" s="15">
        <v>43739.686542662035</v>
      </c>
      <c r="B194" s="6" t="s">
        <v>141</v>
      </c>
      <c r="C194" s="6" t="s">
        <v>288</v>
      </c>
      <c r="E194" s="4" t="str">
        <f t="shared" si="0"/>
        <v>Gabriela Trevino</v>
      </c>
      <c r="F194" s="4" t="str">
        <f t="shared" si="1"/>
        <v>Hendrickson</v>
      </c>
      <c r="G194" s="4" t="str">
        <f t="shared" si="2"/>
        <v>WDLP</v>
      </c>
      <c r="K194" s="6" t="s">
        <v>304</v>
      </c>
    </row>
    <row r="195" spans="1:22" ht="13" x14ac:dyDescent="0.15">
      <c r="A195" s="15">
        <v>43739.686602974536</v>
      </c>
      <c r="B195" s="6" t="s">
        <v>141</v>
      </c>
      <c r="C195" s="6" t="s">
        <v>288</v>
      </c>
      <c r="E195" s="4" t="str">
        <f t="shared" si="0"/>
        <v>Kehali Bekalu</v>
      </c>
      <c r="F195" s="4" t="str">
        <f t="shared" si="1"/>
        <v>Hendrickson</v>
      </c>
      <c r="G195" s="4" t="str">
        <f t="shared" si="2"/>
        <v>WDLP</v>
      </c>
      <c r="K195" s="6" t="s">
        <v>305</v>
      </c>
    </row>
    <row r="196" spans="1:22" ht="13" x14ac:dyDescent="0.15">
      <c r="A196" s="15">
        <v>43739.687078009258</v>
      </c>
      <c r="B196" s="6" t="s">
        <v>9</v>
      </c>
      <c r="D196" s="6" t="s">
        <v>144</v>
      </c>
      <c r="E196" s="4" t="str">
        <f t="shared" si="0"/>
        <v>Rand Lindsey</v>
      </c>
      <c r="F196" s="4" t="str">
        <f t="shared" si="1"/>
        <v>Del Valle</v>
      </c>
      <c r="G196" s="4" t="str">
        <f t="shared" si="2"/>
        <v>SELP</v>
      </c>
      <c r="T196" s="6" t="s">
        <v>306</v>
      </c>
    </row>
    <row r="197" spans="1:22" ht="13" x14ac:dyDescent="0.15">
      <c r="A197" s="15">
        <v>43739.687874212963</v>
      </c>
      <c r="B197" s="6" t="s">
        <v>9</v>
      </c>
      <c r="D197" s="6" t="s">
        <v>288</v>
      </c>
      <c r="E197" s="4" t="str">
        <f t="shared" si="0"/>
        <v>Adam Moussa</v>
      </c>
      <c r="F197" s="4" t="str">
        <f t="shared" si="1"/>
        <v>Hendrickson</v>
      </c>
      <c r="G197" s="4" t="str">
        <f t="shared" si="2"/>
        <v>SELP</v>
      </c>
      <c r="V197" s="6" t="s">
        <v>10</v>
      </c>
    </row>
    <row r="198" spans="1:22" ht="13" x14ac:dyDescent="0.15">
      <c r="A198" s="15">
        <v>43739.689157523149</v>
      </c>
      <c r="B198" s="6" t="s">
        <v>9</v>
      </c>
      <c r="D198" s="6" t="s">
        <v>288</v>
      </c>
      <c r="E198" s="4" t="str">
        <f t="shared" si="0"/>
        <v>Kayleigh Roberts</v>
      </c>
      <c r="F198" s="4" t="str">
        <f t="shared" si="1"/>
        <v>Hendrickson</v>
      </c>
      <c r="G198" s="4" t="str">
        <f t="shared" si="2"/>
        <v>SELP</v>
      </c>
      <c r="V198" s="6" t="s">
        <v>35</v>
      </c>
    </row>
    <row r="199" spans="1:22" ht="13" x14ac:dyDescent="0.15">
      <c r="A199" s="15">
        <v>43739.689423391203</v>
      </c>
      <c r="B199" s="6" t="s">
        <v>141</v>
      </c>
      <c r="C199" s="6" t="s">
        <v>288</v>
      </c>
      <c r="E199" s="4" t="str">
        <f t="shared" si="0"/>
        <v>Eniola Tanimonu</v>
      </c>
      <c r="F199" s="4" t="str">
        <f t="shared" si="1"/>
        <v>Hendrickson</v>
      </c>
      <c r="G199" s="4" t="str">
        <f t="shared" si="2"/>
        <v>WDLP</v>
      </c>
      <c r="K199" s="6" t="s">
        <v>307</v>
      </c>
    </row>
    <row r="200" spans="1:22" ht="13" x14ac:dyDescent="0.15">
      <c r="A200" s="15">
        <v>43739.689733553241</v>
      </c>
      <c r="B200" s="6" t="s">
        <v>9</v>
      </c>
      <c r="D200" s="6" t="s">
        <v>288</v>
      </c>
      <c r="E200" s="4" t="str">
        <f t="shared" si="0"/>
        <v>Omar Islam</v>
      </c>
      <c r="F200" s="4" t="str">
        <f t="shared" si="1"/>
        <v>Hendrickson</v>
      </c>
      <c r="G200" s="4" t="str">
        <f t="shared" si="2"/>
        <v>SELP</v>
      </c>
      <c r="V200" s="6" t="s">
        <v>51</v>
      </c>
    </row>
    <row r="201" spans="1:22" ht="13" x14ac:dyDescent="0.15">
      <c r="A201" s="15">
        <v>43739.689918518518</v>
      </c>
      <c r="B201" s="6" t="s">
        <v>9</v>
      </c>
      <c r="D201" s="6" t="s">
        <v>288</v>
      </c>
      <c r="E201" s="4" t="str">
        <f t="shared" si="0"/>
        <v>Laura Torres Cortez</v>
      </c>
      <c r="F201" s="4" t="str">
        <f t="shared" si="1"/>
        <v>Hendrickson</v>
      </c>
      <c r="G201" s="4" t="str">
        <f t="shared" si="2"/>
        <v>SELP</v>
      </c>
      <c r="V201" s="6" t="s">
        <v>37</v>
      </c>
    </row>
    <row r="202" spans="1:22" ht="13" x14ac:dyDescent="0.15">
      <c r="A202" s="15">
        <v>43739.690397928236</v>
      </c>
      <c r="B202" s="6" t="s">
        <v>141</v>
      </c>
      <c r="C202" s="6" t="s">
        <v>288</v>
      </c>
      <c r="E202" s="4" t="str">
        <f t="shared" si="0"/>
        <v>Rodrick Williams</v>
      </c>
      <c r="F202" s="4" t="str">
        <f t="shared" si="1"/>
        <v>Hendrickson</v>
      </c>
      <c r="G202" s="4" t="str">
        <f t="shared" si="2"/>
        <v>WDLP</v>
      </c>
      <c r="K202" s="6" t="s">
        <v>308</v>
      </c>
    </row>
    <row r="203" spans="1:22" ht="13" x14ac:dyDescent="0.15">
      <c r="A203" s="15">
        <v>43739.690461527774</v>
      </c>
      <c r="B203" s="6" t="s">
        <v>9</v>
      </c>
      <c r="D203" s="6" t="s">
        <v>194</v>
      </c>
      <c r="E203" s="4" t="str">
        <f t="shared" si="0"/>
        <v>Alex San Miguel</v>
      </c>
      <c r="F203" s="4" t="str">
        <f t="shared" si="1"/>
        <v>Akins</v>
      </c>
      <c r="G203" s="4" t="str">
        <f t="shared" si="2"/>
        <v>SELP</v>
      </c>
      <c r="S203" s="6" t="s">
        <v>309</v>
      </c>
    </row>
    <row r="204" spans="1:22" ht="13" x14ac:dyDescent="0.15">
      <c r="A204" s="15">
        <v>43739.690829768515</v>
      </c>
      <c r="B204" s="6" t="s">
        <v>9</v>
      </c>
      <c r="D204" s="6" t="s">
        <v>194</v>
      </c>
      <c r="E204" s="4" t="str">
        <f t="shared" si="0"/>
        <v>Jake Reed</v>
      </c>
      <c r="F204" s="4" t="str">
        <f t="shared" si="1"/>
        <v>Akins</v>
      </c>
      <c r="G204" s="4" t="str">
        <f t="shared" si="2"/>
        <v>SELP</v>
      </c>
      <c r="S204" s="6" t="s">
        <v>310</v>
      </c>
    </row>
    <row r="205" spans="1:22" ht="13" x14ac:dyDescent="0.15">
      <c r="A205" s="15">
        <v>43739.690905173615</v>
      </c>
      <c r="B205" s="6" t="s">
        <v>9</v>
      </c>
      <c r="D205" s="6" t="s">
        <v>194</v>
      </c>
      <c r="E205" s="4" t="str">
        <f t="shared" si="0"/>
        <v>Daniel Tonche</v>
      </c>
      <c r="F205" s="4" t="str">
        <f t="shared" si="1"/>
        <v>Akins</v>
      </c>
      <c r="G205" s="4" t="str">
        <f t="shared" si="2"/>
        <v>SELP</v>
      </c>
      <c r="S205" s="6" t="s">
        <v>311</v>
      </c>
    </row>
    <row r="206" spans="1:22" ht="13" x14ac:dyDescent="0.15">
      <c r="A206" s="15">
        <v>43739.691072199072</v>
      </c>
      <c r="B206" s="6" t="s">
        <v>141</v>
      </c>
      <c r="C206" s="6" t="s">
        <v>272</v>
      </c>
      <c r="E206" s="4" t="str">
        <f t="shared" si="0"/>
        <v>Mahder Adenew</v>
      </c>
      <c r="F206" s="4" t="str">
        <f t="shared" si="1"/>
        <v>Manor New Tech</v>
      </c>
      <c r="G206" s="4" t="str">
        <f t="shared" si="2"/>
        <v>WDLP</v>
      </c>
      <c r="N206" s="6" t="s">
        <v>312</v>
      </c>
    </row>
    <row r="207" spans="1:22" ht="13" x14ac:dyDescent="0.15">
      <c r="A207" s="15">
        <v>43739.691113217588</v>
      </c>
      <c r="B207" s="6" t="s">
        <v>141</v>
      </c>
      <c r="C207" s="6" t="s">
        <v>272</v>
      </c>
      <c r="E207" s="4" t="str">
        <f t="shared" si="0"/>
        <v>Emily Wall-Mata</v>
      </c>
      <c r="F207" s="4" t="str">
        <f t="shared" si="1"/>
        <v>Manor New Tech</v>
      </c>
      <c r="G207" s="4" t="str">
        <f t="shared" si="2"/>
        <v>WDLP</v>
      </c>
      <c r="N207" s="6" t="s">
        <v>313</v>
      </c>
    </row>
    <row r="208" spans="1:22" ht="13" x14ac:dyDescent="0.15">
      <c r="A208" s="15">
        <v>43739.69132943287</v>
      </c>
      <c r="B208" s="6" t="s">
        <v>9</v>
      </c>
      <c r="D208" s="6" t="s">
        <v>288</v>
      </c>
      <c r="E208" s="4" t="str">
        <f t="shared" si="0"/>
        <v>Eliyas Salad</v>
      </c>
      <c r="F208" s="4" t="str">
        <f t="shared" si="1"/>
        <v>Hendrickson</v>
      </c>
      <c r="G208" s="4" t="str">
        <f t="shared" si="2"/>
        <v>SELP</v>
      </c>
      <c r="V208" s="6" t="s">
        <v>20</v>
      </c>
    </row>
    <row r="209" spans="1:22" ht="13" x14ac:dyDescent="0.15">
      <c r="A209" s="15">
        <v>43739.691542928238</v>
      </c>
      <c r="B209" s="6" t="s">
        <v>9</v>
      </c>
      <c r="D209" s="6" t="s">
        <v>288</v>
      </c>
      <c r="E209" s="4" t="str">
        <f t="shared" si="0"/>
        <v>Bryan Pham</v>
      </c>
      <c r="F209" s="4" t="str">
        <f t="shared" si="1"/>
        <v>Hendrickson</v>
      </c>
      <c r="G209" s="4" t="str">
        <f t="shared" si="2"/>
        <v>SELP</v>
      </c>
      <c r="V209" s="6" t="s">
        <v>18</v>
      </c>
    </row>
    <row r="210" spans="1:22" ht="13" x14ac:dyDescent="0.15">
      <c r="A210" s="15">
        <v>43739.691810752316</v>
      </c>
      <c r="B210" s="6" t="s">
        <v>9</v>
      </c>
      <c r="D210" s="6" t="s">
        <v>194</v>
      </c>
      <c r="E210" s="4" t="str">
        <f t="shared" si="0"/>
        <v>Gabriel Tristan</v>
      </c>
      <c r="F210" s="4" t="str">
        <f t="shared" si="1"/>
        <v>Akins</v>
      </c>
      <c r="G210" s="4" t="str">
        <f t="shared" si="2"/>
        <v>SELP</v>
      </c>
      <c r="S210" s="6" t="s">
        <v>314</v>
      </c>
    </row>
    <row r="211" spans="1:22" ht="13" x14ac:dyDescent="0.15">
      <c r="A211" s="15">
        <v>43739.691961597222</v>
      </c>
      <c r="B211" s="6" t="s">
        <v>9</v>
      </c>
      <c r="D211" s="6" t="s">
        <v>194</v>
      </c>
      <c r="E211" s="4" t="str">
        <f t="shared" si="0"/>
        <v>Miguel Ornelas</v>
      </c>
      <c r="F211" s="4" t="str">
        <f t="shared" si="1"/>
        <v>Akins</v>
      </c>
      <c r="G211" s="4" t="str">
        <f t="shared" si="2"/>
        <v>SELP</v>
      </c>
      <c r="S211" s="6" t="s">
        <v>315</v>
      </c>
    </row>
    <row r="212" spans="1:22" ht="13" x14ac:dyDescent="0.15">
      <c r="A212" s="15">
        <v>43739.692163541666</v>
      </c>
      <c r="B212" s="6" t="s">
        <v>9</v>
      </c>
      <c r="D212" s="6" t="s">
        <v>194</v>
      </c>
      <c r="E212" s="4" t="str">
        <f t="shared" si="0"/>
        <v>Matias Smoller</v>
      </c>
      <c r="F212" s="4" t="str">
        <f t="shared" si="1"/>
        <v>Akins</v>
      </c>
      <c r="G212" s="4" t="str">
        <f t="shared" si="2"/>
        <v>SELP</v>
      </c>
      <c r="S212" s="6" t="s">
        <v>316</v>
      </c>
    </row>
    <row r="213" spans="1:22" ht="13" x14ac:dyDescent="0.15">
      <c r="A213" s="15">
        <v>43739.692176944445</v>
      </c>
      <c r="B213" s="6" t="s">
        <v>9</v>
      </c>
      <c r="D213" s="6" t="s">
        <v>194</v>
      </c>
      <c r="E213" s="4" t="str">
        <f t="shared" si="0"/>
        <v>Audrey Thomas</v>
      </c>
      <c r="F213" s="4" t="str">
        <f t="shared" si="1"/>
        <v>Akins</v>
      </c>
      <c r="G213" s="4" t="str">
        <f t="shared" si="2"/>
        <v>SELP</v>
      </c>
      <c r="S213" s="6" t="s">
        <v>317</v>
      </c>
    </row>
    <row r="214" spans="1:22" ht="13" x14ac:dyDescent="0.15">
      <c r="A214" s="15">
        <v>43739.692340972222</v>
      </c>
      <c r="B214" s="6" t="s">
        <v>9</v>
      </c>
      <c r="D214" s="6" t="s">
        <v>194</v>
      </c>
      <c r="E214" s="4" t="str">
        <f t="shared" si="0"/>
        <v>Adriana Reyes</v>
      </c>
      <c r="F214" s="4" t="str">
        <f t="shared" si="1"/>
        <v>Akins</v>
      </c>
      <c r="G214" s="4" t="str">
        <f t="shared" si="2"/>
        <v>SELP</v>
      </c>
      <c r="S214" s="6" t="s">
        <v>318</v>
      </c>
    </row>
    <row r="215" spans="1:22" ht="13" x14ac:dyDescent="0.15">
      <c r="A215" s="15">
        <v>43739.692376423613</v>
      </c>
      <c r="B215" s="6" t="s">
        <v>141</v>
      </c>
      <c r="C215" s="6" t="s">
        <v>272</v>
      </c>
      <c r="E215" s="4" t="str">
        <f t="shared" si="0"/>
        <v>Sheccid Cepeda</v>
      </c>
      <c r="F215" s="4" t="str">
        <f t="shared" si="1"/>
        <v>Manor New Tech</v>
      </c>
      <c r="G215" s="4" t="str">
        <f t="shared" si="2"/>
        <v>WDLP</v>
      </c>
      <c r="N215" s="6" t="s">
        <v>319</v>
      </c>
    </row>
    <row r="216" spans="1:22" ht="13" x14ac:dyDescent="0.15">
      <c r="A216" s="15">
        <v>43739.692958298612</v>
      </c>
      <c r="B216" s="6" t="s">
        <v>141</v>
      </c>
      <c r="C216" s="6" t="s">
        <v>272</v>
      </c>
      <c r="E216" s="4" t="str">
        <f t="shared" si="0"/>
        <v>Francisco Ruiz Silva</v>
      </c>
      <c r="F216" s="4" t="str">
        <f t="shared" si="1"/>
        <v>Manor New Tech</v>
      </c>
      <c r="G216" s="4" t="str">
        <f t="shared" si="2"/>
        <v>WDLP</v>
      </c>
      <c r="N216" s="6" t="s">
        <v>320</v>
      </c>
    </row>
    <row r="217" spans="1:22" ht="13" x14ac:dyDescent="0.15">
      <c r="A217" s="15">
        <v>43739.692971157405</v>
      </c>
      <c r="B217" s="6" t="s">
        <v>9</v>
      </c>
      <c r="D217" s="6" t="s">
        <v>194</v>
      </c>
      <c r="E217" s="4" t="str">
        <f t="shared" si="0"/>
        <v>Joseline Diaz</v>
      </c>
      <c r="F217" s="4" t="str">
        <f t="shared" si="1"/>
        <v>Akins</v>
      </c>
      <c r="G217" s="4" t="str">
        <f t="shared" si="2"/>
        <v>SELP</v>
      </c>
      <c r="S217" s="6" t="s">
        <v>321</v>
      </c>
    </row>
    <row r="218" spans="1:22" ht="13" x14ac:dyDescent="0.15">
      <c r="A218" s="15">
        <v>43739.693191574072</v>
      </c>
      <c r="B218" s="6" t="s">
        <v>141</v>
      </c>
      <c r="C218" s="6" t="s">
        <v>288</v>
      </c>
      <c r="E218" s="4" t="str">
        <f t="shared" si="0"/>
        <v>Fanta Kante</v>
      </c>
      <c r="F218" s="4" t="str">
        <f t="shared" si="1"/>
        <v>Hendrickson</v>
      </c>
      <c r="G218" s="4" t="str">
        <f t="shared" si="2"/>
        <v>WDLP</v>
      </c>
      <c r="K218" s="6" t="s">
        <v>322</v>
      </c>
    </row>
    <row r="219" spans="1:22" ht="13" x14ac:dyDescent="0.15">
      <c r="A219" s="15">
        <v>43739.694121747685</v>
      </c>
      <c r="B219" s="6" t="s">
        <v>9</v>
      </c>
      <c r="D219" s="6" t="s">
        <v>194</v>
      </c>
      <c r="E219" s="4" t="str">
        <f t="shared" si="0"/>
        <v>Edan Tapia-Lugo</v>
      </c>
      <c r="F219" s="4" t="str">
        <f t="shared" si="1"/>
        <v>Akins</v>
      </c>
      <c r="G219" s="4" t="str">
        <f t="shared" si="2"/>
        <v>SELP</v>
      </c>
      <c r="S219" s="6" t="s">
        <v>323</v>
      </c>
    </row>
    <row r="220" spans="1:22" ht="13" x14ac:dyDescent="0.15">
      <c r="A220" s="15">
        <v>43739.694381875001</v>
      </c>
      <c r="B220" s="6" t="s">
        <v>9</v>
      </c>
      <c r="D220" s="6" t="s">
        <v>194</v>
      </c>
      <c r="E220" s="4" t="str">
        <f t="shared" si="0"/>
        <v>Edison Cheah</v>
      </c>
      <c r="F220" s="4" t="str">
        <f t="shared" si="1"/>
        <v>Akins</v>
      </c>
      <c r="G220" s="4" t="str">
        <f t="shared" si="2"/>
        <v>SELP</v>
      </c>
      <c r="S220" s="6" t="s">
        <v>324</v>
      </c>
    </row>
    <row r="221" spans="1:22" ht="13" x14ac:dyDescent="0.15">
      <c r="A221" s="15">
        <v>43739.694428240742</v>
      </c>
      <c r="B221" s="6" t="s">
        <v>9</v>
      </c>
      <c r="D221" s="6" t="s">
        <v>194</v>
      </c>
      <c r="E221" s="4" t="str">
        <f t="shared" si="0"/>
        <v>Diego Lopez</v>
      </c>
      <c r="F221" s="4" t="str">
        <f t="shared" si="1"/>
        <v>Akins</v>
      </c>
      <c r="G221" s="4" t="str">
        <f t="shared" si="2"/>
        <v>SELP</v>
      </c>
      <c r="S221" s="6" t="s">
        <v>325</v>
      </c>
    </row>
    <row r="222" spans="1:22" ht="13" x14ac:dyDescent="0.15">
      <c r="A222" s="15">
        <v>43739.694470381946</v>
      </c>
      <c r="B222" s="6" t="s">
        <v>9</v>
      </c>
      <c r="D222" s="6" t="s">
        <v>194</v>
      </c>
      <c r="E222" s="4" t="str">
        <f t="shared" si="0"/>
        <v>Antonio Robert Tafoya Bermudez</v>
      </c>
      <c r="F222" s="4" t="str">
        <f t="shared" si="1"/>
        <v>Akins</v>
      </c>
      <c r="G222" s="4" t="str">
        <f t="shared" si="2"/>
        <v>SELP</v>
      </c>
      <c r="S222" s="6" t="s">
        <v>326</v>
      </c>
    </row>
    <row r="223" spans="1:22" ht="13" x14ac:dyDescent="0.15">
      <c r="A223" s="15">
        <v>43739.694595000001</v>
      </c>
      <c r="B223" s="6" t="s">
        <v>9</v>
      </c>
      <c r="D223" s="6" t="s">
        <v>194</v>
      </c>
      <c r="E223" s="4" t="str">
        <f t="shared" si="0"/>
        <v>Andres Ramirez</v>
      </c>
      <c r="F223" s="4" t="str">
        <f t="shared" si="1"/>
        <v>Akins</v>
      </c>
      <c r="G223" s="4" t="str">
        <f t="shared" si="2"/>
        <v>SELP</v>
      </c>
      <c r="S223" s="6" t="s">
        <v>327</v>
      </c>
    </row>
    <row r="224" spans="1:22" ht="13" x14ac:dyDescent="0.15">
      <c r="A224" s="15">
        <v>43739.694877662041</v>
      </c>
      <c r="B224" s="6" t="s">
        <v>9</v>
      </c>
      <c r="D224" s="6" t="s">
        <v>288</v>
      </c>
      <c r="E224" s="4" t="str">
        <f t="shared" si="0"/>
        <v>Nahom Tulu</v>
      </c>
      <c r="F224" s="4" t="str">
        <f t="shared" si="1"/>
        <v>Hendrickson</v>
      </c>
      <c r="G224" s="4" t="str">
        <f t="shared" si="2"/>
        <v>SELP</v>
      </c>
      <c r="V224" s="6" t="s">
        <v>47</v>
      </c>
    </row>
    <row r="225" spans="1:26" ht="13" x14ac:dyDescent="0.15">
      <c r="A225" s="15">
        <v>43739.695551331017</v>
      </c>
      <c r="B225" s="6" t="s">
        <v>9</v>
      </c>
      <c r="D225" s="6" t="s">
        <v>194</v>
      </c>
      <c r="E225" s="4" t="str">
        <f t="shared" si="0"/>
        <v>Jebeca Smith</v>
      </c>
      <c r="F225" s="4" t="str">
        <f t="shared" si="1"/>
        <v>Akins</v>
      </c>
      <c r="G225" s="4" t="str">
        <f t="shared" si="2"/>
        <v>SELP</v>
      </c>
      <c r="S225" s="6" t="s">
        <v>328</v>
      </c>
    </row>
    <row r="226" spans="1:26" ht="13" x14ac:dyDescent="0.15">
      <c r="A226" s="15">
        <v>43739.696403530092</v>
      </c>
      <c r="B226" s="6" t="s">
        <v>141</v>
      </c>
      <c r="C226" s="6" t="s">
        <v>272</v>
      </c>
      <c r="E226" s="4" t="str">
        <f t="shared" si="0"/>
        <v>Harmoni Hayes</v>
      </c>
      <c r="F226" s="4" t="str">
        <f t="shared" si="1"/>
        <v>Manor New Tech</v>
      </c>
      <c r="G226" s="4" t="str">
        <f t="shared" si="2"/>
        <v>WDLP</v>
      </c>
      <c r="N226" s="6" t="s">
        <v>329</v>
      </c>
    </row>
    <row r="227" spans="1:26" ht="13" x14ac:dyDescent="0.15">
      <c r="A227" s="15">
        <v>43739.697744317134</v>
      </c>
      <c r="B227" s="6" t="s">
        <v>141</v>
      </c>
      <c r="C227" s="6" t="s">
        <v>288</v>
      </c>
      <c r="E227" s="4" t="str">
        <f t="shared" si="0"/>
        <v>Anabelle Serrano</v>
      </c>
      <c r="F227" s="4" t="str">
        <f t="shared" si="1"/>
        <v>Hendrickson</v>
      </c>
      <c r="G227" s="4" t="str">
        <f t="shared" si="2"/>
        <v>WDLP</v>
      </c>
      <c r="K227" s="6" t="s">
        <v>330</v>
      </c>
    </row>
    <row r="228" spans="1:26" ht="13" x14ac:dyDescent="0.15">
      <c r="A228" s="15">
        <v>43739.698137164349</v>
      </c>
      <c r="B228" s="6" t="s">
        <v>141</v>
      </c>
      <c r="C228" s="6" t="s">
        <v>288</v>
      </c>
      <c r="E228" s="4" t="str">
        <f t="shared" si="0"/>
        <v>Daniel Nelson</v>
      </c>
      <c r="F228" s="4" t="str">
        <f t="shared" si="1"/>
        <v>Hendrickson</v>
      </c>
      <c r="G228" s="4" t="str">
        <f t="shared" si="2"/>
        <v>WDLP</v>
      </c>
      <c r="K228" s="6" t="s">
        <v>331</v>
      </c>
    </row>
    <row r="229" spans="1:26" ht="13" x14ac:dyDescent="0.15">
      <c r="A229" s="15">
        <v>43739.701220625</v>
      </c>
      <c r="B229" s="6" t="s">
        <v>141</v>
      </c>
      <c r="C229" s="6" t="s">
        <v>332</v>
      </c>
      <c r="E229" s="4" t="str">
        <f t="shared" si="0"/>
        <v>Merlin Hernandez</v>
      </c>
      <c r="F229" s="4" t="str">
        <f t="shared" si="1"/>
        <v>Manor Senior High School</v>
      </c>
      <c r="G229" s="4" t="str">
        <f t="shared" si="2"/>
        <v>WDLP</v>
      </c>
      <c r="O229" s="6" t="s">
        <v>333</v>
      </c>
    </row>
    <row r="230" spans="1:26" ht="13" x14ac:dyDescent="0.15">
      <c r="A230" s="15">
        <v>43739.701663576387</v>
      </c>
      <c r="B230" s="6" t="s">
        <v>141</v>
      </c>
      <c r="C230" s="6" t="s">
        <v>272</v>
      </c>
      <c r="E230" s="4" t="str">
        <f t="shared" si="0"/>
        <v>Abdourahamane Ndiaye</v>
      </c>
      <c r="F230" s="4" t="str">
        <f t="shared" si="1"/>
        <v>Manor New Tech</v>
      </c>
      <c r="G230" s="4" t="str">
        <f t="shared" si="2"/>
        <v>WDLP</v>
      </c>
      <c r="N230" s="6" t="s">
        <v>334</v>
      </c>
    </row>
    <row r="231" spans="1:26" ht="13" x14ac:dyDescent="0.15">
      <c r="A231" s="15">
        <v>43739.701940798608</v>
      </c>
      <c r="B231" s="6" t="s">
        <v>141</v>
      </c>
      <c r="C231" s="6" t="s">
        <v>332</v>
      </c>
      <c r="E231" s="4" t="str">
        <f t="shared" si="0"/>
        <v>Alissa Ortiz Gonzalez</v>
      </c>
      <c r="F231" s="4" t="str">
        <f t="shared" si="1"/>
        <v>Manor Senior High School</v>
      </c>
      <c r="G231" s="4" t="str">
        <f t="shared" si="2"/>
        <v>WDLP</v>
      </c>
      <c r="O231" s="6" t="s">
        <v>335</v>
      </c>
    </row>
    <row r="232" spans="1:26" ht="13" x14ac:dyDescent="0.15">
      <c r="A232" s="15">
        <v>43739.703107627312</v>
      </c>
      <c r="B232" s="6" t="s">
        <v>141</v>
      </c>
      <c r="C232" s="6" t="s">
        <v>144</v>
      </c>
      <c r="E232" s="4" t="str">
        <f t="shared" si="0"/>
        <v>Lalit Khadka</v>
      </c>
      <c r="F232" s="4" t="str">
        <f t="shared" si="1"/>
        <v>Del Valle</v>
      </c>
      <c r="G232" s="4" t="str">
        <f t="shared" si="2"/>
        <v>WDLP</v>
      </c>
      <c r="I232" s="6" t="s">
        <v>336</v>
      </c>
    </row>
    <row r="233" spans="1:26" ht="13" x14ac:dyDescent="0.15">
      <c r="A233" s="15">
        <v>43739.703705567124</v>
      </c>
      <c r="B233" s="6" t="s">
        <v>9</v>
      </c>
      <c r="D233" s="6" t="s">
        <v>332</v>
      </c>
      <c r="E233" s="4" t="str">
        <f t="shared" si="0"/>
        <v>Pradeep Tamang</v>
      </c>
      <c r="F233" s="4" t="str">
        <f t="shared" si="1"/>
        <v>Manor Senior High School</v>
      </c>
      <c r="G233" s="4" t="str">
        <f t="shared" si="2"/>
        <v>SELP</v>
      </c>
      <c r="Z233" s="6" t="s">
        <v>337</v>
      </c>
    </row>
    <row r="234" spans="1:26" ht="13" x14ac:dyDescent="0.15">
      <c r="A234" s="15">
        <v>43739.704863738429</v>
      </c>
      <c r="B234" s="6" t="s">
        <v>9</v>
      </c>
      <c r="D234" s="6" t="s">
        <v>210</v>
      </c>
      <c r="E234" s="4" t="str">
        <f t="shared" si="0"/>
        <v>Marlene Rodriguez</v>
      </c>
      <c r="F234" s="4" t="str">
        <f t="shared" si="1"/>
        <v>Manor Early College High School</v>
      </c>
      <c r="G234" s="4" t="str">
        <f t="shared" si="2"/>
        <v>SELP</v>
      </c>
      <c r="W234" s="6" t="s">
        <v>338</v>
      </c>
    </row>
    <row r="235" spans="1:26" ht="13" x14ac:dyDescent="0.15">
      <c r="A235" s="15">
        <v>43739.704896666663</v>
      </c>
      <c r="B235" s="6" t="s">
        <v>9</v>
      </c>
      <c r="D235" s="6" t="s">
        <v>210</v>
      </c>
      <c r="E235" s="4" t="str">
        <f t="shared" si="0"/>
        <v>Alpha Ndiaye</v>
      </c>
      <c r="F235" s="4" t="str">
        <f t="shared" si="1"/>
        <v>Manor Early College High School</v>
      </c>
      <c r="G235" s="4" t="str">
        <f t="shared" si="2"/>
        <v>SELP</v>
      </c>
      <c r="W235" s="6" t="s">
        <v>339</v>
      </c>
    </row>
    <row r="236" spans="1:26" ht="13" x14ac:dyDescent="0.15">
      <c r="A236" s="15">
        <v>43739.705427430556</v>
      </c>
      <c r="B236" s="6" t="s">
        <v>9</v>
      </c>
      <c r="D236" s="6" t="s">
        <v>332</v>
      </c>
      <c r="E236" s="4" t="str">
        <f t="shared" si="0"/>
        <v>Justin Pierson</v>
      </c>
      <c r="F236" s="4" t="str">
        <f t="shared" si="1"/>
        <v>Manor Senior High School</v>
      </c>
      <c r="G236" s="4" t="str">
        <f t="shared" si="2"/>
        <v>SELP</v>
      </c>
      <c r="Z236" s="6" t="s">
        <v>340</v>
      </c>
    </row>
    <row r="237" spans="1:26" ht="13" x14ac:dyDescent="0.15">
      <c r="A237" s="15">
        <v>43739.705780868055</v>
      </c>
      <c r="B237" s="6" t="s">
        <v>9</v>
      </c>
      <c r="D237" s="6" t="s">
        <v>210</v>
      </c>
      <c r="E237" s="4" t="str">
        <f t="shared" si="0"/>
        <v>Thomas Armendariz</v>
      </c>
      <c r="F237" s="4" t="str">
        <f t="shared" si="1"/>
        <v>Manor Early College High School</v>
      </c>
      <c r="G237" s="4" t="str">
        <f t="shared" si="2"/>
        <v>SELP</v>
      </c>
      <c r="W237" s="6" t="s">
        <v>341</v>
      </c>
    </row>
    <row r="238" spans="1:26" ht="13" x14ac:dyDescent="0.15">
      <c r="A238" s="15">
        <v>43739.705810219908</v>
      </c>
      <c r="B238" s="6" t="s">
        <v>9</v>
      </c>
      <c r="D238" s="6" t="s">
        <v>332</v>
      </c>
      <c r="E238" s="4" t="str">
        <f t="shared" si="0"/>
        <v>Eddie Villegas</v>
      </c>
      <c r="F238" s="4" t="str">
        <f t="shared" si="1"/>
        <v>Manor Senior High School</v>
      </c>
      <c r="G238" s="4" t="str">
        <f t="shared" si="2"/>
        <v>SELP</v>
      </c>
      <c r="Z238" s="6" t="s">
        <v>342</v>
      </c>
    </row>
    <row r="239" spans="1:26" ht="13" x14ac:dyDescent="0.15">
      <c r="A239" s="15">
        <v>43739.706457071763</v>
      </c>
      <c r="B239" s="6" t="s">
        <v>141</v>
      </c>
      <c r="C239" s="6" t="s">
        <v>332</v>
      </c>
      <c r="E239" s="4" t="str">
        <f t="shared" si="0"/>
        <v>Mia Sanchez</v>
      </c>
      <c r="F239" s="4" t="str">
        <f t="shared" si="1"/>
        <v>Manor Senior High School</v>
      </c>
      <c r="G239" s="4" t="str">
        <f t="shared" si="2"/>
        <v>WDLP</v>
      </c>
      <c r="O239" s="6" t="s">
        <v>343</v>
      </c>
    </row>
    <row r="240" spans="1:26" ht="13" x14ac:dyDescent="0.15">
      <c r="A240" s="15">
        <v>43739.706509756943</v>
      </c>
      <c r="B240" s="6" t="s">
        <v>141</v>
      </c>
      <c r="C240" s="6" t="s">
        <v>332</v>
      </c>
      <c r="E240" s="4" t="str">
        <f t="shared" si="0"/>
        <v>Talia Figueroa</v>
      </c>
      <c r="F240" s="4" t="str">
        <f t="shared" si="1"/>
        <v>Manor Senior High School</v>
      </c>
      <c r="G240" s="4" t="str">
        <f t="shared" si="2"/>
        <v>WDLP</v>
      </c>
      <c r="O240" s="6" t="s">
        <v>344</v>
      </c>
    </row>
    <row r="241" spans="1:26" ht="13" x14ac:dyDescent="0.15">
      <c r="A241" s="15">
        <v>43739.706722372684</v>
      </c>
      <c r="B241" s="6" t="s">
        <v>141</v>
      </c>
      <c r="C241" s="6" t="s">
        <v>332</v>
      </c>
      <c r="E241" s="4" t="str">
        <f t="shared" si="0"/>
        <v>Jonathan Perez-Patino</v>
      </c>
      <c r="F241" s="4" t="str">
        <f t="shared" si="1"/>
        <v>Manor Senior High School</v>
      </c>
      <c r="G241" s="4" t="str">
        <f t="shared" si="2"/>
        <v>WDLP</v>
      </c>
      <c r="O241" s="6" t="s">
        <v>345</v>
      </c>
    </row>
    <row r="242" spans="1:26" ht="13" x14ac:dyDescent="0.15">
      <c r="A242" s="15">
        <v>43739.707694178243</v>
      </c>
      <c r="B242" s="6" t="s">
        <v>141</v>
      </c>
      <c r="C242" s="6" t="s">
        <v>332</v>
      </c>
      <c r="E242" s="4" t="str">
        <f t="shared" si="0"/>
        <v>Alyssa Smith</v>
      </c>
      <c r="F242" s="4" t="str">
        <f t="shared" si="1"/>
        <v>Manor Senior High School</v>
      </c>
      <c r="G242" s="4" t="str">
        <f t="shared" si="2"/>
        <v>WDLP</v>
      </c>
      <c r="O242" s="6" t="s">
        <v>346</v>
      </c>
    </row>
    <row r="243" spans="1:26" ht="13" x14ac:dyDescent="0.15">
      <c r="A243" s="15">
        <v>43739.707926284726</v>
      </c>
      <c r="B243" s="6" t="s">
        <v>9</v>
      </c>
      <c r="D243" s="6" t="s">
        <v>210</v>
      </c>
      <c r="E243" s="4" t="str">
        <f t="shared" si="0"/>
        <v>Kaiya Bello-Munn</v>
      </c>
      <c r="F243" s="4" t="str">
        <f t="shared" si="1"/>
        <v>Manor Early College High School</v>
      </c>
      <c r="G243" s="4" t="str">
        <f t="shared" si="2"/>
        <v>SELP</v>
      </c>
      <c r="W243" s="6" t="s">
        <v>347</v>
      </c>
    </row>
    <row r="244" spans="1:26" ht="13" x14ac:dyDescent="0.15">
      <c r="A244" s="15">
        <v>43739.708628043983</v>
      </c>
      <c r="B244" s="6" t="s">
        <v>141</v>
      </c>
      <c r="C244" s="6" t="s">
        <v>332</v>
      </c>
      <c r="E244" s="4" t="str">
        <f t="shared" si="0"/>
        <v>Celeste Robertson</v>
      </c>
      <c r="F244" s="4" t="str">
        <f t="shared" si="1"/>
        <v>Manor Senior High School</v>
      </c>
      <c r="G244" s="4" t="str">
        <f t="shared" si="2"/>
        <v>WDLP</v>
      </c>
      <c r="O244" s="6" t="s">
        <v>348</v>
      </c>
    </row>
    <row r="245" spans="1:26" ht="13" x14ac:dyDescent="0.15">
      <c r="A245" s="15">
        <v>43739.711915752312</v>
      </c>
      <c r="B245" s="6" t="s">
        <v>141</v>
      </c>
      <c r="C245" s="6" t="s">
        <v>332</v>
      </c>
      <c r="E245" s="4" t="str">
        <f t="shared" si="0"/>
        <v>Kaleb Ramirez</v>
      </c>
      <c r="F245" s="4" t="str">
        <f t="shared" si="1"/>
        <v>Manor Senior High School</v>
      </c>
      <c r="G245" s="4" t="str">
        <f t="shared" si="2"/>
        <v>WDLP</v>
      </c>
      <c r="O245" s="6" t="s">
        <v>349</v>
      </c>
    </row>
    <row r="246" spans="1:26" ht="13" x14ac:dyDescent="0.15">
      <c r="A246" s="15">
        <v>43739.712361585647</v>
      </c>
      <c r="B246" s="6" t="s">
        <v>9</v>
      </c>
      <c r="D246" s="6" t="s">
        <v>332</v>
      </c>
      <c r="E246" s="4" t="str">
        <f t="shared" si="0"/>
        <v>Alexander Matos</v>
      </c>
      <c r="F246" s="4" t="str">
        <f t="shared" si="1"/>
        <v>Manor Senior High School</v>
      </c>
      <c r="G246" s="4" t="str">
        <f t="shared" si="2"/>
        <v>SELP</v>
      </c>
      <c r="Z246" s="6" t="s">
        <v>350</v>
      </c>
    </row>
    <row r="247" spans="1:26" ht="13" x14ac:dyDescent="0.15">
      <c r="A247" s="15">
        <v>43739.714188923608</v>
      </c>
      <c r="B247" s="6" t="s">
        <v>141</v>
      </c>
      <c r="C247" s="6" t="s">
        <v>332</v>
      </c>
      <c r="E247" s="4" t="str">
        <f t="shared" si="0"/>
        <v>Lorenza McNeil</v>
      </c>
      <c r="F247" s="4" t="str">
        <f t="shared" si="1"/>
        <v>Manor Senior High School</v>
      </c>
      <c r="G247" s="4" t="str">
        <f t="shared" si="2"/>
        <v>WDLP</v>
      </c>
      <c r="O247" s="6" t="s">
        <v>351</v>
      </c>
    </row>
    <row r="248" spans="1:26" ht="13" x14ac:dyDescent="0.15">
      <c r="A248" s="15">
        <v>43739.714270833334</v>
      </c>
      <c r="B248" s="6" t="s">
        <v>141</v>
      </c>
      <c r="C248" s="6" t="s">
        <v>332</v>
      </c>
      <c r="E248" s="4" t="str">
        <f t="shared" si="0"/>
        <v>Susan Quayeh</v>
      </c>
      <c r="F248" s="4" t="str">
        <f t="shared" si="1"/>
        <v>Manor Senior High School</v>
      </c>
      <c r="G248" s="4" t="str">
        <f t="shared" si="2"/>
        <v>WDLP</v>
      </c>
      <c r="O248" s="6" t="s">
        <v>352</v>
      </c>
    </row>
    <row r="249" spans="1:26" ht="13" x14ac:dyDescent="0.15">
      <c r="A249" s="15">
        <v>43739.719618993055</v>
      </c>
      <c r="B249" s="6" t="s">
        <v>9</v>
      </c>
      <c r="D249" s="6" t="s">
        <v>144</v>
      </c>
      <c r="E249" s="4" t="str">
        <f t="shared" si="0"/>
        <v>Uriel Hernandez</v>
      </c>
      <c r="F249" s="4" t="str">
        <f t="shared" si="1"/>
        <v>Del Valle</v>
      </c>
      <c r="G249" s="4" t="str">
        <f t="shared" si="2"/>
        <v>SELP</v>
      </c>
      <c r="T249" s="6" t="s">
        <v>353</v>
      </c>
    </row>
    <row r="250" spans="1:26" ht="13" x14ac:dyDescent="0.15">
      <c r="A250" s="15">
        <v>43740.382224120374</v>
      </c>
      <c r="B250" s="6" t="s">
        <v>9</v>
      </c>
      <c r="D250" s="6" t="s">
        <v>247</v>
      </c>
      <c r="E250" s="4" t="str">
        <f t="shared" si="0"/>
        <v>Jeshua Rios Meza</v>
      </c>
      <c r="F250" s="4" t="str">
        <f t="shared" si="1"/>
        <v>Harmony</v>
      </c>
      <c r="G250" s="4" t="str">
        <f t="shared" si="2"/>
        <v>SELP</v>
      </c>
      <c r="U250" s="6" t="s">
        <v>354</v>
      </c>
    </row>
    <row r="251" spans="1:26" ht="13" x14ac:dyDescent="0.15">
      <c r="A251" s="15">
        <v>43740.382372685184</v>
      </c>
      <c r="B251" s="6" t="s">
        <v>9</v>
      </c>
      <c r="D251" s="6" t="s">
        <v>247</v>
      </c>
      <c r="E251" s="4" t="str">
        <f t="shared" si="0"/>
        <v>Cedric Vu</v>
      </c>
      <c r="F251" s="4" t="str">
        <f t="shared" si="1"/>
        <v>Harmony</v>
      </c>
      <c r="G251" s="4" t="str">
        <f t="shared" si="2"/>
        <v>SELP</v>
      </c>
      <c r="U251" s="6" t="s">
        <v>355</v>
      </c>
    </row>
    <row r="252" spans="1:26" ht="13" x14ac:dyDescent="0.15">
      <c r="A252" s="15">
        <v>43740.518310011576</v>
      </c>
      <c r="B252" s="6" t="s">
        <v>9</v>
      </c>
      <c r="D252" s="6" t="s">
        <v>247</v>
      </c>
      <c r="E252" s="4" t="str">
        <f t="shared" si="0"/>
        <v>Cesar Figueroa</v>
      </c>
      <c r="F252" s="4" t="str">
        <f t="shared" si="1"/>
        <v>Harmony</v>
      </c>
      <c r="G252" s="4" t="str">
        <f t="shared" si="2"/>
        <v>SELP</v>
      </c>
      <c r="U252" s="6" t="s">
        <v>356</v>
      </c>
    </row>
    <row r="253" spans="1:26" ht="13" x14ac:dyDescent="0.15">
      <c r="A253" s="15">
        <v>43740.671415509263</v>
      </c>
      <c r="B253" s="6" t="s">
        <v>9</v>
      </c>
      <c r="D253" s="6" t="s">
        <v>144</v>
      </c>
      <c r="E253" s="4" t="str">
        <f t="shared" si="0"/>
        <v>Quavon Jones</v>
      </c>
      <c r="F253" s="4" t="str">
        <f t="shared" si="1"/>
        <v>Del Valle</v>
      </c>
      <c r="G253" s="4" t="str">
        <f t="shared" si="2"/>
        <v>SELP</v>
      </c>
      <c r="T253" s="6" t="s">
        <v>357</v>
      </c>
    </row>
    <row r="254" spans="1:26" ht="13" x14ac:dyDescent="0.15">
      <c r="A254" s="15">
        <v>43740.672669039355</v>
      </c>
      <c r="B254" s="6" t="s">
        <v>141</v>
      </c>
      <c r="C254" s="6" t="s">
        <v>144</v>
      </c>
      <c r="E254" s="4" t="str">
        <f t="shared" si="0"/>
        <v>Chloe Rivera</v>
      </c>
      <c r="F254" s="4" t="str">
        <f t="shared" si="1"/>
        <v>Del Valle</v>
      </c>
      <c r="G254" s="4" t="str">
        <f t="shared" si="2"/>
        <v>WDLP</v>
      </c>
      <c r="I254" s="6" t="s">
        <v>145</v>
      </c>
    </row>
    <row r="255" spans="1:26" ht="13" x14ac:dyDescent="0.15">
      <c r="A255" s="15">
        <v>43740.674545995367</v>
      </c>
      <c r="B255" s="6" t="s">
        <v>141</v>
      </c>
      <c r="C255" s="6" t="s">
        <v>144</v>
      </c>
      <c r="E255" s="4" t="str">
        <f t="shared" si="0"/>
        <v>Xochilth Rojo Arroyo</v>
      </c>
      <c r="F255" s="4" t="str">
        <f t="shared" si="1"/>
        <v>Del Valle</v>
      </c>
      <c r="G255" s="4" t="str">
        <f t="shared" si="2"/>
        <v>WDLP</v>
      </c>
      <c r="I255" s="6" t="s">
        <v>154</v>
      </c>
    </row>
    <row r="256" spans="1:26" ht="13" x14ac:dyDescent="0.15">
      <c r="A256" s="15">
        <v>43740.674599965278</v>
      </c>
      <c r="B256" s="6" t="s">
        <v>141</v>
      </c>
      <c r="C256" s="6" t="s">
        <v>144</v>
      </c>
      <c r="E256" s="4" t="str">
        <f t="shared" si="0"/>
        <v>Thalia Perez Mendoza</v>
      </c>
      <c r="F256" s="4" t="str">
        <f t="shared" si="1"/>
        <v>Del Valle</v>
      </c>
      <c r="G256" s="4" t="str">
        <f t="shared" si="2"/>
        <v>WDLP</v>
      </c>
      <c r="I256" s="6" t="s">
        <v>358</v>
      </c>
    </row>
    <row r="257" spans="1:27" ht="13" x14ac:dyDescent="0.15">
      <c r="A257" s="15">
        <v>43740.675985497684</v>
      </c>
      <c r="B257" s="6" t="s">
        <v>9</v>
      </c>
      <c r="D257" s="6" t="s">
        <v>144</v>
      </c>
      <c r="E257" s="4" t="str">
        <f t="shared" si="0"/>
        <v>Julian Garza</v>
      </c>
      <c r="F257" s="4" t="str">
        <f t="shared" si="1"/>
        <v>Del Valle</v>
      </c>
      <c r="G257" s="4" t="str">
        <f t="shared" si="2"/>
        <v>SELP</v>
      </c>
      <c r="T257" s="6" t="s">
        <v>147</v>
      </c>
    </row>
    <row r="258" spans="1:27" ht="13" x14ac:dyDescent="0.15">
      <c r="A258" s="15">
        <v>43740.676824861112</v>
      </c>
      <c r="B258" s="6" t="s">
        <v>141</v>
      </c>
      <c r="C258" s="6" t="s">
        <v>144</v>
      </c>
      <c r="E258" s="4" t="str">
        <f t="shared" si="0"/>
        <v>Florence Nyiraneza</v>
      </c>
      <c r="F258" s="4" t="str">
        <f t="shared" si="1"/>
        <v>Del Valle</v>
      </c>
      <c r="G258" s="4" t="str">
        <f t="shared" si="2"/>
        <v>WDLP</v>
      </c>
      <c r="I258" s="6" t="s">
        <v>150</v>
      </c>
    </row>
    <row r="259" spans="1:27" ht="13" x14ac:dyDescent="0.15">
      <c r="A259" s="15">
        <v>43740.67688767361</v>
      </c>
      <c r="B259" s="6" t="s">
        <v>9</v>
      </c>
      <c r="D259" s="6" t="s">
        <v>144</v>
      </c>
      <c r="E259" s="4" t="str">
        <f t="shared" si="0"/>
        <v>Rand Lindsey</v>
      </c>
      <c r="F259" s="4" t="str">
        <f t="shared" si="1"/>
        <v>Del Valle</v>
      </c>
      <c r="G259" s="4" t="str">
        <f t="shared" si="2"/>
        <v>SELP</v>
      </c>
      <c r="T259" s="6" t="s">
        <v>306</v>
      </c>
    </row>
    <row r="260" spans="1:27" ht="13" x14ac:dyDescent="0.15">
      <c r="A260" s="15">
        <v>43740.6769178588</v>
      </c>
      <c r="B260" s="6" t="s">
        <v>9</v>
      </c>
      <c r="D260" s="6" t="s">
        <v>144</v>
      </c>
      <c r="E260" s="4" t="str">
        <f t="shared" si="0"/>
        <v>Nicole Monroy</v>
      </c>
      <c r="F260" s="4" t="str">
        <f t="shared" si="1"/>
        <v>Del Valle</v>
      </c>
      <c r="G260" s="4" t="str">
        <f t="shared" si="2"/>
        <v>SELP</v>
      </c>
      <c r="T260" s="6" t="s">
        <v>162</v>
      </c>
    </row>
    <row r="261" spans="1:27" ht="13" x14ac:dyDescent="0.15">
      <c r="A261" s="15">
        <v>43740.677684930561</v>
      </c>
      <c r="B261" s="6" t="s">
        <v>141</v>
      </c>
      <c r="C261" s="6" t="s">
        <v>144</v>
      </c>
      <c r="E261" s="4" t="str">
        <f t="shared" si="0"/>
        <v>Ty Warren</v>
      </c>
      <c r="F261" s="4" t="str">
        <f t="shared" si="1"/>
        <v>Del Valle</v>
      </c>
      <c r="G261" s="4" t="str">
        <f t="shared" si="2"/>
        <v>WDLP</v>
      </c>
      <c r="I261" s="6" t="s">
        <v>209</v>
      </c>
    </row>
    <row r="262" spans="1:27" ht="13" x14ac:dyDescent="0.15">
      <c r="A262" s="15">
        <v>43740.678186041667</v>
      </c>
      <c r="B262" s="6" t="s">
        <v>9</v>
      </c>
      <c r="D262" s="6" t="s">
        <v>144</v>
      </c>
      <c r="E262" s="4" t="str">
        <f t="shared" si="0"/>
        <v>Lucia Hernandez</v>
      </c>
      <c r="F262" s="4" t="str">
        <f t="shared" si="1"/>
        <v>Del Valle</v>
      </c>
      <c r="G262" s="4" t="str">
        <f t="shared" si="2"/>
        <v>SELP</v>
      </c>
      <c r="T262" s="6" t="s">
        <v>196</v>
      </c>
    </row>
    <row r="263" spans="1:27" ht="13" x14ac:dyDescent="0.15">
      <c r="A263" s="15">
        <v>43740.67823513889</v>
      </c>
      <c r="B263" s="6" t="s">
        <v>141</v>
      </c>
      <c r="C263" s="6" t="s">
        <v>210</v>
      </c>
      <c r="E263" s="4" t="str">
        <f t="shared" si="0"/>
        <v>Alexis Reyes</v>
      </c>
      <c r="F263" s="4" t="str">
        <f t="shared" si="1"/>
        <v>Manor Early College High School</v>
      </c>
      <c r="G263" s="4" t="str">
        <f t="shared" si="2"/>
        <v>WDLP</v>
      </c>
      <c r="L263" s="6" t="s">
        <v>359</v>
      </c>
    </row>
    <row r="264" spans="1:27" ht="13" x14ac:dyDescent="0.15">
      <c r="A264" s="15">
        <v>43740.679073402775</v>
      </c>
      <c r="B264" s="6" t="s">
        <v>141</v>
      </c>
      <c r="C264" s="6" t="s">
        <v>144</v>
      </c>
      <c r="E264" s="4" t="str">
        <f t="shared" si="0"/>
        <v>Victor Negrete</v>
      </c>
      <c r="F264" s="4" t="str">
        <f t="shared" si="1"/>
        <v>Del Valle</v>
      </c>
      <c r="G264" s="4" t="str">
        <f t="shared" si="2"/>
        <v>WDLP</v>
      </c>
      <c r="I264" s="6" t="s">
        <v>152</v>
      </c>
    </row>
    <row r="265" spans="1:27" ht="13" x14ac:dyDescent="0.15">
      <c r="A265" s="15">
        <v>43740.679988171294</v>
      </c>
      <c r="B265" s="6" t="s">
        <v>141</v>
      </c>
      <c r="C265" s="6" t="s">
        <v>149</v>
      </c>
      <c r="E265" s="4" t="str">
        <f t="shared" si="0"/>
        <v>Lupita Avila Ramirez</v>
      </c>
      <c r="F265" s="4" t="str">
        <f t="shared" si="1"/>
        <v>Pflugerville</v>
      </c>
      <c r="G265" s="4" t="str">
        <f t="shared" si="2"/>
        <v>WDLP</v>
      </c>
      <c r="P265" s="6" t="s">
        <v>158</v>
      </c>
    </row>
    <row r="266" spans="1:27" ht="13" x14ac:dyDescent="0.15">
      <c r="A266" s="15">
        <v>43740.680571377314</v>
      </c>
      <c r="B266" s="6" t="s">
        <v>141</v>
      </c>
      <c r="C266" s="6" t="s">
        <v>149</v>
      </c>
      <c r="E266" s="4" t="str">
        <f t="shared" si="0"/>
        <v>Keira Tran</v>
      </c>
      <c r="F266" s="4" t="str">
        <f t="shared" si="1"/>
        <v>Pflugerville</v>
      </c>
      <c r="G266" s="4" t="str">
        <f t="shared" si="2"/>
        <v>WDLP</v>
      </c>
      <c r="P266" s="6" t="s">
        <v>157</v>
      </c>
    </row>
    <row r="267" spans="1:27" ht="13" x14ac:dyDescent="0.15">
      <c r="A267" s="15">
        <v>43740.681286064813</v>
      </c>
      <c r="B267" s="6" t="s">
        <v>141</v>
      </c>
      <c r="C267" s="6" t="s">
        <v>149</v>
      </c>
      <c r="E267" s="4" t="str">
        <f t="shared" si="0"/>
        <v>Paisley Tramp</v>
      </c>
      <c r="F267" s="4" t="str">
        <f t="shared" si="1"/>
        <v>Pflugerville</v>
      </c>
      <c r="G267" s="4" t="str">
        <f t="shared" si="2"/>
        <v>WDLP</v>
      </c>
      <c r="P267" s="6" t="s">
        <v>160</v>
      </c>
    </row>
    <row r="268" spans="1:27" ht="13" x14ac:dyDescent="0.15">
      <c r="A268" s="15">
        <v>43740.681414305553</v>
      </c>
      <c r="B268" s="6" t="s">
        <v>9</v>
      </c>
      <c r="D268" s="6" t="s">
        <v>149</v>
      </c>
      <c r="E268" s="4" t="str">
        <f t="shared" si="0"/>
        <v>Alyssa Domingue</v>
      </c>
      <c r="F268" s="4" t="str">
        <f t="shared" si="1"/>
        <v>Pflugerville</v>
      </c>
      <c r="G268" s="4" t="str">
        <f t="shared" si="2"/>
        <v>SELP</v>
      </c>
      <c r="AA268" s="6" t="s">
        <v>64</v>
      </c>
    </row>
    <row r="269" spans="1:27" ht="13" x14ac:dyDescent="0.15">
      <c r="A269" s="15">
        <v>43740.681433749996</v>
      </c>
      <c r="B269" s="6" t="s">
        <v>141</v>
      </c>
      <c r="C269" s="6" t="s">
        <v>144</v>
      </c>
      <c r="E269" s="4" t="str">
        <f t="shared" si="0"/>
        <v>Aleksy Rodriguez</v>
      </c>
      <c r="F269" s="4" t="str">
        <f t="shared" si="1"/>
        <v>Del Valle</v>
      </c>
      <c r="G269" s="4" t="str">
        <f t="shared" si="2"/>
        <v>WDLP</v>
      </c>
      <c r="I269" s="6" t="s">
        <v>151</v>
      </c>
    </row>
    <row r="270" spans="1:27" ht="13" x14ac:dyDescent="0.15">
      <c r="A270" s="15">
        <v>43740.6814737963</v>
      </c>
      <c r="B270" s="6" t="s">
        <v>9</v>
      </c>
      <c r="D270" s="6" t="s">
        <v>149</v>
      </c>
      <c r="E270" s="4" t="str">
        <f t="shared" si="0"/>
        <v>Diego Becerra</v>
      </c>
      <c r="F270" s="4" t="str">
        <f t="shared" si="1"/>
        <v>Pflugerville</v>
      </c>
      <c r="G270" s="4" t="str">
        <f t="shared" si="2"/>
        <v>SELP</v>
      </c>
      <c r="AA270" s="6" t="s">
        <v>74</v>
      </c>
    </row>
    <row r="271" spans="1:27" ht="13" x14ac:dyDescent="0.15">
      <c r="A271" s="15">
        <v>43740.681711134261</v>
      </c>
      <c r="B271" s="6" t="s">
        <v>141</v>
      </c>
      <c r="C271" s="6" t="s">
        <v>142</v>
      </c>
      <c r="E271" s="4" t="str">
        <f t="shared" si="0"/>
        <v>Keilan Shaw</v>
      </c>
      <c r="F271" s="4" t="str">
        <f t="shared" si="1"/>
        <v>Stony Point</v>
      </c>
      <c r="G271" s="4" t="str">
        <f t="shared" si="2"/>
        <v>WDLP</v>
      </c>
      <c r="Q271" s="6" t="s">
        <v>165</v>
      </c>
    </row>
    <row r="272" spans="1:27" ht="13" x14ac:dyDescent="0.15">
      <c r="A272" s="15">
        <v>43740.681874050926</v>
      </c>
      <c r="B272" s="6" t="s">
        <v>9</v>
      </c>
      <c r="D272" s="6" t="s">
        <v>144</v>
      </c>
      <c r="E272" s="4" t="str">
        <f t="shared" si="0"/>
        <v>Juan Salas</v>
      </c>
      <c r="F272" s="4" t="str">
        <f t="shared" si="1"/>
        <v>Del Valle</v>
      </c>
      <c r="G272" s="4" t="str">
        <f t="shared" si="2"/>
        <v>SELP</v>
      </c>
      <c r="T272" s="6" t="s">
        <v>159</v>
      </c>
    </row>
    <row r="273" spans="1:29" ht="13" x14ac:dyDescent="0.15">
      <c r="A273" s="15">
        <v>43740.682040347223</v>
      </c>
      <c r="B273" s="6" t="s">
        <v>9</v>
      </c>
      <c r="D273" s="6" t="s">
        <v>149</v>
      </c>
      <c r="E273" s="4" t="str">
        <f t="shared" si="0"/>
        <v>Roberto Salinas</v>
      </c>
      <c r="F273" s="4" t="str">
        <f t="shared" si="1"/>
        <v>Pflugerville</v>
      </c>
      <c r="G273" s="4" t="str">
        <f t="shared" si="2"/>
        <v>SELP</v>
      </c>
      <c r="AA273" s="6" t="s">
        <v>90</v>
      </c>
    </row>
    <row r="274" spans="1:29" ht="13" x14ac:dyDescent="0.15">
      <c r="A274" s="15">
        <v>43740.682458020834</v>
      </c>
      <c r="B274" s="6" t="s">
        <v>141</v>
      </c>
      <c r="C274" s="6" t="s">
        <v>149</v>
      </c>
      <c r="E274" s="4" t="str">
        <f t="shared" si="0"/>
        <v>Dajuan Jules</v>
      </c>
      <c r="F274" s="4" t="str">
        <f t="shared" si="1"/>
        <v>Pflugerville</v>
      </c>
      <c r="G274" s="4" t="str">
        <f t="shared" si="2"/>
        <v>WDLP</v>
      </c>
      <c r="P274" s="6" t="s">
        <v>166</v>
      </c>
    </row>
    <row r="275" spans="1:29" ht="13" x14ac:dyDescent="0.15">
      <c r="A275" s="15">
        <v>43740.682609351847</v>
      </c>
      <c r="B275" s="6" t="s">
        <v>9</v>
      </c>
      <c r="D275" s="6" t="s">
        <v>144</v>
      </c>
      <c r="E275" s="4" t="str">
        <f t="shared" si="0"/>
        <v>Esperanza Hernandez</v>
      </c>
      <c r="F275" s="4" t="str">
        <f t="shared" si="1"/>
        <v>Del Valle</v>
      </c>
      <c r="G275" s="4" t="str">
        <f t="shared" si="2"/>
        <v>SELP</v>
      </c>
      <c r="T275" s="6" t="s">
        <v>173</v>
      </c>
    </row>
    <row r="276" spans="1:29" ht="13" x14ac:dyDescent="0.15">
      <c r="A276" s="15">
        <v>43740.682675289354</v>
      </c>
      <c r="B276" s="6" t="s">
        <v>9</v>
      </c>
      <c r="D276" s="6" t="s">
        <v>168</v>
      </c>
      <c r="E276" s="4" t="str">
        <f t="shared" si="0"/>
        <v>Rashi Yadav</v>
      </c>
      <c r="F276" s="4" t="str">
        <f t="shared" si="1"/>
        <v>Weiss</v>
      </c>
      <c r="G276" s="4" t="str">
        <f t="shared" si="2"/>
        <v>SELP</v>
      </c>
      <c r="AC276" s="6" t="s">
        <v>120</v>
      </c>
    </row>
    <row r="277" spans="1:29" ht="13" x14ac:dyDescent="0.15">
      <c r="A277" s="15">
        <v>43740.682698900462</v>
      </c>
      <c r="B277" s="6" t="s">
        <v>141</v>
      </c>
      <c r="C277" s="6" t="s">
        <v>168</v>
      </c>
      <c r="E277" s="4" t="str">
        <f t="shared" si="0"/>
        <v>Isaac Ahonle</v>
      </c>
      <c r="F277" s="4" t="str">
        <f t="shared" si="1"/>
        <v>Weiss</v>
      </c>
      <c r="G277" s="4" t="str">
        <f t="shared" si="2"/>
        <v>WDLP</v>
      </c>
      <c r="R277" s="6" t="s">
        <v>189</v>
      </c>
    </row>
    <row r="278" spans="1:29" ht="13" x14ac:dyDescent="0.15">
      <c r="A278" s="15">
        <v>43740.682735219903</v>
      </c>
      <c r="B278" s="6" t="s">
        <v>141</v>
      </c>
      <c r="C278" s="6" t="s">
        <v>142</v>
      </c>
      <c r="E278" s="4" t="str">
        <f t="shared" si="0"/>
        <v>Jaden Desmond</v>
      </c>
      <c r="F278" s="4" t="str">
        <f t="shared" si="1"/>
        <v>Stony Point</v>
      </c>
      <c r="G278" s="4" t="str">
        <f t="shared" si="2"/>
        <v>WDLP</v>
      </c>
      <c r="Q278" s="6" t="s">
        <v>164</v>
      </c>
    </row>
    <row r="279" spans="1:29" ht="13" x14ac:dyDescent="0.15">
      <c r="A279" s="15">
        <v>43740.682763807868</v>
      </c>
      <c r="B279" s="6" t="s">
        <v>141</v>
      </c>
      <c r="C279" s="6" t="s">
        <v>144</v>
      </c>
      <c r="E279" s="4" t="str">
        <f t="shared" si="0"/>
        <v>Estrellita Dilbert</v>
      </c>
      <c r="F279" s="4" t="str">
        <f t="shared" si="1"/>
        <v>Del Valle</v>
      </c>
      <c r="G279" s="4" t="str">
        <f t="shared" si="2"/>
        <v>WDLP</v>
      </c>
      <c r="I279" s="6" t="s">
        <v>146</v>
      </c>
    </row>
    <row r="280" spans="1:29" ht="13" x14ac:dyDescent="0.15">
      <c r="A280" s="15">
        <v>43740.682858182874</v>
      </c>
      <c r="B280" s="6" t="s">
        <v>141</v>
      </c>
      <c r="C280" s="6" t="s">
        <v>142</v>
      </c>
      <c r="E280" s="4" t="str">
        <f t="shared" si="0"/>
        <v>Kevin McMillan</v>
      </c>
      <c r="F280" s="4" t="str">
        <f t="shared" si="1"/>
        <v>Stony Point</v>
      </c>
      <c r="G280" s="4" t="str">
        <f t="shared" si="2"/>
        <v>WDLP</v>
      </c>
      <c r="Q280" s="6" t="s">
        <v>171</v>
      </c>
    </row>
    <row r="281" spans="1:29" ht="13" x14ac:dyDescent="0.15">
      <c r="A281" s="15">
        <v>43740.682970972222</v>
      </c>
      <c r="B281" s="6" t="s">
        <v>9</v>
      </c>
      <c r="D281" s="6" t="s">
        <v>149</v>
      </c>
      <c r="E281" s="4" t="str">
        <f t="shared" si="0"/>
        <v>Emily Vidaurri</v>
      </c>
      <c r="F281" s="4" t="str">
        <f t="shared" si="1"/>
        <v>Pflugerville</v>
      </c>
      <c r="G281" s="4" t="str">
        <f t="shared" si="2"/>
        <v>SELP</v>
      </c>
      <c r="AA281" s="6" t="s">
        <v>76</v>
      </c>
    </row>
    <row r="282" spans="1:29" ht="13" x14ac:dyDescent="0.15">
      <c r="A282" s="15">
        <v>43740.683056724534</v>
      </c>
      <c r="B282" s="6" t="s">
        <v>141</v>
      </c>
      <c r="C282" s="6" t="s">
        <v>142</v>
      </c>
      <c r="E282" s="4" t="str">
        <f t="shared" si="0"/>
        <v>Thomas Gonzalez</v>
      </c>
      <c r="F282" s="4" t="str">
        <f t="shared" si="1"/>
        <v>Stony Point</v>
      </c>
      <c r="G282" s="4" t="str">
        <f t="shared" si="2"/>
        <v>WDLP</v>
      </c>
      <c r="Q282" s="6" t="s">
        <v>169</v>
      </c>
    </row>
    <row r="283" spans="1:29" ht="13" x14ac:dyDescent="0.15">
      <c r="A283" s="15">
        <v>43740.683171273151</v>
      </c>
      <c r="B283" s="6" t="s">
        <v>9</v>
      </c>
      <c r="D283" s="6" t="s">
        <v>144</v>
      </c>
      <c r="E283" s="4" t="str">
        <f t="shared" si="0"/>
        <v>Esperanza Hernandez</v>
      </c>
      <c r="F283" s="4" t="str">
        <f t="shared" si="1"/>
        <v>Del Valle</v>
      </c>
      <c r="G283" s="4" t="str">
        <f t="shared" si="2"/>
        <v>SELP</v>
      </c>
      <c r="T283" s="6" t="s">
        <v>173</v>
      </c>
    </row>
    <row r="284" spans="1:29" ht="13" x14ac:dyDescent="0.15">
      <c r="A284" s="15">
        <v>43740.683172314813</v>
      </c>
      <c r="B284" s="6" t="s">
        <v>9</v>
      </c>
      <c r="D284" s="6" t="s">
        <v>149</v>
      </c>
      <c r="E284" s="4" t="str">
        <f t="shared" si="0"/>
        <v>Subah Shabnam</v>
      </c>
      <c r="F284" s="4" t="str">
        <f t="shared" si="1"/>
        <v>Pflugerville</v>
      </c>
      <c r="G284" s="4" t="str">
        <f t="shared" si="2"/>
        <v>SELP</v>
      </c>
      <c r="AA284" s="6" t="s">
        <v>94</v>
      </c>
    </row>
    <row r="285" spans="1:29" ht="13" x14ac:dyDescent="0.15">
      <c r="A285" s="15">
        <v>43740.683187708331</v>
      </c>
      <c r="B285" s="6" t="s">
        <v>141</v>
      </c>
      <c r="C285" s="6" t="s">
        <v>142</v>
      </c>
      <c r="E285" s="4" t="str">
        <f t="shared" si="0"/>
        <v>Chieh-Yu (Joy) Chen</v>
      </c>
      <c r="F285" s="4" t="str">
        <f t="shared" si="1"/>
        <v>Stony Point</v>
      </c>
      <c r="G285" s="4" t="str">
        <f t="shared" si="2"/>
        <v>WDLP</v>
      </c>
      <c r="Q285" s="6" t="s">
        <v>161</v>
      </c>
    </row>
    <row r="286" spans="1:29" ht="13" x14ac:dyDescent="0.15">
      <c r="A286" s="15">
        <v>43740.683289004628</v>
      </c>
      <c r="B286" s="6" t="s">
        <v>141</v>
      </c>
      <c r="C286" s="6" t="s">
        <v>149</v>
      </c>
      <c r="E286" s="4" t="str">
        <f t="shared" si="0"/>
        <v>Kyndal Hampton</v>
      </c>
      <c r="F286" s="4" t="str">
        <f t="shared" si="1"/>
        <v>Pflugerville</v>
      </c>
      <c r="G286" s="4" t="str">
        <f t="shared" si="2"/>
        <v>WDLP</v>
      </c>
      <c r="P286" s="6" t="s">
        <v>153</v>
      </c>
    </row>
    <row r="287" spans="1:29" ht="13" x14ac:dyDescent="0.15">
      <c r="A287" s="15">
        <v>43740.683498055558</v>
      </c>
      <c r="B287" s="6" t="s">
        <v>9</v>
      </c>
      <c r="D287" s="6" t="s">
        <v>144</v>
      </c>
      <c r="E287" s="4" t="str">
        <f t="shared" si="0"/>
        <v>Esperanza Hernandez</v>
      </c>
      <c r="F287" s="4" t="str">
        <f t="shared" si="1"/>
        <v>Del Valle</v>
      </c>
      <c r="G287" s="4" t="str">
        <f t="shared" si="2"/>
        <v>SELP</v>
      </c>
      <c r="T287" s="6" t="s">
        <v>173</v>
      </c>
    </row>
    <row r="288" spans="1:29" ht="13" x14ac:dyDescent="0.15">
      <c r="A288" s="15">
        <v>43740.683659849536</v>
      </c>
      <c r="B288" s="6" t="s">
        <v>141</v>
      </c>
      <c r="C288" s="6" t="s">
        <v>149</v>
      </c>
      <c r="E288" s="4" t="str">
        <f t="shared" si="0"/>
        <v>Marley McMillan</v>
      </c>
      <c r="F288" s="4" t="str">
        <f t="shared" si="1"/>
        <v>Pflugerville</v>
      </c>
      <c r="G288" s="4" t="str">
        <f t="shared" si="2"/>
        <v>WDLP</v>
      </c>
      <c r="P288" s="6" t="s">
        <v>172</v>
      </c>
    </row>
    <row r="289" spans="1:29" ht="13" x14ac:dyDescent="0.15">
      <c r="A289" s="15">
        <v>43740.683841863429</v>
      </c>
      <c r="B289" s="6" t="s">
        <v>141</v>
      </c>
      <c r="C289" s="6" t="s">
        <v>149</v>
      </c>
      <c r="E289" s="4" t="str">
        <f t="shared" si="0"/>
        <v>Irving Vergara</v>
      </c>
      <c r="F289" s="4" t="str">
        <f t="shared" si="1"/>
        <v>Pflugerville</v>
      </c>
      <c r="G289" s="4" t="str">
        <f t="shared" si="2"/>
        <v>WDLP</v>
      </c>
      <c r="P289" s="6" t="s">
        <v>163</v>
      </c>
    </row>
    <row r="290" spans="1:29" ht="13" x14ac:dyDescent="0.15">
      <c r="A290" s="15">
        <v>43740.683979525464</v>
      </c>
      <c r="B290" s="6" t="s">
        <v>141</v>
      </c>
      <c r="C290" s="6" t="s">
        <v>149</v>
      </c>
      <c r="E290" s="4" t="str">
        <f t="shared" si="0"/>
        <v>Isaac Carrizales</v>
      </c>
      <c r="F290" s="4" t="str">
        <f t="shared" si="1"/>
        <v>Pflugerville</v>
      </c>
      <c r="G290" s="4" t="str">
        <f t="shared" si="2"/>
        <v>WDLP</v>
      </c>
      <c r="P290" s="6" t="s">
        <v>360</v>
      </c>
    </row>
    <row r="291" spans="1:29" ht="13" x14ac:dyDescent="0.15">
      <c r="A291" s="15">
        <v>43740.684220694442</v>
      </c>
      <c r="B291" s="6" t="s">
        <v>9</v>
      </c>
      <c r="D291" s="6" t="s">
        <v>144</v>
      </c>
      <c r="E291" s="4" t="str">
        <f t="shared" si="0"/>
        <v>Esperanza Hernandez</v>
      </c>
      <c r="F291" s="4" t="str">
        <f t="shared" si="1"/>
        <v>Del Valle</v>
      </c>
      <c r="G291" s="4" t="str">
        <f t="shared" si="2"/>
        <v>SELP</v>
      </c>
      <c r="T291" s="6" t="s">
        <v>173</v>
      </c>
    </row>
    <row r="292" spans="1:29" ht="13" x14ac:dyDescent="0.15">
      <c r="A292" s="15">
        <v>43740.684548113422</v>
      </c>
      <c r="B292" s="6" t="s">
        <v>9</v>
      </c>
      <c r="D292" s="6" t="s">
        <v>149</v>
      </c>
      <c r="E292" s="4" t="str">
        <f t="shared" si="0"/>
        <v>Isabel Suarez</v>
      </c>
      <c r="F292" s="4" t="str">
        <f t="shared" si="1"/>
        <v>Pflugerville</v>
      </c>
      <c r="G292" s="4" t="str">
        <f t="shared" si="2"/>
        <v>SELP</v>
      </c>
      <c r="AA292" s="6" t="s">
        <v>78</v>
      </c>
    </row>
    <row r="293" spans="1:29" ht="13" x14ac:dyDescent="0.15">
      <c r="A293" s="15">
        <v>43740.684552789353</v>
      </c>
      <c r="B293" s="6" t="s">
        <v>9</v>
      </c>
      <c r="D293" s="6" t="s">
        <v>168</v>
      </c>
      <c r="E293" s="4" t="str">
        <f t="shared" si="0"/>
        <v>Abigail Toghanro</v>
      </c>
      <c r="F293" s="4" t="str">
        <f t="shared" si="1"/>
        <v>Weiss</v>
      </c>
      <c r="G293" s="4" t="str">
        <f t="shared" si="2"/>
        <v>SELP</v>
      </c>
      <c r="AC293" s="6" t="s">
        <v>100</v>
      </c>
    </row>
    <row r="294" spans="1:29" ht="13" x14ac:dyDescent="0.15">
      <c r="A294" s="15">
        <v>43740.684644224537</v>
      </c>
      <c r="B294" s="6" t="s">
        <v>141</v>
      </c>
      <c r="C294" s="6" t="s">
        <v>149</v>
      </c>
      <c r="E294" s="4" t="str">
        <f t="shared" si="0"/>
        <v>Aileen Garcia</v>
      </c>
      <c r="F294" s="4" t="str">
        <f t="shared" si="1"/>
        <v>Pflugerville</v>
      </c>
      <c r="G294" s="4" t="str">
        <f t="shared" si="2"/>
        <v>WDLP</v>
      </c>
      <c r="P294" s="6" t="s">
        <v>179</v>
      </c>
    </row>
    <row r="295" spans="1:29" ht="13" x14ac:dyDescent="0.15">
      <c r="A295" s="15">
        <v>43740.684677442128</v>
      </c>
      <c r="B295" s="6" t="s">
        <v>9</v>
      </c>
      <c r="D295" s="6" t="s">
        <v>149</v>
      </c>
      <c r="E295" s="4" t="str">
        <f t="shared" si="0"/>
        <v>Damari Myers</v>
      </c>
      <c r="F295" s="4" t="str">
        <f t="shared" si="1"/>
        <v>Pflugerville</v>
      </c>
      <c r="G295" s="4" t="str">
        <f t="shared" si="2"/>
        <v>SELP</v>
      </c>
      <c r="AA295" s="6" t="s">
        <v>72</v>
      </c>
    </row>
    <row r="296" spans="1:29" ht="13" x14ac:dyDescent="0.15">
      <c r="A296" s="15">
        <v>43740.684771782406</v>
      </c>
      <c r="B296" s="6" t="s">
        <v>141</v>
      </c>
      <c r="C296" s="6" t="s">
        <v>149</v>
      </c>
      <c r="E296" s="4" t="str">
        <f t="shared" si="0"/>
        <v>Nieya Crenshaw</v>
      </c>
      <c r="F296" s="4" t="str">
        <f t="shared" si="1"/>
        <v>Pflugerville</v>
      </c>
      <c r="G296" s="4" t="str">
        <f t="shared" si="2"/>
        <v>WDLP</v>
      </c>
      <c r="P296" s="6" t="s">
        <v>361</v>
      </c>
    </row>
    <row r="297" spans="1:29" ht="13" x14ac:dyDescent="0.15">
      <c r="A297" s="15">
        <v>43740.684827106481</v>
      </c>
      <c r="B297" s="6" t="s">
        <v>141</v>
      </c>
      <c r="C297" s="6" t="s">
        <v>149</v>
      </c>
      <c r="E297" s="4" t="str">
        <f t="shared" si="0"/>
        <v>Wyatt Price</v>
      </c>
      <c r="F297" s="4" t="str">
        <f t="shared" si="1"/>
        <v>Pflugerville</v>
      </c>
      <c r="G297" s="4" t="str">
        <f t="shared" si="2"/>
        <v>WDLP</v>
      </c>
      <c r="P297" s="6" t="s">
        <v>362</v>
      </c>
    </row>
    <row r="298" spans="1:29" ht="13" x14ac:dyDescent="0.15">
      <c r="A298" s="15">
        <v>43740.684892789352</v>
      </c>
      <c r="B298" s="6" t="s">
        <v>9</v>
      </c>
      <c r="D298" s="6" t="s">
        <v>142</v>
      </c>
      <c r="E298" s="4" t="str">
        <f t="shared" si="0"/>
        <v>Robert Ebem</v>
      </c>
      <c r="F298" s="4" t="str">
        <f t="shared" si="1"/>
        <v>Stony Point</v>
      </c>
      <c r="G298" s="4" t="str">
        <f t="shared" si="2"/>
        <v>SELP</v>
      </c>
      <c r="AB298" s="6" t="s">
        <v>185</v>
      </c>
    </row>
    <row r="299" spans="1:29" ht="13" x14ac:dyDescent="0.15">
      <c r="A299" s="15">
        <v>43740.684933564815</v>
      </c>
      <c r="B299" s="6" t="s">
        <v>9</v>
      </c>
      <c r="D299" s="6" t="s">
        <v>168</v>
      </c>
      <c r="E299" s="4" t="str">
        <f t="shared" si="0"/>
        <v>Alan Garcia</v>
      </c>
      <c r="F299" s="4" t="str">
        <f t="shared" si="1"/>
        <v>Weiss</v>
      </c>
      <c r="G299" s="4" t="str">
        <f t="shared" si="2"/>
        <v>SELP</v>
      </c>
      <c r="AC299" s="6" t="s">
        <v>102</v>
      </c>
    </row>
    <row r="300" spans="1:29" ht="13" x14ac:dyDescent="0.15">
      <c r="A300" s="15">
        <v>43740.684962766201</v>
      </c>
      <c r="B300" s="6" t="s">
        <v>141</v>
      </c>
      <c r="C300" s="6" t="s">
        <v>149</v>
      </c>
      <c r="E300" s="4" t="str">
        <f t="shared" si="0"/>
        <v>Desiree Flores</v>
      </c>
      <c r="F300" s="4" t="str">
        <f t="shared" si="1"/>
        <v>Pflugerville</v>
      </c>
      <c r="G300" s="4" t="str">
        <f t="shared" si="2"/>
        <v>WDLP</v>
      </c>
      <c r="P300" s="6" t="s">
        <v>191</v>
      </c>
    </row>
    <row r="301" spans="1:29" ht="13" x14ac:dyDescent="0.15">
      <c r="A301" s="15">
        <v>43740.685098692134</v>
      </c>
      <c r="B301" s="6" t="s">
        <v>141</v>
      </c>
      <c r="C301" s="6" t="s">
        <v>168</v>
      </c>
      <c r="E301" s="4" t="str">
        <f t="shared" si="0"/>
        <v>Myzel Oyaro</v>
      </c>
      <c r="F301" s="4" t="str">
        <f t="shared" si="1"/>
        <v>Weiss</v>
      </c>
      <c r="G301" s="4" t="str">
        <f t="shared" si="2"/>
        <v>WDLP</v>
      </c>
      <c r="R301" s="6" t="s">
        <v>363</v>
      </c>
    </row>
    <row r="302" spans="1:29" ht="13" x14ac:dyDescent="0.15">
      <c r="A302" s="15">
        <v>43740.685101990741</v>
      </c>
      <c r="B302" s="6" t="s">
        <v>9</v>
      </c>
      <c r="D302" s="6" t="s">
        <v>142</v>
      </c>
      <c r="E302" s="4" t="str">
        <f t="shared" si="0"/>
        <v>Jheason Williams</v>
      </c>
      <c r="F302" s="4" t="str">
        <f t="shared" si="1"/>
        <v>Stony Point</v>
      </c>
      <c r="G302" s="4" t="str">
        <f t="shared" si="2"/>
        <v>SELP</v>
      </c>
      <c r="AB302" s="6" t="s">
        <v>364</v>
      </c>
    </row>
    <row r="303" spans="1:29" ht="13" x14ac:dyDescent="0.15">
      <c r="A303" s="15">
        <v>43740.685133344909</v>
      </c>
      <c r="B303" s="6" t="s">
        <v>141</v>
      </c>
      <c r="C303" s="6" t="s">
        <v>142</v>
      </c>
      <c r="E303" s="4" t="str">
        <f t="shared" si="0"/>
        <v>Kacylia Castro</v>
      </c>
      <c r="F303" s="4" t="str">
        <f t="shared" si="1"/>
        <v>Stony Point</v>
      </c>
      <c r="G303" s="4" t="str">
        <f t="shared" si="2"/>
        <v>WDLP</v>
      </c>
      <c r="Q303" s="6" t="s">
        <v>176</v>
      </c>
    </row>
    <row r="304" spans="1:29" ht="13" x14ac:dyDescent="0.15">
      <c r="A304" s="15">
        <v>43740.685159780092</v>
      </c>
      <c r="B304" s="6" t="s">
        <v>9</v>
      </c>
      <c r="D304" s="6" t="s">
        <v>168</v>
      </c>
      <c r="E304" s="4" t="str">
        <f t="shared" si="0"/>
        <v>Samuel Gunther</v>
      </c>
      <c r="F304" s="4" t="str">
        <f t="shared" si="1"/>
        <v>Weiss</v>
      </c>
      <c r="G304" s="4" t="str">
        <f t="shared" si="2"/>
        <v>SELP</v>
      </c>
      <c r="AC304" s="6" t="s">
        <v>124</v>
      </c>
    </row>
    <row r="305" spans="1:29" ht="13" x14ac:dyDescent="0.15">
      <c r="A305" s="15">
        <v>43740.685207118055</v>
      </c>
      <c r="B305" s="6" t="s">
        <v>141</v>
      </c>
      <c r="C305" s="6" t="s">
        <v>142</v>
      </c>
      <c r="E305" s="4" t="str">
        <f t="shared" si="0"/>
        <v>Jameson Shook</v>
      </c>
      <c r="F305" s="4" t="str">
        <f t="shared" si="1"/>
        <v>Stony Point</v>
      </c>
      <c r="G305" s="4" t="str">
        <f t="shared" si="2"/>
        <v>WDLP</v>
      </c>
      <c r="Q305" s="6" t="s">
        <v>170</v>
      </c>
    </row>
    <row r="306" spans="1:29" ht="13" x14ac:dyDescent="0.15">
      <c r="A306" s="15">
        <v>43740.68534369213</v>
      </c>
      <c r="B306" s="6" t="s">
        <v>141</v>
      </c>
      <c r="C306" s="6" t="s">
        <v>142</v>
      </c>
      <c r="E306" s="4" t="str">
        <f t="shared" si="0"/>
        <v>Kyle Chambless</v>
      </c>
      <c r="F306" s="4" t="str">
        <f t="shared" si="1"/>
        <v>Stony Point</v>
      </c>
      <c r="G306" s="4" t="str">
        <f t="shared" si="2"/>
        <v>WDLP</v>
      </c>
      <c r="Q306" s="6" t="s">
        <v>181</v>
      </c>
    </row>
    <row r="307" spans="1:29" ht="13" x14ac:dyDescent="0.15">
      <c r="A307" s="15">
        <v>43740.6855291088</v>
      </c>
      <c r="B307" s="6" t="s">
        <v>9</v>
      </c>
      <c r="D307" s="6" t="s">
        <v>149</v>
      </c>
      <c r="E307" s="4" t="str">
        <f t="shared" si="0"/>
        <v>Arsama Sebesibe</v>
      </c>
      <c r="F307" s="4" t="str">
        <f t="shared" si="1"/>
        <v>Pflugerville</v>
      </c>
      <c r="G307" s="4" t="str">
        <f t="shared" si="2"/>
        <v>SELP</v>
      </c>
      <c r="AA307" s="6" t="s">
        <v>66</v>
      </c>
    </row>
    <row r="308" spans="1:29" ht="13" x14ac:dyDescent="0.15">
      <c r="A308" s="15">
        <v>43740.685668182872</v>
      </c>
      <c r="B308" s="6" t="s">
        <v>141</v>
      </c>
      <c r="C308" s="6" t="s">
        <v>142</v>
      </c>
      <c r="E308" s="4" t="str">
        <f t="shared" si="0"/>
        <v>Elizabeth Amend</v>
      </c>
      <c r="F308" s="4" t="str">
        <f t="shared" si="1"/>
        <v>Stony Point</v>
      </c>
      <c r="G308" s="4" t="str">
        <f t="shared" si="2"/>
        <v>WDLP</v>
      </c>
      <c r="Q308" s="6" t="s">
        <v>143</v>
      </c>
    </row>
    <row r="309" spans="1:29" ht="13" x14ac:dyDescent="0.15">
      <c r="A309" s="15">
        <v>43740.686356342594</v>
      </c>
      <c r="B309" s="6" t="s">
        <v>141</v>
      </c>
      <c r="C309" s="6" t="s">
        <v>149</v>
      </c>
      <c r="E309" s="4" t="str">
        <f t="shared" si="0"/>
        <v>Layla Guerra</v>
      </c>
      <c r="F309" s="4" t="str">
        <f t="shared" si="1"/>
        <v>Pflugerville</v>
      </c>
      <c r="G309" s="4" t="str">
        <f t="shared" si="2"/>
        <v>WDLP</v>
      </c>
      <c r="P309" s="6" t="s">
        <v>365</v>
      </c>
    </row>
    <row r="310" spans="1:29" ht="13" x14ac:dyDescent="0.15">
      <c r="A310" s="15">
        <v>43740.686363194443</v>
      </c>
      <c r="B310" s="6" t="s">
        <v>9</v>
      </c>
      <c r="D310" s="6" t="s">
        <v>149</v>
      </c>
      <c r="E310" s="4" t="str">
        <f t="shared" si="0"/>
        <v>Jose Gonzalez Macedo</v>
      </c>
      <c r="F310" s="4" t="str">
        <f t="shared" si="1"/>
        <v>Pflugerville</v>
      </c>
      <c r="G310" s="4" t="str">
        <f t="shared" si="2"/>
        <v>SELP</v>
      </c>
      <c r="AA310" s="6" t="s">
        <v>82</v>
      </c>
    </row>
    <row r="311" spans="1:29" ht="13" x14ac:dyDescent="0.15">
      <c r="A311" s="15">
        <v>43740.686536122681</v>
      </c>
      <c r="B311" s="6" t="s">
        <v>9</v>
      </c>
      <c r="D311" s="6" t="s">
        <v>142</v>
      </c>
      <c r="E311" s="4" t="str">
        <f t="shared" si="0"/>
        <v>Ashely Briscoe</v>
      </c>
      <c r="F311" s="4" t="str">
        <f t="shared" si="1"/>
        <v>Stony Point</v>
      </c>
      <c r="G311" s="4" t="str">
        <f t="shared" si="2"/>
        <v>SELP</v>
      </c>
      <c r="AB311" s="6" t="s">
        <v>182</v>
      </c>
    </row>
    <row r="312" spans="1:29" ht="13" x14ac:dyDescent="0.15">
      <c r="A312" s="15">
        <v>43740.686593993058</v>
      </c>
      <c r="B312" s="6" t="s">
        <v>141</v>
      </c>
      <c r="C312" s="6" t="s">
        <v>149</v>
      </c>
      <c r="E312" s="4" t="str">
        <f t="shared" si="0"/>
        <v>Daniela Fuentes</v>
      </c>
      <c r="F312" s="4" t="str">
        <f t="shared" si="1"/>
        <v>Pflugerville</v>
      </c>
      <c r="G312" s="4" t="str">
        <f t="shared" si="2"/>
        <v>WDLP</v>
      </c>
      <c r="P312" s="6" t="s">
        <v>155</v>
      </c>
    </row>
    <row r="313" spans="1:29" ht="13" x14ac:dyDescent="0.15">
      <c r="A313" s="15">
        <v>43740.686624120368</v>
      </c>
      <c r="B313" s="6" t="s">
        <v>9</v>
      </c>
      <c r="D313" s="6" t="s">
        <v>142</v>
      </c>
      <c r="E313" s="4" t="str">
        <f t="shared" si="0"/>
        <v>Sara LaFollette</v>
      </c>
      <c r="F313" s="4" t="str">
        <f t="shared" si="1"/>
        <v>Stony Point</v>
      </c>
      <c r="G313" s="4" t="str">
        <f t="shared" si="2"/>
        <v>SELP</v>
      </c>
      <c r="AB313" s="6" t="s">
        <v>197</v>
      </c>
    </row>
    <row r="314" spans="1:29" ht="13" x14ac:dyDescent="0.15">
      <c r="A314" s="15">
        <v>43740.686649895833</v>
      </c>
      <c r="B314" s="6" t="s">
        <v>9</v>
      </c>
      <c r="D314" s="6" t="s">
        <v>168</v>
      </c>
      <c r="E314" s="4" t="str">
        <f t="shared" si="0"/>
        <v>Angelyna Le</v>
      </c>
      <c r="F314" s="4" t="str">
        <f t="shared" si="1"/>
        <v>Weiss</v>
      </c>
      <c r="G314" s="4" t="str">
        <f t="shared" si="2"/>
        <v>SELP</v>
      </c>
      <c r="AC314" s="6" t="s">
        <v>104</v>
      </c>
    </row>
    <row r="315" spans="1:29" ht="13" x14ac:dyDescent="0.15">
      <c r="A315" s="15">
        <v>43740.686762696758</v>
      </c>
      <c r="B315" s="6" t="s">
        <v>9</v>
      </c>
      <c r="D315" s="6" t="s">
        <v>168</v>
      </c>
      <c r="E315" s="4" t="str">
        <f t="shared" si="0"/>
        <v>Sadie Langholtz</v>
      </c>
      <c r="F315" s="4" t="str">
        <f t="shared" si="1"/>
        <v>Weiss</v>
      </c>
      <c r="G315" s="4" t="str">
        <f t="shared" si="2"/>
        <v>SELP</v>
      </c>
      <c r="AC315" s="6" t="s">
        <v>122</v>
      </c>
    </row>
    <row r="316" spans="1:29" ht="13" x14ac:dyDescent="0.15">
      <c r="A316" s="15">
        <v>43740.687047222222</v>
      </c>
      <c r="B316" s="6" t="s">
        <v>9</v>
      </c>
      <c r="D316" s="6" t="s">
        <v>142</v>
      </c>
      <c r="E316" s="4" t="str">
        <f t="shared" si="0"/>
        <v>Aidan Lengua</v>
      </c>
      <c r="F316" s="4" t="str">
        <f t="shared" si="1"/>
        <v>Stony Point</v>
      </c>
      <c r="G316" s="4" t="str">
        <f t="shared" si="2"/>
        <v>SELP</v>
      </c>
      <c r="AB316" s="6" t="s">
        <v>204</v>
      </c>
    </row>
    <row r="317" spans="1:29" ht="13" x14ac:dyDescent="0.15">
      <c r="A317" s="15">
        <v>43740.687137800924</v>
      </c>
      <c r="B317" s="6" t="s">
        <v>141</v>
      </c>
      <c r="C317" s="6" t="s">
        <v>142</v>
      </c>
      <c r="E317" s="4" t="str">
        <f t="shared" si="0"/>
        <v>Agnieszka Jesionowska</v>
      </c>
      <c r="F317" s="4" t="str">
        <f t="shared" si="1"/>
        <v>Stony Point</v>
      </c>
      <c r="G317" s="4" t="str">
        <f t="shared" si="2"/>
        <v>WDLP</v>
      </c>
      <c r="Q317" s="6" t="s">
        <v>184</v>
      </c>
    </row>
    <row r="318" spans="1:29" ht="13" x14ac:dyDescent="0.15">
      <c r="A318" s="15">
        <v>43740.68731627315</v>
      </c>
      <c r="B318" s="6" t="s">
        <v>9</v>
      </c>
      <c r="D318" s="6" t="s">
        <v>142</v>
      </c>
      <c r="E318" s="4" t="str">
        <f t="shared" si="0"/>
        <v>Aidan Lengua</v>
      </c>
      <c r="F318" s="4" t="str">
        <f t="shared" si="1"/>
        <v>Stony Point</v>
      </c>
      <c r="G318" s="4" t="str">
        <f t="shared" si="2"/>
        <v>SELP</v>
      </c>
      <c r="AB318" s="6" t="s">
        <v>204</v>
      </c>
    </row>
    <row r="319" spans="1:29" ht="13" x14ac:dyDescent="0.15">
      <c r="A319" s="15">
        <v>43740.687374791669</v>
      </c>
      <c r="B319" s="6" t="s">
        <v>9</v>
      </c>
      <c r="D319" s="6" t="s">
        <v>142</v>
      </c>
      <c r="E319" s="4" t="str">
        <f t="shared" si="0"/>
        <v>Delilah Villegas</v>
      </c>
      <c r="F319" s="4" t="str">
        <f t="shared" si="1"/>
        <v>Stony Point</v>
      </c>
      <c r="G319" s="4" t="str">
        <f t="shared" si="2"/>
        <v>SELP</v>
      </c>
      <c r="AB319" s="6" t="s">
        <v>193</v>
      </c>
    </row>
    <row r="320" spans="1:29" ht="13" x14ac:dyDescent="0.15">
      <c r="A320" s="15">
        <v>43740.687476909719</v>
      </c>
      <c r="B320" s="6" t="s">
        <v>9</v>
      </c>
      <c r="D320" s="6" t="s">
        <v>168</v>
      </c>
      <c r="E320" s="4" t="str">
        <f t="shared" si="0"/>
        <v>Ayesha Faheem</v>
      </c>
      <c r="F320" s="4" t="str">
        <f t="shared" si="1"/>
        <v>Weiss</v>
      </c>
      <c r="G320" s="4" t="str">
        <f t="shared" si="2"/>
        <v>SELP</v>
      </c>
      <c r="AC320" s="6" t="s">
        <v>106</v>
      </c>
    </row>
    <row r="321" spans="1:29" ht="13" x14ac:dyDescent="0.15">
      <c r="A321" s="15">
        <v>43740.687692905092</v>
      </c>
      <c r="B321" s="6" t="s">
        <v>9</v>
      </c>
      <c r="D321" s="6" t="s">
        <v>142</v>
      </c>
      <c r="E321" s="4" t="str">
        <f t="shared" si="0"/>
        <v>Anne-Marie Prosper</v>
      </c>
      <c r="F321" s="4" t="str">
        <f t="shared" si="1"/>
        <v>Stony Point</v>
      </c>
      <c r="G321" s="4" t="str">
        <f t="shared" si="2"/>
        <v>SELP</v>
      </c>
      <c r="AB321" s="6" t="s">
        <v>188</v>
      </c>
    </row>
    <row r="322" spans="1:29" ht="13" x14ac:dyDescent="0.15">
      <c r="A322" s="15">
        <v>43740.687733263891</v>
      </c>
      <c r="B322" s="6" t="s">
        <v>141</v>
      </c>
      <c r="C322" s="6" t="s">
        <v>149</v>
      </c>
      <c r="E322" s="4" t="str">
        <f t="shared" si="0"/>
        <v>Lilah Mills</v>
      </c>
      <c r="F322" s="4" t="str">
        <f t="shared" si="1"/>
        <v>Pflugerville</v>
      </c>
      <c r="G322" s="4" t="str">
        <f t="shared" si="2"/>
        <v>WDLP</v>
      </c>
      <c r="P322" s="6" t="s">
        <v>366</v>
      </c>
    </row>
    <row r="323" spans="1:29" ht="13" x14ac:dyDescent="0.15">
      <c r="A323" s="15">
        <v>43740.687975497684</v>
      </c>
      <c r="B323" s="6" t="s">
        <v>141</v>
      </c>
      <c r="C323" s="6" t="s">
        <v>168</v>
      </c>
      <c r="E323" s="4" t="str">
        <f t="shared" si="0"/>
        <v>Luz Sanchez</v>
      </c>
      <c r="F323" s="4" t="str">
        <f t="shared" si="1"/>
        <v>Weiss</v>
      </c>
      <c r="G323" s="4" t="str">
        <f t="shared" si="2"/>
        <v>WDLP</v>
      </c>
      <c r="R323" s="6" t="s">
        <v>367</v>
      </c>
    </row>
    <row r="324" spans="1:29" ht="13" x14ac:dyDescent="0.15">
      <c r="A324" s="15">
        <v>43740.688046724536</v>
      </c>
      <c r="B324" s="6" t="s">
        <v>9</v>
      </c>
      <c r="D324" s="6" t="s">
        <v>149</v>
      </c>
      <c r="E324" s="4" t="str">
        <f t="shared" si="0"/>
        <v>Tiffany Tran</v>
      </c>
      <c r="F324" s="4" t="str">
        <f t="shared" si="1"/>
        <v>Pflugerville</v>
      </c>
      <c r="G324" s="4" t="str">
        <f t="shared" si="2"/>
        <v>SELP</v>
      </c>
      <c r="AA324" s="6" t="s">
        <v>98</v>
      </c>
    </row>
    <row r="325" spans="1:29" ht="13" x14ac:dyDescent="0.15">
      <c r="A325" s="15">
        <v>43740.688217893519</v>
      </c>
      <c r="B325" s="6" t="s">
        <v>141</v>
      </c>
      <c r="C325" s="6" t="s">
        <v>168</v>
      </c>
      <c r="E325" s="4" t="str">
        <f t="shared" si="0"/>
        <v>Alexia Perez</v>
      </c>
      <c r="F325" s="4" t="str">
        <f t="shared" si="1"/>
        <v>Weiss</v>
      </c>
      <c r="G325" s="4" t="str">
        <f t="shared" si="2"/>
        <v>WDLP</v>
      </c>
      <c r="R325" s="6" t="s">
        <v>368</v>
      </c>
    </row>
    <row r="326" spans="1:29" ht="13" x14ac:dyDescent="0.15">
      <c r="A326" s="15">
        <v>43740.688428217589</v>
      </c>
      <c r="B326" s="6" t="s">
        <v>9</v>
      </c>
      <c r="D326" s="6" t="s">
        <v>142</v>
      </c>
      <c r="E326" s="4" t="str">
        <f t="shared" si="0"/>
        <v>Chieh-An Chen</v>
      </c>
      <c r="F326" s="4" t="str">
        <f t="shared" si="1"/>
        <v>Stony Point</v>
      </c>
      <c r="G326" s="4" t="str">
        <f t="shared" si="2"/>
        <v>SELP</v>
      </c>
      <c r="AB326" s="6" t="s">
        <v>187</v>
      </c>
    </row>
    <row r="327" spans="1:29" ht="13" x14ac:dyDescent="0.15">
      <c r="A327" s="15">
        <v>43740.68853777778</v>
      </c>
      <c r="B327" s="6" t="s">
        <v>141</v>
      </c>
      <c r="C327" s="6" t="s">
        <v>142</v>
      </c>
      <c r="E327" s="4" t="str">
        <f t="shared" si="0"/>
        <v>Aliana Sanchez</v>
      </c>
      <c r="F327" s="4" t="str">
        <f t="shared" si="1"/>
        <v>Stony Point</v>
      </c>
      <c r="G327" s="4" t="str">
        <f t="shared" si="2"/>
        <v>WDLP</v>
      </c>
      <c r="Q327" s="6" t="s">
        <v>183</v>
      </c>
    </row>
    <row r="328" spans="1:29" ht="13" x14ac:dyDescent="0.15">
      <c r="A328" s="15">
        <v>43740.688607928241</v>
      </c>
      <c r="B328" s="6" t="s">
        <v>9</v>
      </c>
      <c r="D328" s="6" t="s">
        <v>142</v>
      </c>
      <c r="E328" s="4" t="str">
        <f t="shared" si="0"/>
        <v>Alicia Navarro</v>
      </c>
      <c r="F328" s="4" t="str">
        <f t="shared" si="1"/>
        <v>Stony Point</v>
      </c>
      <c r="G328" s="4" t="str">
        <f t="shared" si="2"/>
        <v>SELP</v>
      </c>
      <c r="AB328" s="6" t="s">
        <v>186</v>
      </c>
    </row>
    <row r="329" spans="1:29" ht="13" x14ac:dyDescent="0.15">
      <c r="A329" s="15">
        <v>43740.688679976854</v>
      </c>
      <c r="B329" s="6" t="s">
        <v>141</v>
      </c>
      <c r="C329" s="6" t="s">
        <v>168</v>
      </c>
      <c r="E329" s="4" t="str">
        <f t="shared" si="0"/>
        <v>Lynnette DeCuire</v>
      </c>
      <c r="F329" s="4" t="str">
        <f t="shared" si="1"/>
        <v>Weiss</v>
      </c>
      <c r="G329" s="4" t="str">
        <f t="shared" si="2"/>
        <v>WDLP</v>
      </c>
      <c r="R329" s="6" t="s">
        <v>199</v>
      </c>
    </row>
    <row r="330" spans="1:29" ht="13" x14ac:dyDescent="0.15">
      <c r="A330" s="15">
        <v>43740.688701076389</v>
      </c>
      <c r="B330" s="6" t="s">
        <v>141</v>
      </c>
      <c r="C330" s="6" t="s">
        <v>168</v>
      </c>
      <c r="E330" s="4" t="str">
        <f t="shared" si="0"/>
        <v>Favour Toghanro</v>
      </c>
      <c r="F330" s="4" t="str">
        <f t="shared" si="1"/>
        <v>Weiss</v>
      </c>
      <c r="G330" s="4" t="str">
        <f t="shared" si="2"/>
        <v>WDLP</v>
      </c>
      <c r="R330" s="6" t="s">
        <v>198</v>
      </c>
    </row>
    <row r="331" spans="1:29" ht="13" x14ac:dyDescent="0.15">
      <c r="A331" s="15">
        <v>43740.688802268516</v>
      </c>
      <c r="B331" s="6" t="s">
        <v>141</v>
      </c>
      <c r="C331" s="6" t="s">
        <v>142</v>
      </c>
      <c r="E331" s="4" t="str">
        <f t="shared" si="0"/>
        <v>Giancarlo Fernandez</v>
      </c>
      <c r="F331" s="4" t="str">
        <f t="shared" si="1"/>
        <v>Stony Point</v>
      </c>
      <c r="G331" s="4" t="str">
        <f t="shared" si="2"/>
        <v>WDLP</v>
      </c>
      <c r="Q331" s="6" t="s">
        <v>369</v>
      </c>
    </row>
    <row r="332" spans="1:29" ht="13" x14ac:dyDescent="0.15">
      <c r="A332" s="15">
        <v>43740.688860694441</v>
      </c>
      <c r="B332" s="6" t="s">
        <v>141</v>
      </c>
      <c r="C332" s="6" t="s">
        <v>168</v>
      </c>
      <c r="E332" s="4" t="str">
        <f t="shared" si="0"/>
        <v>Abigail Berry</v>
      </c>
      <c r="F332" s="4" t="str">
        <f t="shared" si="1"/>
        <v>Weiss</v>
      </c>
      <c r="G332" s="4" t="str">
        <f t="shared" si="2"/>
        <v>WDLP</v>
      </c>
      <c r="R332" s="6" t="s">
        <v>192</v>
      </c>
    </row>
    <row r="333" spans="1:29" ht="13" x14ac:dyDescent="0.15">
      <c r="A333" s="15">
        <v>43740.688926006944</v>
      </c>
      <c r="B333" s="6" t="s">
        <v>141</v>
      </c>
      <c r="C333" s="6" t="s">
        <v>149</v>
      </c>
      <c r="E333" s="4" t="str">
        <f t="shared" si="0"/>
        <v>Romanus Ike</v>
      </c>
      <c r="F333" s="4" t="str">
        <f t="shared" si="1"/>
        <v>Pflugerville</v>
      </c>
      <c r="G333" s="4" t="str">
        <f t="shared" si="2"/>
        <v>WDLP</v>
      </c>
      <c r="P333" s="6" t="s">
        <v>177</v>
      </c>
    </row>
    <row r="334" spans="1:29" ht="13" x14ac:dyDescent="0.15">
      <c r="A334" s="15">
        <v>43740.688985682871</v>
      </c>
      <c r="B334" s="6" t="s">
        <v>141</v>
      </c>
      <c r="C334" s="6" t="s">
        <v>168</v>
      </c>
      <c r="E334" s="4" t="str">
        <f t="shared" si="0"/>
        <v>Jason Polk</v>
      </c>
      <c r="F334" s="4" t="str">
        <f t="shared" si="1"/>
        <v>Weiss</v>
      </c>
      <c r="G334" s="4" t="str">
        <f t="shared" si="2"/>
        <v>WDLP</v>
      </c>
      <c r="R334" s="6" t="s">
        <v>370</v>
      </c>
    </row>
    <row r="335" spans="1:29" ht="13" x14ac:dyDescent="0.15">
      <c r="A335" s="15">
        <v>43740.689036076394</v>
      </c>
      <c r="B335" s="6" t="s">
        <v>141</v>
      </c>
      <c r="C335" s="6" t="s">
        <v>142</v>
      </c>
      <c r="E335" s="4" t="str">
        <f t="shared" si="0"/>
        <v>Karla Jackson</v>
      </c>
      <c r="F335" s="4" t="str">
        <f t="shared" si="1"/>
        <v>Stony Point</v>
      </c>
      <c r="G335" s="4" t="str">
        <f t="shared" si="2"/>
        <v>WDLP</v>
      </c>
      <c r="Q335" s="6" t="s">
        <v>178</v>
      </c>
    </row>
    <row r="336" spans="1:29" ht="13" x14ac:dyDescent="0.15">
      <c r="A336" s="15">
        <v>43740.689460914349</v>
      </c>
      <c r="B336" s="6" t="s">
        <v>9</v>
      </c>
      <c r="D336" s="6" t="s">
        <v>168</v>
      </c>
      <c r="E336" s="4" t="str">
        <f t="shared" si="0"/>
        <v>Emmanuel Ahonle</v>
      </c>
      <c r="F336" s="4" t="str">
        <f t="shared" si="1"/>
        <v>Weiss</v>
      </c>
      <c r="G336" s="4" t="str">
        <f t="shared" si="2"/>
        <v>SELP</v>
      </c>
      <c r="AC336" s="6" t="s">
        <v>114</v>
      </c>
    </row>
    <row r="337" spans="1:29" ht="13" x14ac:dyDescent="0.15">
      <c r="A337" s="15">
        <v>43740.689540127314</v>
      </c>
      <c r="B337" s="6" t="s">
        <v>9</v>
      </c>
      <c r="D337" s="6" t="s">
        <v>168</v>
      </c>
      <c r="E337" s="4" t="str">
        <f t="shared" si="0"/>
        <v>Chase Robbins</v>
      </c>
      <c r="F337" s="4" t="str">
        <f t="shared" si="1"/>
        <v>Weiss</v>
      </c>
      <c r="G337" s="4" t="str">
        <f t="shared" si="2"/>
        <v>SELP</v>
      </c>
      <c r="AC337" s="6" t="s">
        <v>110</v>
      </c>
    </row>
    <row r="338" spans="1:29" ht="13" x14ac:dyDescent="0.15">
      <c r="A338" s="15">
        <v>43740.690538541661</v>
      </c>
      <c r="B338" s="6" t="s">
        <v>141</v>
      </c>
      <c r="C338" s="6" t="s">
        <v>142</v>
      </c>
      <c r="E338" s="4" t="str">
        <f t="shared" si="0"/>
        <v>Mark Gallegos</v>
      </c>
      <c r="F338" s="4" t="str">
        <f t="shared" si="1"/>
        <v>Stony Point</v>
      </c>
      <c r="G338" s="4" t="str">
        <f t="shared" si="2"/>
        <v>WDLP</v>
      </c>
      <c r="Q338" s="6" t="s">
        <v>371</v>
      </c>
    </row>
    <row r="339" spans="1:29" ht="13" x14ac:dyDescent="0.15">
      <c r="A339" s="15">
        <v>43740.690764675921</v>
      </c>
      <c r="B339" s="6" t="s">
        <v>141</v>
      </c>
      <c r="C339" s="6" t="s">
        <v>149</v>
      </c>
      <c r="E339" s="4" t="str">
        <f t="shared" si="0"/>
        <v>Adrianna Bowie</v>
      </c>
      <c r="F339" s="4" t="str">
        <f t="shared" si="1"/>
        <v>Pflugerville</v>
      </c>
      <c r="G339" s="4" t="str">
        <f t="shared" si="2"/>
        <v>WDLP</v>
      </c>
      <c r="P339" s="6" t="s">
        <v>167</v>
      </c>
    </row>
    <row r="340" spans="1:29" ht="13" x14ac:dyDescent="0.15">
      <c r="A340" s="15">
        <v>43740.69084549768</v>
      </c>
      <c r="B340" s="6" t="s">
        <v>141</v>
      </c>
      <c r="C340" s="6" t="s">
        <v>149</v>
      </c>
      <c r="E340" s="4" t="str">
        <f t="shared" si="0"/>
        <v>Micayla Pace</v>
      </c>
      <c r="F340" s="4" t="str">
        <f t="shared" si="1"/>
        <v>Pflugerville</v>
      </c>
      <c r="G340" s="4" t="str">
        <f t="shared" si="2"/>
        <v>WDLP</v>
      </c>
      <c r="P340" s="6" t="s">
        <v>372</v>
      </c>
    </row>
    <row r="341" spans="1:29" ht="13" x14ac:dyDescent="0.15">
      <c r="A341" s="15">
        <v>43740.691022812505</v>
      </c>
      <c r="B341" s="6" t="s">
        <v>141</v>
      </c>
      <c r="C341" s="6" t="s">
        <v>194</v>
      </c>
      <c r="E341" s="4" t="str">
        <f t="shared" si="0"/>
        <v>Ashlyn King</v>
      </c>
      <c r="F341" s="4" t="str">
        <f t="shared" si="1"/>
        <v>Akins</v>
      </c>
      <c r="G341" s="4" t="str">
        <f t="shared" si="2"/>
        <v>WDLP</v>
      </c>
      <c r="H341" s="6" t="s">
        <v>195</v>
      </c>
    </row>
    <row r="342" spans="1:29" ht="13" x14ac:dyDescent="0.15">
      <c r="A342" s="15">
        <v>43740.691217870371</v>
      </c>
      <c r="B342" s="6" t="s">
        <v>9</v>
      </c>
      <c r="D342" s="6" t="s">
        <v>168</v>
      </c>
      <c r="E342" s="4" t="str">
        <f t="shared" si="0"/>
        <v>Leia Kelly</v>
      </c>
      <c r="F342" s="4" t="str">
        <f t="shared" si="1"/>
        <v>Weiss</v>
      </c>
      <c r="G342" s="4" t="str">
        <f t="shared" si="2"/>
        <v>SELP</v>
      </c>
      <c r="AC342" s="6" t="s">
        <v>118</v>
      </c>
    </row>
    <row r="343" spans="1:29" ht="13" x14ac:dyDescent="0.15">
      <c r="A343" s="15">
        <v>43740.691582500003</v>
      </c>
      <c r="B343" s="6" t="s">
        <v>141</v>
      </c>
      <c r="C343" s="6" t="s">
        <v>194</v>
      </c>
      <c r="E343" s="4" t="str">
        <f t="shared" si="0"/>
        <v>Nicholas Cibrone</v>
      </c>
      <c r="F343" s="4" t="str">
        <f t="shared" si="1"/>
        <v>Akins</v>
      </c>
      <c r="G343" s="4" t="str">
        <f t="shared" si="2"/>
        <v>WDLP</v>
      </c>
      <c r="H343" s="6" t="s">
        <v>200</v>
      </c>
    </row>
    <row r="344" spans="1:29" ht="13" x14ac:dyDescent="0.15">
      <c r="A344" s="15">
        <v>43740.692024293981</v>
      </c>
      <c r="B344" s="6" t="s">
        <v>141</v>
      </c>
      <c r="C344" s="6" t="s">
        <v>194</v>
      </c>
      <c r="E344" s="4" t="str">
        <f t="shared" si="0"/>
        <v>Fabiana Holod</v>
      </c>
      <c r="F344" s="4" t="str">
        <f t="shared" si="1"/>
        <v>Akins</v>
      </c>
      <c r="G344" s="4" t="str">
        <f t="shared" si="2"/>
        <v>WDLP</v>
      </c>
      <c r="H344" s="6" t="s">
        <v>373</v>
      </c>
    </row>
    <row r="345" spans="1:29" ht="13" x14ac:dyDescent="0.15">
      <c r="A345" s="15">
        <v>43740.692034050924</v>
      </c>
      <c r="B345" s="6" t="s">
        <v>141</v>
      </c>
      <c r="C345" s="6" t="s">
        <v>194</v>
      </c>
      <c r="E345" s="4" t="str">
        <f t="shared" si="0"/>
        <v>Kennia Toledo</v>
      </c>
      <c r="F345" s="4" t="str">
        <f t="shared" si="1"/>
        <v>Akins</v>
      </c>
      <c r="G345" s="4" t="str">
        <f t="shared" si="2"/>
        <v>WDLP</v>
      </c>
      <c r="H345" s="6" t="s">
        <v>374</v>
      </c>
    </row>
    <row r="346" spans="1:29" ht="13" x14ac:dyDescent="0.15">
      <c r="A346" s="15">
        <v>43740.692435798614</v>
      </c>
      <c r="B346" s="6" t="s">
        <v>141</v>
      </c>
      <c r="C346" s="6" t="s">
        <v>194</v>
      </c>
      <c r="E346" s="4" t="str">
        <f t="shared" si="0"/>
        <v>Brendon Garrison</v>
      </c>
      <c r="F346" s="4" t="str">
        <f t="shared" si="1"/>
        <v>Akins</v>
      </c>
      <c r="G346" s="4" t="str">
        <f t="shared" si="2"/>
        <v>WDLP</v>
      </c>
      <c r="H346" s="6" t="s">
        <v>375</v>
      </c>
    </row>
    <row r="347" spans="1:29" ht="13" x14ac:dyDescent="0.15">
      <c r="A347" s="15">
        <v>43740.692775497686</v>
      </c>
      <c r="B347" s="6" t="s">
        <v>141</v>
      </c>
      <c r="C347" s="6" t="s">
        <v>194</v>
      </c>
      <c r="E347" s="4" t="str">
        <f t="shared" si="0"/>
        <v>Sofia Ayala</v>
      </c>
      <c r="F347" s="4" t="str">
        <f t="shared" si="1"/>
        <v>Akins</v>
      </c>
      <c r="G347" s="4" t="str">
        <f t="shared" si="2"/>
        <v>WDLP</v>
      </c>
      <c r="H347" s="6" t="s">
        <v>376</v>
      </c>
    </row>
    <row r="348" spans="1:29" ht="13" x14ac:dyDescent="0.15">
      <c r="A348" s="15">
        <v>43740.6932925</v>
      </c>
      <c r="B348" s="6" t="s">
        <v>141</v>
      </c>
      <c r="C348" s="6" t="s">
        <v>194</v>
      </c>
      <c r="E348" s="4" t="str">
        <f t="shared" si="0"/>
        <v>Kimberly Lujan</v>
      </c>
      <c r="F348" s="4" t="str">
        <f t="shared" si="1"/>
        <v>Akins</v>
      </c>
      <c r="G348" s="4" t="str">
        <f t="shared" si="2"/>
        <v>WDLP</v>
      </c>
      <c r="H348" s="6" t="s">
        <v>377</v>
      </c>
    </row>
    <row r="349" spans="1:29" ht="13" x14ac:dyDescent="0.15">
      <c r="A349" s="15">
        <v>43740.693296944446</v>
      </c>
      <c r="B349" s="6" t="s">
        <v>141</v>
      </c>
      <c r="C349" s="6" t="s">
        <v>194</v>
      </c>
      <c r="E349" s="4" t="str">
        <f t="shared" si="0"/>
        <v>Maria Contreras</v>
      </c>
      <c r="F349" s="4" t="str">
        <f t="shared" si="1"/>
        <v>Akins</v>
      </c>
      <c r="G349" s="4" t="str">
        <f t="shared" si="2"/>
        <v>WDLP</v>
      </c>
      <c r="H349" s="6" t="s">
        <v>208</v>
      </c>
    </row>
    <row r="350" spans="1:29" ht="13" x14ac:dyDescent="0.15">
      <c r="A350" s="15">
        <v>43740.693524548609</v>
      </c>
      <c r="B350" s="6" t="s">
        <v>141</v>
      </c>
      <c r="C350" s="6" t="s">
        <v>194</v>
      </c>
      <c r="E350" s="4" t="str">
        <f t="shared" si="0"/>
        <v>Sean Koonce</v>
      </c>
      <c r="F350" s="4" t="str">
        <f t="shared" si="1"/>
        <v>Akins</v>
      </c>
      <c r="G350" s="4" t="str">
        <f t="shared" si="2"/>
        <v>WDLP</v>
      </c>
      <c r="H350" s="6" t="s">
        <v>203</v>
      </c>
    </row>
    <row r="351" spans="1:29" ht="13" x14ac:dyDescent="0.15">
      <c r="A351" s="15">
        <v>43740.693754444444</v>
      </c>
      <c r="B351" s="6" t="s">
        <v>141</v>
      </c>
      <c r="C351" s="6" t="s">
        <v>194</v>
      </c>
      <c r="E351" s="4" t="str">
        <f t="shared" si="0"/>
        <v>William Hale</v>
      </c>
      <c r="F351" s="4" t="str">
        <f t="shared" si="1"/>
        <v>Akins</v>
      </c>
      <c r="G351" s="4" t="str">
        <f t="shared" si="2"/>
        <v>WDLP</v>
      </c>
      <c r="H351" s="6" t="s">
        <v>205</v>
      </c>
    </row>
    <row r="352" spans="1:29" ht="13" x14ac:dyDescent="0.15">
      <c r="A352" s="15">
        <v>43740.693895925928</v>
      </c>
      <c r="B352" s="6" t="s">
        <v>9</v>
      </c>
      <c r="D352" s="6" t="s">
        <v>149</v>
      </c>
      <c r="E352" s="4" t="str">
        <f t="shared" si="0"/>
        <v>Tam Nguyen</v>
      </c>
      <c r="F352" s="4" t="str">
        <f t="shared" si="1"/>
        <v>Pflugerville</v>
      </c>
      <c r="G352" s="4" t="str">
        <f t="shared" si="2"/>
        <v>SELP</v>
      </c>
      <c r="AA352" s="6" t="s">
        <v>96</v>
      </c>
    </row>
    <row r="353" spans="1:23" ht="13" x14ac:dyDescent="0.15">
      <c r="A353" s="15">
        <v>43740.69603013889</v>
      </c>
      <c r="B353" s="6" t="s">
        <v>141</v>
      </c>
      <c r="C353" s="6" t="s">
        <v>194</v>
      </c>
      <c r="E353" s="4" t="str">
        <f t="shared" si="0"/>
        <v>Emma San Miguel</v>
      </c>
      <c r="F353" s="4" t="str">
        <f t="shared" si="1"/>
        <v>Akins</v>
      </c>
      <c r="G353" s="4" t="str">
        <f t="shared" si="2"/>
        <v>WDLP</v>
      </c>
      <c r="H353" s="6" t="s">
        <v>378</v>
      </c>
    </row>
    <row r="354" spans="1:23" ht="13" x14ac:dyDescent="0.15">
      <c r="A354" s="15">
        <v>43740.697969803237</v>
      </c>
      <c r="B354" s="6" t="s">
        <v>141</v>
      </c>
      <c r="C354" s="6" t="s">
        <v>194</v>
      </c>
      <c r="E354" s="4" t="str">
        <f t="shared" si="0"/>
        <v>Esteban Rivera</v>
      </c>
      <c r="F354" s="4" t="str">
        <f t="shared" si="1"/>
        <v>Akins</v>
      </c>
      <c r="G354" s="4" t="str">
        <f t="shared" si="2"/>
        <v>WDLP</v>
      </c>
      <c r="H354" s="6" t="s">
        <v>220</v>
      </c>
    </row>
    <row r="355" spans="1:23" ht="13" x14ac:dyDescent="0.15">
      <c r="A355" s="15">
        <v>43740.701870335644</v>
      </c>
      <c r="B355" s="6" t="s">
        <v>141</v>
      </c>
      <c r="C355" s="6" t="s">
        <v>210</v>
      </c>
      <c r="E355" s="4" t="str">
        <f t="shared" si="0"/>
        <v>Natalie Jones</v>
      </c>
      <c r="F355" s="4" t="str">
        <f t="shared" si="1"/>
        <v>Manor Early College High School</v>
      </c>
      <c r="G355" s="4" t="str">
        <f t="shared" si="2"/>
        <v>WDLP</v>
      </c>
      <c r="L355" s="6" t="s">
        <v>218</v>
      </c>
    </row>
    <row r="356" spans="1:23" ht="13" x14ac:dyDescent="0.15">
      <c r="A356" s="15">
        <v>43740.702666041667</v>
      </c>
      <c r="B356" s="6" t="s">
        <v>141</v>
      </c>
      <c r="C356" s="6" t="s">
        <v>210</v>
      </c>
      <c r="E356" s="4" t="str">
        <f t="shared" si="0"/>
        <v>Jeffrey Inthasane</v>
      </c>
      <c r="F356" s="4" t="str">
        <f t="shared" si="1"/>
        <v>Manor Early College High School</v>
      </c>
      <c r="G356" s="4" t="str">
        <f t="shared" si="2"/>
        <v>WDLP</v>
      </c>
      <c r="L356" s="6" t="s">
        <v>223</v>
      </c>
    </row>
    <row r="357" spans="1:23" ht="13" x14ac:dyDescent="0.15">
      <c r="A357" s="15">
        <v>43740.7033265625</v>
      </c>
      <c r="B357" s="6" t="s">
        <v>141</v>
      </c>
      <c r="C357" s="6" t="s">
        <v>210</v>
      </c>
      <c r="E357" s="4" t="str">
        <f t="shared" si="0"/>
        <v>Maddox Dimmitt</v>
      </c>
      <c r="F357" s="4" t="str">
        <f t="shared" si="1"/>
        <v>Manor Early College High School</v>
      </c>
      <c r="G357" s="4" t="str">
        <f t="shared" si="2"/>
        <v>WDLP</v>
      </c>
      <c r="L357" s="6" t="s">
        <v>225</v>
      </c>
    </row>
    <row r="358" spans="1:23" ht="13" x14ac:dyDescent="0.15">
      <c r="A358" s="15">
        <v>43740.703452650458</v>
      </c>
      <c r="B358" s="6" t="s">
        <v>141</v>
      </c>
      <c r="C358" s="6" t="s">
        <v>210</v>
      </c>
      <c r="E358" s="4" t="str">
        <f t="shared" si="0"/>
        <v>Laura Arzola</v>
      </c>
      <c r="F358" s="4" t="str">
        <f t="shared" si="1"/>
        <v>Manor Early College High School</v>
      </c>
      <c r="G358" s="4" t="str">
        <f t="shared" si="2"/>
        <v>WDLP</v>
      </c>
      <c r="L358" s="6" t="s">
        <v>379</v>
      </c>
    </row>
    <row r="359" spans="1:23" ht="13" x14ac:dyDescent="0.15">
      <c r="A359" s="15">
        <v>43740.703560127316</v>
      </c>
      <c r="B359" s="6" t="s">
        <v>141</v>
      </c>
      <c r="C359" s="6" t="s">
        <v>210</v>
      </c>
      <c r="E359" s="4" t="str">
        <f t="shared" si="0"/>
        <v>Ellie Chan</v>
      </c>
      <c r="F359" s="4" t="str">
        <f t="shared" si="1"/>
        <v>Manor Early College High School</v>
      </c>
      <c r="G359" s="4" t="str">
        <f t="shared" si="2"/>
        <v>WDLP</v>
      </c>
      <c r="L359" s="6" t="s">
        <v>214</v>
      </c>
    </row>
    <row r="360" spans="1:23" ht="13" x14ac:dyDescent="0.15">
      <c r="A360" s="15">
        <v>43740.703914479163</v>
      </c>
      <c r="B360" s="6" t="s">
        <v>141</v>
      </c>
      <c r="C360" s="6" t="s">
        <v>234</v>
      </c>
      <c r="E360" s="4" t="str">
        <f t="shared" si="0"/>
        <v>Salemata Diallo</v>
      </c>
      <c r="F360" s="4" t="str">
        <f t="shared" si="1"/>
        <v>Manor High School</v>
      </c>
      <c r="G360" s="4" t="str">
        <f t="shared" si="2"/>
        <v>WDLP</v>
      </c>
      <c r="M360" s="6" t="s">
        <v>235</v>
      </c>
    </row>
    <row r="361" spans="1:23" ht="13" x14ac:dyDescent="0.15">
      <c r="A361" s="15">
        <v>43740.704428229168</v>
      </c>
      <c r="B361" s="6" t="s">
        <v>141</v>
      </c>
      <c r="C361" s="6" t="s">
        <v>210</v>
      </c>
      <c r="E361" s="4" t="str">
        <f t="shared" si="0"/>
        <v>Lilyana Chaney</v>
      </c>
      <c r="F361" s="4" t="str">
        <f t="shared" si="1"/>
        <v>Manor Early College High School</v>
      </c>
      <c r="G361" s="4" t="str">
        <f t="shared" si="2"/>
        <v>WDLP</v>
      </c>
      <c r="L361" s="6" t="s">
        <v>217</v>
      </c>
    </row>
    <row r="362" spans="1:23" ht="13" x14ac:dyDescent="0.15">
      <c r="A362" s="15">
        <v>43740.704573807874</v>
      </c>
      <c r="B362" s="6" t="s">
        <v>141</v>
      </c>
      <c r="C362" s="6" t="s">
        <v>210</v>
      </c>
      <c r="E362" s="4" t="str">
        <f t="shared" si="0"/>
        <v>Isiah Martinez</v>
      </c>
      <c r="F362" s="4" t="str">
        <f t="shared" si="1"/>
        <v>Manor Early College High School</v>
      </c>
      <c r="G362" s="4" t="str">
        <f t="shared" si="2"/>
        <v>WDLP</v>
      </c>
      <c r="L362" s="6" t="s">
        <v>245</v>
      </c>
    </row>
    <row r="363" spans="1:23" ht="13" x14ac:dyDescent="0.15">
      <c r="A363" s="15">
        <v>43740.704639664356</v>
      </c>
      <c r="B363" s="6" t="s">
        <v>9</v>
      </c>
      <c r="D363" s="6" t="s">
        <v>210</v>
      </c>
      <c r="E363" s="4" t="str">
        <f t="shared" si="0"/>
        <v>Valeria Resendiz</v>
      </c>
      <c r="F363" s="4" t="str">
        <f t="shared" si="1"/>
        <v>Manor Early College High School</v>
      </c>
      <c r="G363" s="4" t="str">
        <f t="shared" si="2"/>
        <v>SELP</v>
      </c>
      <c r="W363" s="6" t="s">
        <v>231</v>
      </c>
    </row>
    <row r="364" spans="1:23" ht="13" x14ac:dyDescent="0.15">
      <c r="A364" s="15">
        <v>43740.704700671296</v>
      </c>
      <c r="B364" s="6" t="s">
        <v>141</v>
      </c>
      <c r="C364" s="6" t="s">
        <v>210</v>
      </c>
      <c r="E364" s="4" t="str">
        <f t="shared" si="0"/>
        <v>Shiron Hamlin Jr.</v>
      </c>
      <c r="F364" s="4" t="str">
        <f t="shared" si="1"/>
        <v>Manor Early College High School</v>
      </c>
      <c r="G364" s="4" t="str">
        <f t="shared" si="2"/>
        <v>WDLP</v>
      </c>
      <c r="L364" s="6" t="s">
        <v>211</v>
      </c>
    </row>
    <row r="365" spans="1:23" ht="13" x14ac:dyDescent="0.15">
      <c r="A365" s="15">
        <v>43740.704786365735</v>
      </c>
      <c r="B365" s="6" t="s">
        <v>141</v>
      </c>
      <c r="C365" s="6" t="s">
        <v>210</v>
      </c>
      <c r="E365" s="4" t="str">
        <f t="shared" si="0"/>
        <v>Anarosa Villatoro Reyes</v>
      </c>
      <c r="F365" s="4" t="str">
        <f t="shared" si="1"/>
        <v>Manor Early College High School</v>
      </c>
      <c r="G365" s="4" t="str">
        <f t="shared" si="2"/>
        <v>WDLP</v>
      </c>
      <c r="L365" s="6" t="s">
        <v>232</v>
      </c>
    </row>
    <row r="366" spans="1:23" ht="13" x14ac:dyDescent="0.15">
      <c r="A366" s="15">
        <v>43740.70500155093</v>
      </c>
      <c r="B366" s="6" t="s">
        <v>141</v>
      </c>
      <c r="C366" s="6" t="s">
        <v>210</v>
      </c>
      <c r="E366" s="4" t="str">
        <f t="shared" si="0"/>
        <v>Rudy Morales Hernandez</v>
      </c>
      <c r="F366" s="4" t="str">
        <f t="shared" si="1"/>
        <v>Manor Early College High School</v>
      </c>
      <c r="G366" s="4" t="str">
        <f t="shared" si="2"/>
        <v>WDLP</v>
      </c>
      <c r="L366" s="6" t="s">
        <v>215</v>
      </c>
    </row>
    <row r="367" spans="1:23" ht="13" x14ac:dyDescent="0.15">
      <c r="A367" s="15">
        <v>43740.705101273154</v>
      </c>
      <c r="B367" s="6" t="s">
        <v>141</v>
      </c>
      <c r="C367" s="6" t="s">
        <v>210</v>
      </c>
      <c r="E367" s="4" t="str">
        <f t="shared" si="0"/>
        <v>Alexis Reyes</v>
      </c>
      <c r="F367" s="4" t="str">
        <f t="shared" si="1"/>
        <v>Manor Early College High School</v>
      </c>
      <c r="G367" s="4" t="str">
        <f t="shared" si="2"/>
        <v>WDLP</v>
      </c>
      <c r="L367" s="6" t="s">
        <v>359</v>
      </c>
    </row>
    <row r="368" spans="1:23" ht="13" x14ac:dyDescent="0.15">
      <c r="A368" s="15">
        <v>43740.705989224538</v>
      </c>
      <c r="B368" s="6" t="s">
        <v>141</v>
      </c>
      <c r="C368" s="6" t="s">
        <v>210</v>
      </c>
      <c r="E368" s="4" t="str">
        <f t="shared" si="0"/>
        <v>Ja'Mya Rogers</v>
      </c>
      <c r="F368" s="4" t="str">
        <f t="shared" si="1"/>
        <v>Manor Early College High School</v>
      </c>
      <c r="G368" s="4" t="str">
        <f t="shared" si="2"/>
        <v>WDLP</v>
      </c>
      <c r="L368" s="6" t="s">
        <v>228</v>
      </c>
    </row>
    <row r="369" spans="1:27" ht="13" x14ac:dyDescent="0.15">
      <c r="A369" s="15">
        <v>43740.706261111111</v>
      </c>
      <c r="B369" s="6" t="s">
        <v>141</v>
      </c>
      <c r="C369" s="6" t="s">
        <v>210</v>
      </c>
      <c r="E369" s="4" t="str">
        <f t="shared" si="0"/>
        <v>Esait Jaimes</v>
      </c>
      <c r="F369" s="4" t="str">
        <f t="shared" si="1"/>
        <v>Manor Early College High School</v>
      </c>
      <c r="G369" s="4" t="str">
        <f t="shared" si="2"/>
        <v>WDLP</v>
      </c>
      <c r="L369" s="6" t="s">
        <v>233</v>
      </c>
    </row>
    <row r="370" spans="1:27" ht="13" x14ac:dyDescent="0.15">
      <c r="A370" s="15">
        <v>43740.706325358798</v>
      </c>
      <c r="B370" s="6" t="s">
        <v>141</v>
      </c>
      <c r="C370" s="6" t="s">
        <v>168</v>
      </c>
      <c r="E370" s="4" t="str">
        <f t="shared" si="0"/>
        <v>Nauni Yadav</v>
      </c>
      <c r="F370" s="4" t="str">
        <f t="shared" si="1"/>
        <v>Weiss</v>
      </c>
      <c r="G370" s="4" t="str">
        <f t="shared" si="2"/>
        <v>WDLP</v>
      </c>
      <c r="R370" s="6" t="s">
        <v>380</v>
      </c>
    </row>
    <row r="371" spans="1:27" ht="13" x14ac:dyDescent="0.15">
      <c r="A371" s="15">
        <v>43740.706353831018</v>
      </c>
      <c r="B371" s="6" t="s">
        <v>141</v>
      </c>
      <c r="C371" s="6" t="s">
        <v>210</v>
      </c>
      <c r="E371" s="4" t="str">
        <f t="shared" si="0"/>
        <v>Paw Wah</v>
      </c>
      <c r="F371" s="4" t="str">
        <f t="shared" si="1"/>
        <v>Manor Early College High School</v>
      </c>
      <c r="G371" s="4" t="str">
        <f t="shared" si="2"/>
        <v>WDLP</v>
      </c>
      <c r="L371" s="6" t="s">
        <v>226</v>
      </c>
    </row>
    <row r="372" spans="1:27" ht="13" x14ac:dyDescent="0.15">
      <c r="A372" s="15">
        <v>43740.706368217594</v>
      </c>
      <c r="B372" s="6" t="s">
        <v>141</v>
      </c>
      <c r="C372" s="6" t="s">
        <v>210</v>
      </c>
      <c r="E372" s="4" t="str">
        <f t="shared" si="0"/>
        <v>Timothy Villegas</v>
      </c>
      <c r="F372" s="4" t="str">
        <f t="shared" si="1"/>
        <v>Manor Early College High School</v>
      </c>
      <c r="G372" s="4" t="str">
        <f t="shared" si="2"/>
        <v>WDLP</v>
      </c>
      <c r="L372" s="6" t="s">
        <v>216</v>
      </c>
    </row>
    <row r="373" spans="1:27" ht="13" x14ac:dyDescent="0.15">
      <c r="A373" s="15">
        <v>43740.706527430557</v>
      </c>
      <c r="B373" s="6" t="s">
        <v>141</v>
      </c>
      <c r="C373" s="6" t="s">
        <v>210</v>
      </c>
      <c r="E373" s="4" t="str">
        <f t="shared" si="0"/>
        <v>Maria Aldape</v>
      </c>
      <c r="F373" s="4" t="str">
        <f t="shared" si="1"/>
        <v>Manor Early College High School</v>
      </c>
      <c r="G373" s="4" t="str">
        <f t="shared" si="2"/>
        <v>WDLP</v>
      </c>
      <c r="L373" s="6" t="s">
        <v>227</v>
      </c>
    </row>
    <row r="374" spans="1:27" ht="13" x14ac:dyDescent="0.15">
      <c r="A374" s="15">
        <v>43740.706645671293</v>
      </c>
      <c r="B374" s="6" t="s">
        <v>141</v>
      </c>
      <c r="C374" s="6" t="s">
        <v>210</v>
      </c>
      <c r="E374" s="4" t="str">
        <f t="shared" si="0"/>
        <v>Diego Garcia</v>
      </c>
      <c r="F374" s="4" t="str">
        <f t="shared" si="1"/>
        <v>Manor Early College High School</v>
      </c>
      <c r="G374" s="4" t="str">
        <f t="shared" si="2"/>
        <v>WDLP</v>
      </c>
      <c r="L374" s="6" t="s">
        <v>241</v>
      </c>
    </row>
    <row r="375" spans="1:27" ht="13" x14ac:dyDescent="0.15">
      <c r="A375" s="15">
        <v>43740.706648344909</v>
      </c>
      <c r="B375" s="6" t="s">
        <v>141</v>
      </c>
      <c r="C375" s="6" t="s">
        <v>210</v>
      </c>
      <c r="E375" s="4" t="str">
        <f t="shared" si="0"/>
        <v>Nilmarie Gonzalez-Ugarte</v>
      </c>
      <c r="F375" s="4" t="str">
        <f t="shared" si="1"/>
        <v>Manor Early College High School</v>
      </c>
      <c r="G375" s="4" t="str">
        <f t="shared" si="2"/>
        <v>WDLP</v>
      </c>
      <c r="L375" s="6" t="s">
        <v>230</v>
      </c>
    </row>
    <row r="376" spans="1:27" ht="13" x14ac:dyDescent="0.15">
      <c r="A376" s="15">
        <v>43740.706817546292</v>
      </c>
      <c r="B376" s="6" t="s">
        <v>141</v>
      </c>
      <c r="C376" s="6" t="s">
        <v>210</v>
      </c>
      <c r="E376" s="4" t="str">
        <f t="shared" si="0"/>
        <v>Marienne Duran Henriquez</v>
      </c>
      <c r="F376" s="4" t="str">
        <f t="shared" si="1"/>
        <v>Manor Early College High School</v>
      </c>
      <c r="G376" s="4" t="str">
        <f t="shared" si="2"/>
        <v>WDLP</v>
      </c>
      <c r="L376" s="6" t="s">
        <v>219</v>
      </c>
    </row>
    <row r="377" spans="1:27" ht="13" x14ac:dyDescent="0.15">
      <c r="A377" s="15">
        <v>43740.708143692129</v>
      </c>
      <c r="B377" s="6" t="s">
        <v>9</v>
      </c>
      <c r="D377" s="6" t="s">
        <v>144</v>
      </c>
      <c r="E377" s="4" t="str">
        <f t="shared" si="0"/>
        <v>Juan Salas</v>
      </c>
      <c r="F377" s="4" t="str">
        <f t="shared" si="1"/>
        <v>Del Valle</v>
      </c>
      <c r="G377" s="4" t="str">
        <f t="shared" si="2"/>
        <v>SELP</v>
      </c>
      <c r="T377" s="6" t="s">
        <v>159</v>
      </c>
    </row>
    <row r="378" spans="1:27" ht="13" x14ac:dyDescent="0.15">
      <c r="A378" s="15">
        <v>43740.70827234954</v>
      </c>
      <c r="B378" s="6" t="s">
        <v>9</v>
      </c>
      <c r="D378" s="6" t="s">
        <v>149</v>
      </c>
      <c r="E378" s="4" t="str">
        <f t="shared" si="0"/>
        <v>Joshua Guiang</v>
      </c>
      <c r="F378" s="4" t="str">
        <f t="shared" si="1"/>
        <v>Pflugerville</v>
      </c>
      <c r="G378" s="4" t="str">
        <f t="shared" si="2"/>
        <v>SELP</v>
      </c>
      <c r="AA378" s="6" t="s">
        <v>84</v>
      </c>
    </row>
    <row r="379" spans="1:27" ht="13" x14ac:dyDescent="0.15">
      <c r="A379" s="15">
        <v>43740.708325358792</v>
      </c>
      <c r="B379" s="6" t="s">
        <v>141</v>
      </c>
      <c r="C379" s="6" t="s">
        <v>210</v>
      </c>
      <c r="E379" s="4" t="str">
        <f t="shared" si="0"/>
        <v>Ashley Krang</v>
      </c>
      <c r="F379" s="4" t="str">
        <f t="shared" si="1"/>
        <v>Manor Early College High School</v>
      </c>
      <c r="G379" s="4" t="str">
        <f t="shared" si="2"/>
        <v>WDLP</v>
      </c>
      <c r="L379" s="6" t="s">
        <v>224</v>
      </c>
    </row>
    <row r="380" spans="1:27" ht="13" x14ac:dyDescent="0.15">
      <c r="A380" s="15">
        <v>43740.709285393517</v>
      </c>
      <c r="B380" s="6" t="s">
        <v>141</v>
      </c>
      <c r="C380" s="6" t="s">
        <v>210</v>
      </c>
      <c r="E380" s="4" t="str">
        <f t="shared" si="0"/>
        <v>Jonny Beard</v>
      </c>
      <c r="F380" s="4" t="str">
        <f t="shared" si="1"/>
        <v>Manor Early College High School</v>
      </c>
      <c r="G380" s="4" t="str">
        <f t="shared" si="2"/>
        <v>WDLP</v>
      </c>
      <c r="L380" s="6" t="s">
        <v>381</v>
      </c>
    </row>
    <row r="381" spans="1:27" ht="13" x14ac:dyDescent="0.15">
      <c r="A381" s="15">
        <v>43740.709382210647</v>
      </c>
      <c r="B381" s="6" t="s">
        <v>141</v>
      </c>
      <c r="C381" s="6" t="s">
        <v>234</v>
      </c>
      <c r="E381" s="4" t="str">
        <f t="shared" si="0"/>
        <v>Ricardo Luna</v>
      </c>
      <c r="F381" s="4" t="str">
        <f t="shared" si="1"/>
        <v>Manor High School</v>
      </c>
      <c r="G381" s="4" t="str">
        <f t="shared" si="2"/>
        <v>WDLP</v>
      </c>
      <c r="M381" s="6" t="s">
        <v>382</v>
      </c>
    </row>
    <row r="382" spans="1:27" ht="13" x14ac:dyDescent="0.15">
      <c r="A382" s="15">
        <v>43740.709863796292</v>
      </c>
      <c r="B382" s="6" t="s">
        <v>141</v>
      </c>
      <c r="C382" s="6" t="s">
        <v>210</v>
      </c>
      <c r="E382" s="4" t="str">
        <f t="shared" si="0"/>
        <v>Jay Rodriguez</v>
      </c>
      <c r="F382" s="4" t="str">
        <f t="shared" si="1"/>
        <v>Manor Early College High School</v>
      </c>
      <c r="G382" s="4" t="str">
        <f t="shared" si="2"/>
        <v>WDLP</v>
      </c>
      <c r="L382" s="6" t="s">
        <v>237</v>
      </c>
    </row>
    <row r="383" spans="1:27" ht="13" x14ac:dyDescent="0.15">
      <c r="A383" s="15">
        <v>43740.711638749999</v>
      </c>
      <c r="B383" s="6" t="s">
        <v>141</v>
      </c>
      <c r="C383" s="6" t="s">
        <v>210</v>
      </c>
      <c r="E383" s="4" t="str">
        <f t="shared" si="0"/>
        <v>Jeremiah Anderson</v>
      </c>
      <c r="F383" s="4" t="str">
        <f t="shared" si="1"/>
        <v>Manor Early College High School</v>
      </c>
      <c r="G383" s="4" t="str">
        <f t="shared" si="2"/>
        <v>WDLP</v>
      </c>
      <c r="L383" s="6" t="s">
        <v>239</v>
      </c>
    </row>
    <row r="384" spans="1:27" ht="13" x14ac:dyDescent="0.15">
      <c r="A384" s="15">
        <v>43740.713079733796</v>
      </c>
      <c r="B384" s="6" t="s">
        <v>9</v>
      </c>
      <c r="D384" s="6" t="s">
        <v>149</v>
      </c>
      <c r="E384" s="4" t="str">
        <f t="shared" si="0"/>
        <v>John Mejia</v>
      </c>
      <c r="F384" s="4" t="str">
        <f t="shared" si="1"/>
        <v>Pflugerville</v>
      </c>
      <c r="G384" s="4" t="str">
        <f t="shared" si="2"/>
        <v>SELP</v>
      </c>
      <c r="AA384" s="6" t="s">
        <v>80</v>
      </c>
    </row>
    <row r="385" spans="1:27" ht="13" x14ac:dyDescent="0.15">
      <c r="A385" s="15">
        <v>43740.713112418976</v>
      </c>
      <c r="B385" s="6" t="s">
        <v>141</v>
      </c>
      <c r="C385" s="6" t="s">
        <v>210</v>
      </c>
      <c r="E385" s="4" t="str">
        <f t="shared" si="0"/>
        <v>Yael Sanchez</v>
      </c>
      <c r="F385" s="4" t="str">
        <f t="shared" si="1"/>
        <v>Manor Early College High School</v>
      </c>
      <c r="G385" s="4" t="str">
        <f t="shared" si="2"/>
        <v>WDLP</v>
      </c>
      <c r="L385" s="6" t="s">
        <v>229</v>
      </c>
    </row>
    <row r="386" spans="1:27" ht="13" x14ac:dyDescent="0.15">
      <c r="A386" s="15">
        <v>43740.714320208332</v>
      </c>
      <c r="B386" s="6" t="s">
        <v>141</v>
      </c>
      <c r="C386" s="6" t="s">
        <v>210</v>
      </c>
      <c r="E386" s="4" t="str">
        <f t="shared" si="0"/>
        <v>Bella Ball</v>
      </c>
      <c r="F386" s="4" t="str">
        <f t="shared" si="1"/>
        <v>Manor Early College High School</v>
      </c>
      <c r="G386" s="4" t="str">
        <f t="shared" si="2"/>
        <v>WDLP</v>
      </c>
      <c r="L386" s="6" t="s">
        <v>240</v>
      </c>
    </row>
    <row r="387" spans="1:27" ht="13" x14ac:dyDescent="0.15">
      <c r="A387" s="15">
        <v>43740.714965011575</v>
      </c>
      <c r="B387" s="6" t="s">
        <v>141</v>
      </c>
      <c r="C387" s="6" t="s">
        <v>210</v>
      </c>
      <c r="E387" s="4" t="str">
        <f t="shared" si="0"/>
        <v>Leondre Russell</v>
      </c>
      <c r="F387" s="4" t="str">
        <f t="shared" si="1"/>
        <v>Manor Early College High School</v>
      </c>
      <c r="G387" s="4" t="str">
        <f t="shared" si="2"/>
        <v>WDLP</v>
      </c>
      <c r="L387" s="6" t="s">
        <v>236</v>
      </c>
    </row>
    <row r="388" spans="1:27" ht="13" x14ac:dyDescent="0.15">
      <c r="A388" s="15">
        <v>43740.718032002318</v>
      </c>
      <c r="B388" s="6" t="s">
        <v>141</v>
      </c>
      <c r="C388" s="6" t="s">
        <v>210</v>
      </c>
      <c r="E388" s="4" t="str">
        <f t="shared" si="0"/>
        <v>Laura Arzola</v>
      </c>
      <c r="F388" s="4" t="str">
        <f t="shared" si="1"/>
        <v>Manor Early College High School</v>
      </c>
      <c r="G388" s="4" t="str">
        <f t="shared" si="2"/>
        <v>WDLP</v>
      </c>
      <c r="L388" s="6" t="s">
        <v>379</v>
      </c>
    </row>
    <row r="389" spans="1:27" ht="13" x14ac:dyDescent="0.15">
      <c r="A389" s="15">
        <v>43740.720075324076</v>
      </c>
      <c r="B389" s="6" t="s">
        <v>141</v>
      </c>
      <c r="C389" s="6" t="s">
        <v>210</v>
      </c>
      <c r="E389" s="4" t="str">
        <f t="shared" si="0"/>
        <v>Michael Castillo</v>
      </c>
      <c r="F389" s="4" t="str">
        <f t="shared" si="1"/>
        <v>Manor Early College High School</v>
      </c>
      <c r="G389" s="4" t="str">
        <f t="shared" si="2"/>
        <v>WDLP</v>
      </c>
      <c r="L389" s="6" t="s">
        <v>242</v>
      </c>
    </row>
    <row r="390" spans="1:27" ht="13" x14ac:dyDescent="0.15">
      <c r="A390" s="15">
        <v>43740.721163576389</v>
      </c>
      <c r="B390" s="6" t="s">
        <v>141</v>
      </c>
      <c r="C390" s="6" t="s">
        <v>149</v>
      </c>
      <c r="E390" s="4" t="str">
        <f t="shared" si="0"/>
        <v>Micayla Pace</v>
      </c>
      <c r="F390" s="4" t="str">
        <f t="shared" si="1"/>
        <v>Pflugerville</v>
      </c>
      <c r="G390" s="4" t="str">
        <f t="shared" si="2"/>
        <v>WDLP</v>
      </c>
      <c r="P390" s="6" t="s">
        <v>372</v>
      </c>
    </row>
    <row r="391" spans="1:27" ht="13" x14ac:dyDescent="0.15">
      <c r="A391" s="15">
        <v>43740.724809664353</v>
      </c>
      <c r="B391" s="6" t="s">
        <v>9</v>
      </c>
      <c r="D391" s="6" t="s">
        <v>149</v>
      </c>
      <c r="E391" s="4" t="str">
        <f t="shared" si="0"/>
        <v>Seraphim Sea</v>
      </c>
      <c r="F391" s="4" t="str">
        <f t="shared" si="1"/>
        <v>Pflugerville</v>
      </c>
      <c r="G391" s="4" t="str">
        <f t="shared" si="2"/>
        <v>SELP</v>
      </c>
      <c r="AA391" s="6" t="s">
        <v>92</v>
      </c>
    </row>
    <row r="392" spans="1:27" ht="13" x14ac:dyDescent="0.15">
      <c r="A392" s="15">
        <v>43740.744832743054</v>
      </c>
      <c r="B392" s="6" t="s">
        <v>141</v>
      </c>
      <c r="C392" s="6" t="s">
        <v>234</v>
      </c>
      <c r="E392" s="4" t="str">
        <f t="shared" si="0"/>
        <v>Michelle Rodriguez</v>
      </c>
      <c r="F392" s="4" t="str">
        <f t="shared" si="1"/>
        <v>Manor High School</v>
      </c>
      <c r="G392" s="4" t="str">
        <f t="shared" si="2"/>
        <v>WDLP</v>
      </c>
      <c r="M392" s="6" t="s">
        <v>238</v>
      </c>
    </row>
    <row r="393" spans="1:27" ht="13" x14ac:dyDescent="0.15">
      <c r="A393" s="15">
        <v>43741.631987916669</v>
      </c>
      <c r="B393" s="6" t="s">
        <v>9</v>
      </c>
      <c r="D393" s="6" t="s">
        <v>247</v>
      </c>
      <c r="E393" s="4" t="str">
        <f t="shared" si="0"/>
        <v>Jeshua Rios Meza</v>
      </c>
      <c r="F393" s="4" t="str">
        <f t="shared" si="1"/>
        <v>Harmony</v>
      </c>
      <c r="G393" s="4" t="str">
        <f t="shared" si="2"/>
        <v>SELP</v>
      </c>
      <c r="U393" s="6" t="s">
        <v>354</v>
      </c>
    </row>
    <row r="394" spans="1:27" ht="13" x14ac:dyDescent="0.15">
      <c r="A394" s="15">
        <v>43741.632465833332</v>
      </c>
      <c r="B394" s="6" t="s">
        <v>9</v>
      </c>
      <c r="D394" s="6" t="s">
        <v>247</v>
      </c>
      <c r="E394" s="4" t="str">
        <f t="shared" si="0"/>
        <v>Sergio Sanchez</v>
      </c>
      <c r="F394" s="4" t="str">
        <f t="shared" si="1"/>
        <v>Harmony</v>
      </c>
      <c r="G394" s="4" t="str">
        <f t="shared" si="2"/>
        <v>SELP</v>
      </c>
      <c r="U394" s="6" t="s">
        <v>261</v>
      </c>
    </row>
    <row r="395" spans="1:27" ht="13" x14ac:dyDescent="0.15">
      <c r="A395" s="15">
        <v>43741.63253555556</v>
      </c>
      <c r="B395" s="6" t="s">
        <v>9</v>
      </c>
      <c r="D395" s="6" t="s">
        <v>247</v>
      </c>
      <c r="E395" s="4" t="str">
        <f t="shared" si="0"/>
        <v>Jeshua Rios Meza</v>
      </c>
      <c r="F395" s="4" t="str">
        <f t="shared" si="1"/>
        <v>Harmony</v>
      </c>
      <c r="G395" s="4" t="str">
        <f t="shared" si="2"/>
        <v>SELP</v>
      </c>
      <c r="U395" s="6" t="s">
        <v>354</v>
      </c>
    </row>
    <row r="396" spans="1:27" ht="13" x14ac:dyDescent="0.15">
      <c r="A396" s="15">
        <v>43741.632580000005</v>
      </c>
      <c r="B396" s="6" t="s">
        <v>9</v>
      </c>
      <c r="D396" s="6" t="s">
        <v>247</v>
      </c>
      <c r="E396" s="4" t="str">
        <f t="shared" si="0"/>
        <v>Sheldon Ballard</v>
      </c>
      <c r="F396" s="4" t="str">
        <f t="shared" si="1"/>
        <v>Harmony</v>
      </c>
      <c r="G396" s="4" t="str">
        <f t="shared" si="2"/>
        <v>SELP</v>
      </c>
      <c r="U396" s="6" t="s">
        <v>251</v>
      </c>
    </row>
    <row r="397" spans="1:27" ht="13" x14ac:dyDescent="0.15">
      <c r="A397" s="15">
        <v>43741.63274789352</v>
      </c>
      <c r="B397" s="6" t="s">
        <v>9</v>
      </c>
      <c r="D397" s="6" t="s">
        <v>247</v>
      </c>
      <c r="E397" s="4" t="str">
        <f t="shared" si="0"/>
        <v>Ethan Do</v>
      </c>
      <c r="F397" s="4" t="str">
        <f t="shared" si="1"/>
        <v>Harmony</v>
      </c>
      <c r="G397" s="4" t="str">
        <f t="shared" si="2"/>
        <v>SELP</v>
      </c>
      <c r="U397" s="6" t="s">
        <v>256</v>
      </c>
    </row>
    <row r="398" spans="1:27" ht="13" x14ac:dyDescent="0.15">
      <c r="A398" s="15">
        <v>43741.633447534725</v>
      </c>
      <c r="B398" s="6" t="s">
        <v>9</v>
      </c>
      <c r="D398" s="6" t="s">
        <v>247</v>
      </c>
      <c r="E398" s="4" t="str">
        <f t="shared" si="0"/>
        <v>Elianai Reyes</v>
      </c>
      <c r="F398" s="4" t="str">
        <f t="shared" si="1"/>
        <v>Harmony</v>
      </c>
      <c r="G398" s="4" t="str">
        <f t="shared" si="2"/>
        <v>SELP</v>
      </c>
      <c r="U398" s="6" t="s">
        <v>267</v>
      </c>
    </row>
    <row r="399" spans="1:27" ht="13" x14ac:dyDescent="0.15">
      <c r="A399" s="15">
        <v>43741.63362872685</v>
      </c>
      <c r="B399" s="6" t="s">
        <v>9</v>
      </c>
      <c r="D399" s="6" t="s">
        <v>247</v>
      </c>
      <c r="E399" s="4" t="str">
        <f t="shared" si="0"/>
        <v>Brooke Fuessel</v>
      </c>
      <c r="F399" s="4" t="str">
        <f t="shared" si="1"/>
        <v>Harmony</v>
      </c>
      <c r="G399" s="4" t="str">
        <f t="shared" si="2"/>
        <v>SELP</v>
      </c>
      <c r="U399" s="6" t="s">
        <v>268</v>
      </c>
    </row>
    <row r="400" spans="1:27" ht="13" x14ac:dyDescent="0.15">
      <c r="A400" s="15">
        <v>43741.633791064814</v>
      </c>
      <c r="B400" s="6" t="s">
        <v>9</v>
      </c>
      <c r="D400" s="6" t="s">
        <v>247</v>
      </c>
      <c r="E400" s="4" t="str">
        <f t="shared" si="0"/>
        <v>Parker Leveque</v>
      </c>
      <c r="F400" s="4" t="str">
        <f t="shared" si="1"/>
        <v>Harmony</v>
      </c>
      <c r="G400" s="4" t="str">
        <f t="shared" si="2"/>
        <v>SELP</v>
      </c>
      <c r="U400" s="6" t="s">
        <v>262</v>
      </c>
    </row>
    <row r="401" spans="1:21" ht="13" x14ac:dyDescent="0.15">
      <c r="A401" s="15">
        <v>43741.633791550921</v>
      </c>
      <c r="B401" s="6" t="s">
        <v>141</v>
      </c>
      <c r="C401" s="6" t="s">
        <v>247</v>
      </c>
      <c r="E401" s="4" t="str">
        <f t="shared" si="0"/>
        <v>Awenetria McHorse</v>
      </c>
      <c r="F401" s="4" t="str">
        <f t="shared" si="1"/>
        <v>Harmony</v>
      </c>
      <c r="G401" s="4" t="str">
        <f t="shared" si="2"/>
        <v>WDLP</v>
      </c>
      <c r="J401" s="6" t="s">
        <v>254</v>
      </c>
    </row>
    <row r="402" spans="1:21" ht="13" x14ac:dyDescent="0.15">
      <c r="A402" s="15">
        <v>43741.633969826391</v>
      </c>
      <c r="B402" s="6" t="s">
        <v>9</v>
      </c>
      <c r="D402" s="6" t="s">
        <v>247</v>
      </c>
      <c r="E402" s="4" t="str">
        <f t="shared" si="0"/>
        <v>Cedric Vu</v>
      </c>
      <c r="F402" s="4" t="str">
        <f t="shared" si="1"/>
        <v>Harmony</v>
      </c>
      <c r="G402" s="4" t="str">
        <f t="shared" si="2"/>
        <v>SELP</v>
      </c>
      <c r="U402" s="6" t="s">
        <v>355</v>
      </c>
    </row>
    <row r="403" spans="1:21" ht="13" x14ac:dyDescent="0.15">
      <c r="A403" s="15">
        <v>43741.633988194444</v>
      </c>
      <c r="B403" s="6" t="s">
        <v>9</v>
      </c>
      <c r="D403" s="6" t="s">
        <v>247</v>
      </c>
      <c r="E403" s="4" t="str">
        <f t="shared" si="0"/>
        <v>Rameez Khawaja</v>
      </c>
      <c r="F403" s="4" t="str">
        <f t="shared" si="1"/>
        <v>Harmony</v>
      </c>
      <c r="G403" s="4" t="str">
        <f t="shared" si="2"/>
        <v>SELP</v>
      </c>
      <c r="U403" s="6" t="s">
        <v>255</v>
      </c>
    </row>
    <row r="404" spans="1:21" ht="13" x14ac:dyDescent="0.15">
      <c r="A404" s="15">
        <v>43741.634126215278</v>
      </c>
      <c r="B404" s="6" t="s">
        <v>9</v>
      </c>
      <c r="D404" s="6" t="s">
        <v>247</v>
      </c>
      <c r="E404" s="4" t="str">
        <f t="shared" si="0"/>
        <v>McKalex Alexander</v>
      </c>
      <c r="F404" s="4" t="str">
        <f t="shared" si="1"/>
        <v>Harmony</v>
      </c>
      <c r="G404" s="4" t="str">
        <f t="shared" si="2"/>
        <v>SELP</v>
      </c>
      <c r="U404" s="6" t="s">
        <v>264</v>
      </c>
    </row>
    <row r="405" spans="1:21" ht="13" x14ac:dyDescent="0.15">
      <c r="A405" s="15">
        <v>43741.634167893513</v>
      </c>
      <c r="B405" s="6" t="s">
        <v>9</v>
      </c>
      <c r="D405" s="6" t="s">
        <v>247</v>
      </c>
      <c r="E405" s="4" t="str">
        <f t="shared" si="0"/>
        <v>Lucian Winkelmann Swaim</v>
      </c>
      <c r="F405" s="4" t="str">
        <f t="shared" si="1"/>
        <v>Harmony</v>
      </c>
      <c r="G405" s="4" t="str">
        <f t="shared" si="2"/>
        <v>SELP</v>
      </c>
      <c r="U405" s="6" t="s">
        <v>248</v>
      </c>
    </row>
    <row r="406" spans="1:21" ht="13" x14ac:dyDescent="0.15">
      <c r="A406" s="15">
        <v>43741.634704351847</v>
      </c>
      <c r="B406" s="6" t="s">
        <v>9</v>
      </c>
      <c r="D406" s="6" t="s">
        <v>247</v>
      </c>
      <c r="E406" s="4" t="str">
        <f t="shared" si="0"/>
        <v>Guilliana Lopez</v>
      </c>
      <c r="F406" s="4" t="str">
        <f t="shared" si="1"/>
        <v>Harmony</v>
      </c>
      <c r="G406" s="4" t="str">
        <f t="shared" si="2"/>
        <v>SELP</v>
      </c>
      <c r="U406" s="6" t="s">
        <v>271</v>
      </c>
    </row>
    <row r="407" spans="1:21" ht="13" x14ac:dyDescent="0.15">
      <c r="A407" s="15">
        <v>43741.63522462963</v>
      </c>
      <c r="B407" s="6" t="s">
        <v>141</v>
      </c>
      <c r="C407" s="6" t="s">
        <v>247</v>
      </c>
      <c r="E407" s="4" t="str">
        <f t="shared" si="0"/>
        <v>Doralynn Reyes</v>
      </c>
      <c r="F407" s="4" t="str">
        <f t="shared" si="1"/>
        <v>Harmony</v>
      </c>
      <c r="G407" s="4" t="str">
        <f t="shared" si="2"/>
        <v>WDLP</v>
      </c>
      <c r="J407" s="6" t="s">
        <v>253</v>
      </c>
    </row>
    <row r="408" spans="1:21" ht="13" x14ac:dyDescent="0.15">
      <c r="A408" s="15">
        <v>43741.635275023145</v>
      </c>
      <c r="B408" s="6" t="s">
        <v>9</v>
      </c>
      <c r="D408" s="6" t="s">
        <v>247</v>
      </c>
      <c r="E408" s="4" t="str">
        <f t="shared" si="0"/>
        <v>Jair Cedillo</v>
      </c>
      <c r="F408" s="4" t="str">
        <f t="shared" si="1"/>
        <v>Harmony</v>
      </c>
      <c r="G408" s="4" t="str">
        <f t="shared" si="2"/>
        <v>SELP</v>
      </c>
      <c r="U408" s="6" t="s">
        <v>260</v>
      </c>
    </row>
    <row r="409" spans="1:21" ht="13" x14ac:dyDescent="0.15">
      <c r="A409" s="15">
        <v>43741.63537418982</v>
      </c>
      <c r="B409" s="6" t="s">
        <v>141</v>
      </c>
      <c r="C409" s="6" t="s">
        <v>247</v>
      </c>
      <c r="E409" s="4" t="str">
        <f t="shared" si="0"/>
        <v>Arriana Gonzalez</v>
      </c>
      <c r="F409" s="4" t="str">
        <f t="shared" si="1"/>
        <v>Harmony</v>
      </c>
      <c r="G409" s="4" t="str">
        <f t="shared" si="2"/>
        <v>WDLP</v>
      </c>
      <c r="J409" s="6" t="s">
        <v>383</v>
      </c>
    </row>
    <row r="410" spans="1:21" ht="13" x14ac:dyDescent="0.15">
      <c r="A410" s="15">
        <v>43741.635920289351</v>
      </c>
      <c r="B410" s="6" t="s">
        <v>141</v>
      </c>
      <c r="C410" s="6" t="s">
        <v>247</v>
      </c>
      <c r="E410" s="4" t="str">
        <f t="shared" si="0"/>
        <v>Amauri Clark</v>
      </c>
      <c r="F410" s="4" t="str">
        <f t="shared" si="1"/>
        <v>Harmony</v>
      </c>
      <c r="G410" s="4" t="str">
        <f t="shared" si="2"/>
        <v>WDLP</v>
      </c>
      <c r="J410" s="6" t="s">
        <v>258</v>
      </c>
    </row>
    <row r="411" spans="1:21" ht="13" x14ac:dyDescent="0.15">
      <c r="A411" s="15">
        <v>43741.636016435186</v>
      </c>
      <c r="B411" s="6" t="s">
        <v>141</v>
      </c>
      <c r="C411" s="6" t="s">
        <v>247</v>
      </c>
      <c r="E411" s="4" t="str">
        <f t="shared" si="0"/>
        <v>Jenibelle Corro</v>
      </c>
      <c r="F411" s="4" t="str">
        <f t="shared" si="1"/>
        <v>Harmony</v>
      </c>
      <c r="G411" s="4" t="str">
        <f t="shared" si="2"/>
        <v>WDLP</v>
      </c>
      <c r="J411" s="6" t="s">
        <v>265</v>
      </c>
    </row>
    <row r="412" spans="1:21" ht="13" x14ac:dyDescent="0.15">
      <c r="A412" s="15">
        <v>43741.636338796292</v>
      </c>
      <c r="B412" s="6" t="s">
        <v>141</v>
      </c>
      <c r="C412" s="6" t="s">
        <v>247</v>
      </c>
      <c r="E412" s="4" t="str">
        <f t="shared" si="0"/>
        <v>Anas Rahman</v>
      </c>
      <c r="F412" s="4" t="str">
        <f t="shared" si="1"/>
        <v>Harmony</v>
      </c>
      <c r="G412" s="4" t="str">
        <f t="shared" si="2"/>
        <v>WDLP</v>
      </c>
      <c r="J412" s="6" t="s">
        <v>270</v>
      </c>
    </row>
    <row r="413" spans="1:21" ht="13" x14ac:dyDescent="0.15">
      <c r="A413" s="15">
        <v>43741.638839571759</v>
      </c>
      <c r="B413" s="6" t="s">
        <v>9</v>
      </c>
      <c r="D413" s="6" t="s">
        <v>247</v>
      </c>
      <c r="E413" s="4" t="str">
        <f t="shared" si="0"/>
        <v>Mia Williams</v>
      </c>
      <c r="F413" s="4" t="str">
        <f t="shared" si="1"/>
        <v>Harmony</v>
      </c>
      <c r="G413" s="4" t="str">
        <f t="shared" si="2"/>
        <v>SELP</v>
      </c>
      <c r="U413" s="6" t="s">
        <v>266</v>
      </c>
    </row>
    <row r="414" spans="1:21" ht="13" x14ac:dyDescent="0.15">
      <c r="A414" s="15">
        <v>43741.641211365742</v>
      </c>
      <c r="B414" s="6" t="s">
        <v>9</v>
      </c>
      <c r="D414" s="6" t="s">
        <v>247</v>
      </c>
      <c r="E414" s="4" t="str">
        <f t="shared" si="0"/>
        <v>Mario Morales</v>
      </c>
      <c r="F414" s="4" t="str">
        <f t="shared" si="1"/>
        <v>Harmony</v>
      </c>
      <c r="G414" s="4" t="str">
        <f t="shared" si="2"/>
        <v>SELP</v>
      </c>
      <c r="U414" s="6" t="s">
        <v>252</v>
      </c>
    </row>
    <row r="415" spans="1:21" ht="13" x14ac:dyDescent="0.15">
      <c r="A415" s="15">
        <v>43741.641344768519</v>
      </c>
      <c r="B415" s="6" t="s">
        <v>9</v>
      </c>
      <c r="D415" s="6" t="s">
        <v>247</v>
      </c>
      <c r="E415" s="4" t="str">
        <f t="shared" si="0"/>
        <v>Romeo Ramirez</v>
      </c>
      <c r="F415" s="4" t="str">
        <f t="shared" si="1"/>
        <v>Harmony</v>
      </c>
      <c r="G415" s="4" t="str">
        <f t="shared" si="2"/>
        <v>SELP</v>
      </c>
      <c r="U415" s="6" t="s">
        <v>384</v>
      </c>
    </row>
    <row r="416" spans="1:21" ht="13" x14ac:dyDescent="0.15">
      <c r="A416" s="15">
        <v>43741.641348194447</v>
      </c>
      <c r="B416" s="6" t="s">
        <v>9</v>
      </c>
      <c r="D416" s="6" t="s">
        <v>247</v>
      </c>
      <c r="E416" s="4" t="str">
        <f t="shared" si="0"/>
        <v>Cesar Figueroa</v>
      </c>
      <c r="F416" s="4" t="str">
        <f t="shared" si="1"/>
        <v>Harmony</v>
      </c>
      <c r="G416" s="4" t="str">
        <f t="shared" si="2"/>
        <v>SELP</v>
      </c>
      <c r="U416" s="6" t="s">
        <v>356</v>
      </c>
    </row>
    <row r="417" spans="1:24" ht="13" x14ac:dyDescent="0.15">
      <c r="A417" s="15">
        <v>43741.641743356478</v>
      </c>
      <c r="B417" s="6" t="s">
        <v>141</v>
      </c>
      <c r="C417" s="6" t="s">
        <v>247</v>
      </c>
      <c r="E417" s="4" t="str">
        <f t="shared" si="0"/>
        <v>Catherine Hyatt</v>
      </c>
      <c r="F417" s="4" t="str">
        <f t="shared" si="1"/>
        <v>Harmony</v>
      </c>
      <c r="G417" s="4" t="str">
        <f t="shared" si="2"/>
        <v>WDLP</v>
      </c>
      <c r="J417" s="6" t="s">
        <v>257</v>
      </c>
    </row>
    <row r="418" spans="1:24" ht="13" x14ac:dyDescent="0.15">
      <c r="A418" s="15">
        <v>43741.65196383102</v>
      </c>
      <c r="B418" s="6" t="s">
        <v>9</v>
      </c>
      <c r="D418" s="6" t="s">
        <v>247</v>
      </c>
      <c r="E418" s="4" t="str">
        <f t="shared" si="0"/>
        <v>Emin Koroglu</v>
      </c>
      <c r="F418" s="4" t="str">
        <f t="shared" si="1"/>
        <v>Harmony</v>
      </c>
      <c r="G418" s="4" t="str">
        <f t="shared" si="2"/>
        <v>SELP</v>
      </c>
      <c r="U418" s="6" t="s">
        <v>259</v>
      </c>
    </row>
    <row r="419" spans="1:24" ht="13" x14ac:dyDescent="0.15">
      <c r="A419" s="15">
        <v>43741.662394768515</v>
      </c>
      <c r="B419" s="6" t="s">
        <v>9</v>
      </c>
      <c r="D419" s="6" t="s">
        <v>144</v>
      </c>
      <c r="E419" s="4" t="str">
        <f t="shared" si="0"/>
        <v>Marco Fajardo</v>
      </c>
      <c r="F419" s="4" t="str">
        <f t="shared" si="1"/>
        <v>Del Valle</v>
      </c>
      <c r="G419" s="4" t="str">
        <f t="shared" si="2"/>
        <v>SELP</v>
      </c>
      <c r="T419" s="6" t="s">
        <v>385</v>
      </c>
    </row>
    <row r="420" spans="1:24" ht="13" x14ac:dyDescent="0.15">
      <c r="A420" s="15">
        <v>43741.662661099537</v>
      </c>
      <c r="B420" s="6" t="s">
        <v>9</v>
      </c>
      <c r="D420" s="6" t="s">
        <v>144</v>
      </c>
      <c r="E420" s="4" t="str">
        <f t="shared" si="0"/>
        <v>Marco Fajardo</v>
      </c>
      <c r="F420" s="4" t="str">
        <f t="shared" si="1"/>
        <v>Del Valle</v>
      </c>
      <c r="G420" s="4" t="str">
        <f t="shared" si="2"/>
        <v>SELP</v>
      </c>
      <c r="T420" s="6" t="s">
        <v>385</v>
      </c>
    </row>
    <row r="421" spans="1:24" ht="13" x14ac:dyDescent="0.15">
      <c r="A421" s="15">
        <v>43741.670089988431</v>
      </c>
      <c r="B421" s="6" t="s">
        <v>141</v>
      </c>
      <c r="C421" s="6" t="s">
        <v>272</v>
      </c>
      <c r="E421" s="4" t="str">
        <f t="shared" si="0"/>
        <v>Caden Densmore</v>
      </c>
      <c r="F421" s="4" t="str">
        <f t="shared" si="1"/>
        <v>Manor New Tech</v>
      </c>
      <c r="G421" s="4" t="str">
        <f t="shared" si="2"/>
        <v>WDLP</v>
      </c>
      <c r="N421" s="6" t="s">
        <v>274</v>
      </c>
    </row>
    <row r="422" spans="1:24" ht="13" x14ac:dyDescent="0.15">
      <c r="A422" s="15">
        <v>43741.671093379628</v>
      </c>
      <c r="B422" s="6" t="s">
        <v>9</v>
      </c>
      <c r="D422" s="6" t="s">
        <v>272</v>
      </c>
      <c r="E422" s="4" t="str">
        <f t="shared" si="0"/>
        <v>Maylo Garcia</v>
      </c>
      <c r="F422" s="4" t="str">
        <f t="shared" si="1"/>
        <v>Manor New Tech</v>
      </c>
      <c r="G422" s="4" t="str">
        <f t="shared" si="2"/>
        <v>SELP</v>
      </c>
      <c r="X422" s="6" t="s">
        <v>279</v>
      </c>
    </row>
    <row r="423" spans="1:24" ht="13" x14ac:dyDescent="0.15">
      <c r="A423" s="15">
        <v>43741.672244606481</v>
      </c>
      <c r="B423" s="6" t="s">
        <v>9</v>
      </c>
      <c r="D423" s="6" t="s">
        <v>272</v>
      </c>
      <c r="E423" s="4" t="str">
        <f t="shared" si="0"/>
        <v>Carlos Hoover</v>
      </c>
      <c r="F423" s="4" t="str">
        <f t="shared" si="1"/>
        <v>Manor New Tech</v>
      </c>
      <c r="G423" s="4" t="str">
        <f t="shared" si="2"/>
        <v>SELP</v>
      </c>
      <c r="X423" s="6" t="s">
        <v>386</v>
      </c>
    </row>
    <row r="424" spans="1:24" ht="13" x14ac:dyDescent="0.15">
      <c r="A424" s="15">
        <v>43741.672342835649</v>
      </c>
      <c r="B424" s="6" t="s">
        <v>141</v>
      </c>
      <c r="C424" s="6" t="s">
        <v>272</v>
      </c>
      <c r="E424" s="4" t="str">
        <f t="shared" si="0"/>
        <v>Jaime Bautista</v>
      </c>
      <c r="F424" s="4" t="str">
        <f t="shared" si="1"/>
        <v>Manor New Tech</v>
      </c>
      <c r="G424" s="4" t="str">
        <f t="shared" si="2"/>
        <v>WDLP</v>
      </c>
      <c r="N424" s="6" t="s">
        <v>292</v>
      </c>
    </row>
    <row r="425" spans="1:24" ht="13" x14ac:dyDescent="0.15">
      <c r="A425" s="15">
        <v>43741.672747766206</v>
      </c>
      <c r="B425" s="6" t="s">
        <v>9</v>
      </c>
      <c r="D425" s="6" t="s">
        <v>272</v>
      </c>
      <c r="E425" s="4" t="str">
        <f t="shared" si="0"/>
        <v>Ryan Sexton</v>
      </c>
      <c r="F425" s="4" t="str">
        <f t="shared" si="1"/>
        <v>Manor New Tech</v>
      </c>
      <c r="G425" s="4" t="str">
        <f t="shared" si="2"/>
        <v>SELP</v>
      </c>
      <c r="X425" s="6" t="s">
        <v>282</v>
      </c>
    </row>
    <row r="426" spans="1:24" ht="13" x14ac:dyDescent="0.15">
      <c r="A426" s="15">
        <v>43741.674122893513</v>
      </c>
      <c r="B426" s="6" t="s">
        <v>141</v>
      </c>
      <c r="C426" s="6" t="s">
        <v>272</v>
      </c>
      <c r="E426" s="4" t="str">
        <f t="shared" si="0"/>
        <v>Aileen Rodriguez</v>
      </c>
      <c r="F426" s="4" t="str">
        <f t="shared" si="1"/>
        <v>Manor New Tech</v>
      </c>
      <c r="G426" s="4" t="str">
        <f t="shared" si="2"/>
        <v>WDLP</v>
      </c>
      <c r="N426" s="6" t="s">
        <v>278</v>
      </c>
    </row>
    <row r="427" spans="1:24" ht="13" x14ac:dyDescent="0.15">
      <c r="A427" s="15">
        <v>43741.674198113426</v>
      </c>
      <c r="B427" s="6" t="s">
        <v>141</v>
      </c>
      <c r="C427" s="6" t="s">
        <v>272</v>
      </c>
      <c r="E427" s="4" t="str">
        <f t="shared" si="0"/>
        <v>Sheccid Cepeda</v>
      </c>
      <c r="F427" s="4" t="str">
        <f t="shared" si="1"/>
        <v>Manor New Tech</v>
      </c>
      <c r="G427" s="4" t="str">
        <f t="shared" si="2"/>
        <v>WDLP</v>
      </c>
      <c r="N427" s="6" t="s">
        <v>319</v>
      </c>
    </row>
    <row r="428" spans="1:24" ht="13" x14ac:dyDescent="0.15">
      <c r="A428" s="15">
        <v>43741.674525173614</v>
      </c>
      <c r="B428" s="6" t="s">
        <v>141</v>
      </c>
      <c r="C428" s="6" t="s">
        <v>272</v>
      </c>
      <c r="E428" s="4" t="str">
        <f t="shared" si="0"/>
        <v>Matthew Campos</v>
      </c>
      <c r="F428" s="4" t="str">
        <f t="shared" si="1"/>
        <v>Manor New Tech</v>
      </c>
      <c r="G428" s="4" t="str">
        <f t="shared" si="2"/>
        <v>WDLP</v>
      </c>
      <c r="N428" s="6" t="s">
        <v>281</v>
      </c>
    </row>
    <row r="429" spans="1:24" ht="13" x14ac:dyDescent="0.15">
      <c r="A429" s="15">
        <v>43741.67496556713</v>
      </c>
      <c r="B429" s="6" t="s">
        <v>141</v>
      </c>
      <c r="C429" s="6" t="s">
        <v>272</v>
      </c>
      <c r="E429" s="4" t="str">
        <f t="shared" si="0"/>
        <v>Lidia Guitierrez</v>
      </c>
      <c r="F429" s="4" t="str">
        <f t="shared" si="1"/>
        <v>Manor New Tech</v>
      </c>
      <c r="G429" s="4" t="str">
        <f t="shared" si="2"/>
        <v>WDLP</v>
      </c>
      <c r="N429" s="6" t="s">
        <v>273</v>
      </c>
    </row>
    <row r="430" spans="1:24" ht="13" x14ac:dyDescent="0.15">
      <c r="A430" s="15">
        <v>43741.676775254629</v>
      </c>
      <c r="B430" s="6" t="s">
        <v>9</v>
      </c>
      <c r="D430" s="6" t="s">
        <v>272</v>
      </c>
      <c r="E430" s="4" t="str">
        <f t="shared" si="0"/>
        <v>Carolina Barboza</v>
      </c>
      <c r="F430" s="4" t="str">
        <f t="shared" si="1"/>
        <v>Manor New Tech</v>
      </c>
      <c r="G430" s="4" t="str">
        <f t="shared" si="2"/>
        <v>SELP</v>
      </c>
      <c r="X430" s="6" t="s">
        <v>277</v>
      </c>
    </row>
    <row r="431" spans="1:24" ht="13" x14ac:dyDescent="0.15">
      <c r="A431" s="15">
        <v>43741.677279432872</v>
      </c>
      <c r="B431" s="6" t="s">
        <v>141</v>
      </c>
      <c r="C431" s="6" t="s">
        <v>272</v>
      </c>
      <c r="E431" s="4" t="str">
        <f t="shared" si="0"/>
        <v>Antonio Figueroa</v>
      </c>
      <c r="F431" s="4" t="str">
        <f t="shared" si="1"/>
        <v>Manor New Tech</v>
      </c>
      <c r="G431" s="4" t="str">
        <f t="shared" si="2"/>
        <v>WDLP</v>
      </c>
      <c r="N431" s="6" t="s">
        <v>387</v>
      </c>
    </row>
    <row r="432" spans="1:24" ht="13" x14ac:dyDescent="0.15">
      <c r="A432" s="15">
        <v>43741.678503981486</v>
      </c>
      <c r="B432" s="6" t="s">
        <v>9</v>
      </c>
      <c r="D432" s="6" t="s">
        <v>272</v>
      </c>
      <c r="E432" s="4" t="str">
        <f t="shared" si="0"/>
        <v>Levi Ledesma-Olivo</v>
      </c>
      <c r="F432" s="4" t="str">
        <f t="shared" si="1"/>
        <v>Manor New Tech</v>
      </c>
      <c r="G432" s="4" t="str">
        <f t="shared" si="2"/>
        <v>SELP</v>
      </c>
      <c r="X432" s="6" t="s">
        <v>283</v>
      </c>
    </row>
    <row r="433" spans="1:22" ht="13" x14ac:dyDescent="0.15">
      <c r="A433" s="15">
        <v>43741.678565601847</v>
      </c>
      <c r="B433" s="6" t="s">
        <v>9</v>
      </c>
      <c r="D433" s="6" t="s">
        <v>288</v>
      </c>
      <c r="E433" s="4" t="str">
        <f t="shared" si="0"/>
        <v>Matthew Hernandez</v>
      </c>
      <c r="F433" s="4" t="str">
        <f t="shared" si="1"/>
        <v>Hendrickson</v>
      </c>
      <c r="G433" s="4" t="str">
        <f t="shared" si="2"/>
        <v>SELP</v>
      </c>
      <c r="V433" s="6" t="s">
        <v>39</v>
      </c>
    </row>
    <row r="434" spans="1:22" ht="13" x14ac:dyDescent="0.15">
      <c r="A434" s="15">
        <v>43741.679348148144</v>
      </c>
      <c r="B434" s="6" t="s">
        <v>141</v>
      </c>
      <c r="C434" s="6" t="s">
        <v>288</v>
      </c>
      <c r="E434" s="4" t="str">
        <f t="shared" si="0"/>
        <v>Camryn Wade</v>
      </c>
      <c r="F434" s="4" t="str">
        <f t="shared" si="1"/>
        <v>Hendrickson</v>
      </c>
      <c r="G434" s="4" t="str">
        <f t="shared" si="2"/>
        <v>WDLP</v>
      </c>
      <c r="K434" s="6" t="s">
        <v>388</v>
      </c>
    </row>
    <row r="435" spans="1:22" ht="13" x14ac:dyDescent="0.15">
      <c r="A435" s="15">
        <v>43741.679890717598</v>
      </c>
      <c r="B435" s="6" t="s">
        <v>141</v>
      </c>
      <c r="C435" s="6" t="s">
        <v>272</v>
      </c>
      <c r="E435" s="4" t="str">
        <f t="shared" si="0"/>
        <v>Sofia Mendoza</v>
      </c>
      <c r="F435" s="4" t="str">
        <f t="shared" si="1"/>
        <v>Manor New Tech</v>
      </c>
      <c r="G435" s="4" t="str">
        <f t="shared" si="2"/>
        <v>WDLP</v>
      </c>
      <c r="N435" s="6" t="s">
        <v>280</v>
      </c>
    </row>
    <row r="436" spans="1:22" ht="13" x14ac:dyDescent="0.15">
      <c r="A436" s="15">
        <v>43741.679942789357</v>
      </c>
      <c r="B436" s="6" t="s">
        <v>9</v>
      </c>
      <c r="D436" s="6" t="s">
        <v>288</v>
      </c>
      <c r="E436" s="4" t="str">
        <f t="shared" si="0"/>
        <v>Nanda Prasad</v>
      </c>
      <c r="F436" s="4" t="str">
        <f t="shared" si="1"/>
        <v>Hendrickson</v>
      </c>
      <c r="G436" s="4" t="str">
        <f t="shared" si="2"/>
        <v>SELP</v>
      </c>
      <c r="V436" s="6" t="s">
        <v>49</v>
      </c>
    </row>
    <row r="437" spans="1:22" ht="13" x14ac:dyDescent="0.15">
      <c r="A437" s="15">
        <v>43741.67995075231</v>
      </c>
      <c r="B437" s="6" t="s">
        <v>141</v>
      </c>
      <c r="C437" s="6" t="s">
        <v>144</v>
      </c>
      <c r="E437" s="4" t="str">
        <f t="shared" si="0"/>
        <v>Manuel Patino</v>
      </c>
      <c r="F437" s="4" t="str">
        <f t="shared" si="1"/>
        <v>Del Valle</v>
      </c>
      <c r="G437" s="4" t="str">
        <f t="shared" si="2"/>
        <v>WDLP</v>
      </c>
      <c r="I437" s="6" t="s">
        <v>275</v>
      </c>
    </row>
    <row r="438" spans="1:22" ht="13" x14ac:dyDescent="0.15">
      <c r="A438" s="15">
        <v>43741.680214583335</v>
      </c>
      <c r="B438" s="6" t="s">
        <v>9</v>
      </c>
      <c r="D438" s="6" t="s">
        <v>288</v>
      </c>
      <c r="E438" s="4" t="str">
        <f t="shared" si="0"/>
        <v>Isabella Gangle</v>
      </c>
      <c r="F438" s="4" t="str">
        <f t="shared" si="1"/>
        <v>Hendrickson</v>
      </c>
      <c r="G438" s="4" t="str">
        <f t="shared" si="2"/>
        <v>SELP</v>
      </c>
      <c r="V438" s="6" t="s">
        <v>27</v>
      </c>
    </row>
    <row r="439" spans="1:22" ht="13" x14ac:dyDescent="0.15">
      <c r="A439" s="15">
        <v>43741.680720046294</v>
      </c>
      <c r="B439" s="6" t="s">
        <v>141</v>
      </c>
      <c r="C439" s="6" t="s">
        <v>288</v>
      </c>
      <c r="E439" s="4" t="str">
        <f t="shared" si="0"/>
        <v>Keysibeth Guerra</v>
      </c>
      <c r="F439" s="4" t="str">
        <f t="shared" si="1"/>
        <v>Hendrickson</v>
      </c>
      <c r="G439" s="4" t="str">
        <f t="shared" si="2"/>
        <v>WDLP</v>
      </c>
      <c r="K439" s="6" t="s">
        <v>298</v>
      </c>
    </row>
    <row r="440" spans="1:22" ht="13" x14ac:dyDescent="0.15">
      <c r="A440" s="15">
        <v>43741.680770219908</v>
      </c>
      <c r="B440" s="6" t="s">
        <v>9</v>
      </c>
      <c r="D440" s="6" t="s">
        <v>288</v>
      </c>
      <c r="E440" s="4" t="str">
        <f t="shared" si="0"/>
        <v>Nahom Tulu</v>
      </c>
      <c r="F440" s="4" t="str">
        <f t="shared" si="1"/>
        <v>Hendrickson</v>
      </c>
      <c r="G440" s="4" t="str">
        <f t="shared" si="2"/>
        <v>SELP</v>
      </c>
      <c r="V440" s="6" t="s">
        <v>47</v>
      </c>
    </row>
    <row r="441" spans="1:22" ht="13" x14ac:dyDescent="0.15">
      <c r="A441" s="15">
        <v>43741.680809386569</v>
      </c>
      <c r="B441" s="6" t="s">
        <v>9</v>
      </c>
      <c r="D441" s="6" t="s">
        <v>144</v>
      </c>
      <c r="E441" s="4" t="str">
        <f t="shared" si="0"/>
        <v>Rocio Montero</v>
      </c>
      <c r="F441" s="4" t="str">
        <f t="shared" si="1"/>
        <v>Del Valle</v>
      </c>
      <c r="G441" s="4" t="str">
        <f t="shared" si="2"/>
        <v>SELP</v>
      </c>
      <c r="T441" s="6" t="s">
        <v>286</v>
      </c>
    </row>
    <row r="442" spans="1:22" ht="13" x14ac:dyDescent="0.15">
      <c r="A442" s="15">
        <v>43741.680974236107</v>
      </c>
      <c r="B442" s="6" t="s">
        <v>9</v>
      </c>
      <c r="D442" s="6" t="s">
        <v>288</v>
      </c>
      <c r="E442" s="4" t="str">
        <f t="shared" si="0"/>
        <v>Jaykumar Patel</v>
      </c>
      <c r="F442" s="4" t="str">
        <f t="shared" si="1"/>
        <v>Hendrickson</v>
      </c>
      <c r="G442" s="4" t="str">
        <f t="shared" si="2"/>
        <v>SELP</v>
      </c>
      <c r="V442" s="6" t="s">
        <v>31</v>
      </c>
    </row>
    <row r="443" spans="1:22" ht="13" x14ac:dyDescent="0.15">
      <c r="A443" s="15">
        <v>43741.681652141204</v>
      </c>
      <c r="B443" s="6" t="s">
        <v>9</v>
      </c>
      <c r="D443" s="6" t="s">
        <v>288</v>
      </c>
      <c r="E443" s="4" t="str">
        <f t="shared" si="0"/>
        <v>Abbas Abidi</v>
      </c>
      <c r="F443" s="4" t="str">
        <f t="shared" si="1"/>
        <v>Hendrickson</v>
      </c>
      <c r="G443" s="4" t="str">
        <f t="shared" si="2"/>
        <v>SELP</v>
      </c>
      <c r="V443" s="6" t="s">
        <v>6</v>
      </c>
    </row>
    <row r="444" spans="1:22" ht="13" x14ac:dyDescent="0.15">
      <c r="A444" s="15">
        <v>43741.681823055551</v>
      </c>
      <c r="B444" s="6" t="s">
        <v>9</v>
      </c>
      <c r="D444" s="6" t="s">
        <v>288</v>
      </c>
      <c r="E444" s="4" t="str">
        <f t="shared" si="0"/>
        <v>Oneza Vhora</v>
      </c>
      <c r="F444" s="4" t="str">
        <f t="shared" si="1"/>
        <v>Hendrickson</v>
      </c>
      <c r="G444" s="4" t="str">
        <f t="shared" si="2"/>
        <v>SELP</v>
      </c>
      <c r="V444" s="6" t="s">
        <v>53</v>
      </c>
    </row>
    <row r="445" spans="1:22" ht="13" x14ac:dyDescent="0.15">
      <c r="A445" s="15">
        <v>43741.681913425928</v>
      </c>
      <c r="B445" s="6" t="s">
        <v>141</v>
      </c>
      <c r="C445" s="6" t="s">
        <v>288</v>
      </c>
      <c r="E445" s="4" t="str">
        <f t="shared" si="0"/>
        <v>Jayden Banks</v>
      </c>
      <c r="F445" s="4" t="str">
        <f t="shared" si="1"/>
        <v>Hendrickson</v>
      </c>
      <c r="G445" s="4" t="str">
        <f t="shared" si="2"/>
        <v>WDLP</v>
      </c>
      <c r="K445" s="6" t="s">
        <v>303</v>
      </c>
    </row>
    <row r="446" spans="1:22" ht="13" x14ac:dyDescent="0.15">
      <c r="A446" s="15">
        <v>43741.682088043977</v>
      </c>
      <c r="B446" s="6" t="s">
        <v>9</v>
      </c>
      <c r="D446" s="6" t="s">
        <v>144</v>
      </c>
      <c r="E446" s="4" t="str">
        <f t="shared" si="0"/>
        <v>Angel Campuzano</v>
      </c>
      <c r="F446" s="4" t="str">
        <f t="shared" si="1"/>
        <v>Del Valle</v>
      </c>
      <c r="G446" s="4" t="str">
        <f t="shared" si="2"/>
        <v>SELP</v>
      </c>
      <c r="T446" s="6" t="s">
        <v>389</v>
      </c>
    </row>
    <row r="447" spans="1:22" ht="13" x14ac:dyDescent="0.15">
      <c r="A447" s="15">
        <v>43741.682368287038</v>
      </c>
      <c r="B447" s="6" t="s">
        <v>9</v>
      </c>
      <c r="D447" s="6" t="s">
        <v>144</v>
      </c>
      <c r="E447" s="4" t="str">
        <f t="shared" si="0"/>
        <v>Edgar Velasco</v>
      </c>
      <c r="F447" s="4" t="str">
        <f t="shared" si="1"/>
        <v>Del Valle</v>
      </c>
      <c r="G447" s="4" t="str">
        <f t="shared" si="2"/>
        <v>SELP</v>
      </c>
      <c r="T447" s="6" t="s">
        <v>300</v>
      </c>
    </row>
    <row r="448" spans="1:22" ht="13" x14ac:dyDescent="0.15">
      <c r="A448" s="15">
        <v>43741.682449618056</v>
      </c>
      <c r="B448" s="6" t="s">
        <v>141</v>
      </c>
      <c r="C448" s="6" t="s">
        <v>288</v>
      </c>
      <c r="E448" s="4" t="str">
        <f t="shared" si="0"/>
        <v>Brooke Wickersham</v>
      </c>
      <c r="F448" s="4" t="str">
        <f t="shared" si="1"/>
        <v>Hendrickson</v>
      </c>
      <c r="G448" s="4" t="str">
        <f t="shared" si="2"/>
        <v>WDLP</v>
      </c>
      <c r="K448" s="6" t="s">
        <v>294</v>
      </c>
    </row>
    <row r="449" spans="1:22" ht="13" x14ac:dyDescent="0.15">
      <c r="A449" s="15">
        <v>43741.68245310185</v>
      </c>
      <c r="B449" s="6" t="s">
        <v>9</v>
      </c>
      <c r="D449" s="6" t="s">
        <v>144</v>
      </c>
      <c r="E449" s="4" t="str">
        <f t="shared" si="0"/>
        <v>Jason Medina</v>
      </c>
      <c r="F449" s="4" t="str">
        <f t="shared" si="1"/>
        <v>Del Valle</v>
      </c>
      <c r="G449" s="4" t="str">
        <f t="shared" si="2"/>
        <v>SELP</v>
      </c>
      <c r="T449" s="6" t="s">
        <v>390</v>
      </c>
    </row>
    <row r="450" spans="1:22" ht="13" x14ac:dyDescent="0.15">
      <c r="A450" s="15">
        <v>43741.682466574071</v>
      </c>
      <c r="B450" s="6" t="s">
        <v>9</v>
      </c>
      <c r="D450" s="6" t="s">
        <v>288</v>
      </c>
      <c r="E450" s="4" t="str">
        <f t="shared" si="0"/>
        <v>Omar Islam</v>
      </c>
      <c r="F450" s="4" t="str">
        <f t="shared" si="1"/>
        <v>Hendrickson</v>
      </c>
      <c r="G450" s="4" t="str">
        <f t="shared" si="2"/>
        <v>SELP</v>
      </c>
      <c r="V450" s="6" t="s">
        <v>51</v>
      </c>
    </row>
    <row r="451" spans="1:22" ht="13" x14ac:dyDescent="0.15">
      <c r="A451" s="15">
        <v>43741.682481898148</v>
      </c>
      <c r="B451" s="6" t="s">
        <v>141</v>
      </c>
      <c r="C451" s="6" t="s">
        <v>144</v>
      </c>
      <c r="E451" s="4" t="str">
        <f t="shared" si="0"/>
        <v>Lalit Khadka</v>
      </c>
      <c r="F451" s="4" t="str">
        <f t="shared" si="1"/>
        <v>Del Valle</v>
      </c>
      <c r="G451" s="4" t="str">
        <f t="shared" si="2"/>
        <v>WDLP</v>
      </c>
      <c r="I451" s="6" t="s">
        <v>336</v>
      </c>
    </row>
    <row r="452" spans="1:22" ht="13" x14ac:dyDescent="0.15">
      <c r="A452" s="15">
        <v>43741.682649502312</v>
      </c>
      <c r="B452" s="6" t="s">
        <v>9</v>
      </c>
      <c r="D452" s="6" t="s">
        <v>288</v>
      </c>
      <c r="E452" s="4" t="str">
        <f t="shared" si="0"/>
        <v>Avn Josh Manigsaca</v>
      </c>
      <c r="F452" s="4" t="str">
        <f t="shared" si="1"/>
        <v>Hendrickson</v>
      </c>
      <c r="G452" s="4" t="str">
        <f t="shared" si="2"/>
        <v>SELP</v>
      </c>
      <c r="V452" s="6" t="s">
        <v>12</v>
      </c>
    </row>
    <row r="453" spans="1:22" ht="13" x14ac:dyDescent="0.15">
      <c r="A453" s="15">
        <v>43741.68291069445</v>
      </c>
      <c r="B453" s="6" t="s">
        <v>141</v>
      </c>
      <c r="C453" s="6" t="s">
        <v>288</v>
      </c>
      <c r="E453" s="4" t="str">
        <f t="shared" si="0"/>
        <v>Gabriela Trevino</v>
      </c>
      <c r="F453" s="4" t="str">
        <f t="shared" si="1"/>
        <v>Hendrickson</v>
      </c>
      <c r="G453" s="4" t="str">
        <f t="shared" si="2"/>
        <v>WDLP</v>
      </c>
      <c r="K453" s="6" t="s">
        <v>304</v>
      </c>
    </row>
    <row r="454" spans="1:22" ht="13" x14ac:dyDescent="0.15">
      <c r="A454" s="15">
        <v>43741.68314543982</v>
      </c>
      <c r="B454" s="6" t="s">
        <v>141</v>
      </c>
      <c r="C454" s="6" t="s">
        <v>144</v>
      </c>
      <c r="E454" s="4" t="str">
        <f t="shared" si="0"/>
        <v>Adrian Zermeno</v>
      </c>
      <c r="F454" s="4" t="str">
        <f t="shared" si="1"/>
        <v>Del Valle</v>
      </c>
      <c r="G454" s="4" t="str">
        <f t="shared" si="2"/>
        <v>WDLP</v>
      </c>
      <c r="I454" s="6" t="s">
        <v>296</v>
      </c>
    </row>
    <row r="455" spans="1:22" ht="13" x14ac:dyDescent="0.15">
      <c r="A455" s="15">
        <v>43741.683176446764</v>
      </c>
      <c r="B455" s="6" t="s">
        <v>9</v>
      </c>
      <c r="D455" s="6" t="s">
        <v>288</v>
      </c>
      <c r="E455" s="4" t="str">
        <f t="shared" si="0"/>
        <v>Bilal Salad</v>
      </c>
      <c r="F455" s="4" t="str">
        <f t="shared" si="1"/>
        <v>Hendrickson</v>
      </c>
      <c r="G455" s="4" t="str">
        <f t="shared" si="2"/>
        <v>SELP</v>
      </c>
      <c r="V455" s="6" t="s">
        <v>16</v>
      </c>
    </row>
    <row r="456" spans="1:22" ht="13" x14ac:dyDescent="0.15">
      <c r="A456" s="15">
        <v>43741.683181909721</v>
      </c>
      <c r="B456" s="6" t="s">
        <v>9</v>
      </c>
      <c r="D456" s="6" t="s">
        <v>144</v>
      </c>
      <c r="E456" s="4" t="str">
        <f t="shared" si="0"/>
        <v>Rand Lindsey</v>
      </c>
      <c r="F456" s="4" t="str">
        <f t="shared" si="1"/>
        <v>Del Valle</v>
      </c>
      <c r="G456" s="4" t="str">
        <f t="shared" si="2"/>
        <v>SELP</v>
      </c>
      <c r="T456" s="6" t="s">
        <v>306</v>
      </c>
    </row>
    <row r="457" spans="1:22" ht="13" x14ac:dyDescent="0.15">
      <c r="A457" s="15">
        <v>43741.683375023145</v>
      </c>
      <c r="B457" s="6" t="s">
        <v>9</v>
      </c>
      <c r="D457" s="6" t="s">
        <v>288</v>
      </c>
      <c r="E457" s="4" t="str">
        <f t="shared" si="0"/>
        <v>Kayleigh Roberts</v>
      </c>
      <c r="F457" s="4" t="str">
        <f t="shared" si="1"/>
        <v>Hendrickson</v>
      </c>
      <c r="G457" s="4" t="str">
        <f t="shared" si="2"/>
        <v>SELP</v>
      </c>
      <c r="V457" s="6" t="s">
        <v>35</v>
      </c>
    </row>
    <row r="458" spans="1:22" ht="13" x14ac:dyDescent="0.15">
      <c r="A458" s="15">
        <v>43741.683411157406</v>
      </c>
      <c r="B458" s="6" t="s">
        <v>9</v>
      </c>
      <c r="D458" s="6" t="s">
        <v>144</v>
      </c>
      <c r="E458" s="4" t="str">
        <f t="shared" si="0"/>
        <v>Yaritza Kenyon</v>
      </c>
      <c r="F458" s="4" t="str">
        <f t="shared" si="1"/>
        <v>Del Valle</v>
      </c>
      <c r="G458" s="4" t="str">
        <f t="shared" si="2"/>
        <v>SELP</v>
      </c>
      <c r="T458" s="6" t="s">
        <v>391</v>
      </c>
    </row>
    <row r="459" spans="1:22" ht="13" x14ac:dyDescent="0.15">
      <c r="A459" s="15">
        <v>43741.683424305556</v>
      </c>
      <c r="B459" s="6" t="s">
        <v>9</v>
      </c>
      <c r="D459" s="6" t="s">
        <v>288</v>
      </c>
      <c r="E459" s="4" t="str">
        <f t="shared" si="0"/>
        <v>Moustapha Toure</v>
      </c>
      <c r="F459" s="4" t="str">
        <f t="shared" si="1"/>
        <v>Hendrickson</v>
      </c>
      <c r="G459" s="4" t="str">
        <f t="shared" si="2"/>
        <v>SELP</v>
      </c>
      <c r="V459" s="6" t="s">
        <v>45</v>
      </c>
    </row>
    <row r="460" spans="1:22" ht="13" x14ac:dyDescent="0.15">
      <c r="A460" s="15">
        <v>43741.683530486116</v>
      </c>
      <c r="B460" s="6" t="s">
        <v>141</v>
      </c>
      <c r="C460" s="6" t="s">
        <v>288</v>
      </c>
      <c r="E460" s="4" t="str">
        <f t="shared" si="0"/>
        <v>TyJah Simon</v>
      </c>
      <c r="F460" s="4" t="str">
        <f t="shared" si="1"/>
        <v>Hendrickson</v>
      </c>
      <c r="G460" s="4" t="str">
        <f t="shared" si="2"/>
        <v>WDLP</v>
      </c>
      <c r="K460" s="6" t="s">
        <v>289</v>
      </c>
    </row>
    <row r="461" spans="1:22" ht="13" x14ac:dyDescent="0.15">
      <c r="A461" s="15">
        <v>43741.683725694442</v>
      </c>
      <c r="B461" s="6" t="s">
        <v>141</v>
      </c>
      <c r="C461" s="6" t="s">
        <v>288</v>
      </c>
      <c r="E461" s="4" t="str">
        <f t="shared" si="0"/>
        <v>Jack Trujillo</v>
      </c>
      <c r="F461" s="4" t="str">
        <f t="shared" si="1"/>
        <v>Hendrickson</v>
      </c>
      <c r="G461" s="4" t="str">
        <f t="shared" si="2"/>
        <v>WDLP</v>
      </c>
      <c r="K461" s="6" t="s">
        <v>392</v>
      </c>
    </row>
    <row r="462" spans="1:22" ht="13" x14ac:dyDescent="0.15">
      <c r="A462" s="15">
        <v>43741.683726215277</v>
      </c>
      <c r="B462" s="6" t="s">
        <v>141</v>
      </c>
      <c r="C462" s="6" t="s">
        <v>288</v>
      </c>
      <c r="E462" s="4" t="str">
        <f t="shared" si="0"/>
        <v>Christian Birt</v>
      </c>
      <c r="F462" s="4" t="str">
        <f t="shared" si="1"/>
        <v>Hendrickson</v>
      </c>
      <c r="G462" s="4" t="str">
        <f t="shared" si="2"/>
        <v>WDLP</v>
      </c>
      <c r="K462" s="6" t="s">
        <v>291</v>
      </c>
    </row>
    <row r="463" spans="1:22" ht="13" x14ac:dyDescent="0.15">
      <c r="A463" s="15">
        <v>43741.683911041662</v>
      </c>
      <c r="B463" s="6" t="s">
        <v>141</v>
      </c>
      <c r="C463" s="6" t="s">
        <v>288</v>
      </c>
      <c r="E463" s="4" t="str">
        <f t="shared" si="0"/>
        <v>Kehali Bekalu</v>
      </c>
      <c r="F463" s="4" t="str">
        <f t="shared" si="1"/>
        <v>Hendrickson</v>
      </c>
      <c r="G463" s="4" t="str">
        <f t="shared" si="2"/>
        <v>WDLP</v>
      </c>
      <c r="K463" s="6" t="s">
        <v>305</v>
      </c>
    </row>
    <row r="464" spans="1:22" ht="13" x14ac:dyDescent="0.15">
      <c r="A464" s="15">
        <v>43741.683933125001</v>
      </c>
      <c r="B464" s="6" t="s">
        <v>141</v>
      </c>
      <c r="C464" s="6" t="s">
        <v>288</v>
      </c>
      <c r="E464" s="4" t="str">
        <f t="shared" si="0"/>
        <v>Aubrey Van Zandt</v>
      </c>
      <c r="F464" s="4" t="str">
        <f t="shared" si="1"/>
        <v>Hendrickson</v>
      </c>
      <c r="G464" s="4" t="str">
        <f t="shared" si="2"/>
        <v>WDLP</v>
      </c>
      <c r="K464" s="6" t="s">
        <v>302</v>
      </c>
    </row>
    <row r="465" spans="1:22" ht="13" x14ac:dyDescent="0.15">
      <c r="A465" s="15">
        <v>43741.684011041667</v>
      </c>
      <c r="B465" s="6" t="s">
        <v>9</v>
      </c>
      <c r="D465" s="6" t="s">
        <v>288</v>
      </c>
      <c r="E465" s="4" t="str">
        <f t="shared" si="0"/>
        <v>Meagan Lavalle</v>
      </c>
      <c r="F465" s="4" t="str">
        <f t="shared" si="1"/>
        <v>Hendrickson</v>
      </c>
      <c r="G465" s="4" t="str">
        <f t="shared" si="2"/>
        <v>SELP</v>
      </c>
      <c r="V465" s="6" t="s">
        <v>41</v>
      </c>
    </row>
    <row r="466" spans="1:22" ht="13" x14ac:dyDescent="0.15">
      <c r="A466" s="15">
        <v>43741.684045937502</v>
      </c>
      <c r="B466" s="6" t="s">
        <v>141</v>
      </c>
      <c r="C466" s="6" t="s">
        <v>288</v>
      </c>
      <c r="E466" s="4" t="str">
        <f t="shared" si="0"/>
        <v>Anabelle Serrano</v>
      </c>
      <c r="F466" s="4" t="str">
        <f t="shared" si="1"/>
        <v>Hendrickson</v>
      </c>
      <c r="G466" s="4" t="str">
        <f t="shared" si="2"/>
        <v>WDLP</v>
      </c>
      <c r="K466" s="6" t="s">
        <v>330</v>
      </c>
    </row>
    <row r="467" spans="1:22" ht="13" x14ac:dyDescent="0.15">
      <c r="A467" s="15">
        <v>43741.684626226852</v>
      </c>
      <c r="B467" s="6" t="s">
        <v>9</v>
      </c>
      <c r="D467" s="6" t="s">
        <v>144</v>
      </c>
      <c r="E467" s="4" t="str">
        <f t="shared" si="0"/>
        <v>Brian Richardson</v>
      </c>
      <c r="F467" s="4" t="str">
        <f t="shared" si="1"/>
        <v>Del Valle</v>
      </c>
      <c r="G467" s="4" t="str">
        <f t="shared" si="2"/>
        <v>SELP</v>
      </c>
      <c r="T467" s="6" t="s">
        <v>299</v>
      </c>
    </row>
    <row r="468" spans="1:22" ht="13" x14ac:dyDescent="0.15">
      <c r="A468" s="15">
        <v>43741.684732384259</v>
      </c>
      <c r="B468" s="6" t="s">
        <v>141</v>
      </c>
      <c r="C468" s="6" t="s">
        <v>272</v>
      </c>
      <c r="E468" s="4" t="str">
        <f t="shared" si="0"/>
        <v>Jenny Khun</v>
      </c>
      <c r="F468" s="4" t="str">
        <f t="shared" si="1"/>
        <v>Manor New Tech</v>
      </c>
      <c r="G468" s="4" t="str">
        <f t="shared" si="2"/>
        <v>WDLP</v>
      </c>
      <c r="N468" s="6" t="s">
        <v>284</v>
      </c>
    </row>
    <row r="469" spans="1:22" ht="13" x14ac:dyDescent="0.15">
      <c r="A469" s="15">
        <v>43741.684790717598</v>
      </c>
      <c r="B469" s="6" t="s">
        <v>9</v>
      </c>
      <c r="D469" s="6" t="s">
        <v>288</v>
      </c>
      <c r="E469" s="4" t="str">
        <f t="shared" si="0"/>
        <v>Grace Parrott</v>
      </c>
      <c r="F469" s="4" t="str">
        <f t="shared" si="1"/>
        <v>Hendrickson</v>
      </c>
      <c r="G469" s="4" t="str">
        <f t="shared" si="2"/>
        <v>SELP</v>
      </c>
      <c r="V469" s="6" t="s">
        <v>25</v>
      </c>
    </row>
    <row r="470" spans="1:22" ht="13" x14ac:dyDescent="0.15">
      <c r="A470" s="15">
        <v>43741.685427731485</v>
      </c>
      <c r="B470" s="6" t="s">
        <v>141</v>
      </c>
      <c r="C470" s="6" t="s">
        <v>288</v>
      </c>
      <c r="E470" s="4" t="str">
        <f t="shared" si="0"/>
        <v>Fatima Ali</v>
      </c>
      <c r="F470" s="4" t="str">
        <f t="shared" si="1"/>
        <v>Hendrickson</v>
      </c>
      <c r="G470" s="4" t="str">
        <f t="shared" si="2"/>
        <v>WDLP</v>
      </c>
      <c r="K470" s="6" t="s">
        <v>301</v>
      </c>
    </row>
    <row r="471" spans="1:22" ht="13" x14ac:dyDescent="0.15">
      <c r="A471" s="15">
        <v>43741.685907812498</v>
      </c>
      <c r="B471" s="6" t="s">
        <v>9</v>
      </c>
      <c r="D471" s="6" t="s">
        <v>144</v>
      </c>
      <c r="E471" s="4" t="str">
        <f t="shared" si="0"/>
        <v>Madison Zamora</v>
      </c>
      <c r="F471" s="4" t="str">
        <f t="shared" si="1"/>
        <v>Del Valle</v>
      </c>
      <c r="G471" s="4" t="str">
        <f t="shared" si="2"/>
        <v>SELP</v>
      </c>
      <c r="T471" s="6" t="s">
        <v>393</v>
      </c>
    </row>
    <row r="472" spans="1:22" ht="13" x14ac:dyDescent="0.15">
      <c r="A472" s="15">
        <v>43741.686238194445</v>
      </c>
      <c r="B472" s="6" t="s">
        <v>9</v>
      </c>
      <c r="D472" s="6" t="s">
        <v>288</v>
      </c>
      <c r="E472" s="4" t="str">
        <f t="shared" si="0"/>
        <v>Monae Thompson</v>
      </c>
      <c r="F472" s="4" t="str">
        <f t="shared" si="1"/>
        <v>Hendrickson</v>
      </c>
      <c r="G472" s="4" t="str">
        <f t="shared" si="2"/>
        <v>SELP</v>
      </c>
      <c r="V472" s="6" t="s">
        <v>43</v>
      </c>
    </row>
    <row r="473" spans="1:22" ht="13" x14ac:dyDescent="0.15">
      <c r="A473" s="15">
        <v>43741.686487465282</v>
      </c>
      <c r="B473" s="6" t="s">
        <v>141</v>
      </c>
      <c r="C473" s="6" t="s">
        <v>288</v>
      </c>
      <c r="E473" s="4" t="str">
        <f t="shared" si="0"/>
        <v>Fanta Kante</v>
      </c>
      <c r="F473" s="4" t="str">
        <f t="shared" si="1"/>
        <v>Hendrickson</v>
      </c>
      <c r="G473" s="4" t="str">
        <f t="shared" si="2"/>
        <v>WDLP</v>
      </c>
      <c r="K473" s="6" t="s">
        <v>322</v>
      </c>
    </row>
    <row r="474" spans="1:22" ht="13" x14ac:dyDescent="0.15">
      <c r="A474" s="15">
        <v>43741.686897708336</v>
      </c>
      <c r="B474" s="6" t="s">
        <v>141</v>
      </c>
      <c r="C474" s="6" t="s">
        <v>272</v>
      </c>
      <c r="E474" s="4" t="str">
        <f t="shared" si="0"/>
        <v>Darren Hyson</v>
      </c>
      <c r="F474" s="4" t="str">
        <f t="shared" si="1"/>
        <v>Manor New Tech</v>
      </c>
      <c r="G474" s="4" t="str">
        <f t="shared" si="2"/>
        <v>WDLP</v>
      </c>
      <c r="N474" s="6" t="s">
        <v>394</v>
      </c>
    </row>
    <row r="475" spans="1:22" ht="13" x14ac:dyDescent="0.15">
      <c r="A475" s="15">
        <v>43741.687034282411</v>
      </c>
      <c r="B475" s="6" t="s">
        <v>141</v>
      </c>
      <c r="C475" s="6" t="s">
        <v>288</v>
      </c>
      <c r="E475" s="4" t="str">
        <f t="shared" si="0"/>
        <v>Skylar Schlicht</v>
      </c>
      <c r="F475" s="4" t="str">
        <f t="shared" si="1"/>
        <v>Hendrickson</v>
      </c>
      <c r="G475" s="4" t="str">
        <f t="shared" si="2"/>
        <v>WDLP</v>
      </c>
      <c r="K475" s="6" t="s">
        <v>295</v>
      </c>
    </row>
    <row r="476" spans="1:22" ht="13" x14ac:dyDescent="0.15">
      <c r="A476" s="15">
        <v>43741.687099351853</v>
      </c>
      <c r="B476" s="6" t="s">
        <v>141</v>
      </c>
      <c r="C476" s="6" t="s">
        <v>288</v>
      </c>
      <c r="E476" s="4" t="str">
        <f t="shared" si="0"/>
        <v>Jennifer Wieckowski</v>
      </c>
      <c r="F476" s="4" t="str">
        <f t="shared" si="1"/>
        <v>Hendrickson</v>
      </c>
      <c r="G476" s="4" t="str">
        <f t="shared" si="2"/>
        <v>WDLP</v>
      </c>
      <c r="K476" s="6" t="s">
        <v>293</v>
      </c>
    </row>
    <row r="477" spans="1:22" ht="13" x14ac:dyDescent="0.15">
      <c r="A477" s="15">
        <v>43741.687823206019</v>
      </c>
      <c r="B477" s="6" t="s">
        <v>9</v>
      </c>
      <c r="D477" s="6" t="s">
        <v>288</v>
      </c>
      <c r="E477" s="4" t="str">
        <f t="shared" si="0"/>
        <v>Pranit Arya</v>
      </c>
      <c r="F477" s="4" t="str">
        <f t="shared" si="1"/>
        <v>Hendrickson</v>
      </c>
      <c r="G477" s="4" t="str">
        <f t="shared" si="2"/>
        <v>SELP</v>
      </c>
      <c r="V477" s="6" t="s">
        <v>55</v>
      </c>
    </row>
    <row r="478" spans="1:22" ht="13" x14ac:dyDescent="0.15">
      <c r="A478" s="15">
        <v>43741.688024386574</v>
      </c>
      <c r="B478" s="6" t="s">
        <v>141</v>
      </c>
      <c r="C478" s="6" t="s">
        <v>272</v>
      </c>
      <c r="E478" s="4" t="str">
        <f t="shared" si="0"/>
        <v>Mahder Adenew</v>
      </c>
      <c r="F478" s="4" t="str">
        <f t="shared" si="1"/>
        <v>Manor New Tech</v>
      </c>
      <c r="G478" s="4" t="str">
        <f t="shared" si="2"/>
        <v>WDLP</v>
      </c>
      <c r="N478" s="6" t="s">
        <v>312</v>
      </c>
    </row>
    <row r="479" spans="1:22" ht="13" x14ac:dyDescent="0.15">
      <c r="A479" s="15">
        <v>43741.689479618057</v>
      </c>
      <c r="B479" s="6" t="s">
        <v>9</v>
      </c>
      <c r="D479" s="6" t="s">
        <v>194</v>
      </c>
      <c r="E479" s="4" t="str">
        <f t="shared" si="0"/>
        <v>Alex San Miguel</v>
      </c>
      <c r="F479" s="4" t="str">
        <f t="shared" si="1"/>
        <v>Akins</v>
      </c>
      <c r="G479" s="4" t="str">
        <f t="shared" si="2"/>
        <v>SELP</v>
      </c>
      <c r="S479" s="6" t="s">
        <v>309</v>
      </c>
    </row>
    <row r="480" spans="1:22" ht="13" x14ac:dyDescent="0.15">
      <c r="A480" s="15">
        <v>43741.689574872682</v>
      </c>
      <c r="B480" s="6" t="s">
        <v>9</v>
      </c>
      <c r="D480" s="6" t="s">
        <v>194</v>
      </c>
      <c r="E480" s="4" t="str">
        <f t="shared" si="0"/>
        <v>Daniel Tonche</v>
      </c>
      <c r="F480" s="4" t="str">
        <f t="shared" si="1"/>
        <v>Akins</v>
      </c>
      <c r="G480" s="4" t="str">
        <f t="shared" si="2"/>
        <v>SELP</v>
      </c>
      <c r="S480" s="6" t="s">
        <v>311</v>
      </c>
    </row>
    <row r="481" spans="1:22" ht="13" x14ac:dyDescent="0.15">
      <c r="A481" s="15">
        <v>43741.689836504629</v>
      </c>
      <c r="B481" s="6" t="s">
        <v>9</v>
      </c>
      <c r="D481" s="6" t="s">
        <v>288</v>
      </c>
      <c r="E481" s="4" t="str">
        <f t="shared" si="0"/>
        <v>Bilal Salad</v>
      </c>
      <c r="F481" s="4" t="str">
        <f t="shared" si="1"/>
        <v>Hendrickson</v>
      </c>
      <c r="G481" s="4" t="str">
        <f t="shared" si="2"/>
        <v>SELP</v>
      </c>
      <c r="V481" s="6" t="s">
        <v>16</v>
      </c>
    </row>
    <row r="482" spans="1:22" ht="13" x14ac:dyDescent="0.15">
      <c r="A482" s="15">
        <v>43741.689934594906</v>
      </c>
      <c r="B482" s="6" t="s">
        <v>141</v>
      </c>
      <c r="C482" s="6" t="s">
        <v>272</v>
      </c>
      <c r="E482" s="4" t="str">
        <f t="shared" si="0"/>
        <v>Emily Wall-Mata</v>
      </c>
      <c r="F482" s="4" t="str">
        <f t="shared" si="1"/>
        <v>Manor New Tech</v>
      </c>
      <c r="G482" s="4" t="str">
        <f t="shared" si="2"/>
        <v>WDLP</v>
      </c>
      <c r="N482" s="6" t="s">
        <v>313</v>
      </c>
    </row>
    <row r="483" spans="1:22" ht="13" x14ac:dyDescent="0.15">
      <c r="A483" s="15">
        <v>43741.689958831019</v>
      </c>
      <c r="B483" s="6" t="s">
        <v>9</v>
      </c>
      <c r="D483" s="6" t="s">
        <v>288</v>
      </c>
      <c r="E483" s="4" t="str">
        <f t="shared" si="0"/>
        <v>Benjamin Pham</v>
      </c>
      <c r="F483" s="4" t="str">
        <f t="shared" si="1"/>
        <v>Hendrickson</v>
      </c>
      <c r="G483" s="4" t="str">
        <f t="shared" si="2"/>
        <v>SELP</v>
      </c>
      <c r="V483" s="6" t="s">
        <v>14</v>
      </c>
    </row>
    <row r="484" spans="1:22" ht="13" x14ac:dyDescent="0.15">
      <c r="A484" s="15">
        <v>43741.690135648147</v>
      </c>
      <c r="B484" s="6" t="s">
        <v>9</v>
      </c>
      <c r="D484" s="6" t="s">
        <v>194</v>
      </c>
      <c r="E484" s="4" t="str">
        <f t="shared" si="0"/>
        <v>Jebeca Smith</v>
      </c>
      <c r="F484" s="4" t="str">
        <f t="shared" si="1"/>
        <v>Akins</v>
      </c>
      <c r="G484" s="4" t="str">
        <f t="shared" si="2"/>
        <v>SELP</v>
      </c>
      <c r="S484" s="6" t="s">
        <v>328</v>
      </c>
    </row>
    <row r="485" spans="1:22" ht="13" x14ac:dyDescent="0.15">
      <c r="A485" s="15">
        <v>43741.690167870373</v>
      </c>
      <c r="B485" s="6" t="s">
        <v>141</v>
      </c>
      <c r="C485" s="6" t="s">
        <v>288</v>
      </c>
      <c r="E485" s="4" t="str">
        <f t="shared" si="0"/>
        <v>Madison Arrington</v>
      </c>
      <c r="F485" s="4" t="str">
        <f t="shared" si="1"/>
        <v>Hendrickson</v>
      </c>
      <c r="G485" s="4" t="str">
        <f t="shared" si="2"/>
        <v>WDLP</v>
      </c>
      <c r="K485" s="6" t="s">
        <v>395</v>
      </c>
    </row>
    <row r="486" spans="1:22" ht="13" x14ac:dyDescent="0.15">
      <c r="A486" s="15">
        <v>43741.690293761574</v>
      </c>
      <c r="B486" s="6" t="s">
        <v>9</v>
      </c>
      <c r="D486" s="6" t="s">
        <v>194</v>
      </c>
      <c r="E486" s="4" t="str">
        <f t="shared" si="0"/>
        <v>Joseline Diaz</v>
      </c>
      <c r="F486" s="4" t="str">
        <f t="shared" si="1"/>
        <v>Akins</v>
      </c>
      <c r="G486" s="4" t="str">
        <f t="shared" si="2"/>
        <v>SELP</v>
      </c>
      <c r="S486" s="6" t="s">
        <v>321</v>
      </c>
    </row>
    <row r="487" spans="1:22" ht="13" x14ac:dyDescent="0.15">
      <c r="A487" s="15">
        <v>43741.690929236109</v>
      </c>
      <c r="B487" s="6" t="s">
        <v>9</v>
      </c>
      <c r="D487" s="6" t="s">
        <v>288</v>
      </c>
      <c r="E487" s="4" t="str">
        <f t="shared" si="0"/>
        <v>Adam Moussa</v>
      </c>
      <c r="F487" s="4" t="str">
        <f t="shared" si="1"/>
        <v>Hendrickson</v>
      </c>
      <c r="G487" s="4" t="str">
        <f t="shared" si="2"/>
        <v>SELP</v>
      </c>
      <c r="V487" s="6" t="s">
        <v>10</v>
      </c>
    </row>
    <row r="488" spans="1:22" ht="13" x14ac:dyDescent="0.15">
      <c r="A488" s="15">
        <v>43741.691115243055</v>
      </c>
      <c r="B488" s="6" t="s">
        <v>9</v>
      </c>
      <c r="D488" s="6" t="s">
        <v>194</v>
      </c>
      <c r="E488" s="4" t="str">
        <f t="shared" si="0"/>
        <v>Audrey Thomas</v>
      </c>
      <c r="F488" s="4" t="str">
        <f t="shared" si="1"/>
        <v>Akins</v>
      </c>
      <c r="G488" s="4" t="str">
        <f t="shared" si="2"/>
        <v>SELP</v>
      </c>
      <c r="S488" s="6" t="s">
        <v>317</v>
      </c>
    </row>
    <row r="489" spans="1:22" ht="13" x14ac:dyDescent="0.15">
      <c r="A489" s="15">
        <v>43741.691136145833</v>
      </c>
      <c r="B489" s="6" t="s">
        <v>9</v>
      </c>
      <c r="D489" s="6" t="s">
        <v>194</v>
      </c>
      <c r="E489" s="4" t="str">
        <f t="shared" si="0"/>
        <v>Adriana Reyes</v>
      </c>
      <c r="F489" s="4" t="str">
        <f t="shared" si="1"/>
        <v>Akins</v>
      </c>
      <c r="G489" s="4" t="str">
        <f t="shared" si="2"/>
        <v>SELP</v>
      </c>
      <c r="S489" s="6" t="s">
        <v>318</v>
      </c>
    </row>
    <row r="490" spans="1:22" ht="13" x14ac:dyDescent="0.15">
      <c r="A490" s="15">
        <v>43741.691211909725</v>
      </c>
      <c r="B490" s="6" t="s">
        <v>9</v>
      </c>
      <c r="D490" s="6" t="s">
        <v>194</v>
      </c>
      <c r="E490" s="4" t="str">
        <f t="shared" si="0"/>
        <v>Gabriel Tristan</v>
      </c>
      <c r="F490" s="4" t="str">
        <f t="shared" si="1"/>
        <v>Akins</v>
      </c>
      <c r="G490" s="4" t="str">
        <f t="shared" si="2"/>
        <v>SELP</v>
      </c>
      <c r="S490" s="6" t="s">
        <v>314</v>
      </c>
    </row>
    <row r="491" spans="1:22" ht="13" x14ac:dyDescent="0.15">
      <c r="A491" s="15">
        <v>43741.691247499999</v>
      </c>
      <c r="B491" s="6" t="s">
        <v>141</v>
      </c>
      <c r="C491" s="6" t="s">
        <v>288</v>
      </c>
      <c r="E491" s="4" t="str">
        <f t="shared" si="0"/>
        <v>Rodrick Williams</v>
      </c>
      <c r="F491" s="4" t="str">
        <f t="shared" si="1"/>
        <v>Hendrickson</v>
      </c>
      <c r="G491" s="4" t="str">
        <f t="shared" si="2"/>
        <v>WDLP</v>
      </c>
      <c r="K491" s="6" t="s">
        <v>308</v>
      </c>
    </row>
    <row r="492" spans="1:22" ht="13" x14ac:dyDescent="0.15">
      <c r="A492" s="15">
        <v>43741.691296782403</v>
      </c>
      <c r="B492" s="6" t="s">
        <v>9</v>
      </c>
      <c r="D492" s="6" t="s">
        <v>194</v>
      </c>
      <c r="E492" s="4" t="str">
        <f t="shared" si="0"/>
        <v>Diego Lopez</v>
      </c>
      <c r="F492" s="4" t="str">
        <f t="shared" si="1"/>
        <v>Akins</v>
      </c>
      <c r="G492" s="4" t="str">
        <f t="shared" si="2"/>
        <v>SELP</v>
      </c>
      <c r="S492" s="6" t="s">
        <v>325</v>
      </c>
    </row>
    <row r="493" spans="1:22" ht="13" x14ac:dyDescent="0.15">
      <c r="A493" s="15">
        <v>43741.691300335646</v>
      </c>
      <c r="B493" s="6" t="s">
        <v>9</v>
      </c>
      <c r="D493" s="6" t="s">
        <v>288</v>
      </c>
      <c r="E493" s="4" t="str">
        <f t="shared" si="0"/>
        <v>Laura Torres Cortez</v>
      </c>
      <c r="F493" s="4" t="str">
        <f t="shared" si="1"/>
        <v>Hendrickson</v>
      </c>
      <c r="G493" s="4" t="str">
        <f t="shared" si="2"/>
        <v>SELP</v>
      </c>
      <c r="V493" s="6" t="s">
        <v>37</v>
      </c>
    </row>
    <row r="494" spans="1:22" ht="13" x14ac:dyDescent="0.15">
      <c r="A494" s="15">
        <v>43741.691524328708</v>
      </c>
      <c r="B494" s="6" t="s">
        <v>9</v>
      </c>
      <c r="D494" s="6" t="s">
        <v>194</v>
      </c>
      <c r="E494" s="4" t="str">
        <f t="shared" si="0"/>
        <v>Edison Cheah</v>
      </c>
      <c r="F494" s="4" t="str">
        <f t="shared" si="1"/>
        <v>Akins</v>
      </c>
      <c r="G494" s="4" t="str">
        <f t="shared" si="2"/>
        <v>SELP</v>
      </c>
      <c r="S494" s="6" t="s">
        <v>324</v>
      </c>
    </row>
    <row r="495" spans="1:22" ht="13" x14ac:dyDescent="0.15">
      <c r="A495" s="15">
        <v>43741.691541793982</v>
      </c>
      <c r="B495" s="6" t="s">
        <v>9</v>
      </c>
      <c r="D495" s="6" t="s">
        <v>194</v>
      </c>
      <c r="E495" s="4" t="str">
        <f t="shared" si="0"/>
        <v>Edan Tapia-Lugo</v>
      </c>
      <c r="F495" s="4" t="str">
        <f t="shared" si="1"/>
        <v>Akins</v>
      </c>
      <c r="G495" s="4" t="str">
        <f t="shared" si="2"/>
        <v>SELP</v>
      </c>
      <c r="S495" s="6" t="s">
        <v>323</v>
      </c>
    </row>
    <row r="496" spans="1:22" ht="13" x14ac:dyDescent="0.15">
      <c r="A496" s="15">
        <v>43741.692698530096</v>
      </c>
      <c r="B496" s="6" t="s">
        <v>9</v>
      </c>
      <c r="D496" s="6" t="s">
        <v>194</v>
      </c>
      <c r="E496" s="4" t="str">
        <f t="shared" si="0"/>
        <v>Matias Smoller</v>
      </c>
      <c r="F496" s="4" t="str">
        <f t="shared" si="1"/>
        <v>Akins</v>
      </c>
      <c r="G496" s="4" t="str">
        <f t="shared" si="2"/>
        <v>SELP</v>
      </c>
      <c r="S496" s="6" t="s">
        <v>316</v>
      </c>
    </row>
    <row r="497" spans="1:26" ht="13" x14ac:dyDescent="0.15">
      <c r="A497" s="15">
        <v>43741.693091539353</v>
      </c>
      <c r="B497" s="6" t="s">
        <v>9</v>
      </c>
      <c r="D497" s="6" t="s">
        <v>194</v>
      </c>
      <c r="E497" s="4" t="str">
        <f t="shared" si="0"/>
        <v>Andres Ramirez</v>
      </c>
      <c r="F497" s="4" t="str">
        <f t="shared" si="1"/>
        <v>Akins</v>
      </c>
      <c r="G497" s="4" t="str">
        <f t="shared" si="2"/>
        <v>SELP</v>
      </c>
      <c r="S497" s="6" t="s">
        <v>327</v>
      </c>
    </row>
    <row r="498" spans="1:26" ht="13" x14ac:dyDescent="0.15">
      <c r="A498" s="15">
        <v>43741.693099675926</v>
      </c>
      <c r="B498" s="6" t="s">
        <v>141</v>
      </c>
      <c r="C498" s="6" t="s">
        <v>288</v>
      </c>
      <c r="E498" s="4" t="str">
        <f t="shared" si="0"/>
        <v>Camryn Wade</v>
      </c>
      <c r="F498" s="4" t="str">
        <f t="shared" si="1"/>
        <v>Hendrickson</v>
      </c>
      <c r="G498" s="4" t="str">
        <f t="shared" si="2"/>
        <v>WDLP</v>
      </c>
      <c r="K498" s="6" t="s">
        <v>388</v>
      </c>
    </row>
    <row r="499" spans="1:26" ht="13" x14ac:dyDescent="0.15">
      <c r="A499" s="15">
        <v>43741.694063449075</v>
      </c>
      <c r="B499" s="6" t="s">
        <v>9</v>
      </c>
      <c r="D499" s="6" t="s">
        <v>288</v>
      </c>
      <c r="E499" s="4" t="str">
        <f t="shared" si="0"/>
        <v>Kaitlyn Vo</v>
      </c>
      <c r="F499" s="4" t="str">
        <f t="shared" si="1"/>
        <v>Hendrickson</v>
      </c>
      <c r="G499" s="4" t="str">
        <f t="shared" si="2"/>
        <v>SELP</v>
      </c>
      <c r="V499" s="6" t="s">
        <v>33</v>
      </c>
    </row>
    <row r="500" spans="1:26" ht="13" x14ac:dyDescent="0.15">
      <c r="A500" s="15">
        <v>43741.695253495374</v>
      </c>
      <c r="B500" s="6" t="s">
        <v>141</v>
      </c>
      <c r="C500" s="6" t="s">
        <v>194</v>
      </c>
      <c r="E500" s="4" t="str">
        <f t="shared" si="0"/>
        <v>Ashlyn King</v>
      </c>
      <c r="F500" s="4" t="str">
        <f t="shared" si="1"/>
        <v>Akins</v>
      </c>
      <c r="G500" s="4" t="str">
        <f t="shared" si="2"/>
        <v>WDLP</v>
      </c>
      <c r="H500" s="6" t="s">
        <v>195</v>
      </c>
    </row>
    <row r="501" spans="1:26" ht="13" x14ac:dyDescent="0.15">
      <c r="A501" s="15">
        <v>43741.702665000004</v>
      </c>
      <c r="B501" s="6" t="s">
        <v>141</v>
      </c>
      <c r="C501" s="6" t="s">
        <v>332</v>
      </c>
      <c r="E501" s="4" t="str">
        <f t="shared" si="0"/>
        <v>Merlin Hernandez</v>
      </c>
      <c r="F501" s="4" t="str">
        <f t="shared" si="1"/>
        <v>Manor Senior High School</v>
      </c>
      <c r="G501" s="4" t="str">
        <f t="shared" si="2"/>
        <v>WDLP</v>
      </c>
      <c r="O501" s="6" t="s">
        <v>333</v>
      </c>
    </row>
    <row r="502" spans="1:26" ht="13" x14ac:dyDescent="0.15">
      <c r="A502" s="15">
        <v>43741.702691585648</v>
      </c>
      <c r="B502" s="6" t="s">
        <v>9</v>
      </c>
      <c r="D502" s="6" t="s">
        <v>332</v>
      </c>
      <c r="E502" s="4" t="str">
        <f t="shared" si="0"/>
        <v>Justin Pierson</v>
      </c>
      <c r="F502" s="4" t="str">
        <f t="shared" si="1"/>
        <v>Manor Senior High School</v>
      </c>
      <c r="G502" s="4" t="str">
        <f t="shared" si="2"/>
        <v>SELP</v>
      </c>
      <c r="Z502" s="6" t="s">
        <v>340</v>
      </c>
    </row>
    <row r="503" spans="1:26" ht="13" x14ac:dyDescent="0.15">
      <c r="A503" s="15">
        <v>43741.702726932868</v>
      </c>
      <c r="B503" s="6" t="s">
        <v>9</v>
      </c>
      <c r="D503" s="6" t="s">
        <v>210</v>
      </c>
      <c r="E503" s="4" t="str">
        <f t="shared" si="0"/>
        <v>Marlene Rodriguez</v>
      </c>
      <c r="F503" s="4" t="str">
        <f t="shared" si="1"/>
        <v>Manor Early College High School</v>
      </c>
      <c r="G503" s="4" t="str">
        <f t="shared" si="2"/>
        <v>SELP</v>
      </c>
      <c r="W503" s="6" t="s">
        <v>338</v>
      </c>
    </row>
    <row r="504" spans="1:26" ht="13" x14ac:dyDescent="0.15">
      <c r="A504" s="15">
        <v>43741.703186041668</v>
      </c>
      <c r="B504" s="6" t="s">
        <v>9</v>
      </c>
      <c r="D504" s="6" t="s">
        <v>332</v>
      </c>
      <c r="E504" s="4" t="str">
        <f t="shared" si="0"/>
        <v>Pradeep Tamang</v>
      </c>
      <c r="F504" s="4" t="str">
        <f t="shared" si="1"/>
        <v>Manor Senior High School</v>
      </c>
      <c r="G504" s="4" t="str">
        <f t="shared" si="2"/>
        <v>SELP</v>
      </c>
      <c r="Z504" s="6" t="s">
        <v>337</v>
      </c>
    </row>
    <row r="505" spans="1:26" ht="13" x14ac:dyDescent="0.15">
      <c r="A505" s="15">
        <v>43741.70383658565</v>
      </c>
      <c r="B505" s="6" t="s">
        <v>141</v>
      </c>
      <c r="C505" s="6" t="s">
        <v>332</v>
      </c>
      <c r="E505" s="4" t="str">
        <f t="shared" si="0"/>
        <v>Alaya Wright</v>
      </c>
      <c r="F505" s="4" t="str">
        <f t="shared" si="1"/>
        <v>Manor Senior High School</v>
      </c>
      <c r="G505" s="4" t="str">
        <f t="shared" si="2"/>
        <v>WDLP</v>
      </c>
      <c r="O505" s="6" t="s">
        <v>396</v>
      </c>
    </row>
    <row r="506" spans="1:26" ht="13" x14ac:dyDescent="0.15">
      <c r="A506" s="15">
        <v>43741.704548148147</v>
      </c>
      <c r="B506" s="6" t="s">
        <v>141</v>
      </c>
      <c r="C506" s="6" t="s">
        <v>332</v>
      </c>
      <c r="E506" s="4" t="str">
        <f t="shared" si="0"/>
        <v>Alissa Ortiz Gonzalez</v>
      </c>
      <c r="F506" s="4" t="str">
        <f t="shared" si="1"/>
        <v>Manor Senior High School</v>
      </c>
      <c r="G506" s="4" t="str">
        <f t="shared" si="2"/>
        <v>WDLP</v>
      </c>
      <c r="O506" s="6" t="s">
        <v>335</v>
      </c>
    </row>
    <row r="507" spans="1:26" ht="13" x14ac:dyDescent="0.15">
      <c r="A507" s="15">
        <v>43741.704581400467</v>
      </c>
      <c r="B507" s="6" t="s">
        <v>141</v>
      </c>
      <c r="C507" s="6" t="s">
        <v>332</v>
      </c>
      <c r="E507" s="4" t="str">
        <f t="shared" si="0"/>
        <v>Luis Serrano</v>
      </c>
      <c r="F507" s="4" t="str">
        <f t="shared" si="1"/>
        <v>Manor Senior High School</v>
      </c>
      <c r="G507" s="4" t="str">
        <f t="shared" si="2"/>
        <v>WDLP</v>
      </c>
      <c r="O507" s="6" t="s">
        <v>397</v>
      </c>
    </row>
    <row r="508" spans="1:26" ht="13" x14ac:dyDescent="0.15">
      <c r="A508" s="15">
        <v>43741.704655682872</v>
      </c>
      <c r="B508" s="6" t="s">
        <v>9</v>
      </c>
      <c r="D508" s="6" t="s">
        <v>210</v>
      </c>
      <c r="E508" s="4" t="str">
        <f t="shared" si="0"/>
        <v>Thomas Armendariz</v>
      </c>
      <c r="F508" s="4" t="str">
        <f t="shared" si="1"/>
        <v>Manor Early College High School</v>
      </c>
      <c r="G508" s="4" t="str">
        <f t="shared" si="2"/>
        <v>SELP</v>
      </c>
      <c r="W508" s="6" t="s">
        <v>341</v>
      </c>
    </row>
    <row r="509" spans="1:26" ht="13" x14ac:dyDescent="0.15">
      <c r="A509" s="15">
        <v>43741.704734131941</v>
      </c>
      <c r="B509" s="6" t="s">
        <v>9</v>
      </c>
      <c r="D509" s="6" t="s">
        <v>194</v>
      </c>
      <c r="E509" s="4" t="str">
        <f t="shared" si="0"/>
        <v>Antonio Robert Tafoya Bermudez</v>
      </c>
      <c r="F509" s="4" t="str">
        <f t="shared" si="1"/>
        <v>Akins</v>
      </c>
      <c r="G509" s="4" t="str">
        <f t="shared" si="2"/>
        <v>SELP</v>
      </c>
      <c r="S509" s="6" t="s">
        <v>326</v>
      </c>
    </row>
    <row r="510" spans="1:26" ht="13" x14ac:dyDescent="0.15">
      <c r="A510" s="15">
        <v>43741.705045729163</v>
      </c>
      <c r="B510" s="6" t="s">
        <v>141</v>
      </c>
      <c r="C510" s="6" t="s">
        <v>332</v>
      </c>
      <c r="E510" s="4" t="str">
        <f t="shared" si="0"/>
        <v>Mia Sanchez</v>
      </c>
      <c r="F510" s="4" t="str">
        <f t="shared" si="1"/>
        <v>Manor Senior High School</v>
      </c>
      <c r="G510" s="4" t="str">
        <f t="shared" si="2"/>
        <v>WDLP</v>
      </c>
      <c r="O510" s="6" t="s">
        <v>343</v>
      </c>
    </row>
    <row r="511" spans="1:26" ht="13" x14ac:dyDescent="0.15">
      <c r="A511" s="15">
        <v>43741.705647326387</v>
      </c>
      <c r="B511" s="6" t="s">
        <v>9</v>
      </c>
      <c r="D511" s="6" t="s">
        <v>332</v>
      </c>
      <c r="E511" s="4" t="str">
        <f t="shared" si="0"/>
        <v>Jeremiah Cole</v>
      </c>
      <c r="F511" s="4" t="str">
        <f t="shared" si="1"/>
        <v>Manor Senior High School</v>
      </c>
      <c r="G511" s="4" t="str">
        <f t="shared" si="2"/>
        <v>SELP</v>
      </c>
      <c r="Z511" s="6" t="s">
        <v>398</v>
      </c>
    </row>
    <row r="512" spans="1:26" ht="13" x14ac:dyDescent="0.15">
      <c r="A512" s="15">
        <v>43741.707065613431</v>
      </c>
      <c r="B512" s="6" t="s">
        <v>9</v>
      </c>
      <c r="D512" s="6" t="s">
        <v>210</v>
      </c>
      <c r="E512" s="4" t="str">
        <f t="shared" si="0"/>
        <v>Kaiya Bello-Munn</v>
      </c>
      <c r="F512" s="4" t="str">
        <f t="shared" si="1"/>
        <v>Manor Early College High School</v>
      </c>
      <c r="G512" s="4" t="str">
        <f t="shared" si="2"/>
        <v>SELP</v>
      </c>
      <c r="W512" s="6" t="s">
        <v>347</v>
      </c>
    </row>
    <row r="513" spans="1:26" ht="13" x14ac:dyDescent="0.15">
      <c r="A513" s="15">
        <v>43741.708463912037</v>
      </c>
      <c r="B513" s="6" t="s">
        <v>141</v>
      </c>
      <c r="C513" s="6" t="s">
        <v>288</v>
      </c>
      <c r="E513" s="4" t="str">
        <f t="shared" si="0"/>
        <v>Daniel Nelson</v>
      </c>
      <c r="F513" s="4" t="str">
        <f t="shared" si="1"/>
        <v>Hendrickson</v>
      </c>
      <c r="G513" s="4" t="str">
        <f t="shared" si="2"/>
        <v>WDLP</v>
      </c>
      <c r="K513" s="6" t="s">
        <v>331</v>
      </c>
    </row>
    <row r="514" spans="1:26" ht="13" x14ac:dyDescent="0.15">
      <c r="A514" s="15">
        <v>43741.70870106481</v>
      </c>
      <c r="B514" s="6" t="s">
        <v>141</v>
      </c>
      <c r="C514" s="6" t="s">
        <v>332</v>
      </c>
      <c r="E514" s="4" t="str">
        <f t="shared" si="0"/>
        <v>Alyssa Smith</v>
      </c>
      <c r="F514" s="4" t="str">
        <f t="shared" si="1"/>
        <v>Manor Senior High School</v>
      </c>
      <c r="G514" s="4" t="str">
        <f t="shared" si="2"/>
        <v>WDLP</v>
      </c>
      <c r="O514" s="6" t="s">
        <v>346</v>
      </c>
    </row>
    <row r="515" spans="1:26" ht="13" x14ac:dyDescent="0.15">
      <c r="A515" s="15">
        <v>43741.709632280094</v>
      </c>
      <c r="B515" s="6" t="s">
        <v>9</v>
      </c>
      <c r="D515" s="6" t="s">
        <v>332</v>
      </c>
      <c r="E515" s="4" t="str">
        <f t="shared" si="0"/>
        <v>Alexander Matos</v>
      </c>
      <c r="F515" s="4" t="str">
        <f t="shared" si="1"/>
        <v>Manor Senior High School</v>
      </c>
      <c r="G515" s="4" t="str">
        <f t="shared" si="2"/>
        <v>SELP</v>
      </c>
      <c r="Z515" s="6" t="s">
        <v>350</v>
      </c>
    </row>
    <row r="516" spans="1:26" ht="13" x14ac:dyDescent="0.15">
      <c r="A516" s="15">
        <v>43741.709931562495</v>
      </c>
      <c r="B516" s="6" t="s">
        <v>141</v>
      </c>
      <c r="C516" s="6" t="s">
        <v>332</v>
      </c>
      <c r="E516" s="4" t="str">
        <f t="shared" si="0"/>
        <v>Susan Quayeh</v>
      </c>
      <c r="F516" s="4" t="str">
        <f t="shared" si="1"/>
        <v>Manor Senior High School</v>
      </c>
      <c r="G516" s="4" t="str">
        <f t="shared" si="2"/>
        <v>WDLP</v>
      </c>
      <c r="O516" s="6" t="s">
        <v>352</v>
      </c>
    </row>
    <row r="517" spans="1:26" ht="13" x14ac:dyDescent="0.15">
      <c r="A517" s="15">
        <v>43741.709981249995</v>
      </c>
      <c r="B517" s="6" t="s">
        <v>141</v>
      </c>
      <c r="C517" s="6" t="s">
        <v>332</v>
      </c>
      <c r="E517" s="4" t="str">
        <f t="shared" si="0"/>
        <v>Celeste Robertson</v>
      </c>
      <c r="F517" s="4" t="str">
        <f t="shared" si="1"/>
        <v>Manor Senior High School</v>
      </c>
      <c r="G517" s="4" t="str">
        <f t="shared" si="2"/>
        <v>WDLP</v>
      </c>
      <c r="O517" s="6" t="s">
        <v>348</v>
      </c>
    </row>
    <row r="518" spans="1:26" ht="13" x14ac:dyDescent="0.15">
      <c r="A518" s="15">
        <v>43741.710088391206</v>
      </c>
      <c r="B518" s="6" t="s">
        <v>141</v>
      </c>
      <c r="C518" s="6" t="s">
        <v>332</v>
      </c>
      <c r="E518" s="4" t="str">
        <f t="shared" si="0"/>
        <v>Kaleb Ramirez</v>
      </c>
      <c r="F518" s="4" t="str">
        <f t="shared" si="1"/>
        <v>Manor Senior High School</v>
      </c>
      <c r="G518" s="4" t="str">
        <f t="shared" si="2"/>
        <v>WDLP</v>
      </c>
      <c r="O518" s="6" t="s">
        <v>349</v>
      </c>
    </row>
    <row r="519" spans="1:26" ht="13" x14ac:dyDescent="0.15">
      <c r="A519" s="15">
        <v>43741.711909131947</v>
      </c>
      <c r="B519" s="6" t="s">
        <v>9</v>
      </c>
      <c r="D519" s="6" t="s">
        <v>210</v>
      </c>
      <c r="E519" s="4" t="str">
        <f t="shared" si="0"/>
        <v>Alpha Ndiaye</v>
      </c>
      <c r="F519" s="4" t="str">
        <f t="shared" si="1"/>
        <v>Manor Early College High School</v>
      </c>
      <c r="G519" s="4" t="str">
        <f t="shared" si="2"/>
        <v>SELP</v>
      </c>
      <c r="W519" s="6" t="s">
        <v>339</v>
      </c>
    </row>
    <row r="520" spans="1:26" ht="13" x14ac:dyDescent="0.15">
      <c r="A520" s="15">
        <v>43741.712077048607</v>
      </c>
      <c r="B520" s="6" t="s">
        <v>9</v>
      </c>
      <c r="D520" s="6" t="s">
        <v>288</v>
      </c>
      <c r="E520" s="4" t="str">
        <f t="shared" si="0"/>
        <v>Janvi Patel</v>
      </c>
      <c r="F520" s="4" t="str">
        <f t="shared" si="1"/>
        <v>Hendrickson</v>
      </c>
      <c r="G520" s="4" t="str">
        <f t="shared" si="2"/>
        <v>SELP</v>
      </c>
      <c r="V520" s="6" t="s">
        <v>29</v>
      </c>
    </row>
    <row r="521" spans="1:26" ht="13" x14ac:dyDescent="0.15">
      <c r="A521" s="15">
        <v>43741.71447648148</v>
      </c>
      <c r="B521" s="6" t="s">
        <v>141</v>
      </c>
      <c r="C521" s="6" t="s">
        <v>332</v>
      </c>
      <c r="E521" s="4" t="str">
        <f t="shared" si="0"/>
        <v>Jonathan Perez-Patino</v>
      </c>
      <c r="F521" s="4" t="str">
        <f t="shared" si="1"/>
        <v>Manor Senior High School</v>
      </c>
      <c r="G521" s="4" t="str">
        <f t="shared" si="2"/>
        <v>WDLP</v>
      </c>
      <c r="O521" s="6" t="s">
        <v>345</v>
      </c>
    </row>
    <row r="522" spans="1:26" ht="13" x14ac:dyDescent="0.15">
      <c r="A522" s="15">
        <v>43741.719352569446</v>
      </c>
      <c r="B522" s="6" t="s">
        <v>141</v>
      </c>
      <c r="C522" s="6" t="s">
        <v>332</v>
      </c>
      <c r="E522" s="4" t="str">
        <f t="shared" si="0"/>
        <v>Lorenza McNeil</v>
      </c>
      <c r="F522" s="4" t="str">
        <f t="shared" si="1"/>
        <v>Manor Senior High School</v>
      </c>
      <c r="G522" s="4" t="str">
        <f t="shared" si="2"/>
        <v>WDLP</v>
      </c>
      <c r="O522" s="6" t="s">
        <v>351</v>
      </c>
    </row>
    <row r="523" spans="1:26" ht="13" x14ac:dyDescent="0.15">
      <c r="A523" s="15">
        <v>43741.723135879627</v>
      </c>
      <c r="B523" s="6" t="s">
        <v>141</v>
      </c>
      <c r="C523" s="6" t="s">
        <v>332</v>
      </c>
      <c r="E523" s="4" t="str">
        <f t="shared" si="0"/>
        <v>Talia Figueroa</v>
      </c>
      <c r="F523" s="4" t="str">
        <f t="shared" si="1"/>
        <v>Manor Senior High School</v>
      </c>
      <c r="G523" s="4" t="str">
        <f t="shared" si="2"/>
        <v>WDLP</v>
      </c>
      <c r="O523" s="6" t="s">
        <v>344</v>
      </c>
    </row>
    <row r="524" spans="1:26" ht="13" x14ac:dyDescent="0.15">
      <c r="A524" s="15">
        <v>43741.72323614583</v>
      </c>
      <c r="B524" s="6" t="s">
        <v>141</v>
      </c>
      <c r="C524" s="6" t="s">
        <v>332</v>
      </c>
      <c r="E524" s="4" t="str">
        <f t="shared" si="0"/>
        <v>Luis Serrano</v>
      </c>
      <c r="F524" s="4" t="str">
        <f t="shared" si="1"/>
        <v>Manor Senior High School</v>
      </c>
      <c r="G524" s="4" t="str">
        <f t="shared" si="2"/>
        <v>WDLP</v>
      </c>
      <c r="O524" s="6" t="s">
        <v>397</v>
      </c>
    </row>
    <row r="525" spans="1:26" ht="13" x14ac:dyDescent="0.15">
      <c r="A525" s="15">
        <v>43741.724116030091</v>
      </c>
      <c r="B525" s="6" t="s">
        <v>9</v>
      </c>
      <c r="D525" s="6" t="s">
        <v>332</v>
      </c>
      <c r="E525" s="4" t="str">
        <f t="shared" si="0"/>
        <v>Bianca Exiga</v>
      </c>
      <c r="F525" s="4" t="str">
        <f t="shared" si="1"/>
        <v>Manor Senior High School</v>
      </c>
      <c r="G525" s="4" t="str">
        <f t="shared" si="2"/>
        <v>SELP</v>
      </c>
      <c r="Z525" s="6" t="s">
        <v>399</v>
      </c>
    </row>
    <row r="526" spans="1:26" ht="13" x14ac:dyDescent="0.15">
      <c r="A526" s="15">
        <v>43745.671498344906</v>
      </c>
      <c r="B526" s="6" t="s">
        <v>9</v>
      </c>
      <c r="D526" s="6" t="s">
        <v>144</v>
      </c>
      <c r="E526" s="4" t="str">
        <f t="shared" si="0"/>
        <v>Quavon Jones</v>
      </c>
      <c r="F526" s="4" t="str">
        <f t="shared" si="1"/>
        <v>Del Valle</v>
      </c>
      <c r="G526" s="4" t="str">
        <f t="shared" si="2"/>
        <v>SELP</v>
      </c>
      <c r="T526" s="6" t="s">
        <v>357</v>
      </c>
    </row>
    <row r="527" spans="1:26" ht="13" x14ac:dyDescent="0.15">
      <c r="A527" s="15">
        <v>43745.671908668985</v>
      </c>
      <c r="B527" s="6" t="s">
        <v>141</v>
      </c>
      <c r="C527" s="6" t="s">
        <v>144</v>
      </c>
      <c r="E527" s="4" t="str">
        <f t="shared" si="0"/>
        <v>Chloe Rivera</v>
      </c>
      <c r="F527" s="4" t="str">
        <f t="shared" si="1"/>
        <v>Del Valle</v>
      </c>
      <c r="G527" s="4" t="str">
        <f t="shared" si="2"/>
        <v>WDLP</v>
      </c>
      <c r="I527" s="6" t="s">
        <v>145</v>
      </c>
    </row>
    <row r="528" spans="1:26" ht="13" x14ac:dyDescent="0.15">
      <c r="A528" s="15">
        <v>43745.672483310183</v>
      </c>
      <c r="B528" s="6" t="s">
        <v>141</v>
      </c>
      <c r="C528" s="6" t="s">
        <v>144</v>
      </c>
      <c r="E528" s="4" t="str">
        <f t="shared" si="0"/>
        <v>Emily Lopez Campos</v>
      </c>
      <c r="F528" s="4" t="str">
        <f t="shared" si="1"/>
        <v>Del Valle</v>
      </c>
      <c r="G528" s="4" t="str">
        <f t="shared" si="2"/>
        <v>WDLP</v>
      </c>
      <c r="I528" s="6" t="s">
        <v>285</v>
      </c>
    </row>
    <row r="529" spans="1:27" ht="13" x14ac:dyDescent="0.15">
      <c r="A529" s="15">
        <v>43745.674898530095</v>
      </c>
      <c r="B529" s="6" t="s">
        <v>9</v>
      </c>
      <c r="D529" s="6" t="s">
        <v>144</v>
      </c>
      <c r="E529" s="4" t="str">
        <f t="shared" si="0"/>
        <v>Justice Warren</v>
      </c>
      <c r="F529" s="4" t="str">
        <f t="shared" si="1"/>
        <v>Del Valle</v>
      </c>
      <c r="G529" s="4" t="str">
        <f t="shared" si="2"/>
        <v>SELP</v>
      </c>
      <c r="T529" s="6" t="s">
        <v>148</v>
      </c>
    </row>
    <row r="530" spans="1:27" ht="13" x14ac:dyDescent="0.15">
      <c r="A530" s="15">
        <v>43745.675217187498</v>
      </c>
      <c r="B530" s="6" t="s">
        <v>141</v>
      </c>
      <c r="C530" s="6" t="s">
        <v>144</v>
      </c>
      <c r="E530" s="4" t="str">
        <f t="shared" si="0"/>
        <v>Thalia Perez Mendoza</v>
      </c>
      <c r="F530" s="4" t="str">
        <f t="shared" si="1"/>
        <v>Del Valle</v>
      </c>
      <c r="G530" s="4" t="str">
        <f t="shared" si="2"/>
        <v>WDLP</v>
      </c>
      <c r="I530" s="6" t="s">
        <v>358</v>
      </c>
    </row>
    <row r="531" spans="1:27" ht="13" x14ac:dyDescent="0.15">
      <c r="A531" s="15">
        <v>43745.675614664353</v>
      </c>
      <c r="B531" s="6" t="s">
        <v>141</v>
      </c>
      <c r="C531" s="6" t="s">
        <v>144</v>
      </c>
      <c r="E531" s="4" t="str">
        <f t="shared" si="0"/>
        <v>Ty Warren</v>
      </c>
      <c r="F531" s="4" t="str">
        <f t="shared" si="1"/>
        <v>Del Valle</v>
      </c>
      <c r="G531" s="4" t="str">
        <f t="shared" si="2"/>
        <v>WDLP</v>
      </c>
      <c r="I531" s="6" t="s">
        <v>209</v>
      </c>
    </row>
    <row r="532" spans="1:27" ht="13" x14ac:dyDescent="0.15">
      <c r="A532" s="15">
        <v>43745.676696446761</v>
      </c>
      <c r="B532" s="6" t="s">
        <v>141</v>
      </c>
      <c r="C532" s="6" t="s">
        <v>144</v>
      </c>
      <c r="E532" s="4" t="str">
        <f t="shared" si="0"/>
        <v>Florence Nyiraneza</v>
      </c>
      <c r="F532" s="4" t="str">
        <f t="shared" si="1"/>
        <v>Del Valle</v>
      </c>
      <c r="G532" s="4" t="str">
        <f t="shared" si="2"/>
        <v>WDLP</v>
      </c>
      <c r="I532" s="6" t="s">
        <v>150</v>
      </c>
    </row>
    <row r="533" spans="1:27" ht="13" x14ac:dyDescent="0.15">
      <c r="A533" s="15">
        <v>43745.677293738423</v>
      </c>
      <c r="B533" s="6" t="s">
        <v>9</v>
      </c>
      <c r="D533" s="6" t="s">
        <v>144</v>
      </c>
      <c r="E533" s="4" t="str">
        <f t="shared" si="0"/>
        <v>Amanda Escalante</v>
      </c>
      <c r="F533" s="4" t="str">
        <f t="shared" si="1"/>
        <v>Del Valle</v>
      </c>
      <c r="G533" s="4" t="str">
        <f t="shared" si="2"/>
        <v>SELP</v>
      </c>
      <c r="T533" s="6" t="s">
        <v>400</v>
      </c>
    </row>
    <row r="534" spans="1:27" ht="13" x14ac:dyDescent="0.15">
      <c r="A534" s="15">
        <v>43745.677687037038</v>
      </c>
      <c r="B534" s="6" t="s">
        <v>141</v>
      </c>
      <c r="C534" s="6" t="s">
        <v>144</v>
      </c>
      <c r="E534" s="4" t="str">
        <f t="shared" si="0"/>
        <v>Estrellita Dilbert</v>
      </c>
      <c r="F534" s="4" t="str">
        <f t="shared" si="1"/>
        <v>Del Valle</v>
      </c>
      <c r="G534" s="4" t="str">
        <f t="shared" si="2"/>
        <v>WDLP</v>
      </c>
      <c r="I534" s="6" t="s">
        <v>146</v>
      </c>
    </row>
    <row r="535" spans="1:27" ht="13" x14ac:dyDescent="0.15">
      <c r="A535" s="15">
        <v>43745.678596041667</v>
      </c>
      <c r="B535" s="6" t="s">
        <v>9</v>
      </c>
      <c r="D535" s="6" t="s">
        <v>144</v>
      </c>
      <c r="E535" s="4" t="str">
        <f t="shared" si="0"/>
        <v>Lucia Hernandez</v>
      </c>
      <c r="F535" s="4" t="str">
        <f t="shared" si="1"/>
        <v>Del Valle</v>
      </c>
      <c r="G535" s="4" t="str">
        <f t="shared" si="2"/>
        <v>SELP</v>
      </c>
      <c r="T535" s="6" t="s">
        <v>196</v>
      </c>
    </row>
    <row r="536" spans="1:27" ht="13" x14ac:dyDescent="0.15">
      <c r="A536" s="15">
        <v>43745.678879444444</v>
      </c>
      <c r="B536" s="6" t="s">
        <v>9</v>
      </c>
      <c r="D536" s="6" t="s">
        <v>144</v>
      </c>
      <c r="E536" s="4" t="str">
        <f t="shared" si="0"/>
        <v>Juan Salas</v>
      </c>
      <c r="F536" s="4" t="str">
        <f t="shared" si="1"/>
        <v>Del Valle</v>
      </c>
      <c r="G536" s="4" t="str">
        <f t="shared" si="2"/>
        <v>SELP</v>
      </c>
      <c r="T536" s="6" t="s">
        <v>159</v>
      </c>
    </row>
    <row r="537" spans="1:27" ht="13" x14ac:dyDescent="0.15">
      <c r="A537" s="15">
        <v>43745.679135254628</v>
      </c>
      <c r="B537" s="6" t="s">
        <v>141</v>
      </c>
      <c r="C537" s="6" t="s">
        <v>149</v>
      </c>
      <c r="E537" s="4" t="str">
        <f t="shared" si="0"/>
        <v>Layla Guerra</v>
      </c>
      <c r="F537" s="4" t="str">
        <f t="shared" si="1"/>
        <v>Pflugerville</v>
      </c>
      <c r="G537" s="4" t="str">
        <f t="shared" si="2"/>
        <v>WDLP</v>
      </c>
      <c r="P537" s="6" t="s">
        <v>365</v>
      </c>
    </row>
    <row r="538" spans="1:27" ht="13" x14ac:dyDescent="0.15">
      <c r="A538" s="15">
        <v>43745.67914331019</v>
      </c>
      <c r="B538" s="6" t="s">
        <v>9</v>
      </c>
      <c r="D538" s="6" t="s">
        <v>144</v>
      </c>
      <c r="E538" s="4" t="str">
        <f t="shared" si="0"/>
        <v>Nicole Monroy</v>
      </c>
      <c r="F538" s="4" t="str">
        <f t="shared" si="1"/>
        <v>Del Valle</v>
      </c>
      <c r="G538" s="4" t="str">
        <f t="shared" si="2"/>
        <v>SELP</v>
      </c>
      <c r="T538" s="6" t="s">
        <v>162</v>
      </c>
    </row>
    <row r="539" spans="1:27" ht="13" x14ac:dyDescent="0.15">
      <c r="A539" s="15">
        <v>43745.679266643521</v>
      </c>
      <c r="B539" s="6" t="s">
        <v>9</v>
      </c>
      <c r="D539" s="6" t="s">
        <v>149</v>
      </c>
      <c r="E539" s="4" t="str">
        <f t="shared" si="0"/>
        <v>Audrey Le</v>
      </c>
      <c r="F539" s="4" t="str">
        <f t="shared" si="1"/>
        <v>Pflugerville</v>
      </c>
      <c r="G539" s="4" t="str">
        <f t="shared" si="2"/>
        <v>SELP</v>
      </c>
      <c r="AA539" s="6" t="s">
        <v>68</v>
      </c>
    </row>
    <row r="540" spans="1:27" ht="13" x14ac:dyDescent="0.15">
      <c r="A540" s="15">
        <v>43745.67941167824</v>
      </c>
      <c r="B540" s="6" t="s">
        <v>141</v>
      </c>
      <c r="C540" s="6" t="s">
        <v>149</v>
      </c>
      <c r="E540" s="4" t="str">
        <f t="shared" si="0"/>
        <v>Keira Tran</v>
      </c>
      <c r="F540" s="4" t="str">
        <f t="shared" si="1"/>
        <v>Pflugerville</v>
      </c>
      <c r="G540" s="4" t="str">
        <f t="shared" si="2"/>
        <v>WDLP</v>
      </c>
      <c r="P540" s="6" t="s">
        <v>157</v>
      </c>
    </row>
    <row r="541" spans="1:27" ht="13" x14ac:dyDescent="0.15">
      <c r="A541" s="15">
        <v>43745.67955119213</v>
      </c>
      <c r="B541" s="6" t="s">
        <v>141</v>
      </c>
      <c r="C541" s="6" t="s">
        <v>144</v>
      </c>
      <c r="E541" s="4" t="str">
        <f t="shared" si="0"/>
        <v>Aleksy Rodriguez</v>
      </c>
      <c r="F541" s="4" t="str">
        <f t="shared" si="1"/>
        <v>Del Valle</v>
      </c>
      <c r="G541" s="4" t="str">
        <f t="shared" si="2"/>
        <v>WDLP</v>
      </c>
      <c r="I541" s="6" t="s">
        <v>151</v>
      </c>
    </row>
    <row r="542" spans="1:27" ht="13" x14ac:dyDescent="0.15">
      <c r="A542" s="15">
        <v>43745.679889340274</v>
      </c>
      <c r="B542" s="6" t="s">
        <v>9</v>
      </c>
      <c r="D542" s="6" t="s">
        <v>149</v>
      </c>
      <c r="E542" s="4" t="str">
        <f t="shared" si="0"/>
        <v>Roberto Salinas</v>
      </c>
      <c r="F542" s="4" t="str">
        <f t="shared" si="1"/>
        <v>Pflugerville</v>
      </c>
      <c r="G542" s="4" t="str">
        <f t="shared" si="2"/>
        <v>SELP</v>
      </c>
      <c r="AA542" s="6" t="s">
        <v>90</v>
      </c>
    </row>
    <row r="543" spans="1:27" ht="13" x14ac:dyDescent="0.15">
      <c r="A543" s="15">
        <v>43745.680518321758</v>
      </c>
      <c r="B543" s="6" t="s">
        <v>9</v>
      </c>
      <c r="D543" s="6" t="s">
        <v>144</v>
      </c>
      <c r="E543" s="4" t="str">
        <f t="shared" si="0"/>
        <v>Julian Garza</v>
      </c>
      <c r="F543" s="4" t="str">
        <f t="shared" si="1"/>
        <v>Del Valle</v>
      </c>
      <c r="G543" s="4" t="str">
        <f t="shared" si="2"/>
        <v>SELP</v>
      </c>
      <c r="T543" s="6" t="s">
        <v>147</v>
      </c>
    </row>
    <row r="544" spans="1:27" ht="13" x14ac:dyDescent="0.15">
      <c r="A544" s="15">
        <v>43745.680568958334</v>
      </c>
      <c r="B544" s="6" t="s">
        <v>9</v>
      </c>
      <c r="D544" s="6" t="s">
        <v>149</v>
      </c>
      <c r="E544" s="4" t="str">
        <f t="shared" si="0"/>
        <v>Alyssa Domingue</v>
      </c>
      <c r="F544" s="4" t="str">
        <f t="shared" si="1"/>
        <v>Pflugerville</v>
      </c>
      <c r="G544" s="4" t="str">
        <f t="shared" si="2"/>
        <v>SELP</v>
      </c>
      <c r="AA544" s="6" t="s">
        <v>64</v>
      </c>
    </row>
    <row r="545" spans="1:29" ht="13" x14ac:dyDescent="0.15">
      <c r="A545" s="15">
        <v>43745.680793553242</v>
      </c>
      <c r="B545" s="6" t="s">
        <v>9</v>
      </c>
      <c r="D545" s="6" t="s">
        <v>144</v>
      </c>
      <c r="E545" s="4" t="str">
        <f t="shared" si="0"/>
        <v>Esperanza Hernandez</v>
      </c>
      <c r="F545" s="4" t="str">
        <f t="shared" si="1"/>
        <v>Del Valle</v>
      </c>
      <c r="G545" s="4" t="str">
        <f t="shared" si="2"/>
        <v>SELP</v>
      </c>
      <c r="T545" s="6" t="s">
        <v>173</v>
      </c>
    </row>
    <row r="546" spans="1:29" ht="13" x14ac:dyDescent="0.15">
      <c r="A546" s="15">
        <v>43745.680833773149</v>
      </c>
      <c r="B546" s="6" t="s">
        <v>9</v>
      </c>
      <c r="D546" s="6" t="s">
        <v>168</v>
      </c>
      <c r="E546" s="4" t="str">
        <f t="shared" si="0"/>
        <v>Rashi Yadav</v>
      </c>
      <c r="F546" s="4" t="str">
        <f t="shared" si="1"/>
        <v>Weiss</v>
      </c>
      <c r="G546" s="4" t="str">
        <f t="shared" si="2"/>
        <v>SELP</v>
      </c>
      <c r="AC546" s="6" t="s">
        <v>120</v>
      </c>
    </row>
    <row r="547" spans="1:29" ht="13" x14ac:dyDescent="0.15">
      <c r="A547" s="15">
        <v>43745.68086079861</v>
      </c>
      <c r="B547" s="6" t="s">
        <v>141</v>
      </c>
      <c r="C547" s="6" t="s">
        <v>144</v>
      </c>
      <c r="E547" s="4" t="str">
        <f t="shared" si="0"/>
        <v>Manuel Patino</v>
      </c>
      <c r="F547" s="4" t="str">
        <f t="shared" si="1"/>
        <v>Del Valle</v>
      </c>
      <c r="G547" s="4" t="str">
        <f t="shared" si="2"/>
        <v>WDLP</v>
      </c>
      <c r="I547" s="6" t="s">
        <v>275</v>
      </c>
    </row>
    <row r="548" spans="1:29" ht="13" x14ac:dyDescent="0.15">
      <c r="A548" s="15">
        <v>43745.68093962963</v>
      </c>
      <c r="B548" s="6" t="s">
        <v>9</v>
      </c>
      <c r="D548" s="6" t="s">
        <v>144</v>
      </c>
      <c r="E548" s="4" t="str">
        <f t="shared" si="0"/>
        <v>Henry Dominguez</v>
      </c>
      <c r="F548" s="4" t="str">
        <f t="shared" si="1"/>
        <v>Del Valle</v>
      </c>
      <c r="G548" s="4" t="str">
        <f t="shared" si="2"/>
        <v>SELP</v>
      </c>
      <c r="T548" s="6" t="s">
        <v>222</v>
      </c>
    </row>
    <row r="549" spans="1:29" ht="13" x14ac:dyDescent="0.15">
      <c r="A549" s="15">
        <v>43745.680941412036</v>
      </c>
      <c r="B549" s="6" t="s">
        <v>141</v>
      </c>
      <c r="C549" s="6" t="s">
        <v>149</v>
      </c>
      <c r="E549" s="4" t="str">
        <f t="shared" si="0"/>
        <v>Lupita Avila Ramirez</v>
      </c>
      <c r="F549" s="4" t="str">
        <f t="shared" si="1"/>
        <v>Pflugerville</v>
      </c>
      <c r="G549" s="4" t="str">
        <f t="shared" si="2"/>
        <v>WDLP</v>
      </c>
      <c r="P549" s="6" t="s">
        <v>158</v>
      </c>
    </row>
    <row r="550" spans="1:29" ht="13" x14ac:dyDescent="0.15">
      <c r="A550" s="15">
        <v>43745.681196666672</v>
      </c>
      <c r="B550" s="6" t="s">
        <v>141</v>
      </c>
      <c r="C550" s="6" t="s">
        <v>149</v>
      </c>
      <c r="E550" s="4" t="str">
        <f t="shared" si="0"/>
        <v>Daniela Fuentes</v>
      </c>
      <c r="F550" s="4" t="str">
        <f t="shared" si="1"/>
        <v>Pflugerville</v>
      </c>
      <c r="G550" s="4" t="str">
        <f t="shared" si="2"/>
        <v>WDLP</v>
      </c>
      <c r="P550" s="6" t="s">
        <v>155</v>
      </c>
    </row>
    <row r="551" spans="1:29" ht="13" x14ac:dyDescent="0.15">
      <c r="A551" s="15">
        <v>43745.681275208335</v>
      </c>
      <c r="B551" s="6" t="s">
        <v>141</v>
      </c>
      <c r="C551" s="6" t="s">
        <v>144</v>
      </c>
      <c r="E551" s="4" t="str">
        <f t="shared" si="0"/>
        <v>Victor Negrete</v>
      </c>
      <c r="F551" s="4" t="str">
        <f t="shared" si="1"/>
        <v>Del Valle</v>
      </c>
      <c r="G551" s="4" t="str">
        <f t="shared" si="2"/>
        <v>WDLP</v>
      </c>
      <c r="I551" s="6" t="s">
        <v>152</v>
      </c>
    </row>
    <row r="552" spans="1:29" ht="13" x14ac:dyDescent="0.15">
      <c r="A552" s="15">
        <v>43745.68138091435</v>
      </c>
      <c r="B552" s="6" t="s">
        <v>9</v>
      </c>
      <c r="D552" s="6" t="s">
        <v>149</v>
      </c>
      <c r="E552" s="4" t="str">
        <f t="shared" si="0"/>
        <v>Jose Gonzalez Macedo</v>
      </c>
      <c r="F552" s="4" t="str">
        <f t="shared" si="1"/>
        <v>Pflugerville</v>
      </c>
      <c r="G552" s="4" t="str">
        <f t="shared" si="2"/>
        <v>SELP</v>
      </c>
      <c r="AA552" s="6" t="s">
        <v>82</v>
      </c>
    </row>
    <row r="553" spans="1:29" ht="13" x14ac:dyDescent="0.15">
      <c r="A553" s="15">
        <v>43745.681390729165</v>
      </c>
      <c r="B553" s="6" t="s">
        <v>141</v>
      </c>
      <c r="C553" s="6" t="s">
        <v>149</v>
      </c>
      <c r="E553" s="4" t="str">
        <f t="shared" si="0"/>
        <v>Dajuan Jules</v>
      </c>
      <c r="F553" s="4" t="str">
        <f t="shared" si="1"/>
        <v>Pflugerville</v>
      </c>
      <c r="G553" s="4" t="str">
        <f t="shared" si="2"/>
        <v>WDLP</v>
      </c>
      <c r="P553" s="6" t="s">
        <v>166</v>
      </c>
    </row>
    <row r="554" spans="1:29" ht="13" x14ac:dyDescent="0.15">
      <c r="A554" s="15">
        <v>43745.681505706016</v>
      </c>
      <c r="B554" s="6" t="s">
        <v>141</v>
      </c>
      <c r="C554" s="6" t="s">
        <v>149</v>
      </c>
      <c r="E554" s="4" t="str">
        <f t="shared" si="0"/>
        <v>Desiree Flores</v>
      </c>
      <c r="F554" s="4" t="str">
        <f t="shared" si="1"/>
        <v>Pflugerville</v>
      </c>
      <c r="G554" s="4" t="str">
        <f t="shared" si="2"/>
        <v>WDLP</v>
      </c>
      <c r="P554" s="6" t="s">
        <v>191</v>
      </c>
    </row>
    <row r="555" spans="1:29" ht="13" x14ac:dyDescent="0.15">
      <c r="A555" s="15">
        <v>43745.681648668979</v>
      </c>
      <c r="B555" s="6" t="s">
        <v>141</v>
      </c>
      <c r="C555" s="6" t="s">
        <v>144</v>
      </c>
      <c r="E555" s="4" t="str">
        <f t="shared" si="0"/>
        <v>Lalit Khadka</v>
      </c>
      <c r="F555" s="4" t="str">
        <f t="shared" si="1"/>
        <v>Del Valle</v>
      </c>
      <c r="G555" s="4" t="str">
        <f t="shared" si="2"/>
        <v>WDLP</v>
      </c>
      <c r="I555" s="6" t="s">
        <v>336</v>
      </c>
    </row>
    <row r="556" spans="1:29" ht="13" x14ac:dyDescent="0.15">
      <c r="A556" s="15">
        <v>43745.682397511569</v>
      </c>
      <c r="B556" s="6" t="s">
        <v>9</v>
      </c>
      <c r="D556" s="6" t="s">
        <v>149</v>
      </c>
      <c r="E556" s="4" t="str">
        <f t="shared" si="0"/>
        <v>Arsama Sebesibe</v>
      </c>
      <c r="F556" s="4" t="str">
        <f t="shared" si="1"/>
        <v>Pflugerville</v>
      </c>
      <c r="G556" s="4" t="str">
        <f t="shared" si="2"/>
        <v>SELP</v>
      </c>
      <c r="AA556" s="6" t="s">
        <v>66</v>
      </c>
    </row>
    <row r="557" spans="1:29" ht="13" x14ac:dyDescent="0.15">
      <c r="A557" s="15">
        <v>43745.682446956023</v>
      </c>
      <c r="B557" s="6" t="s">
        <v>9</v>
      </c>
      <c r="D557" s="6" t="s">
        <v>149</v>
      </c>
      <c r="E557" s="4" t="str">
        <f t="shared" si="0"/>
        <v>Diego Becerra</v>
      </c>
      <c r="F557" s="4" t="str">
        <f t="shared" si="1"/>
        <v>Pflugerville</v>
      </c>
      <c r="G557" s="4" t="str">
        <f t="shared" si="2"/>
        <v>SELP</v>
      </c>
      <c r="AA557" s="6" t="s">
        <v>74</v>
      </c>
    </row>
    <row r="558" spans="1:29" ht="13" x14ac:dyDescent="0.15">
      <c r="A558" s="15">
        <v>43745.682481712967</v>
      </c>
      <c r="B558" s="6" t="s">
        <v>9</v>
      </c>
      <c r="D558" s="6" t="s">
        <v>149</v>
      </c>
      <c r="E558" s="4" t="str">
        <f t="shared" si="0"/>
        <v>Subah Shabnam</v>
      </c>
      <c r="F558" s="4" t="str">
        <f t="shared" si="1"/>
        <v>Pflugerville</v>
      </c>
      <c r="G558" s="4" t="str">
        <f t="shared" si="2"/>
        <v>SELP</v>
      </c>
      <c r="AA558" s="6" t="s">
        <v>94</v>
      </c>
    </row>
    <row r="559" spans="1:29" ht="13" x14ac:dyDescent="0.15">
      <c r="A559" s="15">
        <v>43745.683069074075</v>
      </c>
      <c r="B559" s="6" t="s">
        <v>141</v>
      </c>
      <c r="C559" s="6" t="s">
        <v>144</v>
      </c>
      <c r="E559" s="4" t="str">
        <f t="shared" si="0"/>
        <v>Adrian Zermeno</v>
      </c>
      <c r="F559" s="4" t="str">
        <f t="shared" si="1"/>
        <v>Del Valle</v>
      </c>
      <c r="G559" s="4" t="str">
        <f t="shared" si="2"/>
        <v>WDLP</v>
      </c>
      <c r="I559" s="6" t="s">
        <v>296</v>
      </c>
    </row>
    <row r="560" spans="1:29" ht="13" x14ac:dyDescent="0.15">
      <c r="A560" s="15">
        <v>43745.683271666669</v>
      </c>
      <c r="B560" s="6" t="s">
        <v>141</v>
      </c>
      <c r="C560" s="6" t="s">
        <v>149</v>
      </c>
      <c r="E560" s="4" t="str">
        <f t="shared" si="0"/>
        <v>Kyndal Hampton</v>
      </c>
      <c r="F560" s="4" t="str">
        <f t="shared" si="1"/>
        <v>Pflugerville</v>
      </c>
      <c r="G560" s="4" t="str">
        <f t="shared" si="2"/>
        <v>WDLP</v>
      </c>
      <c r="P560" s="6" t="s">
        <v>153</v>
      </c>
    </row>
    <row r="561" spans="1:28" ht="13" x14ac:dyDescent="0.15">
      <c r="A561" s="15">
        <v>43745.683291435183</v>
      </c>
      <c r="B561" s="6" t="s">
        <v>141</v>
      </c>
      <c r="C561" s="6" t="s">
        <v>168</v>
      </c>
      <c r="E561" s="4" t="str">
        <f t="shared" si="0"/>
        <v>Luz Sanchez</v>
      </c>
      <c r="F561" s="4" t="str">
        <f t="shared" si="1"/>
        <v>Weiss</v>
      </c>
      <c r="G561" s="4" t="str">
        <f t="shared" si="2"/>
        <v>WDLP</v>
      </c>
      <c r="R561" s="6" t="s">
        <v>367</v>
      </c>
    </row>
    <row r="562" spans="1:28" ht="13" x14ac:dyDescent="0.15">
      <c r="A562" s="15">
        <v>43745.683419699075</v>
      </c>
      <c r="B562" s="6" t="s">
        <v>141</v>
      </c>
      <c r="C562" s="6" t="s">
        <v>149</v>
      </c>
      <c r="E562" s="4" t="str">
        <f t="shared" si="0"/>
        <v>Irving Vergara</v>
      </c>
      <c r="F562" s="4" t="str">
        <f t="shared" si="1"/>
        <v>Pflugerville</v>
      </c>
      <c r="G562" s="4" t="str">
        <f t="shared" si="2"/>
        <v>WDLP</v>
      </c>
      <c r="P562" s="6" t="s">
        <v>163</v>
      </c>
    </row>
    <row r="563" spans="1:28" ht="13" x14ac:dyDescent="0.15">
      <c r="A563" s="15">
        <v>43745.683456284722</v>
      </c>
      <c r="B563" s="6" t="s">
        <v>141</v>
      </c>
      <c r="C563" s="6" t="s">
        <v>168</v>
      </c>
      <c r="E563" s="4" t="str">
        <f t="shared" si="0"/>
        <v>Abigail Berry</v>
      </c>
      <c r="F563" s="4" t="str">
        <f t="shared" si="1"/>
        <v>Weiss</v>
      </c>
      <c r="G563" s="4" t="str">
        <f t="shared" si="2"/>
        <v>WDLP</v>
      </c>
      <c r="R563" s="6" t="s">
        <v>192</v>
      </c>
    </row>
    <row r="564" spans="1:28" ht="13" x14ac:dyDescent="0.15">
      <c r="A564" s="15">
        <v>43745.683836400465</v>
      </c>
      <c r="B564" s="6" t="s">
        <v>141</v>
      </c>
      <c r="C564" s="6" t="s">
        <v>142</v>
      </c>
      <c r="E564" s="4" t="str">
        <f t="shared" si="0"/>
        <v>Kacylia Castro</v>
      </c>
      <c r="F564" s="4" t="str">
        <f t="shared" si="1"/>
        <v>Stony Point</v>
      </c>
      <c r="G564" s="4" t="str">
        <f t="shared" si="2"/>
        <v>WDLP</v>
      </c>
      <c r="Q564" s="6" t="s">
        <v>176</v>
      </c>
    </row>
    <row r="565" spans="1:28" ht="13" x14ac:dyDescent="0.15">
      <c r="A565" s="15">
        <v>43745.683916180555</v>
      </c>
      <c r="B565" s="6" t="s">
        <v>9</v>
      </c>
      <c r="D565" s="6" t="s">
        <v>142</v>
      </c>
      <c r="E565" s="4" t="str">
        <f t="shared" si="0"/>
        <v>Jheason Williams</v>
      </c>
      <c r="F565" s="4" t="str">
        <f t="shared" si="1"/>
        <v>Stony Point</v>
      </c>
      <c r="G565" s="4" t="str">
        <f t="shared" si="2"/>
        <v>SELP</v>
      </c>
      <c r="AB565" s="6" t="s">
        <v>364</v>
      </c>
    </row>
    <row r="566" spans="1:28" ht="13" x14ac:dyDescent="0.15">
      <c r="A566" s="15">
        <v>43745.68397456019</v>
      </c>
      <c r="B566" s="6" t="s">
        <v>9</v>
      </c>
      <c r="D566" s="6" t="s">
        <v>142</v>
      </c>
      <c r="E566" s="4" t="str">
        <f t="shared" si="0"/>
        <v>Anne-Marie Prosper</v>
      </c>
      <c r="F566" s="4" t="str">
        <f t="shared" si="1"/>
        <v>Stony Point</v>
      </c>
      <c r="G566" s="4" t="str">
        <f t="shared" si="2"/>
        <v>SELP</v>
      </c>
      <c r="AB566" s="6" t="s">
        <v>188</v>
      </c>
    </row>
    <row r="567" spans="1:28" ht="13" x14ac:dyDescent="0.15">
      <c r="A567" s="15">
        <v>43745.684270949074</v>
      </c>
      <c r="B567" s="6" t="s">
        <v>9</v>
      </c>
      <c r="D567" s="6" t="s">
        <v>142</v>
      </c>
      <c r="E567" s="4" t="str">
        <f t="shared" si="0"/>
        <v>Aidan Lengua</v>
      </c>
      <c r="F567" s="4" t="str">
        <f t="shared" si="1"/>
        <v>Stony Point</v>
      </c>
      <c r="G567" s="4" t="str">
        <f t="shared" si="2"/>
        <v>SELP</v>
      </c>
      <c r="AB567" s="6" t="s">
        <v>204</v>
      </c>
    </row>
    <row r="568" spans="1:28" ht="13" x14ac:dyDescent="0.15">
      <c r="A568" s="15">
        <v>43745.684582002315</v>
      </c>
      <c r="B568" s="6" t="s">
        <v>9</v>
      </c>
      <c r="D568" s="6" t="s">
        <v>149</v>
      </c>
      <c r="E568" s="4" t="str">
        <f t="shared" si="0"/>
        <v>Isabel Suarez</v>
      </c>
      <c r="F568" s="4" t="str">
        <f t="shared" si="1"/>
        <v>Pflugerville</v>
      </c>
      <c r="G568" s="4" t="str">
        <f t="shared" si="2"/>
        <v>SELP</v>
      </c>
      <c r="AA568" s="6" t="s">
        <v>78</v>
      </c>
    </row>
    <row r="569" spans="1:28" ht="13" x14ac:dyDescent="0.15">
      <c r="A569" s="15">
        <v>43745.684618923609</v>
      </c>
      <c r="B569" s="6" t="s">
        <v>9</v>
      </c>
      <c r="D569" s="6" t="s">
        <v>142</v>
      </c>
      <c r="E569" s="4" t="str">
        <f t="shared" si="0"/>
        <v>Sara LaFollette</v>
      </c>
      <c r="F569" s="4" t="str">
        <f t="shared" si="1"/>
        <v>Stony Point</v>
      </c>
      <c r="G569" s="4" t="str">
        <f t="shared" si="2"/>
        <v>SELP</v>
      </c>
      <c r="AB569" s="6" t="s">
        <v>197</v>
      </c>
    </row>
    <row r="570" spans="1:28" ht="13" x14ac:dyDescent="0.15">
      <c r="A570" s="15">
        <v>43745.684623645837</v>
      </c>
      <c r="B570" s="6" t="s">
        <v>9</v>
      </c>
      <c r="D570" s="6" t="s">
        <v>149</v>
      </c>
      <c r="E570" s="4" t="str">
        <f t="shared" si="0"/>
        <v>Damari Myers</v>
      </c>
      <c r="F570" s="4" t="str">
        <f t="shared" si="1"/>
        <v>Pflugerville</v>
      </c>
      <c r="G570" s="4" t="str">
        <f t="shared" si="2"/>
        <v>SELP</v>
      </c>
      <c r="AA570" s="6" t="s">
        <v>72</v>
      </c>
    </row>
    <row r="571" spans="1:28" ht="13" x14ac:dyDescent="0.15">
      <c r="A571" s="15">
        <v>43745.684734212962</v>
      </c>
      <c r="B571" s="6" t="s">
        <v>141</v>
      </c>
      <c r="C571" s="6" t="s">
        <v>149</v>
      </c>
      <c r="E571" s="4" t="str">
        <f t="shared" si="0"/>
        <v>Suezette Harris</v>
      </c>
      <c r="F571" s="4" t="str">
        <f t="shared" si="1"/>
        <v>Pflugerville</v>
      </c>
      <c r="G571" s="4" t="str">
        <f t="shared" si="2"/>
        <v>WDLP</v>
      </c>
      <c r="P571" s="6" t="s">
        <v>175</v>
      </c>
    </row>
    <row r="572" spans="1:28" ht="13" x14ac:dyDescent="0.15">
      <c r="A572" s="15">
        <v>43745.684806446763</v>
      </c>
      <c r="B572" s="6" t="s">
        <v>141</v>
      </c>
      <c r="C572" s="6" t="s">
        <v>142</v>
      </c>
      <c r="E572" s="4" t="str">
        <f t="shared" si="0"/>
        <v>Elizabeth Amend</v>
      </c>
      <c r="F572" s="4" t="str">
        <f t="shared" si="1"/>
        <v>Stony Point</v>
      </c>
      <c r="G572" s="4" t="str">
        <f t="shared" si="2"/>
        <v>WDLP</v>
      </c>
      <c r="Q572" s="6" t="s">
        <v>143</v>
      </c>
    </row>
    <row r="573" spans="1:28" ht="13" x14ac:dyDescent="0.15">
      <c r="A573" s="15">
        <v>43745.684889791664</v>
      </c>
      <c r="B573" s="6" t="s">
        <v>141</v>
      </c>
      <c r="C573" s="6" t="s">
        <v>142</v>
      </c>
      <c r="E573" s="4" t="str">
        <f t="shared" si="0"/>
        <v>Jatin Kommera</v>
      </c>
      <c r="F573" s="4" t="str">
        <f t="shared" si="1"/>
        <v>Stony Point</v>
      </c>
      <c r="G573" s="4" t="str">
        <f t="shared" si="2"/>
        <v>WDLP</v>
      </c>
      <c r="Q573" s="6" t="s">
        <v>174</v>
      </c>
    </row>
    <row r="574" spans="1:28" ht="13" x14ac:dyDescent="0.15">
      <c r="A574" s="15">
        <v>43745.684942025458</v>
      </c>
      <c r="B574" s="6" t="s">
        <v>9</v>
      </c>
      <c r="D574" s="6" t="s">
        <v>142</v>
      </c>
      <c r="E574" s="4" t="str">
        <f t="shared" si="0"/>
        <v>Ashely Briscoe</v>
      </c>
      <c r="F574" s="4" t="str">
        <f t="shared" si="1"/>
        <v>Stony Point</v>
      </c>
      <c r="G574" s="4" t="str">
        <f t="shared" si="2"/>
        <v>SELP</v>
      </c>
      <c r="AB574" s="6" t="s">
        <v>182</v>
      </c>
    </row>
    <row r="575" spans="1:28" ht="13" x14ac:dyDescent="0.15">
      <c r="A575" s="15">
        <v>43745.685389386577</v>
      </c>
      <c r="B575" s="6" t="s">
        <v>141</v>
      </c>
      <c r="C575" s="6" t="s">
        <v>149</v>
      </c>
      <c r="E575" s="4" t="str">
        <f t="shared" si="0"/>
        <v>Aileen Garcia</v>
      </c>
      <c r="F575" s="4" t="str">
        <f t="shared" si="1"/>
        <v>Pflugerville</v>
      </c>
      <c r="G575" s="4" t="str">
        <f t="shared" si="2"/>
        <v>WDLP</v>
      </c>
      <c r="P575" s="6" t="s">
        <v>179</v>
      </c>
    </row>
    <row r="576" spans="1:28" ht="13" x14ac:dyDescent="0.15">
      <c r="A576" s="15">
        <v>43745.685441770838</v>
      </c>
      <c r="B576" s="6" t="s">
        <v>141</v>
      </c>
      <c r="C576" s="6" t="s">
        <v>144</v>
      </c>
      <c r="E576" s="4" t="str">
        <f t="shared" si="0"/>
        <v>Clarissa Leija</v>
      </c>
      <c r="F576" s="4" t="str">
        <f t="shared" si="1"/>
        <v>Del Valle</v>
      </c>
      <c r="G576" s="4" t="str">
        <f t="shared" si="2"/>
        <v>WDLP</v>
      </c>
      <c r="I576" s="6" t="s">
        <v>287</v>
      </c>
    </row>
    <row r="577" spans="1:28" ht="13" x14ac:dyDescent="0.15">
      <c r="A577" s="15">
        <v>43745.68545730324</v>
      </c>
      <c r="B577" s="6" t="s">
        <v>9</v>
      </c>
      <c r="D577" s="6" t="s">
        <v>142</v>
      </c>
      <c r="E577" s="4" t="str">
        <f t="shared" si="0"/>
        <v>Robert Ebem</v>
      </c>
      <c r="F577" s="4" t="str">
        <f t="shared" si="1"/>
        <v>Stony Point</v>
      </c>
      <c r="G577" s="4" t="str">
        <f t="shared" si="2"/>
        <v>SELP</v>
      </c>
      <c r="AB577" s="6" t="s">
        <v>185</v>
      </c>
    </row>
    <row r="578" spans="1:28" ht="13" x14ac:dyDescent="0.15">
      <c r="A578" s="15">
        <v>43745.685637002316</v>
      </c>
      <c r="B578" s="6" t="s">
        <v>141</v>
      </c>
      <c r="C578" s="6" t="s">
        <v>142</v>
      </c>
      <c r="E578" s="4" t="str">
        <f t="shared" si="0"/>
        <v>Kevin McMillan</v>
      </c>
      <c r="F578" s="4" t="str">
        <f t="shared" si="1"/>
        <v>Stony Point</v>
      </c>
      <c r="G578" s="4" t="str">
        <f t="shared" si="2"/>
        <v>WDLP</v>
      </c>
      <c r="Q578" s="6" t="s">
        <v>171</v>
      </c>
    </row>
    <row r="579" spans="1:28" ht="13" x14ac:dyDescent="0.15">
      <c r="A579" s="15">
        <v>43745.685717175926</v>
      </c>
      <c r="B579" s="6" t="s">
        <v>141</v>
      </c>
      <c r="C579" s="6" t="s">
        <v>142</v>
      </c>
      <c r="E579" s="4" t="str">
        <f t="shared" si="0"/>
        <v>Giancarlo Fernandez</v>
      </c>
      <c r="F579" s="4" t="str">
        <f t="shared" si="1"/>
        <v>Stony Point</v>
      </c>
      <c r="G579" s="4" t="str">
        <f t="shared" si="2"/>
        <v>WDLP</v>
      </c>
      <c r="Q579" s="6" t="s">
        <v>369</v>
      </c>
    </row>
    <row r="580" spans="1:28" ht="13" x14ac:dyDescent="0.15">
      <c r="A580" s="15">
        <v>43745.685734548606</v>
      </c>
      <c r="B580" s="6" t="s">
        <v>141</v>
      </c>
      <c r="C580" s="6" t="s">
        <v>149</v>
      </c>
      <c r="E580" s="4" t="str">
        <f t="shared" si="0"/>
        <v>Romanus Ike</v>
      </c>
      <c r="F580" s="4" t="str">
        <f t="shared" si="1"/>
        <v>Pflugerville</v>
      </c>
      <c r="G580" s="4" t="str">
        <f t="shared" si="2"/>
        <v>WDLP</v>
      </c>
      <c r="P580" s="6" t="s">
        <v>177</v>
      </c>
    </row>
    <row r="581" spans="1:28" ht="13" x14ac:dyDescent="0.15">
      <c r="A581" s="15">
        <v>43745.685851041664</v>
      </c>
      <c r="B581" s="6" t="s">
        <v>141</v>
      </c>
      <c r="C581" s="6" t="s">
        <v>142</v>
      </c>
      <c r="E581" s="4" t="str">
        <f t="shared" si="0"/>
        <v>Mark Gallegos</v>
      </c>
      <c r="F581" s="4" t="str">
        <f t="shared" si="1"/>
        <v>Stony Point</v>
      </c>
      <c r="G581" s="4" t="str">
        <f t="shared" si="2"/>
        <v>WDLP</v>
      </c>
      <c r="Q581" s="6" t="s">
        <v>371</v>
      </c>
    </row>
    <row r="582" spans="1:28" ht="13" x14ac:dyDescent="0.15">
      <c r="A582" s="15">
        <v>43745.685933796296</v>
      </c>
      <c r="B582" s="6" t="s">
        <v>141</v>
      </c>
      <c r="C582" s="6" t="s">
        <v>168</v>
      </c>
      <c r="E582" s="4" t="str">
        <f t="shared" si="0"/>
        <v>Isaac Ahonle</v>
      </c>
      <c r="F582" s="4" t="str">
        <f t="shared" si="1"/>
        <v>Weiss</v>
      </c>
      <c r="G582" s="4" t="str">
        <f t="shared" si="2"/>
        <v>WDLP</v>
      </c>
      <c r="R582" s="6" t="s">
        <v>189</v>
      </c>
    </row>
    <row r="583" spans="1:28" ht="13" x14ac:dyDescent="0.15">
      <c r="A583" s="15">
        <v>43745.686235381945</v>
      </c>
      <c r="B583" s="6" t="s">
        <v>141</v>
      </c>
      <c r="C583" s="6" t="s">
        <v>142</v>
      </c>
      <c r="E583" s="4" t="str">
        <f t="shared" si="0"/>
        <v>Jaden Desmond</v>
      </c>
      <c r="F583" s="4" t="str">
        <f t="shared" si="1"/>
        <v>Stony Point</v>
      </c>
      <c r="G583" s="4" t="str">
        <f t="shared" si="2"/>
        <v>WDLP</v>
      </c>
      <c r="Q583" s="6" t="s">
        <v>164</v>
      </c>
    </row>
    <row r="584" spans="1:28" ht="13" x14ac:dyDescent="0.15">
      <c r="A584" s="15">
        <v>43745.68629607639</v>
      </c>
      <c r="B584" s="6" t="s">
        <v>141</v>
      </c>
      <c r="C584" s="6" t="s">
        <v>168</v>
      </c>
      <c r="E584" s="4" t="str">
        <f t="shared" si="0"/>
        <v>Gabriella Vallejo</v>
      </c>
      <c r="F584" s="4" t="str">
        <f t="shared" si="1"/>
        <v>Weiss</v>
      </c>
      <c r="G584" s="4" t="str">
        <f t="shared" si="2"/>
        <v>WDLP</v>
      </c>
      <c r="R584" s="6" t="s">
        <v>190</v>
      </c>
    </row>
    <row r="585" spans="1:28" ht="13" x14ac:dyDescent="0.15">
      <c r="A585" s="15">
        <v>43745.686370578704</v>
      </c>
      <c r="B585" s="6" t="s">
        <v>9</v>
      </c>
      <c r="D585" s="6" t="s">
        <v>149</v>
      </c>
      <c r="E585" s="4" t="str">
        <f t="shared" si="0"/>
        <v>Cristian Hernandez</v>
      </c>
      <c r="F585" s="4" t="str">
        <f t="shared" si="1"/>
        <v>Pflugerville</v>
      </c>
      <c r="G585" s="4" t="str">
        <f t="shared" si="2"/>
        <v>SELP</v>
      </c>
      <c r="AA585" s="6" t="s">
        <v>70</v>
      </c>
    </row>
    <row r="586" spans="1:28" ht="13" x14ac:dyDescent="0.15">
      <c r="A586" s="15">
        <v>43745.686469120366</v>
      </c>
      <c r="B586" s="6" t="s">
        <v>141</v>
      </c>
      <c r="C586" s="6" t="s">
        <v>142</v>
      </c>
      <c r="E586" s="4" t="str">
        <f t="shared" si="0"/>
        <v>Aliana Sanchez</v>
      </c>
      <c r="F586" s="4" t="str">
        <f t="shared" si="1"/>
        <v>Stony Point</v>
      </c>
      <c r="G586" s="4" t="str">
        <f t="shared" si="2"/>
        <v>WDLP</v>
      </c>
      <c r="Q586" s="6" t="s">
        <v>183</v>
      </c>
    </row>
    <row r="587" spans="1:28" ht="13" x14ac:dyDescent="0.15">
      <c r="A587" s="15">
        <v>43745.686491134256</v>
      </c>
      <c r="B587" s="6" t="s">
        <v>141</v>
      </c>
      <c r="C587" s="6" t="s">
        <v>149</v>
      </c>
      <c r="E587" s="4" t="str">
        <f t="shared" si="0"/>
        <v>Bethany Wong</v>
      </c>
      <c r="F587" s="4" t="str">
        <f t="shared" si="1"/>
        <v>Pflugerville</v>
      </c>
      <c r="G587" s="4" t="str">
        <f t="shared" si="2"/>
        <v>WDLP</v>
      </c>
      <c r="P587" s="6" t="s">
        <v>401</v>
      </c>
    </row>
    <row r="588" spans="1:28" ht="13" x14ac:dyDescent="0.15">
      <c r="A588" s="15">
        <v>43745.686520277777</v>
      </c>
      <c r="B588" s="6" t="s">
        <v>141</v>
      </c>
      <c r="C588" s="6" t="s">
        <v>142</v>
      </c>
      <c r="E588" s="4" t="str">
        <f t="shared" si="0"/>
        <v>Chieh-Yu (Joy) Chen</v>
      </c>
      <c r="F588" s="4" t="str">
        <f t="shared" si="1"/>
        <v>Stony Point</v>
      </c>
      <c r="G588" s="4" t="str">
        <f t="shared" si="2"/>
        <v>WDLP</v>
      </c>
      <c r="Q588" s="6" t="s">
        <v>161</v>
      </c>
    </row>
    <row r="589" spans="1:28" ht="13" x14ac:dyDescent="0.15">
      <c r="A589" s="15">
        <v>43745.686641087959</v>
      </c>
      <c r="B589" s="6" t="s">
        <v>141</v>
      </c>
      <c r="C589" s="6" t="s">
        <v>149</v>
      </c>
      <c r="E589" s="4" t="str">
        <f t="shared" si="0"/>
        <v>Trinity Williams</v>
      </c>
      <c r="F589" s="4" t="str">
        <f t="shared" si="1"/>
        <v>Pflugerville</v>
      </c>
      <c r="G589" s="4" t="str">
        <f t="shared" si="2"/>
        <v>WDLP</v>
      </c>
      <c r="P589" s="6" t="s">
        <v>402</v>
      </c>
    </row>
    <row r="590" spans="1:28" ht="13" x14ac:dyDescent="0.15">
      <c r="A590" s="15">
        <v>43745.686804722223</v>
      </c>
      <c r="B590" s="6" t="s">
        <v>9</v>
      </c>
      <c r="D590" s="6" t="s">
        <v>144</v>
      </c>
      <c r="E590" s="4" t="str">
        <f t="shared" si="0"/>
        <v>Dylan Thompson</v>
      </c>
      <c r="F590" s="4" t="str">
        <f t="shared" si="1"/>
        <v>Del Valle</v>
      </c>
      <c r="G590" s="4" t="str">
        <f t="shared" si="2"/>
        <v>SELP</v>
      </c>
      <c r="T590" s="6" t="s">
        <v>156</v>
      </c>
    </row>
    <row r="591" spans="1:28" ht="13" x14ac:dyDescent="0.15">
      <c r="A591" s="15">
        <v>43745.686806851852</v>
      </c>
      <c r="B591" s="6" t="s">
        <v>9</v>
      </c>
      <c r="D591" s="6" t="s">
        <v>149</v>
      </c>
      <c r="E591" s="4" t="str">
        <f t="shared" si="0"/>
        <v>Tam Nguyen</v>
      </c>
      <c r="F591" s="4" t="str">
        <f t="shared" si="1"/>
        <v>Pflugerville</v>
      </c>
      <c r="G591" s="4" t="str">
        <f t="shared" si="2"/>
        <v>SELP</v>
      </c>
      <c r="AA591" s="6" t="s">
        <v>96</v>
      </c>
    </row>
    <row r="592" spans="1:28" ht="13" x14ac:dyDescent="0.15">
      <c r="A592" s="15">
        <v>43745.686960902778</v>
      </c>
      <c r="B592" s="6" t="s">
        <v>141</v>
      </c>
      <c r="C592" s="6" t="s">
        <v>168</v>
      </c>
      <c r="E592" s="4" t="str">
        <f t="shared" si="0"/>
        <v>Jason Polk</v>
      </c>
      <c r="F592" s="4" t="str">
        <f t="shared" si="1"/>
        <v>Weiss</v>
      </c>
      <c r="G592" s="4" t="str">
        <f t="shared" si="2"/>
        <v>WDLP</v>
      </c>
      <c r="R592" s="6" t="s">
        <v>370</v>
      </c>
    </row>
    <row r="593" spans="1:28" ht="13" x14ac:dyDescent="0.15">
      <c r="A593" s="15">
        <v>43745.687035636569</v>
      </c>
      <c r="B593" s="6" t="s">
        <v>141</v>
      </c>
      <c r="C593" s="6" t="s">
        <v>168</v>
      </c>
      <c r="E593" s="4" t="str">
        <f t="shared" si="0"/>
        <v>Alexia Perez</v>
      </c>
      <c r="F593" s="4" t="str">
        <f t="shared" si="1"/>
        <v>Weiss</v>
      </c>
      <c r="G593" s="4" t="str">
        <f t="shared" si="2"/>
        <v>WDLP</v>
      </c>
      <c r="R593" s="6" t="s">
        <v>368</v>
      </c>
    </row>
    <row r="594" spans="1:28" ht="13" x14ac:dyDescent="0.15">
      <c r="A594" s="15">
        <v>43745.687448530094</v>
      </c>
      <c r="B594" s="6" t="s">
        <v>9</v>
      </c>
      <c r="D594" s="6" t="s">
        <v>142</v>
      </c>
      <c r="E594" s="4" t="str">
        <f t="shared" si="0"/>
        <v>Alicia Navarro</v>
      </c>
      <c r="F594" s="4" t="str">
        <f t="shared" si="1"/>
        <v>Stony Point</v>
      </c>
      <c r="G594" s="4" t="str">
        <f t="shared" si="2"/>
        <v>SELP</v>
      </c>
      <c r="AB594" s="6" t="s">
        <v>186</v>
      </c>
    </row>
    <row r="595" spans="1:28" ht="13" x14ac:dyDescent="0.15">
      <c r="A595" s="15">
        <v>43745.687480324079</v>
      </c>
      <c r="B595" s="6" t="s">
        <v>141</v>
      </c>
      <c r="C595" s="6" t="s">
        <v>168</v>
      </c>
      <c r="E595" s="4" t="str">
        <f t="shared" si="0"/>
        <v>Regina DeCuire</v>
      </c>
      <c r="F595" s="4" t="str">
        <f t="shared" si="1"/>
        <v>Weiss</v>
      </c>
      <c r="G595" s="4" t="str">
        <f t="shared" si="2"/>
        <v>WDLP</v>
      </c>
      <c r="R595" s="6" t="s">
        <v>202</v>
      </c>
    </row>
    <row r="596" spans="1:28" ht="13" x14ac:dyDescent="0.15">
      <c r="A596" s="15">
        <v>43745.687586932865</v>
      </c>
      <c r="B596" s="6" t="s">
        <v>141</v>
      </c>
      <c r="C596" s="6" t="s">
        <v>168</v>
      </c>
      <c r="E596" s="4" t="str">
        <f t="shared" si="0"/>
        <v>Caleb Ramirez</v>
      </c>
      <c r="F596" s="4" t="str">
        <f t="shared" si="1"/>
        <v>Weiss</v>
      </c>
      <c r="G596" s="4" t="str">
        <f t="shared" si="2"/>
        <v>WDLP</v>
      </c>
      <c r="R596" s="6" t="s">
        <v>403</v>
      </c>
    </row>
    <row r="597" spans="1:28" ht="13" x14ac:dyDescent="0.15">
      <c r="A597" s="15">
        <v>43745.687597407406</v>
      </c>
      <c r="B597" s="6" t="s">
        <v>141</v>
      </c>
      <c r="C597" s="6" t="s">
        <v>142</v>
      </c>
      <c r="E597" s="4" t="str">
        <f t="shared" si="0"/>
        <v>Agnieszka Jesionowska</v>
      </c>
      <c r="F597" s="4" t="str">
        <f t="shared" si="1"/>
        <v>Stony Point</v>
      </c>
      <c r="G597" s="4" t="str">
        <f t="shared" si="2"/>
        <v>WDLP</v>
      </c>
      <c r="Q597" s="6" t="s">
        <v>184</v>
      </c>
    </row>
    <row r="598" spans="1:28" ht="13" x14ac:dyDescent="0.15">
      <c r="A598" s="15">
        <v>43745.687675243054</v>
      </c>
      <c r="B598" s="6" t="s">
        <v>141</v>
      </c>
      <c r="C598" s="6" t="s">
        <v>142</v>
      </c>
      <c r="E598" s="4" t="str">
        <f t="shared" si="0"/>
        <v>Kyle Chambless</v>
      </c>
      <c r="F598" s="4" t="str">
        <f t="shared" si="1"/>
        <v>Stony Point</v>
      </c>
      <c r="G598" s="4" t="str">
        <f t="shared" si="2"/>
        <v>WDLP</v>
      </c>
      <c r="Q598" s="6" t="s">
        <v>181</v>
      </c>
    </row>
    <row r="599" spans="1:28" ht="13" x14ac:dyDescent="0.15">
      <c r="A599" s="15">
        <v>43745.68794506944</v>
      </c>
      <c r="B599" s="6" t="s">
        <v>141</v>
      </c>
      <c r="C599" s="6" t="s">
        <v>168</v>
      </c>
      <c r="E599" s="4" t="str">
        <f t="shared" si="0"/>
        <v>Myzel Oyaro</v>
      </c>
      <c r="F599" s="4" t="str">
        <f t="shared" si="1"/>
        <v>Weiss</v>
      </c>
      <c r="G599" s="4" t="str">
        <f t="shared" si="2"/>
        <v>WDLP</v>
      </c>
      <c r="R599" s="6" t="s">
        <v>363</v>
      </c>
    </row>
    <row r="600" spans="1:28" ht="13" x14ac:dyDescent="0.15">
      <c r="A600" s="15">
        <v>43745.687948831022</v>
      </c>
      <c r="B600" s="6" t="s">
        <v>141</v>
      </c>
      <c r="C600" s="6" t="s">
        <v>142</v>
      </c>
      <c r="E600" s="4" t="str">
        <f t="shared" si="0"/>
        <v>Thomas Gonzalez</v>
      </c>
      <c r="F600" s="4" t="str">
        <f t="shared" si="1"/>
        <v>Stony Point</v>
      </c>
      <c r="G600" s="4" t="str">
        <f t="shared" si="2"/>
        <v>WDLP</v>
      </c>
      <c r="Q600" s="6" t="s">
        <v>169</v>
      </c>
    </row>
    <row r="601" spans="1:28" ht="13" x14ac:dyDescent="0.15">
      <c r="A601" s="15">
        <v>43745.688149074078</v>
      </c>
      <c r="B601" s="6" t="s">
        <v>141</v>
      </c>
      <c r="C601" s="6" t="s">
        <v>168</v>
      </c>
      <c r="E601" s="4" t="str">
        <f t="shared" si="0"/>
        <v>Nauni Yadav</v>
      </c>
      <c r="F601" s="4" t="str">
        <f t="shared" si="1"/>
        <v>Weiss</v>
      </c>
      <c r="G601" s="4" t="str">
        <f t="shared" si="2"/>
        <v>WDLP</v>
      </c>
      <c r="R601" s="6" t="s">
        <v>380</v>
      </c>
    </row>
    <row r="602" spans="1:28" ht="13" x14ac:dyDescent="0.15">
      <c r="A602" s="15">
        <v>43745.688162650462</v>
      </c>
      <c r="B602" s="6" t="s">
        <v>141</v>
      </c>
      <c r="C602" s="6" t="s">
        <v>149</v>
      </c>
      <c r="E602" s="4" t="str">
        <f t="shared" si="0"/>
        <v>Adrianna Bowie</v>
      </c>
      <c r="F602" s="4" t="str">
        <f t="shared" si="1"/>
        <v>Pflugerville</v>
      </c>
      <c r="G602" s="4" t="str">
        <f t="shared" si="2"/>
        <v>WDLP</v>
      </c>
      <c r="P602" s="6" t="s">
        <v>167</v>
      </c>
    </row>
    <row r="603" spans="1:28" ht="13" x14ac:dyDescent="0.15">
      <c r="A603" s="15">
        <v>43745.688255694447</v>
      </c>
      <c r="B603" s="6" t="s">
        <v>141</v>
      </c>
      <c r="C603" s="6" t="s">
        <v>149</v>
      </c>
      <c r="E603" s="4" t="str">
        <f t="shared" si="0"/>
        <v>Isaac Carrizales</v>
      </c>
      <c r="F603" s="4" t="str">
        <f t="shared" si="1"/>
        <v>Pflugerville</v>
      </c>
      <c r="G603" s="4" t="str">
        <f t="shared" si="2"/>
        <v>WDLP</v>
      </c>
      <c r="P603" s="6" t="s">
        <v>360</v>
      </c>
    </row>
    <row r="604" spans="1:28" ht="13" x14ac:dyDescent="0.15">
      <c r="A604" s="15">
        <v>43745.688311111109</v>
      </c>
      <c r="B604" s="6" t="s">
        <v>141</v>
      </c>
      <c r="C604" s="6" t="s">
        <v>149</v>
      </c>
      <c r="E604" s="4" t="str">
        <f t="shared" si="0"/>
        <v>Micayla Pace</v>
      </c>
      <c r="F604" s="4" t="str">
        <f t="shared" si="1"/>
        <v>Pflugerville</v>
      </c>
      <c r="G604" s="4" t="str">
        <f t="shared" si="2"/>
        <v>WDLP</v>
      </c>
      <c r="P604" s="6" t="s">
        <v>372</v>
      </c>
    </row>
    <row r="605" spans="1:28" ht="13" x14ac:dyDescent="0.15">
      <c r="A605" s="15">
        <v>43745.688447893517</v>
      </c>
      <c r="B605" s="6" t="s">
        <v>141</v>
      </c>
      <c r="C605" s="6" t="s">
        <v>142</v>
      </c>
      <c r="E605" s="4" t="str">
        <f t="shared" si="0"/>
        <v>Manas Mamtora</v>
      </c>
      <c r="F605" s="4" t="str">
        <f t="shared" si="1"/>
        <v>Stony Point</v>
      </c>
      <c r="G605" s="4" t="str">
        <f t="shared" si="2"/>
        <v>WDLP</v>
      </c>
      <c r="Q605" s="6" t="s">
        <v>180</v>
      </c>
    </row>
    <row r="606" spans="1:28" ht="13" x14ac:dyDescent="0.15">
      <c r="A606" s="15">
        <v>43745.688512627312</v>
      </c>
      <c r="B606" s="6" t="s">
        <v>9</v>
      </c>
      <c r="D606" s="6" t="s">
        <v>142</v>
      </c>
      <c r="E606" s="4" t="str">
        <f t="shared" si="0"/>
        <v>Ifeanyichukwu Chukwurah</v>
      </c>
      <c r="F606" s="4" t="str">
        <f t="shared" si="1"/>
        <v>Stony Point</v>
      </c>
      <c r="G606" s="4" t="str">
        <f t="shared" si="2"/>
        <v>SELP</v>
      </c>
      <c r="AB606" s="6" t="s">
        <v>404</v>
      </c>
    </row>
    <row r="607" spans="1:28" ht="13" x14ac:dyDescent="0.15">
      <c r="A607" s="15">
        <v>43745.689114386572</v>
      </c>
      <c r="B607" s="6" t="s">
        <v>9</v>
      </c>
      <c r="D607" s="6" t="s">
        <v>142</v>
      </c>
      <c r="E607" s="4" t="str">
        <f t="shared" si="0"/>
        <v>Chieh-An Chen</v>
      </c>
      <c r="F607" s="4" t="str">
        <f t="shared" si="1"/>
        <v>Stony Point</v>
      </c>
      <c r="G607" s="4" t="str">
        <f t="shared" si="2"/>
        <v>SELP</v>
      </c>
      <c r="AB607" s="6" t="s">
        <v>187</v>
      </c>
    </row>
    <row r="608" spans="1:28" ht="13" x14ac:dyDescent="0.15">
      <c r="A608" s="15">
        <v>43745.689123738426</v>
      </c>
      <c r="B608" s="6" t="s">
        <v>9</v>
      </c>
      <c r="D608" s="6" t="s">
        <v>142</v>
      </c>
      <c r="E608" s="4" t="str">
        <f t="shared" si="0"/>
        <v>Aidan Lengua</v>
      </c>
      <c r="F608" s="4" t="str">
        <f t="shared" si="1"/>
        <v>Stony Point</v>
      </c>
      <c r="G608" s="4" t="str">
        <f t="shared" si="2"/>
        <v>SELP</v>
      </c>
      <c r="AB608" s="6" t="s">
        <v>204</v>
      </c>
    </row>
    <row r="609" spans="1:27" ht="13" x14ac:dyDescent="0.15">
      <c r="A609" s="15">
        <v>43745.689126030091</v>
      </c>
      <c r="B609" s="6" t="s">
        <v>141</v>
      </c>
      <c r="C609" s="6" t="s">
        <v>142</v>
      </c>
      <c r="E609" s="4" t="str">
        <f t="shared" si="0"/>
        <v>Kathleen Robot</v>
      </c>
      <c r="F609" s="4" t="str">
        <f t="shared" si="1"/>
        <v>Stony Point</v>
      </c>
      <c r="G609" s="4" t="str">
        <f t="shared" si="2"/>
        <v>WDLP</v>
      </c>
      <c r="Q609" s="6" t="s">
        <v>405</v>
      </c>
    </row>
    <row r="610" spans="1:27" ht="13" x14ac:dyDescent="0.15">
      <c r="A610" s="15">
        <v>43745.690438819445</v>
      </c>
      <c r="B610" s="6" t="s">
        <v>141</v>
      </c>
      <c r="C610" s="6" t="s">
        <v>194</v>
      </c>
      <c r="E610" s="4" t="str">
        <f t="shared" si="0"/>
        <v>Ashlyn King</v>
      </c>
      <c r="F610" s="4" t="str">
        <f t="shared" si="1"/>
        <v>Akins</v>
      </c>
      <c r="G610" s="4" t="str">
        <f t="shared" si="2"/>
        <v>WDLP</v>
      </c>
      <c r="H610" s="6" t="s">
        <v>195</v>
      </c>
    </row>
    <row r="611" spans="1:27" ht="13" x14ac:dyDescent="0.15">
      <c r="A611" s="15">
        <v>43745.690743564817</v>
      </c>
      <c r="B611" s="6" t="s">
        <v>141</v>
      </c>
      <c r="C611" s="6" t="s">
        <v>194</v>
      </c>
      <c r="E611" s="4" t="str">
        <f t="shared" si="0"/>
        <v>Francisco Ojeda</v>
      </c>
      <c r="F611" s="4" t="str">
        <f t="shared" si="1"/>
        <v>Akins</v>
      </c>
      <c r="G611" s="4" t="str">
        <f t="shared" si="2"/>
        <v>WDLP</v>
      </c>
      <c r="H611" s="6" t="s">
        <v>201</v>
      </c>
    </row>
    <row r="612" spans="1:27" ht="13" x14ac:dyDescent="0.15">
      <c r="A612" s="15">
        <v>43745.69090454861</v>
      </c>
      <c r="B612" s="6" t="s">
        <v>141</v>
      </c>
      <c r="C612" s="6" t="s">
        <v>194</v>
      </c>
      <c r="E612" s="4" t="str">
        <f t="shared" si="0"/>
        <v>Sean Koonce</v>
      </c>
      <c r="F612" s="4" t="str">
        <f t="shared" si="1"/>
        <v>Akins</v>
      </c>
      <c r="G612" s="4" t="str">
        <f t="shared" si="2"/>
        <v>WDLP</v>
      </c>
      <c r="H612" s="6" t="s">
        <v>203</v>
      </c>
    </row>
    <row r="613" spans="1:27" ht="13" x14ac:dyDescent="0.15">
      <c r="A613" s="15">
        <v>43745.691841956017</v>
      </c>
      <c r="B613" s="6" t="s">
        <v>141</v>
      </c>
      <c r="C613" s="6" t="s">
        <v>194</v>
      </c>
      <c r="E613" s="4" t="str">
        <f t="shared" si="0"/>
        <v>William Hale</v>
      </c>
      <c r="F613" s="4" t="str">
        <f t="shared" si="1"/>
        <v>Akins</v>
      </c>
      <c r="G613" s="4" t="str">
        <f t="shared" si="2"/>
        <v>WDLP</v>
      </c>
      <c r="H613" s="6" t="s">
        <v>205</v>
      </c>
    </row>
    <row r="614" spans="1:27" ht="13" x14ac:dyDescent="0.15">
      <c r="A614" s="15">
        <v>43745.69195842593</v>
      </c>
      <c r="B614" s="6" t="s">
        <v>141</v>
      </c>
      <c r="C614" s="6" t="s">
        <v>194</v>
      </c>
      <c r="E614" s="4" t="str">
        <f t="shared" si="0"/>
        <v>Emma San Miguel</v>
      </c>
      <c r="F614" s="4" t="str">
        <f t="shared" si="1"/>
        <v>Akins</v>
      </c>
      <c r="G614" s="4" t="str">
        <f t="shared" si="2"/>
        <v>WDLP</v>
      </c>
      <c r="H614" s="6" t="s">
        <v>378</v>
      </c>
    </row>
    <row r="615" spans="1:27" ht="13" x14ac:dyDescent="0.15">
      <c r="A615" s="15">
        <v>43745.692194224539</v>
      </c>
      <c r="B615" s="6" t="s">
        <v>141</v>
      </c>
      <c r="C615" s="6" t="s">
        <v>194</v>
      </c>
      <c r="E615" s="4" t="str">
        <f t="shared" si="0"/>
        <v>Maria Contreras</v>
      </c>
      <c r="F615" s="4" t="str">
        <f t="shared" si="1"/>
        <v>Akins</v>
      </c>
      <c r="G615" s="4" t="str">
        <f t="shared" si="2"/>
        <v>WDLP</v>
      </c>
      <c r="H615" s="6" t="s">
        <v>208</v>
      </c>
    </row>
    <row r="616" spans="1:27" ht="13" x14ac:dyDescent="0.15">
      <c r="A616" s="15">
        <v>43745.692788599539</v>
      </c>
      <c r="B616" s="6" t="s">
        <v>141</v>
      </c>
      <c r="C616" s="6" t="s">
        <v>194</v>
      </c>
      <c r="E616" s="4" t="str">
        <f t="shared" si="0"/>
        <v>Nicholas Cibrone</v>
      </c>
      <c r="F616" s="4" t="str">
        <f t="shared" si="1"/>
        <v>Akins</v>
      </c>
      <c r="G616" s="4" t="str">
        <f t="shared" si="2"/>
        <v>WDLP</v>
      </c>
      <c r="H616" s="6" t="s">
        <v>200</v>
      </c>
    </row>
    <row r="617" spans="1:27" ht="13" x14ac:dyDescent="0.15">
      <c r="A617" s="15">
        <v>43745.694684930553</v>
      </c>
      <c r="B617" s="6" t="s">
        <v>141</v>
      </c>
      <c r="C617" s="6" t="s">
        <v>194</v>
      </c>
      <c r="E617" s="4" t="str">
        <f t="shared" si="0"/>
        <v>Nyla Lassiter</v>
      </c>
      <c r="F617" s="4" t="str">
        <f t="shared" si="1"/>
        <v>Akins</v>
      </c>
      <c r="G617" s="4" t="str">
        <f t="shared" si="2"/>
        <v>WDLP</v>
      </c>
      <c r="H617" s="6" t="s">
        <v>207</v>
      </c>
    </row>
    <row r="618" spans="1:27" ht="13" x14ac:dyDescent="0.15">
      <c r="A618" s="15">
        <v>43745.695172337961</v>
      </c>
      <c r="B618" s="6" t="s">
        <v>141</v>
      </c>
      <c r="C618" s="6" t="s">
        <v>194</v>
      </c>
      <c r="E618" s="4" t="str">
        <f t="shared" si="0"/>
        <v>Jayden Bryant</v>
      </c>
      <c r="F618" s="4" t="str">
        <f t="shared" si="1"/>
        <v>Akins</v>
      </c>
      <c r="G618" s="4" t="str">
        <f t="shared" si="2"/>
        <v>WDLP</v>
      </c>
      <c r="H618" s="6" t="s">
        <v>406</v>
      </c>
    </row>
    <row r="619" spans="1:27" ht="13" x14ac:dyDescent="0.15">
      <c r="A619" s="15">
        <v>43745.696202418985</v>
      </c>
      <c r="B619" s="6" t="s">
        <v>141</v>
      </c>
      <c r="C619" s="6" t="s">
        <v>194</v>
      </c>
      <c r="E619" s="4" t="str">
        <f t="shared" si="0"/>
        <v>Kennia Toledo</v>
      </c>
      <c r="F619" s="4" t="str">
        <f t="shared" si="1"/>
        <v>Akins</v>
      </c>
      <c r="G619" s="4" t="str">
        <f t="shared" si="2"/>
        <v>WDLP</v>
      </c>
      <c r="H619" s="6" t="s">
        <v>374</v>
      </c>
    </row>
    <row r="620" spans="1:27" ht="13" x14ac:dyDescent="0.15">
      <c r="A620" s="15">
        <v>43745.697093692128</v>
      </c>
      <c r="B620" s="6" t="s">
        <v>9</v>
      </c>
      <c r="D620" s="6" t="s">
        <v>149</v>
      </c>
      <c r="E620" s="4" t="str">
        <f t="shared" si="0"/>
        <v>Joshua Guiang</v>
      </c>
      <c r="F620" s="4" t="str">
        <f t="shared" si="1"/>
        <v>Pflugerville</v>
      </c>
      <c r="G620" s="4" t="str">
        <f t="shared" si="2"/>
        <v>SELP</v>
      </c>
      <c r="AA620" s="6" t="s">
        <v>84</v>
      </c>
    </row>
    <row r="621" spans="1:27" ht="13" x14ac:dyDescent="0.15">
      <c r="A621" s="15">
        <v>43745.698068067126</v>
      </c>
      <c r="B621" s="6" t="s">
        <v>141</v>
      </c>
      <c r="C621" s="6" t="s">
        <v>168</v>
      </c>
      <c r="E621" s="4" t="str">
        <f t="shared" si="0"/>
        <v>Favour Toghanro</v>
      </c>
      <c r="F621" s="4" t="str">
        <f t="shared" si="1"/>
        <v>Weiss</v>
      </c>
      <c r="G621" s="4" t="str">
        <f t="shared" si="2"/>
        <v>WDLP</v>
      </c>
      <c r="R621" s="6" t="s">
        <v>198</v>
      </c>
    </row>
    <row r="622" spans="1:27" ht="13" x14ac:dyDescent="0.15">
      <c r="A622" s="15">
        <v>43745.698152708334</v>
      </c>
      <c r="B622" s="6" t="s">
        <v>141</v>
      </c>
      <c r="C622" s="6" t="s">
        <v>194</v>
      </c>
      <c r="E622" s="4" t="str">
        <f t="shared" si="0"/>
        <v>Fabiana Holod</v>
      </c>
      <c r="F622" s="4" t="str">
        <f t="shared" si="1"/>
        <v>Akins</v>
      </c>
      <c r="G622" s="4" t="str">
        <f t="shared" si="2"/>
        <v>WDLP</v>
      </c>
      <c r="H622" s="6" t="s">
        <v>373</v>
      </c>
    </row>
    <row r="623" spans="1:27" ht="13" x14ac:dyDescent="0.15">
      <c r="A623" s="15">
        <v>43745.698244143518</v>
      </c>
      <c r="B623" s="6" t="s">
        <v>141</v>
      </c>
      <c r="C623" s="6" t="s">
        <v>194</v>
      </c>
      <c r="E623" s="4" t="str">
        <f t="shared" si="0"/>
        <v>Jayden Bryant</v>
      </c>
      <c r="F623" s="4" t="str">
        <f t="shared" si="1"/>
        <v>Akins</v>
      </c>
      <c r="G623" s="4" t="str">
        <f t="shared" si="2"/>
        <v>WDLP</v>
      </c>
      <c r="H623" s="6" t="s">
        <v>406</v>
      </c>
    </row>
    <row r="624" spans="1:27" ht="13" x14ac:dyDescent="0.15">
      <c r="A624" s="15">
        <v>43745.699186226848</v>
      </c>
      <c r="B624" s="6" t="s">
        <v>141</v>
      </c>
      <c r="C624" s="6" t="s">
        <v>194</v>
      </c>
      <c r="E624" s="4" t="str">
        <f t="shared" si="0"/>
        <v>Yazmin Tambunga</v>
      </c>
      <c r="F624" s="4" t="str">
        <f t="shared" si="1"/>
        <v>Akins</v>
      </c>
      <c r="G624" s="4" t="str">
        <f t="shared" si="2"/>
        <v>WDLP</v>
      </c>
      <c r="H624" s="6" t="s">
        <v>206</v>
      </c>
    </row>
    <row r="625" spans="1:13" ht="13" x14ac:dyDescent="0.15">
      <c r="A625" s="15">
        <v>43745.699222152776</v>
      </c>
      <c r="B625" s="6" t="s">
        <v>141</v>
      </c>
      <c r="C625" s="6" t="s">
        <v>194</v>
      </c>
      <c r="E625" s="4" t="str">
        <f t="shared" si="0"/>
        <v>Nallely Alonso</v>
      </c>
      <c r="F625" s="4" t="str">
        <f t="shared" si="1"/>
        <v>Akins</v>
      </c>
      <c r="G625" s="4" t="str">
        <f t="shared" si="2"/>
        <v>WDLP</v>
      </c>
      <c r="H625" s="6" t="s">
        <v>407</v>
      </c>
    </row>
    <row r="626" spans="1:13" ht="13" x14ac:dyDescent="0.15">
      <c r="A626" s="15">
        <v>43745.699662500003</v>
      </c>
      <c r="B626" s="6" t="s">
        <v>141</v>
      </c>
      <c r="C626" s="6" t="s">
        <v>194</v>
      </c>
      <c r="E626" s="4" t="str">
        <f t="shared" si="0"/>
        <v>Kimberly Lujan</v>
      </c>
      <c r="F626" s="4" t="str">
        <f t="shared" si="1"/>
        <v>Akins</v>
      </c>
      <c r="G626" s="4" t="str">
        <f t="shared" si="2"/>
        <v>WDLP</v>
      </c>
      <c r="H626" s="6" t="s">
        <v>377</v>
      </c>
    </row>
    <row r="627" spans="1:13" ht="13" x14ac:dyDescent="0.15">
      <c r="A627" s="15">
        <v>43745.702035694441</v>
      </c>
      <c r="B627" s="6" t="s">
        <v>141</v>
      </c>
      <c r="C627" s="6" t="s">
        <v>210</v>
      </c>
      <c r="E627" s="4" t="str">
        <f t="shared" si="0"/>
        <v>Shiron Hamlin Jr.</v>
      </c>
      <c r="F627" s="4" t="str">
        <f t="shared" si="1"/>
        <v>Manor Early College High School</v>
      </c>
      <c r="G627" s="4" t="str">
        <f t="shared" si="2"/>
        <v>WDLP</v>
      </c>
      <c r="L627" s="6" t="s">
        <v>211</v>
      </c>
    </row>
    <row r="628" spans="1:13" ht="13" x14ac:dyDescent="0.15">
      <c r="A628" s="15">
        <v>43745.702113368054</v>
      </c>
      <c r="B628" s="6" t="s">
        <v>141</v>
      </c>
      <c r="C628" s="6" t="s">
        <v>210</v>
      </c>
      <c r="E628" s="4" t="str">
        <f t="shared" si="0"/>
        <v>Kiya Clay</v>
      </c>
      <c r="F628" s="4" t="str">
        <f t="shared" si="1"/>
        <v>Manor Early College High School</v>
      </c>
      <c r="G628" s="4" t="str">
        <f t="shared" si="2"/>
        <v>WDLP</v>
      </c>
      <c r="L628" s="6" t="s">
        <v>212</v>
      </c>
    </row>
    <row r="629" spans="1:13" ht="13" x14ac:dyDescent="0.15">
      <c r="A629" s="15">
        <v>43745.702473969912</v>
      </c>
      <c r="B629" s="6" t="s">
        <v>141</v>
      </c>
      <c r="C629" s="6" t="s">
        <v>234</v>
      </c>
      <c r="E629" s="4" t="str">
        <f t="shared" si="0"/>
        <v>Maria Aranda</v>
      </c>
      <c r="F629" s="4" t="str">
        <f t="shared" si="1"/>
        <v>Manor High School</v>
      </c>
      <c r="G629" s="4" t="str">
        <f t="shared" si="2"/>
        <v>WDLP</v>
      </c>
      <c r="M629" s="6" t="s">
        <v>243</v>
      </c>
    </row>
    <row r="630" spans="1:13" ht="13" x14ac:dyDescent="0.15">
      <c r="A630" s="15">
        <v>43745.702700243055</v>
      </c>
      <c r="B630" s="6" t="s">
        <v>141</v>
      </c>
      <c r="C630" s="6" t="s">
        <v>234</v>
      </c>
      <c r="E630" s="4" t="str">
        <f t="shared" si="0"/>
        <v>Ricardo Luna</v>
      </c>
      <c r="F630" s="4" t="str">
        <f t="shared" si="1"/>
        <v>Manor High School</v>
      </c>
      <c r="G630" s="4" t="str">
        <f t="shared" si="2"/>
        <v>WDLP</v>
      </c>
      <c r="M630" s="6" t="s">
        <v>382</v>
      </c>
    </row>
    <row r="631" spans="1:13" ht="13" x14ac:dyDescent="0.15">
      <c r="A631" s="15">
        <v>43745.702801898151</v>
      </c>
      <c r="B631" s="6" t="s">
        <v>141</v>
      </c>
      <c r="C631" s="6" t="s">
        <v>210</v>
      </c>
      <c r="E631" s="4" t="str">
        <f t="shared" si="0"/>
        <v>Jeffrey Inthasane</v>
      </c>
      <c r="F631" s="4" t="str">
        <f t="shared" si="1"/>
        <v>Manor Early College High School</v>
      </c>
      <c r="G631" s="4" t="str">
        <f t="shared" si="2"/>
        <v>WDLP</v>
      </c>
      <c r="L631" s="6" t="s">
        <v>223</v>
      </c>
    </row>
    <row r="632" spans="1:13" ht="13" x14ac:dyDescent="0.15">
      <c r="A632" s="15">
        <v>43745.703075185185</v>
      </c>
      <c r="B632" s="6" t="s">
        <v>141</v>
      </c>
      <c r="C632" s="6" t="s">
        <v>210</v>
      </c>
      <c r="E632" s="4" t="str">
        <f t="shared" si="0"/>
        <v>Paw Wah</v>
      </c>
      <c r="F632" s="4" t="str">
        <f t="shared" si="1"/>
        <v>Manor Early College High School</v>
      </c>
      <c r="G632" s="4" t="str">
        <f t="shared" si="2"/>
        <v>WDLP</v>
      </c>
      <c r="L632" s="6" t="s">
        <v>226</v>
      </c>
    </row>
    <row r="633" spans="1:13" ht="13" x14ac:dyDescent="0.15">
      <c r="A633" s="15">
        <v>43745.703175000002</v>
      </c>
      <c r="B633" s="6" t="s">
        <v>141</v>
      </c>
      <c r="C633" s="6" t="s">
        <v>210</v>
      </c>
      <c r="E633" s="4" t="str">
        <f t="shared" si="0"/>
        <v>Maria Aldape</v>
      </c>
      <c r="F633" s="4" t="str">
        <f t="shared" si="1"/>
        <v>Manor Early College High School</v>
      </c>
      <c r="G633" s="4" t="str">
        <f t="shared" si="2"/>
        <v>WDLP</v>
      </c>
      <c r="L633" s="6" t="s">
        <v>227</v>
      </c>
    </row>
    <row r="634" spans="1:13" ht="13" x14ac:dyDescent="0.15">
      <c r="A634" s="15">
        <v>43745.703243090276</v>
      </c>
      <c r="B634" s="6" t="s">
        <v>141</v>
      </c>
      <c r="C634" s="6" t="s">
        <v>210</v>
      </c>
      <c r="E634" s="4" t="str">
        <f t="shared" si="0"/>
        <v>Laura Arzola</v>
      </c>
      <c r="F634" s="4" t="str">
        <f t="shared" si="1"/>
        <v>Manor Early College High School</v>
      </c>
      <c r="G634" s="4" t="str">
        <f t="shared" si="2"/>
        <v>WDLP</v>
      </c>
      <c r="L634" s="6" t="s">
        <v>379</v>
      </c>
    </row>
    <row r="635" spans="1:13" ht="13" x14ac:dyDescent="0.15">
      <c r="A635" s="15">
        <v>43745.703375439814</v>
      </c>
      <c r="B635" s="6" t="s">
        <v>141</v>
      </c>
      <c r="C635" s="6" t="s">
        <v>210</v>
      </c>
      <c r="E635" s="4" t="str">
        <f t="shared" si="0"/>
        <v>Ellie Chan</v>
      </c>
      <c r="F635" s="4" t="str">
        <f t="shared" si="1"/>
        <v>Manor Early College High School</v>
      </c>
      <c r="G635" s="4" t="str">
        <f t="shared" si="2"/>
        <v>WDLP</v>
      </c>
      <c r="L635" s="6" t="s">
        <v>214</v>
      </c>
    </row>
    <row r="636" spans="1:13" ht="13" x14ac:dyDescent="0.15">
      <c r="A636" s="15">
        <v>43745.703529328704</v>
      </c>
      <c r="B636" s="6" t="s">
        <v>141</v>
      </c>
      <c r="C636" s="6" t="s">
        <v>210</v>
      </c>
      <c r="E636" s="4" t="str">
        <f t="shared" si="0"/>
        <v>Kel Paw</v>
      </c>
      <c r="F636" s="4" t="str">
        <f t="shared" si="1"/>
        <v>Manor Early College High School</v>
      </c>
      <c r="G636" s="4" t="str">
        <f t="shared" si="2"/>
        <v>WDLP</v>
      </c>
      <c r="L636" s="6" t="s">
        <v>408</v>
      </c>
    </row>
    <row r="637" spans="1:13" ht="13" x14ac:dyDescent="0.15">
      <c r="A637" s="15">
        <v>43745.703570821759</v>
      </c>
      <c r="B637" s="6" t="s">
        <v>141</v>
      </c>
      <c r="C637" s="6" t="s">
        <v>234</v>
      </c>
      <c r="E637" s="4" t="str">
        <f t="shared" si="0"/>
        <v>Salemata Diallo</v>
      </c>
      <c r="F637" s="4" t="str">
        <f t="shared" si="1"/>
        <v>Manor High School</v>
      </c>
      <c r="G637" s="4" t="str">
        <f t="shared" si="2"/>
        <v>WDLP</v>
      </c>
      <c r="M637" s="6" t="s">
        <v>235</v>
      </c>
    </row>
    <row r="638" spans="1:13" ht="13" x14ac:dyDescent="0.15">
      <c r="A638" s="15">
        <v>43745.703601168978</v>
      </c>
      <c r="B638" s="6" t="s">
        <v>141</v>
      </c>
      <c r="C638" s="6" t="s">
        <v>210</v>
      </c>
      <c r="E638" s="4" t="str">
        <f t="shared" si="0"/>
        <v>Maddox Dimmitt</v>
      </c>
      <c r="F638" s="4" t="str">
        <f t="shared" si="1"/>
        <v>Manor Early College High School</v>
      </c>
      <c r="G638" s="4" t="str">
        <f t="shared" si="2"/>
        <v>WDLP</v>
      </c>
      <c r="L638" s="6" t="s">
        <v>225</v>
      </c>
    </row>
    <row r="639" spans="1:13" ht="13" x14ac:dyDescent="0.15">
      <c r="A639" s="15">
        <v>43745.703676226854</v>
      </c>
      <c r="B639" s="6" t="s">
        <v>141</v>
      </c>
      <c r="C639" s="6" t="s">
        <v>210</v>
      </c>
      <c r="E639" s="4" t="str">
        <f t="shared" si="0"/>
        <v>Natalie Jones</v>
      </c>
      <c r="F639" s="4" t="str">
        <f t="shared" si="1"/>
        <v>Manor Early College High School</v>
      </c>
      <c r="G639" s="4" t="str">
        <f t="shared" si="2"/>
        <v>WDLP</v>
      </c>
      <c r="L639" s="6" t="s">
        <v>218</v>
      </c>
    </row>
    <row r="640" spans="1:13" ht="13" x14ac:dyDescent="0.15">
      <c r="A640" s="15">
        <v>43745.703692615745</v>
      </c>
      <c r="B640" s="6" t="s">
        <v>141</v>
      </c>
      <c r="C640" s="6" t="s">
        <v>210</v>
      </c>
      <c r="E640" s="4" t="str">
        <f t="shared" si="0"/>
        <v>Valeria Mireles-Ortiz</v>
      </c>
      <c r="F640" s="4" t="str">
        <f t="shared" si="1"/>
        <v>Manor Early College High School</v>
      </c>
      <c r="G640" s="4" t="str">
        <f t="shared" si="2"/>
        <v>WDLP</v>
      </c>
      <c r="L640" s="6" t="s">
        <v>244</v>
      </c>
    </row>
    <row r="641" spans="1:28" ht="13" x14ac:dyDescent="0.15">
      <c r="A641" s="15">
        <v>43745.703848622681</v>
      </c>
      <c r="B641" s="6" t="s">
        <v>141</v>
      </c>
      <c r="C641" s="6" t="s">
        <v>210</v>
      </c>
      <c r="E641" s="4" t="str">
        <f t="shared" si="0"/>
        <v>Lilyana Chaney</v>
      </c>
      <c r="F641" s="4" t="str">
        <f t="shared" si="1"/>
        <v>Manor Early College High School</v>
      </c>
      <c r="G641" s="4" t="str">
        <f t="shared" si="2"/>
        <v>WDLP</v>
      </c>
      <c r="L641" s="6" t="s">
        <v>217</v>
      </c>
    </row>
    <row r="642" spans="1:28" ht="13" x14ac:dyDescent="0.15">
      <c r="A642" s="15">
        <v>43745.704245358793</v>
      </c>
      <c r="B642" s="6" t="s">
        <v>141</v>
      </c>
      <c r="C642" s="6" t="s">
        <v>210</v>
      </c>
      <c r="E642" s="4" t="str">
        <f t="shared" si="0"/>
        <v>Alexis Reyes</v>
      </c>
      <c r="F642" s="4" t="str">
        <f t="shared" si="1"/>
        <v>Manor Early College High School</v>
      </c>
      <c r="G642" s="4" t="str">
        <f t="shared" si="2"/>
        <v>WDLP</v>
      </c>
      <c r="L642" s="6" t="s">
        <v>359</v>
      </c>
    </row>
    <row r="643" spans="1:28" ht="13" x14ac:dyDescent="0.15">
      <c r="A643" s="15">
        <v>43745.704322986116</v>
      </c>
      <c r="B643" s="6" t="s">
        <v>141</v>
      </c>
      <c r="C643" s="6" t="s">
        <v>210</v>
      </c>
      <c r="E643" s="4" t="str">
        <f t="shared" si="0"/>
        <v>Isiah Martinez</v>
      </c>
      <c r="F643" s="4" t="str">
        <f t="shared" si="1"/>
        <v>Manor Early College High School</v>
      </c>
      <c r="G643" s="4" t="str">
        <f t="shared" si="2"/>
        <v>WDLP</v>
      </c>
      <c r="L643" s="6" t="s">
        <v>245</v>
      </c>
    </row>
    <row r="644" spans="1:28" ht="13" x14ac:dyDescent="0.15">
      <c r="A644" s="15">
        <v>43745.704338807875</v>
      </c>
      <c r="B644" s="6" t="s">
        <v>141</v>
      </c>
      <c r="C644" s="6" t="s">
        <v>234</v>
      </c>
      <c r="E644" s="4" t="str">
        <f t="shared" si="0"/>
        <v>Michelle Rodriguez</v>
      </c>
      <c r="F644" s="4" t="str">
        <f t="shared" si="1"/>
        <v>Manor High School</v>
      </c>
      <c r="G644" s="4" t="str">
        <f t="shared" si="2"/>
        <v>WDLP</v>
      </c>
      <c r="M644" s="6" t="s">
        <v>238</v>
      </c>
    </row>
    <row r="645" spans="1:28" ht="13" x14ac:dyDescent="0.15">
      <c r="A645" s="15">
        <v>43745.704527650465</v>
      </c>
      <c r="B645" s="6" t="s">
        <v>141</v>
      </c>
      <c r="C645" s="6" t="s">
        <v>210</v>
      </c>
      <c r="E645" s="4" t="str">
        <f t="shared" si="0"/>
        <v>Anarosa Villatoro Reyes</v>
      </c>
      <c r="F645" s="4" t="str">
        <f t="shared" si="1"/>
        <v>Manor Early College High School</v>
      </c>
      <c r="G645" s="4" t="str">
        <f t="shared" si="2"/>
        <v>WDLP</v>
      </c>
      <c r="L645" s="6" t="s">
        <v>232</v>
      </c>
    </row>
    <row r="646" spans="1:28" ht="13" x14ac:dyDescent="0.15">
      <c r="A646" s="15">
        <v>43745.70468923611</v>
      </c>
      <c r="B646" s="6" t="s">
        <v>141</v>
      </c>
      <c r="C646" s="6" t="s">
        <v>210</v>
      </c>
      <c r="E646" s="4" t="str">
        <f t="shared" si="0"/>
        <v>Nilmarie Gonzalez-Ugarte</v>
      </c>
      <c r="F646" s="4" t="str">
        <f t="shared" si="1"/>
        <v>Manor Early College High School</v>
      </c>
      <c r="G646" s="4" t="str">
        <f t="shared" si="2"/>
        <v>WDLP</v>
      </c>
      <c r="L646" s="6" t="s">
        <v>230</v>
      </c>
    </row>
    <row r="647" spans="1:28" ht="13" x14ac:dyDescent="0.15">
      <c r="A647" s="15">
        <v>43745.704919085649</v>
      </c>
      <c r="B647" s="6" t="s">
        <v>141</v>
      </c>
      <c r="C647" s="6" t="s">
        <v>210</v>
      </c>
      <c r="E647" s="4" t="str">
        <f t="shared" si="0"/>
        <v>Timothy Villegas</v>
      </c>
      <c r="F647" s="4" t="str">
        <f t="shared" si="1"/>
        <v>Manor Early College High School</v>
      </c>
      <c r="G647" s="4" t="str">
        <f t="shared" si="2"/>
        <v>WDLP</v>
      </c>
      <c r="L647" s="6" t="s">
        <v>216</v>
      </c>
    </row>
    <row r="648" spans="1:28" ht="13" x14ac:dyDescent="0.15">
      <c r="A648" s="15">
        <v>43745.705210567132</v>
      </c>
      <c r="B648" s="6" t="s">
        <v>141</v>
      </c>
      <c r="C648" s="6" t="s">
        <v>210</v>
      </c>
      <c r="E648" s="4" t="str">
        <f t="shared" si="0"/>
        <v>Diego Garcia</v>
      </c>
      <c r="F648" s="4" t="str">
        <f t="shared" si="1"/>
        <v>Manor Early College High School</v>
      </c>
      <c r="G648" s="4" t="str">
        <f t="shared" si="2"/>
        <v>WDLP</v>
      </c>
      <c r="L648" s="6" t="s">
        <v>241</v>
      </c>
    </row>
    <row r="649" spans="1:28" ht="13" x14ac:dyDescent="0.15">
      <c r="A649" s="15">
        <v>43745.705488796295</v>
      </c>
      <c r="B649" s="6" t="s">
        <v>141</v>
      </c>
      <c r="C649" s="6" t="s">
        <v>210</v>
      </c>
      <c r="E649" s="4" t="str">
        <f t="shared" si="0"/>
        <v>Ja'Mya Rogers</v>
      </c>
      <c r="F649" s="4" t="str">
        <f t="shared" si="1"/>
        <v>Manor Early College High School</v>
      </c>
      <c r="G649" s="4" t="str">
        <f t="shared" si="2"/>
        <v>WDLP</v>
      </c>
      <c r="L649" s="6" t="s">
        <v>228</v>
      </c>
    </row>
    <row r="650" spans="1:28" ht="13" x14ac:dyDescent="0.15">
      <c r="A650" s="15">
        <v>43745.70602002315</v>
      </c>
      <c r="B650" s="6" t="s">
        <v>141</v>
      </c>
      <c r="C650" s="6" t="s">
        <v>168</v>
      </c>
      <c r="E650" s="4" t="str">
        <f t="shared" si="0"/>
        <v>Lynnette DeCuire</v>
      </c>
      <c r="F650" s="4" t="str">
        <f t="shared" si="1"/>
        <v>Weiss</v>
      </c>
      <c r="G650" s="4" t="str">
        <f t="shared" si="2"/>
        <v>WDLP</v>
      </c>
      <c r="R650" s="6" t="s">
        <v>199</v>
      </c>
    </row>
    <row r="651" spans="1:28" ht="13" x14ac:dyDescent="0.15">
      <c r="A651" s="15">
        <v>43745.707346701391</v>
      </c>
      <c r="B651" s="6" t="s">
        <v>141</v>
      </c>
      <c r="C651" s="6" t="s">
        <v>210</v>
      </c>
      <c r="E651" s="4" t="str">
        <f t="shared" si="0"/>
        <v>Madison Pool</v>
      </c>
      <c r="F651" s="4" t="str">
        <f t="shared" si="1"/>
        <v>Manor Early College High School</v>
      </c>
      <c r="G651" s="4" t="str">
        <f t="shared" si="2"/>
        <v>WDLP</v>
      </c>
      <c r="L651" s="6" t="s">
        <v>221</v>
      </c>
    </row>
    <row r="652" spans="1:28" ht="13" x14ac:dyDescent="0.15">
      <c r="A652" s="15">
        <v>43745.707670324075</v>
      </c>
      <c r="B652" s="6" t="s">
        <v>9</v>
      </c>
      <c r="D652" s="6" t="s">
        <v>142</v>
      </c>
      <c r="E652" s="4" t="str">
        <f t="shared" si="0"/>
        <v>Delilah Villegas</v>
      </c>
      <c r="F652" s="4" t="str">
        <f t="shared" si="1"/>
        <v>Stony Point</v>
      </c>
      <c r="G652" s="4" t="str">
        <f t="shared" si="2"/>
        <v>SELP</v>
      </c>
      <c r="AB652" s="6" t="s">
        <v>193</v>
      </c>
    </row>
    <row r="653" spans="1:28" ht="13" x14ac:dyDescent="0.15">
      <c r="A653" s="15">
        <v>43745.709260856485</v>
      </c>
      <c r="B653" s="6" t="s">
        <v>141</v>
      </c>
      <c r="C653" s="6" t="s">
        <v>210</v>
      </c>
      <c r="E653" s="4" t="str">
        <f t="shared" si="0"/>
        <v>Marienne Duran Henriquez</v>
      </c>
      <c r="F653" s="4" t="str">
        <f t="shared" si="1"/>
        <v>Manor Early College High School</v>
      </c>
      <c r="G653" s="4" t="str">
        <f t="shared" si="2"/>
        <v>WDLP</v>
      </c>
      <c r="L653" s="6" t="s">
        <v>219</v>
      </c>
    </row>
    <row r="654" spans="1:28" ht="13" x14ac:dyDescent="0.15">
      <c r="A654" s="15">
        <v>43745.709489120374</v>
      </c>
      <c r="B654" s="6" t="s">
        <v>141</v>
      </c>
      <c r="C654" s="6" t="s">
        <v>210</v>
      </c>
      <c r="E654" s="4" t="str">
        <f t="shared" si="0"/>
        <v>Esait Jaimes</v>
      </c>
      <c r="F654" s="4" t="str">
        <f t="shared" si="1"/>
        <v>Manor Early College High School</v>
      </c>
      <c r="G654" s="4" t="str">
        <f t="shared" si="2"/>
        <v>WDLP</v>
      </c>
      <c r="L654" s="6" t="s">
        <v>233</v>
      </c>
    </row>
    <row r="655" spans="1:28" ht="13" x14ac:dyDescent="0.15">
      <c r="A655" s="15">
        <v>43745.711496828706</v>
      </c>
      <c r="B655" s="6" t="s">
        <v>9</v>
      </c>
      <c r="D655" s="6" t="s">
        <v>210</v>
      </c>
      <c r="E655" s="4" t="str">
        <f t="shared" si="0"/>
        <v>Valeria Resendiz</v>
      </c>
      <c r="F655" s="4" t="str">
        <f t="shared" si="1"/>
        <v>Manor Early College High School</v>
      </c>
      <c r="G655" s="4" t="str">
        <f t="shared" si="2"/>
        <v>SELP</v>
      </c>
      <c r="W655" s="6" t="s">
        <v>231</v>
      </c>
    </row>
    <row r="656" spans="1:28" ht="13" x14ac:dyDescent="0.15">
      <c r="A656" s="15">
        <v>43745.712543541667</v>
      </c>
      <c r="B656" s="6" t="s">
        <v>141</v>
      </c>
      <c r="C656" s="6" t="s">
        <v>210</v>
      </c>
      <c r="E656" s="4" t="str">
        <f t="shared" si="0"/>
        <v>Rudy Morales Hernandez</v>
      </c>
      <c r="F656" s="4" t="str">
        <f t="shared" si="1"/>
        <v>Manor Early College High School</v>
      </c>
      <c r="G656" s="4" t="str">
        <f t="shared" si="2"/>
        <v>WDLP</v>
      </c>
      <c r="L656" s="6" t="s">
        <v>215</v>
      </c>
    </row>
    <row r="657" spans="1:27" ht="13" x14ac:dyDescent="0.15">
      <c r="A657" s="15">
        <v>43745.713715682868</v>
      </c>
      <c r="B657" s="6" t="s">
        <v>141</v>
      </c>
      <c r="C657" s="6" t="s">
        <v>210</v>
      </c>
      <c r="E657" s="4" t="str">
        <f t="shared" si="0"/>
        <v>Jay Rodriguez</v>
      </c>
      <c r="F657" s="4" t="str">
        <f t="shared" si="1"/>
        <v>Manor Early College High School</v>
      </c>
      <c r="G657" s="4" t="str">
        <f t="shared" si="2"/>
        <v>WDLP</v>
      </c>
      <c r="L657" s="6" t="s">
        <v>237</v>
      </c>
    </row>
    <row r="658" spans="1:27" ht="13" x14ac:dyDescent="0.15">
      <c r="A658" s="15">
        <v>43745.714208784717</v>
      </c>
      <c r="B658" s="6" t="s">
        <v>9</v>
      </c>
      <c r="D658" s="6" t="s">
        <v>149</v>
      </c>
      <c r="E658" s="4" t="str">
        <f t="shared" si="0"/>
        <v>Lambert Ike</v>
      </c>
      <c r="F658" s="4" t="str">
        <f t="shared" si="1"/>
        <v>Pflugerville</v>
      </c>
      <c r="G658" s="4" t="str">
        <f t="shared" si="2"/>
        <v>SELP</v>
      </c>
      <c r="AA658" s="6" t="s">
        <v>86</v>
      </c>
    </row>
    <row r="659" spans="1:27" ht="13" x14ac:dyDescent="0.15">
      <c r="A659" s="15">
        <v>43745.715189490744</v>
      </c>
      <c r="B659" s="6" t="s">
        <v>9</v>
      </c>
      <c r="D659" s="6" t="s">
        <v>149</v>
      </c>
      <c r="E659" s="4" t="str">
        <f t="shared" si="0"/>
        <v>Lily Reddington</v>
      </c>
      <c r="F659" s="4" t="str">
        <f t="shared" si="1"/>
        <v>Pflugerville</v>
      </c>
      <c r="G659" s="4" t="str">
        <f t="shared" si="2"/>
        <v>SELP</v>
      </c>
      <c r="AA659" s="6" t="s">
        <v>88</v>
      </c>
    </row>
    <row r="660" spans="1:27" ht="13" x14ac:dyDescent="0.15">
      <c r="A660" s="15">
        <v>43745.716309340278</v>
      </c>
      <c r="B660" s="6" t="s">
        <v>141</v>
      </c>
      <c r="C660" s="6" t="s">
        <v>210</v>
      </c>
      <c r="E660" s="4" t="str">
        <f t="shared" si="0"/>
        <v>Dijonay Thomas</v>
      </c>
      <c r="F660" s="4" t="str">
        <f t="shared" si="1"/>
        <v>Manor Early College High School</v>
      </c>
      <c r="G660" s="4" t="str">
        <f t="shared" si="2"/>
        <v>WDLP</v>
      </c>
      <c r="L660" s="6" t="s">
        <v>246</v>
      </c>
    </row>
    <row r="661" spans="1:27" ht="13" x14ac:dyDescent="0.15">
      <c r="A661" s="15">
        <v>43745.716561527777</v>
      </c>
      <c r="B661" s="6" t="s">
        <v>141</v>
      </c>
      <c r="C661" s="6" t="s">
        <v>210</v>
      </c>
      <c r="E661" s="4" t="str">
        <f t="shared" si="0"/>
        <v>Leondre Russell</v>
      </c>
      <c r="F661" s="4" t="str">
        <f t="shared" si="1"/>
        <v>Manor Early College High School</v>
      </c>
      <c r="G661" s="4" t="str">
        <f t="shared" si="2"/>
        <v>WDLP</v>
      </c>
      <c r="L661" s="6" t="s">
        <v>236</v>
      </c>
    </row>
    <row r="662" spans="1:27" ht="13" x14ac:dyDescent="0.15">
      <c r="A662" s="15">
        <v>43745.717618379625</v>
      </c>
      <c r="B662" s="6" t="s">
        <v>141</v>
      </c>
      <c r="C662" s="6" t="s">
        <v>210</v>
      </c>
      <c r="E662" s="4" t="str">
        <f t="shared" si="0"/>
        <v>Michael Castillo</v>
      </c>
      <c r="F662" s="4" t="str">
        <f t="shared" si="1"/>
        <v>Manor Early College High School</v>
      </c>
      <c r="G662" s="4" t="str">
        <f t="shared" si="2"/>
        <v>WDLP</v>
      </c>
      <c r="L662" s="6" t="s">
        <v>242</v>
      </c>
    </row>
    <row r="663" spans="1:27" ht="13" x14ac:dyDescent="0.15">
      <c r="A663" s="15">
        <v>43745.721532916665</v>
      </c>
      <c r="B663" s="6" t="s">
        <v>9</v>
      </c>
      <c r="D663" s="6" t="s">
        <v>144</v>
      </c>
      <c r="E663" s="4" t="str">
        <f t="shared" si="0"/>
        <v>Esperanza Hernandez</v>
      </c>
      <c r="F663" s="4" t="str">
        <f t="shared" si="1"/>
        <v>Del Valle</v>
      </c>
      <c r="G663" s="4" t="str">
        <f t="shared" si="2"/>
        <v>SELP</v>
      </c>
      <c r="T663" s="6" t="s">
        <v>173</v>
      </c>
    </row>
    <row r="664" spans="1:27" ht="13" x14ac:dyDescent="0.15">
      <c r="A664" s="15">
        <v>43745.746176712964</v>
      </c>
      <c r="B664" s="6" t="s">
        <v>141</v>
      </c>
      <c r="C664" s="6" t="s">
        <v>149</v>
      </c>
      <c r="E664" s="4" t="str">
        <f t="shared" si="0"/>
        <v>Paisley Tramp</v>
      </c>
      <c r="F664" s="4" t="str">
        <f t="shared" si="1"/>
        <v>Pflugerville</v>
      </c>
      <c r="G664" s="4" t="str">
        <f t="shared" si="2"/>
        <v>WDLP</v>
      </c>
      <c r="P664" s="6" t="s">
        <v>160</v>
      </c>
    </row>
    <row r="665" spans="1:27" ht="13" x14ac:dyDescent="0.15">
      <c r="A665" s="15">
        <v>43746.632971898143</v>
      </c>
      <c r="B665" s="6" t="s">
        <v>9</v>
      </c>
      <c r="D665" s="6" t="s">
        <v>247</v>
      </c>
      <c r="E665" s="4" t="str">
        <f t="shared" si="0"/>
        <v>Jeshua Rios Meza</v>
      </c>
      <c r="F665" s="4" t="str">
        <f t="shared" si="1"/>
        <v>Harmony</v>
      </c>
      <c r="G665" s="4" t="str">
        <f t="shared" si="2"/>
        <v>SELP</v>
      </c>
      <c r="U665" s="6" t="s">
        <v>354</v>
      </c>
    </row>
    <row r="666" spans="1:27" ht="13" x14ac:dyDescent="0.15">
      <c r="A666" s="15">
        <v>43746.634219988424</v>
      </c>
      <c r="B666" s="6" t="s">
        <v>9</v>
      </c>
      <c r="D666" s="6" t="s">
        <v>247</v>
      </c>
      <c r="E666" s="4" t="str">
        <f t="shared" si="0"/>
        <v>Samantha Ross</v>
      </c>
      <c r="F666" s="4" t="str">
        <f t="shared" si="1"/>
        <v>Harmony</v>
      </c>
      <c r="G666" s="4" t="str">
        <f t="shared" si="2"/>
        <v>SELP</v>
      </c>
      <c r="U666" s="6" t="s">
        <v>249</v>
      </c>
    </row>
    <row r="667" spans="1:27" ht="13" x14ac:dyDescent="0.15">
      <c r="A667" s="15">
        <v>43746.634400706018</v>
      </c>
      <c r="B667" s="6" t="s">
        <v>9</v>
      </c>
      <c r="D667" s="6" t="s">
        <v>247</v>
      </c>
      <c r="E667" s="4" t="str">
        <f t="shared" si="0"/>
        <v>Guilliana Lopez</v>
      </c>
      <c r="F667" s="4" t="str">
        <f t="shared" si="1"/>
        <v>Harmony</v>
      </c>
      <c r="G667" s="4" t="str">
        <f t="shared" si="2"/>
        <v>SELP</v>
      </c>
      <c r="U667" s="6" t="s">
        <v>271</v>
      </c>
    </row>
    <row r="668" spans="1:27" ht="13" x14ac:dyDescent="0.15">
      <c r="A668" s="15">
        <v>43746.634414282409</v>
      </c>
      <c r="B668" s="6" t="s">
        <v>9</v>
      </c>
      <c r="D668" s="6" t="s">
        <v>247</v>
      </c>
      <c r="E668" s="4" t="str">
        <f t="shared" si="0"/>
        <v>Mario Morales</v>
      </c>
      <c r="F668" s="4" t="str">
        <f t="shared" si="1"/>
        <v>Harmony</v>
      </c>
      <c r="G668" s="4" t="str">
        <f t="shared" si="2"/>
        <v>SELP</v>
      </c>
      <c r="U668" s="6" t="s">
        <v>252</v>
      </c>
    </row>
    <row r="669" spans="1:27" ht="13" x14ac:dyDescent="0.15">
      <c r="A669" s="15">
        <v>43746.635800208329</v>
      </c>
      <c r="B669" s="6" t="s">
        <v>9</v>
      </c>
      <c r="D669" s="6" t="s">
        <v>247</v>
      </c>
      <c r="E669" s="4" t="str">
        <f t="shared" si="0"/>
        <v>Cedric Vu</v>
      </c>
      <c r="F669" s="4" t="str">
        <f t="shared" si="1"/>
        <v>Harmony</v>
      </c>
      <c r="G669" s="4" t="str">
        <f t="shared" si="2"/>
        <v>SELP</v>
      </c>
      <c r="U669" s="6" t="s">
        <v>355</v>
      </c>
    </row>
    <row r="670" spans="1:27" ht="13" x14ac:dyDescent="0.15">
      <c r="A670" s="15">
        <v>43746.636160509261</v>
      </c>
      <c r="B670" s="6" t="s">
        <v>9</v>
      </c>
      <c r="D670" s="6" t="s">
        <v>247</v>
      </c>
      <c r="E670" s="4" t="str">
        <f t="shared" si="0"/>
        <v>Sergio Sanchez</v>
      </c>
      <c r="F670" s="4" t="str">
        <f t="shared" si="1"/>
        <v>Harmony</v>
      </c>
      <c r="G670" s="4" t="str">
        <f t="shared" si="2"/>
        <v>SELP</v>
      </c>
      <c r="U670" s="6" t="s">
        <v>261</v>
      </c>
    </row>
    <row r="671" spans="1:27" ht="13" x14ac:dyDescent="0.15">
      <c r="A671" s="15">
        <v>43746.636273078708</v>
      </c>
      <c r="B671" s="6" t="s">
        <v>9</v>
      </c>
      <c r="D671" s="6" t="s">
        <v>247</v>
      </c>
      <c r="E671" s="4" t="str">
        <f t="shared" si="0"/>
        <v>Parker Leveque</v>
      </c>
      <c r="F671" s="4" t="str">
        <f t="shared" si="1"/>
        <v>Harmony</v>
      </c>
      <c r="G671" s="4" t="str">
        <f t="shared" si="2"/>
        <v>SELP</v>
      </c>
      <c r="U671" s="6" t="s">
        <v>262</v>
      </c>
    </row>
    <row r="672" spans="1:27" ht="13" x14ac:dyDescent="0.15">
      <c r="A672" s="15">
        <v>43746.637065000003</v>
      </c>
      <c r="B672" s="6" t="s">
        <v>141</v>
      </c>
      <c r="C672" s="6" t="s">
        <v>247</v>
      </c>
      <c r="E672" s="4" t="str">
        <f t="shared" si="0"/>
        <v>Amauri Clark</v>
      </c>
      <c r="F672" s="4" t="str">
        <f t="shared" si="1"/>
        <v>Harmony</v>
      </c>
      <c r="G672" s="4" t="str">
        <f t="shared" si="2"/>
        <v>WDLP</v>
      </c>
      <c r="J672" s="6" t="s">
        <v>258</v>
      </c>
    </row>
    <row r="673" spans="1:24" ht="13" x14ac:dyDescent="0.15">
      <c r="A673" s="15">
        <v>43746.637481087964</v>
      </c>
      <c r="B673" s="6" t="s">
        <v>141</v>
      </c>
      <c r="C673" s="6" t="s">
        <v>247</v>
      </c>
      <c r="E673" s="4" t="str">
        <f t="shared" si="0"/>
        <v>Doralynn Reyes</v>
      </c>
      <c r="F673" s="4" t="str">
        <f t="shared" si="1"/>
        <v>Harmony</v>
      </c>
      <c r="G673" s="4" t="str">
        <f t="shared" si="2"/>
        <v>WDLP</v>
      </c>
      <c r="J673" s="6" t="s">
        <v>253</v>
      </c>
    </row>
    <row r="674" spans="1:24" ht="13" x14ac:dyDescent="0.15">
      <c r="A674" s="15">
        <v>43746.637540601849</v>
      </c>
      <c r="B674" s="6" t="s">
        <v>141</v>
      </c>
      <c r="C674" s="6" t="s">
        <v>247</v>
      </c>
      <c r="E674" s="4" t="str">
        <f t="shared" si="0"/>
        <v>Awenetria McHorse</v>
      </c>
      <c r="F674" s="4" t="str">
        <f t="shared" si="1"/>
        <v>Harmony</v>
      </c>
      <c r="G674" s="4" t="str">
        <f t="shared" si="2"/>
        <v>WDLP</v>
      </c>
      <c r="J674" s="6" t="s">
        <v>254</v>
      </c>
    </row>
    <row r="675" spans="1:24" ht="13" x14ac:dyDescent="0.15">
      <c r="A675" s="15">
        <v>43746.638034467593</v>
      </c>
      <c r="B675" s="6" t="s">
        <v>141</v>
      </c>
      <c r="C675" s="6" t="s">
        <v>247</v>
      </c>
      <c r="E675" s="4" t="str">
        <f t="shared" si="0"/>
        <v>Anas Rahman</v>
      </c>
      <c r="F675" s="4" t="str">
        <f t="shared" si="1"/>
        <v>Harmony</v>
      </c>
      <c r="G675" s="4" t="str">
        <f t="shared" si="2"/>
        <v>WDLP</v>
      </c>
      <c r="J675" s="6" t="s">
        <v>270</v>
      </c>
    </row>
    <row r="676" spans="1:24" ht="13" x14ac:dyDescent="0.15">
      <c r="A676" s="15">
        <v>43746.638868206021</v>
      </c>
      <c r="B676" s="6" t="s">
        <v>141</v>
      </c>
      <c r="C676" s="6" t="s">
        <v>247</v>
      </c>
      <c r="E676" s="4" t="str">
        <f t="shared" si="0"/>
        <v>Brenda Hernandez</v>
      </c>
      <c r="F676" s="4" t="str">
        <f t="shared" si="1"/>
        <v>Harmony</v>
      </c>
      <c r="G676" s="4" t="str">
        <f t="shared" si="2"/>
        <v>WDLP</v>
      </c>
      <c r="J676" s="6" t="s">
        <v>290</v>
      </c>
    </row>
    <row r="677" spans="1:24" ht="13" x14ac:dyDescent="0.15">
      <c r="A677" s="15">
        <v>43746.639334965279</v>
      </c>
      <c r="B677" s="6" t="s">
        <v>141</v>
      </c>
      <c r="C677" s="6" t="s">
        <v>247</v>
      </c>
      <c r="E677" s="4" t="str">
        <f t="shared" si="0"/>
        <v>Pranav Rao</v>
      </c>
      <c r="F677" s="4" t="str">
        <f t="shared" si="1"/>
        <v>Harmony</v>
      </c>
      <c r="G677" s="4" t="str">
        <f t="shared" si="2"/>
        <v>WDLP</v>
      </c>
      <c r="J677" s="6" t="s">
        <v>269</v>
      </c>
    </row>
    <row r="678" spans="1:24" ht="13" x14ac:dyDescent="0.15">
      <c r="A678" s="15">
        <v>43746.642959016201</v>
      </c>
      <c r="B678" s="6" t="s">
        <v>9</v>
      </c>
      <c r="D678" s="6" t="s">
        <v>247</v>
      </c>
      <c r="E678" s="4" t="str">
        <f t="shared" si="0"/>
        <v>Jair Cedillo</v>
      </c>
      <c r="F678" s="4" t="str">
        <f t="shared" si="1"/>
        <v>Harmony</v>
      </c>
      <c r="G678" s="4" t="str">
        <f t="shared" si="2"/>
        <v>SELP</v>
      </c>
      <c r="U678" s="6" t="s">
        <v>260</v>
      </c>
    </row>
    <row r="679" spans="1:24" ht="13" x14ac:dyDescent="0.15">
      <c r="A679" s="15">
        <v>43746.643769618051</v>
      </c>
      <c r="B679" s="6" t="s">
        <v>9</v>
      </c>
      <c r="D679" s="6" t="s">
        <v>247</v>
      </c>
      <c r="E679" s="4" t="str">
        <f t="shared" si="0"/>
        <v>Emin Koroglu</v>
      </c>
      <c r="F679" s="4" t="str">
        <f t="shared" si="1"/>
        <v>Harmony</v>
      </c>
      <c r="G679" s="4" t="str">
        <f t="shared" si="2"/>
        <v>SELP</v>
      </c>
      <c r="U679" s="6" t="s">
        <v>259</v>
      </c>
    </row>
    <row r="680" spans="1:24" ht="13" x14ac:dyDescent="0.15">
      <c r="A680" s="15">
        <v>43746.644579699074</v>
      </c>
      <c r="B680" s="6" t="s">
        <v>9</v>
      </c>
      <c r="D680" s="6" t="s">
        <v>247</v>
      </c>
      <c r="E680" s="4" t="str">
        <f t="shared" si="0"/>
        <v>Adrian Ortuno</v>
      </c>
      <c r="F680" s="4" t="str">
        <f t="shared" si="1"/>
        <v>Harmony</v>
      </c>
      <c r="G680" s="4" t="str">
        <f t="shared" si="2"/>
        <v>SELP</v>
      </c>
      <c r="U680" s="6" t="s">
        <v>263</v>
      </c>
    </row>
    <row r="681" spans="1:24" ht="13" x14ac:dyDescent="0.15">
      <c r="A681" s="15">
        <v>43746.645019687501</v>
      </c>
      <c r="B681" s="6" t="s">
        <v>9</v>
      </c>
      <c r="D681" s="6" t="s">
        <v>247</v>
      </c>
      <c r="E681" s="4" t="str">
        <f t="shared" si="0"/>
        <v>Rameez Khawaja</v>
      </c>
      <c r="F681" s="4" t="str">
        <f t="shared" si="1"/>
        <v>Harmony</v>
      </c>
      <c r="G681" s="4" t="str">
        <f t="shared" si="2"/>
        <v>SELP</v>
      </c>
      <c r="U681" s="6" t="s">
        <v>255</v>
      </c>
    </row>
    <row r="682" spans="1:24" ht="13" x14ac:dyDescent="0.15">
      <c r="A682" s="15">
        <v>43746.670250185183</v>
      </c>
      <c r="B682" s="6" t="s">
        <v>9</v>
      </c>
      <c r="D682" s="6" t="s">
        <v>272</v>
      </c>
      <c r="E682" s="4" t="str">
        <f t="shared" si="0"/>
        <v>Maylo Garcia</v>
      </c>
      <c r="F682" s="4" t="str">
        <f t="shared" si="1"/>
        <v>Manor New Tech</v>
      </c>
      <c r="G682" s="4" t="str">
        <f t="shared" si="2"/>
        <v>SELP</v>
      </c>
      <c r="X682" s="6" t="s">
        <v>279</v>
      </c>
    </row>
    <row r="683" spans="1:24" ht="13" x14ac:dyDescent="0.15">
      <c r="A683" s="15">
        <v>43746.670323530096</v>
      </c>
      <c r="B683" s="6" t="s">
        <v>9</v>
      </c>
      <c r="D683" s="6" t="s">
        <v>272</v>
      </c>
      <c r="E683" s="4" t="str">
        <f t="shared" si="0"/>
        <v>Carolina Barboza</v>
      </c>
      <c r="F683" s="4" t="str">
        <f t="shared" si="1"/>
        <v>Manor New Tech</v>
      </c>
      <c r="G683" s="4" t="str">
        <f t="shared" si="2"/>
        <v>SELP</v>
      </c>
      <c r="X683" s="6" t="s">
        <v>277</v>
      </c>
    </row>
    <row r="684" spans="1:24" ht="13" x14ac:dyDescent="0.15">
      <c r="A684" s="15">
        <v>43746.670347557869</v>
      </c>
      <c r="B684" s="6" t="s">
        <v>9</v>
      </c>
      <c r="D684" s="6" t="s">
        <v>272</v>
      </c>
      <c r="E684" s="4" t="str">
        <f t="shared" si="0"/>
        <v>Alexandra Loy</v>
      </c>
      <c r="F684" s="4" t="str">
        <f t="shared" si="1"/>
        <v>Manor New Tech</v>
      </c>
      <c r="G684" s="4" t="str">
        <f t="shared" si="2"/>
        <v>SELP</v>
      </c>
      <c r="X684" s="6" t="s">
        <v>276</v>
      </c>
    </row>
    <row r="685" spans="1:24" ht="13" x14ac:dyDescent="0.15">
      <c r="A685" s="15">
        <v>43746.673246724538</v>
      </c>
      <c r="B685" s="6" t="s">
        <v>141</v>
      </c>
      <c r="C685" s="6" t="s">
        <v>272</v>
      </c>
      <c r="E685" s="4" t="str">
        <f t="shared" si="0"/>
        <v>Lidia Guitierrez</v>
      </c>
      <c r="F685" s="4" t="str">
        <f t="shared" si="1"/>
        <v>Manor New Tech</v>
      </c>
      <c r="G685" s="4" t="str">
        <f t="shared" si="2"/>
        <v>WDLP</v>
      </c>
      <c r="N685" s="6" t="s">
        <v>273</v>
      </c>
    </row>
    <row r="686" spans="1:24" ht="13" x14ac:dyDescent="0.15">
      <c r="A686" s="15">
        <v>43746.673902569441</v>
      </c>
      <c r="B686" s="6" t="s">
        <v>141</v>
      </c>
      <c r="C686" s="6" t="s">
        <v>272</v>
      </c>
      <c r="E686" s="4" t="str">
        <f t="shared" si="0"/>
        <v>Matthew Campos</v>
      </c>
      <c r="F686" s="4" t="str">
        <f t="shared" si="1"/>
        <v>Manor New Tech</v>
      </c>
      <c r="G686" s="4" t="str">
        <f t="shared" si="2"/>
        <v>WDLP</v>
      </c>
      <c r="N686" s="6" t="s">
        <v>281</v>
      </c>
    </row>
    <row r="687" spans="1:24" ht="13" x14ac:dyDescent="0.15">
      <c r="A687" s="15">
        <v>43746.674576111109</v>
      </c>
      <c r="B687" s="6" t="s">
        <v>141</v>
      </c>
      <c r="C687" s="6" t="s">
        <v>272</v>
      </c>
      <c r="E687" s="4" t="str">
        <f t="shared" si="0"/>
        <v>Aileen Rodriguez</v>
      </c>
      <c r="F687" s="4" t="str">
        <f t="shared" si="1"/>
        <v>Manor New Tech</v>
      </c>
      <c r="G687" s="4" t="str">
        <f t="shared" si="2"/>
        <v>WDLP</v>
      </c>
      <c r="N687" s="6" t="s">
        <v>278</v>
      </c>
    </row>
    <row r="688" spans="1:24" ht="13" x14ac:dyDescent="0.15">
      <c r="A688" s="15">
        <v>43746.675205879626</v>
      </c>
      <c r="B688" s="6" t="s">
        <v>9</v>
      </c>
      <c r="D688" s="6" t="s">
        <v>144</v>
      </c>
      <c r="E688" s="4" t="str">
        <f t="shared" si="0"/>
        <v>Edgar Velasco</v>
      </c>
      <c r="F688" s="4" t="str">
        <f t="shared" si="1"/>
        <v>Del Valle</v>
      </c>
      <c r="G688" s="4" t="str">
        <f t="shared" si="2"/>
        <v>SELP</v>
      </c>
      <c r="T688" s="6" t="s">
        <v>300</v>
      </c>
    </row>
    <row r="689" spans="1:24" ht="13" x14ac:dyDescent="0.15">
      <c r="A689" s="15">
        <v>43746.6763784375</v>
      </c>
      <c r="B689" s="6" t="s">
        <v>141</v>
      </c>
      <c r="C689" s="6" t="s">
        <v>272</v>
      </c>
      <c r="E689" s="4" t="str">
        <f t="shared" si="0"/>
        <v>Caden Densmore</v>
      </c>
      <c r="F689" s="4" t="str">
        <f t="shared" si="1"/>
        <v>Manor New Tech</v>
      </c>
      <c r="G689" s="4" t="str">
        <f t="shared" si="2"/>
        <v>WDLP</v>
      </c>
      <c r="N689" s="6" t="s">
        <v>274</v>
      </c>
    </row>
    <row r="690" spans="1:24" ht="13" x14ac:dyDescent="0.15">
      <c r="A690" s="15">
        <v>43746.676551145836</v>
      </c>
      <c r="B690" s="6" t="s">
        <v>9</v>
      </c>
      <c r="D690" s="6" t="s">
        <v>272</v>
      </c>
      <c r="E690" s="4" t="str">
        <f t="shared" si="0"/>
        <v>Carlos Hoover</v>
      </c>
      <c r="F690" s="4" t="str">
        <f t="shared" si="1"/>
        <v>Manor New Tech</v>
      </c>
      <c r="G690" s="4" t="str">
        <f t="shared" si="2"/>
        <v>SELP</v>
      </c>
      <c r="X690" s="6" t="s">
        <v>386</v>
      </c>
    </row>
    <row r="691" spans="1:24" ht="13" x14ac:dyDescent="0.15">
      <c r="A691" s="15">
        <v>43746.677068738427</v>
      </c>
      <c r="B691" s="6" t="s">
        <v>9</v>
      </c>
      <c r="D691" s="6" t="s">
        <v>272</v>
      </c>
      <c r="E691" s="4" t="str">
        <f t="shared" si="0"/>
        <v>Levi Ledesma-Olivo</v>
      </c>
      <c r="F691" s="4" t="str">
        <f t="shared" si="1"/>
        <v>Manor New Tech</v>
      </c>
      <c r="G691" s="4" t="str">
        <f t="shared" si="2"/>
        <v>SELP</v>
      </c>
      <c r="X691" s="6" t="s">
        <v>283</v>
      </c>
    </row>
    <row r="692" spans="1:24" ht="13" x14ac:dyDescent="0.15">
      <c r="A692" s="15">
        <v>43746.677320856485</v>
      </c>
      <c r="B692" s="6" t="s">
        <v>141</v>
      </c>
      <c r="C692" s="6" t="s">
        <v>272</v>
      </c>
      <c r="E692" s="4" t="str">
        <f t="shared" si="0"/>
        <v>Jaime Bautista</v>
      </c>
      <c r="F692" s="4" t="str">
        <f t="shared" si="1"/>
        <v>Manor New Tech</v>
      </c>
      <c r="G692" s="4" t="str">
        <f t="shared" si="2"/>
        <v>WDLP</v>
      </c>
      <c r="N692" s="6" t="s">
        <v>292</v>
      </c>
    </row>
    <row r="693" spans="1:24" ht="13" x14ac:dyDescent="0.15">
      <c r="A693" s="15">
        <v>43746.677808449072</v>
      </c>
      <c r="B693" s="6" t="s">
        <v>141</v>
      </c>
      <c r="C693" s="6" t="s">
        <v>272</v>
      </c>
      <c r="E693" s="4" t="str">
        <f t="shared" si="0"/>
        <v>Darren Hyson</v>
      </c>
      <c r="F693" s="4" t="str">
        <f t="shared" si="1"/>
        <v>Manor New Tech</v>
      </c>
      <c r="G693" s="4" t="str">
        <f t="shared" si="2"/>
        <v>WDLP</v>
      </c>
      <c r="N693" s="6" t="s">
        <v>394</v>
      </c>
    </row>
    <row r="694" spans="1:24" ht="13" x14ac:dyDescent="0.15">
      <c r="A694" s="15">
        <v>43746.678214293977</v>
      </c>
      <c r="B694" s="6" t="s">
        <v>141</v>
      </c>
      <c r="C694" s="6" t="s">
        <v>272</v>
      </c>
      <c r="E694" s="4" t="str">
        <f t="shared" si="0"/>
        <v>Sheccid Cepeda</v>
      </c>
      <c r="F694" s="4" t="str">
        <f t="shared" si="1"/>
        <v>Manor New Tech</v>
      </c>
      <c r="G694" s="4" t="str">
        <f t="shared" si="2"/>
        <v>WDLP</v>
      </c>
      <c r="N694" s="6" t="s">
        <v>319</v>
      </c>
    </row>
    <row r="695" spans="1:24" ht="13" x14ac:dyDescent="0.15">
      <c r="A695" s="15">
        <v>43746.678705868057</v>
      </c>
      <c r="B695" s="6" t="s">
        <v>9</v>
      </c>
      <c r="D695" s="6" t="s">
        <v>144</v>
      </c>
      <c r="E695" s="4" t="str">
        <f t="shared" si="0"/>
        <v>Jason Medina</v>
      </c>
      <c r="F695" s="4" t="str">
        <f t="shared" si="1"/>
        <v>Del Valle</v>
      </c>
      <c r="G695" s="4" t="str">
        <f t="shared" si="2"/>
        <v>SELP</v>
      </c>
      <c r="T695" s="6" t="s">
        <v>390</v>
      </c>
    </row>
    <row r="696" spans="1:24" ht="13" x14ac:dyDescent="0.15">
      <c r="A696" s="15">
        <v>43746.679528171298</v>
      </c>
      <c r="B696" s="6" t="s">
        <v>9</v>
      </c>
      <c r="D696" s="6" t="s">
        <v>144</v>
      </c>
      <c r="E696" s="4" t="str">
        <f t="shared" si="0"/>
        <v>Uriel Hernandez</v>
      </c>
      <c r="F696" s="4" t="str">
        <f t="shared" si="1"/>
        <v>Del Valle</v>
      </c>
      <c r="G696" s="4" t="str">
        <f t="shared" si="2"/>
        <v>SELP</v>
      </c>
      <c r="T696" s="6" t="s">
        <v>353</v>
      </c>
    </row>
    <row r="697" spans="1:24" ht="13" x14ac:dyDescent="0.15">
      <c r="A697" s="15">
        <v>43746.67977959491</v>
      </c>
      <c r="B697" s="6" t="s">
        <v>9</v>
      </c>
      <c r="D697" s="6" t="s">
        <v>144</v>
      </c>
      <c r="E697" s="4" t="str">
        <f t="shared" si="0"/>
        <v>Rocio Montero</v>
      </c>
      <c r="F697" s="4" t="str">
        <f t="shared" si="1"/>
        <v>Del Valle</v>
      </c>
      <c r="G697" s="4" t="str">
        <f t="shared" si="2"/>
        <v>SELP</v>
      </c>
      <c r="T697" s="6" t="s">
        <v>286</v>
      </c>
    </row>
    <row r="698" spans="1:24" ht="13" x14ac:dyDescent="0.15">
      <c r="A698" s="15">
        <v>43746.679831238427</v>
      </c>
      <c r="B698" s="6" t="s">
        <v>141</v>
      </c>
      <c r="C698" s="6" t="s">
        <v>288</v>
      </c>
      <c r="E698" s="4" t="str">
        <f t="shared" si="0"/>
        <v>Jennifer Wieckowski</v>
      </c>
      <c r="F698" s="4" t="str">
        <f t="shared" si="1"/>
        <v>Hendrickson</v>
      </c>
      <c r="G698" s="4" t="str">
        <f t="shared" si="2"/>
        <v>WDLP</v>
      </c>
      <c r="K698" s="6" t="s">
        <v>293</v>
      </c>
    </row>
    <row r="699" spans="1:24" ht="13" x14ac:dyDescent="0.15">
      <c r="A699" s="15">
        <v>43746.67986945602</v>
      </c>
      <c r="B699" s="6" t="s">
        <v>141</v>
      </c>
      <c r="C699" s="6" t="s">
        <v>288</v>
      </c>
      <c r="E699" s="4" t="str">
        <f t="shared" si="0"/>
        <v>TyJah Simon</v>
      </c>
      <c r="F699" s="4" t="str">
        <f t="shared" si="1"/>
        <v>Hendrickson</v>
      </c>
      <c r="G699" s="4" t="str">
        <f t="shared" si="2"/>
        <v>WDLP</v>
      </c>
      <c r="K699" s="6" t="s">
        <v>289</v>
      </c>
    </row>
    <row r="700" spans="1:24" ht="13" x14ac:dyDescent="0.15">
      <c r="A700" s="15">
        <v>43746.679971412035</v>
      </c>
      <c r="B700" s="6" t="s">
        <v>141</v>
      </c>
      <c r="C700" s="6" t="s">
        <v>288</v>
      </c>
      <c r="E700" s="4" t="str">
        <f t="shared" si="0"/>
        <v>Brooke Wickersham</v>
      </c>
      <c r="F700" s="4" t="str">
        <f t="shared" si="1"/>
        <v>Hendrickson</v>
      </c>
      <c r="G700" s="4" t="str">
        <f t="shared" si="2"/>
        <v>WDLP</v>
      </c>
      <c r="K700" s="6" t="s">
        <v>294</v>
      </c>
    </row>
    <row r="701" spans="1:24" ht="13" x14ac:dyDescent="0.15">
      <c r="A701" s="15">
        <v>43746.681019131946</v>
      </c>
      <c r="B701" s="6" t="s">
        <v>9</v>
      </c>
      <c r="D701" s="6" t="s">
        <v>288</v>
      </c>
      <c r="E701" s="4" t="str">
        <f t="shared" si="0"/>
        <v>Isabella Gangle</v>
      </c>
      <c r="F701" s="4" t="str">
        <f t="shared" si="1"/>
        <v>Hendrickson</v>
      </c>
      <c r="G701" s="4" t="str">
        <f t="shared" si="2"/>
        <v>SELP</v>
      </c>
      <c r="V701" s="6" t="s">
        <v>27</v>
      </c>
    </row>
    <row r="702" spans="1:24" ht="13" x14ac:dyDescent="0.15">
      <c r="A702" s="15">
        <v>43746.681094155094</v>
      </c>
      <c r="B702" s="6" t="s">
        <v>141</v>
      </c>
      <c r="C702" s="6" t="s">
        <v>272</v>
      </c>
      <c r="E702" s="4" t="str">
        <f t="shared" si="0"/>
        <v>Antonio Figueroa</v>
      </c>
      <c r="F702" s="4" t="str">
        <f t="shared" si="1"/>
        <v>Manor New Tech</v>
      </c>
      <c r="G702" s="4" t="str">
        <f t="shared" si="2"/>
        <v>WDLP</v>
      </c>
      <c r="N702" s="6" t="s">
        <v>387</v>
      </c>
    </row>
    <row r="703" spans="1:24" ht="13" x14ac:dyDescent="0.15">
      <c r="A703" s="15">
        <v>43746.681114074076</v>
      </c>
      <c r="B703" s="6" t="s">
        <v>9</v>
      </c>
      <c r="D703" s="6" t="s">
        <v>144</v>
      </c>
      <c r="E703" s="4" t="str">
        <f t="shared" si="0"/>
        <v>Angel Campuzano</v>
      </c>
      <c r="F703" s="4" t="str">
        <f t="shared" si="1"/>
        <v>Del Valle</v>
      </c>
      <c r="G703" s="4" t="str">
        <f t="shared" si="2"/>
        <v>SELP</v>
      </c>
      <c r="T703" s="6" t="s">
        <v>389</v>
      </c>
    </row>
    <row r="704" spans="1:24" ht="13" x14ac:dyDescent="0.15">
      <c r="A704" s="15">
        <v>43746.682421018515</v>
      </c>
      <c r="B704" s="6" t="s">
        <v>9</v>
      </c>
      <c r="D704" s="6" t="s">
        <v>288</v>
      </c>
      <c r="E704" s="4" t="str">
        <f t="shared" si="0"/>
        <v>Nanda Prasad</v>
      </c>
      <c r="F704" s="4" t="str">
        <f t="shared" si="1"/>
        <v>Hendrickson</v>
      </c>
      <c r="G704" s="4" t="str">
        <f t="shared" si="2"/>
        <v>SELP</v>
      </c>
      <c r="V704" s="6" t="s">
        <v>49</v>
      </c>
    </row>
    <row r="705" spans="1:22" ht="13" x14ac:dyDescent="0.15">
      <c r="A705" s="15">
        <v>43746.682809074075</v>
      </c>
      <c r="B705" s="6" t="s">
        <v>141</v>
      </c>
      <c r="C705" s="6" t="s">
        <v>288</v>
      </c>
      <c r="E705" s="4" t="str">
        <f t="shared" si="0"/>
        <v>Camryn Wade</v>
      </c>
      <c r="F705" s="4" t="str">
        <f t="shared" si="1"/>
        <v>Hendrickson</v>
      </c>
      <c r="G705" s="4" t="str">
        <f t="shared" si="2"/>
        <v>WDLP</v>
      </c>
      <c r="K705" s="6" t="s">
        <v>388</v>
      </c>
    </row>
    <row r="706" spans="1:22" ht="13" x14ac:dyDescent="0.15">
      <c r="A706" s="15">
        <v>43746.682988125001</v>
      </c>
      <c r="B706" s="6" t="s">
        <v>141</v>
      </c>
      <c r="C706" s="6" t="s">
        <v>272</v>
      </c>
      <c r="E706" s="4" t="str">
        <f t="shared" si="0"/>
        <v>Francisco Ruiz Silva</v>
      </c>
      <c r="F706" s="4" t="str">
        <f t="shared" si="1"/>
        <v>Manor New Tech</v>
      </c>
      <c r="G706" s="4" t="str">
        <f t="shared" si="2"/>
        <v>WDLP</v>
      </c>
      <c r="N706" s="6" t="s">
        <v>320</v>
      </c>
    </row>
    <row r="707" spans="1:22" ht="13" x14ac:dyDescent="0.15">
      <c r="A707" s="15">
        <v>43746.683026087965</v>
      </c>
      <c r="B707" s="6" t="s">
        <v>141</v>
      </c>
      <c r="C707" s="6" t="s">
        <v>288</v>
      </c>
      <c r="E707" s="4" t="str">
        <f t="shared" si="0"/>
        <v>Christian Birt</v>
      </c>
      <c r="F707" s="4" t="str">
        <f t="shared" si="1"/>
        <v>Hendrickson</v>
      </c>
      <c r="G707" s="4" t="str">
        <f t="shared" si="2"/>
        <v>WDLP</v>
      </c>
      <c r="K707" s="6" t="s">
        <v>291</v>
      </c>
    </row>
    <row r="708" spans="1:22" ht="13" x14ac:dyDescent="0.15">
      <c r="A708" s="15">
        <v>43746.683556481483</v>
      </c>
      <c r="B708" s="6" t="s">
        <v>141</v>
      </c>
      <c r="C708" s="6" t="s">
        <v>288</v>
      </c>
      <c r="E708" s="4" t="str">
        <f t="shared" si="0"/>
        <v>Skylar Schlicht</v>
      </c>
      <c r="F708" s="4" t="str">
        <f t="shared" si="1"/>
        <v>Hendrickson</v>
      </c>
      <c r="G708" s="4" t="str">
        <f t="shared" si="2"/>
        <v>WDLP</v>
      </c>
      <c r="K708" s="6" t="s">
        <v>295</v>
      </c>
    </row>
    <row r="709" spans="1:22" ht="13" x14ac:dyDescent="0.15">
      <c r="A709" s="15">
        <v>43746.683640196759</v>
      </c>
      <c r="B709" s="6" t="s">
        <v>9</v>
      </c>
      <c r="D709" s="6" t="s">
        <v>288</v>
      </c>
      <c r="E709" s="4" t="str">
        <f t="shared" si="0"/>
        <v>Meagan Lavalle</v>
      </c>
      <c r="F709" s="4" t="str">
        <f t="shared" si="1"/>
        <v>Hendrickson</v>
      </c>
      <c r="G709" s="4" t="str">
        <f t="shared" si="2"/>
        <v>SELP</v>
      </c>
      <c r="V709" s="6" t="s">
        <v>41</v>
      </c>
    </row>
    <row r="710" spans="1:22" ht="13" x14ac:dyDescent="0.15">
      <c r="A710" s="15">
        <v>43746.683869409724</v>
      </c>
      <c r="B710" s="6" t="s">
        <v>141</v>
      </c>
      <c r="C710" s="6" t="s">
        <v>272</v>
      </c>
      <c r="E710" s="4" t="str">
        <f t="shared" si="0"/>
        <v>Harmoni Hayes</v>
      </c>
      <c r="F710" s="4" t="str">
        <f t="shared" si="1"/>
        <v>Manor New Tech</v>
      </c>
      <c r="G710" s="4" t="str">
        <f t="shared" si="2"/>
        <v>WDLP</v>
      </c>
      <c r="N710" s="6" t="s">
        <v>329</v>
      </c>
    </row>
    <row r="711" spans="1:22" ht="13" x14ac:dyDescent="0.15">
      <c r="A711" s="15">
        <v>43746.683923611112</v>
      </c>
      <c r="B711" s="6" t="s">
        <v>9</v>
      </c>
      <c r="D711" s="6" t="s">
        <v>288</v>
      </c>
      <c r="E711" s="4" t="str">
        <f t="shared" si="0"/>
        <v>Monae Thompson</v>
      </c>
      <c r="F711" s="4" t="str">
        <f t="shared" si="1"/>
        <v>Hendrickson</v>
      </c>
      <c r="G711" s="4" t="str">
        <f t="shared" si="2"/>
        <v>SELP</v>
      </c>
      <c r="V711" s="6" t="s">
        <v>43</v>
      </c>
    </row>
    <row r="712" spans="1:22" ht="13" x14ac:dyDescent="0.15">
      <c r="A712" s="15">
        <v>43746.684173298607</v>
      </c>
      <c r="B712" s="6" t="s">
        <v>9</v>
      </c>
      <c r="D712" s="6" t="s">
        <v>288</v>
      </c>
      <c r="E712" s="4" t="str">
        <f t="shared" si="0"/>
        <v>Avn Josh Manigsaca</v>
      </c>
      <c r="F712" s="4" t="str">
        <f t="shared" si="1"/>
        <v>Hendrickson</v>
      </c>
      <c r="G712" s="4" t="str">
        <f t="shared" si="2"/>
        <v>SELP</v>
      </c>
      <c r="V712" s="6" t="s">
        <v>12</v>
      </c>
    </row>
    <row r="713" spans="1:22" ht="13" x14ac:dyDescent="0.15">
      <c r="A713" s="15">
        <v>43746.68439274306</v>
      </c>
      <c r="B713" s="6" t="s">
        <v>9</v>
      </c>
      <c r="D713" s="6" t="s">
        <v>288</v>
      </c>
      <c r="E713" s="4" t="str">
        <f t="shared" si="0"/>
        <v>Trayton Selissen</v>
      </c>
      <c r="F713" s="4" t="str">
        <f t="shared" si="1"/>
        <v>Hendrickson</v>
      </c>
      <c r="G713" s="4" t="str">
        <f t="shared" si="2"/>
        <v>SELP</v>
      </c>
      <c r="V713" s="6" t="s">
        <v>59</v>
      </c>
    </row>
    <row r="714" spans="1:22" ht="13" x14ac:dyDescent="0.15">
      <c r="A714" s="15">
        <v>43746.685179513894</v>
      </c>
      <c r="B714" s="6" t="s">
        <v>141</v>
      </c>
      <c r="C714" s="6" t="s">
        <v>288</v>
      </c>
      <c r="E714" s="4" t="str">
        <f t="shared" si="0"/>
        <v>Gabriela Trevino</v>
      </c>
      <c r="F714" s="4" t="str">
        <f t="shared" si="1"/>
        <v>Hendrickson</v>
      </c>
      <c r="G714" s="4" t="str">
        <f t="shared" si="2"/>
        <v>WDLP</v>
      </c>
      <c r="K714" s="6" t="s">
        <v>304</v>
      </c>
    </row>
    <row r="715" spans="1:22" ht="13" x14ac:dyDescent="0.15">
      <c r="A715" s="15">
        <v>43746.685306273153</v>
      </c>
      <c r="B715" s="6" t="s">
        <v>9</v>
      </c>
      <c r="D715" s="6" t="s">
        <v>288</v>
      </c>
      <c r="E715" s="4" t="str">
        <f t="shared" si="0"/>
        <v>Oneza Vhora</v>
      </c>
      <c r="F715" s="4" t="str">
        <f t="shared" si="1"/>
        <v>Hendrickson</v>
      </c>
      <c r="G715" s="4" t="str">
        <f t="shared" si="2"/>
        <v>SELP</v>
      </c>
      <c r="V715" s="6" t="s">
        <v>53</v>
      </c>
    </row>
    <row r="716" spans="1:22" ht="13" x14ac:dyDescent="0.15">
      <c r="A716" s="15">
        <v>43746.685316076386</v>
      </c>
      <c r="B716" s="6" t="s">
        <v>9</v>
      </c>
      <c r="D716" s="6" t="s">
        <v>288</v>
      </c>
      <c r="E716" s="4" t="str">
        <f t="shared" si="0"/>
        <v>Grace Parrott</v>
      </c>
      <c r="F716" s="4" t="str">
        <f t="shared" si="1"/>
        <v>Hendrickson</v>
      </c>
      <c r="G716" s="4" t="str">
        <f t="shared" si="2"/>
        <v>SELP</v>
      </c>
      <c r="V716" s="6" t="s">
        <v>25</v>
      </c>
    </row>
    <row r="717" spans="1:22" ht="13" x14ac:dyDescent="0.15">
      <c r="A717" s="15">
        <v>43746.685468229167</v>
      </c>
      <c r="B717" s="6" t="s">
        <v>141</v>
      </c>
      <c r="C717" s="6" t="s">
        <v>288</v>
      </c>
      <c r="E717" s="4" t="str">
        <f t="shared" si="0"/>
        <v>Keysibeth Guerra</v>
      </c>
      <c r="F717" s="4" t="str">
        <f t="shared" si="1"/>
        <v>Hendrickson</v>
      </c>
      <c r="G717" s="4" t="str">
        <f t="shared" si="2"/>
        <v>WDLP</v>
      </c>
      <c r="K717" s="6" t="s">
        <v>298</v>
      </c>
    </row>
    <row r="718" spans="1:22" ht="13" x14ac:dyDescent="0.15">
      <c r="A718" s="15">
        <v>43746.685640231481</v>
      </c>
      <c r="B718" s="6" t="s">
        <v>141</v>
      </c>
      <c r="C718" s="6" t="s">
        <v>288</v>
      </c>
      <c r="E718" s="4" t="str">
        <f t="shared" si="0"/>
        <v>Aubrey Van Zandt</v>
      </c>
      <c r="F718" s="4" t="str">
        <f t="shared" si="1"/>
        <v>Hendrickson</v>
      </c>
      <c r="G718" s="4" t="str">
        <f t="shared" si="2"/>
        <v>WDLP</v>
      </c>
      <c r="K718" s="6" t="s">
        <v>302</v>
      </c>
    </row>
    <row r="719" spans="1:22" ht="13" x14ac:dyDescent="0.15">
      <c r="A719" s="15">
        <v>43746.686086006943</v>
      </c>
      <c r="B719" s="6" t="s">
        <v>141</v>
      </c>
      <c r="C719" s="6" t="s">
        <v>288</v>
      </c>
      <c r="E719" s="4" t="str">
        <f t="shared" si="0"/>
        <v>Fanta Kante</v>
      </c>
      <c r="F719" s="4" t="str">
        <f t="shared" si="1"/>
        <v>Hendrickson</v>
      </c>
      <c r="G719" s="4" t="str">
        <f t="shared" si="2"/>
        <v>WDLP</v>
      </c>
      <c r="K719" s="6" t="s">
        <v>322</v>
      </c>
    </row>
    <row r="720" spans="1:22" ht="13" x14ac:dyDescent="0.15">
      <c r="A720" s="15">
        <v>43746.686206863422</v>
      </c>
      <c r="B720" s="6" t="s">
        <v>9</v>
      </c>
      <c r="D720" s="6" t="s">
        <v>144</v>
      </c>
      <c r="E720" s="4" t="str">
        <f t="shared" si="0"/>
        <v>Rand Lindsey</v>
      </c>
      <c r="F720" s="4" t="str">
        <f t="shared" si="1"/>
        <v>Del Valle</v>
      </c>
      <c r="G720" s="4" t="str">
        <f t="shared" si="2"/>
        <v>SELP</v>
      </c>
      <c r="T720" s="6" t="s">
        <v>306</v>
      </c>
    </row>
    <row r="721" spans="1:22" ht="13" x14ac:dyDescent="0.15">
      <c r="A721" s="15">
        <v>43746.686371458331</v>
      </c>
      <c r="B721" s="6" t="s">
        <v>141</v>
      </c>
      <c r="C721" s="6" t="s">
        <v>288</v>
      </c>
      <c r="E721" s="4" t="str">
        <f t="shared" si="0"/>
        <v>Camryn Wade</v>
      </c>
      <c r="F721" s="4" t="str">
        <f t="shared" si="1"/>
        <v>Hendrickson</v>
      </c>
      <c r="G721" s="4" t="str">
        <f t="shared" si="2"/>
        <v>WDLP</v>
      </c>
      <c r="K721" s="6" t="s">
        <v>388</v>
      </c>
    </row>
    <row r="722" spans="1:22" ht="13" x14ac:dyDescent="0.15">
      <c r="A722" s="15">
        <v>43746.686482025463</v>
      </c>
      <c r="B722" s="6" t="s">
        <v>141</v>
      </c>
      <c r="C722" s="6" t="s">
        <v>272</v>
      </c>
      <c r="E722" s="4" t="str">
        <f t="shared" si="0"/>
        <v>Emily Wall-Mata</v>
      </c>
      <c r="F722" s="4" t="str">
        <f t="shared" si="1"/>
        <v>Manor New Tech</v>
      </c>
      <c r="G722" s="4" t="str">
        <f t="shared" si="2"/>
        <v>WDLP</v>
      </c>
      <c r="N722" s="6" t="s">
        <v>313</v>
      </c>
    </row>
    <row r="723" spans="1:22" ht="13" x14ac:dyDescent="0.15">
      <c r="A723" s="15">
        <v>43746.687810150463</v>
      </c>
      <c r="B723" s="6" t="s">
        <v>141</v>
      </c>
      <c r="C723" s="6" t="s">
        <v>288</v>
      </c>
      <c r="E723" s="4" t="str">
        <f t="shared" si="0"/>
        <v>Fatima Ali</v>
      </c>
      <c r="F723" s="4" t="str">
        <f t="shared" si="1"/>
        <v>Hendrickson</v>
      </c>
      <c r="G723" s="4" t="str">
        <f t="shared" si="2"/>
        <v>WDLP</v>
      </c>
      <c r="K723" s="6" t="s">
        <v>301</v>
      </c>
    </row>
    <row r="724" spans="1:22" ht="13" x14ac:dyDescent="0.15">
      <c r="A724" s="15">
        <v>43746.688022002316</v>
      </c>
      <c r="B724" s="6" t="s">
        <v>9</v>
      </c>
      <c r="D724" s="6" t="s">
        <v>144</v>
      </c>
      <c r="E724" s="4" t="str">
        <f t="shared" si="0"/>
        <v>Yaritza Kenyon</v>
      </c>
      <c r="F724" s="4" t="str">
        <f t="shared" si="1"/>
        <v>Del Valle</v>
      </c>
      <c r="G724" s="4" t="str">
        <f t="shared" si="2"/>
        <v>SELP</v>
      </c>
      <c r="T724" s="6" t="s">
        <v>391</v>
      </c>
    </row>
    <row r="725" spans="1:22" ht="13" x14ac:dyDescent="0.15">
      <c r="A725" s="15">
        <v>43746.688110763891</v>
      </c>
      <c r="B725" s="6" t="s">
        <v>9</v>
      </c>
      <c r="D725" s="6" t="s">
        <v>288</v>
      </c>
      <c r="E725" s="4" t="str">
        <f t="shared" si="0"/>
        <v>Eliyas Salad</v>
      </c>
      <c r="F725" s="4" t="str">
        <f t="shared" si="1"/>
        <v>Hendrickson</v>
      </c>
      <c r="G725" s="4" t="str">
        <f t="shared" si="2"/>
        <v>SELP</v>
      </c>
      <c r="V725" s="6" t="s">
        <v>20</v>
      </c>
    </row>
    <row r="726" spans="1:22" ht="13" x14ac:dyDescent="0.15">
      <c r="A726" s="15">
        <v>43746.688315706022</v>
      </c>
      <c r="B726" s="6" t="s">
        <v>9</v>
      </c>
      <c r="D726" s="6" t="s">
        <v>144</v>
      </c>
      <c r="E726" s="4" t="str">
        <f t="shared" si="0"/>
        <v>Brian Richardson</v>
      </c>
      <c r="F726" s="4" t="str">
        <f t="shared" si="1"/>
        <v>Del Valle</v>
      </c>
      <c r="G726" s="4" t="str">
        <f t="shared" si="2"/>
        <v>SELP</v>
      </c>
      <c r="T726" s="6" t="s">
        <v>299</v>
      </c>
    </row>
    <row r="727" spans="1:22" ht="13" x14ac:dyDescent="0.15">
      <c r="A727" s="15">
        <v>43746.688360046297</v>
      </c>
      <c r="B727" s="6" t="s">
        <v>141</v>
      </c>
      <c r="C727" s="6" t="s">
        <v>288</v>
      </c>
      <c r="E727" s="4" t="str">
        <f t="shared" si="0"/>
        <v>Jayden Banks</v>
      </c>
      <c r="F727" s="4" t="str">
        <f t="shared" si="1"/>
        <v>Hendrickson</v>
      </c>
      <c r="G727" s="4" t="str">
        <f t="shared" si="2"/>
        <v>WDLP</v>
      </c>
      <c r="K727" s="6" t="s">
        <v>303</v>
      </c>
    </row>
    <row r="728" spans="1:22" ht="13" x14ac:dyDescent="0.15">
      <c r="A728" s="15">
        <v>43746.688560763891</v>
      </c>
      <c r="B728" s="6" t="s">
        <v>9</v>
      </c>
      <c r="D728" s="6" t="s">
        <v>288</v>
      </c>
      <c r="E728" s="4" t="str">
        <f t="shared" si="0"/>
        <v>Bryan Pham</v>
      </c>
      <c r="F728" s="4" t="str">
        <f t="shared" si="1"/>
        <v>Hendrickson</v>
      </c>
      <c r="G728" s="4" t="str">
        <f t="shared" si="2"/>
        <v>SELP</v>
      </c>
      <c r="V728" s="6" t="s">
        <v>18</v>
      </c>
    </row>
    <row r="729" spans="1:22" ht="13" x14ac:dyDescent="0.15">
      <c r="A729" s="15">
        <v>43746.688846435187</v>
      </c>
      <c r="B729" s="6" t="s">
        <v>141</v>
      </c>
      <c r="C729" s="6" t="s">
        <v>288</v>
      </c>
      <c r="E729" s="4" t="str">
        <f t="shared" si="0"/>
        <v>Kehali Bekalu</v>
      </c>
      <c r="F729" s="4" t="str">
        <f t="shared" si="1"/>
        <v>Hendrickson</v>
      </c>
      <c r="G729" s="4" t="str">
        <f t="shared" si="2"/>
        <v>WDLP</v>
      </c>
      <c r="K729" s="6" t="s">
        <v>305</v>
      </c>
    </row>
    <row r="730" spans="1:22" ht="13" x14ac:dyDescent="0.15">
      <c r="A730" s="15">
        <v>43746.689814745376</v>
      </c>
      <c r="B730" s="6" t="s">
        <v>9</v>
      </c>
      <c r="D730" s="6" t="s">
        <v>194</v>
      </c>
      <c r="E730" s="4" t="str">
        <f t="shared" si="0"/>
        <v>Daniel Tonche</v>
      </c>
      <c r="F730" s="4" t="str">
        <f t="shared" si="1"/>
        <v>Akins</v>
      </c>
      <c r="G730" s="4" t="str">
        <f t="shared" si="2"/>
        <v>SELP</v>
      </c>
      <c r="S730" s="6" t="s">
        <v>311</v>
      </c>
    </row>
    <row r="731" spans="1:22" ht="13" x14ac:dyDescent="0.15">
      <c r="A731" s="15">
        <v>43746.690031909719</v>
      </c>
      <c r="B731" s="6" t="s">
        <v>141</v>
      </c>
      <c r="C731" s="6" t="s">
        <v>272</v>
      </c>
      <c r="E731" s="4" t="str">
        <f t="shared" si="0"/>
        <v>Camden Polley</v>
      </c>
      <c r="F731" s="4" t="str">
        <f t="shared" si="1"/>
        <v>Manor New Tech</v>
      </c>
      <c r="G731" s="4" t="str">
        <f t="shared" si="2"/>
        <v>WDLP</v>
      </c>
      <c r="N731" s="6" t="s">
        <v>409</v>
      </c>
    </row>
    <row r="732" spans="1:22" ht="13" x14ac:dyDescent="0.15">
      <c r="A732" s="15">
        <v>43746.690230740744</v>
      </c>
      <c r="B732" s="6" t="s">
        <v>9</v>
      </c>
      <c r="D732" s="6" t="s">
        <v>194</v>
      </c>
      <c r="E732" s="4" t="str">
        <f t="shared" si="0"/>
        <v>Jebeca Smith</v>
      </c>
      <c r="F732" s="4" t="str">
        <f t="shared" si="1"/>
        <v>Akins</v>
      </c>
      <c r="G732" s="4" t="str">
        <f t="shared" si="2"/>
        <v>SELP</v>
      </c>
      <c r="S732" s="6" t="s">
        <v>328</v>
      </c>
    </row>
    <row r="733" spans="1:22" ht="13" x14ac:dyDescent="0.15">
      <c r="A733" s="15">
        <v>43746.690324976851</v>
      </c>
      <c r="B733" s="6" t="s">
        <v>141</v>
      </c>
      <c r="C733" s="6" t="s">
        <v>288</v>
      </c>
      <c r="E733" s="4" t="str">
        <f t="shared" si="0"/>
        <v>Daniel Nelson</v>
      </c>
      <c r="F733" s="4" t="str">
        <f t="shared" si="1"/>
        <v>Hendrickson</v>
      </c>
      <c r="G733" s="4" t="str">
        <f t="shared" si="2"/>
        <v>WDLP</v>
      </c>
      <c r="K733" s="6" t="s">
        <v>331</v>
      </c>
    </row>
    <row r="734" spans="1:22" ht="13" x14ac:dyDescent="0.15">
      <c r="A734" s="15">
        <v>43746.690674745369</v>
      </c>
      <c r="B734" s="6" t="s">
        <v>9</v>
      </c>
      <c r="D734" s="6" t="s">
        <v>194</v>
      </c>
      <c r="E734" s="4" t="str">
        <f t="shared" si="0"/>
        <v>Edan Tapia-Lugo</v>
      </c>
      <c r="F734" s="4" t="str">
        <f t="shared" si="1"/>
        <v>Akins</v>
      </c>
      <c r="G734" s="4" t="str">
        <f t="shared" si="2"/>
        <v>SELP</v>
      </c>
      <c r="S734" s="6" t="s">
        <v>323</v>
      </c>
    </row>
    <row r="735" spans="1:22" ht="13" x14ac:dyDescent="0.15">
      <c r="A735" s="15">
        <v>43746.69086962963</v>
      </c>
      <c r="B735" s="6" t="s">
        <v>9</v>
      </c>
      <c r="D735" s="6" t="s">
        <v>194</v>
      </c>
      <c r="E735" s="4" t="str">
        <f t="shared" si="0"/>
        <v>Joseline Diaz</v>
      </c>
      <c r="F735" s="4" t="str">
        <f t="shared" si="1"/>
        <v>Akins</v>
      </c>
      <c r="G735" s="4" t="str">
        <f t="shared" si="2"/>
        <v>SELP</v>
      </c>
      <c r="S735" s="6" t="s">
        <v>321</v>
      </c>
    </row>
    <row r="736" spans="1:22" ht="13" x14ac:dyDescent="0.15">
      <c r="A736" s="15">
        <v>43746.69087825231</v>
      </c>
      <c r="B736" s="6" t="s">
        <v>9</v>
      </c>
      <c r="D736" s="6" t="s">
        <v>194</v>
      </c>
      <c r="E736" s="4" t="str">
        <f t="shared" si="0"/>
        <v>Miguel Ornelas</v>
      </c>
      <c r="F736" s="4" t="str">
        <f t="shared" si="1"/>
        <v>Akins</v>
      </c>
      <c r="G736" s="4" t="str">
        <f t="shared" si="2"/>
        <v>SELP</v>
      </c>
      <c r="S736" s="6" t="s">
        <v>315</v>
      </c>
    </row>
    <row r="737" spans="1:26" ht="13" x14ac:dyDescent="0.15">
      <c r="A737" s="15">
        <v>43746.691160069444</v>
      </c>
      <c r="B737" s="6" t="s">
        <v>9</v>
      </c>
      <c r="D737" s="6" t="s">
        <v>194</v>
      </c>
      <c r="E737" s="4" t="str">
        <f t="shared" si="0"/>
        <v>Alex San Miguel</v>
      </c>
      <c r="F737" s="4" t="str">
        <f t="shared" si="1"/>
        <v>Akins</v>
      </c>
      <c r="G737" s="4" t="str">
        <f t="shared" si="2"/>
        <v>SELP</v>
      </c>
      <c r="S737" s="6" t="s">
        <v>309</v>
      </c>
    </row>
    <row r="738" spans="1:26" ht="13" x14ac:dyDescent="0.15">
      <c r="A738" s="15">
        <v>43746.692532847221</v>
      </c>
      <c r="B738" s="6" t="s">
        <v>9</v>
      </c>
      <c r="D738" s="6" t="s">
        <v>194</v>
      </c>
      <c r="E738" s="4" t="str">
        <f t="shared" si="0"/>
        <v>Andres Ramirez</v>
      </c>
      <c r="F738" s="4" t="str">
        <f t="shared" si="1"/>
        <v>Akins</v>
      </c>
      <c r="G738" s="4" t="str">
        <f t="shared" si="2"/>
        <v>SELP</v>
      </c>
      <c r="S738" s="6" t="s">
        <v>327</v>
      </c>
    </row>
    <row r="739" spans="1:26" ht="13" x14ac:dyDescent="0.15">
      <c r="A739" s="15">
        <v>43746.692552106484</v>
      </c>
      <c r="B739" s="6" t="s">
        <v>9</v>
      </c>
      <c r="D739" s="6" t="s">
        <v>194</v>
      </c>
      <c r="E739" s="4" t="str">
        <f t="shared" si="0"/>
        <v>Jake Reed</v>
      </c>
      <c r="F739" s="4" t="str">
        <f t="shared" si="1"/>
        <v>Akins</v>
      </c>
      <c r="G739" s="4" t="str">
        <f t="shared" si="2"/>
        <v>SELP</v>
      </c>
      <c r="S739" s="6" t="s">
        <v>310</v>
      </c>
    </row>
    <row r="740" spans="1:26" ht="13" x14ac:dyDescent="0.15">
      <c r="A740" s="15">
        <v>43746.6926355787</v>
      </c>
      <c r="B740" s="6" t="s">
        <v>9</v>
      </c>
      <c r="D740" s="6" t="s">
        <v>194</v>
      </c>
      <c r="E740" s="4" t="str">
        <f t="shared" si="0"/>
        <v>Matias Smoller</v>
      </c>
      <c r="F740" s="4" t="str">
        <f t="shared" si="1"/>
        <v>Akins</v>
      </c>
      <c r="G740" s="4" t="str">
        <f t="shared" si="2"/>
        <v>SELP</v>
      </c>
      <c r="S740" s="6" t="s">
        <v>316</v>
      </c>
    </row>
    <row r="741" spans="1:26" ht="13" x14ac:dyDescent="0.15">
      <c r="A741" s="15">
        <v>43746.692876215282</v>
      </c>
      <c r="B741" s="6" t="s">
        <v>141</v>
      </c>
      <c r="C741" s="6" t="s">
        <v>272</v>
      </c>
      <c r="E741" s="4" t="str">
        <f t="shared" si="0"/>
        <v>Abdourahamane Ndiaye</v>
      </c>
      <c r="F741" s="4" t="str">
        <f t="shared" si="1"/>
        <v>Manor New Tech</v>
      </c>
      <c r="G741" s="4" t="str">
        <f t="shared" si="2"/>
        <v>WDLP</v>
      </c>
      <c r="N741" s="6" t="s">
        <v>334</v>
      </c>
    </row>
    <row r="742" spans="1:26" ht="13" x14ac:dyDescent="0.15">
      <c r="A742" s="15">
        <v>43746.693531967598</v>
      </c>
      <c r="B742" s="6" t="s">
        <v>9</v>
      </c>
      <c r="D742" s="6" t="s">
        <v>194</v>
      </c>
      <c r="E742" s="4" t="str">
        <f t="shared" si="0"/>
        <v>Diego Lopez</v>
      </c>
      <c r="F742" s="4" t="str">
        <f t="shared" si="1"/>
        <v>Akins</v>
      </c>
      <c r="G742" s="4" t="str">
        <f t="shared" si="2"/>
        <v>SELP</v>
      </c>
      <c r="S742" s="6" t="s">
        <v>325</v>
      </c>
    </row>
    <row r="743" spans="1:26" ht="13" x14ac:dyDescent="0.15">
      <c r="A743" s="15">
        <v>43746.694449409726</v>
      </c>
      <c r="B743" s="6" t="s">
        <v>141</v>
      </c>
      <c r="C743" s="6" t="s">
        <v>272</v>
      </c>
      <c r="E743" s="4" t="str">
        <f t="shared" si="0"/>
        <v>Mahder Adenew</v>
      </c>
      <c r="F743" s="4" t="str">
        <f t="shared" si="1"/>
        <v>Manor New Tech</v>
      </c>
      <c r="G743" s="4" t="str">
        <f t="shared" si="2"/>
        <v>WDLP</v>
      </c>
      <c r="N743" s="6" t="s">
        <v>312</v>
      </c>
    </row>
    <row r="744" spans="1:26" ht="13" x14ac:dyDescent="0.15">
      <c r="A744" s="15">
        <v>43746.695948125001</v>
      </c>
      <c r="B744" s="6" t="s">
        <v>9</v>
      </c>
      <c r="D744" s="6" t="s">
        <v>194</v>
      </c>
      <c r="E744" s="4" t="str">
        <f t="shared" si="0"/>
        <v>Adriana Reyes</v>
      </c>
      <c r="F744" s="4" t="str">
        <f t="shared" si="1"/>
        <v>Akins</v>
      </c>
      <c r="G744" s="4" t="str">
        <f t="shared" si="2"/>
        <v>SELP</v>
      </c>
      <c r="S744" s="6" t="s">
        <v>318</v>
      </c>
    </row>
    <row r="745" spans="1:26" ht="13" x14ac:dyDescent="0.15">
      <c r="A745" s="15">
        <v>43746.697065</v>
      </c>
      <c r="B745" s="6" t="s">
        <v>141</v>
      </c>
      <c r="C745" s="6" t="s">
        <v>272</v>
      </c>
      <c r="E745" s="4" t="str">
        <f t="shared" si="0"/>
        <v>Jenny Khun</v>
      </c>
      <c r="F745" s="4" t="str">
        <f t="shared" si="1"/>
        <v>Manor New Tech</v>
      </c>
      <c r="G745" s="4" t="str">
        <f t="shared" si="2"/>
        <v>WDLP</v>
      </c>
      <c r="N745" s="6" t="s">
        <v>284</v>
      </c>
    </row>
    <row r="746" spans="1:26" ht="13" x14ac:dyDescent="0.15">
      <c r="A746" s="15">
        <v>43746.697224085648</v>
      </c>
      <c r="B746" s="6" t="s">
        <v>9</v>
      </c>
      <c r="D746" s="6" t="s">
        <v>288</v>
      </c>
      <c r="E746" s="4" t="str">
        <f t="shared" si="0"/>
        <v>Nahom Tulu</v>
      </c>
      <c r="F746" s="4" t="str">
        <f t="shared" si="1"/>
        <v>Hendrickson</v>
      </c>
      <c r="G746" s="4" t="str">
        <f t="shared" si="2"/>
        <v>SELP</v>
      </c>
      <c r="V746" s="6" t="s">
        <v>47</v>
      </c>
    </row>
    <row r="747" spans="1:26" ht="13" x14ac:dyDescent="0.15">
      <c r="A747" s="15">
        <v>43746.699349675924</v>
      </c>
      <c r="B747" s="6" t="s">
        <v>9</v>
      </c>
      <c r="D747" s="6" t="s">
        <v>288</v>
      </c>
      <c r="E747" s="4" t="str">
        <f t="shared" si="0"/>
        <v>Bilal Salad</v>
      </c>
      <c r="F747" s="4" t="str">
        <f t="shared" si="1"/>
        <v>Hendrickson</v>
      </c>
      <c r="G747" s="4" t="str">
        <f t="shared" si="2"/>
        <v>SELP</v>
      </c>
      <c r="V747" s="6" t="s">
        <v>16</v>
      </c>
    </row>
    <row r="748" spans="1:26" ht="13" x14ac:dyDescent="0.15">
      <c r="A748" s="15">
        <v>43746.699415439813</v>
      </c>
      <c r="B748" s="6" t="s">
        <v>9</v>
      </c>
      <c r="D748" s="6" t="s">
        <v>288</v>
      </c>
      <c r="E748" s="4" t="str">
        <f t="shared" si="0"/>
        <v>Adam Moussa</v>
      </c>
      <c r="F748" s="4" t="str">
        <f t="shared" si="1"/>
        <v>Hendrickson</v>
      </c>
      <c r="G748" s="4" t="str">
        <f t="shared" si="2"/>
        <v>SELP</v>
      </c>
      <c r="V748" s="6" t="s">
        <v>10</v>
      </c>
    </row>
    <row r="749" spans="1:26" ht="13" x14ac:dyDescent="0.15">
      <c r="A749" s="15">
        <v>43746.699436979165</v>
      </c>
      <c r="B749" s="6" t="s">
        <v>141</v>
      </c>
      <c r="C749" s="6" t="s">
        <v>272</v>
      </c>
      <c r="E749" s="4" t="str">
        <f t="shared" si="0"/>
        <v>Sofia Mendoza</v>
      </c>
      <c r="F749" s="4" t="str">
        <f t="shared" si="1"/>
        <v>Manor New Tech</v>
      </c>
      <c r="G749" s="4" t="str">
        <f t="shared" si="2"/>
        <v>WDLP</v>
      </c>
      <c r="N749" s="6" t="s">
        <v>280</v>
      </c>
    </row>
    <row r="750" spans="1:26" ht="13" x14ac:dyDescent="0.15">
      <c r="A750" s="15">
        <v>43746.701023240741</v>
      </c>
      <c r="B750" s="6" t="s">
        <v>141</v>
      </c>
      <c r="C750" s="6" t="s">
        <v>332</v>
      </c>
      <c r="E750" s="4" t="str">
        <f t="shared" si="0"/>
        <v>Merlin Hernandez</v>
      </c>
      <c r="F750" s="4" t="str">
        <f t="shared" si="1"/>
        <v>Manor Senior High School</v>
      </c>
      <c r="G750" s="4" t="str">
        <f t="shared" si="2"/>
        <v>WDLP</v>
      </c>
      <c r="O750" s="6" t="s">
        <v>333</v>
      </c>
    </row>
    <row r="751" spans="1:26" ht="13" x14ac:dyDescent="0.15">
      <c r="A751" s="15">
        <v>43746.70122949074</v>
      </c>
      <c r="B751" s="6" t="s">
        <v>9</v>
      </c>
      <c r="D751" s="6" t="s">
        <v>332</v>
      </c>
      <c r="E751" s="4" t="str">
        <f t="shared" si="0"/>
        <v>Justin Pierson</v>
      </c>
      <c r="F751" s="4" t="str">
        <f t="shared" si="1"/>
        <v>Manor Senior High School</v>
      </c>
      <c r="G751" s="4" t="str">
        <f t="shared" si="2"/>
        <v>SELP</v>
      </c>
      <c r="Z751" s="6" t="s">
        <v>340</v>
      </c>
    </row>
    <row r="752" spans="1:26" ht="13" x14ac:dyDescent="0.15">
      <c r="A752" s="15">
        <v>43746.701806076388</v>
      </c>
      <c r="B752" s="6" t="s">
        <v>9</v>
      </c>
      <c r="D752" s="6" t="s">
        <v>332</v>
      </c>
      <c r="E752" s="4" t="str">
        <f t="shared" si="0"/>
        <v>Pradeep Tamang</v>
      </c>
      <c r="F752" s="4" t="str">
        <f t="shared" si="1"/>
        <v>Manor Senior High School</v>
      </c>
      <c r="G752" s="4" t="str">
        <f t="shared" si="2"/>
        <v>SELP</v>
      </c>
      <c r="Z752" s="6" t="s">
        <v>337</v>
      </c>
    </row>
    <row r="753" spans="1:26" ht="13" x14ac:dyDescent="0.15">
      <c r="A753" s="15">
        <v>43746.701920833337</v>
      </c>
      <c r="B753" s="6" t="s">
        <v>141</v>
      </c>
      <c r="C753" s="6" t="s">
        <v>332</v>
      </c>
      <c r="E753" s="4" t="str">
        <f t="shared" si="0"/>
        <v>Alaya Wright</v>
      </c>
      <c r="F753" s="4" t="str">
        <f t="shared" si="1"/>
        <v>Manor Senior High School</v>
      </c>
      <c r="G753" s="4" t="str">
        <f t="shared" si="2"/>
        <v>WDLP</v>
      </c>
      <c r="O753" s="6" t="s">
        <v>396</v>
      </c>
    </row>
    <row r="754" spans="1:26" ht="13" x14ac:dyDescent="0.15">
      <c r="A754" s="15">
        <v>43746.70215824074</v>
      </c>
      <c r="B754" s="6" t="s">
        <v>9</v>
      </c>
      <c r="D754" s="6" t="s">
        <v>332</v>
      </c>
      <c r="E754" s="4" t="str">
        <f t="shared" si="0"/>
        <v>Jeremiah Cole</v>
      </c>
      <c r="F754" s="4" t="str">
        <f t="shared" si="1"/>
        <v>Manor Senior High School</v>
      </c>
      <c r="G754" s="4" t="str">
        <f t="shared" si="2"/>
        <v>SELP</v>
      </c>
      <c r="Z754" s="6" t="s">
        <v>398</v>
      </c>
    </row>
    <row r="755" spans="1:26" ht="13" x14ac:dyDescent="0.15">
      <c r="A755" s="15">
        <v>43746.702531342591</v>
      </c>
      <c r="B755" s="6" t="s">
        <v>9</v>
      </c>
      <c r="D755" s="6" t="s">
        <v>288</v>
      </c>
      <c r="E755" s="4" t="str">
        <f t="shared" si="0"/>
        <v>Matthew Hernandez</v>
      </c>
      <c r="F755" s="4" t="str">
        <f t="shared" si="1"/>
        <v>Hendrickson</v>
      </c>
      <c r="G755" s="4" t="str">
        <f t="shared" si="2"/>
        <v>SELP</v>
      </c>
      <c r="V755" s="6" t="s">
        <v>39</v>
      </c>
    </row>
    <row r="756" spans="1:26" ht="13" x14ac:dyDescent="0.15">
      <c r="A756" s="15">
        <v>43746.703223379634</v>
      </c>
      <c r="B756" s="6" t="s">
        <v>141</v>
      </c>
      <c r="C756" s="6" t="s">
        <v>332</v>
      </c>
      <c r="E756" s="4" t="str">
        <f t="shared" si="0"/>
        <v>Mia Sanchez</v>
      </c>
      <c r="F756" s="4" t="str">
        <f t="shared" si="1"/>
        <v>Manor Senior High School</v>
      </c>
      <c r="G756" s="4" t="str">
        <f t="shared" si="2"/>
        <v>WDLP</v>
      </c>
      <c r="O756" s="6" t="s">
        <v>343</v>
      </c>
    </row>
    <row r="757" spans="1:26" ht="13" x14ac:dyDescent="0.15">
      <c r="A757" s="15">
        <v>43746.703630381948</v>
      </c>
      <c r="B757" s="6" t="s">
        <v>9</v>
      </c>
      <c r="D757" s="6" t="s">
        <v>210</v>
      </c>
      <c r="E757" s="4" t="str">
        <f t="shared" si="0"/>
        <v>Thomas Armendariz</v>
      </c>
      <c r="F757" s="4" t="str">
        <f t="shared" si="1"/>
        <v>Manor Early College High School</v>
      </c>
      <c r="G757" s="4" t="str">
        <f t="shared" si="2"/>
        <v>SELP</v>
      </c>
      <c r="W757" s="6" t="s">
        <v>341</v>
      </c>
    </row>
    <row r="758" spans="1:26" ht="13" x14ac:dyDescent="0.15">
      <c r="A758" s="15">
        <v>43746.703927291666</v>
      </c>
      <c r="B758" s="6" t="s">
        <v>9</v>
      </c>
      <c r="D758" s="6" t="s">
        <v>288</v>
      </c>
      <c r="E758" s="4" t="str">
        <f t="shared" si="0"/>
        <v>Pranit Arya</v>
      </c>
      <c r="F758" s="4" t="str">
        <f t="shared" si="1"/>
        <v>Hendrickson</v>
      </c>
      <c r="G758" s="4" t="str">
        <f t="shared" si="2"/>
        <v>SELP</v>
      </c>
      <c r="V758" s="6" t="s">
        <v>55</v>
      </c>
    </row>
    <row r="759" spans="1:26" ht="13" x14ac:dyDescent="0.15">
      <c r="A759" s="15">
        <v>43746.704439328707</v>
      </c>
      <c r="B759" s="6" t="s">
        <v>141</v>
      </c>
      <c r="C759" s="6" t="s">
        <v>332</v>
      </c>
      <c r="E759" s="4" t="str">
        <f t="shared" si="0"/>
        <v>Alissa Ortiz Gonzalez</v>
      </c>
      <c r="F759" s="4" t="str">
        <f t="shared" si="1"/>
        <v>Manor Senior High School</v>
      </c>
      <c r="G759" s="4" t="str">
        <f t="shared" si="2"/>
        <v>WDLP</v>
      </c>
      <c r="O759" s="6" t="s">
        <v>335</v>
      </c>
    </row>
    <row r="760" spans="1:26" ht="13" x14ac:dyDescent="0.15">
      <c r="A760" s="15">
        <v>43746.704909583335</v>
      </c>
      <c r="B760" s="6" t="s">
        <v>9</v>
      </c>
      <c r="D760" s="6" t="s">
        <v>210</v>
      </c>
      <c r="E760" s="4" t="str">
        <f t="shared" si="0"/>
        <v>Marlene Rodriguez</v>
      </c>
      <c r="F760" s="4" t="str">
        <f t="shared" si="1"/>
        <v>Manor Early College High School</v>
      </c>
      <c r="G760" s="4" t="str">
        <f t="shared" si="2"/>
        <v>SELP</v>
      </c>
      <c r="W760" s="6" t="s">
        <v>338</v>
      </c>
    </row>
    <row r="761" spans="1:26" ht="13" x14ac:dyDescent="0.15">
      <c r="A761" s="15">
        <v>43746.70598697917</v>
      </c>
      <c r="B761" s="6" t="s">
        <v>9</v>
      </c>
      <c r="D761" s="6" t="s">
        <v>210</v>
      </c>
      <c r="E761" s="4" t="str">
        <f t="shared" si="0"/>
        <v>Kaiya Bello-Munn</v>
      </c>
      <c r="F761" s="4" t="str">
        <f t="shared" si="1"/>
        <v>Manor Early College High School</v>
      </c>
      <c r="G761" s="4" t="str">
        <f t="shared" si="2"/>
        <v>SELP</v>
      </c>
      <c r="W761" s="6" t="s">
        <v>347</v>
      </c>
    </row>
    <row r="762" spans="1:26" ht="13" x14ac:dyDescent="0.15">
      <c r="A762" s="15">
        <v>43746.706820439817</v>
      </c>
      <c r="B762" s="6" t="s">
        <v>141</v>
      </c>
      <c r="C762" s="6" t="s">
        <v>332</v>
      </c>
      <c r="E762" s="4" t="str">
        <f t="shared" si="0"/>
        <v>Talia Figueroa</v>
      </c>
      <c r="F762" s="4" t="str">
        <f t="shared" si="1"/>
        <v>Manor Senior High School</v>
      </c>
      <c r="G762" s="4" t="str">
        <f t="shared" si="2"/>
        <v>WDLP</v>
      </c>
      <c r="O762" s="6" t="s">
        <v>344</v>
      </c>
    </row>
    <row r="763" spans="1:26" ht="13" x14ac:dyDescent="0.15">
      <c r="A763" s="15">
        <v>43746.706883981482</v>
      </c>
      <c r="B763" s="6" t="s">
        <v>9</v>
      </c>
      <c r="D763" s="6" t="s">
        <v>332</v>
      </c>
      <c r="E763" s="4" t="str">
        <f t="shared" si="0"/>
        <v>Alexander Matos</v>
      </c>
      <c r="F763" s="4" t="str">
        <f t="shared" si="1"/>
        <v>Manor Senior High School</v>
      </c>
      <c r="G763" s="4" t="str">
        <f t="shared" si="2"/>
        <v>SELP</v>
      </c>
      <c r="Z763" s="6" t="s">
        <v>350</v>
      </c>
    </row>
    <row r="764" spans="1:26" ht="13" x14ac:dyDescent="0.15">
      <c r="A764" s="15">
        <v>43746.709503287042</v>
      </c>
      <c r="B764" s="6" t="s">
        <v>141</v>
      </c>
      <c r="C764" s="6" t="s">
        <v>332</v>
      </c>
      <c r="E764" s="4" t="str">
        <f t="shared" si="0"/>
        <v>Kaleb Ramirez</v>
      </c>
      <c r="F764" s="4" t="str">
        <f t="shared" si="1"/>
        <v>Manor Senior High School</v>
      </c>
      <c r="G764" s="4" t="str">
        <f t="shared" si="2"/>
        <v>WDLP</v>
      </c>
      <c r="O764" s="6" t="s">
        <v>349</v>
      </c>
    </row>
    <row r="765" spans="1:26" ht="13" x14ac:dyDescent="0.15">
      <c r="A765" s="15">
        <v>43746.709505196763</v>
      </c>
      <c r="B765" s="6" t="s">
        <v>141</v>
      </c>
      <c r="C765" s="6" t="s">
        <v>332</v>
      </c>
      <c r="E765" s="4" t="str">
        <f t="shared" si="0"/>
        <v>Alyssa Smith</v>
      </c>
      <c r="F765" s="4" t="str">
        <f t="shared" si="1"/>
        <v>Manor Senior High School</v>
      </c>
      <c r="G765" s="4" t="str">
        <f t="shared" si="2"/>
        <v>WDLP</v>
      </c>
      <c r="O765" s="6" t="s">
        <v>346</v>
      </c>
    </row>
    <row r="766" spans="1:26" ht="13" x14ac:dyDescent="0.15">
      <c r="A766" s="15">
        <v>43746.71021740741</v>
      </c>
      <c r="B766" s="6" t="s">
        <v>9</v>
      </c>
      <c r="D766" s="6" t="s">
        <v>332</v>
      </c>
      <c r="E766" s="4" t="str">
        <f t="shared" si="0"/>
        <v>Eddie Villegas</v>
      </c>
      <c r="F766" s="4" t="str">
        <f t="shared" si="1"/>
        <v>Manor Senior High School</v>
      </c>
      <c r="G766" s="4" t="str">
        <f t="shared" si="2"/>
        <v>SELP</v>
      </c>
      <c r="Z766" s="6" t="s">
        <v>342</v>
      </c>
    </row>
    <row r="767" spans="1:26" ht="13" x14ac:dyDescent="0.15">
      <c r="A767" s="15">
        <v>43746.711481701393</v>
      </c>
      <c r="B767" s="6" t="s">
        <v>9</v>
      </c>
      <c r="D767" s="6" t="s">
        <v>210</v>
      </c>
      <c r="E767" s="4" t="str">
        <f t="shared" si="0"/>
        <v>Harith Harizal</v>
      </c>
      <c r="F767" s="4" t="str">
        <f t="shared" si="1"/>
        <v>Manor Early College High School</v>
      </c>
      <c r="G767" s="4" t="str">
        <f t="shared" si="2"/>
        <v>SELP</v>
      </c>
      <c r="W767" s="6" t="s">
        <v>410</v>
      </c>
    </row>
    <row r="768" spans="1:26" ht="13" x14ac:dyDescent="0.15">
      <c r="A768" s="15">
        <v>43746.711530370369</v>
      </c>
      <c r="B768" s="6" t="s">
        <v>141</v>
      </c>
      <c r="C768" s="6" t="s">
        <v>332</v>
      </c>
      <c r="E768" s="4" t="str">
        <f t="shared" si="0"/>
        <v>Celeste Robertson</v>
      </c>
      <c r="F768" s="4" t="str">
        <f t="shared" si="1"/>
        <v>Manor Senior High School</v>
      </c>
      <c r="G768" s="4" t="str">
        <f t="shared" si="2"/>
        <v>WDLP</v>
      </c>
      <c r="O768" s="6" t="s">
        <v>348</v>
      </c>
    </row>
    <row r="769" spans="1:22" ht="13" x14ac:dyDescent="0.15">
      <c r="A769" s="15">
        <v>43746.713104803246</v>
      </c>
      <c r="B769" s="6" t="s">
        <v>9</v>
      </c>
      <c r="D769" s="6" t="s">
        <v>288</v>
      </c>
      <c r="E769" s="4" t="str">
        <f t="shared" si="0"/>
        <v>Bryan Pham</v>
      </c>
      <c r="F769" s="4" t="str">
        <f t="shared" si="1"/>
        <v>Hendrickson</v>
      </c>
      <c r="G769" s="4" t="str">
        <f t="shared" si="2"/>
        <v>SELP</v>
      </c>
      <c r="V769" s="6" t="s">
        <v>18</v>
      </c>
    </row>
    <row r="770" spans="1:22" ht="13" x14ac:dyDescent="0.15">
      <c r="A770" s="15">
        <v>43746.713332233798</v>
      </c>
      <c r="B770" s="6" t="s">
        <v>9</v>
      </c>
      <c r="D770" s="6" t="s">
        <v>288</v>
      </c>
      <c r="E770" s="4" t="str">
        <f t="shared" si="0"/>
        <v>Jaykumar Patel</v>
      </c>
      <c r="F770" s="4" t="str">
        <f t="shared" si="1"/>
        <v>Hendrickson</v>
      </c>
      <c r="G770" s="4" t="str">
        <f t="shared" si="2"/>
        <v>SELP</v>
      </c>
      <c r="V770" s="6" t="s">
        <v>31</v>
      </c>
    </row>
    <row r="771" spans="1:22" ht="13" x14ac:dyDescent="0.15">
      <c r="A771" s="15">
        <v>43746.713518368051</v>
      </c>
      <c r="B771" s="6" t="s">
        <v>9</v>
      </c>
      <c r="D771" s="6" t="s">
        <v>288</v>
      </c>
      <c r="E771" s="4" t="str">
        <f t="shared" si="0"/>
        <v>Benjamin Pham</v>
      </c>
      <c r="F771" s="4" t="str">
        <f t="shared" si="1"/>
        <v>Hendrickson</v>
      </c>
      <c r="G771" s="4" t="str">
        <f t="shared" si="2"/>
        <v>SELP</v>
      </c>
      <c r="V771" s="6" t="s">
        <v>14</v>
      </c>
    </row>
    <row r="772" spans="1:22" ht="13" x14ac:dyDescent="0.15">
      <c r="A772" s="15">
        <v>43746.714184004624</v>
      </c>
      <c r="B772" s="6" t="s">
        <v>9</v>
      </c>
      <c r="D772" s="6" t="s">
        <v>288</v>
      </c>
      <c r="E772" s="4" t="str">
        <f t="shared" si="0"/>
        <v>Janvi Patel</v>
      </c>
      <c r="F772" s="4" t="str">
        <f t="shared" si="1"/>
        <v>Hendrickson</v>
      </c>
      <c r="G772" s="4" t="str">
        <f t="shared" si="2"/>
        <v>SELP</v>
      </c>
      <c r="V772" s="6" t="s">
        <v>29</v>
      </c>
    </row>
    <row r="773" spans="1:22" ht="13" x14ac:dyDescent="0.15">
      <c r="A773" s="15">
        <v>43746.714613449076</v>
      </c>
      <c r="B773" s="6" t="s">
        <v>141</v>
      </c>
      <c r="C773" s="6" t="s">
        <v>332</v>
      </c>
      <c r="E773" s="4" t="str">
        <f t="shared" si="0"/>
        <v>Lorenza McNeil</v>
      </c>
      <c r="F773" s="4" t="str">
        <f t="shared" si="1"/>
        <v>Manor Senior High School</v>
      </c>
      <c r="G773" s="4" t="str">
        <f t="shared" si="2"/>
        <v>WDLP</v>
      </c>
      <c r="O773" s="6" t="s">
        <v>351</v>
      </c>
    </row>
    <row r="774" spans="1:22" ht="13" x14ac:dyDescent="0.15">
      <c r="A774" s="15">
        <v>43746.714890127318</v>
      </c>
      <c r="B774" s="6" t="s">
        <v>141</v>
      </c>
      <c r="C774" s="6" t="s">
        <v>332</v>
      </c>
      <c r="E774" s="4" t="str">
        <f t="shared" si="0"/>
        <v>Lorenza McNeil</v>
      </c>
      <c r="F774" s="4" t="str">
        <f t="shared" si="1"/>
        <v>Manor Senior High School</v>
      </c>
      <c r="G774" s="4" t="str">
        <f t="shared" si="2"/>
        <v>WDLP</v>
      </c>
      <c r="O774" s="6" t="s">
        <v>351</v>
      </c>
    </row>
    <row r="775" spans="1:22" ht="13" x14ac:dyDescent="0.15">
      <c r="A775" s="15">
        <v>43746.714918194441</v>
      </c>
      <c r="B775" s="6" t="s">
        <v>9</v>
      </c>
      <c r="D775" s="6" t="s">
        <v>288</v>
      </c>
      <c r="E775" s="4" t="str">
        <f t="shared" si="0"/>
        <v>Laura Torres Cortez</v>
      </c>
      <c r="F775" s="4" t="str">
        <f t="shared" si="1"/>
        <v>Hendrickson</v>
      </c>
      <c r="G775" s="4" t="str">
        <f t="shared" si="2"/>
        <v>SELP</v>
      </c>
      <c r="V775" s="6" t="s">
        <v>37</v>
      </c>
    </row>
    <row r="776" spans="1:22" ht="13" x14ac:dyDescent="0.15">
      <c r="A776" s="15">
        <v>43746.727837430561</v>
      </c>
      <c r="B776" s="6" t="s">
        <v>9</v>
      </c>
      <c r="D776" s="6" t="s">
        <v>288</v>
      </c>
      <c r="E776" s="4" t="str">
        <f t="shared" si="0"/>
        <v>Omar Islam</v>
      </c>
      <c r="F776" s="4" t="str">
        <f t="shared" si="1"/>
        <v>Hendrickson</v>
      </c>
      <c r="G776" s="4" t="str">
        <f t="shared" si="2"/>
        <v>SELP</v>
      </c>
      <c r="V776" s="6" t="s">
        <v>51</v>
      </c>
    </row>
    <row r="777" spans="1:22" ht="13" x14ac:dyDescent="0.15">
      <c r="A777" s="15">
        <v>43746.73464732639</v>
      </c>
      <c r="B777" s="6" t="s">
        <v>141</v>
      </c>
      <c r="C777" s="6" t="s">
        <v>332</v>
      </c>
      <c r="E777" s="4" t="str">
        <f t="shared" si="0"/>
        <v>Lorenza McNeil</v>
      </c>
      <c r="F777" s="4" t="str">
        <f t="shared" si="1"/>
        <v>Manor Senior High School</v>
      </c>
      <c r="G777" s="4" t="str">
        <f t="shared" si="2"/>
        <v>WDLP</v>
      </c>
      <c r="O777" s="6" t="s">
        <v>351</v>
      </c>
    </row>
    <row r="778" spans="1:22" ht="13" x14ac:dyDescent="0.15">
      <c r="A778" s="15">
        <v>43747.671340995366</v>
      </c>
      <c r="B778" s="6" t="s">
        <v>141</v>
      </c>
      <c r="C778" s="6" t="s">
        <v>144</v>
      </c>
      <c r="E778" s="4" t="str">
        <f t="shared" si="0"/>
        <v>Chloe Rivera</v>
      </c>
      <c r="F778" s="4" t="str">
        <f t="shared" si="1"/>
        <v>Del Valle</v>
      </c>
      <c r="G778" s="4" t="str">
        <f t="shared" si="2"/>
        <v>WDLP</v>
      </c>
      <c r="I778" s="6" t="s">
        <v>145</v>
      </c>
    </row>
    <row r="779" spans="1:22" ht="13" x14ac:dyDescent="0.15">
      <c r="A779" s="15">
        <v>43747.671388553237</v>
      </c>
      <c r="B779" s="6" t="s">
        <v>141</v>
      </c>
      <c r="C779" s="6" t="s">
        <v>144</v>
      </c>
      <c r="E779" s="4" t="str">
        <f t="shared" si="0"/>
        <v>Emily Lopez Campos</v>
      </c>
      <c r="F779" s="4" t="str">
        <f t="shared" si="1"/>
        <v>Del Valle</v>
      </c>
      <c r="G779" s="4" t="str">
        <f t="shared" si="2"/>
        <v>WDLP</v>
      </c>
      <c r="I779" s="6" t="s">
        <v>285</v>
      </c>
    </row>
    <row r="780" spans="1:22" ht="13" x14ac:dyDescent="0.15">
      <c r="A780" s="15">
        <v>43747.673175150463</v>
      </c>
      <c r="B780" s="6" t="s">
        <v>141</v>
      </c>
      <c r="C780" s="6" t="s">
        <v>144</v>
      </c>
      <c r="E780" s="4" t="str">
        <f t="shared" si="0"/>
        <v>Thalia Perez Mendoza</v>
      </c>
      <c r="F780" s="4" t="str">
        <f t="shared" si="1"/>
        <v>Del Valle</v>
      </c>
      <c r="G780" s="4" t="str">
        <f t="shared" si="2"/>
        <v>WDLP</v>
      </c>
      <c r="I780" s="6" t="s">
        <v>358</v>
      </c>
    </row>
    <row r="781" spans="1:22" ht="13" x14ac:dyDescent="0.15">
      <c r="A781" s="15">
        <v>43747.674477361114</v>
      </c>
      <c r="B781" s="6" t="s">
        <v>141</v>
      </c>
      <c r="C781" s="6" t="s">
        <v>144</v>
      </c>
      <c r="E781" s="4" t="str">
        <f t="shared" si="0"/>
        <v>Ty Warren</v>
      </c>
      <c r="F781" s="4" t="str">
        <f t="shared" si="1"/>
        <v>Del Valle</v>
      </c>
      <c r="G781" s="4" t="str">
        <f t="shared" si="2"/>
        <v>WDLP</v>
      </c>
      <c r="I781" s="6" t="s">
        <v>209</v>
      </c>
    </row>
    <row r="782" spans="1:22" ht="13" x14ac:dyDescent="0.15">
      <c r="A782" s="15">
        <v>43747.674769791665</v>
      </c>
      <c r="B782" s="6" t="s">
        <v>9</v>
      </c>
      <c r="D782" s="6" t="s">
        <v>144</v>
      </c>
      <c r="E782" s="4" t="str">
        <f t="shared" si="0"/>
        <v>Quavon Jones</v>
      </c>
      <c r="F782" s="4" t="str">
        <f t="shared" si="1"/>
        <v>Del Valle</v>
      </c>
      <c r="G782" s="4" t="str">
        <f t="shared" si="2"/>
        <v>SELP</v>
      </c>
      <c r="T782" s="6" t="s">
        <v>357</v>
      </c>
    </row>
    <row r="783" spans="1:22" ht="13" x14ac:dyDescent="0.15">
      <c r="A783" s="15">
        <v>43747.676681909725</v>
      </c>
      <c r="B783" s="6" t="s">
        <v>141</v>
      </c>
      <c r="C783" s="6" t="s">
        <v>144</v>
      </c>
      <c r="E783" s="4" t="str">
        <f t="shared" si="0"/>
        <v>Xochilth Rojo Arroyo</v>
      </c>
      <c r="F783" s="4" t="str">
        <f t="shared" si="1"/>
        <v>Del Valle</v>
      </c>
      <c r="G783" s="4" t="str">
        <f t="shared" si="2"/>
        <v>WDLP</v>
      </c>
      <c r="I783" s="6" t="s">
        <v>154</v>
      </c>
    </row>
    <row r="784" spans="1:22" ht="13" x14ac:dyDescent="0.15">
      <c r="A784" s="15">
        <v>43747.677343969903</v>
      </c>
      <c r="B784" s="6" t="s">
        <v>141</v>
      </c>
      <c r="C784" s="6" t="s">
        <v>144</v>
      </c>
      <c r="E784" s="4" t="str">
        <f t="shared" si="0"/>
        <v>Aleksy Rodriguez</v>
      </c>
      <c r="F784" s="4" t="str">
        <f t="shared" si="1"/>
        <v>Del Valle</v>
      </c>
      <c r="G784" s="4" t="str">
        <f t="shared" si="2"/>
        <v>WDLP</v>
      </c>
      <c r="I784" s="6" t="s">
        <v>151</v>
      </c>
    </row>
    <row r="785" spans="1:29" ht="13" x14ac:dyDescent="0.15">
      <c r="A785" s="15">
        <v>43747.677954525461</v>
      </c>
      <c r="B785" s="6" t="s">
        <v>141</v>
      </c>
      <c r="C785" s="6" t="s">
        <v>144</v>
      </c>
      <c r="E785" s="4" t="str">
        <f t="shared" si="0"/>
        <v>Kevon Crayton</v>
      </c>
      <c r="F785" s="4" t="str">
        <f t="shared" si="1"/>
        <v>Del Valle</v>
      </c>
      <c r="G785" s="4" t="str">
        <f t="shared" si="2"/>
        <v>WDLP</v>
      </c>
      <c r="I785" s="6" t="s">
        <v>411</v>
      </c>
    </row>
    <row r="786" spans="1:29" ht="13" x14ac:dyDescent="0.15">
      <c r="A786" s="15">
        <v>43747.677997222221</v>
      </c>
      <c r="B786" s="6" t="s">
        <v>141</v>
      </c>
      <c r="C786" s="6" t="s">
        <v>144</v>
      </c>
      <c r="E786" s="4" t="str">
        <f t="shared" si="0"/>
        <v>Estrellita Dilbert</v>
      </c>
      <c r="F786" s="4" t="str">
        <f t="shared" si="1"/>
        <v>Del Valle</v>
      </c>
      <c r="G786" s="4" t="str">
        <f t="shared" si="2"/>
        <v>WDLP</v>
      </c>
      <c r="I786" s="6" t="s">
        <v>146</v>
      </c>
    </row>
    <row r="787" spans="1:29" ht="13" x14ac:dyDescent="0.15">
      <c r="A787" s="15">
        <v>43747.678856909726</v>
      </c>
      <c r="B787" s="6" t="s">
        <v>9</v>
      </c>
      <c r="D787" s="6" t="s">
        <v>149</v>
      </c>
      <c r="E787" s="4" t="str">
        <f t="shared" si="0"/>
        <v>Diego Becerra</v>
      </c>
      <c r="F787" s="4" t="str">
        <f t="shared" si="1"/>
        <v>Pflugerville</v>
      </c>
      <c r="G787" s="4" t="str">
        <f t="shared" si="2"/>
        <v>SELP</v>
      </c>
      <c r="AA787" s="6" t="s">
        <v>74</v>
      </c>
    </row>
    <row r="788" spans="1:29" ht="13" x14ac:dyDescent="0.15">
      <c r="A788" s="15">
        <v>43747.679542071761</v>
      </c>
      <c r="B788" s="6" t="s">
        <v>9</v>
      </c>
      <c r="D788" s="6" t="s">
        <v>149</v>
      </c>
      <c r="E788" s="4" t="str">
        <f t="shared" si="0"/>
        <v>Roberto Salinas</v>
      </c>
      <c r="F788" s="4" t="str">
        <f t="shared" si="1"/>
        <v>Pflugerville</v>
      </c>
      <c r="G788" s="4" t="str">
        <f t="shared" si="2"/>
        <v>SELP</v>
      </c>
      <c r="AA788" s="6" t="s">
        <v>90</v>
      </c>
    </row>
    <row r="789" spans="1:29" ht="13" x14ac:dyDescent="0.15">
      <c r="A789" s="15">
        <v>43747.679658275461</v>
      </c>
      <c r="B789" s="6" t="s">
        <v>9</v>
      </c>
      <c r="D789" s="6" t="s">
        <v>144</v>
      </c>
      <c r="E789" s="4" t="str">
        <f t="shared" si="0"/>
        <v>Julian Garza</v>
      </c>
      <c r="F789" s="4" t="str">
        <f t="shared" si="1"/>
        <v>Del Valle</v>
      </c>
      <c r="G789" s="4" t="str">
        <f t="shared" si="2"/>
        <v>SELP</v>
      </c>
      <c r="T789" s="6" t="s">
        <v>147</v>
      </c>
    </row>
    <row r="790" spans="1:29" ht="13" x14ac:dyDescent="0.15">
      <c r="A790" s="15">
        <v>43747.680190289349</v>
      </c>
      <c r="B790" s="6" t="s">
        <v>141</v>
      </c>
      <c r="C790" s="6" t="s">
        <v>144</v>
      </c>
      <c r="E790" s="4" t="str">
        <f t="shared" si="0"/>
        <v>Florence Nyiraneza</v>
      </c>
      <c r="F790" s="4" t="str">
        <f t="shared" si="1"/>
        <v>Del Valle</v>
      </c>
      <c r="G790" s="4" t="str">
        <f t="shared" si="2"/>
        <v>WDLP</v>
      </c>
      <c r="I790" s="6" t="s">
        <v>150</v>
      </c>
    </row>
    <row r="791" spans="1:29" ht="13" x14ac:dyDescent="0.15">
      <c r="A791" s="15">
        <v>43747.680390752314</v>
      </c>
      <c r="B791" s="6" t="s">
        <v>9</v>
      </c>
      <c r="D791" s="6" t="s">
        <v>149</v>
      </c>
      <c r="E791" s="4" t="str">
        <f t="shared" si="0"/>
        <v>Alyssa Domingue</v>
      </c>
      <c r="F791" s="4" t="str">
        <f t="shared" si="1"/>
        <v>Pflugerville</v>
      </c>
      <c r="G791" s="4" t="str">
        <f t="shared" si="2"/>
        <v>SELP</v>
      </c>
      <c r="AA791" s="6" t="s">
        <v>64</v>
      </c>
    </row>
    <row r="792" spans="1:29" ht="13" x14ac:dyDescent="0.15">
      <c r="A792" s="15">
        <v>43747.681081342591</v>
      </c>
      <c r="B792" s="6" t="s">
        <v>9</v>
      </c>
      <c r="D792" s="6" t="s">
        <v>168</v>
      </c>
      <c r="E792" s="4" t="str">
        <f t="shared" si="0"/>
        <v>Jack Nguyen</v>
      </c>
      <c r="F792" s="4" t="str">
        <f t="shared" si="1"/>
        <v>Weiss</v>
      </c>
      <c r="G792" s="4" t="str">
        <f t="shared" si="2"/>
        <v>SELP</v>
      </c>
      <c r="AC792" s="6" t="s">
        <v>116</v>
      </c>
    </row>
    <row r="793" spans="1:29" ht="13" x14ac:dyDescent="0.15">
      <c r="A793" s="15">
        <v>43747.681311574073</v>
      </c>
      <c r="B793" s="6" t="s">
        <v>9</v>
      </c>
      <c r="D793" s="6" t="s">
        <v>168</v>
      </c>
      <c r="E793" s="4" t="str">
        <f t="shared" si="0"/>
        <v>Abigail Toghanro</v>
      </c>
      <c r="F793" s="4" t="str">
        <f t="shared" si="1"/>
        <v>Weiss</v>
      </c>
      <c r="G793" s="4" t="str">
        <f t="shared" si="2"/>
        <v>SELP</v>
      </c>
      <c r="AC793" s="6" t="s">
        <v>100</v>
      </c>
    </row>
    <row r="794" spans="1:29" ht="13" x14ac:dyDescent="0.15">
      <c r="A794" s="15">
        <v>43747.681493055556</v>
      </c>
      <c r="B794" s="6" t="s">
        <v>9</v>
      </c>
      <c r="D794" s="6" t="s">
        <v>168</v>
      </c>
      <c r="E794" s="4" t="str">
        <f t="shared" si="0"/>
        <v>Rashi Yadav</v>
      </c>
      <c r="F794" s="4" t="str">
        <f t="shared" si="1"/>
        <v>Weiss</v>
      </c>
      <c r="G794" s="4" t="str">
        <f t="shared" si="2"/>
        <v>SELP</v>
      </c>
      <c r="AC794" s="6" t="s">
        <v>120</v>
      </c>
    </row>
    <row r="795" spans="1:29" ht="13" x14ac:dyDescent="0.15">
      <c r="A795" s="15">
        <v>43747.681669305559</v>
      </c>
      <c r="B795" s="6" t="s">
        <v>141</v>
      </c>
      <c r="C795" s="6" t="s">
        <v>144</v>
      </c>
      <c r="E795" s="4" t="str">
        <f t="shared" si="0"/>
        <v>Clarissa Leija</v>
      </c>
      <c r="F795" s="4" t="str">
        <f t="shared" si="1"/>
        <v>Del Valle</v>
      </c>
      <c r="G795" s="4" t="str">
        <f t="shared" si="2"/>
        <v>WDLP</v>
      </c>
      <c r="I795" s="6" t="s">
        <v>287</v>
      </c>
    </row>
    <row r="796" spans="1:29" ht="13" x14ac:dyDescent="0.15">
      <c r="A796" s="15">
        <v>43747.681895972222</v>
      </c>
      <c r="B796" s="6" t="s">
        <v>9</v>
      </c>
      <c r="D796" s="6" t="s">
        <v>149</v>
      </c>
      <c r="E796" s="4" t="str">
        <f t="shared" si="0"/>
        <v>Tam Nguyen</v>
      </c>
      <c r="F796" s="4" t="str">
        <f t="shared" si="1"/>
        <v>Pflugerville</v>
      </c>
      <c r="G796" s="4" t="str">
        <f t="shared" si="2"/>
        <v>SELP</v>
      </c>
      <c r="AA796" s="6" t="s">
        <v>96</v>
      </c>
    </row>
    <row r="797" spans="1:29" ht="13" x14ac:dyDescent="0.15">
      <c r="A797" s="15">
        <v>43747.68228252315</v>
      </c>
      <c r="B797" s="6" t="s">
        <v>141</v>
      </c>
      <c r="C797" s="6" t="s">
        <v>142</v>
      </c>
      <c r="E797" s="4" t="str">
        <f t="shared" si="0"/>
        <v>Kacylia Castro</v>
      </c>
      <c r="F797" s="4" t="str">
        <f t="shared" si="1"/>
        <v>Stony Point</v>
      </c>
      <c r="G797" s="4" t="str">
        <f t="shared" si="2"/>
        <v>WDLP</v>
      </c>
      <c r="Q797" s="6" t="s">
        <v>176</v>
      </c>
    </row>
    <row r="798" spans="1:29" ht="13" x14ac:dyDescent="0.15">
      <c r="A798" s="15">
        <v>43747.682368923612</v>
      </c>
      <c r="B798" s="6" t="s">
        <v>9</v>
      </c>
      <c r="D798" s="6" t="s">
        <v>144</v>
      </c>
      <c r="E798" s="4" t="str">
        <f t="shared" si="0"/>
        <v>Nicole Monroy</v>
      </c>
      <c r="F798" s="4" t="str">
        <f t="shared" si="1"/>
        <v>Del Valle</v>
      </c>
      <c r="G798" s="4" t="str">
        <f t="shared" si="2"/>
        <v>SELP</v>
      </c>
      <c r="T798" s="6" t="s">
        <v>162</v>
      </c>
    </row>
    <row r="799" spans="1:29" ht="13" x14ac:dyDescent="0.15">
      <c r="A799" s="15">
        <v>43747.682506122685</v>
      </c>
      <c r="B799" s="6" t="s">
        <v>141</v>
      </c>
      <c r="C799" s="6" t="s">
        <v>149</v>
      </c>
      <c r="E799" s="4" t="str">
        <f t="shared" si="0"/>
        <v>Daniela Fuentes</v>
      </c>
      <c r="F799" s="4" t="str">
        <f t="shared" si="1"/>
        <v>Pflugerville</v>
      </c>
      <c r="G799" s="4" t="str">
        <f t="shared" si="2"/>
        <v>WDLP</v>
      </c>
      <c r="P799" s="6" t="s">
        <v>155</v>
      </c>
    </row>
    <row r="800" spans="1:29" ht="13" x14ac:dyDescent="0.15">
      <c r="A800" s="15">
        <v>43747.682821377311</v>
      </c>
      <c r="B800" s="6" t="s">
        <v>141</v>
      </c>
      <c r="C800" s="6" t="s">
        <v>149</v>
      </c>
      <c r="E800" s="4" t="str">
        <f t="shared" si="0"/>
        <v>Kyndal Hampton</v>
      </c>
      <c r="F800" s="4" t="str">
        <f t="shared" si="1"/>
        <v>Pflugerville</v>
      </c>
      <c r="G800" s="4" t="str">
        <f t="shared" si="2"/>
        <v>WDLP</v>
      </c>
      <c r="P800" s="6" t="s">
        <v>153</v>
      </c>
    </row>
    <row r="801" spans="1:28" ht="13" x14ac:dyDescent="0.15">
      <c r="A801" s="15">
        <v>43747.683042731485</v>
      </c>
      <c r="B801" s="6" t="s">
        <v>9</v>
      </c>
      <c r="D801" s="6" t="s">
        <v>149</v>
      </c>
      <c r="E801" s="4" t="str">
        <f t="shared" si="0"/>
        <v>Joshua Guiang</v>
      </c>
      <c r="F801" s="4" t="str">
        <f t="shared" si="1"/>
        <v>Pflugerville</v>
      </c>
      <c r="G801" s="4" t="str">
        <f t="shared" si="2"/>
        <v>SELP</v>
      </c>
      <c r="AA801" s="6" t="s">
        <v>84</v>
      </c>
    </row>
    <row r="802" spans="1:28" ht="13" x14ac:dyDescent="0.15">
      <c r="A802" s="15">
        <v>43747.683150740741</v>
      </c>
      <c r="B802" s="6" t="s">
        <v>141</v>
      </c>
      <c r="C802" s="6" t="s">
        <v>149</v>
      </c>
      <c r="E802" s="4" t="str">
        <f t="shared" si="0"/>
        <v>Keira Tran</v>
      </c>
      <c r="F802" s="4" t="str">
        <f t="shared" si="1"/>
        <v>Pflugerville</v>
      </c>
      <c r="G802" s="4" t="str">
        <f t="shared" si="2"/>
        <v>WDLP</v>
      </c>
      <c r="P802" s="6" t="s">
        <v>157</v>
      </c>
    </row>
    <row r="803" spans="1:28" ht="13" x14ac:dyDescent="0.15">
      <c r="A803" s="15">
        <v>43747.683170613425</v>
      </c>
      <c r="B803" s="6" t="s">
        <v>9</v>
      </c>
      <c r="D803" s="6" t="s">
        <v>142</v>
      </c>
      <c r="E803" s="4" t="str">
        <f t="shared" si="0"/>
        <v>Sara LaFollette</v>
      </c>
      <c r="F803" s="4" t="str">
        <f t="shared" si="1"/>
        <v>Stony Point</v>
      </c>
      <c r="G803" s="4" t="str">
        <f t="shared" si="2"/>
        <v>SELP</v>
      </c>
      <c r="AB803" s="6" t="s">
        <v>197</v>
      </c>
    </row>
    <row r="804" spans="1:28" ht="13" x14ac:dyDescent="0.15">
      <c r="A804" s="15">
        <v>43747.683193495366</v>
      </c>
      <c r="B804" s="6" t="s">
        <v>9</v>
      </c>
      <c r="D804" s="6" t="s">
        <v>142</v>
      </c>
      <c r="E804" s="4" t="str">
        <f t="shared" si="0"/>
        <v>Anne-Marie Prosper</v>
      </c>
      <c r="F804" s="4" t="str">
        <f t="shared" si="1"/>
        <v>Stony Point</v>
      </c>
      <c r="G804" s="4" t="str">
        <f t="shared" si="2"/>
        <v>SELP</v>
      </c>
      <c r="AB804" s="6" t="s">
        <v>188</v>
      </c>
    </row>
    <row r="805" spans="1:28" ht="13" x14ac:dyDescent="0.15">
      <c r="A805" s="15">
        <v>43747.683327962965</v>
      </c>
      <c r="B805" s="6" t="s">
        <v>141</v>
      </c>
      <c r="C805" s="6" t="s">
        <v>142</v>
      </c>
      <c r="E805" s="4" t="str">
        <f t="shared" si="0"/>
        <v>Thomas Gonzalez</v>
      </c>
      <c r="F805" s="4" t="str">
        <f t="shared" si="1"/>
        <v>Stony Point</v>
      </c>
      <c r="G805" s="4" t="str">
        <f t="shared" si="2"/>
        <v>WDLP</v>
      </c>
      <c r="Q805" s="6" t="s">
        <v>169</v>
      </c>
    </row>
    <row r="806" spans="1:28" ht="13" x14ac:dyDescent="0.15">
      <c r="A806" s="15">
        <v>43747.683393564817</v>
      </c>
      <c r="B806" s="6" t="s">
        <v>9</v>
      </c>
      <c r="D806" s="6" t="s">
        <v>144</v>
      </c>
      <c r="E806" s="4" t="str">
        <f t="shared" si="0"/>
        <v>Justice Warren</v>
      </c>
      <c r="F806" s="4" t="str">
        <f t="shared" si="1"/>
        <v>Del Valle</v>
      </c>
      <c r="G806" s="4" t="str">
        <f t="shared" si="2"/>
        <v>SELP</v>
      </c>
      <c r="T806" s="6" t="s">
        <v>148</v>
      </c>
    </row>
    <row r="807" spans="1:28" ht="13" x14ac:dyDescent="0.15">
      <c r="A807" s="15">
        <v>43747.683497465274</v>
      </c>
      <c r="B807" s="6" t="s">
        <v>141</v>
      </c>
      <c r="C807" s="6" t="s">
        <v>149</v>
      </c>
      <c r="E807" s="4" t="str">
        <f t="shared" si="0"/>
        <v>Marley McMillan</v>
      </c>
      <c r="F807" s="4" t="str">
        <f t="shared" si="1"/>
        <v>Pflugerville</v>
      </c>
      <c r="G807" s="4" t="str">
        <f t="shared" si="2"/>
        <v>WDLP</v>
      </c>
      <c r="P807" s="6" t="s">
        <v>172</v>
      </c>
    </row>
    <row r="808" spans="1:28" ht="13" x14ac:dyDescent="0.15">
      <c r="A808" s="15">
        <v>43747.683694386578</v>
      </c>
      <c r="B808" s="6" t="s">
        <v>141</v>
      </c>
      <c r="C808" s="6" t="s">
        <v>149</v>
      </c>
      <c r="E808" s="4" t="str">
        <f t="shared" si="0"/>
        <v>Irving Vergara</v>
      </c>
      <c r="F808" s="4" t="str">
        <f t="shared" si="1"/>
        <v>Pflugerville</v>
      </c>
      <c r="G808" s="4" t="str">
        <f t="shared" si="2"/>
        <v>WDLP</v>
      </c>
      <c r="P808" s="6" t="s">
        <v>163</v>
      </c>
    </row>
    <row r="809" spans="1:28" ht="13" x14ac:dyDescent="0.15">
      <c r="A809" s="15">
        <v>43747.683795081015</v>
      </c>
      <c r="B809" s="6" t="s">
        <v>141</v>
      </c>
      <c r="C809" s="6" t="s">
        <v>142</v>
      </c>
      <c r="E809" s="4" t="str">
        <f t="shared" si="0"/>
        <v>Chieh-Yu (Joy) Chen</v>
      </c>
      <c r="F809" s="4" t="str">
        <f t="shared" si="1"/>
        <v>Stony Point</v>
      </c>
      <c r="G809" s="4" t="str">
        <f t="shared" si="2"/>
        <v>WDLP</v>
      </c>
      <c r="Q809" s="6" t="s">
        <v>161</v>
      </c>
    </row>
    <row r="810" spans="1:28" ht="13" x14ac:dyDescent="0.15">
      <c r="A810" s="15">
        <v>43747.683903993056</v>
      </c>
      <c r="B810" s="6" t="s">
        <v>9</v>
      </c>
      <c r="D810" s="6" t="s">
        <v>144</v>
      </c>
      <c r="E810" s="4" t="str">
        <f t="shared" si="0"/>
        <v>Lucia Hernandez</v>
      </c>
      <c r="F810" s="4" t="str">
        <f t="shared" si="1"/>
        <v>Del Valle</v>
      </c>
      <c r="G810" s="4" t="str">
        <f t="shared" si="2"/>
        <v>SELP</v>
      </c>
      <c r="T810" s="6" t="s">
        <v>196</v>
      </c>
    </row>
    <row r="811" spans="1:28" ht="13" x14ac:dyDescent="0.15">
      <c r="A811" s="15">
        <v>43747.683960069444</v>
      </c>
      <c r="B811" s="6" t="s">
        <v>141</v>
      </c>
      <c r="C811" s="6" t="s">
        <v>149</v>
      </c>
      <c r="E811" s="4" t="str">
        <f t="shared" si="0"/>
        <v>Desiree Flores</v>
      </c>
      <c r="F811" s="4" t="str">
        <f t="shared" si="1"/>
        <v>Pflugerville</v>
      </c>
      <c r="G811" s="4" t="str">
        <f t="shared" si="2"/>
        <v>WDLP</v>
      </c>
      <c r="P811" s="6" t="s">
        <v>191</v>
      </c>
    </row>
    <row r="812" spans="1:28" ht="13" x14ac:dyDescent="0.15">
      <c r="A812" s="15">
        <v>43747.684008819444</v>
      </c>
      <c r="B812" s="6" t="s">
        <v>9</v>
      </c>
      <c r="D812" s="6" t="s">
        <v>149</v>
      </c>
      <c r="E812" s="4" t="str">
        <f t="shared" si="0"/>
        <v>Subah Shabnam</v>
      </c>
      <c r="F812" s="4" t="str">
        <f t="shared" si="1"/>
        <v>Pflugerville</v>
      </c>
      <c r="G812" s="4" t="str">
        <f t="shared" si="2"/>
        <v>SELP</v>
      </c>
      <c r="AA812" s="6" t="s">
        <v>94</v>
      </c>
    </row>
    <row r="813" spans="1:28" ht="13" x14ac:dyDescent="0.15">
      <c r="A813" s="15">
        <v>43747.684021157409</v>
      </c>
      <c r="B813" s="6" t="s">
        <v>141</v>
      </c>
      <c r="C813" s="6" t="s">
        <v>149</v>
      </c>
      <c r="E813" s="4" t="str">
        <f t="shared" si="0"/>
        <v>Dajuan Jules</v>
      </c>
      <c r="F813" s="4" t="str">
        <f t="shared" si="1"/>
        <v>Pflugerville</v>
      </c>
      <c r="G813" s="4" t="str">
        <f t="shared" si="2"/>
        <v>WDLP</v>
      </c>
      <c r="P813" s="6" t="s">
        <v>166</v>
      </c>
    </row>
    <row r="814" spans="1:28" ht="13" x14ac:dyDescent="0.15">
      <c r="A814" s="15">
        <v>43747.684052418983</v>
      </c>
      <c r="B814" s="6" t="s">
        <v>9</v>
      </c>
      <c r="D814" s="6" t="s">
        <v>149</v>
      </c>
      <c r="E814" s="4" t="str">
        <f t="shared" si="0"/>
        <v>Arsama Sebesibe</v>
      </c>
      <c r="F814" s="4" t="str">
        <f t="shared" si="1"/>
        <v>Pflugerville</v>
      </c>
      <c r="G814" s="4" t="str">
        <f t="shared" si="2"/>
        <v>SELP</v>
      </c>
      <c r="AA814" s="6" t="s">
        <v>66</v>
      </c>
    </row>
    <row r="815" spans="1:28" ht="13" x14ac:dyDescent="0.15">
      <c r="A815" s="15">
        <v>43747.684153090275</v>
      </c>
      <c r="B815" s="6" t="s">
        <v>141</v>
      </c>
      <c r="C815" s="6" t="s">
        <v>142</v>
      </c>
      <c r="E815" s="4" t="str">
        <f t="shared" si="0"/>
        <v>Kevin McMillan</v>
      </c>
      <c r="F815" s="4" t="str">
        <f t="shared" si="1"/>
        <v>Stony Point</v>
      </c>
      <c r="G815" s="4" t="str">
        <f t="shared" si="2"/>
        <v>WDLP</v>
      </c>
      <c r="Q815" s="6" t="s">
        <v>171</v>
      </c>
    </row>
    <row r="816" spans="1:28" ht="13" x14ac:dyDescent="0.15">
      <c r="A816" s="15">
        <v>43747.684176793977</v>
      </c>
      <c r="B816" s="6" t="s">
        <v>141</v>
      </c>
      <c r="C816" s="6" t="s">
        <v>142</v>
      </c>
      <c r="E816" s="4" t="str">
        <f t="shared" si="0"/>
        <v>Agnieszka Jesionowska</v>
      </c>
      <c r="F816" s="4" t="str">
        <f t="shared" si="1"/>
        <v>Stony Point</v>
      </c>
      <c r="G816" s="4" t="str">
        <f t="shared" si="2"/>
        <v>WDLP</v>
      </c>
      <c r="Q816" s="6" t="s">
        <v>184</v>
      </c>
    </row>
    <row r="817" spans="1:29" ht="13" x14ac:dyDescent="0.15">
      <c r="A817" s="15">
        <v>43747.684250729166</v>
      </c>
      <c r="B817" s="6" t="s">
        <v>141</v>
      </c>
      <c r="C817" s="6" t="s">
        <v>142</v>
      </c>
      <c r="E817" s="4" t="str">
        <f t="shared" si="0"/>
        <v>Elizabeth Amend</v>
      </c>
      <c r="F817" s="4" t="str">
        <f t="shared" si="1"/>
        <v>Stony Point</v>
      </c>
      <c r="G817" s="4" t="str">
        <f t="shared" si="2"/>
        <v>WDLP</v>
      </c>
      <c r="Q817" s="6" t="s">
        <v>143</v>
      </c>
    </row>
    <row r="818" spans="1:29" ht="13" x14ac:dyDescent="0.15">
      <c r="A818" s="15">
        <v>43747.684287233795</v>
      </c>
      <c r="B818" s="6" t="s">
        <v>9</v>
      </c>
      <c r="D818" s="6" t="s">
        <v>142</v>
      </c>
      <c r="E818" s="4" t="str">
        <f t="shared" si="0"/>
        <v>Jheason Williams</v>
      </c>
      <c r="F818" s="4" t="str">
        <f t="shared" si="1"/>
        <v>Stony Point</v>
      </c>
      <c r="G818" s="4" t="str">
        <f t="shared" si="2"/>
        <v>SELP</v>
      </c>
      <c r="AB818" s="6" t="s">
        <v>364</v>
      </c>
    </row>
    <row r="819" spans="1:29" ht="13" x14ac:dyDescent="0.15">
      <c r="A819" s="15">
        <v>43747.684391273149</v>
      </c>
      <c r="B819" s="6" t="s">
        <v>141</v>
      </c>
      <c r="C819" s="6" t="s">
        <v>168</v>
      </c>
      <c r="E819" s="4" t="str">
        <f t="shared" si="0"/>
        <v>Myzel Oyaro</v>
      </c>
      <c r="F819" s="4" t="str">
        <f t="shared" si="1"/>
        <v>Weiss</v>
      </c>
      <c r="G819" s="4" t="str">
        <f t="shared" si="2"/>
        <v>WDLP</v>
      </c>
      <c r="R819" s="6" t="s">
        <v>363</v>
      </c>
    </row>
    <row r="820" spans="1:29" ht="13" x14ac:dyDescent="0.15">
      <c r="A820" s="15">
        <v>43747.684412060189</v>
      </c>
      <c r="B820" s="6" t="s">
        <v>141</v>
      </c>
      <c r="C820" s="6" t="s">
        <v>149</v>
      </c>
      <c r="E820" s="4" t="str">
        <f t="shared" si="0"/>
        <v>Paisley Tramp</v>
      </c>
      <c r="F820" s="4" t="str">
        <f t="shared" si="1"/>
        <v>Pflugerville</v>
      </c>
      <c r="G820" s="4" t="str">
        <f t="shared" si="2"/>
        <v>WDLP</v>
      </c>
      <c r="P820" s="6" t="s">
        <v>160</v>
      </c>
    </row>
    <row r="821" spans="1:29" ht="13" x14ac:dyDescent="0.15">
      <c r="A821" s="15">
        <v>43747.684423229162</v>
      </c>
      <c r="B821" s="6" t="s">
        <v>9</v>
      </c>
      <c r="D821" s="6" t="s">
        <v>149</v>
      </c>
      <c r="E821" s="4" t="str">
        <f t="shared" si="0"/>
        <v>Cristian Hernandez</v>
      </c>
      <c r="F821" s="4" t="str">
        <f t="shared" si="1"/>
        <v>Pflugerville</v>
      </c>
      <c r="G821" s="4" t="str">
        <f t="shared" si="2"/>
        <v>SELP</v>
      </c>
      <c r="AA821" s="6" t="s">
        <v>70</v>
      </c>
    </row>
    <row r="822" spans="1:29" ht="13" x14ac:dyDescent="0.15">
      <c r="A822" s="15">
        <v>43747.684622916669</v>
      </c>
      <c r="B822" s="6" t="s">
        <v>9</v>
      </c>
      <c r="D822" s="6" t="s">
        <v>142</v>
      </c>
      <c r="E822" s="4" t="str">
        <f t="shared" si="0"/>
        <v>Aidan Lengua</v>
      </c>
      <c r="F822" s="4" t="str">
        <f t="shared" si="1"/>
        <v>Stony Point</v>
      </c>
      <c r="G822" s="4" t="str">
        <f t="shared" si="2"/>
        <v>SELP</v>
      </c>
      <c r="AB822" s="6" t="s">
        <v>204</v>
      </c>
    </row>
    <row r="823" spans="1:29" ht="13" x14ac:dyDescent="0.15">
      <c r="A823" s="15">
        <v>43747.684982719904</v>
      </c>
      <c r="B823" s="6" t="s">
        <v>141</v>
      </c>
      <c r="C823" s="6" t="s">
        <v>142</v>
      </c>
      <c r="E823" s="4" t="str">
        <f t="shared" si="0"/>
        <v>Jatin Kommera</v>
      </c>
      <c r="F823" s="4" t="str">
        <f t="shared" si="1"/>
        <v>Stony Point</v>
      </c>
      <c r="G823" s="4" t="str">
        <f t="shared" si="2"/>
        <v>WDLP</v>
      </c>
      <c r="Q823" s="6" t="s">
        <v>174</v>
      </c>
    </row>
    <row r="824" spans="1:29" ht="13" x14ac:dyDescent="0.15">
      <c r="A824" s="15">
        <v>43747.685099594906</v>
      </c>
      <c r="B824" s="6" t="s">
        <v>9</v>
      </c>
      <c r="D824" s="6" t="s">
        <v>149</v>
      </c>
      <c r="E824" s="4" t="str">
        <f t="shared" si="0"/>
        <v>Jose Gonzalez Macedo</v>
      </c>
      <c r="F824" s="4" t="str">
        <f t="shared" si="1"/>
        <v>Pflugerville</v>
      </c>
      <c r="G824" s="4" t="str">
        <f t="shared" si="2"/>
        <v>SELP</v>
      </c>
      <c r="AA824" s="6" t="s">
        <v>82</v>
      </c>
    </row>
    <row r="825" spans="1:29" ht="13" x14ac:dyDescent="0.15">
      <c r="A825" s="15">
        <v>43747.685159594912</v>
      </c>
      <c r="B825" s="6" t="s">
        <v>9</v>
      </c>
      <c r="D825" s="6" t="s">
        <v>142</v>
      </c>
      <c r="E825" s="4" t="str">
        <f t="shared" si="0"/>
        <v>Delilah Villegas</v>
      </c>
      <c r="F825" s="4" t="str">
        <f t="shared" si="1"/>
        <v>Stony Point</v>
      </c>
      <c r="G825" s="4" t="str">
        <f t="shared" si="2"/>
        <v>SELP</v>
      </c>
      <c r="AB825" s="6" t="s">
        <v>193</v>
      </c>
    </row>
    <row r="826" spans="1:29" ht="13" x14ac:dyDescent="0.15">
      <c r="A826" s="15">
        <v>43747.68517084491</v>
      </c>
      <c r="B826" s="6" t="s">
        <v>141</v>
      </c>
      <c r="C826" s="6" t="s">
        <v>142</v>
      </c>
      <c r="E826" s="4" t="str">
        <f t="shared" si="0"/>
        <v>Giancarlo Fernandez</v>
      </c>
      <c r="F826" s="4" t="str">
        <f t="shared" si="1"/>
        <v>Stony Point</v>
      </c>
      <c r="G826" s="4" t="str">
        <f t="shared" si="2"/>
        <v>WDLP</v>
      </c>
      <c r="Q826" s="6" t="s">
        <v>369</v>
      </c>
    </row>
    <row r="827" spans="1:29" ht="13" x14ac:dyDescent="0.15">
      <c r="A827" s="15">
        <v>43747.685349131949</v>
      </c>
      <c r="B827" s="6" t="s">
        <v>9</v>
      </c>
      <c r="D827" s="6" t="s">
        <v>168</v>
      </c>
      <c r="E827" s="4" t="str">
        <f t="shared" si="0"/>
        <v>Leia Kelly</v>
      </c>
      <c r="F827" s="4" t="str">
        <f t="shared" si="1"/>
        <v>Weiss</v>
      </c>
      <c r="G827" s="4" t="str">
        <f t="shared" si="2"/>
        <v>SELP</v>
      </c>
      <c r="AC827" s="6" t="s">
        <v>118</v>
      </c>
    </row>
    <row r="828" spans="1:29" ht="13" x14ac:dyDescent="0.15">
      <c r="A828" s="15">
        <v>43747.685388923608</v>
      </c>
      <c r="B828" s="6" t="s">
        <v>9</v>
      </c>
      <c r="D828" s="6" t="s">
        <v>168</v>
      </c>
      <c r="E828" s="4" t="str">
        <f t="shared" si="0"/>
        <v>Sadie Langholtz</v>
      </c>
      <c r="F828" s="4" t="str">
        <f t="shared" si="1"/>
        <v>Weiss</v>
      </c>
      <c r="G828" s="4" t="str">
        <f t="shared" si="2"/>
        <v>SELP</v>
      </c>
      <c r="AC828" s="6" t="s">
        <v>122</v>
      </c>
    </row>
    <row r="829" spans="1:29" ht="13" x14ac:dyDescent="0.15">
      <c r="A829" s="15">
        <v>43747.685563449078</v>
      </c>
      <c r="B829" s="6" t="s">
        <v>9</v>
      </c>
      <c r="D829" s="6" t="s">
        <v>144</v>
      </c>
      <c r="E829" s="4" t="str">
        <f t="shared" si="0"/>
        <v>Amanda Escalante</v>
      </c>
      <c r="F829" s="4" t="str">
        <f t="shared" si="1"/>
        <v>Del Valle</v>
      </c>
      <c r="G829" s="4" t="str">
        <f t="shared" si="2"/>
        <v>SELP</v>
      </c>
      <c r="T829" s="6" t="s">
        <v>400</v>
      </c>
    </row>
    <row r="830" spans="1:29" ht="13" x14ac:dyDescent="0.15">
      <c r="A830" s="15">
        <v>43747.685737210646</v>
      </c>
      <c r="B830" s="6" t="s">
        <v>9</v>
      </c>
      <c r="D830" s="6" t="s">
        <v>168</v>
      </c>
      <c r="E830" s="4" t="str">
        <f t="shared" si="0"/>
        <v>Samuel Gunther</v>
      </c>
      <c r="F830" s="4" t="str">
        <f t="shared" si="1"/>
        <v>Weiss</v>
      </c>
      <c r="G830" s="4" t="str">
        <f t="shared" si="2"/>
        <v>SELP</v>
      </c>
      <c r="AC830" s="6" t="s">
        <v>124</v>
      </c>
    </row>
    <row r="831" spans="1:29" ht="13" x14ac:dyDescent="0.15">
      <c r="A831" s="15">
        <v>43747.685804976849</v>
      </c>
      <c r="B831" s="6" t="s">
        <v>141</v>
      </c>
      <c r="C831" s="6" t="s">
        <v>142</v>
      </c>
      <c r="E831" s="4" t="str">
        <f t="shared" si="0"/>
        <v>Jaden Desmond</v>
      </c>
      <c r="F831" s="4" t="str">
        <f t="shared" si="1"/>
        <v>Stony Point</v>
      </c>
      <c r="G831" s="4" t="str">
        <f t="shared" si="2"/>
        <v>WDLP</v>
      </c>
      <c r="Q831" s="6" t="s">
        <v>164</v>
      </c>
    </row>
    <row r="832" spans="1:29" ht="13" x14ac:dyDescent="0.15">
      <c r="A832" s="15">
        <v>43747.685875034724</v>
      </c>
      <c r="B832" s="6" t="s">
        <v>141</v>
      </c>
      <c r="C832" s="6" t="s">
        <v>142</v>
      </c>
      <c r="E832" s="4" t="str">
        <f t="shared" si="0"/>
        <v>Aliana Sanchez</v>
      </c>
      <c r="F832" s="4" t="str">
        <f t="shared" si="1"/>
        <v>Stony Point</v>
      </c>
      <c r="G832" s="4" t="str">
        <f t="shared" si="2"/>
        <v>WDLP</v>
      </c>
      <c r="Q832" s="6" t="s">
        <v>183</v>
      </c>
    </row>
    <row r="833" spans="1:29" ht="13" x14ac:dyDescent="0.15">
      <c r="A833" s="15">
        <v>43747.685919166666</v>
      </c>
      <c r="B833" s="6" t="s">
        <v>141</v>
      </c>
      <c r="C833" s="6" t="s">
        <v>142</v>
      </c>
      <c r="E833" s="4" t="str">
        <f t="shared" si="0"/>
        <v>Manas Mamtora</v>
      </c>
      <c r="F833" s="4" t="str">
        <f t="shared" si="1"/>
        <v>Stony Point</v>
      </c>
      <c r="G833" s="4" t="str">
        <f t="shared" si="2"/>
        <v>WDLP</v>
      </c>
      <c r="Q833" s="6" t="s">
        <v>180</v>
      </c>
    </row>
    <row r="834" spans="1:29" ht="13" x14ac:dyDescent="0.15">
      <c r="A834" s="15">
        <v>43747.686021296293</v>
      </c>
      <c r="B834" s="6" t="s">
        <v>141</v>
      </c>
      <c r="C834" s="6" t="s">
        <v>149</v>
      </c>
      <c r="E834" s="4" t="str">
        <f t="shared" si="0"/>
        <v>Wyatt Price</v>
      </c>
      <c r="F834" s="4" t="str">
        <f t="shared" si="1"/>
        <v>Pflugerville</v>
      </c>
      <c r="G834" s="4" t="str">
        <f t="shared" si="2"/>
        <v>WDLP</v>
      </c>
      <c r="P834" s="6" t="s">
        <v>362</v>
      </c>
    </row>
    <row r="835" spans="1:29" ht="13" x14ac:dyDescent="0.15">
      <c r="A835" s="15">
        <v>43747.68611037037</v>
      </c>
      <c r="B835" s="6" t="s">
        <v>141</v>
      </c>
      <c r="C835" s="6" t="s">
        <v>142</v>
      </c>
      <c r="E835" s="4" t="str">
        <f t="shared" si="0"/>
        <v>Kyle Chambless</v>
      </c>
      <c r="F835" s="4" t="str">
        <f t="shared" si="1"/>
        <v>Stony Point</v>
      </c>
      <c r="G835" s="4" t="str">
        <f t="shared" si="2"/>
        <v>WDLP</v>
      </c>
      <c r="Q835" s="6" t="s">
        <v>181</v>
      </c>
    </row>
    <row r="836" spans="1:29" ht="13" x14ac:dyDescent="0.15">
      <c r="A836" s="15">
        <v>43747.686647337963</v>
      </c>
      <c r="B836" s="6" t="s">
        <v>9</v>
      </c>
      <c r="D836" s="6" t="s">
        <v>168</v>
      </c>
      <c r="E836" s="4" t="str">
        <f t="shared" si="0"/>
        <v>Angelyna Le</v>
      </c>
      <c r="F836" s="4" t="str">
        <f t="shared" si="1"/>
        <v>Weiss</v>
      </c>
      <c r="G836" s="4" t="str">
        <f t="shared" si="2"/>
        <v>SELP</v>
      </c>
      <c r="AC836" s="6" t="s">
        <v>104</v>
      </c>
    </row>
    <row r="837" spans="1:29" ht="13" x14ac:dyDescent="0.15">
      <c r="A837" s="15">
        <v>43747.686667824077</v>
      </c>
      <c r="B837" s="6" t="s">
        <v>141</v>
      </c>
      <c r="C837" s="6" t="s">
        <v>168</v>
      </c>
      <c r="E837" s="4" t="str">
        <f t="shared" si="0"/>
        <v>Abigail Berry</v>
      </c>
      <c r="F837" s="4" t="str">
        <f t="shared" si="1"/>
        <v>Weiss</v>
      </c>
      <c r="G837" s="4" t="str">
        <f t="shared" si="2"/>
        <v>WDLP</v>
      </c>
      <c r="R837" s="6" t="s">
        <v>192</v>
      </c>
    </row>
    <row r="838" spans="1:29" ht="13" x14ac:dyDescent="0.15">
      <c r="A838" s="15">
        <v>43747.686856469911</v>
      </c>
      <c r="B838" s="6" t="s">
        <v>9</v>
      </c>
      <c r="D838" s="6" t="s">
        <v>144</v>
      </c>
      <c r="E838" s="4" t="str">
        <f t="shared" si="0"/>
        <v>Esperanza Hernandez</v>
      </c>
      <c r="F838" s="4" t="str">
        <f t="shared" si="1"/>
        <v>Del Valle</v>
      </c>
      <c r="G838" s="4" t="str">
        <f t="shared" si="2"/>
        <v>SELP</v>
      </c>
      <c r="T838" s="6" t="s">
        <v>173</v>
      </c>
    </row>
    <row r="839" spans="1:29" ht="13" x14ac:dyDescent="0.15">
      <c r="A839" s="15">
        <v>43747.68688721065</v>
      </c>
      <c r="B839" s="6" t="s">
        <v>141</v>
      </c>
      <c r="C839" s="6" t="s">
        <v>149</v>
      </c>
      <c r="E839" s="4" t="str">
        <f t="shared" si="0"/>
        <v>Aileen Garcia</v>
      </c>
      <c r="F839" s="4" t="str">
        <f t="shared" si="1"/>
        <v>Pflugerville</v>
      </c>
      <c r="G839" s="4" t="str">
        <f t="shared" si="2"/>
        <v>WDLP</v>
      </c>
      <c r="P839" s="6" t="s">
        <v>179</v>
      </c>
    </row>
    <row r="840" spans="1:29" ht="13" x14ac:dyDescent="0.15">
      <c r="A840" s="15">
        <v>43747.687058229167</v>
      </c>
      <c r="B840" s="6" t="s">
        <v>9</v>
      </c>
      <c r="D840" s="6" t="s">
        <v>149</v>
      </c>
      <c r="E840" s="4" t="str">
        <f t="shared" si="0"/>
        <v>Isabel Suarez</v>
      </c>
      <c r="F840" s="4" t="str">
        <f t="shared" si="1"/>
        <v>Pflugerville</v>
      </c>
      <c r="G840" s="4" t="str">
        <f t="shared" si="2"/>
        <v>SELP</v>
      </c>
      <c r="AA840" s="6" t="s">
        <v>78</v>
      </c>
    </row>
    <row r="841" spans="1:29" ht="13" x14ac:dyDescent="0.15">
      <c r="A841" s="15">
        <v>43747.687155208332</v>
      </c>
      <c r="B841" s="6" t="s">
        <v>141</v>
      </c>
      <c r="C841" s="6" t="s">
        <v>142</v>
      </c>
      <c r="E841" s="4" t="str">
        <f t="shared" si="0"/>
        <v>Jazziah Reyes</v>
      </c>
      <c r="F841" s="4" t="str">
        <f t="shared" si="1"/>
        <v>Stony Point</v>
      </c>
      <c r="G841" s="4" t="str">
        <f t="shared" si="2"/>
        <v>WDLP</v>
      </c>
      <c r="Q841" s="6" t="s">
        <v>412</v>
      </c>
    </row>
    <row r="842" spans="1:29" ht="13" x14ac:dyDescent="0.15">
      <c r="A842" s="15">
        <v>43747.687381481483</v>
      </c>
      <c r="B842" s="6" t="s">
        <v>141</v>
      </c>
      <c r="C842" s="6" t="s">
        <v>142</v>
      </c>
      <c r="E842" s="4" t="str">
        <f t="shared" si="0"/>
        <v>Jameson Shook</v>
      </c>
      <c r="F842" s="4" t="str">
        <f t="shared" si="1"/>
        <v>Stony Point</v>
      </c>
      <c r="G842" s="4" t="str">
        <f t="shared" si="2"/>
        <v>WDLP</v>
      </c>
      <c r="Q842" s="6" t="s">
        <v>170</v>
      </c>
    </row>
    <row r="843" spans="1:29" ht="13" x14ac:dyDescent="0.15">
      <c r="A843" s="15">
        <v>43747.687473402781</v>
      </c>
      <c r="B843" s="6" t="s">
        <v>141</v>
      </c>
      <c r="C843" s="6" t="s">
        <v>149</v>
      </c>
      <c r="E843" s="4" t="str">
        <f t="shared" si="0"/>
        <v>Nieya Crenshaw</v>
      </c>
      <c r="F843" s="4" t="str">
        <f t="shared" si="1"/>
        <v>Pflugerville</v>
      </c>
      <c r="G843" s="4" t="str">
        <f t="shared" si="2"/>
        <v>WDLP</v>
      </c>
      <c r="P843" s="6" t="s">
        <v>361</v>
      </c>
    </row>
    <row r="844" spans="1:29" ht="13" x14ac:dyDescent="0.15">
      <c r="A844" s="15">
        <v>43747.687514120371</v>
      </c>
      <c r="B844" s="6" t="s">
        <v>141</v>
      </c>
      <c r="C844" s="6" t="s">
        <v>168</v>
      </c>
      <c r="E844" s="4" t="str">
        <f t="shared" si="0"/>
        <v>Favour Toghanro</v>
      </c>
      <c r="F844" s="4" t="str">
        <f t="shared" si="1"/>
        <v>Weiss</v>
      </c>
      <c r="G844" s="4" t="str">
        <f t="shared" si="2"/>
        <v>WDLP</v>
      </c>
      <c r="R844" s="6" t="s">
        <v>198</v>
      </c>
    </row>
    <row r="845" spans="1:29" ht="13" x14ac:dyDescent="0.15">
      <c r="A845" s="15">
        <v>43747.687686331017</v>
      </c>
      <c r="B845" s="6" t="s">
        <v>9</v>
      </c>
      <c r="D845" s="6" t="s">
        <v>144</v>
      </c>
      <c r="E845" s="4" t="str">
        <f t="shared" si="0"/>
        <v>Henry Dominguez</v>
      </c>
      <c r="F845" s="4" t="str">
        <f t="shared" si="1"/>
        <v>Del Valle</v>
      </c>
      <c r="G845" s="4" t="str">
        <f t="shared" si="2"/>
        <v>SELP</v>
      </c>
      <c r="T845" s="6" t="s">
        <v>222</v>
      </c>
    </row>
    <row r="846" spans="1:29" ht="13" x14ac:dyDescent="0.15">
      <c r="A846" s="15">
        <v>43747.687880590282</v>
      </c>
      <c r="B846" s="6" t="s">
        <v>9</v>
      </c>
      <c r="D846" s="6" t="s">
        <v>149</v>
      </c>
      <c r="E846" s="4" t="str">
        <f t="shared" si="0"/>
        <v>Damari Myers</v>
      </c>
      <c r="F846" s="4" t="str">
        <f t="shared" si="1"/>
        <v>Pflugerville</v>
      </c>
      <c r="G846" s="4" t="str">
        <f t="shared" si="2"/>
        <v>SELP</v>
      </c>
      <c r="AA846" s="6" t="s">
        <v>72</v>
      </c>
    </row>
    <row r="847" spans="1:29" ht="13" x14ac:dyDescent="0.15">
      <c r="A847" s="15">
        <v>43747.688011423612</v>
      </c>
      <c r="B847" s="6" t="s">
        <v>9</v>
      </c>
      <c r="D847" s="6" t="s">
        <v>168</v>
      </c>
      <c r="E847" s="4" t="str">
        <f t="shared" si="0"/>
        <v>Chase Robbins</v>
      </c>
      <c r="F847" s="4" t="str">
        <f t="shared" si="1"/>
        <v>Weiss</v>
      </c>
      <c r="G847" s="4" t="str">
        <f t="shared" si="2"/>
        <v>SELP</v>
      </c>
      <c r="AC847" s="6" t="s">
        <v>110</v>
      </c>
    </row>
    <row r="848" spans="1:29" ht="13" x14ac:dyDescent="0.15">
      <c r="A848" s="15">
        <v>43747.688031435187</v>
      </c>
      <c r="B848" s="6" t="s">
        <v>9</v>
      </c>
      <c r="D848" s="6" t="s">
        <v>149</v>
      </c>
      <c r="E848" s="4" t="str">
        <f t="shared" si="0"/>
        <v>Emily Vidaurri</v>
      </c>
      <c r="F848" s="4" t="str">
        <f t="shared" si="1"/>
        <v>Pflugerville</v>
      </c>
      <c r="G848" s="4" t="str">
        <f t="shared" si="2"/>
        <v>SELP</v>
      </c>
      <c r="AA848" s="6" t="s">
        <v>76</v>
      </c>
    </row>
    <row r="849" spans="1:29" ht="13" x14ac:dyDescent="0.15">
      <c r="A849" s="15">
        <v>43747.688123749998</v>
      </c>
      <c r="B849" s="6" t="s">
        <v>9</v>
      </c>
      <c r="D849" s="6" t="s">
        <v>168</v>
      </c>
      <c r="E849" s="4" t="str">
        <f t="shared" si="0"/>
        <v>Caleb Ulangca</v>
      </c>
      <c r="F849" s="4" t="str">
        <f t="shared" si="1"/>
        <v>Weiss</v>
      </c>
      <c r="G849" s="4" t="str">
        <f t="shared" si="2"/>
        <v>SELP</v>
      </c>
      <c r="AC849" s="6" t="s">
        <v>108</v>
      </c>
    </row>
    <row r="850" spans="1:29" ht="13" x14ac:dyDescent="0.15">
      <c r="A850" s="15">
        <v>43747.688174594907</v>
      </c>
      <c r="B850" s="6" t="s">
        <v>141</v>
      </c>
      <c r="C850" s="6" t="s">
        <v>168</v>
      </c>
      <c r="E850" s="4" t="str">
        <f t="shared" si="0"/>
        <v>Isaac Ahonle</v>
      </c>
      <c r="F850" s="4" t="str">
        <f t="shared" si="1"/>
        <v>Weiss</v>
      </c>
      <c r="G850" s="4" t="str">
        <f t="shared" si="2"/>
        <v>WDLP</v>
      </c>
      <c r="R850" s="6" t="s">
        <v>189</v>
      </c>
    </row>
    <row r="851" spans="1:29" ht="13" x14ac:dyDescent="0.15">
      <c r="A851" s="15">
        <v>43747.688348136573</v>
      </c>
      <c r="B851" s="6" t="s">
        <v>141</v>
      </c>
      <c r="C851" s="6" t="s">
        <v>144</v>
      </c>
      <c r="E851" s="4" t="str">
        <f t="shared" si="0"/>
        <v>Adrian Zermeno</v>
      </c>
      <c r="F851" s="4" t="str">
        <f t="shared" si="1"/>
        <v>Del Valle</v>
      </c>
      <c r="G851" s="4" t="str">
        <f t="shared" si="2"/>
        <v>WDLP</v>
      </c>
      <c r="I851" s="6" t="s">
        <v>296</v>
      </c>
    </row>
    <row r="852" spans="1:29" ht="13" x14ac:dyDescent="0.15">
      <c r="A852" s="15">
        <v>43747.688756331016</v>
      </c>
      <c r="B852" s="6" t="s">
        <v>141</v>
      </c>
      <c r="C852" s="6" t="s">
        <v>144</v>
      </c>
      <c r="E852" s="4" t="str">
        <f t="shared" si="0"/>
        <v>Adrian Zermeno</v>
      </c>
      <c r="F852" s="4" t="str">
        <f t="shared" si="1"/>
        <v>Del Valle</v>
      </c>
      <c r="G852" s="4" t="str">
        <f t="shared" si="2"/>
        <v>WDLP</v>
      </c>
      <c r="I852" s="6" t="s">
        <v>296</v>
      </c>
    </row>
    <row r="853" spans="1:29" ht="13" x14ac:dyDescent="0.15">
      <c r="A853" s="15">
        <v>43747.68888188657</v>
      </c>
      <c r="B853" s="6" t="s">
        <v>9</v>
      </c>
      <c r="D853" s="6" t="s">
        <v>144</v>
      </c>
      <c r="E853" s="4" t="str">
        <f t="shared" si="0"/>
        <v>Jose Hernandez</v>
      </c>
      <c r="F853" s="4" t="str">
        <f t="shared" si="1"/>
        <v>Del Valle</v>
      </c>
      <c r="G853" s="4" t="str">
        <f t="shared" si="2"/>
        <v>SELP</v>
      </c>
      <c r="T853" s="6" t="s">
        <v>413</v>
      </c>
    </row>
    <row r="854" spans="1:29" ht="13" x14ac:dyDescent="0.15">
      <c r="A854" s="15">
        <v>43747.690005069446</v>
      </c>
      <c r="B854" s="6" t="s">
        <v>141</v>
      </c>
      <c r="C854" s="6" t="s">
        <v>194</v>
      </c>
      <c r="E854" s="4" t="str">
        <f t="shared" si="0"/>
        <v>Francisco Ojeda</v>
      </c>
      <c r="F854" s="4" t="str">
        <f t="shared" si="1"/>
        <v>Akins</v>
      </c>
      <c r="G854" s="4" t="str">
        <f t="shared" si="2"/>
        <v>WDLP</v>
      </c>
      <c r="H854" s="6" t="s">
        <v>201</v>
      </c>
    </row>
    <row r="855" spans="1:29" ht="13" x14ac:dyDescent="0.15">
      <c r="A855" s="15">
        <v>43747.690203321763</v>
      </c>
      <c r="B855" s="6" t="s">
        <v>141</v>
      </c>
      <c r="C855" s="6" t="s">
        <v>168</v>
      </c>
      <c r="E855" s="4" t="str">
        <f t="shared" si="0"/>
        <v>Gabriella Vallejo</v>
      </c>
      <c r="F855" s="4" t="str">
        <f t="shared" si="1"/>
        <v>Weiss</v>
      </c>
      <c r="G855" s="4" t="str">
        <f t="shared" si="2"/>
        <v>WDLP</v>
      </c>
      <c r="R855" s="6" t="s">
        <v>190</v>
      </c>
    </row>
    <row r="856" spans="1:29" ht="13" x14ac:dyDescent="0.15">
      <c r="A856" s="15">
        <v>43747.690313923609</v>
      </c>
      <c r="B856" s="6" t="s">
        <v>141</v>
      </c>
      <c r="C856" s="6" t="s">
        <v>142</v>
      </c>
      <c r="E856" s="4" t="str">
        <f t="shared" si="0"/>
        <v>Kathleen Robot</v>
      </c>
      <c r="F856" s="4" t="str">
        <f t="shared" si="1"/>
        <v>Stony Point</v>
      </c>
      <c r="G856" s="4" t="str">
        <f t="shared" si="2"/>
        <v>WDLP</v>
      </c>
      <c r="Q856" s="6" t="s">
        <v>405</v>
      </c>
    </row>
    <row r="857" spans="1:29" ht="13" x14ac:dyDescent="0.15">
      <c r="A857" s="15">
        <v>43747.690335173611</v>
      </c>
      <c r="B857" s="6" t="s">
        <v>141</v>
      </c>
      <c r="C857" s="6" t="s">
        <v>168</v>
      </c>
      <c r="E857" s="4" t="str">
        <f t="shared" si="0"/>
        <v>Luz Sanchez</v>
      </c>
      <c r="F857" s="4" t="str">
        <f t="shared" si="1"/>
        <v>Weiss</v>
      </c>
      <c r="G857" s="4" t="str">
        <f t="shared" si="2"/>
        <v>WDLP</v>
      </c>
      <c r="R857" s="6" t="s">
        <v>367</v>
      </c>
    </row>
    <row r="858" spans="1:29" ht="13" x14ac:dyDescent="0.15">
      <c r="A858" s="15">
        <v>43747.690588078709</v>
      </c>
      <c r="B858" s="6" t="s">
        <v>141</v>
      </c>
      <c r="C858" s="6" t="s">
        <v>194</v>
      </c>
      <c r="E858" s="4" t="str">
        <f t="shared" si="0"/>
        <v>Nicholas Cibrone</v>
      </c>
      <c r="F858" s="4" t="str">
        <f t="shared" si="1"/>
        <v>Akins</v>
      </c>
      <c r="G858" s="4" t="str">
        <f t="shared" si="2"/>
        <v>WDLP</v>
      </c>
      <c r="H858" s="6" t="s">
        <v>200</v>
      </c>
    </row>
    <row r="859" spans="1:29" ht="13" x14ac:dyDescent="0.15">
      <c r="A859" s="15">
        <v>43747.690814710644</v>
      </c>
      <c r="B859" s="6" t="s">
        <v>141</v>
      </c>
      <c r="C859" s="6" t="s">
        <v>194</v>
      </c>
      <c r="E859" s="4" t="str">
        <f t="shared" si="0"/>
        <v>William Hale</v>
      </c>
      <c r="F859" s="4" t="str">
        <f t="shared" si="1"/>
        <v>Akins</v>
      </c>
      <c r="G859" s="4" t="str">
        <f t="shared" si="2"/>
        <v>WDLP</v>
      </c>
      <c r="H859" s="6" t="s">
        <v>205</v>
      </c>
    </row>
    <row r="860" spans="1:29" ht="13" x14ac:dyDescent="0.15">
      <c r="A860" s="15">
        <v>43747.691052060181</v>
      </c>
      <c r="B860" s="6" t="s">
        <v>141</v>
      </c>
      <c r="C860" s="6" t="s">
        <v>194</v>
      </c>
      <c r="E860" s="4" t="str">
        <f t="shared" si="0"/>
        <v>Brendon Garrison</v>
      </c>
      <c r="F860" s="4" t="str">
        <f t="shared" si="1"/>
        <v>Akins</v>
      </c>
      <c r="G860" s="4" t="str">
        <f t="shared" si="2"/>
        <v>WDLP</v>
      </c>
      <c r="H860" s="6" t="s">
        <v>375</v>
      </c>
    </row>
    <row r="861" spans="1:29" ht="13" x14ac:dyDescent="0.15">
      <c r="A861" s="15">
        <v>43747.691240335647</v>
      </c>
      <c r="B861" s="6" t="s">
        <v>141</v>
      </c>
      <c r="C861" s="6" t="s">
        <v>194</v>
      </c>
      <c r="E861" s="4" t="str">
        <f t="shared" si="0"/>
        <v>Sean Koonce</v>
      </c>
      <c r="F861" s="4" t="str">
        <f t="shared" si="1"/>
        <v>Akins</v>
      </c>
      <c r="G861" s="4" t="str">
        <f t="shared" si="2"/>
        <v>WDLP</v>
      </c>
      <c r="H861" s="6" t="s">
        <v>203</v>
      </c>
    </row>
    <row r="862" spans="1:29" ht="13" x14ac:dyDescent="0.15">
      <c r="A862" s="15">
        <v>43747.69133736111</v>
      </c>
      <c r="B862" s="6" t="s">
        <v>141</v>
      </c>
      <c r="C862" s="6" t="s">
        <v>194</v>
      </c>
      <c r="E862" s="4" t="str">
        <f t="shared" si="0"/>
        <v>Emma San Miguel</v>
      </c>
      <c r="F862" s="4" t="str">
        <f t="shared" si="1"/>
        <v>Akins</v>
      </c>
      <c r="G862" s="4" t="str">
        <f t="shared" si="2"/>
        <v>WDLP</v>
      </c>
      <c r="H862" s="6" t="s">
        <v>378</v>
      </c>
    </row>
    <row r="863" spans="1:29" ht="13" x14ac:dyDescent="0.15">
      <c r="A863" s="15">
        <v>43747.691550567135</v>
      </c>
      <c r="B863" s="6" t="s">
        <v>141</v>
      </c>
      <c r="C863" s="6" t="s">
        <v>142</v>
      </c>
      <c r="E863" s="4" t="str">
        <f t="shared" si="0"/>
        <v>Mark Gallegos</v>
      </c>
      <c r="F863" s="4" t="str">
        <f t="shared" si="1"/>
        <v>Stony Point</v>
      </c>
      <c r="G863" s="4" t="str">
        <f t="shared" si="2"/>
        <v>WDLP</v>
      </c>
      <c r="Q863" s="6" t="s">
        <v>371</v>
      </c>
    </row>
    <row r="864" spans="1:29" ht="13" x14ac:dyDescent="0.15">
      <c r="A864" s="15">
        <v>43747.691790520832</v>
      </c>
      <c r="B864" s="6" t="s">
        <v>141</v>
      </c>
      <c r="C864" s="6" t="s">
        <v>194</v>
      </c>
      <c r="E864" s="4" t="str">
        <f t="shared" si="0"/>
        <v>Kennia Toledo</v>
      </c>
      <c r="F864" s="4" t="str">
        <f t="shared" si="1"/>
        <v>Akins</v>
      </c>
      <c r="G864" s="4" t="str">
        <f t="shared" si="2"/>
        <v>WDLP</v>
      </c>
      <c r="H864" s="6" t="s">
        <v>374</v>
      </c>
    </row>
    <row r="865" spans="1:16" ht="13" x14ac:dyDescent="0.15">
      <c r="A865" s="15">
        <v>43747.692426585651</v>
      </c>
      <c r="B865" s="6" t="s">
        <v>141</v>
      </c>
      <c r="C865" s="6" t="s">
        <v>194</v>
      </c>
      <c r="E865" s="4" t="str">
        <f t="shared" si="0"/>
        <v>Kimberly Lujan</v>
      </c>
      <c r="F865" s="4" t="str">
        <f t="shared" si="1"/>
        <v>Akins</v>
      </c>
      <c r="G865" s="4" t="str">
        <f t="shared" si="2"/>
        <v>WDLP</v>
      </c>
      <c r="H865" s="6" t="s">
        <v>377</v>
      </c>
    </row>
    <row r="866" spans="1:16" ht="13" x14ac:dyDescent="0.15">
      <c r="A866" s="15">
        <v>43747.692525393519</v>
      </c>
      <c r="B866" s="6" t="s">
        <v>141</v>
      </c>
      <c r="C866" s="6" t="s">
        <v>194</v>
      </c>
      <c r="E866" s="4" t="str">
        <f t="shared" si="0"/>
        <v>Ashlyn King</v>
      </c>
      <c r="F866" s="4" t="str">
        <f t="shared" si="1"/>
        <v>Akins</v>
      </c>
      <c r="G866" s="4" t="str">
        <f t="shared" si="2"/>
        <v>WDLP</v>
      </c>
      <c r="H866" s="6" t="s">
        <v>195</v>
      </c>
    </row>
    <row r="867" spans="1:16" ht="13" x14ac:dyDescent="0.15">
      <c r="A867" s="15">
        <v>43747.692667013893</v>
      </c>
      <c r="B867" s="6" t="s">
        <v>141</v>
      </c>
      <c r="C867" s="6" t="s">
        <v>194</v>
      </c>
      <c r="E867" s="4" t="str">
        <f t="shared" si="0"/>
        <v>Maria Contreras</v>
      </c>
      <c r="F867" s="4" t="str">
        <f t="shared" si="1"/>
        <v>Akins</v>
      </c>
      <c r="G867" s="4" t="str">
        <f t="shared" si="2"/>
        <v>WDLP</v>
      </c>
      <c r="H867" s="6" t="s">
        <v>208</v>
      </c>
    </row>
    <row r="868" spans="1:16" ht="13" x14ac:dyDescent="0.15">
      <c r="A868" s="15">
        <v>43747.692873518521</v>
      </c>
      <c r="B868" s="6" t="s">
        <v>141</v>
      </c>
      <c r="C868" s="6" t="s">
        <v>194</v>
      </c>
      <c r="E868" s="4" t="str">
        <f t="shared" si="0"/>
        <v>Fabiana Holod</v>
      </c>
      <c r="F868" s="4" t="str">
        <f t="shared" si="1"/>
        <v>Akins</v>
      </c>
      <c r="G868" s="4" t="str">
        <f t="shared" si="2"/>
        <v>WDLP</v>
      </c>
      <c r="H868" s="6" t="s">
        <v>373</v>
      </c>
    </row>
    <row r="869" spans="1:16" ht="13" x14ac:dyDescent="0.15">
      <c r="A869" s="15">
        <v>43747.69303613426</v>
      </c>
      <c r="B869" s="6" t="s">
        <v>141</v>
      </c>
      <c r="C869" s="6" t="s">
        <v>194</v>
      </c>
      <c r="E869" s="4" t="str">
        <f t="shared" si="0"/>
        <v>Sofia Ayala</v>
      </c>
      <c r="F869" s="4" t="str">
        <f t="shared" si="1"/>
        <v>Akins</v>
      </c>
      <c r="G869" s="4" t="str">
        <f t="shared" si="2"/>
        <v>WDLP</v>
      </c>
      <c r="H869" s="6" t="s">
        <v>376</v>
      </c>
    </row>
    <row r="870" spans="1:16" ht="13" x14ac:dyDescent="0.15">
      <c r="A870" s="15">
        <v>43747.693187951387</v>
      </c>
      <c r="B870" s="6" t="s">
        <v>141</v>
      </c>
      <c r="C870" s="6" t="s">
        <v>194</v>
      </c>
      <c r="E870" s="4" t="str">
        <f t="shared" si="0"/>
        <v>Esteban Rivera</v>
      </c>
      <c r="F870" s="4" t="str">
        <f t="shared" si="1"/>
        <v>Akins</v>
      </c>
      <c r="G870" s="4" t="str">
        <f t="shared" si="2"/>
        <v>WDLP</v>
      </c>
      <c r="H870" s="6" t="s">
        <v>220</v>
      </c>
    </row>
    <row r="871" spans="1:16" ht="13" x14ac:dyDescent="0.15">
      <c r="A871" s="15">
        <v>43747.694531678237</v>
      </c>
      <c r="B871" s="6" t="s">
        <v>141</v>
      </c>
      <c r="C871" s="6" t="s">
        <v>194</v>
      </c>
      <c r="E871" s="4" t="str">
        <f t="shared" si="0"/>
        <v>Ben Gross</v>
      </c>
      <c r="F871" s="4" t="str">
        <f t="shared" si="1"/>
        <v>Akins</v>
      </c>
      <c r="G871" s="4" t="str">
        <f t="shared" si="2"/>
        <v>WDLP</v>
      </c>
      <c r="H871" s="6" t="s">
        <v>414</v>
      </c>
    </row>
    <row r="872" spans="1:16" ht="13" x14ac:dyDescent="0.15">
      <c r="A872" s="15">
        <v>43747.694819745375</v>
      </c>
      <c r="B872" s="6" t="s">
        <v>141</v>
      </c>
      <c r="C872" s="6" t="s">
        <v>194</v>
      </c>
      <c r="E872" s="4" t="str">
        <f t="shared" si="0"/>
        <v>Jayden Bryant</v>
      </c>
      <c r="F872" s="4" t="str">
        <f t="shared" si="1"/>
        <v>Akins</v>
      </c>
      <c r="G872" s="4" t="str">
        <f t="shared" si="2"/>
        <v>WDLP</v>
      </c>
      <c r="H872" s="6" t="s">
        <v>406</v>
      </c>
    </row>
    <row r="873" spans="1:16" ht="13" x14ac:dyDescent="0.15">
      <c r="A873" s="15">
        <v>43747.695014259254</v>
      </c>
      <c r="B873" s="6" t="s">
        <v>141</v>
      </c>
      <c r="C873" s="6" t="s">
        <v>194</v>
      </c>
      <c r="E873" s="4" t="str">
        <f t="shared" si="0"/>
        <v>Nallely Alonso</v>
      </c>
      <c r="F873" s="4" t="str">
        <f t="shared" si="1"/>
        <v>Akins</v>
      </c>
      <c r="G873" s="4" t="str">
        <f t="shared" si="2"/>
        <v>WDLP</v>
      </c>
      <c r="H873" s="6" t="s">
        <v>407</v>
      </c>
    </row>
    <row r="874" spans="1:16" ht="13" x14ac:dyDescent="0.15">
      <c r="A874" s="15">
        <v>43747.697165138889</v>
      </c>
      <c r="B874" s="6" t="s">
        <v>141</v>
      </c>
      <c r="C874" s="6" t="s">
        <v>194</v>
      </c>
      <c r="E874" s="4" t="str">
        <f t="shared" si="0"/>
        <v>Yazmin Tambunga</v>
      </c>
      <c r="F874" s="4" t="str">
        <f t="shared" si="1"/>
        <v>Akins</v>
      </c>
      <c r="G874" s="4" t="str">
        <f t="shared" si="2"/>
        <v>WDLP</v>
      </c>
      <c r="H874" s="6" t="s">
        <v>206</v>
      </c>
    </row>
    <row r="875" spans="1:16" ht="13" x14ac:dyDescent="0.15">
      <c r="A875" s="15">
        <v>43747.699019675929</v>
      </c>
      <c r="B875" s="6" t="s">
        <v>141</v>
      </c>
      <c r="C875" s="6" t="s">
        <v>149</v>
      </c>
      <c r="E875" s="4" t="str">
        <f t="shared" si="0"/>
        <v>Lupita Avila Ramirez</v>
      </c>
      <c r="F875" s="4" t="str">
        <f t="shared" si="1"/>
        <v>Pflugerville</v>
      </c>
      <c r="G875" s="4" t="str">
        <f t="shared" si="2"/>
        <v>WDLP</v>
      </c>
      <c r="P875" s="6" t="s">
        <v>158</v>
      </c>
    </row>
    <row r="876" spans="1:16" ht="13" x14ac:dyDescent="0.15">
      <c r="A876" s="15">
        <v>43747.700403356481</v>
      </c>
      <c r="B876" s="6" t="s">
        <v>141</v>
      </c>
      <c r="C876" s="6" t="s">
        <v>210</v>
      </c>
      <c r="E876" s="4" t="str">
        <f t="shared" si="0"/>
        <v>Ellie Chan</v>
      </c>
      <c r="F876" s="4" t="str">
        <f t="shared" si="1"/>
        <v>Manor Early College High School</v>
      </c>
      <c r="G876" s="4" t="str">
        <f t="shared" si="2"/>
        <v>WDLP</v>
      </c>
      <c r="L876" s="6" t="s">
        <v>214</v>
      </c>
    </row>
    <row r="877" spans="1:16" ht="13" x14ac:dyDescent="0.15">
      <c r="A877" s="15">
        <v>43747.700929733794</v>
      </c>
      <c r="B877" s="6" t="s">
        <v>141</v>
      </c>
      <c r="C877" s="6" t="s">
        <v>210</v>
      </c>
      <c r="E877" s="4" t="str">
        <f t="shared" si="0"/>
        <v>Kiya Clay</v>
      </c>
      <c r="F877" s="4" t="str">
        <f t="shared" si="1"/>
        <v>Manor Early College High School</v>
      </c>
      <c r="G877" s="4" t="str">
        <f t="shared" si="2"/>
        <v>WDLP</v>
      </c>
      <c r="L877" s="6" t="s">
        <v>212</v>
      </c>
    </row>
    <row r="878" spans="1:16" ht="13" x14ac:dyDescent="0.15">
      <c r="A878" s="15">
        <v>43747.701251967592</v>
      </c>
      <c r="B878" s="6" t="s">
        <v>141</v>
      </c>
      <c r="C878" s="6" t="s">
        <v>234</v>
      </c>
      <c r="E878" s="4" t="str">
        <f t="shared" si="0"/>
        <v>Ricardo Luna</v>
      </c>
      <c r="F878" s="4" t="str">
        <f t="shared" si="1"/>
        <v>Manor High School</v>
      </c>
      <c r="G878" s="4" t="str">
        <f t="shared" si="2"/>
        <v>WDLP</v>
      </c>
      <c r="M878" s="6" t="s">
        <v>382</v>
      </c>
    </row>
    <row r="879" spans="1:16" ht="13" x14ac:dyDescent="0.15">
      <c r="A879" s="15">
        <v>43747.702096655092</v>
      </c>
      <c r="B879" s="6" t="s">
        <v>141</v>
      </c>
      <c r="C879" s="6" t="s">
        <v>210</v>
      </c>
      <c r="E879" s="4" t="str">
        <f t="shared" si="0"/>
        <v>Shiron Hamlin Jr.</v>
      </c>
      <c r="F879" s="4" t="str">
        <f t="shared" si="1"/>
        <v>Manor Early College High School</v>
      </c>
      <c r="G879" s="4" t="str">
        <f t="shared" si="2"/>
        <v>WDLP</v>
      </c>
      <c r="L879" s="6" t="s">
        <v>211</v>
      </c>
    </row>
    <row r="880" spans="1:16" ht="13" x14ac:dyDescent="0.15">
      <c r="A880" s="15">
        <v>43747.702768923613</v>
      </c>
      <c r="B880" s="6" t="s">
        <v>141</v>
      </c>
      <c r="C880" s="6" t="s">
        <v>210</v>
      </c>
      <c r="E880" s="4" t="str">
        <f t="shared" si="0"/>
        <v>Lilyana Chaney</v>
      </c>
      <c r="F880" s="4" t="str">
        <f t="shared" si="1"/>
        <v>Manor Early College High School</v>
      </c>
      <c r="G880" s="4" t="str">
        <f t="shared" si="2"/>
        <v>WDLP</v>
      </c>
      <c r="L880" s="6" t="s">
        <v>217</v>
      </c>
    </row>
    <row r="881" spans="1:27" ht="13" x14ac:dyDescent="0.15">
      <c r="A881" s="15">
        <v>43747.703137152777</v>
      </c>
      <c r="B881" s="6" t="s">
        <v>141</v>
      </c>
      <c r="C881" s="6" t="s">
        <v>210</v>
      </c>
      <c r="E881" s="4" t="str">
        <f t="shared" si="0"/>
        <v>Paw Wah</v>
      </c>
      <c r="F881" s="4" t="str">
        <f t="shared" si="1"/>
        <v>Manor Early College High School</v>
      </c>
      <c r="G881" s="4" t="str">
        <f t="shared" si="2"/>
        <v>WDLP</v>
      </c>
      <c r="L881" s="6" t="s">
        <v>226</v>
      </c>
    </row>
    <row r="882" spans="1:27" ht="13" x14ac:dyDescent="0.15">
      <c r="A882" s="15">
        <v>43747.703149560184</v>
      </c>
      <c r="B882" s="6" t="s">
        <v>141</v>
      </c>
      <c r="C882" s="6" t="s">
        <v>210</v>
      </c>
      <c r="E882" s="4" t="str">
        <f t="shared" si="0"/>
        <v>Natalie Jones</v>
      </c>
      <c r="F882" s="4" t="str">
        <f t="shared" si="1"/>
        <v>Manor Early College High School</v>
      </c>
      <c r="G882" s="4" t="str">
        <f t="shared" si="2"/>
        <v>WDLP</v>
      </c>
      <c r="L882" s="6" t="s">
        <v>218</v>
      </c>
    </row>
    <row r="883" spans="1:27" ht="13" x14ac:dyDescent="0.15">
      <c r="A883" s="15">
        <v>43747.703150439818</v>
      </c>
      <c r="B883" s="6" t="s">
        <v>141</v>
      </c>
      <c r="C883" s="6" t="s">
        <v>210</v>
      </c>
      <c r="E883" s="4" t="str">
        <f t="shared" si="0"/>
        <v>Anarosa Villatoro Reyes</v>
      </c>
      <c r="F883" s="4" t="str">
        <f t="shared" si="1"/>
        <v>Manor Early College High School</v>
      </c>
      <c r="G883" s="4" t="str">
        <f t="shared" si="2"/>
        <v>WDLP</v>
      </c>
      <c r="L883" s="6" t="s">
        <v>232</v>
      </c>
    </row>
    <row r="884" spans="1:27" ht="13" x14ac:dyDescent="0.15">
      <c r="A884" s="15">
        <v>43747.703230925923</v>
      </c>
      <c r="B884" s="6" t="s">
        <v>141</v>
      </c>
      <c r="C884" s="6" t="s">
        <v>210</v>
      </c>
      <c r="E884" s="4" t="str">
        <f t="shared" si="0"/>
        <v>Maddox Dimmitt</v>
      </c>
      <c r="F884" s="4" t="str">
        <f t="shared" si="1"/>
        <v>Manor Early College High School</v>
      </c>
      <c r="G884" s="4" t="str">
        <f t="shared" si="2"/>
        <v>WDLP</v>
      </c>
      <c r="L884" s="6" t="s">
        <v>225</v>
      </c>
    </row>
    <row r="885" spans="1:27" ht="13" x14ac:dyDescent="0.15">
      <c r="A885" s="15">
        <v>43747.703253460648</v>
      </c>
      <c r="B885" s="6" t="s">
        <v>141</v>
      </c>
      <c r="C885" s="6" t="s">
        <v>210</v>
      </c>
      <c r="E885" s="4" t="str">
        <f t="shared" si="0"/>
        <v>Timothy Villegas</v>
      </c>
      <c r="F885" s="4" t="str">
        <f t="shared" si="1"/>
        <v>Manor Early College High School</v>
      </c>
      <c r="G885" s="4" t="str">
        <f t="shared" si="2"/>
        <v>WDLP</v>
      </c>
      <c r="L885" s="6" t="s">
        <v>216</v>
      </c>
    </row>
    <row r="886" spans="1:27" ht="13" x14ac:dyDescent="0.15">
      <c r="A886" s="15">
        <v>43747.703261643517</v>
      </c>
      <c r="B886" s="6" t="s">
        <v>141</v>
      </c>
      <c r="C886" s="6" t="s">
        <v>210</v>
      </c>
      <c r="E886" s="4" t="str">
        <f t="shared" si="0"/>
        <v>Jonny Beard</v>
      </c>
      <c r="F886" s="4" t="str">
        <f t="shared" si="1"/>
        <v>Manor Early College High School</v>
      </c>
      <c r="G886" s="4" t="str">
        <f t="shared" si="2"/>
        <v>WDLP</v>
      </c>
      <c r="L886" s="6" t="s">
        <v>381</v>
      </c>
    </row>
    <row r="887" spans="1:27" ht="13" x14ac:dyDescent="0.15">
      <c r="A887" s="15">
        <v>43747.703303993054</v>
      </c>
      <c r="B887" s="6" t="s">
        <v>141</v>
      </c>
      <c r="C887" s="6" t="s">
        <v>210</v>
      </c>
      <c r="E887" s="4" t="str">
        <f t="shared" si="0"/>
        <v>Maria Aldape</v>
      </c>
      <c r="F887" s="4" t="str">
        <f t="shared" si="1"/>
        <v>Manor Early College High School</v>
      </c>
      <c r="G887" s="4" t="str">
        <f t="shared" si="2"/>
        <v>WDLP</v>
      </c>
      <c r="L887" s="6" t="s">
        <v>227</v>
      </c>
    </row>
    <row r="888" spans="1:27" ht="13" x14ac:dyDescent="0.15">
      <c r="A888" s="15">
        <v>43747.703379212966</v>
      </c>
      <c r="B888" s="6" t="s">
        <v>141</v>
      </c>
      <c r="C888" s="6" t="s">
        <v>210</v>
      </c>
      <c r="E888" s="4" t="str">
        <f t="shared" si="0"/>
        <v>Jeffrey Inthasane</v>
      </c>
      <c r="F888" s="4" t="str">
        <f t="shared" si="1"/>
        <v>Manor Early College High School</v>
      </c>
      <c r="G888" s="4" t="str">
        <f t="shared" si="2"/>
        <v>WDLP</v>
      </c>
      <c r="L888" s="6" t="s">
        <v>223</v>
      </c>
    </row>
    <row r="889" spans="1:27" ht="13" x14ac:dyDescent="0.15">
      <c r="A889" s="15">
        <v>43747.703398935184</v>
      </c>
      <c r="B889" s="6" t="s">
        <v>141</v>
      </c>
      <c r="C889" s="6" t="s">
        <v>210</v>
      </c>
      <c r="E889" s="4" t="str">
        <f t="shared" si="0"/>
        <v>Marco Reyes</v>
      </c>
      <c r="F889" s="4" t="str">
        <f t="shared" si="1"/>
        <v>Manor Early College High School</v>
      </c>
      <c r="G889" s="4" t="str">
        <f t="shared" si="2"/>
        <v>WDLP</v>
      </c>
      <c r="L889" s="6" t="s">
        <v>213</v>
      </c>
    </row>
    <row r="890" spans="1:27" ht="13" x14ac:dyDescent="0.15">
      <c r="A890" s="15">
        <v>43747.703486365739</v>
      </c>
      <c r="B890" s="6" t="s">
        <v>9</v>
      </c>
      <c r="D890" s="6" t="s">
        <v>149</v>
      </c>
      <c r="E890" s="4" t="str">
        <f t="shared" si="0"/>
        <v>John Mejia</v>
      </c>
      <c r="F890" s="4" t="str">
        <f t="shared" si="1"/>
        <v>Pflugerville</v>
      </c>
      <c r="G890" s="4" t="str">
        <f t="shared" si="2"/>
        <v>SELP</v>
      </c>
      <c r="AA890" s="6" t="s">
        <v>80</v>
      </c>
    </row>
    <row r="891" spans="1:27" ht="13" x14ac:dyDescent="0.15">
      <c r="A891" s="15">
        <v>43747.703506307866</v>
      </c>
      <c r="B891" s="6" t="s">
        <v>141</v>
      </c>
      <c r="C891" s="6" t="s">
        <v>210</v>
      </c>
      <c r="E891" s="4" t="str">
        <f t="shared" si="0"/>
        <v>Nilmarie Gonzalez-Ugarte</v>
      </c>
      <c r="F891" s="4" t="str">
        <f t="shared" si="1"/>
        <v>Manor Early College High School</v>
      </c>
      <c r="G891" s="4" t="str">
        <f t="shared" si="2"/>
        <v>WDLP</v>
      </c>
      <c r="L891" s="6" t="s">
        <v>230</v>
      </c>
    </row>
    <row r="892" spans="1:27" ht="13" x14ac:dyDescent="0.15">
      <c r="A892" s="15">
        <v>43747.703749224536</v>
      </c>
      <c r="B892" s="6" t="s">
        <v>141</v>
      </c>
      <c r="C892" s="6" t="s">
        <v>210</v>
      </c>
      <c r="E892" s="4" t="str">
        <f t="shared" si="0"/>
        <v>Ja'Mya Rogers</v>
      </c>
      <c r="F892" s="4" t="str">
        <f t="shared" si="1"/>
        <v>Manor Early College High School</v>
      </c>
      <c r="G892" s="4" t="str">
        <f t="shared" si="2"/>
        <v>WDLP</v>
      </c>
      <c r="L892" s="6" t="s">
        <v>228</v>
      </c>
    </row>
    <row r="893" spans="1:27" ht="13" x14ac:dyDescent="0.15">
      <c r="A893" s="15">
        <v>43747.703822858792</v>
      </c>
      <c r="B893" s="6" t="s">
        <v>141</v>
      </c>
      <c r="C893" s="6" t="s">
        <v>234</v>
      </c>
      <c r="E893" s="4" t="str">
        <f t="shared" si="0"/>
        <v>Salemata Diallo</v>
      </c>
      <c r="F893" s="4" t="str">
        <f t="shared" si="1"/>
        <v>Manor High School</v>
      </c>
      <c r="G893" s="4" t="str">
        <f t="shared" si="2"/>
        <v>WDLP</v>
      </c>
      <c r="M893" s="6" t="s">
        <v>235</v>
      </c>
    </row>
    <row r="894" spans="1:27" ht="13" x14ac:dyDescent="0.15">
      <c r="A894" s="15">
        <v>43747.70425574074</v>
      </c>
      <c r="B894" s="6" t="s">
        <v>141</v>
      </c>
      <c r="C894" s="6" t="s">
        <v>149</v>
      </c>
      <c r="E894" s="4" t="str">
        <f t="shared" si="0"/>
        <v>Lilah Mills</v>
      </c>
      <c r="F894" s="4" t="str">
        <f t="shared" si="1"/>
        <v>Pflugerville</v>
      </c>
      <c r="G894" s="4" t="str">
        <f t="shared" si="2"/>
        <v>WDLP</v>
      </c>
      <c r="P894" s="6" t="s">
        <v>366</v>
      </c>
    </row>
    <row r="895" spans="1:27" ht="13" x14ac:dyDescent="0.15">
      <c r="A895" s="15">
        <v>43747.704367268518</v>
      </c>
      <c r="B895" s="6" t="s">
        <v>141</v>
      </c>
      <c r="C895" s="6" t="s">
        <v>210</v>
      </c>
      <c r="E895" s="4" t="str">
        <f t="shared" si="0"/>
        <v>Ashley Krang</v>
      </c>
      <c r="F895" s="4" t="str">
        <f t="shared" si="1"/>
        <v>Manor Early College High School</v>
      </c>
      <c r="G895" s="4" t="str">
        <f t="shared" si="2"/>
        <v>WDLP</v>
      </c>
      <c r="L895" s="6" t="s">
        <v>224</v>
      </c>
    </row>
    <row r="896" spans="1:27" ht="13" x14ac:dyDescent="0.15">
      <c r="A896" s="15">
        <v>43747.704611504625</v>
      </c>
      <c r="B896" s="6" t="s">
        <v>141</v>
      </c>
      <c r="C896" s="6" t="s">
        <v>210</v>
      </c>
      <c r="E896" s="4" t="str">
        <f t="shared" si="0"/>
        <v>Diego Garcia</v>
      </c>
      <c r="F896" s="4" t="str">
        <f t="shared" si="1"/>
        <v>Manor Early College High School</v>
      </c>
      <c r="G896" s="4" t="str">
        <f t="shared" si="2"/>
        <v>WDLP</v>
      </c>
      <c r="L896" s="6" t="s">
        <v>241</v>
      </c>
    </row>
    <row r="897" spans="1:29" ht="13" x14ac:dyDescent="0.15">
      <c r="A897" s="15">
        <v>43747.704888668981</v>
      </c>
      <c r="B897" s="6" t="s">
        <v>141</v>
      </c>
      <c r="C897" s="6" t="s">
        <v>210</v>
      </c>
      <c r="E897" s="4" t="str">
        <f t="shared" si="0"/>
        <v>Isiah Martinez</v>
      </c>
      <c r="F897" s="4" t="str">
        <f t="shared" si="1"/>
        <v>Manor Early College High School</v>
      </c>
      <c r="G897" s="4" t="str">
        <f t="shared" si="2"/>
        <v>WDLP</v>
      </c>
      <c r="L897" s="6" t="s">
        <v>245</v>
      </c>
    </row>
    <row r="898" spans="1:29" ht="13" x14ac:dyDescent="0.15">
      <c r="A898" s="15">
        <v>43747.705088275463</v>
      </c>
      <c r="B898" s="6" t="s">
        <v>141</v>
      </c>
      <c r="C898" s="6" t="s">
        <v>210</v>
      </c>
      <c r="E898" s="4" t="str">
        <f t="shared" si="0"/>
        <v>Madison Pool</v>
      </c>
      <c r="F898" s="4" t="str">
        <f t="shared" si="1"/>
        <v>Manor Early College High School</v>
      </c>
      <c r="G898" s="4" t="str">
        <f t="shared" si="2"/>
        <v>WDLP</v>
      </c>
      <c r="L898" s="6" t="s">
        <v>221</v>
      </c>
    </row>
    <row r="899" spans="1:29" ht="13" x14ac:dyDescent="0.15">
      <c r="A899" s="15">
        <v>43747.705220034724</v>
      </c>
      <c r="B899" s="6" t="s">
        <v>141</v>
      </c>
      <c r="C899" s="6" t="s">
        <v>210</v>
      </c>
      <c r="E899" s="4" t="str">
        <f t="shared" si="0"/>
        <v>Rudy Morales Hernandez</v>
      </c>
      <c r="F899" s="4" t="str">
        <f t="shared" si="1"/>
        <v>Manor Early College High School</v>
      </c>
      <c r="G899" s="4" t="str">
        <f t="shared" si="2"/>
        <v>WDLP</v>
      </c>
      <c r="L899" s="6" t="s">
        <v>215</v>
      </c>
    </row>
    <row r="900" spans="1:29" ht="13" x14ac:dyDescent="0.15">
      <c r="A900" s="15">
        <v>43747.705672175929</v>
      </c>
      <c r="B900" s="6" t="s">
        <v>9</v>
      </c>
      <c r="D900" s="6" t="s">
        <v>210</v>
      </c>
      <c r="E900" s="4" t="str">
        <f t="shared" si="0"/>
        <v>Valeria Resendiz</v>
      </c>
      <c r="F900" s="4" t="str">
        <f t="shared" si="1"/>
        <v>Manor Early College High School</v>
      </c>
      <c r="G900" s="4" t="str">
        <f t="shared" si="2"/>
        <v>SELP</v>
      </c>
      <c r="W900" s="6" t="s">
        <v>231</v>
      </c>
    </row>
    <row r="901" spans="1:29" ht="13" x14ac:dyDescent="0.15">
      <c r="A901" s="15">
        <v>43747.705709375005</v>
      </c>
      <c r="B901" s="6" t="s">
        <v>141</v>
      </c>
      <c r="C901" s="6" t="s">
        <v>210</v>
      </c>
      <c r="E901" s="4" t="str">
        <f t="shared" si="0"/>
        <v>Kel Paw</v>
      </c>
      <c r="F901" s="4" t="str">
        <f t="shared" si="1"/>
        <v>Manor Early College High School</v>
      </c>
      <c r="G901" s="4" t="str">
        <f t="shared" si="2"/>
        <v>WDLP</v>
      </c>
      <c r="L901" s="6" t="s">
        <v>408</v>
      </c>
    </row>
    <row r="902" spans="1:29" ht="13" x14ac:dyDescent="0.15">
      <c r="A902" s="15">
        <v>43747.70781162037</v>
      </c>
      <c r="B902" s="6" t="s">
        <v>141</v>
      </c>
      <c r="C902" s="6" t="s">
        <v>210</v>
      </c>
      <c r="E902" s="4" t="str">
        <f t="shared" si="0"/>
        <v>Yael Sanchez</v>
      </c>
      <c r="F902" s="4" t="str">
        <f t="shared" si="1"/>
        <v>Manor Early College High School</v>
      </c>
      <c r="G902" s="4" t="str">
        <f t="shared" si="2"/>
        <v>WDLP</v>
      </c>
      <c r="L902" s="6" t="s">
        <v>229</v>
      </c>
    </row>
    <row r="903" spans="1:29" ht="13" x14ac:dyDescent="0.15">
      <c r="A903" s="15">
        <v>43747.708002638887</v>
      </c>
      <c r="B903" s="6" t="s">
        <v>141</v>
      </c>
      <c r="C903" s="6" t="s">
        <v>210</v>
      </c>
      <c r="E903" s="4" t="str">
        <f t="shared" si="0"/>
        <v>Marienne Duran Henriquez</v>
      </c>
      <c r="F903" s="4" t="str">
        <f t="shared" si="1"/>
        <v>Manor Early College High School</v>
      </c>
      <c r="G903" s="4" t="str">
        <f t="shared" si="2"/>
        <v>WDLP</v>
      </c>
      <c r="L903" s="6" t="s">
        <v>219</v>
      </c>
    </row>
    <row r="904" spans="1:29" ht="13" x14ac:dyDescent="0.15">
      <c r="A904" s="15">
        <v>43747.708392025466</v>
      </c>
      <c r="B904" s="6" t="s">
        <v>141</v>
      </c>
      <c r="C904" s="6" t="s">
        <v>234</v>
      </c>
      <c r="E904" s="4" t="str">
        <f t="shared" si="0"/>
        <v>Michelle Rodriguez</v>
      </c>
      <c r="F904" s="4" t="str">
        <f t="shared" si="1"/>
        <v>Manor High School</v>
      </c>
      <c r="G904" s="4" t="str">
        <f t="shared" si="2"/>
        <v>WDLP</v>
      </c>
      <c r="M904" s="6" t="s">
        <v>238</v>
      </c>
    </row>
    <row r="905" spans="1:29" ht="13" x14ac:dyDescent="0.15">
      <c r="A905" s="15">
        <v>43747.710596851852</v>
      </c>
      <c r="B905" s="6" t="s">
        <v>9</v>
      </c>
      <c r="D905" s="6" t="s">
        <v>142</v>
      </c>
      <c r="E905" s="4" t="str">
        <f t="shared" si="0"/>
        <v>Chieh-An Chen</v>
      </c>
      <c r="F905" s="4" t="str">
        <f t="shared" si="1"/>
        <v>Stony Point</v>
      </c>
      <c r="G905" s="4" t="str">
        <f t="shared" si="2"/>
        <v>SELP</v>
      </c>
      <c r="AB905" s="6" t="s">
        <v>187</v>
      </c>
    </row>
    <row r="906" spans="1:29" ht="13" x14ac:dyDescent="0.15">
      <c r="A906" s="15">
        <v>43747.710773969906</v>
      </c>
      <c r="B906" s="6" t="s">
        <v>9</v>
      </c>
      <c r="D906" s="6" t="s">
        <v>142</v>
      </c>
      <c r="E906" s="4" t="str">
        <f t="shared" si="0"/>
        <v>A'Miracle Davis</v>
      </c>
      <c r="F906" s="4" t="str">
        <f t="shared" si="1"/>
        <v>Stony Point</v>
      </c>
      <c r="G906" s="4" t="str">
        <f t="shared" si="2"/>
        <v>SELP</v>
      </c>
      <c r="AB906" s="6" t="s">
        <v>415</v>
      </c>
    </row>
    <row r="907" spans="1:29" ht="13" x14ac:dyDescent="0.15">
      <c r="A907" s="15">
        <v>43747.710908472218</v>
      </c>
      <c r="B907" s="6" t="s">
        <v>9</v>
      </c>
      <c r="D907" s="6" t="s">
        <v>168</v>
      </c>
      <c r="E907" s="4" t="str">
        <f t="shared" si="0"/>
        <v>Alan Garcia</v>
      </c>
      <c r="F907" s="4" t="str">
        <f t="shared" si="1"/>
        <v>Weiss</v>
      </c>
      <c r="G907" s="4" t="str">
        <f t="shared" si="2"/>
        <v>SELP</v>
      </c>
      <c r="AC907" s="6" t="s">
        <v>102</v>
      </c>
    </row>
    <row r="908" spans="1:29" ht="13" x14ac:dyDescent="0.15">
      <c r="A908" s="15">
        <v>43747.711234965274</v>
      </c>
      <c r="B908" s="6" t="s">
        <v>9</v>
      </c>
      <c r="D908" s="6" t="s">
        <v>168</v>
      </c>
      <c r="E908" s="4" t="str">
        <f t="shared" si="0"/>
        <v>Emmanuel Ahonle</v>
      </c>
      <c r="F908" s="4" t="str">
        <f t="shared" si="1"/>
        <v>Weiss</v>
      </c>
      <c r="G908" s="4" t="str">
        <f t="shared" si="2"/>
        <v>SELP</v>
      </c>
      <c r="AC908" s="6" t="s">
        <v>114</v>
      </c>
    </row>
    <row r="909" spans="1:29" ht="13" x14ac:dyDescent="0.15">
      <c r="A909" s="15">
        <v>43747.711359409717</v>
      </c>
      <c r="B909" s="6" t="s">
        <v>141</v>
      </c>
      <c r="C909" s="6" t="s">
        <v>210</v>
      </c>
      <c r="E909" s="4" t="str">
        <f t="shared" si="0"/>
        <v>Jeremiah Anderson</v>
      </c>
      <c r="F909" s="4" t="str">
        <f t="shared" si="1"/>
        <v>Manor Early College High School</v>
      </c>
      <c r="G909" s="4" t="str">
        <f t="shared" si="2"/>
        <v>WDLP</v>
      </c>
      <c r="L909" s="6" t="s">
        <v>239</v>
      </c>
    </row>
    <row r="910" spans="1:29" ht="13" x14ac:dyDescent="0.15">
      <c r="A910" s="15">
        <v>43747.71275175926</v>
      </c>
      <c r="B910" s="6" t="s">
        <v>9</v>
      </c>
      <c r="D910" s="6" t="s">
        <v>144</v>
      </c>
      <c r="E910" s="4" t="str">
        <f t="shared" si="0"/>
        <v>Felipe Bautista</v>
      </c>
      <c r="F910" s="4" t="str">
        <f t="shared" si="1"/>
        <v>Del Valle</v>
      </c>
      <c r="G910" s="4" t="str">
        <f t="shared" si="2"/>
        <v>SELP</v>
      </c>
      <c r="T910" s="6" t="s">
        <v>416</v>
      </c>
    </row>
    <row r="911" spans="1:29" ht="13" x14ac:dyDescent="0.15">
      <c r="A911" s="15">
        <v>43747.715328784718</v>
      </c>
      <c r="B911" s="6" t="s">
        <v>141</v>
      </c>
      <c r="C911" s="6" t="s">
        <v>210</v>
      </c>
      <c r="E911" s="4" t="str">
        <f t="shared" si="0"/>
        <v>Leondre Russell</v>
      </c>
      <c r="F911" s="4" t="str">
        <f t="shared" si="1"/>
        <v>Manor Early College High School</v>
      </c>
      <c r="G911" s="4" t="str">
        <f t="shared" si="2"/>
        <v>WDLP</v>
      </c>
      <c r="L911" s="6" t="s">
        <v>236</v>
      </c>
    </row>
    <row r="912" spans="1:29" ht="13" x14ac:dyDescent="0.15">
      <c r="A912" s="15">
        <v>43747.715759513885</v>
      </c>
      <c r="B912" s="6" t="s">
        <v>141</v>
      </c>
      <c r="C912" s="6" t="s">
        <v>168</v>
      </c>
      <c r="E912" s="4" t="str">
        <f t="shared" si="0"/>
        <v>Nauni Yadav</v>
      </c>
      <c r="F912" s="4" t="str">
        <f t="shared" si="1"/>
        <v>Weiss</v>
      </c>
      <c r="G912" s="4" t="str">
        <f t="shared" si="2"/>
        <v>WDLP</v>
      </c>
      <c r="R912" s="6" t="s">
        <v>380</v>
      </c>
    </row>
    <row r="913" spans="1:21" ht="13" x14ac:dyDescent="0.15">
      <c r="A913" s="15">
        <v>43747.716421504629</v>
      </c>
      <c r="B913" s="6" t="s">
        <v>141</v>
      </c>
      <c r="C913" s="6" t="s">
        <v>210</v>
      </c>
      <c r="E913" s="4" t="str">
        <f t="shared" si="0"/>
        <v>Michael Castillo</v>
      </c>
      <c r="F913" s="4" t="str">
        <f t="shared" si="1"/>
        <v>Manor Early College High School</v>
      </c>
      <c r="G913" s="4" t="str">
        <f t="shared" si="2"/>
        <v>WDLP</v>
      </c>
      <c r="L913" s="6" t="s">
        <v>242</v>
      </c>
    </row>
    <row r="914" spans="1:21" ht="13" x14ac:dyDescent="0.15">
      <c r="A914" s="15">
        <v>43747.716651249997</v>
      </c>
      <c r="B914" s="6" t="s">
        <v>141</v>
      </c>
      <c r="C914" s="6" t="s">
        <v>210</v>
      </c>
      <c r="E914" s="4" t="str">
        <f t="shared" si="0"/>
        <v>Bella Ball</v>
      </c>
      <c r="F914" s="4" t="str">
        <f t="shared" si="1"/>
        <v>Manor Early College High School</v>
      </c>
      <c r="G914" s="4" t="str">
        <f t="shared" si="2"/>
        <v>WDLP</v>
      </c>
      <c r="L914" s="6" t="s">
        <v>240</v>
      </c>
    </row>
    <row r="915" spans="1:21" ht="13" x14ac:dyDescent="0.15">
      <c r="A915" s="15">
        <v>43747.718924212968</v>
      </c>
      <c r="B915" s="6" t="s">
        <v>141</v>
      </c>
      <c r="C915" s="6" t="s">
        <v>210</v>
      </c>
      <c r="E915" s="4" t="str">
        <f t="shared" si="0"/>
        <v>Marco Reyes</v>
      </c>
      <c r="F915" s="4" t="str">
        <f t="shared" si="1"/>
        <v>Manor Early College High School</v>
      </c>
      <c r="G915" s="4" t="str">
        <f t="shared" si="2"/>
        <v>WDLP</v>
      </c>
      <c r="L915" s="6" t="s">
        <v>213</v>
      </c>
    </row>
    <row r="916" spans="1:21" ht="13" x14ac:dyDescent="0.15">
      <c r="A916" s="15">
        <v>43747.719302638885</v>
      </c>
      <c r="B916" s="6" t="s">
        <v>141</v>
      </c>
      <c r="C916" s="6" t="s">
        <v>210</v>
      </c>
      <c r="E916" s="4" t="str">
        <f t="shared" si="0"/>
        <v>Esait Jaimes</v>
      </c>
      <c r="F916" s="4" t="str">
        <f t="shared" si="1"/>
        <v>Manor Early College High School</v>
      </c>
      <c r="G916" s="4" t="str">
        <f t="shared" si="2"/>
        <v>WDLP</v>
      </c>
      <c r="L916" s="6" t="s">
        <v>233</v>
      </c>
    </row>
    <row r="917" spans="1:21" ht="13" x14ac:dyDescent="0.15">
      <c r="A917" s="15">
        <v>43748.63131971065</v>
      </c>
      <c r="B917" s="6" t="s">
        <v>9</v>
      </c>
      <c r="D917" s="6" t="s">
        <v>247</v>
      </c>
      <c r="E917" s="4" t="str">
        <f t="shared" si="0"/>
        <v>Sheldon Ballard</v>
      </c>
      <c r="F917" s="4" t="str">
        <f t="shared" si="1"/>
        <v>Harmony</v>
      </c>
      <c r="G917" s="4" t="str">
        <f t="shared" si="2"/>
        <v>SELP</v>
      </c>
      <c r="U917" s="6" t="s">
        <v>251</v>
      </c>
    </row>
    <row r="918" spans="1:21" ht="13" x14ac:dyDescent="0.15">
      <c r="A918" s="15">
        <v>43748.632530243056</v>
      </c>
      <c r="B918" s="6" t="s">
        <v>9</v>
      </c>
      <c r="D918" s="6" t="s">
        <v>247</v>
      </c>
      <c r="E918" s="4" t="str">
        <f t="shared" si="0"/>
        <v>Sergio Sanchez</v>
      </c>
      <c r="F918" s="4" t="str">
        <f t="shared" si="1"/>
        <v>Harmony</v>
      </c>
      <c r="G918" s="4" t="str">
        <f t="shared" si="2"/>
        <v>SELP</v>
      </c>
      <c r="U918" s="6" t="s">
        <v>261</v>
      </c>
    </row>
    <row r="919" spans="1:21" ht="13" x14ac:dyDescent="0.15">
      <c r="A919" s="15">
        <v>43748.633734282412</v>
      </c>
      <c r="B919" s="6" t="s">
        <v>9</v>
      </c>
      <c r="D919" s="6" t="s">
        <v>247</v>
      </c>
      <c r="E919" s="4" t="str">
        <f t="shared" si="0"/>
        <v>Cesar Figueroa</v>
      </c>
      <c r="F919" s="4" t="str">
        <f t="shared" si="1"/>
        <v>Harmony</v>
      </c>
      <c r="G919" s="4" t="str">
        <f t="shared" si="2"/>
        <v>SELP</v>
      </c>
      <c r="U919" s="6" t="s">
        <v>356</v>
      </c>
    </row>
    <row r="920" spans="1:21" ht="13" x14ac:dyDescent="0.15">
      <c r="A920" s="15">
        <v>43748.633864502313</v>
      </c>
      <c r="B920" s="6" t="s">
        <v>141</v>
      </c>
      <c r="C920" s="6" t="s">
        <v>247</v>
      </c>
      <c r="E920" s="4" t="str">
        <f t="shared" si="0"/>
        <v>Amauri Clark</v>
      </c>
      <c r="F920" s="4" t="str">
        <f t="shared" si="1"/>
        <v>Harmony</v>
      </c>
      <c r="G920" s="4" t="str">
        <f t="shared" si="2"/>
        <v>WDLP</v>
      </c>
      <c r="J920" s="6" t="s">
        <v>258</v>
      </c>
    </row>
    <row r="921" spans="1:21" ht="13" x14ac:dyDescent="0.15">
      <c r="A921" s="15">
        <v>43748.633954872683</v>
      </c>
      <c r="B921" s="6" t="s">
        <v>9</v>
      </c>
      <c r="D921" s="6" t="s">
        <v>247</v>
      </c>
      <c r="E921" s="4" t="str">
        <f t="shared" si="0"/>
        <v>Guilliana Lopez</v>
      </c>
      <c r="F921" s="4" t="str">
        <f t="shared" si="1"/>
        <v>Harmony</v>
      </c>
      <c r="G921" s="4" t="str">
        <f t="shared" si="2"/>
        <v>SELP</v>
      </c>
      <c r="U921" s="6" t="s">
        <v>271</v>
      </c>
    </row>
    <row r="922" spans="1:21" ht="13" x14ac:dyDescent="0.15">
      <c r="A922" s="15">
        <v>43748.634011921298</v>
      </c>
      <c r="B922" s="6" t="s">
        <v>9</v>
      </c>
      <c r="D922" s="6" t="s">
        <v>247</v>
      </c>
      <c r="E922" s="4" t="str">
        <f t="shared" si="0"/>
        <v>Elianai Reyes</v>
      </c>
      <c r="F922" s="4" t="str">
        <f t="shared" si="1"/>
        <v>Harmony</v>
      </c>
      <c r="G922" s="4" t="str">
        <f t="shared" si="2"/>
        <v>SELP</v>
      </c>
      <c r="U922" s="6" t="s">
        <v>267</v>
      </c>
    </row>
    <row r="923" spans="1:21" ht="13" x14ac:dyDescent="0.15">
      <c r="A923" s="15">
        <v>43748.634018009259</v>
      </c>
      <c r="B923" s="6" t="s">
        <v>141</v>
      </c>
      <c r="C923" s="6" t="s">
        <v>247</v>
      </c>
      <c r="E923" s="4" t="str">
        <f t="shared" si="0"/>
        <v>Pranav Rao</v>
      </c>
      <c r="F923" s="4" t="str">
        <f t="shared" si="1"/>
        <v>Harmony</v>
      </c>
      <c r="G923" s="4" t="str">
        <f t="shared" si="2"/>
        <v>WDLP</v>
      </c>
      <c r="J923" s="6" t="s">
        <v>269</v>
      </c>
    </row>
    <row r="924" spans="1:21" ht="13" x14ac:dyDescent="0.15">
      <c r="A924" s="15">
        <v>43748.634020543977</v>
      </c>
      <c r="B924" s="6" t="s">
        <v>9</v>
      </c>
      <c r="D924" s="6" t="s">
        <v>247</v>
      </c>
      <c r="E924" s="4" t="str">
        <f t="shared" si="0"/>
        <v>McKalex Alexander</v>
      </c>
      <c r="F924" s="4" t="str">
        <f t="shared" si="1"/>
        <v>Harmony</v>
      </c>
      <c r="G924" s="4" t="str">
        <f t="shared" si="2"/>
        <v>SELP</v>
      </c>
      <c r="U924" s="6" t="s">
        <v>264</v>
      </c>
    </row>
    <row r="925" spans="1:21" ht="13" x14ac:dyDescent="0.15">
      <c r="A925" s="15">
        <v>43748.634426550925</v>
      </c>
      <c r="B925" s="6" t="s">
        <v>9</v>
      </c>
      <c r="D925" s="6" t="s">
        <v>247</v>
      </c>
      <c r="E925" s="4" t="str">
        <f t="shared" si="0"/>
        <v>Ethan Do</v>
      </c>
      <c r="F925" s="4" t="str">
        <f t="shared" si="1"/>
        <v>Harmony</v>
      </c>
      <c r="G925" s="4" t="str">
        <f t="shared" si="2"/>
        <v>SELP</v>
      </c>
      <c r="U925" s="6" t="s">
        <v>256</v>
      </c>
    </row>
    <row r="926" spans="1:21" ht="13" x14ac:dyDescent="0.15">
      <c r="A926" s="15">
        <v>43748.63502001157</v>
      </c>
      <c r="B926" s="6" t="s">
        <v>9</v>
      </c>
      <c r="D926" s="6" t="s">
        <v>247</v>
      </c>
      <c r="E926" s="4" t="str">
        <f t="shared" si="0"/>
        <v>Cedric Vu</v>
      </c>
      <c r="F926" s="4" t="str">
        <f t="shared" si="1"/>
        <v>Harmony</v>
      </c>
      <c r="G926" s="4" t="str">
        <f t="shared" si="2"/>
        <v>SELP</v>
      </c>
      <c r="U926" s="6" t="s">
        <v>355</v>
      </c>
    </row>
    <row r="927" spans="1:21" ht="13" x14ac:dyDescent="0.15">
      <c r="A927" s="15">
        <v>43748.635174305557</v>
      </c>
      <c r="B927" s="6" t="s">
        <v>9</v>
      </c>
      <c r="D927" s="6" t="s">
        <v>247</v>
      </c>
      <c r="E927" s="4" t="str">
        <f t="shared" si="0"/>
        <v>Adrian Ortuno</v>
      </c>
      <c r="F927" s="4" t="str">
        <f t="shared" si="1"/>
        <v>Harmony</v>
      </c>
      <c r="G927" s="4" t="str">
        <f t="shared" si="2"/>
        <v>SELP</v>
      </c>
      <c r="U927" s="6" t="s">
        <v>263</v>
      </c>
    </row>
    <row r="928" spans="1:21" ht="13" x14ac:dyDescent="0.15">
      <c r="A928" s="15">
        <v>43748.63524393519</v>
      </c>
      <c r="B928" s="6" t="s">
        <v>9</v>
      </c>
      <c r="D928" s="6" t="s">
        <v>247</v>
      </c>
      <c r="E928" s="4" t="str">
        <f t="shared" si="0"/>
        <v>Emin Koroglu</v>
      </c>
      <c r="F928" s="4" t="str">
        <f t="shared" si="1"/>
        <v>Harmony</v>
      </c>
      <c r="G928" s="4" t="str">
        <f t="shared" si="2"/>
        <v>SELP</v>
      </c>
      <c r="U928" s="6" t="s">
        <v>259</v>
      </c>
    </row>
    <row r="929" spans="1:24" ht="13" x14ac:dyDescent="0.15">
      <c r="A929" s="15">
        <v>43748.635291851853</v>
      </c>
      <c r="B929" s="6" t="s">
        <v>9</v>
      </c>
      <c r="D929" s="6" t="s">
        <v>247</v>
      </c>
      <c r="E929" s="4" t="str">
        <f t="shared" si="0"/>
        <v>Jair Cedillo</v>
      </c>
      <c r="F929" s="4" t="str">
        <f t="shared" si="1"/>
        <v>Harmony</v>
      </c>
      <c r="G929" s="4" t="str">
        <f t="shared" si="2"/>
        <v>SELP</v>
      </c>
      <c r="U929" s="6" t="s">
        <v>260</v>
      </c>
    </row>
    <row r="930" spans="1:24" ht="13" x14ac:dyDescent="0.15">
      <c r="A930" s="15">
        <v>43748.635423657412</v>
      </c>
      <c r="B930" s="6" t="s">
        <v>9</v>
      </c>
      <c r="D930" s="6" t="s">
        <v>247</v>
      </c>
      <c r="E930" s="4" t="str">
        <f t="shared" si="0"/>
        <v>Samantha Ross</v>
      </c>
      <c r="F930" s="4" t="str">
        <f t="shared" si="1"/>
        <v>Harmony</v>
      </c>
      <c r="G930" s="4" t="str">
        <f t="shared" si="2"/>
        <v>SELP</v>
      </c>
      <c r="U930" s="6" t="s">
        <v>249</v>
      </c>
    </row>
    <row r="931" spans="1:24" ht="13" x14ac:dyDescent="0.15">
      <c r="A931" s="15">
        <v>43748.635715416662</v>
      </c>
      <c r="B931" s="6" t="s">
        <v>141</v>
      </c>
      <c r="C931" s="6" t="s">
        <v>247</v>
      </c>
      <c r="E931" s="4" t="str">
        <f t="shared" si="0"/>
        <v>Awenetria McHorse</v>
      </c>
      <c r="F931" s="4" t="str">
        <f t="shared" si="1"/>
        <v>Harmony</v>
      </c>
      <c r="G931" s="4" t="str">
        <f t="shared" si="2"/>
        <v>WDLP</v>
      </c>
      <c r="J931" s="6" t="s">
        <v>254</v>
      </c>
    </row>
    <row r="932" spans="1:24" ht="13" x14ac:dyDescent="0.15">
      <c r="A932" s="15">
        <v>43748.635956134254</v>
      </c>
      <c r="B932" s="6" t="s">
        <v>141</v>
      </c>
      <c r="C932" s="6" t="s">
        <v>247</v>
      </c>
      <c r="E932" s="4" t="str">
        <f t="shared" si="0"/>
        <v>Awenetria McHorse</v>
      </c>
      <c r="F932" s="4" t="str">
        <f t="shared" si="1"/>
        <v>Harmony</v>
      </c>
      <c r="G932" s="4" t="str">
        <f t="shared" si="2"/>
        <v>WDLP</v>
      </c>
      <c r="J932" s="6" t="s">
        <v>254</v>
      </c>
    </row>
    <row r="933" spans="1:24" ht="13" x14ac:dyDescent="0.15">
      <c r="A933" s="15">
        <v>43748.637011168983</v>
      </c>
      <c r="B933" s="6" t="s">
        <v>9</v>
      </c>
      <c r="D933" s="6" t="s">
        <v>247</v>
      </c>
      <c r="E933" s="4" t="str">
        <f t="shared" si="0"/>
        <v>Jeshua Rios Meza</v>
      </c>
      <c r="F933" s="4" t="str">
        <f t="shared" si="1"/>
        <v>Harmony</v>
      </c>
      <c r="G933" s="4" t="str">
        <f t="shared" si="2"/>
        <v>SELP</v>
      </c>
      <c r="U933" s="6" t="s">
        <v>354</v>
      </c>
    </row>
    <row r="934" spans="1:24" ht="13" x14ac:dyDescent="0.15">
      <c r="A934" s="15">
        <v>43748.637251747685</v>
      </c>
      <c r="B934" s="6" t="s">
        <v>141</v>
      </c>
      <c r="C934" s="6" t="s">
        <v>247</v>
      </c>
      <c r="E934" s="4" t="str">
        <f t="shared" si="0"/>
        <v>Arriana Gonzalez</v>
      </c>
      <c r="F934" s="4" t="str">
        <f t="shared" si="1"/>
        <v>Harmony</v>
      </c>
      <c r="G934" s="4" t="str">
        <f t="shared" si="2"/>
        <v>WDLP</v>
      </c>
      <c r="J934" s="6" t="s">
        <v>383</v>
      </c>
    </row>
    <row r="935" spans="1:24" ht="13" x14ac:dyDescent="0.15">
      <c r="A935" s="15">
        <v>43748.637267546292</v>
      </c>
      <c r="B935" s="6" t="s">
        <v>9</v>
      </c>
      <c r="D935" s="6" t="s">
        <v>247</v>
      </c>
      <c r="E935" s="4" t="str">
        <f t="shared" si="0"/>
        <v>Lucian Winkelmann Swaim</v>
      </c>
      <c r="F935" s="4" t="str">
        <f t="shared" si="1"/>
        <v>Harmony</v>
      </c>
      <c r="G935" s="4" t="str">
        <f t="shared" si="2"/>
        <v>SELP</v>
      </c>
      <c r="U935" s="6" t="s">
        <v>248</v>
      </c>
    </row>
    <row r="936" spans="1:24" ht="13" x14ac:dyDescent="0.15">
      <c r="A936" s="15">
        <v>43748.637359016204</v>
      </c>
      <c r="B936" s="6" t="s">
        <v>9</v>
      </c>
      <c r="D936" s="6" t="s">
        <v>247</v>
      </c>
      <c r="E936" s="4" t="str">
        <f t="shared" si="0"/>
        <v>Guilliana Lopez</v>
      </c>
      <c r="F936" s="4" t="str">
        <f t="shared" si="1"/>
        <v>Harmony</v>
      </c>
      <c r="G936" s="4" t="str">
        <f t="shared" si="2"/>
        <v>SELP</v>
      </c>
      <c r="U936" s="6" t="s">
        <v>271</v>
      </c>
    </row>
    <row r="937" spans="1:24" ht="13" x14ac:dyDescent="0.15">
      <c r="A937" s="15">
        <v>43748.638354803239</v>
      </c>
      <c r="B937" s="6" t="s">
        <v>9</v>
      </c>
      <c r="D937" s="6" t="s">
        <v>247</v>
      </c>
      <c r="E937" s="4" t="str">
        <f t="shared" si="0"/>
        <v>Mario Morales</v>
      </c>
      <c r="F937" s="4" t="str">
        <f t="shared" si="1"/>
        <v>Harmony</v>
      </c>
      <c r="G937" s="4" t="str">
        <f t="shared" si="2"/>
        <v>SELP</v>
      </c>
      <c r="U937" s="6" t="s">
        <v>252</v>
      </c>
    </row>
    <row r="938" spans="1:24" ht="13" x14ac:dyDescent="0.15">
      <c r="A938" s="15">
        <v>43748.639087222225</v>
      </c>
      <c r="B938" s="6" t="s">
        <v>141</v>
      </c>
      <c r="C938" s="6" t="s">
        <v>247</v>
      </c>
      <c r="E938" s="4" t="str">
        <f t="shared" si="0"/>
        <v>Doralynn Reyes</v>
      </c>
      <c r="F938" s="4" t="str">
        <f t="shared" si="1"/>
        <v>Harmony</v>
      </c>
      <c r="G938" s="4" t="str">
        <f t="shared" si="2"/>
        <v>WDLP</v>
      </c>
      <c r="J938" s="6" t="s">
        <v>253</v>
      </c>
    </row>
    <row r="939" spans="1:24" ht="13" x14ac:dyDescent="0.15">
      <c r="A939" s="15">
        <v>43748.639132372686</v>
      </c>
      <c r="B939" s="6" t="s">
        <v>141</v>
      </c>
      <c r="C939" s="6" t="s">
        <v>247</v>
      </c>
      <c r="E939" s="4" t="str">
        <f t="shared" si="0"/>
        <v>Catherine Hyatt</v>
      </c>
      <c r="F939" s="4" t="str">
        <f t="shared" si="1"/>
        <v>Harmony</v>
      </c>
      <c r="G939" s="4" t="str">
        <f t="shared" si="2"/>
        <v>WDLP</v>
      </c>
      <c r="J939" s="6" t="s">
        <v>257</v>
      </c>
    </row>
    <row r="940" spans="1:24" ht="13" x14ac:dyDescent="0.15">
      <c r="A940" s="15">
        <v>43748.642372407412</v>
      </c>
      <c r="B940" s="6" t="s">
        <v>141</v>
      </c>
      <c r="C940" s="6" t="s">
        <v>247</v>
      </c>
      <c r="E940" s="4" t="str">
        <f t="shared" si="0"/>
        <v>Anas Rahman</v>
      </c>
      <c r="F940" s="4" t="str">
        <f t="shared" si="1"/>
        <v>Harmony</v>
      </c>
      <c r="G940" s="4" t="str">
        <f t="shared" si="2"/>
        <v>WDLP</v>
      </c>
      <c r="J940" s="6" t="s">
        <v>270</v>
      </c>
    </row>
    <row r="941" spans="1:24" ht="13" x14ac:dyDescent="0.15">
      <c r="A941" s="15">
        <v>43748.646181851851</v>
      </c>
      <c r="B941" s="6" t="s">
        <v>141</v>
      </c>
      <c r="C941" s="6" t="s">
        <v>247</v>
      </c>
      <c r="E941" s="4" t="str">
        <f t="shared" si="0"/>
        <v>Jenibelle Corro</v>
      </c>
      <c r="F941" s="4" t="str">
        <f t="shared" si="1"/>
        <v>Harmony</v>
      </c>
      <c r="G941" s="4" t="str">
        <f t="shared" si="2"/>
        <v>WDLP</v>
      </c>
      <c r="J941" s="6" t="s">
        <v>265</v>
      </c>
    </row>
    <row r="942" spans="1:24" ht="13" x14ac:dyDescent="0.15">
      <c r="A942" s="15">
        <v>43748.675283946759</v>
      </c>
      <c r="B942" s="6" t="s">
        <v>9</v>
      </c>
      <c r="D942" s="6" t="s">
        <v>272</v>
      </c>
      <c r="E942" s="4" t="str">
        <f t="shared" si="0"/>
        <v>Maylo Garcia</v>
      </c>
      <c r="F942" s="4" t="str">
        <f t="shared" si="1"/>
        <v>Manor New Tech</v>
      </c>
      <c r="G942" s="4" t="str">
        <f t="shared" si="2"/>
        <v>SELP</v>
      </c>
      <c r="X942" s="6" t="s">
        <v>279</v>
      </c>
    </row>
    <row r="943" spans="1:24" ht="13" x14ac:dyDescent="0.15">
      <c r="A943" s="15">
        <v>43748.675858842587</v>
      </c>
      <c r="B943" s="6" t="s">
        <v>141</v>
      </c>
      <c r="C943" s="6" t="s">
        <v>272</v>
      </c>
      <c r="E943" s="4" t="str">
        <f t="shared" si="0"/>
        <v>Sofia Mendoza</v>
      </c>
      <c r="F943" s="4" t="str">
        <f t="shared" si="1"/>
        <v>Manor New Tech</v>
      </c>
      <c r="G943" s="4" t="str">
        <f t="shared" si="2"/>
        <v>WDLP</v>
      </c>
      <c r="N943" s="6" t="s">
        <v>280</v>
      </c>
    </row>
    <row r="944" spans="1:24" ht="13" x14ac:dyDescent="0.15">
      <c r="A944" s="15">
        <v>43748.676758888891</v>
      </c>
      <c r="B944" s="6" t="s">
        <v>141</v>
      </c>
      <c r="C944" s="6" t="s">
        <v>272</v>
      </c>
      <c r="E944" s="4" t="str">
        <f t="shared" si="0"/>
        <v>Matthew Campos</v>
      </c>
      <c r="F944" s="4" t="str">
        <f t="shared" si="1"/>
        <v>Manor New Tech</v>
      </c>
      <c r="G944" s="4" t="str">
        <f t="shared" si="2"/>
        <v>WDLP</v>
      </c>
      <c r="N944" s="6" t="s">
        <v>281</v>
      </c>
    </row>
    <row r="945" spans="1:24" ht="13" x14ac:dyDescent="0.15">
      <c r="A945" s="15">
        <v>43748.677162824075</v>
      </c>
      <c r="B945" s="6" t="s">
        <v>141</v>
      </c>
      <c r="C945" s="6" t="s">
        <v>272</v>
      </c>
      <c r="E945" s="4" t="str">
        <f t="shared" si="0"/>
        <v>Jaime Bautista</v>
      </c>
      <c r="F945" s="4" t="str">
        <f t="shared" si="1"/>
        <v>Manor New Tech</v>
      </c>
      <c r="G945" s="4" t="str">
        <f t="shared" si="2"/>
        <v>WDLP</v>
      </c>
      <c r="N945" s="6" t="s">
        <v>292</v>
      </c>
    </row>
    <row r="946" spans="1:24" ht="13" x14ac:dyDescent="0.15">
      <c r="A946" s="15">
        <v>43748.678180104165</v>
      </c>
      <c r="B946" s="6" t="s">
        <v>141</v>
      </c>
      <c r="C946" s="6" t="s">
        <v>272</v>
      </c>
      <c r="E946" s="4" t="str">
        <f t="shared" si="0"/>
        <v>Jenny Khun</v>
      </c>
      <c r="F946" s="4" t="str">
        <f t="shared" si="1"/>
        <v>Manor New Tech</v>
      </c>
      <c r="G946" s="4" t="str">
        <f t="shared" si="2"/>
        <v>WDLP</v>
      </c>
      <c r="N946" s="6" t="s">
        <v>284</v>
      </c>
    </row>
    <row r="947" spans="1:24" ht="13" x14ac:dyDescent="0.15">
      <c r="A947" s="15">
        <v>43748.678422928242</v>
      </c>
      <c r="B947" s="6" t="s">
        <v>9</v>
      </c>
      <c r="D947" s="6" t="s">
        <v>272</v>
      </c>
      <c r="E947" s="4" t="str">
        <f t="shared" si="0"/>
        <v>Carlos Hoover</v>
      </c>
      <c r="F947" s="4" t="str">
        <f t="shared" si="1"/>
        <v>Manor New Tech</v>
      </c>
      <c r="G947" s="4" t="str">
        <f t="shared" si="2"/>
        <v>SELP</v>
      </c>
      <c r="X947" s="6" t="s">
        <v>386</v>
      </c>
    </row>
    <row r="948" spans="1:24" ht="13" x14ac:dyDescent="0.15">
      <c r="A948" s="15">
        <v>43748.678524270828</v>
      </c>
      <c r="B948" s="6" t="s">
        <v>9</v>
      </c>
      <c r="D948" s="6" t="s">
        <v>272</v>
      </c>
      <c r="E948" s="4" t="str">
        <f t="shared" si="0"/>
        <v>Ryan Sexton</v>
      </c>
      <c r="F948" s="4" t="str">
        <f t="shared" si="1"/>
        <v>Manor New Tech</v>
      </c>
      <c r="G948" s="4" t="str">
        <f t="shared" si="2"/>
        <v>SELP</v>
      </c>
      <c r="X948" s="6" t="s">
        <v>282</v>
      </c>
    </row>
    <row r="949" spans="1:24" ht="13" x14ac:dyDescent="0.15">
      <c r="A949" s="15">
        <v>43748.679134895836</v>
      </c>
      <c r="B949" s="6" t="s">
        <v>141</v>
      </c>
      <c r="C949" s="6" t="s">
        <v>272</v>
      </c>
      <c r="E949" s="4" t="str">
        <f t="shared" si="0"/>
        <v>Francisco Ruiz Silva</v>
      </c>
      <c r="F949" s="4" t="str">
        <f t="shared" si="1"/>
        <v>Manor New Tech</v>
      </c>
      <c r="G949" s="4" t="str">
        <f t="shared" si="2"/>
        <v>WDLP</v>
      </c>
      <c r="N949" s="6" t="s">
        <v>320</v>
      </c>
    </row>
    <row r="950" spans="1:24" ht="13" x14ac:dyDescent="0.15">
      <c r="A950" s="15">
        <v>43748.679472129632</v>
      </c>
      <c r="B950" s="6" t="s">
        <v>141</v>
      </c>
      <c r="C950" s="6" t="s">
        <v>288</v>
      </c>
      <c r="E950" s="4" t="str">
        <f t="shared" si="0"/>
        <v>Keysibeth Guerra</v>
      </c>
      <c r="F950" s="4" t="str">
        <f t="shared" si="1"/>
        <v>Hendrickson</v>
      </c>
      <c r="G950" s="4" t="str">
        <f t="shared" si="2"/>
        <v>WDLP</v>
      </c>
      <c r="K950" s="6" t="s">
        <v>298</v>
      </c>
    </row>
    <row r="951" spans="1:24" ht="13" x14ac:dyDescent="0.15">
      <c r="A951" s="15">
        <v>43748.679553981478</v>
      </c>
      <c r="B951" s="6" t="s">
        <v>141</v>
      </c>
      <c r="C951" s="6" t="s">
        <v>288</v>
      </c>
      <c r="E951" s="4" t="str">
        <f t="shared" si="0"/>
        <v>Camryn Wade</v>
      </c>
      <c r="F951" s="4" t="str">
        <f t="shared" si="1"/>
        <v>Hendrickson</v>
      </c>
      <c r="G951" s="4" t="str">
        <f t="shared" si="2"/>
        <v>WDLP</v>
      </c>
      <c r="K951" s="6" t="s">
        <v>388</v>
      </c>
    </row>
    <row r="952" spans="1:24" ht="13" x14ac:dyDescent="0.15">
      <c r="A952" s="15">
        <v>43748.679755972218</v>
      </c>
      <c r="B952" s="6" t="s">
        <v>9</v>
      </c>
      <c r="D952" s="6" t="s">
        <v>288</v>
      </c>
      <c r="E952" s="4" t="str">
        <f t="shared" si="0"/>
        <v>Avn Josh Manigsaca</v>
      </c>
      <c r="F952" s="4" t="str">
        <f t="shared" si="1"/>
        <v>Hendrickson</v>
      </c>
      <c r="G952" s="4" t="str">
        <f t="shared" si="2"/>
        <v>SELP</v>
      </c>
      <c r="V952" s="6" t="s">
        <v>12</v>
      </c>
    </row>
    <row r="953" spans="1:24" ht="13" x14ac:dyDescent="0.15">
      <c r="A953" s="15">
        <v>43748.680051053241</v>
      </c>
      <c r="B953" s="6" t="s">
        <v>9</v>
      </c>
      <c r="D953" s="6" t="s">
        <v>288</v>
      </c>
      <c r="E953" s="4" t="str">
        <f t="shared" si="0"/>
        <v>Meagan Lavalle</v>
      </c>
      <c r="F953" s="4" t="str">
        <f t="shared" si="1"/>
        <v>Hendrickson</v>
      </c>
      <c r="G953" s="4" t="str">
        <f t="shared" si="2"/>
        <v>SELP</v>
      </c>
      <c r="V953" s="6" t="s">
        <v>41</v>
      </c>
    </row>
    <row r="954" spans="1:24" ht="13" x14ac:dyDescent="0.15">
      <c r="A954" s="15">
        <v>43748.68028403935</v>
      </c>
      <c r="B954" s="6" t="s">
        <v>9</v>
      </c>
      <c r="D954" s="6" t="s">
        <v>144</v>
      </c>
      <c r="E954" s="4" t="str">
        <f t="shared" si="0"/>
        <v>Rocio Montero</v>
      </c>
      <c r="F954" s="4" t="str">
        <f t="shared" si="1"/>
        <v>Del Valle</v>
      </c>
      <c r="G954" s="4" t="str">
        <f t="shared" si="2"/>
        <v>SELP</v>
      </c>
      <c r="T954" s="6" t="s">
        <v>286</v>
      </c>
    </row>
    <row r="955" spans="1:24" ht="13" x14ac:dyDescent="0.15">
      <c r="A955" s="15">
        <v>43748.680566423616</v>
      </c>
      <c r="B955" s="6" t="s">
        <v>9</v>
      </c>
      <c r="D955" s="6" t="s">
        <v>272</v>
      </c>
      <c r="E955" s="4" t="str">
        <f t="shared" si="0"/>
        <v>Levi Ledesma-Olivo</v>
      </c>
      <c r="F955" s="4" t="str">
        <f t="shared" si="1"/>
        <v>Manor New Tech</v>
      </c>
      <c r="G955" s="4" t="str">
        <f t="shared" si="2"/>
        <v>SELP</v>
      </c>
      <c r="X955" s="6" t="s">
        <v>283</v>
      </c>
    </row>
    <row r="956" spans="1:24" ht="13" x14ac:dyDescent="0.15">
      <c r="A956" s="15">
        <v>43748.680882754634</v>
      </c>
      <c r="B956" s="6" t="s">
        <v>9</v>
      </c>
      <c r="D956" s="6" t="s">
        <v>288</v>
      </c>
      <c r="E956" s="4" t="str">
        <f t="shared" si="0"/>
        <v>Isabella Gangle</v>
      </c>
      <c r="F956" s="4" t="str">
        <f t="shared" si="1"/>
        <v>Hendrickson</v>
      </c>
      <c r="G956" s="4" t="str">
        <f t="shared" si="2"/>
        <v>SELP</v>
      </c>
      <c r="V956" s="6" t="s">
        <v>27</v>
      </c>
    </row>
    <row r="957" spans="1:24" ht="13" x14ac:dyDescent="0.15">
      <c r="A957" s="15">
        <v>43748.680952013892</v>
      </c>
      <c r="B957" s="6" t="s">
        <v>9</v>
      </c>
      <c r="D957" s="6" t="s">
        <v>144</v>
      </c>
      <c r="E957" s="4" t="str">
        <f t="shared" si="0"/>
        <v>Yaritza Kenyon</v>
      </c>
      <c r="F957" s="4" t="str">
        <f t="shared" si="1"/>
        <v>Del Valle</v>
      </c>
      <c r="G957" s="4" t="str">
        <f t="shared" si="2"/>
        <v>SELP</v>
      </c>
      <c r="T957" s="6" t="s">
        <v>391</v>
      </c>
    </row>
    <row r="958" spans="1:24" ht="13" x14ac:dyDescent="0.15">
      <c r="A958" s="15">
        <v>43748.681114328705</v>
      </c>
      <c r="B958" s="6" t="s">
        <v>9</v>
      </c>
      <c r="D958" s="6" t="s">
        <v>288</v>
      </c>
      <c r="E958" s="4" t="str">
        <f t="shared" si="0"/>
        <v>Pranit Arya</v>
      </c>
      <c r="F958" s="4" t="str">
        <f t="shared" si="1"/>
        <v>Hendrickson</v>
      </c>
      <c r="G958" s="4" t="str">
        <f t="shared" si="2"/>
        <v>SELP</v>
      </c>
      <c r="V958" s="6" t="s">
        <v>55</v>
      </c>
    </row>
    <row r="959" spans="1:24" ht="13" x14ac:dyDescent="0.15">
      <c r="A959" s="15">
        <v>43748.681166458337</v>
      </c>
      <c r="B959" s="6" t="s">
        <v>141</v>
      </c>
      <c r="C959" s="6" t="s">
        <v>288</v>
      </c>
      <c r="E959" s="4" t="str">
        <f t="shared" si="0"/>
        <v>Brooke Wickersham</v>
      </c>
      <c r="F959" s="4" t="str">
        <f t="shared" si="1"/>
        <v>Hendrickson</v>
      </c>
      <c r="G959" s="4" t="str">
        <f t="shared" si="2"/>
        <v>WDLP</v>
      </c>
      <c r="K959" s="6" t="s">
        <v>294</v>
      </c>
    </row>
    <row r="960" spans="1:24" ht="13" x14ac:dyDescent="0.15">
      <c r="A960" s="15">
        <v>43748.681667118057</v>
      </c>
      <c r="B960" s="6" t="s">
        <v>9</v>
      </c>
      <c r="D960" s="6" t="s">
        <v>288</v>
      </c>
      <c r="E960" s="4" t="str">
        <f t="shared" si="0"/>
        <v>Benjamin Pham</v>
      </c>
      <c r="F960" s="4" t="str">
        <f t="shared" si="1"/>
        <v>Hendrickson</v>
      </c>
      <c r="G960" s="4" t="str">
        <f t="shared" si="2"/>
        <v>SELP</v>
      </c>
      <c r="V960" s="6" t="s">
        <v>14</v>
      </c>
    </row>
    <row r="961" spans="1:22" ht="13" x14ac:dyDescent="0.15">
      <c r="A961" s="15">
        <v>43748.68190171296</v>
      </c>
      <c r="B961" s="6" t="s">
        <v>141</v>
      </c>
      <c r="C961" s="6" t="s">
        <v>288</v>
      </c>
      <c r="E961" s="4" t="str">
        <f t="shared" si="0"/>
        <v>Skylar Schlicht</v>
      </c>
      <c r="F961" s="4" t="str">
        <f t="shared" si="1"/>
        <v>Hendrickson</v>
      </c>
      <c r="G961" s="4" t="str">
        <f t="shared" si="2"/>
        <v>WDLP</v>
      </c>
      <c r="K961" s="6" t="s">
        <v>295</v>
      </c>
    </row>
    <row r="962" spans="1:22" ht="13" x14ac:dyDescent="0.15">
      <c r="A962" s="15">
        <v>43748.682085949069</v>
      </c>
      <c r="B962" s="6" t="s">
        <v>9</v>
      </c>
      <c r="D962" s="6" t="s">
        <v>144</v>
      </c>
      <c r="E962" s="4" t="str">
        <f t="shared" si="0"/>
        <v>Rand Lindsey</v>
      </c>
      <c r="F962" s="4" t="str">
        <f t="shared" si="1"/>
        <v>Del Valle</v>
      </c>
      <c r="G962" s="4" t="str">
        <f t="shared" si="2"/>
        <v>SELP</v>
      </c>
      <c r="T962" s="6" t="s">
        <v>306</v>
      </c>
    </row>
    <row r="963" spans="1:22" ht="13" x14ac:dyDescent="0.15">
      <c r="A963" s="15">
        <v>43748.682336724538</v>
      </c>
      <c r="B963" s="6" t="s">
        <v>141</v>
      </c>
      <c r="C963" s="6" t="s">
        <v>288</v>
      </c>
      <c r="E963" s="4" t="str">
        <f t="shared" si="0"/>
        <v>Christian Birt</v>
      </c>
      <c r="F963" s="4" t="str">
        <f t="shared" si="1"/>
        <v>Hendrickson</v>
      </c>
      <c r="G963" s="4" t="str">
        <f t="shared" si="2"/>
        <v>WDLP</v>
      </c>
      <c r="K963" s="6" t="s">
        <v>291</v>
      </c>
    </row>
    <row r="964" spans="1:22" ht="13" x14ac:dyDescent="0.15">
      <c r="A964" s="15">
        <v>43748.68273778935</v>
      </c>
      <c r="B964" s="6" t="s">
        <v>9</v>
      </c>
      <c r="D964" s="6" t="s">
        <v>144</v>
      </c>
      <c r="E964" s="4" t="str">
        <f t="shared" si="0"/>
        <v>Edgar Velasco</v>
      </c>
      <c r="F964" s="4" t="str">
        <f t="shared" si="1"/>
        <v>Del Valle</v>
      </c>
      <c r="G964" s="4" t="str">
        <f t="shared" si="2"/>
        <v>SELP</v>
      </c>
      <c r="T964" s="6" t="s">
        <v>300</v>
      </c>
    </row>
    <row r="965" spans="1:22" ht="13" x14ac:dyDescent="0.15">
      <c r="A965" s="15">
        <v>43748.68286375</v>
      </c>
      <c r="B965" s="6" t="s">
        <v>9</v>
      </c>
      <c r="D965" s="6" t="s">
        <v>144</v>
      </c>
      <c r="E965" s="4" t="str">
        <f t="shared" si="0"/>
        <v>Shien Naranjo</v>
      </c>
      <c r="F965" s="4" t="str">
        <f t="shared" si="1"/>
        <v>Del Valle</v>
      </c>
      <c r="G965" s="4" t="str">
        <f t="shared" si="2"/>
        <v>SELP</v>
      </c>
      <c r="T965" s="6" t="s">
        <v>417</v>
      </c>
    </row>
    <row r="966" spans="1:22" ht="13" x14ac:dyDescent="0.15">
      <c r="A966" s="15">
        <v>43748.68296215278</v>
      </c>
      <c r="B966" s="6" t="s">
        <v>9</v>
      </c>
      <c r="D966" s="6" t="s">
        <v>288</v>
      </c>
      <c r="E966" s="4" t="str">
        <f t="shared" si="0"/>
        <v>Nahom Tulu</v>
      </c>
      <c r="F966" s="4" t="str">
        <f t="shared" si="1"/>
        <v>Hendrickson</v>
      </c>
      <c r="G966" s="4" t="str">
        <f t="shared" si="2"/>
        <v>SELP</v>
      </c>
      <c r="V966" s="6" t="s">
        <v>47</v>
      </c>
    </row>
    <row r="967" spans="1:22" ht="13" x14ac:dyDescent="0.15">
      <c r="A967" s="15">
        <v>43748.683289155088</v>
      </c>
      <c r="B967" s="6" t="s">
        <v>141</v>
      </c>
      <c r="C967" s="6" t="s">
        <v>288</v>
      </c>
      <c r="E967" s="4" t="str">
        <f t="shared" si="0"/>
        <v>TyJah Simon</v>
      </c>
      <c r="F967" s="4" t="str">
        <f t="shared" si="1"/>
        <v>Hendrickson</v>
      </c>
      <c r="G967" s="4" t="str">
        <f t="shared" si="2"/>
        <v>WDLP</v>
      </c>
      <c r="K967" s="6" t="s">
        <v>289</v>
      </c>
    </row>
    <row r="968" spans="1:22" ht="13" x14ac:dyDescent="0.15">
      <c r="A968" s="15">
        <v>43748.683763622685</v>
      </c>
      <c r="B968" s="6" t="s">
        <v>9</v>
      </c>
      <c r="D968" s="6" t="s">
        <v>144</v>
      </c>
      <c r="E968" s="4" t="str">
        <f t="shared" si="0"/>
        <v>Brian Richardson</v>
      </c>
      <c r="F968" s="4" t="str">
        <f t="shared" si="1"/>
        <v>Del Valle</v>
      </c>
      <c r="G968" s="4" t="str">
        <f t="shared" si="2"/>
        <v>SELP</v>
      </c>
      <c r="T968" s="6" t="s">
        <v>299</v>
      </c>
    </row>
    <row r="969" spans="1:22" ht="13" x14ac:dyDescent="0.15">
      <c r="A969" s="15">
        <v>43748.685278483797</v>
      </c>
      <c r="B969" s="6" t="s">
        <v>141</v>
      </c>
      <c r="C969" s="6" t="s">
        <v>288</v>
      </c>
      <c r="E969" s="4" t="str">
        <f t="shared" si="0"/>
        <v>Jayden Banks</v>
      </c>
      <c r="F969" s="4" t="str">
        <f t="shared" si="1"/>
        <v>Hendrickson</v>
      </c>
      <c r="G969" s="4" t="str">
        <f t="shared" si="2"/>
        <v>WDLP</v>
      </c>
      <c r="K969" s="6" t="s">
        <v>303</v>
      </c>
    </row>
    <row r="970" spans="1:22" ht="13" x14ac:dyDescent="0.15">
      <c r="A970" s="15">
        <v>43748.685602349535</v>
      </c>
      <c r="B970" s="6" t="s">
        <v>141</v>
      </c>
      <c r="C970" s="6" t="s">
        <v>288</v>
      </c>
      <c r="E970" s="4" t="str">
        <f t="shared" si="0"/>
        <v>Aubrey Van Zandt</v>
      </c>
      <c r="F970" s="4" t="str">
        <f t="shared" si="1"/>
        <v>Hendrickson</v>
      </c>
      <c r="G970" s="4" t="str">
        <f t="shared" si="2"/>
        <v>WDLP</v>
      </c>
      <c r="K970" s="6" t="s">
        <v>302</v>
      </c>
    </row>
    <row r="971" spans="1:22" ht="13" x14ac:dyDescent="0.15">
      <c r="A971" s="15">
        <v>43748.68612273148</v>
      </c>
      <c r="B971" s="6" t="s">
        <v>9</v>
      </c>
      <c r="D971" s="6" t="s">
        <v>288</v>
      </c>
      <c r="E971" s="4" t="str">
        <f t="shared" si="0"/>
        <v>Grace Parrott</v>
      </c>
      <c r="F971" s="4" t="str">
        <f t="shared" si="1"/>
        <v>Hendrickson</v>
      </c>
      <c r="G971" s="4" t="str">
        <f t="shared" si="2"/>
        <v>SELP</v>
      </c>
      <c r="V971" s="6" t="s">
        <v>25</v>
      </c>
    </row>
    <row r="972" spans="1:22" ht="13" x14ac:dyDescent="0.15">
      <c r="A972" s="15">
        <v>43748.687853252311</v>
      </c>
      <c r="B972" s="6" t="s">
        <v>9</v>
      </c>
      <c r="D972" s="6" t="s">
        <v>288</v>
      </c>
      <c r="E972" s="4" t="str">
        <f t="shared" si="0"/>
        <v>Monae Thompson</v>
      </c>
      <c r="F972" s="4" t="str">
        <f t="shared" si="1"/>
        <v>Hendrickson</v>
      </c>
      <c r="G972" s="4" t="str">
        <f t="shared" si="2"/>
        <v>SELP</v>
      </c>
      <c r="V972" s="6" t="s">
        <v>43</v>
      </c>
    </row>
    <row r="973" spans="1:22" ht="13" x14ac:dyDescent="0.15">
      <c r="A973" s="15">
        <v>43748.688972222226</v>
      </c>
      <c r="B973" s="6" t="s">
        <v>141</v>
      </c>
      <c r="C973" s="6" t="s">
        <v>288</v>
      </c>
      <c r="E973" s="4" t="str">
        <f t="shared" si="0"/>
        <v>Rodrick Williams</v>
      </c>
      <c r="F973" s="4" t="str">
        <f t="shared" si="1"/>
        <v>Hendrickson</v>
      </c>
      <c r="G973" s="4" t="str">
        <f t="shared" si="2"/>
        <v>WDLP</v>
      </c>
      <c r="K973" s="6" t="s">
        <v>308</v>
      </c>
    </row>
    <row r="974" spans="1:22" ht="13" x14ac:dyDescent="0.15">
      <c r="A974" s="15">
        <v>43748.689597824079</v>
      </c>
      <c r="B974" s="6" t="s">
        <v>9</v>
      </c>
      <c r="D974" s="6" t="s">
        <v>288</v>
      </c>
      <c r="E974" s="4" t="str">
        <f t="shared" si="0"/>
        <v>Abbas Abidi</v>
      </c>
      <c r="F974" s="4" t="str">
        <f t="shared" si="1"/>
        <v>Hendrickson</v>
      </c>
      <c r="G974" s="4" t="str">
        <f t="shared" si="2"/>
        <v>SELP</v>
      </c>
      <c r="V974" s="6" t="s">
        <v>6</v>
      </c>
    </row>
    <row r="975" spans="1:22" ht="13" x14ac:dyDescent="0.15">
      <c r="A975" s="15">
        <v>43748.689616747681</v>
      </c>
      <c r="B975" s="6" t="s">
        <v>9</v>
      </c>
      <c r="D975" s="6" t="s">
        <v>288</v>
      </c>
      <c r="E975" s="4" t="str">
        <f t="shared" si="0"/>
        <v>Matthew Hernandez</v>
      </c>
      <c r="F975" s="4" t="str">
        <f t="shared" si="1"/>
        <v>Hendrickson</v>
      </c>
      <c r="G975" s="4" t="str">
        <f t="shared" si="2"/>
        <v>SELP</v>
      </c>
      <c r="V975" s="6" t="s">
        <v>39</v>
      </c>
    </row>
    <row r="976" spans="1:22" ht="13" x14ac:dyDescent="0.15">
      <c r="A976" s="15">
        <v>43748.690018159723</v>
      </c>
      <c r="B976" s="6" t="s">
        <v>141</v>
      </c>
      <c r="C976" s="6" t="s">
        <v>288</v>
      </c>
      <c r="E976" s="4" t="str">
        <f t="shared" si="0"/>
        <v>Anabelle Serrano</v>
      </c>
      <c r="F976" s="4" t="str">
        <f t="shared" si="1"/>
        <v>Hendrickson</v>
      </c>
      <c r="G976" s="4" t="str">
        <f t="shared" si="2"/>
        <v>WDLP</v>
      </c>
      <c r="K976" s="6" t="s">
        <v>330</v>
      </c>
    </row>
    <row r="977" spans="1:22" ht="13" x14ac:dyDescent="0.15">
      <c r="A977" s="15">
        <v>43748.690335486113</v>
      </c>
      <c r="B977" s="6" t="s">
        <v>9</v>
      </c>
      <c r="D977" s="6" t="s">
        <v>194</v>
      </c>
      <c r="E977" s="4" t="str">
        <f t="shared" si="0"/>
        <v>Daniel Tonche</v>
      </c>
      <c r="F977" s="4" t="str">
        <f t="shared" si="1"/>
        <v>Akins</v>
      </c>
      <c r="G977" s="4" t="str">
        <f t="shared" si="2"/>
        <v>SELP</v>
      </c>
      <c r="S977" s="6" t="s">
        <v>311</v>
      </c>
    </row>
    <row r="978" spans="1:22" ht="13" x14ac:dyDescent="0.15">
      <c r="A978" s="15">
        <v>43748.690662094908</v>
      </c>
      <c r="B978" s="6" t="s">
        <v>141</v>
      </c>
      <c r="C978" s="6" t="s">
        <v>288</v>
      </c>
      <c r="E978" s="4" t="str">
        <f t="shared" si="0"/>
        <v>Madison Arrington</v>
      </c>
      <c r="F978" s="4" t="str">
        <f t="shared" si="1"/>
        <v>Hendrickson</v>
      </c>
      <c r="G978" s="4" t="str">
        <f t="shared" si="2"/>
        <v>WDLP</v>
      </c>
      <c r="K978" s="6" t="s">
        <v>395</v>
      </c>
    </row>
    <row r="979" spans="1:22" ht="13" x14ac:dyDescent="0.15">
      <c r="A979" s="15">
        <v>43748.69072165509</v>
      </c>
      <c r="B979" s="6" t="s">
        <v>141</v>
      </c>
      <c r="C979" s="6" t="s">
        <v>288</v>
      </c>
      <c r="E979" s="4" t="str">
        <f t="shared" si="0"/>
        <v>Fatima Ali</v>
      </c>
      <c r="F979" s="4" t="str">
        <f t="shared" si="1"/>
        <v>Hendrickson</v>
      </c>
      <c r="G979" s="4" t="str">
        <f t="shared" si="2"/>
        <v>WDLP</v>
      </c>
      <c r="K979" s="6" t="s">
        <v>301</v>
      </c>
    </row>
    <row r="980" spans="1:22" ht="13" x14ac:dyDescent="0.15">
      <c r="A980" s="15">
        <v>43748.690776423609</v>
      </c>
      <c r="B980" s="6" t="s">
        <v>9</v>
      </c>
      <c r="D980" s="6" t="s">
        <v>288</v>
      </c>
      <c r="E980" s="4" t="str">
        <f t="shared" si="0"/>
        <v>Kayleigh Roberts</v>
      </c>
      <c r="F980" s="4" t="str">
        <f t="shared" si="1"/>
        <v>Hendrickson</v>
      </c>
      <c r="G980" s="4" t="str">
        <f t="shared" si="2"/>
        <v>SELP</v>
      </c>
      <c r="V980" s="6" t="s">
        <v>35</v>
      </c>
    </row>
    <row r="981" spans="1:22" ht="13" x14ac:dyDescent="0.15">
      <c r="A981" s="15">
        <v>43748.690847847218</v>
      </c>
      <c r="B981" s="6" t="s">
        <v>9</v>
      </c>
      <c r="D981" s="6" t="s">
        <v>194</v>
      </c>
      <c r="E981" s="4" t="str">
        <f t="shared" si="0"/>
        <v>Jebeca Smith</v>
      </c>
      <c r="F981" s="4" t="str">
        <f t="shared" si="1"/>
        <v>Akins</v>
      </c>
      <c r="G981" s="4" t="str">
        <f t="shared" si="2"/>
        <v>SELP</v>
      </c>
      <c r="S981" s="6" t="s">
        <v>328</v>
      </c>
    </row>
    <row r="982" spans="1:22" ht="13" x14ac:dyDescent="0.15">
      <c r="A982" s="15">
        <v>43748.69096310185</v>
      </c>
      <c r="B982" s="6" t="s">
        <v>141</v>
      </c>
      <c r="C982" s="6" t="s">
        <v>288</v>
      </c>
      <c r="E982" s="4" t="str">
        <f t="shared" si="0"/>
        <v>Daniel Nelson</v>
      </c>
      <c r="F982" s="4" t="str">
        <f t="shared" si="1"/>
        <v>Hendrickson</v>
      </c>
      <c r="G982" s="4" t="str">
        <f t="shared" si="2"/>
        <v>WDLP</v>
      </c>
      <c r="K982" s="6" t="s">
        <v>331</v>
      </c>
    </row>
    <row r="983" spans="1:22" ht="13" x14ac:dyDescent="0.15">
      <c r="A983" s="15">
        <v>43748.691114224537</v>
      </c>
      <c r="B983" s="6" t="s">
        <v>9</v>
      </c>
      <c r="D983" s="6" t="s">
        <v>288</v>
      </c>
      <c r="E983" s="4" t="str">
        <f t="shared" si="0"/>
        <v>Laura Torres Cortez</v>
      </c>
      <c r="F983" s="4" t="str">
        <f t="shared" si="1"/>
        <v>Hendrickson</v>
      </c>
      <c r="G983" s="4" t="str">
        <f t="shared" si="2"/>
        <v>SELP</v>
      </c>
      <c r="V983" s="6" t="s">
        <v>37</v>
      </c>
    </row>
    <row r="984" spans="1:22" ht="13" x14ac:dyDescent="0.15">
      <c r="A984" s="15">
        <v>43748.691150972227</v>
      </c>
      <c r="B984" s="6" t="s">
        <v>9</v>
      </c>
      <c r="D984" s="6" t="s">
        <v>288</v>
      </c>
      <c r="E984" s="4" t="str">
        <f t="shared" si="0"/>
        <v>Oneza Vhora</v>
      </c>
      <c r="F984" s="4" t="str">
        <f t="shared" si="1"/>
        <v>Hendrickson</v>
      </c>
      <c r="G984" s="4" t="str">
        <f t="shared" si="2"/>
        <v>SELP</v>
      </c>
      <c r="V984" s="6" t="s">
        <v>53</v>
      </c>
    </row>
    <row r="985" spans="1:22" ht="13" x14ac:dyDescent="0.15">
      <c r="A985" s="15">
        <v>43748.691181747687</v>
      </c>
      <c r="B985" s="6" t="s">
        <v>141</v>
      </c>
      <c r="C985" s="6" t="s">
        <v>272</v>
      </c>
      <c r="E985" s="4" t="str">
        <f t="shared" si="0"/>
        <v>Mahder Adenew</v>
      </c>
      <c r="F985" s="4" t="str">
        <f t="shared" si="1"/>
        <v>Manor New Tech</v>
      </c>
      <c r="G985" s="4" t="str">
        <f t="shared" si="2"/>
        <v>WDLP</v>
      </c>
      <c r="N985" s="6" t="s">
        <v>312</v>
      </c>
    </row>
    <row r="986" spans="1:22" ht="13" x14ac:dyDescent="0.15">
      <c r="A986" s="15">
        <v>43748.691200694448</v>
      </c>
      <c r="B986" s="6" t="s">
        <v>9</v>
      </c>
      <c r="D986" s="6" t="s">
        <v>194</v>
      </c>
      <c r="E986" s="4" t="str">
        <f t="shared" si="0"/>
        <v>Edan Tapia-Lugo</v>
      </c>
      <c r="F986" s="4" t="str">
        <f t="shared" si="1"/>
        <v>Akins</v>
      </c>
      <c r="G986" s="4" t="str">
        <f t="shared" si="2"/>
        <v>SELP</v>
      </c>
      <c r="S986" s="6" t="s">
        <v>323</v>
      </c>
    </row>
    <row r="987" spans="1:22" ht="13" x14ac:dyDescent="0.15">
      <c r="A987" s="15">
        <v>43748.692143414351</v>
      </c>
      <c r="B987" s="6" t="s">
        <v>9</v>
      </c>
      <c r="D987" s="6" t="s">
        <v>194</v>
      </c>
      <c r="E987" s="4" t="str">
        <f t="shared" si="0"/>
        <v>Audrey Thomas</v>
      </c>
      <c r="F987" s="4" t="str">
        <f t="shared" si="1"/>
        <v>Akins</v>
      </c>
      <c r="G987" s="4" t="str">
        <f t="shared" si="2"/>
        <v>SELP</v>
      </c>
      <c r="S987" s="6" t="s">
        <v>317</v>
      </c>
    </row>
    <row r="988" spans="1:22" ht="13" x14ac:dyDescent="0.15">
      <c r="A988" s="15">
        <v>43748.69246658565</v>
      </c>
      <c r="B988" s="6" t="s">
        <v>9</v>
      </c>
      <c r="D988" s="6" t="s">
        <v>194</v>
      </c>
      <c r="E988" s="4" t="str">
        <f t="shared" si="0"/>
        <v>Andres Ramirez</v>
      </c>
      <c r="F988" s="4" t="str">
        <f t="shared" si="1"/>
        <v>Akins</v>
      </c>
      <c r="G988" s="4" t="str">
        <f t="shared" si="2"/>
        <v>SELP</v>
      </c>
      <c r="S988" s="6" t="s">
        <v>327</v>
      </c>
    </row>
    <row r="989" spans="1:22" ht="13" x14ac:dyDescent="0.15">
      <c r="A989" s="15">
        <v>43748.692869675928</v>
      </c>
      <c r="B989" s="6" t="s">
        <v>141</v>
      </c>
      <c r="C989" s="6" t="s">
        <v>272</v>
      </c>
      <c r="E989" s="4" t="str">
        <f t="shared" si="0"/>
        <v>Abdourahamane Ndiaye</v>
      </c>
      <c r="F989" s="4" t="str">
        <f t="shared" si="1"/>
        <v>Manor New Tech</v>
      </c>
      <c r="G989" s="4" t="str">
        <f t="shared" si="2"/>
        <v>WDLP</v>
      </c>
      <c r="N989" s="6" t="s">
        <v>334</v>
      </c>
    </row>
    <row r="990" spans="1:22" ht="13" x14ac:dyDescent="0.15">
      <c r="A990" s="15">
        <v>43748.693196851847</v>
      </c>
      <c r="B990" s="6" t="s">
        <v>9</v>
      </c>
      <c r="D990" s="6" t="s">
        <v>194</v>
      </c>
      <c r="E990" s="4" t="str">
        <f t="shared" si="0"/>
        <v>Matias Smoller</v>
      </c>
      <c r="F990" s="4" t="str">
        <f t="shared" si="1"/>
        <v>Akins</v>
      </c>
      <c r="G990" s="4" t="str">
        <f t="shared" si="2"/>
        <v>SELP</v>
      </c>
      <c r="S990" s="6" t="s">
        <v>316</v>
      </c>
    </row>
    <row r="991" spans="1:22" ht="13" x14ac:dyDescent="0.15">
      <c r="A991" s="15">
        <v>43748.693234375001</v>
      </c>
      <c r="B991" s="6" t="s">
        <v>9</v>
      </c>
      <c r="D991" s="6" t="s">
        <v>194</v>
      </c>
      <c r="E991" s="4" t="str">
        <f t="shared" si="0"/>
        <v>Diego Lopez</v>
      </c>
      <c r="F991" s="4" t="str">
        <f t="shared" si="1"/>
        <v>Akins</v>
      </c>
      <c r="G991" s="4" t="str">
        <f t="shared" si="2"/>
        <v>SELP</v>
      </c>
      <c r="S991" s="6" t="s">
        <v>325</v>
      </c>
    </row>
    <row r="992" spans="1:22" ht="13" x14ac:dyDescent="0.15">
      <c r="A992" s="15">
        <v>43748.693615219905</v>
      </c>
      <c r="B992" s="6" t="s">
        <v>9</v>
      </c>
      <c r="D992" s="6" t="s">
        <v>194</v>
      </c>
      <c r="E992" s="4" t="str">
        <f t="shared" si="0"/>
        <v>Adriana Reyes</v>
      </c>
      <c r="F992" s="4" t="str">
        <f t="shared" si="1"/>
        <v>Akins</v>
      </c>
      <c r="G992" s="4" t="str">
        <f t="shared" si="2"/>
        <v>SELP</v>
      </c>
      <c r="S992" s="6" t="s">
        <v>318</v>
      </c>
    </row>
    <row r="993" spans="1:26" ht="13" x14ac:dyDescent="0.15">
      <c r="A993" s="15">
        <v>43748.693767418983</v>
      </c>
      <c r="B993" s="6" t="s">
        <v>9</v>
      </c>
      <c r="D993" s="6" t="s">
        <v>194</v>
      </c>
      <c r="E993" s="4" t="str">
        <f t="shared" si="0"/>
        <v>Gabriel Tristan</v>
      </c>
      <c r="F993" s="4" t="str">
        <f t="shared" si="1"/>
        <v>Akins</v>
      </c>
      <c r="G993" s="4" t="str">
        <f t="shared" si="2"/>
        <v>SELP</v>
      </c>
      <c r="S993" s="6" t="s">
        <v>314</v>
      </c>
    </row>
    <row r="994" spans="1:26" ht="13" x14ac:dyDescent="0.15">
      <c r="A994" s="15">
        <v>43748.694655451385</v>
      </c>
      <c r="B994" s="6" t="s">
        <v>9</v>
      </c>
      <c r="D994" s="6" t="s">
        <v>194</v>
      </c>
      <c r="E994" s="4" t="str">
        <f t="shared" si="0"/>
        <v>Alex San Miguel</v>
      </c>
      <c r="F994" s="4" t="str">
        <f t="shared" si="1"/>
        <v>Akins</v>
      </c>
      <c r="G994" s="4" t="str">
        <f t="shared" si="2"/>
        <v>SELP</v>
      </c>
      <c r="S994" s="6" t="s">
        <v>309</v>
      </c>
    </row>
    <row r="995" spans="1:26" ht="13" x14ac:dyDescent="0.15">
      <c r="A995" s="15">
        <v>43748.697244282404</v>
      </c>
      <c r="B995" s="6" t="s">
        <v>141</v>
      </c>
      <c r="C995" s="6" t="s">
        <v>272</v>
      </c>
      <c r="E995" s="4" t="str">
        <f t="shared" si="0"/>
        <v>Caden Densmore</v>
      </c>
      <c r="F995" s="4" t="str">
        <f t="shared" si="1"/>
        <v>Manor New Tech</v>
      </c>
      <c r="G995" s="4" t="str">
        <f t="shared" si="2"/>
        <v>WDLP</v>
      </c>
      <c r="N995" s="6" t="s">
        <v>274</v>
      </c>
    </row>
    <row r="996" spans="1:26" ht="13" x14ac:dyDescent="0.15">
      <c r="A996" s="15">
        <v>43748.700293622685</v>
      </c>
      <c r="B996" s="6" t="s">
        <v>141</v>
      </c>
      <c r="C996" s="6" t="s">
        <v>288</v>
      </c>
      <c r="E996" s="4" t="str">
        <f t="shared" si="0"/>
        <v>Fanta Kante</v>
      </c>
      <c r="F996" s="4" t="str">
        <f t="shared" si="1"/>
        <v>Hendrickson</v>
      </c>
      <c r="G996" s="4" t="str">
        <f t="shared" si="2"/>
        <v>WDLP</v>
      </c>
      <c r="K996" s="6" t="s">
        <v>322</v>
      </c>
    </row>
    <row r="997" spans="1:26" ht="13" x14ac:dyDescent="0.15">
      <c r="A997" s="15">
        <v>43748.701543750001</v>
      </c>
      <c r="B997" s="6" t="s">
        <v>141</v>
      </c>
      <c r="C997" s="6" t="s">
        <v>332</v>
      </c>
      <c r="E997" s="4" t="str">
        <f t="shared" si="0"/>
        <v>Mia Sanchez</v>
      </c>
      <c r="F997" s="4" t="str">
        <f t="shared" si="1"/>
        <v>Manor Senior High School</v>
      </c>
      <c r="G997" s="4" t="str">
        <f t="shared" si="2"/>
        <v>WDLP</v>
      </c>
      <c r="O997" s="6" t="s">
        <v>343</v>
      </c>
    </row>
    <row r="998" spans="1:26" ht="13" x14ac:dyDescent="0.15">
      <c r="A998" s="15">
        <v>43748.701939803243</v>
      </c>
      <c r="B998" s="6" t="s">
        <v>141</v>
      </c>
      <c r="C998" s="6" t="s">
        <v>332</v>
      </c>
      <c r="E998" s="4" t="str">
        <f t="shared" si="0"/>
        <v>Merlin Hernandez</v>
      </c>
      <c r="F998" s="4" t="str">
        <f t="shared" si="1"/>
        <v>Manor Senior High School</v>
      </c>
      <c r="G998" s="4" t="str">
        <f t="shared" si="2"/>
        <v>WDLP</v>
      </c>
      <c r="O998" s="6" t="s">
        <v>333</v>
      </c>
    </row>
    <row r="999" spans="1:26" ht="13" x14ac:dyDescent="0.15">
      <c r="A999" s="15">
        <v>43748.702026620369</v>
      </c>
      <c r="B999" s="6" t="s">
        <v>9</v>
      </c>
      <c r="D999" s="6" t="s">
        <v>332</v>
      </c>
      <c r="E999" s="4" t="str">
        <f t="shared" si="0"/>
        <v>Pradeep Tamang</v>
      </c>
      <c r="F999" s="4" t="str">
        <f t="shared" si="1"/>
        <v>Manor Senior High School</v>
      </c>
      <c r="G999" s="4" t="str">
        <f t="shared" si="2"/>
        <v>SELP</v>
      </c>
      <c r="Z999" s="6" t="s">
        <v>337</v>
      </c>
    </row>
    <row r="1000" spans="1:26" ht="13" x14ac:dyDescent="0.15">
      <c r="A1000" s="15">
        <v>43748.702055092595</v>
      </c>
      <c r="B1000" s="6" t="s">
        <v>9</v>
      </c>
      <c r="D1000" s="6" t="s">
        <v>210</v>
      </c>
      <c r="E1000" s="4" t="str">
        <f t="shared" si="0"/>
        <v>Harith Harizal</v>
      </c>
      <c r="F1000" s="4" t="str">
        <f t="shared" si="1"/>
        <v>Manor Early College High School</v>
      </c>
      <c r="G1000" s="4" t="str">
        <f t="shared" si="2"/>
        <v>SELP</v>
      </c>
      <c r="W1000" s="6" t="s">
        <v>410</v>
      </c>
    </row>
    <row r="1001" spans="1:26" ht="13" x14ac:dyDescent="0.15">
      <c r="A1001" s="15">
        <v>43748.70365059028</v>
      </c>
      <c r="B1001" s="6" t="s">
        <v>9</v>
      </c>
      <c r="D1001" s="6" t="s">
        <v>288</v>
      </c>
      <c r="E1001" s="4" t="str">
        <f t="shared" si="0"/>
        <v>Janvi Patel</v>
      </c>
      <c r="F1001" s="4" t="str">
        <f t="shared" si="1"/>
        <v>Hendrickson</v>
      </c>
      <c r="G1001" s="4" t="str">
        <f t="shared" si="2"/>
        <v>SELP</v>
      </c>
      <c r="V1001" s="6" t="s">
        <v>29</v>
      </c>
    </row>
    <row r="1002" spans="1:26" ht="13" x14ac:dyDescent="0.15">
      <c r="A1002" s="15">
        <v>43748.704212523153</v>
      </c>
      <c r="B1002" s="6" t="s">
        <v>9</v>
      </c>
      <c r="D1002" s="6" t="s">
        <v>210</v>
      </c>
      <c r="E1002" s="4" t="str">
        <f t="shared" si="0"/>
        <v>Thomas Armendariz</v>
      </c>
      <c r="F1002" s="4" t="str">
        <f t="shared" si="1"/>
        <v>Manor Early College High School</v>
      </c>
      <c r="G1002" s="4" t="str">
        <f t="shared" si="2"/>
        <v>SELP</v>
      </c>
      <c r="W1002" s="6" t="s">
        <v>341</v>
      </c>
    </row>
    <row r="1003" spans="1:26" ht="13" x14ac:dyDescent="0.15">
      <c r="A1003" s="15">
        <v>43748.705096956022</v>
      </c>
      <c r="B1003" s="6" t="s">
        <v>9</v>
      </c>
      <c r="D1003" s="6" t="s">
        <v>288</v>
      </c>
      <c r="E1003" s="4" t="str">
        <f t="shared" si="0"/>
        <v>Jaykumar Patel</v>
      </c>
      <c r="F1003" s="4" t="str">
        <f t="shared" si="1"/>
        <v>Hendrickson</v>
      </c>
      <c r="G1003" s="4" t="str">
        <f t="shared" si="2"/>
        <v>SELP</v>
      </c>
      <c r="V1003" s="6" t="s">
        <v>31</v>
      </c>
    </row>
    <row r="1004" spans="1:26" ht="13" x14ac:dyDescent="0.15">
      <c r="A1004" s="15">
        <v>43748.706321296297</v>
      </c>
      <c r="B1004" s="6" t="s">
        <v>9</v>
      </c>
      <c r="D1004" s="6" t="s">
        <v>144</v>
      </c>
      <c r="E1004" s="4" t="str">
        <f t="shared" si="0"/>
        <v>Uriel Hernandez</v>
      </c>
      <c r="F1004" s="4" t="str">
        <f t="shared" si="1"/>
        <v>Del Valle</v>
      </c>
      <c r="G1004" s="4" t="str">
        <f t="shared" si="2"/>
        <v>SELP</v>
      </c>
      <c r="T1004" s="6" t="s">
        <v>353</v>
      </c>
    </row>
    <row r="1005" spans="1:26" ht="13" x14ac:dyDescent="0.15">
      <c r="A1005" s="15">
        <v>43748.706437592591</v>
      </c>
      <c r="B1005" s="6" t="s">
        <v>141</v>
      </c>
      <c r="C1005" s="6" t="s">
        <v>332</v>
      </c>
      <c r="E1005" s="4" t="str">
        <f t="shared" si="0"/>
        <v>Alissa Ortiz Gonzalez</v>
      </c>
      <c r="F1005" s="4" t="str">
        <f t="shared" si="1"/>
        <v>Manor Senior High School</v>
      </c>
      <c r="G1005" s="4" t="str">
        <f t="shared" si="2"/>
        <v>WDLP</v>
      </c>
      <c r="O1005" s="6" t="s">
        <v>335</v>
      </c>
    </row>
    <row r="1006" spans="1:26" ht="13" x14ac:dyDescent="0.15">
      <c r="A1006" s="15">
        <v>43748.706604594903</v>
      </c>
      <c r="B1006" s="6" t="s">
        <v>141</v>
      </c>
      <c r="C1006" s="6" t="s">
        <v>332</v>
      </c>
      <c r="E1006" s="4" t="str">
        <f t="shared" si="0"/>
        <v>Jonathan Perez-Patino</v>
      </c>
      <c r="F1006" s="4" t="str">
        <f t="shared" si="1"/>
        <v>Manor Senior High School</v>
      </c>
      <c r="G1006" s="4" t="str">
        <f t="shared" si="2"/>
        <v>WDLP</v>
      </c>
      <c r="O1006" s="6" t="s">
        <v>345</v>
      </c>
    </row>
    <row r="1007" spans="1:26" ht="13" x14ac:dyDescent="0.15">
      <c r="A1007" s="15">
        <v>43748.706645416663</v>
      </c>
      <c r="B1007" s="6" t="s">
        <v>141</v>
      </c>
      <c r="C1007" s="6" t="s">
        <v>332</v>
      </c>
      <c r="E1007" s="4" t="str">
        <f t="shared" si="0"/>
        <v>Alaya Wright</v>
      </c>
      <c r="F1007" s="4" t="str">
        <f t="shared" si="1"/>
        <v>Manor Senior High School</v>
      </c>
      <c r="G1007" s="4" t="str">
        <f t="shared" si="2"/>
        <v>WDLP</v>
      </c>
      <c r="O1007" s="6" t="s">
        <v>396</v>
      </c>
    </row>
    <row r="1008" spans="1:26" ht="13" x14ac:dyDescent="0.15">
      <c r="A1008" s="15">
        <v>43748.706733738421</v>
      </c>
      <c r="B1008" s="6" t="s">
        <v>9</v>
      </c>
      <c r="D1008" s="6" t="s">
        <v>210</v>
      </c>
      <c r="E1008" s="4" t="str">
        <f t="shared" si="0"/>
        <v>Kaiya Bello-Munn</v>
      </c>
      <c r="F1008" s="4" t="str">
        <f t="shared" si="1"/>
        <v>Manor Early College High School</v>
      </c>
      <c r="G1008" s="4" t="str">
        <f t="shared" si="2"/>
        <v>SELP</v>
      </c>
      <c r="W1008" s="6" t="s">
        <v>347</v>
      </c>
    </row>
    <row r="1009" spans="1:26" ht="13" x14ac:dyDescent="0.15">
      <c r="A1009" s="15">
        <v>43748.707991516203</v>
      </c>
      <c r="B1009" s="6" t="s">
        <v>9</v>
      </c>
      <c r="D1009" s="6" t="s">
        <v>332</v>
      </c>
      <c r="E1009" s="4" t="str">
        <f t="shared" si="0"/>
        <v>Jeremiah Cole</v>
      </c>
      <c r="F1009" s="4" t="str">
        <f t="shared" si="1"/>
        <v>Manor Senior High School</v>
      </c>
      <c r="G1009" s="4" t="str">
        <f t="shared" si="2"/>
        <v>SELP</v>
      </c>
      <c r="Z1009" s="6" t="s">
        <v>398</v>
      </c>
    </row>
    <row r="1010" spans="1:26" ht="13" x14ac:dyDescent="0.15">
      <c r="A1010" s="15">
        <v>43748.709517766205</v>
      </c>
      <c r="B1010" s="6" t="s">
        <v>9</v>
      </c>
      <c r="D1010" s="6" t="s">
        <v>332</v>
      </c>
      <c r="E1010" s="4" t="str">
        <f t="shared" si="0"/>
        <v>Eddie Villegas</v>
      </c>
      <c r="F1010" s="4" t="str">
        <f t="shared" si="1"/>
        <v>Manor Senior High School</v>
      </c>
      <c r="G1010" s="4" t="str">
        <f t="shared" si="2"/>
        <v>SELP</v>
      </c>
      <c r="Z1010" s="6" t="s">
        <v>342</v>
      </c>
    </row>
    <row r="1011" spans="1:26" ht="13" x14ac:dyDescent="0.15">
      <c r="A1011" s="15">
        <v>43748.709548553241</v>
      </c>
      <c r="B1011" s="6" t="s">
        <v>9</v>
      </c>
      <c r="D1011" s="6" t="s">
        <v>332</v>
      </c>
      <c r="E1011" s="4" t="str">
        <f t="shared" si="0"/>
        <v>Cassandra Martinez</v>
      </c>
      <c r="F1011" s="4" t="str">
        <f t="shared" si="1"/>
        <v>Manor Senior High School</v>
      </c>
      <c r="G1011" s="4" t="str">
        <f t="shared" si="2"/>
        <v>SELP</v>
      </c>
      <c r="Z1011" s="6" t="s">
        <v>418</v>
      </c>
    </row>
    <row r="1012" spans="1:26" ht="13" x14ac:dyDescent="0.15">
      <c r="A1012" s="15">
        <v>43748.71014476852</v>
      </c>
      <c r="B1012" s="6" t="s">
        <v>9</v>
      </c>
      <c r="D1012" s="6" t="s">
        <v>332</v>
      </c>
      <c r="E1012" s="4" t="str">
        <f t="shared" si="0"/>
        <v>Erica Cepeda</v>
      </c>
      <c r="F1012" s="4" t="str">
        <f t="shared" si="1"/>
        <v>Manor Senior High School</v>
      </c>
      <c r="G1012" s="4" t="str">
        <f t="shared" si="2"/>
        <v>SELP</v>
      </c>
      <c r="Z1012" s="6" t="s">
        <v>419</v>
      </c>
    </row>
    <row r="1013" spans="1:26" ht="13" x14ac:dyDescent="0.15">
      <c r="A1013" s="15">
        <v>43748.71154300926</v>
      </c>
      <c r="B1013" s="6" t="s">
        <v>9</v>
      </c>
      <c r="D1013" s="6" t="s">
        <v>210</v>
      </c>
      <c r="E1013" s="4" t="str">
        <f t="shared" si="0"/>
        <v>Marlene Rodriguez</v>
      </c>
      <c r="F1013" s="4" t="str">
        <f t="shared" si="1"/>
        <v>Manor Early College High School</v>
      </c>
      <c r="G1013" s="4" t="str">
        <f t="shared" si="2"/>
        <v>SELP</v>
      </c>
      <c r="W1013" s="6" t="s">
        <v>338</v>
      </c>
    </row>
    <row r="1014" spans="1:26" ht="13" x14ac:dyDescent="0.15">
      <c r="A1014" s="15">
        <v>43748.712113449074</v>
      </c>
      <c r="B1014" s="6" t="s">
        <v>9</v>
      </c>
      <c r="D1014" s="6" t="s">
        <v>288</v>
      </c>
      <c r="E1014" s="4" t="str">
        <f t="shared" si="0"/>
        <v>Omar Islam</v>
      </c>
      <c r="F1014" s="4" t="str">
        <f t="shared" si="1"/>
        <v>Hendrickson</v>
      </c>
      <c r="G1014" s="4" t="str">
        <f t="shared" si="2"/>
        <v>SELP</v>
      </c>
      <c r="V1014" s="6" t="s">
        <v>51</v>
      </c>
    </row>
    <row r="1015" spans="1:26" ht="13" x14ac:dyDescent="0.15">
      <c r="A1015" s="15">
        <v>43748.716454895832</v>
      </c>
      <c r="B1015" s="6" t="s">
        <v>9</v>
      </c>
      <c r="D1015" s="6" t="s">
        <v>210</v>
      </c>
      <c r="E1015" s="4" t="str">
        <f t="shared" si="0"/>
        <v>Alpha Ndiaye</v>
      </c>
      <c r="F1015" s="4" t="str">
        <f t="shared" si="1"/>
        <v>Manor Early College High School</v>
      </c>
      <c r="G1015" s="4" t="str">
        <f t="shared" si="2"/>
        <v>SELP</v>
      </c>
      <c r="W1015" s="6" t="s">
        <v>339</v>
      </c>
    </row>
    <row r="1016" spans="1:26" ht="13" x14ac:dyDescent="0.15">
      <c r="A1016" s="15">
        <v>43748.719487685186</v>
      </c>
      <c r="B1016" s="6" t="s">
        <v>9</v>
      </c>
      <c r="D1016" s="6" t="s">
        <v>288</v>
      </c>
      <c r="E1016" s="4" t="str">
        <f t="shared" si="0"/>
        <v>Trayton Selissen</v>
      </c>
      <c r="F1016" s="4" t="str">
        <f t="shared" si="1"/>
        <v>Hendrickson</v>
      </c>
      <c r="G1016" s="4" t="str">
        <f t="shared" si="2"/>
        <v>SELP</v>
      </c>
      <c r="V1016" s="6" t="s">
        <v>59</v>
      </c>
    </row>
    <row r="1017" spans="1:26" ht="13" x14ac:dyDescent="0.15">
      <c r="A1017" s="15">
        <v>43748.722066597227</v>
      </c>
      <c r="B1017" s="6" t="s">
        <v>141</v>
      </c>
      <c r="C1017" s="6" t="s">
        <v>332</v>
      </c>
      <c r="E1017" s="4" t="str">
        <f t="shared" si="0"/>
        <v>Luis Serrano</v>
      </c>
      <c r="F1017" s="4" t="str">
        <f t="shared" si="1"/>
        <v>Manor Senior High School</v>
      </c>
      <c r="G1017" s="4" t="str">
        <f t="shared" si="2"/>
        <v>WDLP</v>
      </c>
      <c r="O1017" s="6" t="s">
        <v>397</v>
      </c>
    </row>
    <row r="1018" spans="1:26" ht="13" x14ac:dyDescent="0.15">
      <c r="A1018" s="15">
        <v>43748.722221574077</v>
      </c>
      <c r="B1018" s="6" t="s">
        <v>9</v>
      </c>
      <c r="D1018" s="6" t="s">
        <v>194</v>
      </c>
      <c r="E1018" s="4" t="str">
        <f t="shared" si="0"/>
        <v>Edison Cheah</v>
      </c>
      <c r="F1018" s="4" t="str">
        <f t="shared" si="1"/>
        <v>Akins</v>
      </c>
      <c r="G1018" s="4" t="str">
        <f t="shared" si="2"/>
        <v>SELP</v>
      </c>
      <c r="S1018" s="6" t="s">
        <v>324</v>
      </c>
    </row>
    <row r="1019" spans="1:26" ht="13" x14ac:dyDescent="0.15">
      <c r="A1019" s="15">
        <v>43748.72294226852</v>
      </c>
      <c r="B1019" s="6" t="s">
        <v>9</v>
      </c>
      <c r="D1019" s="6" t="s">
        <v>332</v>
      </c>
      <c r="E1019" s="4" t="str">
        <f t="shared" si="0"/>
        <v>Bianca Exiga</v>
      </c>
      <c r="F1019" s="4" t="str">
        <f t="shared" si="1"/>
        <v>Manor Senior High School</v>
      </c>
      <c r="G1019" s="4" t="str">
        <f t="shared" si="2"/>
        <v>SELP</v>
      </c>
      <c r="Z1019" s="6" t="s">
        <v>399</v>
      </c>
    </row>
    <row r="1020" spans="1:26" ht="13" x14ac:dyDescent="0.15">
      <c r="A1020" s="15">
        <v>43748.789575127317</v>
      </c>
      <c r="B1020" s="6" t="s">
        <v>9</v>
      </c>
      <c r="D1020" s="6" t="s">
        <v>144</v>
      </c>
      <c r="E1020" s="4" t="str">
        <f t="shared" si="0"/>
        <v>Uriel Hernandez</v>
      </c>
      <c r="F1020" s="4" t="str">
        <f t="shared" si="1"/>
        <v>Del Valle</v>
      </c>
      <c r="G1020" s="4" t="str">
        <f t="shared" si="2"/>
        <v>SELP</v>
      </c>
      <c r="T1020" s="6" t="s">
        <v>353</v>
      </c>
    </row>
    <row r="1021" spans="1:26" ht="13" x14ac:dyDescent="0.15">
      <c r="A1021" s="15">
        <v>43749.294528182872</v>
      </c>
      <c r="B1021" s="6" t="s">
        <v>141</v>
      </c>
      <c r="C1021" s="6" t="s">
        <v>272</v>
      </c>
      <c r="E1021" s="4" t="str">
        <f t="shared" si="0"/>
        <v>Lidia Guitierrez</v>
      </c>
      <c r="F1021" s="4" t="str">
        <f t="shared" si="1"/>
        <v>Manor New Tech</v>
      </c>
      <c r="G1021" s="4" t="str">
        <f t="shared" si="2"/>
        <v>WDLP</v>
      </c>
      <c r="N1021" s="6" t="s">
        <v>273</v>
      </c>
    </row>
    <row r="1022" spans="1:26" ht="13" x14ac:dyDescent="0.15">
      <c r="A1022" s="15">
        <v>43753.631298368055</v>
      </c>
      <c r="B1022" s="6" t="s">
        <v>9</v>
      </c>
      <c r="D1022" s="6" t="s">
        <v>247</v>
      </c>
      <c r="E1022" s="4" t="str">
        <f t="shared" si="0"/>
        <v>Samantha Ross</v>
      </c>
      <c r="F1022" s="4" t="str">
        <f t="shared" si="1"/>
        <v>Harmony</v>
      </c>
      <c r="G1022" s="4" t="str">
        <f t="shared" si="2"/>
        <v>SELP</v>
      </c>
      <c r="U1022" s="6" t="s">
        <v>249</v>
      </c>
    </row>
    <row r="1023" spans="1:26" ht="13" x14ac:dyDescent="0.15">
      <c r="A1023" s="15">
        <v>43753.632279120371</v>
      </c>
      <c r="B1023" s="6" t="s">
        <v>9</v>
      </c>
      <c r="D1023" s="6" t="s">
        <v>247</v>
      </c>
      <c r="E1023" s="4" t="str">
        <f t="shared" si="0"/>
        <v>Jeshua Rios Meza</v>
      </c>
      <c r="F1023" s="4" t="str">
        <f t="shared" si="1"/>
        <v>Harmony</v>
      </c>
      <c r="G1023" s="4" t="str">
        <f t="shared" si="2"/>
        <v>SELP</v>
      </c>
      <c r="U1023" s="6" t="s">
        <v>354</v>
      </c>
    </row>
    <row r="1024" spans="1:26" ht="13" x14ac:dyDescent="0.15">
      <c r="A1024" s="15">
        <v>43753.632861550926</v>
      </c>
      <c r="B1024" s="6" t="s">
        <v>9</v>
      </c>
      <c r="D1024" s="6" t="s">
        <v>247</v>
      </c>
      <c r="E1024" s="4" t="str">
        <f t="shared" si="0"/>
        <v>Elianai Reyes</v>
      </c>
      <c r="F1024" s="4" t="str">
        <f t="shared" si="1"/>
        <v>Harmony</v>
      </c>
      <c r="G1024" s="4" t="str">
        <f t="shared" si="2"/>
        <v>SELP</v>
      </c>
      <c r="U1024" s="6" t="s">
        <v>267</v>
      </c>
    </row>
    <row r="1025" spans="1:21" ht="13" x14ac:dyDescent="0.15">
      <c r="A1025" s="15">
        <v>43753.633304305557</v>
      </c>
      <c r="B1025" s="6" t="s">
        <v>9</v>
      </c>
      <c r="D1025" s="6" t="s">
        <v>247</v>
      </c>
      <c r="E1025" s="4" t="str">
        <f t="shared" si="0"/>
        <v>Mia Williams</v>
      </c>
      <c r="F1025" s="4" t="str">
        <f t="shared" si="1"/>
        <v>Harmony</v>
      </c>
      <c r="G1025" s="4" t="str">
        <f t="shared" si="2"/>
        <v>SELP</v>
      </c>
      <c r="U1025" s="6" t="s">
        <v>266</v>
      </c>
    </row>
    <row r="1026" spans="1:21" ht="13" x14ac:dyDescent="0.15">
      <c r="A1026" s="15">
        <v>43753.633561770832</v>
      </c>
      <c r="B1026" s="6" t="s">
        <v>141</v>
      </c>
      <c r="C1026" s="6" t="s">
        <v>247</v>
      </c>
      <c r="E1026" s="4" t="str">
        <f t="shared" si="0"/>
        <v>Pranav Rao</v>
      </c>
      <c r="F1026" s="4" t="str">
        <f t="shared" si="1"/>
        <v>Harmony</v>
      </c>
      <c r="G1026" s="4" t="str">
        <f t="shared" si="2"/>
        <v>WDLP</v>
      </c>
      <c r="J1026" s="6" t="s">
        <v>269</v>
      </c>
    </row>
    <row r="1027" spans="1:21" ht="13" x14ac:dyDescent="0.15">
      <c r="A1027" s="15">
        <v>43753.633806064812</v>
      </c>
      <c r="B1027" s="6" t="s">
        <v>141</v>
      </c>
      <c r="C1027" s="6" t="s">
        <v>247</v>
      </c>
      <c r="E1027" s="4" t="str">
        <f t="shared" si="0"/>
        <v>Catherine Hyatt</v>
      </c>
      <c r="F1027" s="4" t="str">
        <f t="shared" si="1"/>
        <v>Harmony</v>
      </c>
      <c r="G1027" s="4" t="str">
        <f t="shared" si="2"/>
        <v>WDLP</v>
      </c>
      <c r="J1027" s="6" t="s">
        <v>257</v>
      </c>
    </row>
    <row r="1028" spans="1:21" ht="13" x14ac:dyDescent="0.15">
      <c r="A1028" s="15">
        <v>43753.63400770833</v>
      </c>
      <c r="B1028" s="6" t="s">
        <v>141</v>
      </c>
      <c r="C1028" s="6" t="s">
        <v>247</v>
      </c>
      <c r="E1028" s="4" t="str">
        <f t="shared" si="0"/>
        <v>Arriana Gonzalez</v>
      </c>
      <c r="F1028" s="4" t="str">
        <f t="shared" si="1"/>
        <v>Harmony</v>
      </c>
      <c r="G1028" s="4" t="str">
        <f t="shared" si="2"/>
        <v>WDLP</v>
      </c>
      <c r="J1028" s="6" t="s">
        <v>383</v>
      </c>
    </row>
    <row r="1029" spans="1:21" ht="13" x14ac:dyDescent="0.15">
      <c r="A1029" s="15">
        <v>43753.634530694442</v>
      </c>
      <c r="B1029" s="6" t="s">
        <v>141</v>
      </c>
      <c r="C1029" s="6" t="s">
        <v>247</v>
      </c>
      <c r="E1029" s="4" t="str">
        <f t="shared" si="0"/>
        <v>Awenetria McHorse</v>
      </c>
      <c r="F1029" s="4" t="str">
        <f t="shared" si="1"/>
        <v>Harmony</v>
      </c>
      <c r="G1029" s="4" t="str">
        <f t="shared" si="2"/>
        <v>WDLP</v>
      </c>
      <c r="J1029" s="6" t="s">
        <v>254</v>
      </c>
    </row>
    <row r="1030" spans="1:21" ht="13" x14ac:dyDescent="0.15">
      <c r="A1030" s="15">
        <v>43753.63475002315</v>
      </c>
      <c r="B1030" s="6" t="s">
        <v>9</v>
      </c>
      <c r="D1030" s="6" t="s">
        <v>247</v>
      </c>
      <c r="E1030" s="4" t="str">
        <f t="shared" si="0"/>
        <v>Guilliana Lopez</v>
      </c>
      <c r="F1030" s="4" t="str">
        <f t="shared" si="1"/>
        <v>Harmony</v>
      </c>
      <c r="G1030" s="4" t="str">
        <f t="shared" si="2"/>
        <v>SELP</v>
      </c>
      <c r="U1030" s="6" t="s">
        <v>271</v>
      </c>
    </row>
    <row r="1031" spans="1:21" ht="13" x14ac:dyDescent="0.15">
      <c r="A1031" s="15">
        <v>43753.635035231477</v>
      </c>
      <c r="B1031" s="6" t="s">
        <v>9</v>
      </c>
      <c r="D1031" s="6" t="s">
        <v>247</v>
      </c>
      <c r="E1031" s="4" t="str">
        <f t="shared" si="0"/>
        <v>Jair Cedillo</v>
      </c>
      <c r="F1031" s="4" t="str">
        <f t="shared" si="1"/>
        <v>Harmony</v>
      </c>
      <c r="G1031" s="4" t="str">
        <f t="shared" si="2"/>
        <v>SELP</v>
      </c>
      <c r="U1031" s="6" t="s">
        <v>260</v>
      </c>
    </row>
    <row r="1032" spans="1:21" ht="13" x14ac:dyDescent="0.15">
      <c r="A1032" s="15">
        <v>43753.635274525463</v>
      </c>
      <c r="B1032" s="6" t="s">
        <v>141</v>
      </c>
      <c r="C1032" s="6" t="s">
        <v>247</v>
      </c>
      <c r="E1032" s="4" t="str">
        <f t="shared" si="0"/>
        <v>Amauri Clark</v>
      </c>
      <c r="F1032" s="4" t="str">
        <f t="shared" si="1"/>
        <v>Harmony</v>
      </c>
      <c r="G1032" s="4" t="str">
        <f t="shared" si="2"/>
        <v>WDLP</v>
      </c>
      <c r="J1032" s="6" t="s">
        <v>258</v>
      </c>
    </row>
    <row r="1033" spans="1:21" ht="13" x14ac:dyDescent="0.15">
      <c r="A1033" s="15">
        <v>43753.635368946758</v>
      </c>
      <c r="B1033" s="6" t="s">
        <v>141</v>
      </c>
      <c r="C1033" s="6" t="s">
        <v>247</v>
      </c>
      <c r="E1033" s="4" t="str">
        <f t="shared" si="0"/>
        <v>Jenibelle Corro</v>
      </c>
      <c r="F1033" s="4" t="str">
        <f t="shared" si="1"/>
        <v>Harmony</v>
      </c>
      <c r="G1033" s="4" t="str">
        <f t="shared" si="2"/>
        <v>WDLP</v>
      </c>
      <c r="J1033" s="6" t="s">
        <v>265</v>
      </c>
    </row>
    <row r="1034" spans="1:21" ht="13" x14ac:dyDescent="0.15">
      <c r="A1034" s="15">
        <v>43753.635378576393</v>
      </c>
      <c r="B1034" s="6" t="s">
        <v>141</v>
      </c>
      <c r="C1034" s="6" t="s">
        <v>247</v>
      </c>
      <c r="E1034" s="4" t="str">
        <f t="shared" si="0"/>
        <v>Doralynn Reyes</v>
      </c>
      <c r="F1034" s="4" t="str">
        <f t="shared" si="1"/>
        <v>Harmony</v>
      </c>
      <c r="G1034" s="4" t="str">
        <f t="shared" si="2"/>
        <v>WDLP</v>
      </c>
      <c r="J1034" s="6" t="s">
        <v>253</v>
      </c>
    </row>
    <row r="1035" spans="1:21" ht="13" x14ac:dyDescent="0.15">
      <c r="A1035" s="15">
        <v>43753.635492384259</v>
      </c>
      <c r="B1035" s="6" t="s">
        <v>9</v>
      </c>
      <c r="D1035" s="6" t="s">
        <v>247</v>
      </c>
      <c r="E1035" s="4" t="str">
        <f t="shared" si="0"/>
        <v>Lucian Winkelmann Swaim</v>
      </c>
      <c r="F1035" s="4" t="str">
        <f t="shared" si="1"/>
        <v>Harmony</v>
      </c>
      <c r="G1035" s="4" t="str">
        <f t="shared" si="2"/>
        <v>SELP</v>
      </c>
      <c r="U1035" s="6" t="s">
        <v>248</v>
      </c>
    </row>
    <row r="1036" spans="1:21" ht="13" x14ac:dyDescent="0.15">
      <c r="A1036" s="15">
        <v>43753.635847650468</v>
      </c>
      <c r="B1036" s="6" t="s">
        <v>9</v>
      </c>
      <c r="D1036" s="6" t="s">
        <v>247</v>
      </c>
      <c r="E1036" s="4" t="str">
        <f t="shared" si="0"/>
        <v>McKalex Alexander</v>
      </c>
      <c r="F1036" s="4" t="str">
        <f t="shared" si="1"/>
        <v>Harmony</v>
      </c>
      <c r="G1036" s="4" t="str">
        <f t="shared" si="2"/>
        <v>SELP</v>
      </c>
      <c r="U1036" s="6" t="s">
        <v>264</v>
      </c>
    </row>
    <row r="1037" spans="1:21" ht="13" x14ac:dyDescent="0.15">
      <c r="A1037" s="15">
        <v>43753.636091689812</v>
      </c>
      <c r="B1037" s="6" t="s">
        <v>9</v>
      </c>
      <c r="D1037" s="6" t="s">
        <v>247</v>
      </c>
      <c r="E1037" s="4" t="str">
        <f t="shared" si="0"/>
        <v>Emin Koroglu</v>
      </c>
      <c r="F1037" s="4" t="str">
        <f t="shared" si="1"/>
        <v>Harmony</v>
      </c>
      <c r="G1037" s="4" t="str">
        <f t="shared" si="2"/>
        <v>SELP</v>
      </c>
      <c r="U1037" s="6" t="s">
        <v>259</v>
      </c>
    </row>
    <row r="1038" spans="1:21" ht="13" x14ac:dyDescent="0.15">
      <c r="A1038" s="15">
        <v>43753.636117696762</v>
      </c>
      <c r="B1038" s="6" t="s">
        <v>9</v>
      </c>
      <c r="D1038" s="6" t="s">
        <v>247</v>
      </c>
      <c r="E1038" s="4" t="str">
        <f t="shared" si="0"/>
        <v>Sheldon Ballard</v>
      </c>
      <c r="F1038" s="4" t="str">
        <f t="shared" si="1"/>
        <v>Harmony</v>
      </c>
      <c r="G1038" s="4" t="str">
        <f t="shared" si="2"/>
        <v>SELP</v>
      </c>
      <c r="U1038" s="6" t="s">
        <v>251</v>
      </c>
    </row>
    <row r="1039" spans="1:21" ht="13" x14ac:dyDescent="0.15">
      <c r="A1039" s="15">
        <v>43753.636401736112</v>
      </c>
      <c r="B1039" s="6" t="s">
        <v>9</v>
      </c>
      <c r="D1039" s="6" t="s">
        <v>247</v>
      </c>
      <c r="E1039" s="4" t="str">
        <f t="shared" si="0"/>
        <v>Sergio Sanchez</v>
      </c>
      <c r="F1039" s="4" t="str">
        <f t="shared" si="1"/>
        <v>Harmony</v>
      </c>
      <c r="G1039" s="4" t="str">
        <f t="shared" si="2"/>
        <v>SELP</v>
      </c>
      <c r="U1039" s="6" t="s">
        <v>261</v>
      </c>
    </row>
    <row r="1040" spans="1:21" ht="13" x14ac:dyDescent="0.15">
      <c r="A1040" s="15">
        <v>43753.637141377316</v>
      </c>
      <c r="B1040" s="6" t="s">
        <v>141</v>
      </c>
      <c r="C1040" s="6" t="s">
        <v>247</v>
      </c>
      <c r="E1040" s="4" t="str">
        <f t="shared" si="0"/>
        <v>Brenda Hernandez</v>
      </c>
      <c r="F1040" s="4" t="str">
        <f t="shared" si="1"/>
        <v>Harmony</v>
      </c>
      <c r="G1040" s="4" t="str">
        <f t="shared" si="2"/>
        <v>WDLP</v>
      </c>
      <c r="J1040" s="6" t="s">
        <v>290</v>
      </c>
    </row>
    <row r="1041" spans="1:22" ht="13" x14ac:dyDescent="0.15">
      <c r="A1041" s="15">
        <v>43753.637354432867</v>
      </c>
      <c r="B1041" s="6" t="s">
        <v>9</v>
      </c>
      <c r="D1041" s="6" t="s">
        <v>247</v>
      </c>
      <c r="E1041" s="4" t="str">
        <f t="shared" si="0"/>
        <v>Romeo Ramirez</v>
      </c>
      <c r="F1041" s="4" t="str">
        <f t="shared" si="1"/>
        <v>Harmony</v>
      </c>
      <c r="G1041" s="4" t="str">
        <f t="shared" si="2"/>
        <v>SELP</v>
      </c>
      <c r="U1041" s="6" t="s">
        <v>384</v>
      </c>
    </row>
    <row r="1042" spans="1:22" ht="13" x14ac:dyDescent="0.15">
      <c r="A1042" s="15">
        <v>43753.63833342593</v>
      </c>
      <c r="B1042" s="6" t="s">
        <v>9</v>
      </c>
      <c r="D1042" s="6" t="s">
        <v>247</v>
      </c>
      <c r="E1042" s="4" t="str">
        <f t="shared" si="0"/>
        <v>Cedric Vu</v>
      </c>
      <c r="F1042" s="4" t="str">
        <f t="shared" si="1"/>
        <v>Harmony</v>
      </c>
      <c r="G1042" s="4" t="str">
        <f t="shared" si="2"/>
        <v>SELP</v>
      </c>
      <c r="U1042" s="6" t="s">
        <v>355</v>
      </c>
    </row>
    <row r="1043" spans="1:22" ht="13" x14ac:dyDescent="0.15">
      <c r="A1043" s="15">
        <v>43753.638530324075</v>
      </c>
      <c r="B1043" s="6" t="s">
        <v>9</v>
      </c>
      <c r="D1043" s="6" t="s">
        <v>247</v>
      </c>
      <c r="E1043" s="4" t="str">
        <f t="shared" si="0"/>
        <v>Ethan Do</v>
      </c>
      <c r="F1043" s="4" t="str">
        <f t="shared" si="1"/>
        <v>Harmony</v>
      </c>
      <c r="G1043" s="4" t="str">
        <f t="shared" si="2"/>
        <v>SELP</v>
      </c>
      <c r="U1043" s="6" t="s">
        <v>256</v>
      </c>
    </row>
    <row r="1044" spans="1:22" ht="13" x14ac:dyDescent="0.15">
      <c r="A1044" s="15">
        <v>43753.6386197338</v>
      </c>
      <c r="B1044" s="6" t="s">
        <v>9</v>
      </c>
      <c r="D1044" s="6" t="s">
        <v>247</v>
      </c>
      <c r="E1044" s="4" t="str">
        <f t="shared" si="0"/>
        <v>Rameez Khawaja</v>
      </c>
      <c r="F1044" s="4" t="str">
        <f t="shared" si="1"/>
        <v>Harmony</v>
      </c>
      <c r="G1044" s="4" t="str">
        <f t="shared" si="2"/>
        <v>SELP</v>
      </c>
      <c r="U1044" s="6" t="s">
        <v>255</v>
      </c>
    </row>
    <row r="1045" spans="1:22" ht="13" x14ac:dyDescent="0.15">
      <c r="A1045" s="15">
        <v>43753.638637847223</v>
      </c>
      <c r="B1045" s="6" t="s">
        <v>141</v>
      </c>
      <c r="C1045" s="6" t="s">
        <v>247</v>
      </c>
      <c r="E1045" s="4" t="str">
        <f t="shared" si="0"/>
        <v>Zora Cook</v>
      </c>
      <c r="F1045" s="4" t="str">
        <f t="shared" si="1"/>
        <v>Harmony</v>
      </c>
      <c r="G1045" s="4" t="str">
        <f t="shared" si="2"/>
        <v>WDLP</v>
      </c>
      <c r="J1045" s="6" t="s">
        <v>420</v>
      </c>
    </row>
    <row r="1046" spans="1:22" ht="13" x14ac:dyDescent="0.15">
      <c r="A1046" s="15">
        <v>43753.641253159723</v>
      </c>
      <c r="B1046" s="6" t="s">
        <v>9</v>
      </c>
      <c r="D1046" s="6" t="s">
        <v>247</v>
      </c>
      <c r="E1046" s="4" t="str">
        <f t="shared" si="0"/>
        <v>Romeo Ramirez</v>
      </c>
      <c r="F1046" s="4" t="str">
        <f t="shared" si="1"/>
        <v>Harmony</v>
      </c>
      <c r="G1046" s="4" t="str">
        <f t="shared" si="2"/>
        <v>SELP</v>
      </c>
      <c r="U1046" s="6" t="s">
        <v>384</v>
      </c>
    </row>
    <row r="1047" spans="1:22" ht="13" x14ac:dyDescent="0.15">
      <c r="A1047" s="15">
        <v>43753.656124884263</v>
      </c>
      <c r="B1047" s="6" t="s">
        <v>141</v>
      </c>
      <c r="C1047" s="6" t="s">
        <v>247</v>
      </c>
      <c r="E1047" s="4" t="str">
        <f t="shared" si="0"/>
        <v>Anas Rahman</v>
      </c>
      <c r="F1047" s="4" t="str">
        <f t="shared" si="1"/>
        <v>Harmony</v>
      </c>
      <c r="G1047" s="4" t="str">
        <f t="shared" si="2"/>
        <v>WDLP</v>
      </c>
      <c r="J1047" s="6" t="s">
        <v>270</v>
      </c>
    </row>
    <row r="1048" spans="1:22" ht="13" x14ac:dyDescent="0.15">
      <c r="A1048" s="15">
        <v>43753.674077662035</v>
      </c>
      <c r="B1048" s="6" t="s">
        <v>141</v>
      </c>
      <c r="C1048" s="6" t="s">
        <v>247</v>
      </c>
      <c r="E1048" s="4" t="str">
        <f t="shared" si="0"/>
        <v>Amauri Clark</v>
      </c>
      <c r="F1048" s="4" t="str">
        <f t="shared" si="1"/>
        <v>Harmony</v>
      </c>
      <c r="G1048" s="4" t="str">
        <f t="shared" si="2"/>
        <v>WDLP</v>
      </c>
      <c r="J1048" s="6" t="s">
        <v>258</v>
      </c>
    </row>
    <row r="1049" spans="1:22" ht="13" x14ac:dyDescent="0.15">
      <c r="A1049" s="15">
        <v>43753.676759583337</v>
      </c>
      <c r="B1049" s="6" t="s">
        <v>141</v>
      </c>
      <c r="C1049" s="6" t="s">
        <v>247</v>
      </c>
      <c r="E1049" s="4" t="str">
        <f t="shared" si="0"/>
        <v>Zora Cook</v>
      </c>
      <c r="F1049" s="4" t="str">
        <f t="shared" si="1"/>
        <v>Harmony</v>
      </c>
      <c r="G1049" s="4" t="str">
        <f t="shared" si="2"/>
        <v>WDLP</v>
      </c>
      <c r="J1049" s="6" t="s">
        <v>420</v>
      </c>
    </row>
    <row r="1050" spans="1:22" ht="13" x14ac:dyDescent="0.15">
      <c r="A1050" s="15">
        <v>43753.679790196758</v>
      </c>
      <c r="B1050" s="6" t="s">
        <v>9</v>
      </c>
      <c r="D1050" s="6" t="s">
        <v>288</v>
      </c>
      <c r="E1050" s="4" t="str">
        <f t="shared" si="0"/>
        <v>Meagan Lavalle</v>
      </c>
      <c r="F1050" s="4" t="str">
        <f t="shared" si="1"/>
        <v>Hendrickson</v>
      </c>
      <c r="G1050" s="4" t="str">
        <f t="shared" si="2"/>
        <v>SELP</v>
      </c>
      <c r="V1050" s="6" t="s">
        <v>41</v>
      </c>
    </row>
    <row r="1051" spans="1:22" ht="13" x14ac:dyDescent="0.15">
      <c r="A1051" s="15">
        <v>43753.680020011576</v>
      </c>
      <c r="B1051" s="6" t="s">
        <v>9</v>
      </c>
      <c r="D1051" s="6" t="s">
        <v>144</v>
      </c>
      <c r="E1051" s="4" t="str">
        <f t="shared" si="0"/>
        <v>Rocio Montero</v>
      </c>
      <c r="F1051" s="4" t="str">
        <f t="shared" si="1"/>
        <v>Del Valle</v>
      </c>
      <c r="G1051" s="4" t="str">
        <f t="shared" si="2"/>
        <v>SELP</v>
      </c>
      <c r="T1051" s="6" t="s">
        <v>286</v>
      </c>
    </row>
    <row r="1052" spans="1:22" ht="13" x14ac:dyDescent="0.15">
      <c r="A1052" s="15">
        <v>43753.680407824075</v>
      </c>
      <c r="B1052" s="6" t="s">
        <v>141</v>
      </c>
      <c r="C1052" s="6" t="s">
        <v>288</v>
      </c>
      <c r="E1052" s="4" t="str">
        <f t="shared" si="0"/>
        <v>Keysibeth Guerra</v>
      </c>
      <c r="F1052" s="4" t="str">
        <f t="shared" si="1"/>
        <v>Hendrickson</v>
      </c>
      <c r="G1052" s="4" t="str">
        <f t="shared" si="2"/>
        <v>WDLP</v>
      </c>
      <c r="K1052" s="6" t="s">
        <v>298</v>
      </c>
    </row>
    <row r="1053" spans="1:22" ht="13" x14ac:dyDescent="0.15">
      <c r="A1053" s="15">
        <v>43753.680888773146</v>
      </c>
      <c r="B1053" s="6" t="s">
        <v>9</v>
      </c>
      <c r="D1053" s="6" t="s">
        <v>144</v>
      </c>
      <c r="E1053" s="4" t="str">
        <f t="shared" si="0"/>
        <v>Shien Naranjo</v>
      </c>
      <c r="F1053" s="4" t="str">
        <f t="shared" si="1"/>
        <v>Del Valle</v>
      </c>
      <c r="G1053" s="4" t="str">
        <f t="shared" si="2"/>
        <v>SELP</v>
      </c>
      <c r="T1053" s="6" t="s">
        <v>417</v>
      </c>
    </row>
    <row r="1054" spans="1:22" ht="13" x14ac:dyDescent="0.15">
      <c r="A1054" s="15">
        <v>43753.68160596065</v>
      </c>
      <c r="B1054" s="6" t="s">
        <v>141</v>
      </c>
      <c r="C1054" s="6" t="s">
        <v>288</v>
      </c>
      <c r="E1054" s="4" t="str">
        <f t="shared" si="0"/>
        <v>Skylar Schlicht</v>
      </c>
      <c r="F1054" s="4" t="str">
        <f t="shared" si="1"/>
        <v>Hendrickson</v>
      </c>
      <c r="G1054" s="4" t="str">
        <f t="shared" si="2"/>
        <v>WDLP</v>
      </c>
      <c r="K1054" s="6" t="s">
        <v>295</v>
      </c>
    </row>
    <row r="1055" spans="1:22" ht="13" x14ac:dyDescent="0.15">
      <c r="A1055" s="15">
        <v>43753.681780370374</v>
      </c>
      <c r="B1055" s="6" t="s">
        <v>9</v>
      </c>
      <c r="D1055" s="6" t="s">
        <v>144</v>
      </c>
      <c r="E1055" s="4" t="str">
        <f t="shared" si="0"/>
        <v>Rand Lindsey</v>
      </c>
      <c r="F1055" s="4" t="str">
        <f t="shared" si="1"/>
        <v>Del Valle</v>
      </c>
      <c r="G1055" s="4" t="str">
        <f t="shared" si="2"/>
        <v>SELP</v>
      </c>
      <c r="T1055" s="6" t="s">
        <v>306</v>
      </c>
    </row>
    <row r="1056" spans="1:22" ht="13" x14ac:dyDescent="0.15">
      <c r="A1056" s="15">
        <v>43753.681956782406</v>
      </c>
      <c r="B1056" s="6" t="s">
        <v>141</v>
      </c>
      <c r="C1056" s="6" t="s">
        <v>288</v>
      </c>
      <c r="E1056" s="4" t="str">
        <f t="shared" si="0"/>
        <v>Camryn Wade</v>
      </c>
      <c r="F1056" s="4" t="str">
        <f t="shared" si="1"/>
        <v>Hendrickson</v>
      </c>
      <c r="G1056" s="4" t="str">
        <f t="shared" si="2"/>
        <v>WDLP</v>
      </c>
      <c r="K1056" s="6" t="s">
        <v>388</v>
      </c>
    </row>
    <row r="1057" spans="1:22" ht="13" x14ac:dyDescent="0.15">
      <c r="A1057" s="15">
        <v>43753.682106435183</v>
      </c>
      <c r="B1057" s="6" t="s">
        <v>9</v>
      </c>
      <c r="D1057" s="6" t="s">
        <v>144</v>
      </c>
      <c r="E1057" s="4" t="str">
        <f t="shared" si="0"/>
        <v>Edgar Velasco</v>
      </c>
      <c r="F1057" s="4" t="str">
        <f t="shared" si="1"/>
        <v>Del Valle</v>
      </c>
      <c r="G1057" s="4" t="str">
        <f t="shared" si="2"/>
        <v>SELP</v>
      </c>
      <c r="T1057" s="6" t="s">
        <v>300</v>
      </c>
    </row>
    <row r="1058" spans="1:22" ht="13" x14ac:dyDescent="0.15">
      <c r="A1058" s="15">
        <v>43753.682292731479</v>
      </c>
      <c r="B1058" s="6" t="s">
        <v>141</v>
      </c>
      <c r="C1058" s="6" t="s">
        <v>288</v>
      </c>
      <c r="E1058" s="4" t="str">
        <f t="shared" si="0"/>
        <v>Jennifer Wieckowski</v>
      </c>
      <c r="F1058" s="4" t="str">
        <f t="shared" si="1"/>
        <v>Hendrickson</v>
      </c>
      <c r="G1058" s="4" t="str">
        <f t="shared" si="2"/>
        <v>WDLP</v>
      </c>
      <c r="K1058" s="6" t="s">
        <v>293</v>
      </c>
    </row>
    <row r="1059" spans="1:22" ht="13" x14ac:dyDescent="0.15">
      <c r="A1059" s="15">
        <v>43753.682480023148</v>
      </c>
      <c r="B1059" s="6" t="s">
        <v>141</v>
      </c>
      <c r="C1059" s="6" t="s">
        <v>288</v>
      </c>
      <c r="E1059" s="4" t="str">
        <f t="shared" si="0"/>
        <v>Brooke Wickersham</v>
      </c>
      <c r="F1059" s="4" t="str">
        <f t="shared" si="1"/>
        <v>Hendrickson</v>
      </c>
      <c r="G1059" s="4" t="str">
        <f t="shared" si="2"/>
        <v>WDLP</v>
      </c>
      <c r="K1059" s="6" t="s">
        <v>294</v>
      </c>
    </row>
    <row r="1060" spans="1:22" ht="13" x14ac:dyDescent="0.15">
      <c r="A1060" s="15">
        <v>43753.682613078709</v>
      </c>
      <c r="B1060" s="6" t="s">
        <v>9</v>
      </c>
      <c r="D1060" s="6" t="s">
        <v>144</v>
      </c>
      <c r="E1060" s="4" t="str">
        <f t="shared" si="0"/>
        <v>Yaritza Kenyon</v>
      </c>
      <c r="F1060" s="4" t="str">
        <f t="shared" si="1"/>
        <v>Del Valle</v>
      </c>
      <c r="G1060" s="4" t="str">
        <f t="shared" si="2"/>
        <v>SELP</v>
      </c>
      <c r="T1060" s="6" t="s">
        <v>391</v>
      </c>
    </row>
    <row r="1061" spans="1:22" ht="13" x14ac:dyDescent="0.15">
      <c r="A1061" s="15">
        <v>43753.683285277773</v>
      </c>
      <c r="B1061" s="6" t="s">
        <v>141</v>
      </c>
      <c r="C1061" s="6" t="s">
        <v>288</v>
      </c>
      <c r="E1061" s="4" t="str">
        <f t="shared" si="0"/>
        <v>Gabriela Trevino</v>
      </c>
      <c r="F1061" s="4" t="str">
        <f t="shared" si="1"/>
        <v>Hendrickson</v>
      </c>
      <c r="G1061" s="4" t="str">
        <f t="shared" si="2"/>
        <v>WDLP</v>
      </c>
      <c r="K1061" s="6" t="s">
        <v>304</v>
      </c>
    </row>
    <row r="1062" spans="1:22" ht="13" x14ac:dyDescent="0.15">
      <c r="A1062" s="15">
        <v>43753.683574120369</v>
      </c>
      <c r="B1062" s="6" t="s">
        <v>9</v>
      </c>
      <c r="D1062" s="6" t="s">
        <v>288</v>
      </c>
      <c r="E1062" s="4" t="str">
        <f t="shared" si="0"/>
        <v>Isabella Gangle</v>
      </c>
      <c r="F1062" s="4" t="str">
        <f t="shared" si="1"/>
        <v>Hendrickson</v>
      </c>
      <c r="G1062" s="4" t="str">
        <f t="shared" si="2"/>
        <v>SELP</v>
      </c>
      <c r="V1062" s="6" t="s">
        <v>27</v>
      </c>
    </row>
    <row r="1063" spans="1:22" ht="13" x14ac:dyDescent="0.15">
      <c r="A1063" s="15">
        <v>43753.683575821764</v>
      </c>
      <c r="B1063" s="6" t="s">
        <v>9</v>
      </c>
      <c r="D1063" s="6" t="s">
        <v>144</v>
      </c>
      <c r="E1063" s="4" t="str">
        <f t="shared" si="0"/>
        <v>Brian Richardson</v>
      </c>
      <c r="F1063" s="4" t="str">
        <f t="shared" si="1"/>
        <v>Del Valle</v>
      </c>
      <c r="G1063" s="4" t="str">
        <f t="shared" si="2"/>
        <v>SELP</v>
      </c>
      <c r="T1063" s="6" t="s">
        <v>299</v>
      </c>
    </row>
    <row r="1064" spans="1:22" ht="13" x14ac:dyDescent="0.15">
      <c r="A1064" s="15">
        <v>43753.683962800926</v>
      </c>
      <c r="B1064" s="6" t="s">
        <v>9</v>
      </c>
      <c r="D1064" s="6" t="s">
        <v>288</v>
      </c>
      <c r="E1064" s="4" t="str">
        <f t="shared" si="0"/>
        <v>Monae Thompson</v>
      </c>
      <c r="F1064" s="4" t="str">
        <f t="shared" si="1"/>
        <v>Hendrickson</v>
      </c>
      <c r="G1064" s="4" t="str">
        <f t="shared" si="2"/>
        <v>SELP</v>
      </c>
      <c r="V1064" s="6" t="s">
        <v>43</v>
      </c>
    </row>
    <row r="1065" spans="1:22" ht="13" x14ac:dyDescent="0.15">
      <c r="A1065" s="15">
        <v>43753.684458298609</v>
      </c>
      <c r="B1065" s="6" t="s">
        <v>9</v>
      </c>
      <c r="D1065" s="6" t="s">
        <v>288</v>
      </c>
      <c r="E1065" s="4" t="str">
        <f t="shared" si="0"/>
        <v>Nanda Prasad</v>
      </c>
      <c r="F1065" s="4" t="str">
        <f t="shared" si="1"/>
        <v>Hendrickson</v>
      </c>
      <c r="G1065" s="4" t="str">
        <f t="shared" si="2"/>
        <v>SELP</v>
      </c>
      <c r="V1065" s="6" t="s">
        <v>49</v>
      </c>
    </row>
    <row r="1066" spans="1:22" ht="13" x14ac:dyDescent="0.15">
      <c r="A1066" s="15">
        <v>43753.685247847221</v>
      </c>
      <c r="B1066" s="6" t="s">
        <v>9</v>
      </c>
      <c r="D1066" s="6" t="s">
        <v>288</v>
      </c>
      <c r="E1066" s="4" t="str">
        <f t="shared" si="0"/>
        <v>Janvi Patel</v>
      </c>
      <c r="F1066" s="4" t="str">
        <f t="shared" si="1"/>
        <v>Hendrickson</v>
      </c>
      <c r="G1066" s="4" t="str">
        <f t="shared" si="2"/>
        <v>SELP</v>
      </c>
      <c r="V1066" s="6" t="s">
        <v>29</v>
      </c>
    </row>
    <row r="1067" spans="1:22" ht="13" x14ac:dyDescent="0.15">
      <c r="A1067" s="15">
        <v>43753.685458171298</v>
      </c>
      <c r="B1067" s="6" t="s">
        <v>9</v>
      </c>
      <c r="D1067" s="6" t="s">
        <v>288</v>
      </c>
      <c r="E1067" s="4" t="str">
        <f t="shared" si="0"/>
        <v>Moustapha Toure</v>
      </c>
      <c r="F1067" s="4" t="str">
        <f t="shared" si="1"/>
        <v>Hendrickson</v>
      </c>
      <c r="G1067" s="4" t="str">
        <f t="shared" si="2"/>
        <v>SELP</v>
      </c>
      <c r="V1067" s="6" t="s">
        <v>45</v>
      </c>
    </row>
    <row r="1068" spans="1:22" ht="13" x14ac:dyDescent="0.15">
      <c r="A1068" s="15">
        <v>43753.686263888885</v>
      </c>
      <c r="B1068" s="6" t="s">
        <v>141</v>
      </c>
      <c r="C1068" s="6" t="s">
        <v>288</v>
      </c>
      <c r="E1068" s="4" t="str">
        <f t="shared" si="0"/>
        <v>Madison Arrington</v>
      </c>
      <c r="F1068" s="4" t="str">
        <f t="shared" si="1"/>
        <v>Hendrickson</v>
      </c>
      <c r="G1068" s="4" t="str">
        <f t="shared" si="2"/>
        <v>WDLP</v>
      </c>
      <c r="K1068" s="6" t="s">
        <v>395</v>
      </c>
    </row>
    <row r="1069" spans="1:22" ht="13" x14ac:dyDescent="0.15">
      <c r="A1069" s="15">
        <v>43753.687044328704</v>
      </c>
      <c r="B1069" s="6" t="s">
        <v>9</v>
      </c>
      <c r="D1069" s="6" t="s">
        <v>288</v>
      </c>
      <c r="E1069" s="4" t="str">
        <f t="shared" si="0"/>
        <v>Jaykumar Patel</v>
      </c>
      <c r="F1069" s="4" t="str">
        <f t="shared" si="1"/>
        <v>Hendrickson</v>
      </c>
      <c r="G1069" s="4" t="str">
        <f t="shared" si="2"/>
        <v>SELP</v>
      </c>
      <c r="V1069" s="6" t="s">
        <v>31</v>
      </c>
    </row>
    <row r="1070" spans="1:22" ht="13" x14ac:dyDescent="0.15">
      <c r="A1070" s="15">
        <v>43753.687266574074</v>
      </c>
      <c r="B1070" s="6" t="s">
        <v>141</v>
      </c>
      <c r="C1070" s="6" t="s">
        <v>288</v>
      </c>
      <c r="E1070" s="4" t="str">
        <f t="shared" si="0"/>
        <v>Fatima Ali</v>
      </c>
      <c r="F1070" s="4" t="str">
        <f t="shared" si="1"/>
        <v>Hendrickson</v>
      </c>
      <c r="G1070" s="4" t="str">
        <f t="shared" si="2"/>
        <v>WDLP</v>
      </c>
      <c r="K1070" s="6" t="s">
        <v>301</v>
      </c>
    </row>
    <row r="1071" spans="1:22" ht="13" x14ac:dyDescent="0.15">
      <c r="A1071" s="15">
        <v>43753.687473750004</v>
      </c>
      <c r="B1071" s="6" t="s">
        <v>9</v>
      </c>
      <c r="D1071" s="6" t="s">
        <v>288</v>
      </c>
      <c r="E1071" s="4" t="str">
        <f t="shared" si="0"/>
        <v>Trayton Selissen</v>
      </c>
      <c r="F1071" s="4" t="str">
        <f t="shared" si="1"/>
        <v>Hendrickson</v>
      </c>
      <c r="G1071" s="4" t="str">
        <f t="shared" si="2"/>
        <v>SELP</v>
      </c>
      <c r="V1071" s="6" t="s">
        <v>59</v>
      </c>
    </row>
    <row r="1072" spans="1:22" ht="13" x14ac:dyDescent="0.15">
      <c r="A1072" s="15">
        <v>43753.68748158565</v>
      </c>
      <c r="B1072" s="6" t="s">
        <v>9</v>
      </c>
      <c r="D1072" s="6" t="s">
        <v>288</v>
      </c>
      <c r="E1072" s="4" t="str">
        <f t="shared" si="0"/>
        <v>Kayleigh Roberts</v>
      </c>
      <c r="F1072" s="4" t="str">
        <f t="shared" si="1"/>
        <v>Hendrickson</v>
      </c>
      <c r="G1072" s="4" t="str">
        <f t="shared" si="2"/>
        <v>SELP</v>
      </c>
      <c r="V1072" s="6" t="s">
        <v>35</v>
      </c>
    </row>
    <row r="1073" spans="1:22" ht="13" x14ac:dyDescent="0.15">
      <c r="A1073" s="15">
        <v>43753.68751319444</v>
      </c>
      <c r="B1073" s="6" t="s">
        <v>9</v>
      </c>
      <c r="D1073" s="6" t="s">
        <v>288</v>
      </c>
      <c r="E1073" s="4" t="str">
        <f t="shared" si="0"/>
        <v>Avn Josh Manigsaca</v>
      </c>
      <c r="F1073" s="4" t="str">
        <f t="shared" si="1"/>
        <v>Hendrickson</v>
      </c>
      <c r="G1073" s="4" t="str">
        <f t="shared" si="2"/>
        <v>SELP</v>
      </c>
      <c r="V1073" s="6" t="s">
        <v>12</v>
      </c>
    </row>
    <row r="1074" spans="1:22" ht="13" x14ac:dyDescent="0.15">
      <c r="A1074" s="15">
        <v>43753.687562858795</v>
      </c>
      <c r="B1074" s="6" t="s">
        <v>9</v>
      </c>
      <c r="D1074" s="6" t="s">
        <v>288</v>
      </c>
      <c r="E1074" s="4" t="str">
        <f t="shared" si="0"/>
        <v>Oneza Vhora</v>
      </c>
      <c r="F1074" s="4" t="str">
        <f t="shared" si="1"/>
        <v>Hendrickson</v>
      </c>
      <c r="G1074" s="4" t="str">
        <f t="shared" si="2"/>
        <v>SELP</v>
      </c>
      <c r="V1074" s="6" t="s">
        <v>53</v>
      </c>
    </row>
    <row r="1075" spans="1:22" ht="13" x14ac:dyDescent="0.15">
      <c r="A1075" s="15">
        <v>43753.687595914351</v>
      </c>
      <c r="B1075" s="6" t="s">
        <v>9</v>
      </c>
      <c r="D1075" s="6" t="s">
        <v>288</v>
      </c>
      <c r="E1075" s="4" t="str">
        <f t="shared" si="0"/>
        <v>Abbas Abidi</v>
      </c>
      <c r="F1075" s="4" t="str">
        <f t="shared" si="1"/>
        <v>Hendrickson</v>
      </c>
      <c r="G1075" s="4" t="str">
        <f t="shared" si="2"/>
        <v>SELP</v>
      </c>
      <c r="V1075" s="6" t="s">
        <v>6</v>
      </c>
    </row>
    <row r="1076" spans="1:22" ht="13" x14ac:dyDescent="0.15">
      <c r="A1076" s="15">
        <v>43753.687699675924</v>
      </c>
      <c r="B1076" s="6" t="s">
        <v>9</v>
      </c>
      <c r="D1076" s="6" t="s">
        <v>288</v>
      </c>
      <c r="E1076" s="4" t="str">
        <f t="shared" si="0"/>
        <v>Omar Islam</v>
      </c>
      <c r="F1076" s="4" t="str">
        <f t="shared" si="1"/>
        <v>Hendrickson</v>
      </c>
      <c r="G1076" s="4" t="str">
        <f t="shared" si="2"/>
        <v>SELP</v>
      </c>
      <c r="V1076" s="6" t="s">
        <v>51</v>
      </c>
    </row>
    <row r="1077" spans="1:22" ht="13" x14ac:dyDescent="0.15">
      <c r="A1077" s="15">
        <v>43753.687789050928</v>
      </c>
      <c r="B1077" s="6" t="s">
        <v>9</v>
      </c>
      <c r="D1077" s="6" t="s">
        <v>288</v>
      </c>
      <c r="E1077" s="4" t="str">
        <f t="shared" si="0"/>
        <v>Favour Ajie</v>
      </c>
      <c r="F1077" s="4" t="str">
        <f t="shared" si="1"/>
        <v>Hendrickson</v>
      </c>
      <c r="G1077" s="4" t="str">
        <f t="shared" si="2"/>
        <v>SELP</v>
      </c>
      <c r="V1077" s="6" t="s">
        <v>22</v>
      </c>
    </row>
    <row r="1078" spans="1:22" ht="13" x14ac:dyDescent="0.15">
      <c r="A1078" s="15">
        <v>43753.687937650466</v>
      </c>
      <c r="B1078" s="6" t="s">
        <v>141</v>
      </c>
      <c r="C1078" s="6" t="s">
        <v>288</v>
      </c>
      <c r="E1078" s="4" t="str">
        <f t="shared" si="0"/>
        <v>Christian Birt</v>
      </c>
      <c r="F1078" s="4" t="str">
        <f t="shared" si="1"/>
        <v>Hendrickson</v>
      </c>
      <c r="G1078" s="4" t="str">
        <f t="shared" si="2"/>
        <v>WDLP</v>
      </c>
      <c r="K1078" s="6" t="s">
        <v>291</v>
      </c>
    </row>
    <row r="1079" spans="1:22" ht="13" x14ac:dyDescent="0.15">
      <c r="A1079" s="15">
        <v>43753.688043981485</v>
      </c>
      <c r="B1079" s="6" t="s">
        <v>141</v>
      </c>
      <c r="C1079" s="6" t="s">
        <v>288</v>
      </c>
      <c r="E1079" s="4" t="str">
        <f t="shared" si="0"/>
        <v>TyJah Simon</v>
      </c>
      <c r="F1079" s="4" t="str">
        <f t="shared" si="1"/>
        <v>Hendrickson</v>
      </c>
      <c r="G1079" s="4" t="str">
        <f t="shared" si="2"/>
        <v>WDLP</v>
      </c>
      <c r="K1079" s="6" t="s">
        <v>289</v>
      </c>
    </row>
    <row r="1080" spans="1:22" ht="13" x14ac:dyDescent="0.15">
      <c r="A1080" s="15">
        <v>43753.688427650464</v>
      </c>
      <c r="B1080" s="6" t="s">
        <v>9</v>
      </c>
      <c r="D1080" s="6" t="s">
        <v>288</v>
      </c>
      <c r="E1080" s="4" t="str">
        <f t="shared" si="0"/>
        <v>Favour Ajie</v>
      </c>
      <c r="F1080" s="4" t="str">
        <f t="shared" si="1"/>
        <v>Hendrickson</v>
      </c>
      <c r="G1080" s="4" t="str">
        <f t="shared" si="2"/>
        <v>SELP</v>
      </c>
      <c r="V1080" s="6" t="s">
        <v>22</v>
      </c>
    </row>
    <row r="1081" spans="1:22" ht="13" x14ac:dyDescent="0.15">
      <c r="A1081" s="15">
        <v>43753.68855608796</v>
      </c>
      <c r="B1081" s="6" t="s">
        <v>141</v>
      </c>
      <c r="C1081" s="6" t="s">
        <v>288</v>
      </c>
      <c r="E1081" s="4" t="str">
        <f t="shared" si="0"/>
        <v>Fanta Kante</v>
      </c>
      <c r="F1081" s="4" t="str">
        <f t="shared" si="1"/>
        <v>Hendrickson</v>
      </c>
      <c r="G1081" s="4" t="str">
        <f t="shared" si="2"/>
        <v>WDLP</v>
      </c>
      <c r="K1081" s="6" t="s">
        <v>322</v>
      </c>
    </row>
    <row r="1082" spans="1:22" ht="13" x14ac:dyDescent="0.15">
      <c r="A1082" s="15">
        <v>43753.688604780094</v>
      </c>
      <c r="B1082" s="6" t="s">
        <v>141</v>
      </c>
      <c r="C1082" s="6" t="s">
        <v>288</v>
      </c>
      <c r="E1082" s="4" t="str">
        <f t="shared" si="0"/>
        <v>Aubrey Van Zandt</v>
      </c>
      <c r="F1082" s="4" t="str">
        <f t="shared" si="1"/>
        <v>Hendrickson</v>
      </c>
      <c r="G1082" s="4" t="str">
        <f t="shared" si="2"/>
        <v>WDLP</v>
      </c>
      <c r="K1082" s="6" t="s">
        <v>302</v>
      </c>
    </row>
    <row r="1083" spans="1:22" ht="13" x14ac:dyDescent="0.15">
      <c r="A1083" s="15">
        <v>43753.68914751157</v>
      </c>
      <c r="B1083" s="6" t="s">
        <v>141</v>
      </c>
      <c r="C1083" s="6" t="s">
        <v>288</v>
      </c>
      <c r="E1083" s="4" t="str">
        <f t="shared" si="0"/>
        <v>Jayden Banks</v>
      </c>
      <c r="F1083" s="4" t="str">
        <f t="shared" si="1"/>
        <v>Hendrickson</v>
      </c>
      <c r="G1083" s="4" t="str">
        <f t="shared" si="2"/>
        <v>WDLP</v>
      </c>
      <c r="K1083" s="6" t="s">
        <v>303</v>
      </c>
    </row>
    <row r="1084" spans="1:22" ht="13" x14ac:dyDescent="0.15">
      <c r="A1084" s="15">
        <v>43753.690096736114</v>
      </c>
      <c r="B1084" s="6" t="s">
        <v>9</v>
      </c>
      <c r="D1084" s="6" t="s">
        <v>194</v>
      </c>
      <c r="E1084" s="4" t="str">
        <f t="shared" si="0"/>
        <v>Daniel Tonche</v>
      </c>
      <c r="F1084" s="4" t="str">
        <f t="shared" si="1"/>
        <v>Akins</v>
      </c>
      <c r="G1084" s="4" t="str">
        <f t="shared" si="2"/>
        <v>SELP</v>
      </c>
      <c r="S1084" s="6" t="s">
        <v>311</v>
      </c>
    </row>
    <row r="1085" spans="1:22" ht="13" x14ac:dyDescent="0.15">
      <c r="A1085" s="15">
        <v>43753.690186770837</v>
      </c>
      <c r="B1085" s="6" t="s">
        <v>141</v>
      </c>
      <c r="C1085" s="6" t="s">
        <v>288</v>
      </c>
      <c r="E1085" s="4" t="str">
        <f t="shared" si="0"/>
        <v>Kehali Bekalu</v>
      </c>
      <c r="F1085" s="4" t="str">
        <f t="shared" si="1"/>
        <v>Hendrickson</v>
      </c>
      <c r="G1085" s="4" t="str">
        <f t="shared" si="2"/>
        <v>WDLP</v>
      </c>
      <c r="K1085" s="6" t="s">
        <v>305</v>
      </c>
    </row>
    <row r="1086" spans="1:22" ht="13" x14ac:dyDescent="0.15">
      <c r="A1086" s="15">
        <v>43753.690433495372</v>
      </c>
      <c r="B1086" s="6" t="s">
        <v>9</v>
      </c>
      <c r="D1086" s="6" t="s">
        <v>194</v>
      </c>
      <c r="E1086" s="4" t="str">
        <f t="shared" si="0"/>
        <v>Edan Tapia-Lugo</v>
      </c>
      <c r="F1086" s="4" t="str">
        <f t="shared" si="1"/>
        <v>Akins</v>
      </c>
      <c r="G1086" s="4" t="str">
        <f t="shared" si="2"/>
        <v>SELP</v>
      </c>
      <c r="S1086" s="6" t="s">
        <v>323</v>
      </c>
    </row>
    <row r="1087" spans="1:22" ht="13" x14ac:dyDescent="0.15">
      <c r="A1087" s="15">
        <v>43753.690922060181</v>
      </c>
      <c r="B1087" s="6" t="s">
        <v>9</v>
      </c>
      <c r="D1087" s="6" t="s">
        <v>194</v>
      </c>
      <c r="E1087" s="4" t="str">
        <f t="shared" si="0"/>
        <v>Jebeca Smith</v>
      </c>
      <c r="F1087" s="4" t="str">
        <f t="shared" si="1"/>
        <v>Akins</v>
      </c>
      <c r="G1087" s="4" t="str">
        <f t="shared" si="2"/>
        <v>SELP</v>
      </c>
      <c r="S1087" s="6" t="s">
        <v>328</v>
      </c>
    </row>
    <row r="1088" spans="1:22" ht="13" x14ac:dyDescent="0.15">
      <c r="A1088" s="15">
        <v>43753.690986018519</v>
      </c>
      <c r="B1088" s="6" t="s">
        <v>9</v>
      </c>
      <c r="D1088" s="6" t="s">
        <v>288</v>
      </c>
      <c r="E1088" s="4" t="str">
        <f t="shared" si="0"/>
        <v>Eliyas Salad</v>
      </c>
      <c r="F1088" s="4" t="str">
        <f t="shared" si="1"/>
        <v>Hendrickson</v>
      </c>
      <c r="G1088" s="4" t="str">
        <f t="shared" si="2"/>
        <v>SELP</v>
      </c>
      <c r="V1088" s="6" t="s">
        <v>20</v>
      </c>
    </row>
    <row r="1089" spans="1:22" ht="13" x14ac:dyDescent="0.15">
      <c r="A1089" s="15">
        <v>43753.691173368061</v>
      </c>
      <c r="B1089" s="6" t="s">
        <v>141</v>
      </c>
      <c r="C1089" s="6" t="s">
        <v>288</v>
      </c>
      <c r="E1089" s="4" t="str">
        <f t="shared" si="0"/>
        <v>Rodrick Williams</v>
      </c>
      <c r="F1089" s="4" t="str">
        <f t="shared" si="1"/>
        <v>Hendrickson</v>
      </c>
      <c r="G1089" s="4" t="str">
        <f t="shared" si="2"/>
        <v>WDLP</v>
      </c>
      <c r="K1089" s="6" t="s">
        <v>308</v>
      </c>
    </row>
    <row r="1090" spans="1:22" ht="13" x14ac:dyDescent="0.15">
      <c r="A1090" s="15">
        <v>43753.691238356478</v>
      </c>
      <c r="B1090" s="6" t="s">
        <v>9</v>
      </c>
      <c r="D1090" s="6" t="s">
        <v>194</v>
      </c>
      <c r="E1090" s="4" t="str">
        <f t="shared" si="0"/>
        <v>Alex San Miguel</v>
      </c>
      <c r="F1090" s="4" t="str">
        <f t="shared" si="1"/>
        <v>Akins</v>
      </c>
      <c r="G1090" s="4" t="str">
        <f t="shared" si="2"/>
        <v>SELP</v>
      </c>
      <c r="S1090" s="6" t="s">
        <v>309</v>
      </c>
    </row>
    <row r="1091" spans="1:22" ht="13" x14ac:dyDescent="0.15">
      <c r="A1091" s="15">
        <v>43753.691334155097</v>
      </c>
      <c r="B1091" s="6" t="s">
        <v>9</v>
      </c>
      <c r="D1091" s="6" t="s">
        <v>288</v>
      </c>
      <c r="E1091" s="4" t="str">
        <f t="shared" si="0"/>
        <v>Bryan Pham</v>
      </c>
      <c r="F1091" s="4" t="str">
        <f t="shared" si="1"/>
        <v>Hendrickson</v>
      </c>
      <c r="G1091" s="4" t="str">
        <f t="shared" si="2"/>
        <v>SELP</v>
      </c>
      <c r="V1091" s="6" t="s">
        <v>18</v>
      </c>
    </row>
    <row r="1092" spans="1:22" ht="13" x14ac:dyDescent="0.15">
      <c r="A1092" s="15">
        <v>43753.691794247687</v>
      </c>
      <c r="B1092" s="6" t="s">
        <v>9</v>
      </c>
      <c r="D1092" s="6" t="s">
        <v>194</v>
      </c>
      <c r="E1092" s="4" t="str">
        <f t="shared" si="0"/>
        <v>Adriana Reyes</v>
      </c>
      <c r="F1092" s="4" t="str">
        <f t="shared" si="1"/>
        <v>Akins</v>
      </c>
      <c r="G1092" s="4" t="str">
        <f t="shared" si="2"/>
        <v>SELP</v>
      </c>
      <c r="S1092" s="6" t="s">
        <v>318</v>
      </c>
    </row>
    <row r="1093" spans="1:22" ht="13" x14ac:dyDescent="0.15">
      <c r="A1093" s="15">
        <v>43753.691878206024</v>
      </c>
      <c r="B1093" s="6" t="s">
        <v>9</v>
      </c>
      <c r="D1093" s="6" t="s">
        <v>288</v>
      </c>
      <c r="E1093" s="4" t="str">
        <f t="shared" si="0"/>
        <v>Benjamin Pham</v>
      </c>
      <c r="F1093" s="4" t="str">
        <f t="shared" si="1"/>
        <v>Hendrickson</v>
      </c>
      <c r="G1093" s="4" t="str">
        <f t="shared" si="2"/>
        <v>SELP</v>
      </c>
      <c r="V1093" s="6" t="s">
        <v>14</v>
      </c>
    </row>
    <row r="1094" spans="1:22" ht="13" x14ac:dyDescent="0.15">
      <c r="A1094" s="15">
        <v>43753.692055405088</v>
      </c>
      <c r="B1094" s="6" t="s">
        <v>9</v>
      </c>
      <c r="D1094" s="6" t="s">
        <v>194</v>
      </c>
      <c r="E1094" s="4" t="str">
        <f t="shared" si="0"/>
        <v>Andres Ramirez</v>
      </c>
      <c r="F1094" s="4" t="str">
        <f t="shared" si="1"/>
        <v>Akins</v>
      </c>
      <c r="G1094" s="4" t="str">
        <f t="shared" si="2"/>
        <v>SELP</v>
      </c>
      <c r="S1094" s="6" t="s">
        <v>327</v>
      </c>
    </row>
    <row r="1095" spans="1:22" ht="13" x14ac:dyDescent="0.15">
      <c r="A1095" s="15">
        <v>43753.692058229164</v>
      </c>
      <c r="B1095" s="6" t="s">
        <v>9</v>
      </c>
      <c r="D1095" s="6" t="s">
        <v>194</v>
      </c>
      <c r="E1095" s="4" t="str">
        <f t="shared" si="0"/>
        <v>Diego Lopez</v>
      </c>
      <c r="F1095" s="4" t="str">
        <f t="shared" si="1"/>
        <v>Akins</v>
      </c>
      <c r="G1095" s="4" t="str">
        <f t="shared" si="2"/>
        <v>SELP</v>
      </c>
      <c r="S1095" s="6" t="s">
        <v>325</v>
      </c>
    </row>
    <row r="1096" spans="1:22" ht="13" x14ac:dyDescent="0.15">
      <c r="A1096" s="15">
        <v>43753.692149340277</v>
      </c>
      <c r="B1096" s="6" t="s">
        <v>9</v>
      </c>
      <c r="D1096" s="6" t="s">
        <v>288</v>
      </c>
      <c r="E1096" s="4" t="str">
        <f t="shared" si="0"/>
        <v>Pranit Arya</v>
      </c>
      <c r="F1096" s="4" t="str">
        <f t="shared" si="1"/>
        <v>Hendrickson</v>
      </c>
      <c r="G1096" s="4" t="str">
        <f t="shared" si="2"/>
        <v>SELP</v>
      </c>
      <c r="V1096" s="6" t="s">
        <v>55</v>
      </c>
    </row>
    <row r="1097" spans="1:22" ht="13" x14ac:dyDescent="0.15">
      <c r="A1097" s="15">
        <v>43753.692530763888</v>
      </c>
      <c r="B1097" s="6" t="s">
        <v>9</v>
      </c>
      <c r="D1097" s="6" t="s">
        <v>194</v>
      </c>
      <c r="E1097" s="4" t="str">
        <f t="shared" si="0"/>
        <v>Jake Reed</v>
      </c>
      <c r="F1097" s="4" t="str">
        <f t="shared" si="1"/>
        <v>Akins</v>
      </c>
      <c r="G1097" s="4" t="str">
        <f t="shared" si="2"/>
        <v>SELP</v>
      </c>
      <c r="S1097" s="6" t="s">
        <v>310</v>
      </c>
    </row>
    <row r="1098" spans="1:22" ht="13" x14ac:dyDescent="0.15">
      <c r="A1098" s="15">
        <v>43753.692786307874</v>
      </c>
      <c r="B1098" s="6" t="s">
        <v>141</v>
      </c>
      <c r="C1098" s="6" t="s">
        <v>288</v>
      </c>
      <c r="E1098" s="4" t="str">
        <f t="shared" si="0"/>
        <v>Daniel Nelson</v>
      </c>
      <c r="F1098" s="4" t="str">
        <f t="shared" si="1"/>
        <v>Hendrickson</v>
      </c>
      <c r="G1098" s="4" t="str">
        <f t="shared" si="2"/>
        <v>WDLP</v>
      </c>
      <c r="K1098" s="6" t="s">
        <v>331</v>
      </c>
    </row>
    <row r="1099" spans="1:22" ht="13" x14ac:dyDescent="0.15">
      <c r="A1099" s="15">
        <v>43753.692996701386</v>
      </c>
      <c r="B1099" s="6" t="s">
        <v>9</v>
      </c>
      <c r="D1099" s="6" t="s">
        <v>194</v>
      </c>
      <c r="E1099" s="4" t="str">
        <f t="shared" si="0"/>
        <v>Miguel Ornelas</v>
      </c>
      <c r="F1099" s="4" t="str">
        <f t="shared" si="1"/>
        <v>Akins</v>
      </c>
      <c r="G1099" s="4" t="str">
        <f t="shared" si="2"/>
        <v>SELP</v>
      </c>
      <c r="S1099" s="6" t="s">
        <v>315</v>
      </c>
    </row>
    <row r="1100" spans="1:22" ht="13" x14ac:dyDescent="0.15">
      <c r="A1100" s="15">
        <v>43753.693538055551</v>
      </c>
      <c r="B1100" s="6" t="s">
        <v>9</v>
      </c>
      <c r="D1100" s="6" t="s">
        <v>194</v>
      </c>
      <c r="E1100" s="4" t="str">
        <f t="shared" si="0"/>
        <v>Gabriel Tristan</v>
      </c>
      <c r="F1100" s="4" t="str">
        <f t="shared" si="1"/>
        <v>Akins</v>
      </c>
      <c r="G1100" s="4" t="str">
        <f t="shared" si="2"/>
        <v>SELP</v>
      </c>
      <c r="S1100" s="6" t="s">
        <v>314</v>
      </c>
    </row>
    <row r="1101" spans="1:22" ht="13" x14ac:dyDescent="0.15">
      <c r="A1101" s="15">
        <v>43753.694361620372</v>
      </c>
      <c r="B1101" s="6" t="s">
        <v>9</v>
      </c>
      <c r="D1101" s="6" t="s">
        <v>194</v>
      </c>
      <c r="E1101" s="4" t="str">
        <f t="shared" si="0"/>
        <v>Audrey Thomas</v>
      </c>
      <c r="F1101" s="4" t="str">
        <f t="shared" si="1"/>
        <v>Akins</v>
      </c>
      <c r="G1101" s="4" t="str">
        <f t="shared" si="2"/>
        <v>SELP</v>
      </c>
      <c r="S1101" s="6" t="s">
        <v>317</v>
      </c>
    </row>
    <row r="1102" spans="1:22" ht="13" x14ac:dyDescent="0.15">
      <c r="A1102" s="15">
        <v>43753.694536504627</v>
      </c>
      <c r="B1102" s="6" t="s">
        <v>9</v>
      </c>
      <c r="D1102" s="6" t="s">
        <v>194</v>
      </c>
      <c r="E1102" s="4" t="str">
        <f t="shared" si="0"/>
        <v>Joseline Diaz</v>
      </c>
      <c r="F1102" s="4" t="str">
        <f t="shared" si="1"/>
        <v>Akins</v>
      </c>
      <c r="G1102" s="4" t="str">
        <f t="shared" si="2"/>
        <v>SELP</v>
      </c>
      <c r="S1102" s="6" t="s">
        <v>321</v>
      </c>
    </row>
    <row r="1103" spans="1:22" ht="13" x14ac:dyDescent="0.15">
      <c r="A1103" s="15">
        <v>43753.696172638884</v>
      </c>
      <c r="B1103" s="6" t="s">
        <v>9</v>
      </c>
      <c r="D1103" s="6" t="s">
        <v>194</v>
      </c>
      <c r="E1103" s="4" t="str">
        <f t="shared" si="0"/>
        <v>Edison Cheah</v>
      </c>
      <c r="F1103" s="4" t="str">
        <f t="shared" si="1"/>
        <v>Akins</v>
      </c>
      <c r="G1103" s="4" t="str">
        <f t="shared" si="2"/>
        <v>SELP</v>
      </c>
      <c r="S1103" s="6" t="s">
        <v>324</v>
      </c>
    </row>
    <row r="1104" spans="1:22" ht="13" x14ac:dyDescent="0.15">
      <c r="A1104" s="15">
        <v>43753.696794479169</v>
      </c>
      <c r="B1104" s="6" t="s">
        <v>9</v>
      </c>
      <c r="D1104" s="6" t="s">
        <v>194</v>
      </c>
      <c r="E1104" s="4" t="str">
        <f t="shared" si="0"/>
        <v>Antonio Robert Tafoya Bermudez</v>
      </c>
      <c r="F1104" s="4" t="str">
        <f t="shared" si="1"/>
        <v>Akins</v>
      </c>
      <c r="G1104" s="4" t="str">
        <f t="shared" si="2"/>
        <v>SELP</v>
      </c>
      <c r="S1104" s="6" t="s">
        <v>326</v>
      </c>
    </row>
    <row r="1105" spans="1:29" ht="13" x14ac:dyDescent="0.15">
      <c r="A1105" s="15">
        <v>43753.699361527775</v>
      </c>
      <c r="B1105" s="6" t="s">
        <v>9</v>
      </c>
      <c r="D1105" s="6" t="s">
        <v>288</v>
      </c>
      <c r="E1105" s="4" t="str">
        <f t="shared" si="0"/>
        <v>Raafeh Ahmed</v>
      </c>
      <c r="F1105" s="4" t="str">
        <f t="shared" si="1"/>
        <v>Hendrickson</v>
      </c>
      <c r="G1105" s="4" t="str">
        <f t="shared" si="2"/>
        <v>SELP</v>
      </c>
      <c r="V1105" s="6" t="s">
        <v>57</v>
      </c>
    </row>
    <row r="1106" spans="1:29" ht="13" x14ac:dyDescent="0.15">
      <c r="A1106" s="15">
        <v>43753.700094629632</v>
      </c>
      <c r="B1106" s="6" t="s">
        <v>141</v>
      </c>
      <c r="C1106" s="6" t="s">
        <v>288</v>
      </c>
      <c r="E1106" s="4" t="str">
        <f t="shared" si="0"/>
        <v>Eniola Tanimonu</v>
      </c>
      <c r="F1106" s="4" t="str">
        <f t="shared" si="1"/>
        <v>Hendrickson</v>
      </c>
      <c r="G1106" s="4" t="str">
        <f t="shared" si="2"/>
        <v>WDLP</v>
      </c>
      <c r="K1106" s="6" t="s">
        <v>307</v>
      </c>
    </row>
    <row r="1107" spans="1:29" ht="13" x14ac:dyDescent="0.15">
      <c r="A1107" s="15">
        <v>43753.701789675921</v>
      </c>
      <c r="B1107" s="6" t="s">
        <v>9</v>
      </c>
      <c r="D1107" s="6" t="s">
        <v>288</v>
      </c>
      <c r="E1107" s="4" t="str">
        <f t="shared" si="0"/>
        <v>Omar Islam</v>
      </c>
      <c r="F1107" s="4" t="str">
        <f t="shared" si="1"/>
        <v>Hendrickson</v>
      </c>
      <c r="G1107" s="4" t="str">
        <f t="shared" si="2"/>
        <v>SELP</v>
      </c>
      <c r="V1107" s="6" t="s">
        <v>51</v>
      </c>
    </row>
    <row r="1108" spans="1:29" ht="13" x14ac:dyDescent="0.15">
      <c r="A1108" s="15">
        <v>43753.70534925926</v>
      </c>
      <c r="B1108" s="6" t="s">
        <v>141</v>
      </c>
      <c r="C1108" s="6" t="s">
        <v>288</v>
      </c>
      <c r="E1108" s="4" t="str">
        <f t="shared" si="0"/>
        <v>Anabelle Serrano</v>
      </c>
      <c r="F1108" s="4" t="str">
        <f t="shared" si="1"/>
        <v>Hendrickson</v>
      </c>
      <c r="G1108" s="4" t="str">
        <f t="shared" si="2"/>
        <v>WDLP</v>
      </c>
      <c r="K1108" s="6" t="s">
        <v>330</v>
      </c>
    </row>
    <row r="1109" spans="1:29" ht="13" x14ac:dyDescent="0.15">
      <c r="A1109" s="15">
        <v>43753.711212407405</v>
      </c>
      <c r="B1109" s="6" t="s">
        <v>141</v>
      </c>
      <c r="C1109" s="6" t="s">
        <v>288</v>
      </c>
      <c r="E1109" s="4" t="str">
        <f t="shared" si="0"/>
        <v>Daniel Nelson</v>
      </c>
      <c r="F1109" s="4" t="str">
        <f t="shared" si="1"/>
        <v>Hendrickson</v>
      </c>
      <c r="G1109" s="4" t="str">
        <f t="shared" si="2"/>
        <v>WDLP</v>
      </c>
      <c r="K1109" s="6" t="s">
        <v>331</v>
      </c>
    </row>
    <row r="1110" spans="1:29" ht="13" x14ac:dyDescent="0.15">
      <c r="A1110" s="15">
        <v>43753.713616817127</v>
      </c>
      <c r="B1110" s="6" t="s">
        <v>9</v>
      </c>
      <c r="D1110" s="6" t="s">
        <v>194</v>
      </c>
      <c r="E1110" s="4" t="str">
        <f t="shared" si="0"/>
        <v>Joseline Diaz</v>
      </c>
      <c r="F1110" s="4" t="str">
        <f t="shared" si="1"/>
        <v>Akins</v>
      </c>
      <c r="G1110" s="4" t="str">
        <f t="shared" si="2"/>
        <v>SELP</v>
      </c>
      <c r="S1110" s="6" t="s">
        <v>321</v>
      </c>
    </row>
    <row r="1111" spans="1:29" ht="13" x14ac:dyDescent="0.15">
      <c r="A1111" s="15">
        <v>43753.713626226847</v>
      </c>
      <c r="B1111" s="6" t="s">
        <v>9</v>
      </c>
      <c r="D1111" s="6" t="s">
        <v>194</v>
      </c>
      <c r="E1111" s="4" t="str">
        <f t="shared" si="0"/>
        <v>Antonio Robert Tafoya Bermudez</v>
      </c>
      <c r="F1111" s="4" t="str">
        <f t="shared" si="1"/>
        <v>Akins</v>
      </c>
      <c r="G1111" s="4" t="str">
        <f t="shared" si="2"/>
        <v>SELP</v>
      </c>
      <c r="S1111" s="6" t="s">
        <v>326</v>
      </c>
    </row>
    <row r="1112" spans="1:29" ht="13" x14ac:dyDescent="0.15">
      <c r="A1112" s="15">
        <v>43754.670868159723</v>
      </c>
      <c r="B1112" s="6" t="s">
        <v>9</v>
      </c>
      <c r="D1112" s="6" t="s">
        <v>144</v>
      </c>
      <c r="E1112" s="4" t="str">
        <f t="shared" si="0"/>
        <v>Quavon Jones</v>
      </c>
      <c r="F1112" s="4" t="str">
        <f t="shared" si="1"/>
        <v>Del Valle</v>
      </c>
      <c r="G1112" s="4" t="str">
        <f t="shared" si="2"/>
        <v>SELP</v>
      </c>
      <c r="T1112" s="6" t="s">
        <v>357</v>
      </c>
    </row>
    <row r="1113" spans="1:29" ht="13" x14ac:dyDescent="0.15">
      <c r="A1113" s="15">
        <v>43754.670872615738</v>
      </c>
      <c r="B1113" s="6" t="s">
        <v>141</v>
      </c>
      <c r="C1113" s="6" t="s">
        <v>144</v>
      </c>
      <c r="E1113" s="4" t="str">
        <f t="shared" si="0"/>
        <v>Chloe Rivera</v>
      </c>
      <c r="F1113" s="4" t="str">
        <f t="shared" si="1"/>
        <v>Del Valle</v>
      </c>
      <c r="G1113" s="4" t="str">
        <f t="shared" si="2"/>
        <v>WDLP</v>
      </c>
      <c r="I1113" s="6" t="s">
        <v>145</v>
      </c>
    </row>
    <row r="1114" spans="1:29" ht="13" x14ac:dyDescent="0.15">
      <c r="A1114" s="15">
        <v>43754.671452395836</v>
      </c>
      <c r="B1114" s="6" t="s">
        <v>141</v>
      </c>
      <c r="C1114" s="6" t="s">
        <v>144</v>
      </c>
      <c r="E1114" s="4" t="str">
        <f t="shared" si="0"/>
        <v>Thalia Perez Mendoza</v>
      </c>
      <c r="F1114" s="4" t="str">
        <f t="shared" si="1"/>
        <v>Del Valle</v>
      </c>
      <c r="G1114" s="4" t="str">
        <f t="shared" si="2"/>
        <v>WDLP</v>
      </c>
      <c r="I1114" s="6" t="s">
        <v>358</v>
      </c>
    </row>
    <row r="1115" spans="1:29" ht="13" x14ac:dyDescent="0.15">
      <c r="A1115" s="15">
        <v>43754.67323724537</v>
      </c>
      <c r="B1115" s="6" t="s">
        <v>141</v>
      </c>
      <c r="C1115" s="6" t="s">
        <v>144</v>
      </c>
      <c r="E1115" s="4" t="str">
        <f t="shared" si="0"/>
        <v>Florence Nyiraneza</v>
      </c>
      <c r="F1115" s="4" t="str">
        <f t="shared" si="1"/>
        <v>Del Valle</v>
      </c>
      <c r="G1115" s="4" t="str">
        <f t="shared" si="2"/>
        <v>WDLP</v>
      </c>
      <c r="I1115" s="6" t="s">
        <v>150</v>
      </c>
    </row>
    <row r="1116" spans="1:29" ht="13" x14ac:dyDescent="0.15">
      <c r="A1116" s="15">
        <v>43754.673839710653</v>
      </c>
      <c r="B1116" s="6" t="s">
        <v>141</v>
      </c>
      <c r="C1116" s="6" t="s">
        <v>144</v>
      </c>
      <c r="E1116" s="4" t="str">
        <f t="shared" si="0"/>
        <v>Clarissa Leija</v>
      </c>
      <c r="F1116" s="4" t="str">
        <f t="shared" si="1"/>
        <v>Del Valle</v>
      </c>
      <c r="G1116" s="4" t="str">
        <f t="shared" si="2"/>
        <v>WDLP</v>
      </c>
      <c r="I1116" s="6" t="s">
        <v>287</v>
      </c>
    </row>
    <row r="1117" spans="1:29" ht="13" x14ac:dyDescent="0.15">
      <c r="A1117" s="15">
        <v>43754.673896435183</v>
      </c>
      <c r="B1117" s="6" t="s">
        <v>141</v>
      </c>
      <c r="C1117" s="6" t="s">
        <v>144</v>
      </c>
      <c r="E1117" s="4" t="str">
        <f t="shared" si="0"/>
        <v>Emily Lopez Campos</v>
      </c>
      <c r="F1117" s="4" t="str">
        <f t="shared" si="1"/>
        <v>Del Valle</v>
      </c>
      <c r="G1117" s="4" t="str">
        <f t="shared" si="2"/>
        <v>WDLP</v>
      </c>
      <c r="I1117" s="6" t="s">
        <v>285</v>
      </c>
    </row>
    <row r="1118" spans="1:29" ht="13" x14ac:dyDescent="0.15">
      <c r="A1118" s="15">
        <v>43754.674402986115</v>
      </c>
      <c r="B1118" s="6" t="s">
        <v>141</v>
      </c>
      <c r="C1118" s="6" t="s">
        <v>144</v>
      </c>
      <c r="E1118" s="4" t="str">
        <f t="shared" si="0"/>
        <v>Demetri Shepherd</v>
      </c>
      <c r="F1118" s="4" t="str">
        <f t="shared" si="1"/>
        <v>Del Valle</v>
      </c>
      <c r="G1118" s="4" t="str">
        <f t="shared" si="2"/>
        <v>WDLP</v>
      </c>
      <c r="I1118" s="6" t="s">
        <v>297</v>
      </c>
    </row>
    <row r="1119" spans="1:29" ht="13" x14ac:dyDescent="0.15">
      <c r="A1119" s="15">
        <v>43754.679411840276</v>
      </c>
      <c r="B1119" s="6" t="s">
        <v>9</v>
      </c>
      <c r="D1119" s="6" t="s">
        <v>149</v>
      </c>
      <c r="E1119" s="4" t="str">
        <f t="shared" si="0"/>
        <v>Diego Becerra</v>
      </c>
      <c r="F1119" s="4" t="str">
        <f t="shared" si="1"/>
        <v>Pflugerville</v>
      </c>
      <c r="G1119" s="4" t="str">
        <f t="shared" si="2"/>
        <v>SELP</v>
      </c>
      <c r="AA1119" s="6" t="s">
        <v>74</v>
      </c>
    </row>
    <row r="1120" spans="1:29" ht="13" x14ac:dyDescent="0.15">
      <c r="A1120" s="15">
        <v>43754.679528749999</v>
      </c>
      <c r="B1120" s="6" t="s">
        <v>9</v>
      </c>
      <c r="D1120" s="6" t="s">
        <v>168</v>
      </c>
      <c r="E1120" s="4" t="str">
        <f t="shared" si="0"/>
        <v>Samuel Gunther</v>
      </c>
      <c r="F1120" s="4" t="str">
        <f t="shared" si="1"/>
        <v>Weiss</v>
      </c>
      <c r="G1120" s="4" t="str">
        <f t="shared" si="2"/>
        <v>SELP</v>
      </c>
      <c r="AC1120" s="6" t="s">
        <v>124</v>
      </c>
    </row>
    <row r="1121" spans="1:29" ht="13" x14ac:dyDescent="0.15">
      <c r="A1121" s="15">
        <v>43754.680344826389</v>
      </c>
      <c r="B1121" s="6" t="s">
        <v>9</v>
      </c>
      <c r="D1121" s="6" t="s">
        <v>144</v>
      </c>
      <c r="E1121" s="4" t="str">
        <f t="shared" si="0"/>
        <v>Julian Garza</v>
      </c>
      <c r="F1121" s="4" t="str">
        <f t="shared" si="1"/>
        <v>Del Valle</v>
      </c>
      <c r="G1121" s="4" t="str">
        <f t="shared" si="2"/>
        <v>SELP</v>
      </c>
      <c r="T1121" s="6" t="s">
        <v>147</v>
      </c>
    </row>
    <row r="1122" spans="1:29" ht="13" x14ac:dyDescent="0.15">
      <c r="A1122" s="15">
        <v>43754.680432372683</v>
      </c>
      <c r="B1122" s="6" t="s">
        <v>9</v>
      </c>
      <c r="D1122" s="6" t="s">
        <v>149</v>
      </c>
      <c r="E1122" s="4" t="str">
        <f t="shared" si="0"/>
        <v>Alyssa Domingue</v>
      </c>
      <c r="F1122" s="4" t="str">
        <f t="shared" si="1"/>
        <v>Pflugerville</v>
      </c>
      <c r="G1122" s="4" t="str">
        <f t="shared" si="2"/>
        <v>SELP</v>
      </c>
      <c r="AA1122" s="6" t="s">
        <v>64</v>
      </c>
    </row>
    <row r="1123" spans="1:29" ht="13" x14ac:dyDescent="0.15">
      <c r="A1123" s="15">
        <v>43754.680693229166</v>
      </c>
      <c r="B1123" s="6" t="s">
        <v>9</v>
      </c>
      <c r="D1123" s="6" t="s">
        <v>149</v>
      </c>
      <c r="E1123" s="4" t="str">
        <f t="shared" si="0"/>
        <v>Roberto Salinas</v>
      </c>
      <c r="F1123" s="4" t="str">
        <f t="shared" si="1"/>
        <v>Pflugerville</v>
      </c>
      <c r="G1123" s="4" t="str">
        <f t="shared" si="2"/>
        <v>SELP</v>
      </c>
      <c r="AA1123" s="6" t="s">
        <v>90</v>
      </c>
    </row>
    <row r="1124" spans="1:29" ht="13" x14ac:dyDescent="0.15">
      <c r="A1124" s="15">
        <v>43754.680785000004</v>
      </c>
      <c r="B1124" s="6" t="s">
        <v>141</v>
      </c>
      <c r="C1124" s="6" t="s">
        <v>144</v>
      </c>
      <c r="E1124" s="4" t="str">
        <f t="shared" si="0"/>
        <v>Estrellita Dilbert</v>
      </c>
      <c r="F1124" s="4" t="str">
        <f t="shared" si="1"/>
        <v>Del Valle</v>
      </c>
      <c r="G1124" s="4" t="str">
        <f t="shared" si="2"/>
        <v>WDLP</v>
      </c>
      <c r="I1124" s="6" t="s">
        <v>146</v>
      </c>
    </row>
    <row r="1125" spans="1:29" ht="13" x14ac:dyDescent="0.15">
      <c r="A1125" s="15">
        <v>43754.680827881944</v>
      </c>
      <c r="B1125" s="6" t="s">
        <v>141</v>
      </c>
      <c r="C1125" s="6" t="s">
        <v>144</v>
      </c>
      <c r="E1125" s="4" t="str">
        <f t="shared" si="0"/>
        <v>Manuel Patino</v>
      </c>
      <c r="F1125" s="4" t="str">
        <f t="shared" si="1"/>
        <v>Del Valle</v>
      </c>
      <c r="G1125" s="4" t="str">
        <f t="shared" si="2"/>
        <v>WDLP</v>
      </c>
      <c r="I1125" s="6" t="s">
        <v>275</v>
      </c>
    </row>
    <row r="1126" spans="1:29" ht="13" x14ac:dyDescent="0.15">
      <c r="A1126" s="15">
        <v>43754.681228784721</v>
      </c>
      <c r="B1126" s="6" t="s">
        <v>9</v>
      </c>
      <c r="D1126" s="6" t="s">
        <v>149</v>
      </c>
      <c r="E1126" s="4" t="str">
        <f t="shared" si="0"/>
        <v>Emily Vidaurri</v>
      </c>
      <c r="F1126" s="4" t="str">
        <f t="shared" si="1"/>
        <v>Pflugerville</v>
      </c>
      <c r="G1126" s="4" t="str">
        <f t="shared" si="2"/>
        <v>SELP</v>
      </c>
      <c r="AA1126" s="6" t="s">
        <v>76</v>
      </c>
    </row>
    <row r="1127" spans="1:29" ht="13" x14ac:dyDescent="0.15">
      <c r="A1127" s="15">
        <v>43754.681270763889</v>
      </c>
      <c r="B1127" s="6" t="s">
        <v>9</v>
      </c>
      <c r="D1127" s="6" t="s">
        <v>149</v>
      </c>
      <c r="E1127" s="4" t="str">
        <f t="shared" si="0"/>
        <v>John Mejia</v>
      </c>
      <c r="F1127" s="4" t="str">
        <f t="shared" si="1"/>
        <v>Pflugerville</v>
      </c>
      <c r="G1127" s="4" t="str">
        <f t="shared" si="2"/>
        <v>SELP</v>
      </c>
      <c r="AA1127" s="6" t="s">
        <v>80</v>
      </c>
    </row>
    <row r="1128" spans="1:29" ht="13" x14ac:dyDescent="0.15">
      <c r="A1128" s="15">
        <v>43754.681364282413</v>
      </c>
      <c r="B1128" s="6" t="s">
        <v>141</v>
      </c>
      <c r="C1128" s="6" t="s">
        <v>144</v>
      </c>
      <c r="E1128" s="4" t="str">
        <f t="shared" si="0"/>
        <v>Adrian Zermeno</v>
      </c>
      <c r="F1128" s="4" t="str">
        <f t="shared" si="1"/>
        <v>Del Valle</v>
      </c>
      <c r="G1128" s="4" t="str">
        <f t="shared" si="2"/>
        <v>WDLP</v>
      </c>
      <c r="I1128" s="6" t="s">
        <v>296</v>
      </c>
    </row>
    <row r="1129" spans="1:29" ht="13" x14ac:dyDescent="0.15">
      <c r="A1129" s="15">
        <v>43754.68148835648</v>
      </c>
      <c r="B1129" s="6" t="s">
        <v>9</v>
      </c>
      <c r="D1129" s="6" t="s">
        <v>168</v>
      </c>
      <c r="E1129" s="4" t="str">
        <f t="shared" si="0"/>
        <v>Sadie Langholtz</v>
      </c>
      <c r="F1129" s="4" t="str">
        <f t="shared" si="1"/>
        <v>Weiss</v>
      </c>
      <c r="G1129" s="4" t="str">
        <f t="shared" si="2"/>
        <v>SELP</v>
      </c>
      <c r="AC1129" s="6" t="s">
        <v>122</v>
      </c>
    </row>
    <row r="1130" spans="1:29" ht="13" x14ac:dyDescent="0.15">
      <c r="A1130" s="15">
        <v>43754.681490925926</v>
      </c>
      <c r="B1130" s="6" t="s">
        <v>141</v>
      </c>
      <c r="C1130" s="6" t="s">
        <v>144</v>
      </c>
      <c r="E1130" s="4" t="str">
        <f t="shared" si="0"/>
        <v>Manuel Patino</v>
      </c>
      <c r="F1130" s="4" t="str">
        <f t="shared" si="1"/>
        <v>Del Valle</v>
      </c>
      <c r="G1130" s="4" t="str">
        <f t="shared" si="2"/>
        <v>WDLP</v>
      </c>
      <c r="I1130" s="6" t="s">
        <v>275</v>
      </c>
    </row>
    <row r="1131" spans="1:29" ht="13" x14ac:dyDescent="0.15">
      <c r="A1131" s="15">
        <v>43754.681634131943</v>
      </c>
      <c r="B1131" s="6" t="s">
        <v>9</v>
      </c>
      <c r="D1131" s="6" t="s">
        <v>149</v>
      </c>
      <c r="E1131" s="4" t="str">
        <f t="shared" si="0"/>
        <v>Subah Shabnam</v>
      </c>
      <c r="F1131" s="4" t="str">
        <f t="shared" si="1"/>
        <v>Pflugerville</v>
      </c>
      <c r="G1131" s="4" t="str">
        <f t="shared" si="2"/>
        <v>SELP</v>
      </c>
      <c r="AA1131" s="6" t="s">
        <v>94</v>
      </c>
    </row>
    <row r="1132" spans="1:29" ht="13" x14ac:dyDescent="0.15">
      <c r="A1132" s="15">
        <v>43754.681938854163</v>
      </c>
      <c r="B1132" s="6" t="s">
        <v>141</v>
      </c>
      <c r="C1132" s="6" t="s">
        <v>149</v>
      </c>
      <c r="E1132" s="4" t="str">
        <f t="shared" si="0"/>
        <v>Marley McMillan</v>
      </c>
      <c r="F1132" s="4" t="str">
        <f t="shared" si="1"/>
        <v>Pflugerville</v>
      </c>
      <c r="G1132" s="4" t="str">
        <f t="shared" si="2"/>
        <v>WDLP</v>
      </c>
      <c r="P1132" s="6" t="s">
        <v>172</v>
      </c>
    </row>
    <row r="1133" spans="1:29" ht="13" x14ac:dyDescent="0.15">
      <c r="A1133" s="15">
        <v>43754.682109988426</v>
      </c>
      <c r="B1133" s="6" t="s">
        <v>141</v>
      </c>
      <c r="C1133" s="6" t="s">
        <v>149</v>
      </c>
      <c r="E1133" s="4" t="str">
        <f t="shared" si="0"/>
        <v>Layla Guerra</v>
      </c>
      <c r="F1133" s="4" t="str">
        <f t="shared" si="1"/>
        <v>Pflugerville</v>
      </c>
      <c r="G1133" s="4" t="str">
        <f t="shared" si="2"/>
        <v>WDLP</v>
      </c>
      <c r="P1133" s="6" t="s">
        <v>365</v>
      </c>
    </row>
    <row r="1134" spans="1:29" ht="13" x14ac:dyDescent="0.15">
      <c r="A1134" s="15">
        <v>43754.682281817135</v>
      </c>
      <c r="B1134" s="6" t="s">
        <v>9</v>
      </c>
      <c r="D1134" s="6" t="s">
        <v>149</v>
      </c>
      <c r="E1134" s="4" t="str">
        <f t="shared" si="0"/>
        <v>Afreen Alim</v>
      </c>
      <c r="F1134" s="4" t="str">
        <f t="shared" si="1"/>
        <v>Pflugerville</v>
      </c>
      <c r="G1134" s="4" t="str">
        <f t="shared" si="2"/>
        <v>SELP</v>
      </c>
      <c r="AA1134" s="6" t="s">
        <v>62</v>
      </c>
    </row>
    <row r="1135" spans="1:29" ht="13" x14ac:dyDescent="0.15">
      <c r="A1135" s="15">
        <v>43754.682323229164</v>
      </c>
      <c r="B1135" s="6" t="s">
        <v>9</v>
      </c>
      <c r="D1135" s="6" t="s">
        <v>144</v>
      </c>
      <c r="E1135" s="4" t="str">
        <f t="shared" si="0"/>
        <v>Nicole Monroy</v>
      </c>
      <c r="F1135" s="4" t="str">
        <f t="shared" si="1"/>
        <v>Del Valle</v>
      </c>
      <c r="G1135" s="4" t="str">
        <f t="shared" si="2"/>
        <v>SELP</v>
      </c>
      <c r="T1135" s="6" t="s">
        <v>162</v>
      </c>
    </row>
    <row r="1136" spans="1:29" ht="13" x14ac:dyDescent="0.15">
      <c r="A1136" s="15">
        <v>43754.682380706014</v>
      </c>
      <c r="B1136" s="6" t="s">
        <v>9</v>
      </c>
      <c r="D1136" s="6" t="s">
        <v>144</v>
      </c>
      <c r="E1136" s="4" t="str">
        <f t="shared" si="0"/>
        <v>Justice Warren</v>
      </c>
      <c r="F1136" s="4" t="str">
        <f t="shared" si="1"/>
        <v>Del Valle</v>
      </c>
      <c r="G1136" s="4" t="str">
        <f t="shared" si="2"/>
        <v>SELP</v>
      </c>
      <c r="T1136" s="6" t="s">
        <v>148</v>
      </c>
    </row>
    <row r="1137" spans="1:20" ht="13" x14ac:dyDescent="0.15">
      <c r="A1137" s="15">
        <v>43754.682404467589</v>
      </c>
      <c r="B1137" s="6" t="s">
        <v>141</v>
      </c>
      <c r="C1137" s="6" t="s">
        <v>149</v>
      </c>
      <c r="E1137" s="4" t="str">
        <f t="shared" si="0"/>
        <v>Dajuan Jules</v>
      </c>
      <c r="F1137" s="4" t="str">
        <f t="shared" si="1"/>
        <v>Pflugerville</v>
      </c>
      <c r="G1137" s="4" t="str">
        <f t="shared" si="2"/>
        <v>WDLP</v>
      </c>
      <c r="P1137" s="6" t="s">
        <v>166</v>
      </c>
    </row>
    <row r="1138" spans="1:20" ht="13" x14ac:dyDescent="0.15">
      <c r="A1138" s="15">
        <v>43754.682514189815</v>
      </c>
      <c r="B1138" s="6" t="s">
        <v>9</v>
      </c>
      <c r="D1138" s="6" t="s">
        <v>144</v>
      </c>
      <c r="E1138" s="4" t="str">
        <f t="shared" si="0"/>
        <v>Juan Salas</v>
      </c>
      <c r="F1138" s="4" t="str">
        <f t="shared" si="1"/>
        <v>Del Valle</v>
      </c>
      <c r="G1138" s="4" t="str">
        <f t="shared" si="2"/>
        <v>SELP</v>
      </c>
      <c r="T1138" s="6" t="s">
        <v>159</v>
      </c>
    </row>
    <row r="1139" spans="1:20" ht="13" x14ac:dyDescent="0.15">
      <c r="A1139" s="15">
        <v>43754.682809097227</v>
      </c>
      <c r="B1139" s="6" t="s">
        <v>141</v>
      </c>
      <c r="C1139" s="6" t="s">
        <v>142</v>
      </c>
      <c r="E1139" s="4" t="str">
        <f t="shared" si="0"/>
        <v>Jaden Desmond</v>
      </c>
      <c r="F1139" s="4" t="str">
        <f t="shared" si="1"/>
        <v>Stony Point</v>
      </c>
      <c r="G1139" s="4" t="str">
        <f t="shared" si="2"/>
        <v>WDLP</v>
      </c>
      <c r="Q1139" s="6" t="s">
        <v>164</v>
      </c>
    </row>
    <row r="1140" spans="1:20" ht="13" x14ac:dyDescent="0.15">
      <c r="A1140" s="15">
        <v>43754.682877361112</v>
      </c>
      <c r="B1140" s="6" t="s">
        <v>141</v>
      </c>
      <c r="C1140" s="6" t="s">
        <v>168</v>
      </c>
      <c r="E1140" s="4" t="str">
        <f t="shared" si="0"/>
        <v>Gabriella Vallejo</v>
      </c>
      <c r="F1140" s="4" t="str">
        <f t="shared" si="1"/>
        <v>Weiss</v>
      </c>
      <c r="G1140" s="4" t="str">
        <f t="shared" si="2"/>
        <v>WDLP</v>
      </c>
      <c r="R1140" s="6" t="s">
        <v>190</v>
      </c>
    </row>
    <row r="1141" spans="1:20" ht="13" x14ac:dyDescent="0.15">
      <c r="A1141" s="15">
        <v>43754.683382083334</v>
      </c>
      <c r="B1141" s="6" t="s">
        <v>141</v>
      </c>
      <c r="C1141" s="6" t="s">
        <v>149</v>
      </c>
      <c r="E1141" s="4" t="str">
        <f t="shared" si="0"/>
        <v>Romanus Ike</v>
      </c>
      <c r="F1141" s="4" t="str">
        <f t="shared" si="1"/>
        <v>Pflugerville</v>
      </c>
      <c r="G1141" s="4" t="str">
        <f t="shared" si="2"/>
        <v>WDLP</v>
      </c>
      <c r="P1141" s="6" t="s">
        <v>177</v>
      </c>
    </row>
    <row r="1142" spans="1:20" ht="13" x14ac:dyDescent="0.15">
      <c r="A1142" s="15">
        <v>43754.683699166664</v>
      </c>
      <c r="B1142" s="6" t="s">
        <v>9</v>
      </c>
      <c r="D1142" s="6" t="s">
        <v>144</v>
      </c>
      <c r="E1142" s="4" t="str">
        <f t="shared" si="0"/>
        <v>Felipe Bautista</v>
      </c>
      <c r="F1142" s="4" t="str">
        <f t="shared" si="1"/>
        <v>Del Valle</v>
      </c>
      <c r="G1142" s="4" t="str">
        <f t="shared" si="2"/>
        <v>SELP</v>
      </c>
      <c r="T1142" s="6" t="s">
        <v>416</v>
      </c>
    </row>
    <row r="1143" spans="1:20" ht="13" x14ac:dyDescent="0.15">
      <c r="A1143" s="15">
        <v>43754.683980335649</v>
      </c>
      <c r="B1143" s="6" t="s">
        <v>9</v>
      </c>
      <c r="D1143" s="6" t="s">
        <v>144</v>
      </c>
      <c r="E1143" s="4" t="str">
        <f t="shared" si="0"/>
        <v>Amanda Escalante</v>
      </c>
      <c r="F1143" s="4" t="str">
        <f t="shared" si="1"/>
        <v>Del Valle</v>
      </c>
      <c r="G1143" s="4" t="str">
        <f t="shared" si="2"/>
        <v>SELP</v>
      </c>
      <c r="T1143" s="6" t="s">
        <v>400</v>
      </c>
    </row>
    <row r="1144" spans="1:20" ht="13" x14ac:dyDescent="0.15">
      <c r="A1144" s="15">
        <v>43754.684144224535</v>
      </c>
      <c r="B1144" s="6" t="s">
        <v>9</v>
      </c>
      <c r="D1144" s="6" t="s">
        <v>144</v>
      </c>
      <c r="E1144" s="4" t="str">
        <f t="shared" si="0"/>
        <v>Jose Hernandez</v>
      </c>
      <c r="F1144" s="4" t="str">
        <f t="shared" si="1"/>
        <v>Del Valle</v>
      </c>
      <c r="G1144" s="4" t="str">
        <f t="shared" si="2"/>
        <v>SELP</v>
      </c>
      <c r="T1144" s="6" t="s">
        <v>413</v>
      </c>
    </row>
    <row r="1145" spans="1:20" ht="13" x14ac:dyDescent="0.15">
      <c r="A1145" s="15">
        <v>43754.684160266203</v>
      </c>
      <c r="B1145" s="6" t="s">
        <v>141</v>
      </c>
      <c r="C1145" s="6" t="s">
        <v>149</v>
      </c>
      <c r="E1145" s="4" t="str">
        <f t="shared" si="0"/>
        <v>Suezette Harris</v>
      </c>
      <c r="F1145" s="4" t="str">
        <f t="shared" si="1"/>
        <v>Pflugerville</v>
      </c>
      <c r="G1145" s="4" t="str">
        <f t="shared" si="2"/>
        <v>WDLP</v>
      </c>
      <c r="P1145" s="6" t="s">
        <v>175</v>
      </c>
    </row>
    <row r="1146" spans="1:20" ht="13" x14ac:dyDescent="0.15">
      <c r="A1146" s="15">
        <v>43754.684390196759</v>
      </c>
      <c r="B1146" s="6" t="s">
        <v>141</v>
      </c>
      <c r="C1146" s="6" t="s">
        <v>142</v>
      </c>
      <c r="E1146" s="4" t="str">
        <f t="shared" si="0"/>
        <v>Kacylia Castro</v>
      </c>
      <c r="F1146" s="4" t="str">
        <f t="shared" si="1"/>
        <v>Stony Point</v>
      </c>
      <c r="G1146" s="4" t="str">
        <f t="shared" si="2"/>
        <v>WDLP</v>
      </c>
      <c r="Q1146" s="6" t="s">
        <v>176</v>
      </c>
    </row>
    <row r="1147" spans="1:20" ht="13" x14ac:dyDescent="0.15">
      <c r="A1147" s="15">
        <v>43754.684397418983</v>
      </c>
      <c r="B1147" s="6" t="s">
        <v>9</v>
      </c>
      <c r="D1147" s="6" t="s">
        <v>144</v>
      </c>
      <c r="E1147" s="4" t="str">
        <f t="shared" si="0"/>
        <v>Esperanza Hernandez</v>
      </c>
      <c r="F1147" s="4" t="str">
        <f t="shared" si="1"/>
        <v>Del Valle</v>
      </c>
      <c r="G1147" s="4" t="str">
        <f t="shared" si="2"/>
        <v>SELP</v>
      </c>
      <c r="T1147" s="6" t="s">
        <v>173</v>
      </c>
    </row>
    <row r="1148" spans="1:20" ht="13" x14ac:dyDescent="0.15">
      <c r="A1148" s="15">
        <v>43754.684432187496</v>
      </c>
      <c r="B1148" s="6" t="s">
        <v>141</v>
      </c>
      <c r="C1148" s="6" t="s">
        <v>168</v>
      </c>
      <c r="E1148" s="4" t="str">
        <f t="shared" si="0"/>
        <v>Alexia Perez</v>
      </c>
      <c r="F1148" s="4" t="str">
        <f t="shared" si="1"/>
        <v>Weiss</v>
      </c>
      <c r="G1148" s="4" t="str">
        <f t="shared" si="2"/>
        <v>WDLP</v>
      </c>
      <c r="R1148" s="6" t="s">
        <v>368</v>
      </c>
    </row>
    <row r="1149" spans="1:20" ht="13" x14ac:dyDescent="0.15">
      <c r="A1149" s="15">
        <v>43754.684441956022</v>
      </c>
      <c r="B1149" s="6" t="s">
        <v>141</v>
      </c>
      <c r="C1149" s="6" t="s">
        <v>142</v>
      </c>
      <c r="E1149" s="4" t="str">
        <f t="shared" si="0"/>
        <v>Kevin McMillan</v>
      </c>
      <c r="F1149" s="4" t="str">
        <f t="shared" si="1"/>
        <v>Stony Point</v>
      </c>
      <c r="G1149" s="4" t="str">
        <f t="shared" si="2"/>
        <v>WDLP</v>
      </c>
      <c r="Q1149" s="6" t="s">
        <v>171</v>
      </c>
    </row>
    <row r="1150" spans="1:20" ht="13" x14ac:dyDescent="0.15">
      <c r="A1150" s="15">
        <v>43754.684521527779</v>
      </c>
      <c r="B1150" s="6" t="s">
        <v>141</v>
      </c>
      <c r="C1150" s="6" t="s">
        <v>168</v>
      </c>
      <c r="E1150" s="4" t="str">
        <f t="shared" si="0"/>
        <v>Isaac Ahonle</v>
      </c>
      <c r="F1150" s="4" t="str">
        <f t="shared" si="1"/>
        <v>Weiss</v>
      </c>
      <c r="G1150" s="4" t="str">
        <f t="shared" si="2"/>
        <v>WDLP</v>
      </c>
      <c r="R1150" s="6" t="s">
        <v>189</v>
      </c>
    </row>
    <row r="1151" spans="1:20" ht="13" x14ac:dyDescent="0.15">
      <c r="A1151" s="15">
        <v>43754.684565115742</v>
      </c>
      <c r="B1151" s="6" t="s">
        <v>9</v>
      </c>
      <c r="D1151" s="6" t="s">
        <v>144</v>
      </c>
      <c r="E1151" s="4" t="str">
        <f t="shared" si="0"/>
        <v>Lucia Hernandez</v>
      </c>
      <c r="F1151" s="4" t="str">
        <f t="shared" si="1"/>
        <v>Del Valle</v>
      </c>
      <c r="G1151" s="4" t="str">
        <f t="shared" si="2"/>
        <v>SELP</v>
      </c>
      <c r="T1151" s="6" t="s">
        <v>196</v>
      </c>
    </row>
    <row r="1152" spans="1:20" ht="13" x14ac:dyDescent="0.15">
      <c r="A1152" s="15">
        <v>43754.685026805557</v>
      </c>
      <c r="B1152" s="6" t="s">
        <v>141</v>
      </c>
      <c r="C1152" s="6" t="s">
        <v>142</v>
      </c>
      <c r="E1152" s="4" t="str">
        <f t="shared" si="0"/>
        <v>Kyle Chambless</v>
      </c>
      <c r="F1152" s="4" t="str">
        <f t="shared" si="1"/>
        <v>Stony Point</v>
      </c>
      <c r="G1152" s="4" t="str">
        <f t="shared" si="2"/>
        <v>WDLP</v>
      </c>
      <c r="Q1152" s="6" t="s">
        <v>181</v>
      </c>
    </row>
    <row r="1153" spans="1:29" ht="13" x14ac:dyDescent="0.15">
      <c r="A1153" s="15">
        <v>43754.685053622685</v>
      </c>
      <c r="B1153" s="6" t="s">
        <v>141</v>
      </c>
      <c r="C1153" s="6" t="s">
        <v>149</v>
      </c>
      <c r="E1153" s="4" t="str">
        <f t="shared" si="0"/>
        <v>Aileen Garcia</v>
      </c>
      <c r="F1153" s="4" t="str">
        <f t="shared" si="1"/>
        <v>Pflugerville</v>
      </c>
      <c r="G1153" s="4" t="str">
        <f t="shared" si="2"/>
        <v>WDLP</v>
      </c>
      <c r="P1153" s="6" t="s">
        <v>179</v>
      </c>
    </row>
    <row r="1154" spans="1:29" ht="13" x14ac:dyDescent="0.15">
      <c r="A1154" s="15">
        <v>43754.685442604168</v>
      </c>
      <c r="B1154" s="6" t="s">
        <v>141</v>
      </c>
      <c r="C1154" s="6" t="s">
        <v>149</v>
      </c>
      <c r="E1154" s="4" t="str">
        <f t="shared" si="0"/>
        <v>Trinity Williams</v>
      </c>
      <c r="F1154" s="4" t="str">
        <f t="shared" si="1"/>
        <v>Pflugerville</v>
      </c>
      <c r="G1154" s="4" t="str">
        <f t="shared" si="2"/>
        <v>WDLP</v>
      </c>
      <c r="P1154" s="6" t="s">
        <v>402</v>
      </c>
    </row>
    <row r="1155" spans="1:29" ht="13" x14ac:dyDescent="0.15">
      <c r="A1155" s="15">
        <v>43754.685512546297</v>
      </c>
      <c r="B1155" s="6" t="s">
        <v>141</v>
      </c>
      <c r="C1155" s="6" t="s">
        <v>168</v>
      </c>
      <c r="E1155" s="4" t="str">
        <f t="shared" si="0"/>
        <v>Myzel Oyaro</v>
      </c>
      <c r="F1155" s="4" t="str">
        <f t="shared" si="1"/>
        <v>Weiss</v>
      </c>
      <c r="G1155" s="4" t="str">
        <f t="shared" si="2"/>
        <v>WDLP</v>
      </c>
      <c r="R1155" s="6" t="s">
        <v>363</v>
      </c>
    </row>
    <row r="1156" spans="1:29" ht="13" x14ac:dyDescent="0.15">
      <c r="A1156" s="15">
        <v>43754.685607384265</v>
      </c>
      <c r="B1156" s="6" t="s">
        <v>141</v>
      </c>
      <c r="C1156" s="6" t="s">
        <v>142</v>
      </c>
      <c r="E1156" s="4" t="str">
        <f t="shared" si="0"/>
        <v>Giancarlo Fernandez</v>
      </c>
      <c r="F1156" s="4" t="str">
        <f t="shared" si="1"/>
        <v>Stony Point</v>
      </c>
      <c r="G1156" s="4" t="str">
        <f t="shared" si="2"/>
        <v>WDLP</v>
      </c>
      <c r="Q1156" s="6" t="s">
        <v>369</v>
      </c>
    </row>
    <row r="1157" spans="1:29" ht="13" x14ac:dyDescent="0.15">
      <c r="A1157" s="15">
        <v>43754.685894861112</v>
      </c>
      <c r="B1157" s="6" t="s">
        <v>141</v>
      </c>
      <c r="C1157" s="6" t="s">
        <v>142</v>
      </c>
      <c r="E1157" s="4" t="str">
        <f t="shared" si="0"/>
        <v>Mark Gallegos</v>
      </c>
      <c r="F1157" s="4" t="str">
        <f t="shared" si="1"/>
        <v>Stony Point</v>
      </c>
      <c r="G1157" s="4" t="str">
        <f t="shared" si="2"/>
        <v>WDLP</v>
      </c>
      <c r="Q1157" s="6" t="s">
        <v>371</v>
      </c>
    </row>
    <row r="1158" spans="1:29" ht="13" x14ac:dyDescent="0.15">
      <c r="A1158" s="15">
        <v>43754.68603513889</v>
      </c>
      <c r="B1158" s="6" t="s">
        <v>141</v>
      </c>
      <c r="C1158" s="6" t="s">
        <v>142</v>
      </c>
      <c r="E1158" s="4" t="str">
        <f t="shared" si="0"/>
        <v>Agnieszka Jesionowska</v>
      </c>
      <c r="F1158" s="4" t="str">
        <f t="shared" si="1"/>
        <v>Stony Point</v>
      </c>
      <c r="G1158" s="4" t="str">
        <f t="shared" si="2"/>
        <v>WDLP</v>
      </c>
      <c r="Q1158" s="6" t="s">
        <v>184</v>
      </c>
    </row>
    <row r="1159" spans="1:29" ht="13" x14ac:dyDescent="0.15">
      <c r="A1159" s="15">
        <v>43754.686580844907</v>
      </c>
      <c r="B1159" s="6" t="s">
        <v>141</v>
      </c>
      <c r="C1159" s="6" t="s">
        <v>149</v>
      </c>
      <c r="E1159" s="4" t="str">
        <f t="shared" si="0"/>
        <v>Micayla Pace</v>
      </c>
      <c r="F1159" s="4" t="str">
        <f t="shared" si="1"/>
        <v>Pflugerville</v>
      </c>
      <c r="G1159" s="4" t="str">
        <f t="shared" si="2"/>
        <v>WDLP</v>
      </c>
      <c r="P1159" s="6" t="s">
        <v>372</v>
      </c>
    </row>
    <row r="1160" spans="1:29" ht="13" x14ac:dyDescent="0.15">
      <c r="A1160" s="15">
        <v>43754.686607719908</v>
      </c>
      <c r="B1160" s="6" t="s">
        <v>141</v>
      </c>
      <c r="C1160" s="6" t="s">
        <v>142</v>
      </c>
      <c r="E1160" s="4" t="str">
        <f t="shared" si="0"/>
        <v>Chieh-Yu (Joy) Chen</v>
      </c>
      <c r="F1160" s="4" t="str">
        <f t="shared" si="1"/>
        <v>Stony Point</v>
      </c>
      <c r="G1160" s="4" t="str">
        <f t="shared" si="2"/>
        <v>WDLP</v>
      </c>
      <c r="Q1160" s="6" t="s">
        <v>161</v>
      </c>
    </row>
    <row r="1161" spans="1:29" ht="13" x14ac:dyDescent="0.15">
      <c r="A1161" s="15">
        <v>43754.686679675928</v>
      </c>
      <c r="B1161" s="6" t="s">
        <v>9</v>
      </c>
      <c r="D1161" s="6" t="s">
        <v>142</v>
      </c>
      <c r="E1161" s="4" t="str">
        <f t="shared" si="0"/>
        <v>A'Miracle Davis</v>
      </c>
      <c r="F1161" s="4" t="str">
        <f t="shared" si="1"/>
        <v>Stony Point</v>
      </c>
      <c r="G1161" s="4" t="str">
        <f t="shared" si="2"/>
        <v>SELP</v>
      </c>
      <c r="AB1161" s="6" t="s">
        <v>415</v>
      </c>
    </row>
    <row r="1162" spans="1:29" ht="13" x14ac:dyDescent="0.15">
      <c r="A1162" s="15">
        <v>43754.686982129628</v>
      </c>
      <c r="B1162" s="6" t="s">
        <v>9</v>
      </c>
      <c r="D1162" s="6" t="s">
        <v>168</v>
      </c>
      <c r="E1162" s="4" t="str">
        <f t="shared" si="0"/>
        <v>Caleb Ulangca</v>
      </c>
      <c r="F1162" s="4" t="str">
        <f t="shared" si="1"/>
        <v>Weiss</v>
      </c>
      <c r="G1162" s="4" t="str">
        <f t="shared" si="2"/>
        <v>SELP</v>
      </c>
      <c r="AC1162" s="6" t="s">
        <v>108</v>
      </c>
    </row>
    <row r="1163" spans="1:29" ht="13" x14ac:dyDescent="0.15">
      <c r="A1163" s="15">
        <v>43754.687076886577</v>
      </c>
      <c r="B1163" s="6" t="s">
        <v>9</v>
      </c>
      <c r="D1163" s="6" t="s">
        <v>168</v>
      </c>
      <c r="E1163" s="4" t="str">
        <f t="shared" si="0"/>
        <v>Leia Kelly</v>
      </c>
      <c r="F1163" s="4" t="str">
        <f t="shared" si="1"/>
        <v>Weiss</v>
      </c>
      <c r="G1163" s="4" t="str">
        <f t="shared" si="2"/>
        <v>SELP</v>
      </c>
      <c r="AC1163" s="6" t="s">
        <v>118</v>
      </c>
    </row>
    <row r="1164" spans="1:29" ht="13" x14ac:dyDescent="0.15">
      <c r="A1164" s="15">
        <v>43754.687330706016</v>
      </c>
      <c r="B1164" s="6" t="s">
        <v>9</v>
      </c>
      <c r="D1164" s="6" t="s">
        <v>142</v>
      </c>
      <c r="E1164" s="4" t="str">
        <f t="shared" si="0"/>
        <v>Sara LaFollette</v>
      </c>
      <c r="F1164" s="4" t="str">
        <f t="shared" si="1"/>
        <v>Stony Point</v>
      </c>
      <c r="G1164" s="4" t="str">
        <f t="shared" si="2"/>
        <v>SELP</v>
      </c>
      <c r="AB1164" s="6" t="s">
        <v>197</v>
      </c>
    </row>
    <row r="1165" spans="1:29" ht="13" x14ac:dyDescent="0.15">
      <c r="A1165" s="15">
        <v>43754.687336446761</v>
      </c>
      <c r="B1165" s="6" t="s">
        <v>9</v>
      </c>
      <c r="D1165" s="6" t="s">
        <v>142</v>
      </c>
      <c r="E1165" s="4" t="str">
        <f t="shared" si="0"/>
        <v>Jheason Williams</v>
      </c>
      <c r="F1165" s="4" t="str">
        <f t="shared" si="1"/>
        <v>Stony Point</v>
      </c>
      <c r="G1165" s="4" t="str">
        <f t="shared" si="2"/>
        <v>SELP</v>
      </c>
      <c r="AB1165" s="6" t="s">
        <v>364</v>
      </c>
    </row>
    <row r="1166" spans="1:29" ht="13" x14ac:dyDescent="0.15">
      <c r="A1166" s="15">
        <v>43754.687341157405</v>
      </c>
      <c r="B1166" s="6" t="s">
        <v>9</v>
      </c>
      <c r="D1166" s="6" t="s">
        <v>149</v>
      </c>
      <c r="E1166" s="4" t="str">
        <f t="shared" si="0"/>
        <v>Jose Gonzalez Macedo</v>
      </c>
      <c r="F1166" s="4" t="str">
        <f t="shared" si="1"/>
        <v>Pflugerville</v>
      </c>
      <c r="G1166" s="4" t="str">
        <f t="shared" si="2"/>
        <v>SELP</v>
      </c>
      <c r="AA1166" s="6" t="s">
        <v>82</v>
      </c>
    </row>
    <row r="1167" spans="1:29" ht="13" x14ac:dyDescent="0.15">
      <c r="A1167" s="15">
        <v>43754.687457534717</v>
      </c>
      <c r="B1167" s="6" t="s">
        <v>9</v>
      </c>
      <c r="D1167" s="6" t="s">
        <v>142</v>
      </c>
      <c r="E1167" s="4" t="str">
        <f t="shared" si="0"/>
        <v>Anne-Marie Prosper</v>
      </c>
      <c r="F1167" s="4" t="str">
        <f t="shared" si="1"/>
        <v>Stony Point</v>
      </c>
      <c r="G1167" s="4" t="str">
        <f t="shared" si="2"/>
        <v>SELP</v>
      </c>
      <c r="AB1167" s="6" t="s">
        <v>188</v>
      </c>
    </row>
    <row r="1168" spans="1:29" ht="13" x14ac:dyDescent="0.15">
      <c r="A1168" s="15">
        <v>43754.687552037038</v>
      </c>
      <c r="B1168" s="6" t="s">
        <v>141</v>
      </c>
      <c r="C1168" s="6" t="s">
        <v>149</v>
      </c>
      <c r="E1168" s="4" t="str">
        <f t="shared" si="0"/>
        <v>Desiree Flores</v>
      </c>
      <c r="F1168" s="4" t="str">
        <f t="shared" si="1"/>
        <v>Pflugerville</v>
      </c>
      <c r="G1168" s="4" t="str">
        <f t="shared" si="2"/>
        <v>WDLP</v>
      </c>
      <c r="P1168" s="6" t="s">
        <v>191</v>
      </c>
    </row>
    <row r="1169" spans="1:29" ht="13" x14ac:dyDescent="0.15">
      <c r="A1169" s="15">
        <v>43754.687578472222</v>
      </c>
      <c r="B1169" s="6" t="s">
        <v>141</v>
      </c>
      <c r="C1169" s="6" t="s">
        <v>144</v>
      </c>
      <c r="E1169" s="4" t="str">
        <f t="shared" si="0"/>
        <v>Victor Negrete</v>
      </c>
      <c r="F1169" s="4" t="str">
        <f t="shared" si="1"/>
        <v>Del Valle</v>
      </c>
      <c r="G1169" s="4" t="str">
        <f t="shared" si="2"/>
        <v>WDLP</v>
      </c>
      <c r="I1169" s="6" t="s">
        <v>152</v>
      </c>
    </row>
    <row r="1170" spans="1:29" ht="13" x14ac:dyDescent="0.15">
      <c r="A1170" s="15">
        <v>43754.687581921295</v>
      </c>
      <c r="B1170" s="6" t="s">
        <v>9</v>
      </c>
      <c r="D1170" s="6" t="s">
        <v>149</v>
      </c>
      <c r="E1170" s="4" t="str">
        <f t="shared" si="0"/>
        <v>Tam Nguyen</v>
      </c>
      <c r="F1170" s="4" t="str">
        <f t="shared" si="1"/>
        <v>Pflugerville</v>
      </c>
      <c r="G1170" s="4" t="str">
        <f t="shared" si="2"/>
        <v>SELP</v>
      </c>
      <c r="AA1170" s="6" t="s">
        <v>96</v>
      </c>
    </row>
    <row r="1171" spans="1:29" ht="13" x14ac:dyDescent="0.15">
      <c r="A1171" s="15">
        <v>43754.687621516205</v>
      </c>
      <c r="B1171" s="6" t="s">
        <v>141</v>
      </c>
      <c r="C1171" s="6" t="s">
        <v>142</v>
      </c>
      <c r="E1171" s="4" t="str">
        <f t="shared" si="0"/>
        <v>Aliana Sanchez</v>
      </c>
      <c r="F1171" s="4" t="str">
        <f t="shared" si="1"/>
        <v>Stony Point</v>
      </c>
      <c r="G1171" s="4" t="str">
        <f t="shared" si="2"/>
        <v>WDLP</v>
      </c>
      <c r="Q1171" s="6" t="s">
        <v>183</v>
      </c>
    </row>
    <row r="1172" spans="1:29" ht="13" x14ac:dyDescent="0.15">
      <c r="A1172" s="15">
        <v>43754.687636840274</v>
      </c>
      <c r="B1172" s="6" t="s">
        <v>9</v>
      </c>
      <c r="D1172" s="6" t="s">
        <v>142</v>
      </c>
      <c r="E1172" s="4" t="str">
        <f t="shared" si="0"/>
        <v>Alicia Navarro</v>
      </c>
      <c r="F1172" s="4" t="str">
        <f t="shared" si="1"/>
        <v>Stony Point</v>
      </c>
      <c r="G1172" s="4" t="str">
        <f t="shared" si="2"/>
        <v>SELP</v>
      </c>
      <c r="AB1172" s="6" t="s">
        <v>186</v>
      </c>
    </row>
    <row r="1173" spans="1:29" ht="13" x14ac:dyDescent="0.15">
      <c r="A1173" s="15">
        <v>43754.687827233793</v>
      </c>
      <c r="B1173" s="6" t="s">
        <v>141</v>
      </c>
      <c r="C1173" s="6" t="s">
        <v>142</v>
      </c>
      <c r="E1173" s="4" t="str">
        <f t="shared" si="0"/>
        <v>Keilan Shaw</v>
      </c>
      <c r="F1173" s="4" t="str">
        <f t="shared" si="1"/>
        <v>Stony Point</v>
      </c>
      <c r="G1173" s="4" t="str">
        <f t="shared" si="2"/>
        <v>WDLP</v>
      </c>
      <c r="Q1173" s="6" t="s">
        <v>165</v>
      </c>
    </row>
    <row r="1174" spans="1:29" ht="13" x14ac:dyDescent="0.15">
      <c r="A1174" s="15">
        <v>43754.687961620366</v>
      </c>
      <c r="B1174" s="6" t="s">
        <v>9</v>
      </c>
      <c r="D1174" s="6" t="s">
        <v>149</v>
      </c>
      <c r="E1174" s="4" t="str">
        <f t="shared" si="0"/>
        <v>Joshua Guiang</v>
      </c>
      <c r="F1174" s="4" t="str">
        <f t="shared" si="1"/>
        <v>Pflugerville</v>
      </c>
      <c r="G1174" s="4" t="str">
        <f t="shared" si="2"/>
        <v>SELP</v>
      </c>
      <c r="AA1174" s="6" t="s">
        <v>84</v>
      </c>
    </row>
    <row r="1175" spans="1:29" ht="13" x14ac:dyDescent="0.15">
      <c r="A1175" s="15">
        <v>43754.688082025459</v>
      </c>
      <c r="B1175" s="6" t="s">
        <v>141</v>
      </c>
      <c r="C1175" s="6" t="s">
        <v>149</v>
      </c>
      <c r="E1175" s="4" t="str">
        <f t="shared" si="0"/>
        <v>Bethany Wong</v>
      </c>
      <c r="F1175" s="4" t="str">
        <f t="shared" si="1"/>
        <v>Pflugerville</v>
      </c>
      <c r="G1175" s="4" t="str">
        <f t="shared" si="2"/>
        <v>WDLP</v>
      </c>
      <c r="P1175" s="6" t="s">
        <v>401</v>
      </c>
    </row>
    <row r="1176" spans="1:29" ht="13" x14ac:dyDescent="0.15">
      <c r="A1176" s="15">
        <v>43754.68821252315</v>
      </c>
      <c r="B1176" s="6" t="s">
        <v>9</v>
      </c>
      <c r="D1176" s="6" t="s">
        <v>149</v>
      </c>
      <c r="E1176" s="4" t="str">
        <f t="shared" si="0"/>
        <v>Cristian Hernandez</v>
      </c>
      <c r="F1176" s="4" t="str">
        <f t="shared" si="1"/>
        <v>Pflugerville</v>
      </c>
      <c r="G1176" s="4" t="str">
        <f t="shared" si="2"/>
        <v>SELP</v>
      </c>
      <c r="AA1176" s="6" t="s">
        <v>70</v>
      </c>
    </row>
    <row r="1177" spans="1:29" ht="13" x14ac:dyDescent="0.15">
      <c r="A1177" s="15">
        <v>43754.689542581022</v>
      </c>
      <c r="B1177" s="6" t="s">
        <v>141</v>
      </c>
      <c r="C1177" s="6" t="s">
        <v>168</v>
      </c>
      <c r="E1177" s="4" t="str">
        <f t="shared" si="0"/>
        <v>Luz Sanchez</v>
      </c>
      <c r="F1177" s="4" t="str">
        <f t="shared" si="1"/>
        <v>Weiss</v>
      </c>
      <c r="G1177" s="4" t="str">
        <f t="shared" si="2"/>
        <v>WDLP</v>
      </c>
      <c r="R1177" s="6" t="s">
        <v>367</v>
      </c>
    </row>
    <row r="1178" spans="1:29" ht="13" x14ac:dyDescent="0.15">
      <c r="A1178" s="15">
        <v>43754.689612696762</v>
      </c>
      <c r="B1178" s="6" t="s">
        <v>141</v>
      </c>
      <c r="C1178" s="6" t="s">
        <v>142</v>
      </c>
      <c r="E1178" s="4" t="str">
        <f t="shared" si="0"/>
        <v>Jazziah Reyes</v>
      </c>
      <c r="F1178" s="4" t="str">
        <f t="shared" si="1"/>
        <v>Stony Point</v>
      </c>
      <c r="G1178" s="4" t="str">
        <f t="shared" si="2"/>
        <v>WDLP</v>
      </c>
      <c r="Q1178" s="6" t="s">
        <v>412</v>
      </c>
    </row>
    <row r="1179" spans="1:29" ht="13" x14ac:dyDescent="0.15">
      <c r="A1179" s="15">
        <v>43754.689761643516</v>
      </c>
      <c r="B1179" s="6" t="s">
        <v>9</v>
      </c>
      <c r="D1179" s="6" t="s">
        <v>142</v>
      </c>
      <c r="E1179" s="4" t="str">
        <f t="shared" si="0"/>
        <v>Aidan Lengua</v>
      </c>
      <c r="F1179" s="4" t="str">
        <f t="shared" si="1"/>
        <v>Stony Point</v>
      </c>
      <c r="G1179" s="4" t="str">
        <f t="shared" si="2"/>
        <v>SELP</v>
      </c>
      <c r="AB1179" s="6" t="s">
        <v>204</v>
      </c>
    </row>
    <row r="1180" spans="1:29" ht="13" x14ac:dyDescent="0.15">
      <c r="A1180" s="15">
        <v>43754.690232245368</v>
      </c>
      <c r="B1180" s="6" t="s">
        <v>9</v>
      </c>
      <c r="D1180" s="6" t="s">
        <v>142</v>
      </c>
      <c r="E1180" s="4" t="str">
        <f t="shared" si="0"/>
        <v>Chieh-An Chen</v>
      </c>
      <c r="F1180" s="4" t="str">
        <f t="shared" si="1"/>
        <v>Stony Point</v>
      </c>
      <c r="G1180" s="4" t="str">
        <f t="shared" si="2"/>
        <v>SELP</v>
      </c>
      <c r="AB1180" s="6" t="s">
        <v>187</v>
      </c>
    </row>
    <row r="1181" spans="1:29" ht="13" x14ac:dyDescent="0.15">
      <c r="A1181" s="15">
        <v>43754.691168333331</v>
      </c>
      <c r="B1181" s="6" t="s">
        <v>9</v>
      </c>
      <c r="D1181" s="6" t="s">
        <v>168</v>
      </c>
      <c r="E1181" s="4" t="str">
        <f t="shared" si="0"/>
        <v>Emmanuel Ahonle</v>
      </c>
      <c r="F1181" s="4" t="str">
        <f t="shared" si="1"/>
        <v>Weiss</v>
      </c>
      <c r="G1181" s="4" t="str">
        <f t="shared" si="2"/>
        <v>SELP</v>
      </c>
      <c r="AC1181" s="6" t="s">
        <v>114</v>
      </c>
    </row>
    <row r="1182" spans="1:29" ht="13" x14ac:dyDescent="0.15">
      <c r="A1182" s="15">
        <v>43754.692166527777</v>
      </c>
      <c r="B1182" s="6" t="s">
        <v>141</v>
      </c>
      <c r="C1182" s="6" t="s">
        <v>194</v>
      </c>
      <c r="E1182" s="4" t="str">
        <f t="shared" si="0"/>
        <v>Kennia Toledo</v>
      </c>
      <c r="F1182" s="4" t="str">
        <f t="shared" si="1"/>
        <v>Akins</v>
      </c>
      <c r="G1182" s="4" t="str">
        <f t="shared" si="2"/>
        <v>WDLP</v>
      </c>
      <c r="H1182" s="6" t="s">
        <v>374</v>
      </c>
    </row>
    <row r="1183" spans="1:29" ht="13" x14ac:dyDescent="0.15">
      <c r="A1183" s="15">
        <v>43754.692288900464</v>
      </c>
      <c r="B1183" s="6" t="s">
        <v>141</v>
      </c>
      <c r="C1183" s="6" t="s">
        <v>194</v>
      </c>
      <c r="E1183" s="4" t="str">
        <f t="shared" si="0"/>
        <v>Francisco Ojeda</v>
      </c>
      <c r="F1183" s="4" t="str">
        <f t="shared" si="1"/>
        <v>Akins</v>
      </c>
      <c r="G1183" s="4" t="str">
        <f t="shared" si="2"/>
        <v>WDLP</v>
      </c>
      <c r="H1183" s="6" t="s">
        <v>201</v>
      </c>
    </row>
    <row r="1184" spans="1:29" ht="13" x14ac:dyDescent="0.15">
      <c r="A1184" s="15">
        <v>43754.692709490744</v>
      </c>
      <c r="B1184" s="6" t="s">
        <v>141</v>
      </c>
      <c r="C1184" s="6" t="s">
        <v>194</v>
      </c>
      <c r="E1184" s="4" t="str">
        <f t="shared" si="0"/>
        <v>Brendon Garrison</v>
      </c>
      <c r="F1184" s="4" t="str">
        <f t="shared" si="1"/>
        <v>Akins</v>
      </c>
      <c r="G1184" s="4" t="str">
        <f t="shared" si="2"/>
        <v>WDLP</v>
      </c>
      <c r="H1184" s="6" t="s">
        <v>375</v>
      </c>
    </row>
    <row r="1185" spans="1:28" ht="13" x14ac:dyDescent="0.15">
      <c r="A1185" s="15">
        <v>43754.692824421298</v>
      </c>
      <c r="B1185" s="6" t="s">
        <v>141</v>
      </c>
      <c r="C1185" s="6" t="s">
        <v>194</v>
      </c>
      <c r="E1185" s="4" t="str">
        <f t="shared" si="0"/>
        <v>Ben Gross</v>
      </c>
      <c r="F1185" s="4" t="str">
        <f t="shared" si="1"/>
        <v>Akins</v>
      </c>
      <c r="G1185" s="4" t="str">
        <f t="shared" si="2"/>
        <v>WDLP</v>
      </c>
      <c r="H1185" s="6" t="s">
        <v>414</v>
      </c>
    </row>
    <row r="1186" spans="1:28" ht="13" x14ac:dyDescent="0.15">
      <c r="A1186" s="15">
        <v>43754.693150173611</v>
      </c>
      <c r="B1186" s="6" t="s">
        <v>141</v>
      </c>
      <c r="C1186" s="6" t="s">
        <v>194</v>
      </c>
      <c r="E1186" s="4" t="str">
        <f t="shared" si="0"/>
        <v>Sean Koonce</v>
      </c>
      <c r="F1186" s="4" t="str">
        <f t="shared" si="1"/>
        <v>Akins</v>
      </c>
      <c r="G1186" s="4" t="str">
        <f t="shared" si="2"/>
        <v>WDLP</v>
      </c>
      <c r="H1186" s="6" t="s">
        <v>203</v>
      </c>
    </row>
    <row r="1187" spans="1:28" ht="13" x14ac:dyDescent="0.15">
      <c r="A1187" s="15">
        <v>43754.693254432874</v>
      </c>
      <c r="B1187" s="6" t="s">
        <v>141</v>
      </c>
      <c r="C1187" s="6" t="s">
        <v>194</v>
      </c>
      <c r="E1187" s="4" t="str">
        <f t="shared" si="0"/>
        <v>Yazmin Tambunga</v>
      </c>
      <c r="F1187" s="4" t="str">
        <f t="shared" si="1"/>
        <v>Akins</v>
      </c>
      <c r="G1187" s="4" t="str">
        <f t="shared" si="2"/>
        <v>WDLP</v>
      </c>
      <c r="H1187" s="6" t="s">
        <v>206</v>
      </c>
    </row>
    <row r="1188" spans="1:28" ht="13" x14ac:dyDescent="0.15">
      <c r="A1188" s="15">
        <v>43754.693270416668</v>
      </c>
      <c r="B1188" s="6" t="s">
        <v>141</v>
      </c>
      <c r="C1188" s="6" t="s">
        <v>194</v>
      </c>
      <c r="E1188" s="4" t="str">
        <f t="shared" si="0"/>
        <v>Sofia Ayala</v>
      </c>
      <c r="F1188" s="4" t="str">
        <f t="shared" si="1"/>
        <v>Akins</v>
      </c>
      <c r="G1188" s="4" t="str">
        <f t="shared" si="2"/>
        <v>WDLP</v>
      </c>
      <c r="H1188" s="6" t="s">
        <v>376</v>
      </c>
    </row>
    <row r="1189" spans="1:28" ht="13" x14ac:dyDescent="0.15">
      <c r="A1189" s="15">
        <v>43754.693561990745</v>
      </c>
      <c r="B1189" s="6" t="s">
        <v>141</v>
      </c>
      <c r="C1189" s="6" t="s">
        <v>194</v>
      </c>
      <c r="E1189" s="4" t="str">
        <f t="shared" si="0"/>
        <v>Ashlyn King</v>
      </c>
      <c r="F1189" s="4" t="str">
        <f t="shared" si="1"/>
        <v>Akins</v>
      </c>
      <c r="G1189" s="4" t="str">
        <f t="shared" si="2"/>
        <v>WDLP</v>
      </c>
      <c r="H1189" s="6" t="s">
        <v>195</v>
      </c>
    </row>
    <row r="1190" spans="1:28" ht="13" x14ac:dyDescent="0.15">
      <c r="A1190" s="15">
        <v>43754.69406065972</v>
      </c>
      <c r="B1190" s="6" t="s">
        <v>141</v>
      </c>
      <c r="C1190" s="6" t="s">
        <v>194</v>
      </c>
      <c r="E1190" s="4" t="str">
        <f t="shared" si="0"/>
        <v>Maria Contreras</v>
      </c>
      <c r="F1190" s="4" t="str">
        <f t="shared" si="1"/>
        <v>Akins</v>
      </c>
      <c r="G1190" s="4" t="str">
        <f t="shared" si="2"/>
        <v>WDLP</v>
      </c>
      <c r="H1190" s="6" t="s">
        <v>208</v>
      </c>
    </row>
    <row r="1191" spans="1:28" ht="13" x14ac:dyDescent="0.15">
      <c r="A1191" s="15">
        <v>43754.694436481484</v>
      </c>
      <c r="B1191" s="6" t="s">
        <v>141</v>
      </c>
      <c r="C1191" s="6" t="s">
        <v>194</v>
      </c>
      <c r="E1191" s="4" t="str">
        <f t="shared" si="0"/>
        <v>Emma San Miguel</v>
      </c>
      <c r="F1191" s="4" t="str">
        <f t="shared" si="1"/>
        <v>Akins</v>
      </c>
      <c r="G1191" s="4" t="str">
        <f t="shared" si="2"/>
        <v>WDLP</v>
      </c>
      <c r="H1191" s="6" t="s">
        <v>378</v>
      </c>
    </row>
    <row r="1192" spans="1:28" ht="13" x14ac:dyDescent="0.15">
      <c r="A1192" s="15">
        <v>43754.696245972227</v>
      </c>
      <c r="B1192" s="6" t="s">
        <v>9</v>
      </c>
      <c r="D1192" s="6" t="s">
        <v>149</v>
      </c>
      <c r="E1192" s="4" t="str">
        <f t="shared" si="0"/>
        <v>Seraphim Sea</v>
      </c>
      <c r="F1192" s="4" t="str">
        <f t="shared" si="1"/>
        <v>Pflugerville</v>
      </c>
      <c r="G1192" s="4" t="str">
        <f t="shared" si="2"/>
        <v>SELP</v>
      </c>
      <c r="AA1192" s="6" t="s">
        <v>92</v>
      </c>
    </row>
    <row r="1193" spans="1:28" ht="13" x14ac:dyDescent="0.15">
      <c r="A1193" s="15">
        <v>43754.696596331021</v>
      </c>
      <c r="B1193" s="6" t="s">
        <v>141</v>
      </c>
      <c r="C1193" s="6" t="s">
        <v>194</v>
      </c>
      <c r="E1193" s="4" t="str">
        <f t="shared" si="0"/>
        <v>William Hale</v>
      </c>
      <c r="F1193" s="4" t="str">
        <f t="shared" si="1"/>
        <v>Akins</v>
      </c>
      <c r="G1193" s="4" t="str">
        <f t="shared" si="2"/>
        <v>WDLP</v>
      </c>
      <c r="H1193" s="6" t="s">
        <v>205</v>
      </c>
    </row>
    <row r="1194" spans="1:28" ht="13" x14ac:dyDescent="0.15">
      <c r="A1194" s="15">
        <v>43754.696857418981</v>
      </c>
      <c r="B1194" s="6" t="s">
        <v>141</v>
      </c>
      <c r="C1194" s="6" t="s">
        <v>194</v>
      </c>
      <c r="E1194" s="4" t="str">
        <f t="shared" si="0"/>
        <v>Nallely Alonso</v>
      </c>
      <c r="F1194" s="4" t="str">
        <f t="shared" si="1"/>
        <v>Akins</v>
      </c>
      <c r="G1194" s="4" t="str">
        <f t="shared" si="2"/>
        <v>WDLP</v>
      </c>
      <c r="H1194" s="6" t="s">
        <v>407</v>
      </c>
    </row>
    <row r="1195" spans="1:28" ht="13" x14ac:dyDescent="0.15">
      <c r="A1195" s="15">
        <v>43754.696880902775</v>
      </c>
      <c r="B1195" s="6" t="s">
        <v>141</v>
      </c>
      <c r="C1195" s="6" t="s">
        <v>142</v>
      </c>
      <c r="E1195" s="4" t="str">
        <f t="shared" si="0"/>
        <v>Elizabeth Amend</v>
      </c>
      <c r="F1195" s="4" t="str">
        <f t="shared" si="1"/>
        <v>Stony Point</v>
      </c>
      <c r="G1195" s="4" t="str">
        <f t="shared" si="2"/>
        <v>WDLP</v>
      </c>
      <c r="Q1195" s="6" t="s">
        <v>143</v>
      </c>
    </row>
    <row r="1196" spans="1:28" ht="13" x14ac:dyDescent="0.15">
      <c r="A1196" s="15">
        <v>43754.697502650466</v>
      </c>
      <c r="B1196" s="6" t="s">
        <v>9</v>
      </c>
      <c r="D1196" s="6" t="s">
        <v>142</v>
      </c>
      <c r="E1196" s="4" t="str">
        <f t="shared" si="0"/>
        <v>Ashely Briscoe</v>
      </c>
      <c r="F1196" s="4" t="str">
        <f t="shared" si="1"/>
        <v>Stony Point</v>
      </c>
      <c r="G1196" s="4" t="str">
        <f t="shared" si="2"/>
        <v>SELP</v>
      </c>
      <c r="AB1196" s="6" t="s">
        <v>182</v>
      </c>
    </row>
    <row r="1197" spans="1:28" ht="13" x14ac:dyDescent="0.15">
      <c r="A1197" s="15">
        <v>43754.698029826388</v>
      </c>
      <c r="B1197" s="6" t="s">
        <v>141</v>
      </c>
      <c r="C1197" s="6" t="s">
        <v>194</v>
      </c>
      <c r="E1197" s="4" t="str">
        <f t="shared" si="0"/>
        <v>Jayden Bryant</v>
      </c>
      <c r="F1197" s="4" t="str">
        <f t="shared" si="1"/>
        <v>Akins</v>
      </c>
      <c r="G1197" s="4" t="str">
        <f t="shared" si="2"/>
        <v>WDLP</v>
      </c>
      <c r="H1197" s="6" t="s">
        <v>406</v>
      </c>
    </row>
    <row r="1198" spans="1:28" ht="13" x14ac:dyDescent="0.15">
      <c r="A1198" s="15">
        <v>43754.698068171296</v>
      </c>
      <c r="B1198" s="6" t="s">
        <v>141</v>
      </c>
      <c r="C1198" s="6" t="s">
        <v>168</v>
      </c>
      <c r="E1198" s="4" t="str">
        <f t="shared" si="0"/>
        <v>Nauni Yadav</v>
      </c>
      <c r="F1198" s="4" t="str">
        <f t="shared" si="1"/>
        <v>Weiss</v>
      </c>
      <c r="G1198" s="4" t="str">
        <f t="shared" si="2"/>
        <v>WDLP</v>
      </c>
      <c r="R1198" s="6" t="s">
        <v>380</v>
      </c>
    </row>
    <row r="1199" spans="1:28" ht="13" x14ac:dyDescent="0.15">
      <c r="A1199" s="15">
        <v>43754.700843287035</v>
      </c>
      <c r="B1199" s="6" t="s">
        <v>141</v>
      </c>
      <c r="C1199" s="6" t="s">
        <v>142</v>
      </c>
      <c r="E1199" s="4" t="str">
        <f t="shared" si="0"/>
        <v>Karla Jackson</v>
      </c>
      <c r="F1199" s="4" t="str">
        <f t="shared" si="1"/>
        <v>Stony Point</v>
      </c>
      <c r="G1199" s="4" t="str">
        <f t="shared" si="2"/>
        <v>WDLP</v>
      </c>
      <c r="Q1199" s="6" t="s">
        <v>178</v>
      </c>
    </row>
    <row r="1200" spans="1:28" ht="13" x14ac:dyDescent="0.15">
      <c r="A1200" s="15">
        <v>43754.719841643513</v>
      </c>
      <c r="B1200" s="6" t="s">
        <v>9</v>
      </c>
      <c r="D1200" s="6" t="s">
        <v>149</v>
      </c>
      <c r="E1200" s="4" t="str">
        <f t="shared" si="0"/>
        <v>Lambert Ike</v>
      </c>
      <c r="F1200" s="4" t="str">
        <f t="shared" si="1"/>
        <v>Pflugerville</v>
      </c>
      <c r="G1200" s="4" t="str">
        <f t="shared" si="2"/>
        <v>SELP</v>
      </c>
      <c r="AA1200" s="6" t="s">
        <v>86</v>
      </c>
    </row>
    <row r="1201" spans="1:21" ht="13" x14ac:dyDescent="0.15">
      <c r="A1201" s="15">
        <v>43754.726250520835</v>
      </c>
      <c r="B1201" s="6" t="s">
        <v>141</v>
      </c>
      <c r="C1201" s="6" t="s">
        <v>149</v>
      </c>
      <c r="E1201" s="4" t="str">
        <f t="shared" si="0"/>
        <v>Nieya Crenshaw</v>
      </c>
      <c r="F1201" s="4" t="str">
        <f t="shared" si="1"/>
        <v>Pflugerville</v>
      </c>
      <c r="G1201" s="4" t="str">
        <f t="shared" si="2"/>
        <v>WDLP</v>
      </c>
      <c r="P1201" s="6" t="s">
        <v>361</v>
      </c>
    </row>
    <row r="1202" spans="1:21" ht="13" x14ac:dyDescent="0.15">
      <c r="A1202" s="15">
        <v>43754.726290439816</v>
      </c>
      <c r="B1202" s="6" t="s">
        <v>141</v>
      </c>
      <c r="C1202" s="6" t="s">
        <v>149</v>
      </c>
      <c r="E1202" s="4" t="str">
        <f t="shared" si="0"/>
        <v>Wyatt Price</v>
      </c>
      <c r="F1202" s="4" t="str">
        <f t="shared" si="1"/>
        <v>Pflugerville</v>
      </c>
      <c r="G1202" s="4" t="str">
        <f t="shared" si="2"/>
        <v>WDLP</v>
      </c>
      <c r="P1202" s="6" t="s">
        <v>362</v>
      </c>
    </row>
    <row r="1203" spans="1:21" ht="13" x14ac:dyDescent="0.15">
      <c r="A1203" s="15">
        <v>43755.633122210653</v>
      </c>
      <c r="B1203" s="6" t="s">
        <v>9</v>
      </c>
      <c r="D1203" s="6" t="s">
        <v>247</v>
      </c>
      <c r="E1203" s="4" t="str">
        <f t="shared" si="0"/>
        <v>Mia Williams</v>
      </c>
      <c r="F1203" s="4" t="str">
        <f t="shared" si="1"/>
        <v>Harmony</v>
      </c>
      <c r="G1203" s="4" t="str">
        <f t="shared" si="2"/>
        <v>SELP</v>
      </c>
      <c r="U1203" s="6" t="s">
        <v>266</v>
      </c>
    </row>
    <row r="1204" spans="1:21" ht="13" x14ac:dyDescent="0.15">
      <c r="A1204" s="15">
        <v>43755.633187893516</v>
      </c>
      <c r="B1204" s="6" t="s">
        <v>141</v>
      </c>
      <c r="C1204" s="6" t="s">
        <v>247</v>
      </c>
      <c r="E1204" s="4" t="str">
        <f t="shared" si="0"/>
        <v>Jenibelle Corro</v>
      </c>
      <c r="F1204" s="4" t="str">
        <f t="shared" si="1"/>
        <v>Harmony</v>
      </c>
      <c r="G1204" s="4" t="str">
        <f t="shared" si="2"/>
        <v>WDLP</v>
      </c>
      <c r="J1204" s="6" t="s">
        <v>265</v>
      </c>
    </row>
    <row r="1205" spans="1:21" ht="13" x14ac:dyDescent="0.15">
      <c r="A1205" s="15">
        <v>43755.633207581021</v>
      </c>
      <c r="B1205" s="6" t="s">
        <v>9</v>
      </c>
      <c r="D1205" s="6" t="s">
        <v>247</v>
      </c>
      <c r="E1205" s="4" t="str">
        <f t="shared" si="0"/>
        <v>Guilliana Lopez</v>
      </c>
      <c r="F1205" s="4" t="str">
        <f t="shared" si="1"/>
        <v>Harmony</v>
      </c>
      <c r="G1205" s="4" t="str">
        <f t="shared" si="2"/>
        <v>SELP</v>
      </c>
      <c r="U1205" s="6" t="s">
        <v>271</v>
      </c>
    </row>
    <row r="1206" spans="1:21" ht="13" x14ac:dyDescent="0.15">
      <c r="A1206" s="15">
        <v>43755.633326388888</v>
      </c>
      <c r="B1206" s="6" t="s">
        <v>9</v>
      </c>
      <c r="D1206" s="6" t="s">
        <v>247</v>
      </c>
      <c r="E1206" s="4" t="str">
        <f t="shared" si="0"/>
        <v>Ethan Do</v>
      </c>
      <c r="F1206" s="4" t="str">
        <f t="shared" si="1"/>
        <v>Harmony</v>
      </c>
      <c r="G1206" s="4" t="str">
        <f t="shared" si="2"/>
        <v>SELP</v>
      </c>
      <c r="U1206" s="6" t="s">
        <v>256</v>
      </c>
    </row>
    <row r="1207" spans="1:21" ht="13" x14ac:dyDescent="0.15">
      <c r="A1207" s="15">
        <v>43755.633568773148</v>
      </c>
      <c r="B1207" s="6" t="s">
        <v>141</v>
      </c>
      <c r="C1207" s="6" t="s">
        <v>247</v>
      </c>
      <c r="E1207" s="4" t="str">
        <f t="shared" si="0"/>
        <v>Catherine Hyatt</v>
      </c>
      <c r="F1207" s="4" t="str">
        <f t="shared" si="1"/>
        <v>Harmony</v>
      </c>
      <c r="G1207" s="4" t="str">
        <f t="shared" si="2"/>
        <v>WDLP</v>
      </c>
      <c r="J1207" s="6" t="s">
        <v>257</v>
      </c>
    </row>
    <row r="1208" spans="1:21" ht="13" x14ac:dyDescent="0.15">
      <c r="A1208" s="15">
        <v>43755.634185405092</v>
      </c>
      <c r="B1208" s="6" t="s">
        <v>141</v>
      </c>
      <c r="C1208" s="6" t="s">
        <v>247</v>
      </c>
      <c r="E1208" s="4" t="str">
        <f t="shared" si="0"/>
        <v>Amauri Clark</v>
      </c>
      <c r="F1208" s="4" t="str">
        <f t="shared" si="1"/>
        <v>Harmony</v>
      </c>
      <c r="G1208" s="4" t="str">
        <f t="shared" si="2"/>
        <v>WDLP</v>
      </c>
      <c r="J1208" s="6" t="s">
        <v>258</v>
      </c>
    </row>
    <row r="1209" spans="1:21" ht="13" x14ac:dyDescent="0.15">
      <c r="A1209" s="15">
        <v>43755.634474293984</v>
      </c>
      <c r="B1209" s="6" t="s">
        <v>9</v>
      </c>
      <c r="D1209" s="6" t="s">
        <v>247</v>
      </c>
      <c r="E1209" s="4" t="str">
        <f t="shared" si="0"/>
        <v>Emin Koroglu</v>
      </c>
      <c r="F1209" s="4" t="str">
        <f t="shared" si="1"/>
        <v>Harmony</v>
      </c>
      <c r="G1209" s="4" t="str">
        <f t="shared" si="2"/>
        <v>SELP</v>
      </c>
      <c r="U1209" s="6" t="s">
        <v>259</v>
      </c>
    </row>
    <row r="1210" spans="1:21" ht="13" x14ac:dyDescent="0.15">
      <c r="A1210" s="15">
        <v>43755.634564432869</v>
      </c>
      <c r="B1210" s="6" t="s">
        <v>9</v>
      </c>
      <c r="D1210" s="6" t="s">
        <v>247</v>
      </c>
      <c r="E1210" s="4" t="str">
        <f t="shared" si="0"/>
        <v>Cedric Vu</v>
      </c>
      <c r="F1210" s="4" t="str">
        <f t="shared" si="1"/>
        <v>Harmony</v>
      </c>
      <c r="G1210" s="4" t="str">
        <f t="shared" si="2"/>
        <v>SELP</v>
      </c>
      <c r="U1210" s="6" t="s">
        <v>355</v>
      </c>
    </row>
    <row r="1211" spans="1:21" ht="13" x14ac:dyDescent="0.15">
      <c r="A1211" s="15">
        <v>43755.634717488429</v>
      </c>
      <c r="B1211" s="6" t="s">
        <v>9</v>
      </c>
      <c r="D1211" s="6" t="s">
        <v>247</v>
      </c>
      <c r="E1211" s="4" t="str">
        <f t="shared" si="0"/>
        <v>Jair Cedillo</v>
      </c>
      <c r="F1211" s="4" t="str">
        <f t="shared" si="1"/>
        <v>Harmony</v>
      </c>
      <c r="G1211" s="4" t="str">
        <f t="shared" si="2"/>
        <v>SELP</v>
      </c>
      <c r="U1211" s="6" t="s">
        <v>260</v>
      </c>
    </row>
    <row r="1212" spans="1:21" ht="13" x14ac:dyDescent="0.15">
      <c r="A1212" s="15">
        <v>43755.634789942131</v>
      </c>
      <c r="B1212" s="6" t="s">
        <v>9</v>
      </c>
      <c r="D1212" s="6" t="s">
        <v>247</v>
      </c>
      <c r="E1212" s="4" t="str">
        <f t="shared" si="0"/>
        <v>Jeshua Rios Meza</v>
      </c>
      <c r="F1212" s="4" t="str">
        <f t="shared" si="1"/>
        <v>Harmony</v>
      </c>
      <c r="G1212" s="4" t="str">
        <f t="shared" si="2"/>
        <v>SELP</v>
      </c>
      <c r="U1212" s="6" t="s">
        <v>354</v>
      </c>
    </row>
    <row r="1213" spans="1:21" ht="13" x14ac:dyDescent="0.15">
      <c r="A1213" s="15">
        <v>43755.634857916666</v>
      </c>
      <c r="B1213" s="6" t="s">
        <v>141</v>
      </c>
      <c r="C1213" s="6" t="s">
        <v>247</v>
      </c>
      <c r="E1213" s="4" t="str">
        <f t="shared" si="0"/>
        <v>Awenetria McHorse</v>
      </c>
      <c r="F1213" s="4" t="str">
        <f t="shared" si="1"/>
        <v>Harmony</v>
      </c>
      <c r="G1213" s="4" t="str">
        <f t="shared" si="2"/>
        <v>WDLP</v>
      </c>
      <c r="J1213" s="6" t="s">
        <v>254</v>
      </c>
    </row>
    <row r="1214" spans="1:21" ht="13" x14ac:dyDescent="0.15">
      <c r="A1214" s="15">
        <v>43755.634864259264</v>
      </c>
      <c r="B1214" s="6" t="s">
        <v>9</v>
      </c>
      <c r="D1214" s="6" t="s">
        <v>247</v>
      </c>
      <c r="E1214" s="4" t="str">
        <f t="shared" si="0"/>
        <v>Sergio Sanchez</v>
      </c>
      <c r="F1214" s="4" t="str">
        <f t="shared" si="1"/>
        <v>Harmony</v>
      </c>
      <c r="G1214" s="4" t="str">
        <f t="shared" si="2"/>
        <v>SELP</v>
      </c>
      <c r="U1214" s="6" t="s">
        <v>261</v>
      </c>
    </row>
    <row r="1215" spans="1:21" ht="13" x14ac:dyDescent="0.15">
      <c r="A1215" s="15">
        <v>43755.636388483792</v>
      </c>
      <c r="B1215" s="6" t="s">
        <v>9</v>
      </c>
      <c r="D1215" s="6" t="s">
        <v>247</v>
      </c>
      <c r="E1215" s="4" t="str">
        <f t="shared" si="0"/>
        <v>Sheldon Ballard</v>
      </c>
      <c r="F1215" s="4" t="str">
        <f t="shared" si="1"/>
        <v>Harmony</v>
      </c>
      <c r="G1215" s="4" t="str">
        <f t="shared" si="2"/>
        <v>SELP</v>
      </c>
      <c r="U1215" s="6" t="s">
        <v>251</v>
      </c>
    </row>
    <row r="1216" spans="1:21" ht="13" x14ac:dyDescent="0.15">
      <c r="A1216" s="15">
        <v>43755.63654472222</v>
      </c>
      <c r="B1216" s="6" t="s">
        <v>9</v>
      </c>
      <c r="D1216" s="6" t="s">
        <v>247</v>
      </c>
      <c r="E1216" s="4" t="str">
        <f t="shared" si="0"/>
        <v>Samantha Ross</v>
      </c>
      <c r="F1216" s="4" t="str">
        <f t="shared" si="1"/>
        <v>Harmony</v>
      </c>
      <c r="G1216" s="4" t="str">
        <f t="shared" si="2"/>
        <v>SELP</v>
      </c>
      <c r="U1216" s="6" t="s">
        <v>249</v>
      </c>
    </row>
    <row r="1217" spans="1:22" ht="13" x14ac:dyDescent="0.15">
      <c r="A1217" s="15">
        <v>43755.636753275467</v>
      </c>
      <c r="B1217" s="6" t="s">
        <v>141</v>
      </c>
      <c r="C1217" s="6" t="s">
        <v>247</v>
      </c>
      <c r="E1217" s="4" t="str">
        <f t="shared" si="0"/>
        <v>Doralynn Reyes</v>
      </c>
      <c r="F1217" s="4" t="str">
        <f t="shared" si="1"/>
        <v>Harmony</v>
      </c>
      <c r="G1217" s="4" t="str">
        <f t="shared" si="2"/>
        <v>WDLP</v>
      </c>
      <c r="J1217" s="6" t="s">
        <v>253</v>
      </c>
    </row>
    <row r="1218" spans="1:22" ht="13" x14ac:dyDescent="0.15">
      <c r="A1218" s="15">
        <v>43755.636893530092</v>
      </c>
      <c r="B1218" s="6" t="s">
        <v>141</v>
      </c>
      <c r="C1218" s="6" t="s">
        <v>247</v>
      </c>
      <c r="E1218" s="4" t="str">
        <f t="shared" si="0"/>
        <v>Zora Cook</v>
      </c>
      <c r="F1218" s="4" t="str">
        <f t="shared" si="1"/>
        <v>Harmony</v>
      </c>
      <c r="G1218" s="4" t="str">
        <f t="shared" si="2"/>
        <v>WDLP</v>
      </c>
      <c r="J1218" s="6" t="s">
        <v>420</v>
      </c>
    </row>
    <row r="1219" spans="1:22" ht="13" x14ac:dyDescent="0.15">
      <c r="A1219" s="15">
        <v>43755.637043634255</v>
      </c>
      <c r="B1219" s="6" t="s">
        <v>141</v>
      </c>
      <c r="C1219" s="6" t="s">
        <v>247</v>
      </c>
      <c r="E1219" s="4" t="str">
        <f t="shared" si="0"/>
        <v>Anas Rahman</v>
      </c>
      <c r="F1219" s="4" t="str">
        <f t="shared" si="1"/>
        <v>Harmony</v>
      </c>
      <c r="G1219" s="4" t="str">
        <f t="shared" si="2"/>
        <v>WDLP</v>
      </c>
      <c r="J1219" s="6" t="s">
        <v>270</v>
      </c>
    </row>
    <row r="1220" spans="1:22" ht="13" x14ac:dyDescent="0.15">
      <c r="A1220" s="15">
        <v>43755.637195937496</v>
      </c>
      <c r="B1220" s="6" t="s">
        <v>9</v>
      </c>
      <c r="D1220" s="6" t="s">
        <v>247</v>
      </c>
      <c r="E1220" s="4" t="str">
        <f t="shared" si="0"/>
        <v>Lucian Winkelmann Swaim</v>
      </c>
      <c r="F1220" s="4" t="str">
        <f t="shared" si="1"/>
        <v>Harmony</v>
      </c>
      <c r="G1220" s="4" t="str">
        <f t="shared" si="2"/>
        <v>SELP</v>
      </c>
      <c r="U1220" s="6" t="s">
        <v>248</v>
      </c>
    </row>
    <row r="1221" spans="1:22" ht="13" x14ac:dyDescent="0.15">
      <c r="A1221" s="15">
        <v>43755.639310497689</v>
      </c>
      <c r="B1221" s="6" t="s">
        <v>9</v>
      </c>
      <c r="D1221" s="6" t="s">
        <v>247</v>
      </c>
      <c r="E1221" s="4" t="str">
        <f t="shared" si="0"/>
        <v>Mario Morales</v>
      </c>
      <c r="F1221" s="4" t="str">
        <f t="shared" si="1"/>
        <v>Harmony</v>
      </c>
      <c r="G1221" s="4" t="str">
        <f t="shared" si="2"/>
        <v>SELP</v>
      </c>
      <c r="U1221" s="6" t="s">
        <v>252</v>
      </c>
    </row>
    <row r="1222" spans="1:22" ht="13" x14ac:dyDescent="0.15">
      <c r="A1222" s="15">
        <v>43755.670942500001</v>
      </c>
      <c r="B1222" s="6" t="s">
        <v>141</v>
      </c>
      <c r="C1222" s="6" t="s">
        <v>247</v>
      </c>
      <c r="E1222" s="4" t="str">
        <f t="shared" si="0"/>
        <v>Amauri Clark</v>
      </c>
      <c r="F1222" s="4" t="str">
        <f t="shared" si="1"/>
        <v>Harmony</v>
      </c>
      <c r="G1222" s="4" t="str">
        <f t="shared" si="2"/>
        <v>WDLP</v>
      </c>
      <c r="J1222" s="6" t="s">
        <v>258</v>
      </c>
    </row>
    <row r="1223" spans="1:22" ht="13" x14ac:dyDescent="0.15">
      <c r="A1223" s="15">
        <v>43755.673097604165</v>
      </c>
      <c r="B1223" s="6" t="s">
        <v>9</v>
      </c>
      <c r="D1223" s="6" t="s">
        <v>144</v>
      </c>
      <c r="E1223" s="4" t="str">
        <f t="shared" si="0"/>
        <v>Yaritza Kenyon</v>
      </c>
      <c r="F1223" s="4" t="str">
        <f t="shared" si="1"/>
        <v>Del Valle</v>
      </c>
      <c r="G1223" s="4" t="str">
        <f t="shared" si="2"/>
        <v>SELP</v>
      </c>
      <c r="T1223" s="6" t="s">
        <v>391</v>
      </c>
    </row>
    <row r="1224" spans="1:22" ht="13" x14ac:dyDescent="0.15">
      <c r="A1224" s="15">
        <v>43755.673985381945</v>
      </c>
      <c r="B1224" s="6" t="s">
        <v>9</v>
      </c>
      <c r="D1224" s="6" t="s">
        <v>144</v>
      </c>
      <c r="E1224" s="4" t="str">
        <f t="shared" si="0"/>
        <v>Shien Naranjo</v>
      </c>
      <c r="F1224" s="4" t="str">
        <f t="shared" si="1"/>
        <v>Del Valle</v>
      </c>
      <c r="G1224" s="4" t="str">
        <f t="shared" si="2"/>
        <v>SELP</v>
      </c>
      <c r="T1224" s="6" t="s">
        <v>417</v>
      </c>
    </row>
    <row r="1225" spans="1:22" ht="13" x14ac:dyDescent="0.15">
      <c r="A1225" s="15">
        <v>43755.674905196764</v>
      </c>
      <c r="B1225" s="6" t="s">
        <v>9</v>
      </c>
      <c r="D1225" s="6" t="s">
        <v>144</v>
      </c>
      <c r="E1225" s="4" t="str">
        <f t="shared" si="0"/>
        <v>Edgar Velasco</v>
      </c>
      <c r="F1225" s="4" t="str">
        <f t="shared" si="1"/>
        <v>Del Valle</v>
      </c>
      <c r="G1225" s="4" t="str">
        <f t="shared" si="2"/>
        <v>SELP</v>
      </c>
      <c r="T1225" s="6" t="s">
        <v>300</v>
      </c>
    </row>
    <row r="1226" spans="1:22" ht="13" x14ac:dyDescent="0.15">
      <c r="A1226" s="15">
        <v>43755.67719563657</v>
      </c>
      <c r="B1226" s="6" t="s">
        <v>9</v>
      </c>
      <c r="D1226" s="6" t="s">
        <v>144</v>
      </c>
      <c r="E1226" s="4" t="str">
        <f t="shared" si="0"/>
        <v>Uriel Hernandez</v>
      </c>
      <c r="F1226" s="4" t="str">
        <f t="shared" si="1"/>
        <v>Del Valle</v>
      </c>
      <c r="G1226" s="4" t="str">
        <f t="shared" si="2"/>
        <v>SELP</v>
      </c>
      <c r="T1226" s="6" t="s">
        <v>353</v>
      </c>
    </row>
    <row r="1227" spans="1:22" ht="13" x14ac:dyDescent="0.15">
      <c r="A1227" s="15">
        <v>43755.67930841435</v>
      </c>
      <c r="B1227" s="6" t="s">
        <v>9</v>
      </c>
      <c r="D1227" s="6" t="s">
        <v>144</v>
      </c>
      <c r="E1227" s="4" t="str">
        <f t="shared" si="0"/>
        <v>Brian Richardson</v>
      </c>
      <c r="F1227" s="4" t="str">
        <f t="shared" si="1"/>
        <v>Del Valle</v>
      </c>
      <c r="G1227" s="4" t="str">
        <f t="shared" si="2"/>
        <v>SELP</v>
      </c>
      <c r="T1227" s="6" t="s">
        <v>299</v>
      </c>
    </row>
    <row r="1228" spans="1:22" ht="13" x14ac:dyDescent="0.15">
      <c r="A1228" s="15">
        <v>43755.679614236113</v>
      </c>
      <c r="B1228" s="6" t="s">
        <v>9</v>
      </c>
      <c r="D1228" s="6" t="s">
        <v>288</v>
      </c>
      <c r="E1228" s="4" t="str">
        <f t="shared" si="0"/>
        <v>Isabella Gangle</v>
      </c>
      <c r="F1228" s="4" t="str">
        <f t="shared" si="1"/>
        <v>Hendrickson</v>
      </c>
      <c r="G1228" s="4" t="str">
        <f t="shared" si="2"/>
        <v>SELP</v>
      </c>
      <c r="V1228" s="6" t="s">
        <v>27</v>
      </c>
    </row>
    <row r="1229" spans="1:22" ht="13" x14ac:dyDescent="0.15">
      <c r="A1229" s="15">
        <v>43755.679870335647</v>
      </c>
      <c r="B1229" s="6" t="s">
        <v>141</v>
      </c>
      <c r="C1229" s="6" t="s">
        <v>288</v>
      </c>
      <c r="E1229" s="4" t="str">
        <f t="shared" si="0"/>
        <v>Keysibeth Guerra</v>
      </c>
      <c r="F1229" s="4" t="str">
        <f t="shared" si="1"/>
        <v>Hendrickson</v>
      </c>
      <c r="G1229" s="4" t="str">
        <f t="shared" si="2"/>
        <v>WDLP</v>
      </c>
      <c r="K1229" s="6" t="s">
        <v>298</v>
      </c>
    </row>
    <row r="1230" spans="1:22" ht="13" x14ac:dyDescent="0.15">
      <c r="A1230" s="15">
        <v>43755.679902962962</v>
      </c>
      <c r="B1230" s="6" t="s">
        <v>9</v>
      </c>
      <c r="D1230" s="6" t="s">
        <v>144</v>
      </c>
      <c r="E1230" s="4" t="str">
        <f t="shared" si="0"/>
        <v>Rocio Montero</v>
      </c>
      <c r="F1230" s="4" t="str">
        <f t="shared" si="1"/>
        <v>Del Valle</v>
      </c>
      <c r="G1230" s="4" t="str">
        <f t="shared" si="2"/>
        <v>SELP</v>
      </c>
      <c r="T1230" s="6" t="s">
        <v>286</v>
      </c>
    </row>
    <row r="1231" spans="1:22" ht="13" x14ac:dyDescent="0.15">
      <c r="A1231" s="15">
        <v>43755.680302349538</v>
      </c>
      <c r="B1231" s="6" t="s">
        <v>9</v>
      </c>
      <c r="D1231" s="6" t="s">
        <v>288</v>
      </c>
      <c r="E1231" s="4" t="str">
        <f t="shared" si="0"/>
        <v>Meagan Lavalle</v>
      </c>
      <c r="F1231" s="4" t="str">
        <f t="shared" si="1"/>
        <v>Hendrickson</v>
      </c>
      <c r="G1231" s="4" t="str">
        <f t="shared" si="2"/>
        <v>SELP</v>
      </c>
      <c r="V1231" s="6" t="s">
        <v>41</v>
      </c>
    </row>
    <row r="1232" spans="1:22" ht="13" x14ac:dyDescent="0.15">
      <c r="A1232" s="15">
        <v>43755.680697870368</v>
      </c>
      <c r="B1232" s="6" t="s">
        <v>9</v>
      </c>
      <c r="D1232" s="6" t="s">
        <v>288</v>
      </c>
      <c r="E1232" s="4" t="str">
        <f t="shared" si="0"/>
        <v>Avn Josh Manigsaca</v>
      </c>
      <c r="F1232" s="4" t="str">
        <f t="shared" si="1"/>
        <v>Hendrickson</v>
      </c>
      <c r="G1232" s="4" t="str">
        <f t="shared" si="2"/>
        <v>SELP</v>
      </c>
      <c r="V1232" s="6" t="s">
        <v>12</v>
      </c>
    </row>
    <row r="1233" spans="1:22" ht="13" x14ac:dyDescent="0.15">
      <c r="A1233" s="15">
        <v>43755.681288946755</v>
      </c>
      <c r="B1233" s="6" t="s">
        <v>141</v>
      </c>
      <c r="C1233" s="6" t="s">
        <v>288</v>
      </c>
      <c r="E1233" s="4" t="str">
        <f t="shared" si="0"/>
        <v>Aubrey Van Zandt</v>
      </c>
      <c r="F1233" s="4" t="str">
        <f t="shared" si="1"/>
        <v>Hendrickson</v>
      </c>
      <c r="G1233" s="4" t="str">
        <f t="shared" si="2"/>
        <v>WDLP</v>
      </c>
      <c r="K1233" s="6" t="s">
        <v>302</v>
      </c>
    </row>
    <row r="1234" spans="1:22" ht="13" x14ac:dyDescent="0.15">
      <c r="A1234" s="15">
        <v>43755.681425578703</v>
      </c>
      <c r="B1234" s="6" t="s">
        <v>9</v>
      </c>
      <c r="D1234" s="6" t="s">
        <v>144</v>
      </c>
      <c r="E1234" s="4" t="str">
        <f t="shared" si="0"/>
        <v>Rand Lindsey</v>
      </c>
      <c r="F1234" s="4" t="str">
        <f t="shared" si="1"/>
        <v>Del Valle</v>
      </c>
      <c r="G1234" s="4" t="str">
        <f t="shared" si="2"/>
        <v>SELP</v>
      </c>
      <c r="T1234" s="6" t="s">
        <v>306</v>
      </c>
    </row>
    <row r="1235" spans="1:22" ht="13" x14ac:dyDescent="0.15">
      <c r="A1235" s="15">
        <v>43755.681517013887</v>
      </c>
      <c r="B1235" s="6" t="s">
        <v>141</v>
      </c>
      <c r="C1235" s="6" t="s">
        <v>288</v>
      </c>
      <c r="E1235" s="4" t="str">
        <f t="shared" si="0"/>
        <v>Brooke Wickersham</v>
      </c>
      <c r="F1235" s="4" t="str">
        <f t="shared" si="1"/>
        <v>Hendrickson</v>
      </c>
      <c r="G1235" s="4" t="str">
        <f t="shared" si="2"/>
        <v>WDLP</v>
      </c>
      <c r="K1235" s="6" t="s">
        <v>294</v>
      </c>
    </row>
    <row r="1236" spans="1:22" ht="13" x14ac:dyDescent="0.15">
      <c r="A1236" s="15">
        <v>43755.682592789351</v>
      </c>
      <c r="B1236" s="6" t="s">
        <v>141</v>
      </c>
      <c r="C1236" s="6" t="s">
        <v>288</v>
      </c>
      <c r="E1236" s="4" t="str">
        <f t="shared" si="0"/>
        <v>Skylar Schlicht</v>
      </c>
      <c r="F1236" s="4" t="str">
        <f t="shared" si="1"/>
        <v>Hendrickson</v>
      </c>
      <c r="G1236" s="4" t="str">
        <f t="shared" si="2"/>
        <v>WDLP</v>
      </c>
      <c r="K1236" s="6" t="s">
        <v>295</v>
      </c>
    </row>
    <row r="1237" spans="1:22" ht="13" x14ac:dyDescent="0.15">
      <c r="A1237" s="15">
        <v>43755.682658206017</v>
      </c>
      <c r="B1237" s="6" t="s">
        <v>9</v>
      </c>
      <c r="D1237" s="6" t="s">
        <v>288</v>
      </c>
      <c r="E1237" s="4" t="str">
        <f t="shared" si="0"/>
        <v>Moustapha Toure</v>
      </c>
      <c r="F1237" s="4" t="str">
        <f t="shared" si="1"/>
        <v>Hendrickson</v>
      </c>
      <c r="G1237" s="4" t="str">
        <f t="shared" si="2"/>
        <v>SELP</v>
      </c>
      <c r="V1237" s="6" t="s">
        <v>45</v>
      </c>
    </row>
    <row r="1238" spans="1:22" ht="13" x14ac:dyDescent="0.15">
      <c r="A1238" s="15">
        <v>43755.682721643519</v>
      </c>
      <c r="B1238" s="6" t="s">
        <v>141</v>
      </c>
      <c r="C1238" s="6" t="s">
        <v>288</v>
      </c>
      <c r="E1238" s="4" t="str">
        <f t="shared" si="0"/>
        <v>Camryn Wade</v>
      </c>
      <c r="F1238" s="4" t="str">
        <f t="shared" si="1"/>
        <v>Hendrickson</v>
      </c>
      <c r="G1238" s="4" t="str">
        <f t="shared" si="2"/>
        <v>WDLP</v>
      </c>
      <c r="K1238" s="6" t="s">
        <v>388</v>
      </c>
    </row>
    <row r="1239" spans="1:22" ht="13" x14ac:dyDescent="0.15">
      <c r="A1239" s="15">
        <v>43755.683722731483</v>
      </c>
      <c r="B1239" s="6" t="s">
        <v>141</v>
      </c>
      <c r="C1239" s="6" t="s">
        <v>288</v>
      </c>
      <c r="E1239" s="4" t="str">
        <f t="shared" si="0"/>
        <v>Jennifer Wieckowski</v>
      </c>
      <c r="F1239" s="4" t="str">
        <f t="shared" si="1"/>
        <v>Hendrickson</v>
      </c>
      <c r="G1239" s="4" t="str">
        <f t="shared" si="2"/>
        <v>WDLP</v>
      </c>
      <c r="K1239" s="6" t="s">
        <v>293</v>
      </c>
    </row>
    <row r="1240" spans="1:22" ht="13" x14ac:dyDescent="0.15">
      <c r="A1240" s="15">
        <v>43755.683778159721</v>
      </c>
      <c r="B1240" s="6" t="s">
        <v>9</v>
      </c>
      <c r="D1240" s="6" t="s">
        <v>288</v>
      </c>
      <c r="E1240" s="4" t="str">
        <f t="shared" si="0"/>
        <v>Trayton Selissen</v>
      </c>
      <c r="F1240" s="4" t="str">
        <f t="shared" si="1"/>
        <v>Hendrickson</v>
      </c>
      <c r="G1240" s="4" t="str">
        <f t="shared" si="2"/>
        <v>SELP</v>
      </c>
      <c r="V1240" s="6" t="s">
        <v>59</v>
      </c>
    </row>
    <row r="1241" spans="1:22" ht="13" x14ac:dyDescent="0.15">
      <c r="A1241" s="15">
        <v>43755.684629027775</v>
      </c>
      <c r="B1241" s="6" t="s">
        <v>141</v>
      </c>
      <c r="C1241" s="6" t="s">
        <v>288</v>
      </c>
      <c r="E1241" s="4" t="str">
        <f t="shared" si="0"/>
        <v>Fatima Ali</v>
      </c>
      <c r="F1241" s="4" t="str">
        <f t="shared" si="1"/>
        <v>Hendrickson</v>
      </c>
      <c r="G1241" s="4" t="str">
        <f t="shared" si="2"/>
        <v>WDLP</v>
      </c>
      <c r="K1241" s="6" t="s">
        <v>301</v>
      </c>
    </row>
    <row r="1242" spans="1:22" ht="13" x14ac:dyDescent="0.15">
      <c r="A1242" s="15">
        <v>43755.684845069445</v>
      </c>
      <c r="B1242" s="6" t="s">
        <v>9</v>
      </c>
      <c r="D1242" s="6" t="s">
        <v>288</v>
      </c>
      <c r="E1242" s="4" t="str">
        <f t="shared" si="0"/>
        <v>Nanda Prasad</v>
      </c>
      <c r="F1242" s="4" t="str">
        <f t="shared" si="1"/>
        <v>Hendrickson</v>
      </c>
      <c r="G1242" s="4" t="str">
        <f t="shared" si="2"/>
        <v>SELP</v>
      </c>
      <c r="V1242" s="6" t="s">
        <v>49</v>
      </c>
    </row>
    <row r="1243" spans="1:22" ht="13" x14ac:dyDescent="0.15">
      <c r="A1243" s="15">
        <v>43755.684876585648</v>
      </c>
      <c r="B1243" s="6" t="s">
        <v>9</v>
      </c>
      <c r="D1243" s="6" t="s">
        <v>288</v>
      </c>
      <c r="E1243" s="4" t="str">
        <f t="shared" si="0"/>
        <v>Raafeh Ahmed</v>
      </c>
      <c r="F1243" s="4" t="str">
        <f t="shared" si="1"/>
        <v>Hendrickson</v>
      </c>
      <c r="G1243" s="4" t="str">
        <f t="shared" si="2"/>
        <v>SELP</v>
      </c>
      <c r="V1243" s="6" t="s">
        <v>57</v>
      </c>
    </row>
    <row r="1244" spans="1:22" ht="13" x14ac:dyDescent="0.15">
      <c r="A1244" s="15">
        <v>43755.684883969909</v>
      </c>
      <c r="B1244" s="6" t="s">
        <v>141</v>
      </c>
      <c r="C1244" s="6" t="s">
        <v>288</v>
      </c>
      <c r="E1244" s="4" t="str">
        <f t="shared" si="0"/>
        <v>Gabriela Trevino</v>
      </c>
      <c r="F1244" s="4" t="str">
        <f t="shared" si="1"/>
        <v>Hendrickson</v>
      </c>
      <c r="G1244" s="4" t="str">
        <f t="shared" si="2"/>
        <v>WDLP</v>
      </c>
      <c r="K1244" s="6" t="s">
        <v>304</v>
      </c>
    </row>
    <row r="1245" spans="1:22" ht="13" x14ac:dyDescent="0.15">
      <c r="A1245" s="15">
        <v>43755.685910995366</v>
      </c>
      <c r="B1245" s="6" t="s">
        <v>9</v>
      </c>
      <c r="D1245" s="6" t="s">
        <v>288</v>
      </c>
      <c r="E1245" s="4" t="str">
        <f t="shared" si="0"/>
        <v>Grace Parrott</v>
      </c>
      <c r="F1245" s="4" t="str">
        <f t="shared" si="1"/>
        <v>Hendrickson</v>
      </c>
      <c r="G1245" s="4" t="str">
        <f t="shared" si="2"/>
        <v>SELP</v>
      </c>
      <c r="V1245" s="6" t="s">
        <v>25</v>
      </c>
    </row>
    <row r="1246" spans="1:22" ht="13" x14ac:dyDescent="0.15">
      <c r="A1246" s="15">
        <v>43755.686005289353</v>
      </c>
      <c r="B1246" s="6" t="s">
        <v>9</v>
      </c>
      <c r="D1246" s="6" t="s">
        <v>288</v>
      </c>
      <c r="E1246" s="4" t="str">
        <f t="shared" si="0"/>
        <v>Matthew Hernandez</v>
      </c>
      <c r="F1246" s="4" t="str">
        <f t="shared" si="1"/>
        <v>Hendrickson</v>
      </c>
      <c r="G1246" s="4" t="str">
        <f t="shared" si="2"/>
        <v>SELP</v>
      </c>
      <c r="V1246" s="6" t="s">
        <v>39</v>
      </c>
    </row>
    <row r="1247" spans="1:22" ht="13" x14ac:dyDescent="0.15">
      <c r="A1247" s="15">
        <v>43755.686447071756</v>
      </c>
      <c r="B1247" s="6" t="s">
        <v>141</v>
      </c>
      <c r="C1247" s="6" t="s">
        <v>288</v>
      </c>
      <c r="E1247" s="4" t="str">
        <f t="shared" si="0"/>
        <v>Fanta Kante</v>
      </c>
      <c r="F1247" s="4" t="str">
        <f t="shared" si="1"/>
        <v>Hendrickson</v>
      </c>
      <c r="G1247" s="4" t="str">
        <f t="shared" si="2"/>
        <v>WDLP</v>
      </c>
      <c r="K1247" s="6" t="s">
        <v>322</v>
      </c>
    </row>
    <row r="1248" spans="1:22" ht="13" x14ac:dyDescent="0.15">
      <c r="A1248" s="15">
        <v>43755.688184270832</v>
      </c>
      <c r="B1248" s="6" t="s">
        <v>9</v>
      </c>
      <c r="D1248" s="6" t="s">
        <v>288</v>
      </c>
      <c r="E1248" s="4" t="str">
        <f t="shared" si="0"/>
        <v>Eliyas Salad</v>
      </c>
      <c r="F1248" s="4" t="str">
        <f t="shared" si="1"/>
        <v>Hendrickson</v>
      </c>
      <c r="G1248" s="4" t="str">
        <f t="shared" si="2"/>
        <v>SELP</v>
      </c>
      <c r="V1248" s="6" t="s">
        <v>20</v>
      </c>
    </row>
    <row r="1249" spans="1:22" ht="13" x14ac:dyDescent="0.15">
      <c r="A1249" s="15">
        <v>43755.688364861111</v>
      </c>
      <c r="B1249" s="6" t="s">
        <v>9</v>
      </c>
      <c r="D1249" s="6" t="s">
        <v>288</v>
      </c>
      <c r="E1249" s="4" t="str">
        <f t="shared" si="0"/>
        <v>Jaykumar Patel</v>
      </c>
      <c r="F1249" s="4" t="str">
        <f t="shared" si="1"/>
        <v>Hendrickson</v>
      </c>
      <c r="G1249" s="4" t="str">
        <f t="shared" si="2"/>
        <v>SELP</v>
      </c>
      <c r="V1249" s="6" t="s">
        <v>31</v>
      </c>
    </row>
    <row r="1250" spans="1:22" ht="13" x14ac:dyDescent="0.15">
      <c r="A1250" s="15">
        <v>43755.689649328706</v>
      </c>
      <c r="B1250" s="6" t="s">
        <v>9</v>
      </c>
      <c r="D1250" s="6" t="s">
        <v>194</v>
      </c>
      <c r="E1250" s="4" t="str">
        <f t="shared" si="0"/>
        <v>Daniel Tonche</v>
      </c>
      <c r="F1250" s="4" t="str">
        <f t="shared" si="1"/>
        <v>Akins</v>
      </c>
      <c r="G1250" s="4" t="str">
        <f t="shared" si="2"/>
        <v>SELP</v>
      </c>
      <c r="S1250" s="6" t="s">
        <v>311</v>
      </c>
    </row>
    <row r="1251" spans="1:22" ht="13" x14ac:dyDescent="0.15">
      <c r="A1251" s="15">
        <v>43755.689705266203</v>
      </c>
      <c r="B1251" s="6" t="s">
        <v>141</v>
      </c>
      <c r="C1251" s="6" t="s">
        <v>288</v>
      </c>
      <c r="E1251" s="4" t="str">
        <f t="shared" si="0"/>
        <v>Eniola Tanimonu</v>
      </c>
      <c r="F1251" s="4" t="str">
        <f t="shared" si="1"/>
        <v>Hendrickson</v>
      </c>
      <c r="G1251" s="4" t="str">
        <f t="shared" si="2"/>
        <v>WDLP</v>
      </c>
      <c r="K1251" s="6" t="s">
        <v>307</v>
      </c>
    </row>
    <row r="1252" spans="1:22" ht="13" x14ac:dyDescent="0.15">
      <c r="A1252" s="15">
        <v>43755.69005258102</v>
      </c>
      <c r="B1252" s="6" t="s">
        <v>9</v>
      </c>
      <c r="D1252" s="6" t="s">
        <v>288</v>
      </c>
      <c r="E1252" s="4" t="str">
        <f t="shared" si="0"/>
        <v>Bryan Pham</v>
      </c>
      <c r="F1252" s="4" t="str">
        <f t="shared" si="1"/>
        <v>Hendrickson</v>
      </c>
      <c r="G1252" s="4" t="str">
        <f t="shared" si="2"/>
        <v>SELP</v>
      </c>
      <c r="V1252" s="6" t="s">
        <v>18</v>
      </c>
    </row>
    <row r="1253" spans="1:22" ht="13" x14ac:dyDescent="0.15">
      <c r="A1253" s="15">
        <v>43755.690636006941</v>
      </c>
      <c r="B1253" s="6" t="s">
        <v>9</v>
      </c>
      <c r="D1253" s="6" t="s">
        <v>194</v>
      </c>
      <c r="E1253" s="4" t="str">
        <f t="shared" si="0"/>
        <v>Diego Lopez</v>
      </c>
      <c r="F1253" s="4" t="str">
        <f t="shared" si="1"/>
        <v>Akins</v>
      </c>
      <c r="G1253" s="4" t="str">
        <f t="shared" si="2"/>
        <v>SELP</v>
      </c>
      <c r="S1253" s="6" t="s">
        <v>325</v>
      </c>
    </row>
    <row r="1254" spans="1:22" ht="13" x14ac:dyDescent="0.15">
      <c r="A1254" s="15">
        <v>43755.690767268519</v>
      </c>
      <c r="B1254" s="6" t="s">
        <v>9</v>
      </c>
      <c r="D1254" s="6" t="s">
        <v>288</v>
      </c>
      <c r="E1254" s="4" t="str">
        <f t="shared" si="0"/>
        <v>Nahom Tulu</v>
      </c>
      <c r="F1254" s="4" t="str">
        <f t="shared" si="1"/>
        <v>Hendrickson</v>
      </c>
      <c r="G1254" s="4" t="str">
        <f t="shared" si="2"/>
        <v>SELP</v>
      </c>
      <c r="V1254" s="6" t="s">
        <v>47</v>
      </c>
    </row>
    <row r="1255" spans="1:22" ht="13" x14ac:dyDescent="0.15">
      <c r="A1255" s="15">
        <v>43755.69080488426</v>
      </c>
      <c r="B1255" s="6" t="s">
        <v>9</v>
      </c>
      <c r="D1255" s="6" t="s">
        <v>194</v>
      </c>
      <c r="E1255" s="4" t="str">
        <f t="shared" si="0"/>
        <v>Jebeca Smith</v>
      </c>
      <c r="F1255" s="4" t="str">
        <f t="shared" si="1"/>
        <v>Akins</v>
      </c>
      <c r="G1255" s="4" t="str">
        <f t="shared" si="2"/>
        <v>SELP</v>
      </c>
      <c r="S1255" s="6" t="s">
        <v>328</v>
      </c>
    </row>
    <row r="1256" spans="1:22" ht="13" x14ac:dyDescent="0.15">
      <c r="A1256" s="15">
        <v>43755.691660277778</v>
      </c>
      <c r="B1256" s="6" t="s">
        <v>9</v>
      </c>
      <c r="D1256" s="6" t="s">
        <v>194</v>
      </c>
      <c r="E1256" s="4" t="str">
        <f t="shared" si="0"/>
        <v>Joseline Diaz</v>
      </c>
      <c r="F1256" s="4" t="str">
        <f t="shared" si="1"/>
        <v>Akins</v>
      </c>
      <c r="G1256" s="4" t="str">
        <f t="shared" si="2"/>
        <v>SELP</v>
      </c>
      <c r="S1256" s="6" t="s">
        <v>321</v>
      </c>
    </row>
    <row r="1257" spans="1:22" ht="13" x14ac:dyDescent="0.15">
      <c r="A1257" s="15">
        <v>43755.691677708332</v>
      </c>
      <c r="B1257" s="6" t="s">
        <v>9</v>
      </c>
      <c r="D1257" s="6" t="s">
        <v>194</v>
      </c>
      <c r="E1257" s="4" t="str">
        <f t="shared" si="0"/>
        <v>Edan Tapia-Lugo</v>
      </c>
      <c r="F1257" s="4" t="str">
        <f t="shared" si="1"/>
        <v>Akins</v>
      </c>
      <c r="G1257" s="4" t="str">
        <f t="shared" si="2"/>
        <v>SELP</v>
      </c>
      <c r="S1257" s="6" t="s">
        <v>323</v>
      </c>
    </row>
    <row r="1258" spans="1:22" ht="13" x14ac:dyDescent="0.15">
      <c r="A1258" s="15">
        <v>43755.692018622685</v>
      </c>
      <c r="B1258" s="6" t="s">
        <v>9</v>
      </c>
      <c r="D1258" s="6" t="s">
        <v>194</v>
      </c>
      <c r="E1258" s="4" t="str">
        <f t="shared" si="0"/>
        <v>Andres Ramirez</v>
      </c>
      <c r="F1258" s="4" t="str">
        <f t="shared" si="1"/>
        <v>Akins</v>
      </c>
      <c r="G1258" s="4" t="str">
        <f t="shared" si="2"/>
        <v>SELP</v>
      </c>
      <c r="S1258" s="6" t="s">
        <v>327</v>
      </c>
    </row>
    <row r="1259" spans="1:22" ht="13" x14ac:dyDescent="0.15">
      <c r="A1259" s="15">
        <v>43755.692049872683</v>
      </c>
      <c r="B1259" s="6" t="s">
        <v>9</v>
      </c>
      <c r="D1259" s="6" t="s">
        <v>288</v>
      </c>
      <c r="E1259" s="4" t="str">
        <f t="shared" si="0"/>
        <v>Adam Moussa</v>
      </c>
      <c r="F1259" s="4" t="str">
        <f t="shared" si="1"/>
        <v>Hendrickson</v>
      </c>
      <c r="G1259" s="4" t="str">
        <f t="shared" si="2"/>
        <v>SELP</v>
      </c>
      <c r="V1259" s="6" t="s">
        <v>10</v>
      </c>
    </row>
    <row r="1260" spans="1:22" ht="13" x14ac:dyDescent="0.15">
      <c r="A1260" s="15">
        <v>43755.692078263892</v>
      </c>
      <c r="B1260" s="6" t="s">
        <v>9</v>
      </c>
      <c r="D1260" s="6" t="s">
        <v>288</v>
      </c>
      <c r="E1260" s="4" t="str">
        <f t="shared" si="0"/>
        <v>Benjamin Pham</v>
      </c>
      <c r="F1260" s="4" t="str">
        <f t="shared" si="1"/>
        <v>Hendrickson</v>
      </c>
      <c r="G1260" s="4" t="str">
        <f t="shared" si="2"/>
        <v>SELP</v>
      </c>
      <c r="V1260" s="6" t="s">
        <v>14</v>
      </c>
    </row>
    <row r="1261" spans="1:22" ht="13" x14ac:dyDescent="0.15">
      <c r="A1261" s="15">
        <v>43755.692119965279</v>
      </c>
      <c r="B1261" s="6" t="s">
        <v>9</v>
      </c>
      <c r="D1261" s="6" t="s">
        <v>194</v>
      </c>
      <c r="E1261" s="4" t="str">
        <f t="shared" si="0"/>
        <v>Jake Reed</v>
      </c>
      <c r="F1261" s="4" t="str">
        <f t="shared" si="1"/>
        <v>Akins</v>
      </c>
      <c r="G1261" s="4" t="str">
        <f t="shared" si="2"/>
        <v>SELP</v>
      </c>
      <c r="S1261" s="6" t="s">
        <v>310</v>
      </c>
    </row>
    <row r="1262" spans="1:22" ht="13" x14ac:dyDescent="0.15">
      <c r="A1262" s="15">
        <v>43755.692283541663</v>
      </c>
      <c r="B1262" s="6" t="s">
        <v>9</v>
      </c>
      <c r="D1262" s="6" t="s">
        <v>288</v>
      </c>
      <c r="E1262" s="4" t="str">
        <f t="shared" si="0"/>
        <v>Favour Ajie</v>
      </c>
      <c r="F1262" s="4" t="str">
        <f t="shared" si="1"/>
        <v>Hendrickson</v>
      </c>
      <c r="G1262" s="4" t="str">
        <f t="shared" si="2"/>
        <v>SELP</v>
      </c>
      <c r="V1262" s="6" t="s">
        <v>22</v>
      </c>
    </row>
    <row r="1263" spans="1:22" ht="13" x14ac:dyDescent="0.15">
      <c r="A1263" s="15">
        <v>43755.692386921291</v>
      </c>
      <c r="B1263" s="6" t="s">
        <v>9</v>
      </c>
      <c r="D1263" s="6" t="s">
        <v>194</v>
      </c>
      <c r="E1263" s="4" t="str">
        <f t="shared" si="0"/>
        <v>Miguel Ornelas</v>
      </c>
      <c r="F1263" s="4" t="str">
        <f t="shared" si="1"/>
        <v>Akins</v>
      </c>
      <c r="G1263" s="4" t="str">
        <f t="shared" si="2"/>
        <v>SELP</v>
      </c>
      <c r="S1263" s="6" t="s">
        <v>315</v>
      </c>
    </row>
    <row r="1264" spans="1:22" ht="13" x14ac:dyDescent="0.15">
      <c r="A1264" s="15">
        <v>43755.692606701385</v>
      </c>
      <c r="B1264" s="6" t="s">
        <v>9</v>
      </c>
      <c r="D1264" s="6" t="s">
        <v>194</v>
      </c>
      <c r="E1264" s="4" t="str">
        <f t="shared" si="0"/>
        <v>Alex San Miguel</v>
      </c>
      <c r="F1264" s="4" t="str">
        <f t="shared" si="1"/>
        <v>Akins</v>
      </c>
      <c r="G1264" s="4" t="str">
        <f t="shared" si="2"/>
        <v>SELP</v>
      </c>
      <c r="S1264" s="6" t="s">
        <v>309</v>
      </c>
    </row>
    <row r="1265" spans="1:22" ht="13" x14ac:dyDescent="0.15">
      <c r="A1265" s="15">
        <v>43755.693262395835</v>
      </c>
      <c r="B1265" s="6" t="s">
        <v>9</v>
      </c>
      <c r="D1265" s="6" t="s">
        <v>194</v>
      </c>
      <c r="E1265" s="4" t="str">
        <f t="shared" si="0"/>
        <v>Audrey Thomas</v>
      </c>
      <c r="F1265" s="4" t="str">
        <f t="shared" si="1"/>
        <v>Akins</v>
      </c>
      <c r="G1265" s="4" t="str">
        <f t="shared" si="2"/>
        <v>SELP</v>
      </c>
      <c r="S1265" s="6" t="s">
        <v>317</v>
      </c>
    </row>
    <row r="1266" spans="1:22" ht="13" x14ac:dyDescent="0.15">
      <c r="A1266" s="15">
        <v>43755.693294259254</v>
      </c>
      <c r="B1266" s="6" t="s">
        <v>9</v>
      </c>
      <c r="D1266" s="6" t="s">
        <v>194</v>
      </c>
      <c r="E1266" s="4" t="str">
        <f t="shared" si="0"/>
        <v>Edison Cheah</v>
      </c>
      <c r="F1266" s="4" t="str">
        <f t="shared" si="1"/>
        <v>Akins</v>
      </c>
      <c r="G1266" s="4" t="str">
        <f t="shared" si="2"/>
        <v>SELP</v>
      </c>
      <c r="S1266" s="6" t="s">
        <v>324</v>
      </c>
    </row>
    <row r="1267" spans="1:22" ht="13" x14ac:dyDescent="0.15">
      <c r="A1267" s="15">
        <v>43755.69341320602</v>
      </c>
      <c r="B1267" s="6" t="s">
        <v>9</v>
      </c>
      <c r="D1267" s="6" t="s">
        <v>194</v>
      </c>
      <c r="E1267" s="4" t="str">
        <f t="shared" si="0"/>
        <v>Gabriel Tristan</v>
      </c>
      <c r="F1267" s="4" t="str">
        <f t="shared" si="1"/>
        <v>Akins</v>
      </c>
      <c r="G1267" s="4" t="str">
        <f t="shared" si="2"/>
        <v>SELP</v>
      </c>
      <c r="S1267" s="6" t="s">
        <v>314</v>
      </c>
    </row>
    <row r="1268" spans="1:22" ht="13" x14ac:dyDescent="0.15">
      <c r="A1268" s="15">
        <v>43755.695286030095</v>
      </c>
      <c r="B1268" s="6" t="s">
        <v>9</v>
      </c>
      <c r="D1268" s="6" t="s">
        <v>194</v>
      </c>
      <c r="E1268" s="4" t="str">
        <f t="shared" si="0"/>
        <v>Antonio Robert Tafoya Bermudez</v>
      </c>
      <c r="F1268" s="4" t="str">
        <f t="shared" si="1"/>
        <v>Akins</v>
      </c>
      <c r="G1268" s="4" t="str">
        <f t="shared" si="2"/>
        <v>SELP</v>
      </c>
      <c r="S1268" s="6" t="s">
        <v>326</v>
      </c>
    </row>
    <row r="1269" spans="1:22" ht="13" x14ac:dyDescent="0.15">
      <c r="A1269" s="15">
        <v>43755.701886284718</v>
      </c>
      <c r="B1269" s="6" t="s">
        <v>9</v>
      </c>
      <c r="D1269" s="6" t="s">
        <v>288</v>
      </c>
      <c r="E1269" s="4" t="str">
        <f t="shared" si="0"/>
        <v>Monae Thompson</v>
      </c>
      <c r="F1269" s="4" t="str">
        <f t="shared" si="1"/>
        <v>Hendrickson</v>
      </c>
      <c r="G1269" s="4" t="str">
        <f t="shared" si="2"/>
        <v>SELP</v>
      </c>
      <c r="V1269" s="6" t="s">
        <v>43</v>
      </c>
    </row>
    <row r="1270" spans="1:22" ht="13" x14ac:dyDescent="0.15">
      <c r="A1270" s="15">
        <v>43755.706656643517</v>
      </c>
      <c r="B1270" s="6" t="s">
        <v>9</v>
      </c>
      <c r="D1270" s="6" t="s">
        <v>288</v>
      </c>
      <c r="E1270" s="4" t="str">
        <f t="shared" si="0"/>
        <v>Omar Islam</v>
      </c>
      <c r="F1270" s="4" t="str">
        <f t="shared" si="1"/>
        <v>Hendrickson</v>
      </c>
      <c r="G1270" s="4" t="str">
        <f t="shared" si="2"/>
        <v>SELP</v>
      </c>
      <c r="V1270" s="6" t="s">
        <v>51</v>
      </c>
    </row>
    <row r="1271" spans="1:22" ht="13" x14ac:dyDescent="0.15">
      <c r="A1271" s="15">
        <v>43755.70697219907</v>
      </c>
      <c r="B1271" s="6" t="s">
        <v>9</v>
      </c>
      <c r="D1271" s="6" t="s">
        <v>288</v>
      </c>
      <c r="E1271" s="4" t="str">
        <f t="shared" si="0"/>
        <v>Janvi Patel</v>
      </c>
      <c r="F1271" s="4" t="str">
        <f t="shared" si="1"/>
        <v>Hendrickson</v>
      </c>
      <c r="G1271" s="4" t="str">
        <f t="shared" si="2"/>
        <v>SELP</v>
      </c>
      <c r="V1271" s="6" t="s">
        <v>29</v>
      </c>
    </row>
    <row r="1272" spans="1:22" ht="13" x14ac:dyDescent="0.15">
      <c r="A1272" s="15">
        <v>43755.707525011574</v>
      </c>
      <c r="B1272" s="6" t="s">
        <v>9</v>
      </c>
      <c r="D1272" s="6" t="s">
        <v>288</v>
      </c>
      <c r="E1272" s="4" t="str">
        <f t="shared" si="0"/>
        <v>Laura Torres Cortez</v>
      </c>
      <c r="F1272" s="4" t="str">
        <f t="shared" si="1"/>
        <v>Hendrickson</v>
      </c>
      <c r="G1272" s="4" t="str">
        <f t="shared" si="2"/>
        <v>SELP</v>
      </c>
      <c r="V1272" s="6" t="s">
        <v>37</v>
      </c>
    </row>
    <row r="1273" spans="1:22" ht="13" x14ac:dyDescent="0.15">
      <c r="A1273" s="15">
        <v>43755.708408900464</v>
      </c>
      <c r="B1273" s="6" t="s">
        <v>9</v>
      </c>
      <c r="D1273" s="6" t="s">
        <v>288</v>
      </c>
      <c r="E1273" s="4" t="str">
        <f t="shared" si="0"/>
        <v>Oneza Vhora</v>
      </c>
      <c r="F1273" s="4" t="str">
        <f t="shared" si="1"/>
        <v>Hendrickson</v>
      </c>
      <c r="G1273" s="4" t="str">
        <f t="shared" si="2"/>
        <v>SELP</v>
      </c>
      <c r="V1273" s="6" t="s">
        <v>53</v>
      </c>
    </row>
    <row r="1274" spans="1:22" ht="13" x14ac:dyDescent="0.15">
      <c r="A1274" s="15">
        <v>43755.935490706019</v>
      </c>
      <c r="B1274" s="6" t="s">
        <v>9</v>
      </c>
      <c r="D1274" s="6" t="s">
        <v>288</v>
      </c>
      <c r="E1274" s="4" t="str">
        <f t="shared" si="0"/>
        <v>Pranit Arya</v>
      </c>
      <c r="F1274" s="4" t="str">
        <f t="shared" si="1"/>
        <v>Hendrickson</v>
      </c>
      <c r="G1274" s="4" t="str">
        <f t="shared" si="2"/>
        <v>SELP</v>
      </c>
      <c r="V1274" s="6" t="s">
        <v>55</v>
      </c>
    </row>
    <row r="1275" spans="1:22" ht="13" x14ac:dyDescent="0.15">
      <c r="A1275" s="15">
        <v>43756.590154548612</v>
      </c>
      <c r="B1275" s="6" t="s">
        <v>141</v>
      </c>
      <c r="C1275" s="6" t="s">
        <v>149</v>
      </c>
      <c r="E1275" s="4" t="str">
        <f t="shared" si="0"/>
        <v>Keira Tran</v>
      </c>
      <c r="F1275" s="4" t="str">
        <f t="shared" si="1"/>
        <v>Pflugerville</v>
      </c>
      <c r="G1275" s="4" t="str">
        <f t="shared" si="2"/>
        <v>WDLP</v>
      </c>
      <c r="P1275" s="6" t="s">
        <v>157</v>
      </c>
    </row>
    <row r="1276" spans="1:22" ht="13" x14ac:dyDescent="0.15">
      <c r="A1276" s="15">
        <v>43759.670649826388</v>
      </c>
      <c r="B1276" s="6" t="s">
        <v>141</v>
      </c>
      <c r="C1276" s="6" t="s">
        <v>144</v>
      </c>
      <c r="E1276" s="4" t="str">
        <f t="shared" si="0"/>
        <v>Thalia Perez Mendoza</v>
      </c>
      <c r="F1276" s="4" t="str">
        <f t="shared" si="1"/>
        <v>Del Valle</v>
      </c>
      <c r="G1276" s="4" t="str">
        <f t="shared" si="2"/>
        <v>WDLP</v>
      </c>
      <c r="I1276" s="6" t="s">
        <v>358</v>
      </c>
    </row>
    <row r="1277" spans="1:22" ht="13" x14ac:dyDescent="0.15">
      <c r="A1277" s="15">
        <v>43759.67076606481</v>
      </c>
      <c r="B1277" s="6" t="s">
        <v>141</v>
      </c>
      <c r="C1277" s="6" t="s">
        <v>144</v>
      </c>
      <c r="E1277" s="4" t="str">
        <f t="shared" si="0"/>
        <v>Clarissa Leija</v>
      </c>
      <c r="F1277" s="4" t="str">
        <f t="shared" si="1"/>
        <v>Del Valle</v>
      </c>
      <c r="G1277" s="4" t="str">
        <f t="shared" si="2"/>
        <v>WDLP</v>
      </c>
      <c r="I1277" s="6" t="s">
        <v>287</v>
      </c>
    </row>
    <row r="1278" spans="1:22" ht="13" x14ac:dyDescent="0.15">
      <c r="A1278" s="15">
        <v>43759.671099282408</v>
      </c>
      <c r="B1278" s="6" t="s">
        <v>141</v>
      </c>
      <c r="C1278" s="6" t="s">
        <v>144</v>
      </c>
      <c r="E1278" s="4" t="str">
        <f t="shared" si="0"/>
        <v>Chloe Rivera</v>
      </c>
      <c r="F1278" s="4" t="str">
        <f t="shared" si="1"/>
        <v>Del Valle</v>
      </c>
      <c r="G1278" s="4" t="str">
        <f t="shared" si="2"/>
        <v>WDLP</v>
      </c>
      <c r="I1278" s="6" t="s">
        <v>145</v>
      </c>
    </row>
    <row r="1279" spans="1:22" ht="13" x14ac:dyDescent="0.15">
      <c r="A1279" s="15">
        <v>43759.672976458329</v>
      </c>
      <c r="B1279" s="6" t="s">
        <v>141</v>
      </c>
      <c r="C1279" s="6" t="s">
        <v>144</v>
      </c>
      <c r="E1279" s="4" t="str">
        <f t="shared" si="0"/>
        <v>Xochilth Rojo Arroyo</v>
      </c>
      <c r="F1279" s="4" t="str">
        <f t="shared" si="1"/>
        <v>Del Valle</v>
      </c>
      <c r="G1279" s="4" t="str">
        <f t="shared" si="2"/>
        <v>WDLP</v>
      </c>
      <c r="I1279" s="6" t="s">
        <v>154</v>
      </c>
    </row>
    <row r="1280" spans="1:22" ht="13" x14ac:dyDescent="0.15">
      <c r="A1280" s="15">
        <v>43759.673300185183</v>
      </c>
      <c r="B1280" s="6" t="s">
        <v>141</v>
      </c>
      <c r="C1280" s="6" t="s">
        <v>144</v>
      </c>
      <c r="E1280" s="4" t="str">
        <f t="shared" si="0"/>
        <v>Florence Nyiraneza</v>
      </c>
      <c r="F1280" s="4" t="str">
        <f t="shared" si="1"/>
        <v>Del Valle</v>
      </c>
      <c r="G1280" s="4" t="str">
        <f t="shared" si="2"/>
        <v>WDLP</v>
      </c>
      <c r="I1280" s="6" t="s">
        <v>150</v>
      </c>
    </row>
    <row r="1281" spans="1:29" ht="13" x14ac:dyDescent="0.15">
      <c r="A1281" s="15">
        <v>43759.673502905091</v>
      </c>
      <c r="B1281" s="6" t="s">
        <v>141</v>
      </c>
      <c r="C1281" s="6" t="s">
        <v>144</v>
      </c>
      <c r="E1281" s="4" t="str">
        <f t="shared" si="0"/>
        <v>Demetri Shepherd</v>
      </c>
      <c r="F1281" s="4" t="str">
        <f t="shared" si="1"/>
        <v>Del Valle</v>
      </c>
      <c r="G1281" s="4" t="str">
        <f t="shared" si="2"/>
        <v>WDLP</v>
      </c>
      <c r="I1281" s="6" t="s">
        <v>297</v>
      </c>
    </row>
    <row r="1282" spans="1:29" ht="13" x14ac:dyDescent="0.15">
      <c r="A1282" s="15">
        <v>43759.674400312499</v>
      </c>
      <c r="B1282" s="6" t="s">
        <v>141</v>
      </c>
      <c r="C1282" s="6" t="s">
        <v>144</v>
      </c>
      <c r="E1282" s="4" t="str">
        <f t="shared" si="0"/>
        <v>Adrian Zermeno</v>
      </c>
      <c r="F1282" s="4" t="str">
        <f t="shared" si="1"/>
        <v>Del Valle</v>
      </c>
      <c r="G1282" s="4" t="str">
        <f t="shared" si="2"/>
        <v>WDLP</v>
      </c>
      <c r="I1282" s="6" t="s">
        <v>296</v>
      </c>
    </row>
    <row r="1283" spans="1:29" ht="13" x14ac:dyDescent="0.15">
      <c r="A1283" s="15">
        <v>43759.678911319439</v>
      </c>
      <c r="B1283" s="6" t="s">
        <v>141</v>
      </c>
      <c r="C1283" s="6" t="s">
        <v>144</v>
      </c>
      <c r="E1283" s="4" t="str">
        <f t="shared" si="0"/>
        <v>Emily Lopez Campos</v>
      </c>
      <c r="F1283" s="4" t="str">
        <f t="shared" si="1"/>
        <v>Del Valle</v>
      </c>
      <c r="G1283" s="4" t="str">
        <f t="shared" si="2"/>
        <v>WDLP</v>
      </c>
      <c r="I1283" s="6" t="s">
        <v>285</v>
      </c>
    </row>
    <row r="1284" spans="1:29" ht="13" x14ac:dyDescent="0.15">
      <c r="A1284" s="15">
        <v>43759.680397777774</v>
      </c>
      <c r="B1284" s="6" t="s">
        <v>9</v>
      </c>
      <c r="D1284" s="6" t="s">
        <v>149</v>
      </c>
      <c r="E1284" s="4" t="str">
        <f t="shared" si="0"/>
        <v>Roberto Salinas</v>
      </c>
      <c r="F1284" s="4" t="str">
        <f t="shared" si="1"/>
        <v>Pflugerville</v>
      </c>
      <c r="G1284" s="4" t="str">
        <f t="shared" si="2"/>
        <v>SELP</v>
      </c>
      <c r="AA1284" s="6" t="s">
        <v>90</v>
      </c>
    </row>
    <row r="1285" spans="1:29" ht="13" x14ac:dyDescent="0.15">
      <c r="A1285" s="15">
        <v>43759.680435717593</v>
      </c>
      <c r="B1285" s="6" t="s">
        <v>9</v>
      </c>
      <c r="D1285" s="6" t="s">
        <v>168</v>
      </c>
      <c r="E1285" s="4" t="str">
        <f t="shared" si="0"/>
        <v>Samuel Gunther</v>
      </c>
      <c r="F1285" s="4" t="str">
        <f t="shared" si="1"/>
        <v>Weiss</v>
      </c>
      <c r="G1285" s="4" t="str">
        <f t="shared" si="2"/>
        <v>SELP</v>
      </c>
      <c r="AC1285" s="6" t="s">
        <v>124</v>
      </c>
    </row>
    <row r="1286" spans="1:29" ht="13" x14ac:dyDescent="0.15">
      <c r="A1286" s="15">
        <v>43759.680441516204</v>
      </c>
      <c r="B1286" s="6" t="s">
        <v>9</v>
      </c>
      <c r="D1286" s="6" t="s">
        <v>149</v>
      </c>
      <c r="E1286" s="4" t="str">
        <f t="shared" si="0"/>
        <v>Subah Shabnam</v>
      </c>
      <c r="F1286" s="4" t="str">
        <f t="shared" si="1"/>
        <v>Pflugerville</v>
      </c>
      <c r="G1286" s="4" t="str">
        <f t="shared" si="2"/>
        <v>SELP</v>
      </c>
      <c r="AA1286" s="6" t="s">
        <v>94</v>
      </c>
    </row>
    <row r="1287" spans="1:29" ht="13" x14ac:dyDescent="0.15">
      <c r="A1287" s="15">
        <v>43759.680509259255</v>
      </c>
      <c r="B1287" s="6" t="s">
        <v>9</v>
      </c>
      <c r="D1287" s="6" t="s">
        <v>149</v>
      </c>
      <c r="E1287" s="4" t="str">
        <f t="shared" si="0"/>
        <v>Diego Becerra</v>
      </c>
      <c r="F1287" s="4" t="str">
        <f t="shared" si="1"/>
        <v>Pflugerville</v>
      </c>
      <c r="G1287" s="4" t="str">
        <f t="shared" si="2"/>
        <v>SELP</v>
      </c>
      <c r="AA1287" s="6" t="s">
        <v>74</v>
      </c>
    </row>
    <row r="1288" spans="1:29" ht="13" x14ac:dyDescent="0.15">
      <c r="A1288" s="15">
        <v>43759.680534710649</v>
      </c>
      <c r="B1288" s="6" t="s">
        <v>9</v>
      </c>
      <c r="D1288" s="6" t="s">
        <v>149</v>
      </c>
      <c r="E1288" s="4" t="str">
        <f t="shared" si="0"/>
        <v>Joshua Guiang</v>
      </c>
      <c r="F1288" s="4" t="str">
        <f t="shared" si="1"/>
        <v>Pflugerville</v>
      </c>
      <c r="G1288" s="4" t="str">
        <f t="shared" si="2"/>
        <v>SELP</v>
      </c>
      <c r="AA1288" s="6" t="s">
        <v>84</v>
      </c>
    </row>
    <row r="1289" spans="1:29" ht="13" x14ac:dyDescent="0.15">
      <c r="A1289" s="15">
        <v>43759.680628252318</v>
      </c>
      <c r="B1289" s="6" t="s">
        <v>141</v>
      </c>
      <c r="C1289" s="6" t="s">
        <v>149</v>
      </c>
      <c r="E1289" s="4" t="str">
        <f t="shared" si="0"/>
        <v>Keira Tran</v>
      </c>
      <c r="F1289" s="4" t="str">
        <f t="shared" si="1"/>
        <v>Pflugerville</v>
      </c>
      <c r="G1289" s="4" t="str">
        <f t="shared" si="2"/>
        <v>WDLP</v>
      </c>
      <c r="P1289" s="6" t="s">
        <v>157</v>
      </c>
    </row>
    <row r="1290" spans="1:29" ht="13" x14ac:dyDescent="0.15">
      <c r="A1290" s="15">
        <v>43759.68077600695</v>
      </c>
      <c r="B1290" s="6" t="s">
        <v>141</v>
      </c>
      <c r="C1290" s="6" t="s">
        <v>149</v>
      </c>
      <c r="E1290" s="4" t="str">
        <f t="shared" si="0"/>
        <v>Paisley Tramp</v>
      </c>
      <c r="F1290" s="4" t="str">
        <f t="shared" si="1"/>
        <v>Pflugerville</v>
      </c>
      <c r="G1290" s="4" t="str">
        <f t="shared" si="2"/>
        <v>WDLP</v>
      </c>
      <c r="P1290" s="6" t="s">
        <v>160</v>
      </c>
    </row>
    <row r="1291" spans="1:29" ht="13" x14ac:dyDescent="0.15">
      <c r="A1291" s="15">
        <v>43759.68086896991</v>
      </c>
      <c r="B1291" s="6" t="s">
        <v>9</v>
      </c>
      <c r="D1291" s="6" t="s">
        <v>149</v>
      </c>
      <c r="E1291" s="4" t="str">
        <f t="shared" si="0"/>
        <v>Arsama Sebesibe</v>
      </c>
      <c r="F1291" s="4" t="str">
        <f t="shared" si="1"/>
        <v>Pflugerville</v>
      </c>
      <c r="G1291" s="4" t="str">
        <f t="shared" si="2"/>
        <v>SELP</v>
      </c>
      <c r="AA1291" s="6" t="s">
        <v>66</v>
      </c>
    </row>
    <row r="1292" spans="1:29" ht="13" x14ac:dyDescent="0.15">
      <c r="A1292" s="15">
        <v>43759.680958287034</v>
      </c>
      <c r="B1292" s="6" t="s">
        <v>9</v>
      </c>
      <c r="D1292" s="6" t="s">
        <v>168</v>
      </c>
      <c r="E1292" s="4" t="str">
        <f t="shared" si="0"/>
        <v>Jack Nguyen</v>
      </c>
      <c r="F1292" s="4" t="str">
        <f t="shared" si="1"/>
        <v>Weiss</v>
      </c>
      <c r="G1292" s="4" t="str">
        <f t="shared" si="2"/>
        <v>SELP</v>
      </c>
      <c r="AC1292" s="6" t="s">
        <v>116</v>
      </c>
    </row>
    <row r="1293" spans="1:29" ht="13" x14ac:dyDescent="0.15">
      <c r="A1293" s="15">
        <v>43759.680973680559</v>
      </c>
      <c r="B1293" s="6" t="s">
        <v>141</v>
      </c>
      <c r="C1293" s="6" t="s">
        <v>144</v>
      </c>
      <c r="E1293" s="4" t="str">
        <f t="shared" si="0"/>
        <v>Ty Warren</v>
      </c>
      <c r="F1293" s="4" t="str">
        <f t="shared" si="1"/>
        <v>Del Valle</v>
      </c>
      <c r="G1293" s="4" t="str">
        <f t="shared" si="2"/>
        <v>WDLP</v>
      </c>
      <c r="I1293" s="6" t="s">
        <v>209</v>
      </c>
    </row>
    <row r="1294" spans="1:29" ht="13" x14ac:dyDescent="0.15">
      <c r="A1294" s="15">
        <v>43759.681129837962</v>
      </c>
      <c r="B1294" s="6" t="s">
        <v>9</v>
      </c>
      <c r="D1294" s="6" t="s">
        <v>149</v>
      </c>
      <c r="E1294" s="4" t="str">
        <f t="shared" si="0"/>
        <v>Audrey Le</v>
      </c>
      <c r="F1294" s="4" t="str">
        <f t="shared" si="1"/>
        <v>Pflugerville</v>
      </c>
      <c r="G1294" s="4" t="str">
        <f t="shared" si="2"/>
        <v>SELP</v>
      </c>
      <c r="AA1294" s="6" t="s">
        <v>68</v>
      </c>
    </row>
    <row r="1295" spans="1:29" ht="13" x14ac:dyDescent="0.15">
      <c r="A1295" s="15">
        <v>43759.681304467595</v>
      </c>
      <c r="B1295" s="6" t="s">
        <v>141</v>
      </c>
      <c r="C1295" s="6" t="s">
        <v>144</v>
      </c>
      <c r="E1295" s="4" t="str">
        <f t="shared" si="0"/>
        <v>Kevon Crayton</v>
      </c>
      <c r="F1295" s="4" t="str">
        <f t="shared" si="1"/>
        <v>Del Valle</v>
      </c>
      <c r="G1295" s="4" t="str">
        <f t="shared" si="2"/>
        <v>WDLP</v>
      </c>
      <c r="I1295" s="6" t="s">
        <v>411</v>
      </c>
    </row>
    <row r="1296" spans="1:29" ht="13" x14ac:dyDescent="0.15">
      <c r="A1296" s="15">
        <v>43759.68132768519</v>
      </c>
      <c r="B1296" s="6" t="s">
        <v>9</v>
      </c>
      <c r="D1296" s="6" t="s">
        <v>149</v>
      </c>
      <c r="E1296" s="4" t="str">
        <f t="shared" si="0"/>
        <v>Isabel Suarez</v>
      </c>
      <c r="F1296" s="4" t="str">
        <f t="shared" si="1"/>
        <v>Pflugerville</v>
      </c>
      <c r="G1296" s="4" t="str">
        <f t="shared" si="2"/>
        <v>SELP</v>
      </c>
      <c r="AA1296" s="6" t="s">
        <v>78</v>
      </c>
    </row>
    <row r="1297" spans="1:29" ht="13" x14ac:dyDescent="0.15">
      <c r="A1297" s="15">
        <v>43759.681404236107</v>
      </c>
      <c r="B1297" s="6" t="s">
        <v>141</v>
      </c>
      <c r="C1297" s="6" t="s">
        <v>144</v>
      </c>
      <c r="E1297" s="4" t="str">
        <f t="shared" si="0"/>
        <v>Victor Negrete</v>
      </c>
      <c r="F1297" s="4" t="str">
        <f t="shared" si="1"/>
        <v>Del Valle</v>
      </c>
      <c r="G1297" s="4" t="str">
        <f t="shared" si="2"/>
        <v>WDLP</v>
      </c>
      <c r="I1297" s="6" t="s">
        <v>152</v>
      </c>
    </row>
    <row r="1298" spans="1:29" ht="13" x14ac:dyDescent="0.15">
      <c r="A1298" s="15">
        <v>43759.682435671297</v>
      </c>
      <c r="B1298" s="6" t="s">
        <v>9</v>
      </c>
      <c r="D1298" s="6" t="s">
        <v>149</v>
      </c>
      <c r="E1298" s="4" t="str">
        <f t="shared" si="0"/>
        <v>Damari Myers</v>
      </c>
      <c r="F1298" s="4" t="str">
        <f t="shared" si="1"/>
        <v>Pflugerville</v>
      </c>
      <c r="G1298" s="4" t="str">
        <f t="shared" si="2"/>
        <v>SELP</v>
      </c>
      <c r="AA1298" s="6" t="s">
        <v>72</v>
      </c>
    </row>
    <row r="1299" spans="1:29" ht="13" x14ac:dyDescent="0.15">
      <c r="A1299" s="15">
        <v>43759.68246862269</v>
      </c>
      <c r="B1299" s="6" t="s">
        <v>9</v>
      </c>
      <c r="D1299" s="6" t="s">
        <v>168</v>
      </c>
      <c r="E1299" s="4" t="str">
        <f t="shared" si="0"/>
        <v>Alan Garcia</v>
      </c>
      <c r="F1299" s="4" t="str">
        <f t="shared" si="1"/>
        <v>Weiss</v>
      </c>
      <c r="G1299" s="4" t="str">
        <f t="shared" si="2"/>
        <v>SELP</v>
      </c>
      <c r="AC1299" s="6" t="s">
        <v>102</v>
      </c>
    </row>
    <row r="1300" spans="1:29" ht="13" x14ac:dyDescent="0.15">
      <c r="A1300" s="15">
        <v>43759.682535069442</v>
      </c>
      <c r="B1300" s="6" t="s">
        <v>141</v>
      </c>
      <c r="C1300" s="6" t="s">
        <v>144</v>
      </c>
      <c r="E1300" s="4" t="str">
        <f t="shared" si="0"/>
        <v>Estrellita Dilbert</v>
      </c>
      <c r="F1300" s="4" t="str">
        <f t="shared" si="1"/>
        <v>Del Valle</v>
      </c>
      <c r="G1300" s="4" t="str">
        <f t="shared" si="2"/>
        <v>WDLP</v>
      </c>
      <c r="I1300" s="6" t="s">
        <v>146</v>
      </c>
    </row>
    <row r="1301" spans="1:29" ht="13" x14ac:dyDescent="0.15">
      <c r="A1301" s="15">
        <v>43759.682937928243</v>
      </c>
      <c r="B1301" s="6" t="s">
        <v>141</v>
      </c>
      <c r="C1301" s="6" t="s">
        <v>149</v>
      </c>
      <c r="E1301" s="4" t="str">
        <f t="shared" si="0"/>
        <v>Lupita Avila Ramirez</v>
      </c>
      <c r="F1301" s="4" t="str">
        <f t="shared" si="1"/>
        <v>Pflugerville</v>
      </c>
      <c r="G1301" s="4" t="str">
        <f t="shared" si="2"/>
        <v>WDLP</v>
      </c>
      <c r="P1301" s="6" t="s">
        <v>158</v>
      </c>
    </row>
    <row r="1302" spans="1:29" ht="13" x14ac:dyDescent="0.15">
      <c r="A1302" s="15">
        <v>43759.683026250001</v>
      </c>
      <c r="B1302" s="6" t="s">
        <v>9</v>
      </c>
      <c r="D1302" s="6" t="s">
        <v>144</v>
      </c>
      <c r="E1302" s="4" t="str">
        <f t="shared" si="0"/>
        <v>Julian Garza</v>
      </c>
      <c r="F1302" s="4" t="str">
        <f t="shared" si="1"/>
        <v>Del Valle</v>
      </c>
      <c r="G1302" s="4" t="str">
        <f t="shared" si="2"/>
        <v>SELP</v>
      </c>
      <c r="T1302" s="6" t="s">
        <v>147</v>
      </c>
    </row>
    <row r="1303" spans="1:29" ht="13" x14ac:dyDescent="0.15">
      <c r="A1303" s="15">
        <v>43759.683053217595</v>
      </c>
      <c r="B1303" s="6" t="s">
        <v>141</v>
      </c>
      <c r="C1303" s="6" t="s">
        <v>149</v>
      </c>
      <c r="E1303" s="4" t="str">
        <f t="shared" si="0"/>
        <v>Desiree Flores</v>
      </c>
      <c r="F1303" s="4" t="str">
        <f t="shared" si="1"/>
        <v>Pflugerville</v>
      </c>
      <c r="G1303" s="4" t="str">
        <f t="shared" si="2"/>
        <v>WDLP</v>
      </c>
      <c r="P1303" s="6" t="s">
        <v>191</v>
      </c>
    </row>
    <row r="1304" spans="1:29" ht="13" x14ac:dyDescent="0.15">
      <c r="A1304" s="15">
        <v>43759.683105474542</v>
      </c>
      <c r="B1304" s="6" t="s">
        <v>141</v>
      </c>
      <c r="C1304" s="6" t="s">
        <v>144</v>
      </c>
      <c r="E1304" s="4" t="str">
        <f t="shared" si="0"/>
        <v>Lalit Khadka</v>
      </c>
      <c r="F1304" s="4" t="str">
        <f t="shared" si="1"/>
        <v>Del Valle</v>
      </c>
      <c r="G1304" s="4" t="str">
        <f t="shared" si="2"/>
        <v>WDLP</v>
      </c>
      <c r="I1304" s="6" t="s">
        <v>336</v>
      </c>
    </row>
    <row r="1305" spans="1:29" ht="13" x14ac:dyDescent="0.15">
      <c r="A1305" s="15">
        <v>43759.683362395837</v>
      </c>
      <c r="B1305" s="6" t="s">
        <v>9</v>
      </c>
      <c r="D1305" s="6" t="s">
        <v>144</v>
      </c>
      <c r="E1305" s="4" t="str">
        <f t="shared" si="0"/>
        <v>Amanda Escalante</v>
      </c>
      <c r="F1305" s="4" t="str">
        <f t="shared" si="1"/>
        <v>Del Valle</v>
      </c>
      <c r="G1305" s="4" t="str">
        <f t="shared" si="2"/>
        <v>SELP</v>
      </c>
      <c r="T1305" s="6" t="s">
        <v>400</v>
      </c>
    </row>
    <row r="1306" spans="1:29" ht="13" x14ac:dyDescent="0.15">
      <c r="A1306" s="15">
        <v>43759.683398425928</v>
      </c>
      <c r="B1306" s="6" t="s">
        <v>9</v>
      </c>
      <c r="D1306" s="6" t="s">
        <v>142</v>
      </c>
      <c r="E1306" s="4" t="str">
        <f t="shared" si="0"/>
        <v>Aidan Lengua</v>
      </c>
      <c r="F1306" s="4" t="str">
        <f t="shared" si="1"/>
        <v>Stony Point</v>
      </c>
      <c r="G1306" s="4" t="str">
        <f t="shared" si="2"/>
        <v>SELP</v>
      </c>
      <c r="AB1306" s="6" t="s">
        <v>204</v>
      </c>
    </row>
    <row r="1307" spans="1:29" ht="13" x14ac:dyDescent="0.15">
      <c r="A1307" s="15">
        <v>43759.683809085647</v>
      </c>
      <c r="B1307" s="6" t="s">
        <v>141</v>
      </c>
      <c r="C1307" s="6" t="s">
        <v>149</v>
      </c>
      <c r="E1307" s="4" t="str">
        <f t="shared" si="0"/>
        <v>Marley McMillan</v>
      </c>
      <c r="F1307" s="4" t="str">
        <f t="shared" si="1"/>
        <v>Pflugerville</v>
      </c>
      <c r="G1307" s="4" t="str">
        <f t="shared" si="2"/>
        <v>WDLP</v>
      </c>
      <c r="P1307" s="6" t="s">
        <v>172</v>
      </c>
    </row>
    <row r="1308" spans="1:29" ht="13" x14ac:dyDescent="0.15">
      <c r="A1308" s="15">
        <v>43759.684187939813</v>
      </c>
      <c r="B1308" s="6" t="s">
        <v>141</v>
      </c>
      <c r="C1308" s="6" t="s">
        <v>168</v>
      </c>
      <c r="E1308" s="4" t="str">
        <f t="shared" si="0"/>
        <v>Gabriella Vallejo</v>
      </c>
      <c r="F1308" s="4" t="str">
        <f t="shared" si="1"/>
        <v>Weiss</v>
      </c>
      <c r="G1308" s="4" t="str">
        <f t="shared" si="2"/>
        <v>WDLP</v>
      </c>
      <c r="R1308" s="6" t="s">
        <v>190</v>
      </c>
    </row>
    <row r="1309" spans="1:29" ht="13" x14ac:dyDescent="0.15">
      <c r="A1309" s="15">
        <v>43759.684272696759</v>
      </c>
      <c r="B1309" s="6" t="s">
        <v>9</v>
      </c>
      <c r="D1309" s="6" t="s">
        <v>149</v>
      </c>
      <c r="E1309" s="4" t="str">
        <f t="shared" si="0"/>
        <v>Emily Vidaurri</v>
      </c>
      <c r="F1309" s="4" t="str">
        <f t="shared" si="1"/>
        <v>Pflugerville</v>
      </c>
      <c r="G1309" s="4" t="str">
        <f t="shared" si="2"/>
        <v>SELP</v>
      </c>
      <c r="AA1309" s="6" t="s">
        <v>76</v>
      </c>
    </row>
    <row r="1310" spans="1:29" ht="13" x14ac:dyDescent="0.15">
      <c r="A1310" s="15">
        <v>43759.68461142361</v>
      </c>
      <c r="B1310" s="6" t="s">
        <v>141</v>
      </c>
      <c r="C1310" s="6" t="s">
        <v>149</v>
      </c>
      <c r="E1310" s="4" t="str">
        <f t="shared" si="0"/>
        <v>Daniela Fuentes</v>
      </c>
      <c r="F1310" s="4" t="str">
        <f t="shared" si="1"/>
        <v>Pflugerville</v>
      </c>
      <c r="G1310" s="4" t="str">
        <f t="shared" si="2"/>
        <v>WDLP</v>
      </c>
      <c r="P1310" s="6" t="s">
        <v>155</v>
      </c>
    </row>
    <row r="1311" spans="1:29" ht="13" x14ac:dyDescent="0.15">
      <c r="A1311" s="15">
        <v>43759.684800497686</v>
      </c>
      <c r="B1311" s="6" t="s">
        <v>9</v>
      </c>
      <c r="D1311" s="6" t="s">
        <v>168</v>
      </c>
      <c r="E1311" s="4" t="str">
        <f t="shared" si="0"/>
        <v>Emmanuel Ahonle</v>
      </c>
      <c r="F1311" s="4" t="str">
        <f t="shared" si="1"/>
        <v>Weiss</v>
      </c>
      <c r="G1311" s="4" t="str">
        <f t="shared" si="2"/>
        <v>SELP</v>
      </c>
      <c r="AC1311" s="6" t="s">
        <v>114</v>
      </c>
    </row>
    <row r="1312" spans="1:29" ht="13" x14ac:dyDescent="0.15">
      <c r="A1312" s="15">
        <v>43759.68482707176</v>
      </c>
      <c r="B1312" s="6" t="s">
        <v>141</v>
      </c>
      <c r="C1312" s="6" t="s">
        <v>149</v>
      </c>
      <c r="E1312" s="4" t="str">
        <f t="shared" si="0"/>
        <v>Suezette Harris</v>
      </c>
      <c r="F1312" s="4" t="str">
        <f t="shared" si="1"/>
        <v>Pflugerville</v>
      </c>
      <c r="G1312" s="4" t="str">
        <f t="shared" si="2"/>
        <v>WDLP</v>
      </c>
      <c r="P1312" s="6" t="s">
        <v>175</v>
      </c>
    </row>
    <row r="1313" spans="1:28" ht="13" x14ac:dyDescent="0.15">
      <c r="A1313" s="15">
        <v>43759.684886238421</v>
      </c>
      <c r="B1313" s="6" t="s">
        <v>141</v>
      </c>
      <c r="C1313" s="6" t="s">
        <v>168</v>
      </c>
      <c r="E1313" s="4" t="str">
        <f t="shared" si="0"/>
        <v>Myzel Oyaro</v>
      </c>
      <c r="F1313" s="4" t="str">
        <f t="shared" si="1"/>
        <v>Weiss</v>
      </c>
      <c r="G1313" s="4" t="str">
        <f t="shared" si="2"/>
        <v>WDLP</v>
      </c>
      <c r="R1313" s="6" t="s">
        <v>363</v>
      </c>
    </row>
    <row r="1314" spans="1:28" ht="13" x14ac:dyDescent="0.15">
      <c r="A1314" s="15">
        <v>43759.684891990742</v>
      </c>
      <c r="B1314" s="6" t="s">
        <v>9</v>
      </c>
      <c r="D1314" s="6" t="s">
        <v>142</v>
      </c>
      <c r="E1314" s="4" t="str">
        <f t="shared" si="0"/>
        <v>Robert Ebem</v>
      </c>
      <c r="F1314" s="4" t="str">
        <f t="shared" si="1"/>
        <v>Stony Point</v>
      </c>
      <c r="G1314" s="4" t="str">
        <f t="shared" si="2"/>
        <v>SELP</v>
      </c>
      <c r="AB1314" s="6" t="s">
        <v>185</v>
      </c>
    </row>
    <row r="1315" spans="1:28" ht="13" x14ac:dyDescent="0.15">
      <c r="A1315" s="15">
        <v>43759.684919236111</v>
      </c>
      <c r="B1315" s="6" t="s">
        <v>9</v>
      </c>
      <c r="D1315" s="6" t="s">
        <v>144</v>
      </c>
      <c r="E1315" s="4" t="str">
        <f t="shared" si="0"/>
        <v>Felipe Bautista</v>
      </c>
      <c r="F1315" s="4" t="str">
        <f t="shared" si="1"/>
        <v>Del Valle</v>
      </c>
      <c r="G1315" s="4" t="str">
        <f t="shared" si="2"/>
        <v>SELP</v>
      </c>
      <c r="T1315" s="6" t="s">
        <v>416</v>
      </c>
    </row>
    <row r="1316" spans="1:28" ht="13" x14ac:dyDescent="0.15">
      <c r="A1316" s="15">
        <v>43759.685125219912</v>
      </c>
      <c r="B1316" s="6" t="s">
        <v>141</v>
      </c>
      <c r="C1316" s="6" t="s">
        <v>168</v>
      </c>
      <c r="E1316" s="4" t="str">
        <f t="shared" si="0"/>
        <v>Alexia Perez</v>
      </c>
      <c r="F1316" s="4" t="str">
        <f t="shared" si="1"/>
        <v>Weiss</v>
      </c>
      <c r="G1316" s="4" t="str">
        <f t="shared" si="2"/>
        <v>WDLP</v>
      </c>
      <c r="R1316" s="6" t="s">
        <v>368</v>
      </c>
    </row>
    <row r="1317" spans="1:28" ht="13" x14ac:dyDescent="0.15">
      <c r="A1317" s="15">
        <v>43759.685169085649</v>
      </c>
      <c r="B1317" s="6" t="s">
        <v>9</v>
      </c>
      <c r="D1317" s="6" t="s">
        <v>144</v>
      </c>
      <c r="E1317" s="4" t="str">
        <f t="shared" si="0"/>
        <v>Quavon Jones</v>
      </c>
      <c r="F1317" s="4" t="str">
        <f t="shared" si="1"/>
        <v>Del Valle</v>
      </c>
      <c r="G1317" s="4" t="str">
        <f t="shared" si="2"/>
        <v>SELP</v>
      </c>
      <c r="T1317" s="6" t="s">
        <v>357</v>
      </c>
    </row>
    <row r="1318" spans="1:28" ht="13" x14ac:dyDescent="0.15">
      <c r="A1318" s="15">
        <v>43759.685250196759</v>
      </c>
      <c r="B1318" s="6" t="s">
        <v>9</v>
      </c>
      <c r="D1318" s="6" t="s">
        <v>144</v>
      </c>
      <c r="E1318" s="4" t="str">
        <f t="shared" si="0"/>
        <v>Nicole Monroy</v>
      </c>
      <c r="F1318" s="4" t="str">
        <f t="shared" si="1"/>
        <v>Del Valle</v>
      </c>
      <c r="G1318" s="4" t="str">
        <f t="shared" si="2"/>
        <v>SELP</v>
      </c>
      <c r="T1318" s="6" t="s">
        <v>162</v>
      </c>
    </row>
    <row r="1319" spans="1:28" ht="13" x14ac:dyDescent="0.15">
      <c r="A1319" s="15">
        <v>43759.685571273149</v>
      </c>
      <c r="B1319" s="6" t="s">
        <v>9</v>
      </c>
      <c r="D1319" s="6" t="s">
        <v>149</v>
      </c>
      <c r="E1319" s="4" t="str">
        <f t="shared" si="0"/>
        <v>Seraphim Sea</v>
      </c>
      <c r="F1319" s="4" t="str">
        <f t="shared" si="1"/>
        <v>Pflugerville</v>
      </c>
      <c r="G1319" s="4" t="str">
        <f t="shared" si="2"/>
        <v>SELP</v>
      </c>
      <c r="AA1319" s="6" t="s">
        <v>92</v>
      </c>
    </row>
    <row r="1320" spans="1:28" ht="13" x14ac:dyDescent="0.15">
      <c r="A1320" s="15">
        <v>43759.685577013894</v>
      </c>
      <c r="B1320" s="6" t="s">
        <v>9</v>
      </c>
      <c r="D1320" s="6" t="s">
        <v>149</v>
      </c>
      <c r="E1320" s="4" t="str">
        <f t="shared" si="0"/>
        <v>Jose Gonzalez Macedo</v>
      </c>
      <c r="F1320" s="4" t="str">
        <f t="shared" si="1"/>
        <v>Pflugerville</v>
      </c>
      <c r="G1320" s="4" t="str">
        <f t="shared" si="2"/>
        <v>SELP</v>
      </c>
      <c r="AA1320" s="6" t="s">
        <v>82</v>
      </c>
    </row>
    <row r="1321" spans="1:28" ht="13" x14ac:dyDescent="0.15">
      <c r="A1321" s="15">
        <v>43759.685645069447</v>
      </c>
      <c r="B1321" s="6" t="s">
        <v>9</v>
      </c>
      <c r="D1321" s="6" t="s">
        <v>144</v>
      </c>
      <c r="E1321" s="4" t="str">
        <f t="shared" si="0"/>
        <v>Justice Warren</v>
      </c>
      <c r="F1321" s="4" t="str">
        <f t="shared" si="1"/>
        <v>Del Valle</v>
      </c>
      <c r="G1321" s="4" t="str">
        <f t="shared" si="2"/>
        <v>SELP</v>
      </c>
      <c r="T1321" s="6" t="s">
        <v>148</v>
      </c>
    </row>
    <row r="1322" spans="1:28" ht="13" x14ac:dyDescent="0.15">
      <c r="A1322" s="15">
        <v>43759.68570224537</v>
      </c>
      <c r="B1322" s="6" t="s">
        <v>141</v>
      </c>
      <c r="C1322" s="6" t="s">
        <v>142</v>
      </c>
      <c r="E1322" s="4" t="str">
        <f t="shared" si="0"/>
        <v>Kacylia Castro</v>
      </c>
      <c r="F1322" s="4" t="str">
        <f t="shared" si="1"/>
        <v>Stony Point</v>
      </c>
      <c r="G1322" s="4" t="str">
        <f t="shared" si="2"/>
        <v>WDLP</v>
      </c>
      <c r="Q1322" s="6" t="s">
        <v>176</v>
      </c>
    </row>
    <row r="1323" spans="1:28" ht="13" x14ac:dyDescent="0.15">
      <c r="A1323" s="15">
        <v>43759.685705219905</v>
      </c>
      <c r="B1323" s="6" t="s">
        <v>141</v>
      </c>
      <c r="C1323" s="6" t="s">
        <v>142</v>
      </c>
      <c r="E1323" s="4" t="str">
        <f t="shared" si="0"/>
        <v>Kevin McMillan</v>
      </c>
      <c r="F1323" s="4" t="str">
        <f t="shared" si="1"/>
        <v>Stony Point</v>
      </c>
      <c r="G1323" s="4" t="str">
        <f t="shared" si="2"/>
        <v>WDLP</v>
      </c>
      <c r="Q1323" s="6" t="s">
        <v>171</v>
      </c>
    </row>
    <row r="1324" spans="1:28" ht="13" x14ac:dyDescent="0.15">
      <c r="A1324" s="15">
        <v>43759.685791180556</v>
      </c>
      <c r="B1324" s="6" t="s">
        <v>141</v>
      </c>
      <c r="C1324" s="6" t="s">
        <v>142</v>
      </c>
      <c r="E1324" s="4" t="str">
        <f t="shared" si="0"/>
        <v>Giancarlo Fernandez</v>
      </c>
      <c r="F1324" s="4" t="str">
        <f t="shared" si="1"/>
        <v>Stony Point</v>
      </c>
      <c r="G1324" s="4" t="str">
        <f t="shared" si="2"/>
        <v>WDLP</v>
      </c>
      <c r="Q1324" s="6" t="s">
        <v>369</v>
      </c>
    </row>
    <row r="1325" spans="1:28" ht="13" x14ac:dyDescent="0.15">
      <c r="A1325" s="15">
        <v>43759.685792175922</v>
      </c>
      <c r="B1325" s="6" t="s">
        <v>9</v>
      </c>
      <c r="D1325" s="6" t="s">
        <v>149</v>
      </c>
      <c r="E1325" s="4" t="str">
        <f t="shared" si="0"/>
        <v>Jose Gonzalez Macedo</v>
      </c>
      <c r="F1325" s="4" t="str">
        <f t="shared" si="1"/>
        <v>Pflugerville</v>
      </c>
      <c r="G1325" s="4" t="str">
        <f t="shared" si="2"/>
        <v>SELP</v>
      </c>
      <c r="AA1325" s="6" t="s">
        <v>82</v>
      </c>
    </row>
    <row r="1326" spans="1:28" ht="13" x14ac:dyDescent="0.15">
      <c r="A1326" s="15">
        <v>43759.685845659726</v>
      </c>
      <c r="B1326" s="6" t="s">
        <v>9</v>
      </c>
      <c r="D1326" s="6" t="s">
        <v>149</v>
      </c>
      <c r="E1326" s="4" t="str">
        <f t="shared" si="0"/>
        <v>Cristian Hernandez</v>
      </c>
      <c r="F1326" s="4" t="str">
        <f t="shared" si="1"/>
        <v>Pflugerville</v>
      </c>
      <c r="G1326" s="4" t="str">
        <f t="shared" si="2"/>
        <v>SELP</v>
      </c>
      <c r="AA1326" s="6" t="s">
        <v>70</v>
      </c>
    </row>
    <row r="1327" spans="1:28" ht="13" x14ac:dyDescent="0.15">
      <c r="A1327" s="15">
        <v>43759.68588498843</v>
      </c>
      <c r="B1327" s="6" t="s">
        <v>141</v>
      </c>
      <c r="C1327" s="6" t="s">
        <v>168</v>
      </c>
      <c r="E1327" s="4" t="str">
        <f t="shared" si="0"/>
        <v>Nauni Yadav</v>
      </c>
      <c r="F1327" s="4" t="str">
        <f t="shared" si="1"/>
        <v>Weiss</v>
      </c>
      <c r="G1327" s="4" t="str">
        <f t="shared" si="2"/>
        <v>WDLP</v>
      </c>
      <c r="R1327" s="6" t="s">
        <v>380</v>
      </c>
    </row>
    <row r="1328" spans="1:28" ht="13" x14ac:dyDescent="0.15">
      <c r="A1328" s="15">
        <v>43759.685951967593</v>
      </c>
      <c r="B1328" s="6" t="s">
        <v>141</v>
      </c>
      <c r="C1328" s="6" t="s">
        <v>168</v>
      </c>
      <c r="E1328" s="4" t="str">
        <f t="shared" si="0"/>
        <v>Isaac Ahonle</v>
      </c>
      <c r="F1328" s="4" t="str">
        <f t="shared" si="1"/>
        <v>Weiss</v>
      </c>
      <c r="G1328" s="4" t="str">
        <f t="shared" si="2"/>
        <v>WDLP</v>
      </c>
      <c r="R1328" s="6" t="s">
        <v>189</v>
      </c>
    </row>
    <row r="1329" spans="1:29" ht="13" x14ac:dyDescent="0.15">
      <c r="A1329" s="15">
        <v>43759.686081990745</v>
      </c>
      <c r="B1329" s="6" t="s">
        <v>141</v>
      </c>
      <c r="C1329" s="6" t="s">
        <v>142</v>
      </c>
      <c r="E1329" s="4" t="str">
        <f t="shared" si="0"/>
        <v>Aliana Sanchez</v>
      </c>
      <c r="F1329" s="4" t="str">
        <f t="shared" si="1"/>
        <v>Stony Point</v>
      </c>
      <c r="G1329" s="4" t="str">
        <f t="shared" si="2"/>
        <v>WDLP</v>
      </c>
      <c r="Q1329" s="6" t="s">
        <v>183</v>
      </c>
    </row>
    <row r="1330" spans="1:29" ht="13" x14ac:dyDescent="0.15">
      <c r="A1330" s="15">
        <v>43759.686088009257</v>
      </c>
      <c r="B1330" s="6" t="s">
        <v>141</v>
      </c>
      <c r="C1330" s="6" t="s">
        <v>142</v>
      </c>
      <c r="E1330" s="4" t="str">
        <f t="shared" si="0"/>
        <v>Jaden Desmond</v>
      </c>
      <c r="F1330" s="4" t="str">
        <f t="shared" si="1"/>
        <v>Stony Point</v>
      </c>
      <c r="G1330" s="4" t="str">
        <f t="shared" si="2"/>
        <v>WDLP</v>
      </c>
      <c r="Q1330" s="6" t="s">
        <v>164</v>
      </c>
    </row>
    <row r="1331" spans="1:29" ht="13" x14ac:dyDescent="0.15">
      <c r="A1331" s="15">
        <v>43759.686107731482</v>
      </c>
      <c r="B1331" s="6" t="s">
        <v>9</v>
      </c>
      <c r="D1331" s="6" t="s">
        <v>168</v>
      </c>
      <c r="E1331" s="4" t="str">
        <f t="shared" si="0"/>
        <v>Ayesha Faheem</v>
      </c>
      <c r="F1331" s="4" t="str">
        <f t="shared" si="1"/>
        <v>Weiss</v>
      </c>
      <c r="G1331" s="4" t="str">
        <f t="shared" si="2"/>
        <v>SELP</v>
      </c>
      <c r="AC1331" s="6" t="s">
        <v>106</v>
      </c>
    </row>
    <row r="1332" spans="1:29" ht="13" x14ac:dyDescent="0.15">
      <c r="A1332" s="15">
        <v>43759.686266215278</v>
      </c>
      <c r="B1332" s="6" t="s">
        <v>9</v>
      </c>
      <c r="D1332" s="6" t="s">
        <v>144</v>
      </c>
      <c r="E1332" s="4" t="str">
        <f t="shared" si="0"/>
        <v>Esperanza Hernandez</v>
      </c>
      <c r="F1332" s="4" t="str">
        <f t="shared" si="1"/>
        <v>Del Valle</v>
      </c>
      <c r="G1332" s="4" t="str">
        <f t="shared" si="2"/>
        <v>SELP</v>
      </c>
      <c r="T1332" s="6" t="s">
        <v>173</v>
      </c>
    </row>
    <row r="1333" spans="1:29" ht="13" x14ac:dyDescent="0.15">
      <c r="A1333" s="15">
        <v>43759.686295717591</v>
      </c>
      <c r="B1333" s="6" t="s">
        <v>141</v>
      </c>
      <c r="C1333" s="6" t="s">
        <v>168</v>
      </c>
      <c r="E1333" s="4" t="str">
        <f t="shared" si="0"/>
        <v>Jason Polk</v>
      </c>
      <c r="F1333" s="4" t="str">
        <f t="shared" si="1"/>
        <v>Weiss</v>
      </c>
      <c r="G1333" s="4" t="str">
        <f t="shared" si="2"/>
        <v>WDLP</v>
      </c>
      <c r="R1333" s="6" t="s">
        <v>370</v>
      </c>
    </row>
    <row r="1334" spans="1:29" ht="13" x14ac:dyDescent="0.15">
      <c r="A1334" s="15">
        <v>43759.68630833333</v>
      </c>
      <c r="B1334" s="6" t="s">
        <v>9</v>
      </c>
      <c r="D1334" s="6" t="s">
        <v>168</v>
      </c>
      <c r="E1334" s="4" t="str">
        <f t="shared" si="0"/>
        <v>Caleb Ulangca</v>
      </c>
      <c r="F1334" s="4" t="str">
        <f t="shared" si="1"/>
        <v>Weiss</v>
      </c>
      <c r="G1334" s="4" t="str">
        <f t="shared" si="2"/>
        <v>SELP</v>
      </c>
      <c r="AC1334" s="6" t="s">
        <v>108</v>
      </c>
    </row>
    <row r="1335" spans="1:29" ht="13" x14ac:dyDescent="0.15">
      <c r="A1335" s="15">
        <v>43759.686388402777</v>
      </c>
      <c r="B1335" s="6" t="s">
        <v>141</v>
      </c>
      <c r="C1335" s="6" t="s">
        <v>168</v>
      </c>
      <c r="E1335" s="4" t="str">
        <f t="shared" si="0"/>
        <v>Caleb Ramirez</v>
      </c>
      <c r="F1335" s="4" t="str">
        <f t="shared" si="1"/>
        <v>Weiss</v>
      </c>
      <c r="G1335" s="4" t="str">
        <f t="shared" si="2"/>
        <v>WDLP</v>
      </c>
      <c r="R1335" s="6" t="s">
        <v>403</v>
      </c>
    </row>
    <row r="1336" spans="1:29" ht="13" x14ac:dyDescent="0.15">
      <c r="A1336" s="15">
        <v>43759.686584340277</v>
      </c>
      <c r="B1336" s="6" t="s">
        <v>141</v>
      </c>
      <c r="C1336" s="6" t="s">
        <v>142</v>
      </c>
      <c r="E1336" s="4" t="str">
        <f t="shared" si="0"/>
        <v>Jameson Shook</v>
      </c>
      <c r="F1336" s="4" t="str">
        <f t="shared" si="1"/>
        <v>Stony Point</v>
      </c>
      <c r="G1336" s="4" t="str">
        <f t="shared" si="2"/>
        <v>WDLP</v>
      </c>
      <c r="Q1336" s="6" t="s">
        <v>170</v>
      </c>
    </row>
    <row r="1337" spans="1:29" ht="13" x14ac:dyDescent="0.15">
      <c r="A1337" s="15">
        <v>43759.686605682873</v>
      </c>
      <c r="B1337" s="6" t="s">
        <v>141</v>
      </c>
      <c r="C1337" s="6" t="s">
        <v>142</v>
      </c>
      <c r="E1337" s="4" t="str">
        <f t="shared" si="0"/>
        <v>Jazziah Reyes</v>
      </c>
      <c r="F1337" s="4" t="str">
        <f t="shared" si="1"/>
        <v>Stony Point</v>
      </c>
      <c r="G1337" s="4" t="str">
        <f t="shared" si="2"/>
        <v>WDLP</v>
      </c>
      <c r="Q1337" s="6" t="s">
        <v>412</v>
      </c>
    </row>
    <row r="1338" spans="1:29" ht="13" x14ac:dyDescent="0.15">
      <c r="A1338" s="15">
        <v>43759.686621354165</v>
      </c>
      <c r="B1338" s="6" t="s">
        <v>9</v>
      </c>
      <c r="D1338" s="6" t="s">
        <v>144</v>
      </c>
      <c r="E1338" s="4" t="str">
        <f t="shared" si="0"/>
        <v>Henry Dominguez</v>
      </c>
      <c r="F1338" s="4" t="str">
        <f t="shared" si="1"/>
        <v>Del Valle</v>
      </c>
      <c r="G1338" s="4" t="str">
        <f t="shared" si="2"/>
        <v>SELP</v>
      </c>
      <c r="T1338" s="6" t="s">
        <v>222</v>
      </c>
    </row>
    <row r="1339" spans="1:29" ht="13" x14ac:dyDescent="0.15">
      <c r="A1339" s="15">
        <v>43759.686743692131</v>
      </c>
      <c r="B1339" s="6" t="s">
        <v>9</v>
      </c>
      <c r="D1339" s="6" t="s">
        <v>144</v>
      </c>
      <c r="E1339" s="4" t="str">
        <f t="shared" si="0"/>
        <v>Juan Salas</v>
      </c>
      <c r="F1339" s="4" t="str">
        <f t="shared" si="1"/>
        <v>Del Valle</v>
      </c>
      <c r="G1339" s="4" t="str">
        <f t="shared" si="2"/>
        <v>SELP</v>
      </c>
      <c r="T1339" s="6" t="s">
        <v>159</v>
      </c>
    </row>
    <row r="1340" spans="1:29" ht="13" x14ac:dyDescent="0.15">
      <c r="A1340" s="15">
        <v>43759.686752534719</v>
      </c>
      <c r="B1340" s="6" t="s">
        <v>141</v>
      </c>
      <c r="C1340" s="6" t="s">
        <v>144</v>
      </c>
      <c r="E1340" s="4" t="str">
        <f t="shared" si="0"/>
        <v>Aleksy Rodriguez</v>
      </c>
      <c r="F1340" s="4" t="str">
        <f t="shared" si="1"/>
        <v>Del Valle</v>
      </c>
      <c r="G1340" s="4" t="str">
        <f t="shared" si="2"/>
        <v>WDLP</v>
      </c>
      <c r="I1340" s="6" t="s">
        <v>151</v>
      </c>
    </row>
    <row r="1341" spans="1:29" ht="13" x14ac:dyDescent="0.15">
      <c r="A1341" s="15">
        <v>43759.686764571758</v>
      </c>
      <c r="B1341" s="6" t="s">
        <v>9</v>
      </c>
      <c r="D1341" s="6" t="s">
        <v>142</v>
      </c>
      <c r="E1341" s="4" t="str">
        <f t="shared" si="0"/>
        <v>Ashely Briscoe</v>
      </c>
      <c r="F1341" s="4" t="str">
        <f t="shared" si="1"/>
        <v>Stony Point</v>
      </c>
      <c r="G1341" s="4" t="str">
        <f t="shared" si="2"/>
        <v>SELP</v>
      </c>
      <c r="AB1341" s="6" t="s">
        <v>182</v>
      </c>
    </row>
    <row r="1342" spans="1:29" ht="13" x14ac:dyDescent="0.15">
      <c r="A1342" s="15">
        <v>43759.686824826393</v>
      </c>
      <c r="B1342" s="6" t="s">
        <v>141</v>
      </c>
      <c r="C1342" s="6" t="s">
        <v>142</v>
      </c>
      <c r="E1342" s="4" t="str">
        <f t="shared" si="0"/>
        <v>Kathleen Robot</v>
      </c>
      <c r="F1342" s="4" t="str">
        <f t="shared" si="1"/>
        <v>Stony Point</v>
      </c>
      <c r="G1342" s="4" t="str">
        <f t="shared" si="2"/>
        <v>WDLP</v>
      </c>
      <c r="Q1342" s="6" t="s">
        <v>405</v>
      </c>
    </row>
    <row r="1343" spans="1:29" ht="13" x14ac:dyDescent="0.15">
      <c r="A1343" s="15">
        <v>43759.686884594907</v>
      </c>
      <c r="B1343" s="6" t="s">
        <v>9</v>
      </c>
      <c r="D1343" s="6" t="s">
        <v>168</v>
      </c>
      <c r="E1343" s="4" t="str">
        <f t="shared" si="0"/>
        <v>Leia Kelly</v>
      </c>
      <c r="F1343" s="4" t="str">
        <f t="shared" si="1"/>
        <v>Weiss</v>
      </c>
      <c r="G1343" s="4" t="str">
        <f t="shared" si="2"/>
        <v>SELP</v>
      </c>
      <c r="AC1343" s="6" t="s">
        <v>118</v>
      </c>
    </row>
    <row r="1344" spans="1:29" ht="13" x14ac:dyDescent="0.15">
      <c r="A1344" s="15">
        <v>43759.686894247687</v>
      </c>
      <c r="B1344" s="6" t="s">
        <v>141</v>
      </c>
      <c r="C1344" s="6" t="s">
        <v>142</v>
      </c>
      <c r="E1344" s="4" t="str">
        <f t="shared" si="0"/>
        <v>Chieh-Yu (Joy) Chen</v>
      </c>
      <c r="F1344" s="4" t="str">
        <f t="shared" si="1"/>
        <v>Stony Point</v>
      </c>
      <c r="G1344" s="4" t="str">
        <f t="shared" si="2"/>
        <v>WDLP</v>
      </c>
      <c r="Q1344" s="6" t="s">
        <v>161</v>
      </c>
    </row>
    <row r="1345" spans="1:29" ht="13" x14ac:dyDescent="0.15">
      <c r="A1345" s="15">
        <v>43759.686972627314</v>
      </c>
      <c r="B1345" s="6" t="s">
        <v>9</v>
      </c>
      <c r="D1345" s="6" t="s">
        <v>168</v>
      </c>
      <c r="E1345" s="4" t="str">
        <f t="shared" si="0"/>
        <v>Angelyna Le</v>
      </c>
      <c r="F1345" s="4" t="str">
        <f t="shared" si="1"/>
        <v>Weiss</v>
      </c>
      <c r="G1345" s="4" t="str">
        <f t="shared" si="2"/>
        <v>SELP</v>
      </c>
      <c r="AC1345" s="6" t="s">
        <v>104</v>
      </c>
    </row>
    <row r="1346" spans="1:29" ht="13" x14ac:dyDescent="0.15">
      <c r="A1346" s="15">
        <v>43759.687042939811</v>
      </c>
      <c r="B1346" s="6" t="s">
        <v>141</v>
      </c>
      <c r="C1346" s="6" t="s">
        <v>168</v>
      </c>
      <c r="E1346" s="4" t="str">
        <f t="shared" si="0"/>
        <v>Regina DeCuire</v>
      </c>
      <c r="F1346" s="4" t="str">
        <f t="shared" si="1"/>
        <v>Weiss</v>
      </c>
      <c r="G1346" s="4" t="str">
        <f t="shared" si="2"/>
        <v>WDLP</v>
      </c>
      <c r="R1346" s="6" t="s">
        <v>202</v>
      </c>
    </row>
    <row r="1347" spans="1:29" ht="13" x14ac:dyDescent="0.15">
      <c r="A1347" s="15">
        <v>43759.68736729167</v>
      </c>
      <c r="B1347" s="6" t="s">
        <v>141</v>
      </c>
      <c r="C1347" s="6" t="s">
        <v>142</v>
      </c>
      <c r="E1347" s="4" t="str">
        <f t="shared" si="0"/>
        <v>Kyle Chambless</v>
      </c>
      <c r="F1347" s="4" t="str">
        <f t="shared" si="1"/>
        <v>Stony Point</v>
      </c>
      <c r="G1347" s="4" t="str">
        <f t="shared" si="2"/>
        <v>WDLP</v>
      </c>
      <c r="Q1347" s="6" t="s">
        <v>181</v>
      </c>
    </row>
    <row r="1348" spans="1:29" ht="13" x14ac:dyDescent="0.15">
      <c r="A1348" s="15">
        <v>43759.687664421297</v>
      </c>
      <c r="B1348" s="6" t="s">
        <v>141</v>
      </c>
      <c r="C1348" s="6" t="s">
        <v>149</v>
      </c>
      <c r="E1348" s="4" t="str">
        <f t="shared" si="0"/>
        <v>Dajuan Jules</v>
      </c>
      <c r="F1348" s="4" t="str">
        <f t="shared" si="1"/>
        <v>Pflugerville</v>
      </c>
      <c r="G1348" s="4" t="str">
        <f t="shared" si="2"/>
        <v>WDLP</v>
      </c>
      <c r="P1348" s="6" t="s">
        <v>166</v>
      </c>
    </row>
    <row r="1349" spans="1:29" ht="13" x14ac:dyDescent="0.15">
      <c r="A1349" s="15">
        <v>43759.687819375002</v>
      </c>
      <c r="B1349" s="6" t="s">
        <v>141</v>
      </c>
      <c r="C1349" s="6" t="s">
        <v>149</v>
      </c>
      <c r="E1349" s="4" t="str">
        <f t="shared" si="0"/>
        <v>Trinity Williams</v>
      </c>
      <c r="F1349" s="4" t="str">
        <f t="shared" si="1"/>
        <v>Pflugerville</v>
      </c>
      <c r="G1349" s="4" t="str">
        <f t="shared" si="2"/>
        <v>WDLP</v>
      </c>
      <c r="P1349" s="6" t="s">
        <v>402</v>
      </c>
    </row>
    <row r="1350" spans="1:29" ht="13" x14ac:dyDescent="0.15">
      <c r="A1350" s="15">
        <v>43759.688011620368</v>
      </c>
      <c r="B1350" s="6" t="s">
        <v>141</v>
      </c>
      <c r="C1350" s="6" t="s">
        <v>149</v>
      </c>
      <c r="E1350" s="4" t="str">
        <f t="shared" si="0"/>
        <v>Bethany Wong</v>
      </c>
      <c r="F1350" s="4" t="str">
        <f t="shared" si="1"/>
        <v>Pflugerville</v>
      </c>
      <c r="G1350" s="4" t="str">
        <f t="shared" si="2"/>
        <v>WDLP</v>
      </c>
      <c r="P1350" s="6" t="s">
        <v>401</v>
      </c>
    </row>
    <row r="1351" spans="1:29" ht="13" x14ac:dyDescent="0.15">
      <c r="A1351" s="15">
        <v>43759.688398877319</v>
      </c>
      <c r="B1351" s="6" t="s">
        <v>9</v>
      </c>
      <c r="D1351" s="6" t="s">
        <v>149</v>
      </c>
      <c r="E1351" s="4" t="str">
        <f t="shared" si="0"/>
        <v>Afreen Alim</v>
      </c>
      <c r="F1351" s="4" t="str">
        <f t="shared" si="1"/>
        <v>Pflugerville</v>
      </c>
      <c r="G1351" s="4" t="str">
        <f t="shared" si="2"/>
        <v>SELP</v>
      </c>
      <c r="AA1351" s="6" t="s">
        <v>62</v>
      </c>
    </row>
    <row r="1352" spans="1:29" ht="13" x14ac:dyDescent="0.15">
      <c r="A1352" s="15">
        <v>43759.688485208331</v>
      </c>
      <c r="B1352" s="6" t="s">
        <v>9</v>
      </c>
      <c r="D1352" s="6" t="s">
        <v>142</v>
      </c>
      <c r="E1352" s="4" t="str">
        <f t="shared" si="0"/>
        <v>Alicia Navarro</v>
      </c>
      <c r="F1352" s="4" t="str">
        <f t="shared" si="1"/>
        <v>Stony Point</v>
      </c>
      <c r="G1352" s="4" t="str">
        <f t="shared" si="2"/>
        <v>SELP</v>
      </c>
      <c r="AB1352" s="6" t="s">
        <v>186</v>
      </c>
    </row>
    <row r="1353" spans="1:29" ht="13" x14ac:dyDescent="0.15">
      <c r="A1353" s="15">
        <v>43759.68859755787</v>
      </c>
      <c r="B1353" s="6" t="s">
        <v>9</v>
      </c>
      <c r="D1353" s="6" t="s">
        <v>142</v>
      </c>
      <c r="E1353" s="4" t="str">
        <f t="shared" si="0"/>
        <v>Chieh-An Chen</v>
      </c>
      <c r="F1353" s="4" t="str">
        <f t="shared" si="1"/>
        <v>Stony Point</v>
      </c>
      <c r="G1353" s="4" t="str">
        <f t="shared" si="2"/>
        <v>SELP</v>
      </c>
      <c r="AB1353" s="6" t="s">
        <v>187</v>
      </c>
    </row>
    <row r="1354" spans="1:29" ht="13" x14ac:dyDescent="0.15">
      <c r="A1354" s="15">
        <v>43759.688765543979</v>
      </c>
      <c r="B1354" s="6" t="s">
        <v>141</v>
      </c>
      <c r="C1354" s="6" t="s">
        <v>168</v>
      </c>
      <c r="E1354" s="4" t="str">
        <f t="shared" si="0"/>
        <v>Favour Toghanro</v>
      </c>
      <c r="F1354" s="4" t="str">
        <f t="shared" si="1"/>
        <v>Weiss</v>
      </c>
      <c r="G1354" s="4" t="str">
        <f t="shared" si="2"/>
        <v>WDLP</v>
      </c>
      <c r="R1354" s="6" t="s">
        <v>198</v>
      </c>
    </row>
    <row r="1355" spans="1:29" ht="13" x14ac:dyDescent="0.15">
      <c r="A1355" s="15">
        <v>43759.688805150465</v>
      </c>
      <c r="B1355" s="6" t="s">
        <v>141</v>
      </c>
      <c r="C1355" s="6" t="s">
        <v>142</v>
      </c>
      <c r="E1355" s="4" t="str">
        <f t="shared" si="0"/>
        <v>Mark Gallegos</v>
      </c>
      <c r="F1355" s="4" t="str">
        <f t="shared" si="1"/>
        <v>Stony Point</v>
      </c>
      <c r="G1355" s="4" t="str">
        <f t="shared" si="2"/>
        <v>WDLP</v>
      </c>
      <c r="Q1355" s="6" t="s">
        <v>371</v>
      </c>
    </row>
    <row r="1356" spans="1:29" ht="13" x14ac:dyDescent="0.15">
      <c r="A1356" s="15">
        <v>43759.689193761573</v>
      </c>
      <c r="B1356" s="6" t="s">
        <v>141</v>
      </c>
      <c r="C1356" s="6" t="s">
        <v>168</v>
      </c>
      <c r="E1356" s="4" t="str">
        <f t="shared" si="0"/>
        <v>Luz Sanchez</v>
      </c>
      <c r="F1356" s="4" t="str">
        <f t="shared" si="1"/>
        <v>Weiss</v>
      </c>
      <c r="G1356" s="4" t="str">
        <f t="shared" si="2"/>
        <v>WDLP</v>
      </c>
      <c r="R1356" s="6" t="s">
        <v>367</v>
      </c>
    </row>
    <row r="1357" spans="1:29" ht="13" x14ac:dyDescent="0.15">
      <c r="A1357" s="15">
        <v>43759.689235775462</v>
      </c>
      <c r="B1357" s="6" t="s">
        <v>141</v>
      </c>
      <c r="C1357" s="6" t="s">
        <v>149</v>
      </c>
      <c r="E1357" s="4" t="str">
        <f t="shared" si="0"/>
        <v>Romanus Ike</v>
      </c>
      <c r="F1357" s="4" t="str">
        <f t="shared" si="1"/>
        <v>Pflugerville</v>
      </c>
      <c r="G1357" s="4" t="str">
        <f t="shared" si="2"/>
        <v>WDLP</v>
      </c>
      <c r="P1357" s="6" t="s">
        <v>177</v>
      </c>
    </row>
    <row r="1358" spans="1:29" ht="13" x14ac:dyDescent="0.15">
      <c r="A1358" s="15">
        <v>43759.689663252313</v>
      </c>
      <c r="B1358" s="6" t="s">
        <v>9</v>
      </c>
      <c r="D1358" s="6" t="s">
        <v>142</v>
      </c>
      <c r="E1358" s="4" t="str">
        <f t="shared" si="0"/>
        <v>A'Miracle Davis</v>
      </c>
      <c r="F1358" s="4" t="str">
        <f t="shared" si="1"/>
        <v>Stony Point</v>
      </c>
      <c r="G1358" s="4" t="str">
        <f t="shared" si="2"/>
        <v>SELP</v>
      </c>
      <c r="AB1358" s="6" t="s">
        <v>415</v>
      </c>
    </row>
    <row r="1359" spans="1:29" ht="13" x14ac:dyDescent="0.15">
      <c r="A1359" s="15">
        <v>43759.689762083333</v>
      </c>
      <c r="B1359" s="6" t="s">
        <v>141</v>
      </c>
      <c r="C1359" s="6" t="s">
        <v>149</v>
      </c>
      <c r="E1359" s="4" t="str">
        <f t="shared" si="0"/>
        <v>Aileen Garcia</v>
      </c>
      <c r="F1359" s="4" t="str">
        <f t="shared" si="1"/>
        <v>Pflugerville</v>
      </c>
      <c r="G1359" s="4" t="str">
        <f t="shared" si="2"/>
        <v>WDLP</v>
      </c>
      <c r="P1359" s="6" t="s">
        <v>179</v>
      </c>
    </row>
    <row r="1360" spans="1:29" ht="13" x14ac:dyDescent="0.15">
      <c r="A1360" s="15">
        <v>43759.689821863431</v>
      </c>
      <c r="B1360" s="6" t="s">
        <v>141</v>
      </c>
      <c r="C1360" s="6" t="s">
        <v>194</v>
      </c>
      <c r="E1360" s="4" t="str">
        <f t="shared" si="0"/>
        <v>Brendon Garrison</v>
      </c>
      <c r="F1360" s="4" t="str">
        <f t="shared" si="1"/>
        <v>Akins</v>
      </c>
      <c r="G1360" s="4" t="str">
        <f t="shared" si="2"/>
        <v>WDLP</v>
      </c>
      <c r="H1360" s="6" t="s">
        <v>375</v>
      </c>
    </row>
    <row r="1361" spans="1:27" ht="13" x14ac:dyDescent="0.15">
      <c r="A1361" s="15">
        <v>43759.690048483797</v>
      </c>
      <c r="B1361" s="6" t="s">
        <v>9</v>
      </c>
      <c r="D1361" s="6" t="s">
        <v>149</v>
      </c>
      <c r="E1361" s="4" t="str">
        <f t="shared" si="0"/>
        <v>Tiffany Tran</v>
      </c>
      <c r="F1361" s="4" t="str">
        <f t="shared" si="1"/>
        <v>Pflugerville</v>
      </c>
      <c r="G1361" s="4" t="str">
        <f t="shared" si="2"/>
        <v>SELP</v>
      </c>
      <c r="AA1361" s="6" t="s">
        <v>98</v>
      </c>
    </row>
    <row r="1362" spans="1:27" ht="13" x14ac:dyDescent="0.15">
      <c r="A1362" s="15">
        <v>43759.69048380787</v>
      </c>
      <c r="B1362" s="6" t="s">
        <v>141</v>
      </c>
      <c r="C1362" s="6" t="s">
        <v>194</v>
      </c>
      <c r="E1362" s="4" t="str">
        <f t="shared" si="0"/>
        <v>Nicholas Cibrone</v>
      </c>
      <c r="F1362" s="4" t="str">
        <f t="shared" si="1"/>
        <v>Akins</v>
      </c>
      <c r="G1362" s="4" t="str">
        <f t="shared" si="2"/>
        <v>WDLP</v>
      </c>
      <c r="H1362" s="6" t="s">
        <v>200</v>
      </c>
    </row>
    <row r="1363" spans="1:27" ht="13" x14ac:dyDescent="0.15">
      <c r="A1363" s="15">
        <v>43759.690854050925</v>
      </c>
      <c r="B1363" s="6" t="s">
        <v>141</v>
      </c>
      <c r="C1363" s="6" t="s">
        <v>194</v>
      </c>
      <c r="E1363" s="4" t="str">
        <f t="shared" si="0"/>
        <v>Maria Contreras</v>
      </c>
      <c r="F1363" s="4" t="str">
        <f t="shared" si="1"/>
        <v>Akins</v>
      </c>
      <c r="G1363" s="4" t="str">
        <f t="shared" si="2"/>
        <v>WDLP</v>
      </c>
      <c r="H1363" s="6" t="s">
        <v>208</v>
      </c>
    </row>
    <row r="1364" spans="1:27" ht="13" x14ac:dyDescent="0.15">
      <c r="A1364" s="15">
        <v>43759.691232928242</v>
      </c>
      <c r="B1364" s="6" t="s">
        <v>141</v>
      </c>
      <c r="C1364" s="6" t="s">
        <v>194</v>
      </c>
      <c r="E1364" s="4" t="str">
        <f t="shared" si="0"/>
        <v>Ashlyn King</v>
      </c>
      <c r="F1364" s="4" t="str">
        <f t="shared" si="1"/>
        <v>Akins</v>
      </c>
      <c r="G1364" s="4" t="str">
        <f t="shared" si="2"/>
        <v>WDLP</v>
      </c>
      <c r="H1364" s="6" t="s">
        <v>195</v>
      </c>
    </row>
    <row r="1365" spans="1:27" ht="13" x14ac:dyDescent="0.15">
      <c r="A1365" s="15">
        <v>43759.691241875</v>
      </c>
      <c r="B1365" s="6" t="s">
        <v>141</v>
      </c>
      <c r="C1365" s="6" t="s">
        <v>194</v>
      </c>
      <c r="E1365" s="4" t="str">
        <f t="shared" si="0"/>
        <v>Sean Koonce</v>
      </c>
      <c r="F1365" s="4" t="str">
        <f t="shared" si="1"/>
        <v>Akins</v>
      </c>
      <c r="G1365" s="4" t="str">
        <f t="shared" si="2"/>
        <v>WDLP</v>
      </c>
      <c r="H1365" s="6" t="s">
        <v>203</v>
      </c>
    </row>
    <row r="1366" spans="1:27" ht="13" x14ac:dyDescent="0.15">
      <c r="A1366" s="15">
        <v>43759.691642199075</v>
      </c>
      <c r="B1366" s="6" t="s">
        <v>141</v>
      </c>
      <c r="C1366" s="6" t="s">
        <v>194</v>
      </c>
      <c r="E1366" s="4" t="str">
        <f t="shared" si="0"/>
        <v>Yazmin Tambunga</v>
      </c>
      <c r="F1366" s="4" t="str">
        <f t="shared" si="1"/>
        <v>Akins</v>
      </c>
      <c r="G1366" s="4" t="str">
        <f t="shared" si="2"/>
        <v>WDLP</v>
      </c>
      <c r="H1366" s="6" t="s">
        <v>206</v>
      </c>
    </row>
    <row r="1367" spans="1:27" ht="13" x14ac:dyDescent="0.15">
      <c r="A1367" s="15">
        <v>43759.691949768516</v>
      </c>
      <c r="B1367" s="6" t="s">
        <v>141</v>
      </c>
      <c r="C1367" s="6" t="s">
        <v>194</v>
      </c>
      <c r="E1367" s="4" t="str">
        <f t="shared" si="0"/>
        <v>Kennia Toledo</v>
      </c>
      <c r="F1367" s="4" t="str">
        <f t="shared" si="1"/>
        <v>Akins</v>
      </c>
      <c r="G1367" s="4" t="str">
        <f t="shared" si="2"/>
        <v>WDLP</v>
      </c>
      <c r="H1367" s="6" t="s">
        <v>374</v>
      </c>
    </row>
    <row r="1368" spans="1:27" ht="13" x14ac:dyDescent="0.15">
      <c r="A1368" s="15">
        <v>43759.692282870368</v>
      </c>
      <c r="B1368" s="6" t="s">
        <v>141</v>
      </c>
      <c r="C1368" s="6" t="s">
        <v>194</v>
      </c>
      <c r="E1368" s="4" t="str">
        <f t="shared" si="0"/>
        <v>Sofia Ayala</v>
      </c>
      <c r="F1368" s="4" t="str">
        <f t="shared" si="1"/>
        <v>Akins</v>
      </c>
      <c r="G1368" s="4" t="str">
        <f t="shared" si="2"/>
        <v>WDLP</v>
      </c>
      <c r="H1368" s="6" t="s">
        <v>376</v>
      </c>
    </row>
    <row r="1369" spans="1:27" ht="13" x14ac:dyDescent="0.15">
      <c r="A1369" s="15">
        <v>43759.69252271991</v>
      </c>
      <c r="B1369" s="6" t="s">
        <v>141</v>
      </c>
      <c r="C1369" s="6" t="s">
        <v>194</v>
      </c>
      <c r="E1369" s="4" t="str">
        <f t="shared" si="0"/>
        <v>Emma San Miguel</v>
      </c>
      <c r="F1369" s="4" t="str">
        <f t="shared" si="1"/>
        <v>Akins</v>
      </c>
      <c r="G1369" s="4" t="str">
        <f t="shared" si="2"/>
        <v>WDLP</v>
      </c>
      <c r="H1369" s="6" t="s">
        <v>378</v>
      </c>
    </row>
    <row r="1370" spans="1:27" ht="13" x14ac:dyDescent="0.15">
      <c r="A1370" s="15">
        <v>43759.692830995366</v>
      </c>
      <c r="B1370" s="6" t="s">
        <v>141</v>
      </c>
      <c r="C1370" s="6" t="s">
        <v>194</v>
      </c>
      <c r="E1370" s="4" t="str">
        <f t="shared" si="0"/>
        <v>Fabiana Holod</v>
      </c>
      <c r="F1370" s="4" t="str">
        <f t="shared" si="1"/>
        <v>Akins</v>
      </c>
      <c r="G1370" s="4" t="str">
        <f t="shared" si="2"/>
        <v>WDLP</v>
      </c>
      <c r="H1370" s="6" t="s">
        <v>373</v>
      </c>
    </row>
    <row r="1371" spans="1:27" ht="13" x14ac:dyDescent="0.15">
      <c r="A1371" s="15">
        <v>43759.692860219904</v>
      </c>
      <c r="B1371" s="6" t="s">
        <v>9</v>
      </c>
      <c r="D1371" s="6" t="s">
        <v>144</v>
      </c>
      <c r="E1371" s="4" t="str">
        <f t="shared" si="0"/>
        <v>Lucia Hernandez</v>
      </c>
      <c r="F1371" s="4" t="str">
        <f t="shared" si="1"/>
        <v>Del Valle</v>
      </c>
      <c r="G1371" s="4" t="str">
        <f t="shared" si="2"/>
        <v>SELP</v>
      </c>
      <c r="T1371" s="6" t="s">
        <v>196</v>
      </c>
    </row>
    <row r="1372" spans="1:27" ht="13" x14ac:dyDescent="0.15">
      <c r="A1372" s="15">
        <v>43759.693229201388</v>
      </c>
      <c r="B1372" s="6" t="s">
        <v>141</v>
      </c>
      <c r="C1372" s="6" t="s">
        <v>194</v>
      </c>
      <c r="E1372" s="4" t="str">
        <f t="shared" si="0"/>
        <v>Jayden Bryant</v>
      </c>
      <c r="F1372" s="4" t="str">
        <f t="shared" si="1"/>
        <v>Akins</v>
      </c>
      <c r="G1372" s="4" t="str">
        <f t="shared" si="2"/>
        <v>WDLP</v>
      </c>
      <c r="H1372" s="6" t="s">
        <v>406</v>
      </c>
    </row>
    <row r="1373" spans="1:27" ht="13" x14ac:dyDescent="0.15">
      <c r="A1373" s="15">
        <v>43759.693519027773</v>
      </c>
      <c r="B1373" s="6" t="s">
        <v>141</v>
      </c>
      <c r="C1373" s="6" t="s">
        <v>194</v>
      </c>
      <c r="E1373" s="4" t="str">
        <f t="shared" si="0"/>
        <v>Ben Gross</v>
      </c>
      <c r="F1373" s="4" t="str">
        <f t="shared" si="1"/>
        <v>Akins</v>
      </c>
      <c r="G1373" s="4" t="str">
        <f t="shared" si="2"/>
        <v>WDLP</v>
      </c>
      <c r="H1373" s="6" t="s">
        <v>414</v>
      </c>
    </row>
    <row r="1374" spans="1:27" ht="13" x14ac:dyDescent="0.15">
      <c r="A1374" s="15">
        <v>43759.693736458328</v>
      </c>
      <c r="B1374" s="6" t="s">
        <v>141</v>
      </c>
      <c r="C1374" s="6" t="s">
        <v>194</v>
      </c>
      <c r="E1374" s="4" t="str">
        <f t="shared" si="0"/>
        <v>Nallely Alonso</v>
      </c>
      <c r="F1374" s="4" t="str">
        <f t="shared" si="1"/>
        <v>Akins</v>
      </c>
      <c r="G1374" s="4" t="str">
        <f t="shared" si="2"/>
        <v>WDLP</v>
      </c>
      <c r="H1374" s="6" t="s">
        <v>407</v>
      </c>
    </row>
    <row r="1375" spans="1:27" ht="13" x14ac:dyDescent="0.15">
      <c r="A1375" s="15">
        <v>43759.694074259256</v>
      </c>
      <c r="B1375" s="6" t="s">
        <v>141</v>
      </c>
      <c r="C1375" s="6" t="s">
        <v>194</v>
      </c>
      <c r="E1375" s="4" t="str">
        <f t="shared" si="0"/>
        <v>William Hale</v>
      </c>
      <c r="F1375" s="4" t="str">
        <f t="shared" si="1"/>
        <v>Akins</v>
      </c>
      <c r="G1375" s="4" t="str">
        <f t="shared" si="2"/>
        <v>WDLP</v>
      </c>
      <c r="H1375" s="6" t="s">
        <v>205</v>
      </c>
    </row>
    <row r="1376" spans="1:27" ht="13" x14ac:dyDescent="0.15">
      <c r="A1376" s="15">
        <v>43759.694557083334</v>
      </c>
      <c r="B1376" s="6" t="s">
        <v>141</v>
      </c>
      <c r="C1376" s="6" t="s">
        <v>142</v>
      </c>
      <c r="E1376" s="4" t="str">
        <f t="shared" si="0"/>
        <v>Agnieszka Jesionowska</v>
      </c>
      <c r="F1376" s="4" t="str">
        <f t="shared" si="1"/>
        <v>Stony Point</v>
      </c>
      <c r="G1376" s="4" t="str">
        <f t="shared" si="2"/>
        <v>WDLP</v>
      </c>
      <c r="Q1376" s="6" t="s">
        <v>184</v>
      </c>
    </row>
    <row r="1377" spans="1:29" ht="13" x14ac:dyDescent="0.15">
      <c r="A1377" s="15">
        <v>43759.695217962959</v>
      </c>
      <c r="B1377" s="6" t="s">
        <v>9</v>
      </c>
      <c r="D1377" s="6" t="s">
        <v>149</v>
      </c>
      <c r="E1377" s="4" t="str">
        <f t="shared" si="0"/>
        <v>John Mejia</v>
      </c>
      <c r="F1377" s="4" t="str">
        <f t="shared" si="1"/>
        <v>Pflugerville</v>
      </c>
      <c r="G1377" s="4" t="str">
        <f t="shared" si="2"/>
        <v>SELP</v>
      </c>
      <c r="AA1377" s="6" t="s">
        <v>80</v>
      </c>
    </row>
    <row r="1378" spans="1:29" ht="13" x14ac:dyDescent="0.15">
      <c r="A1378" s="15">
        <v>43759.696422905094</v>
      </c>
      <c r="B1378" s="6" t="s">
        <v>141</v>
      </c>
      <c r="C1378" s="6" t="s">
        <v>194</v>
      </c>
      <c r="E1378" s="4" t="str">
        <f t="shared" si="0"/>
        <v>Kimberly Lujan</v>
      </c>
      <c r="F1378" s="4" t="str">
        <f t="shared" si="1"/>
        <v>Akins</v>
      </c>
      <c r="G1378" s="4" t="str">
        <f t="shared" si="2"/>
        <v>WDLP</v>
      </c>
      <c r="H1378" s="6" t="s">
        <v>377</v>
      </c>
    </row>
    <row r="1379" spans="1:29" ht="13" x14ac:dyDescent="0.15">
      <c r="A1379" s="15">
        <v>43759.699918668979</v>
      </c>
      <c r="B1379" s="6" t="s">
        <v>141</v>
      </c>
      <c r="C1379" s="6" t="s">
        <v>194</v>
      </c>
      <c r="E1379" s="4" t="str">
        <f t="shared" si="0"/>
        <v>Francisco Ojeda</v>
      </c>
      <c r="F1379" s="4" t="str">
        <f t="shared" si="1"/>
        <v>Akins</v>
      </c>
      <c r="G1379" s="4" t="str">
        <f t="shared" si="2"/>
        <v>WDLP</v>
      </c>
      <c r="H1379" s="6" t="s">
        <v>201</v>
      </c>
    </row>
    <row r="1380" spans="1:29" ht="13" x14ac:dyDescent="0.15">
      <c r="A1380" s="15">
        <v>43759.700240104168</v>
      </c>
      <c r="B1380" s="6" t="s">
        <v>141</v>
      </c>
      <c r="C1380" s="6" t="s">
        <v>210</v>
      </c>
      <c r="E1380" s="4" t="str">
        <f t="shared" si="0"/>
        <v>Ellie Chan</v>
      </c>
      <c r="F1380" s="4" t="str">
        <f t="shared" si="1"/>
        <v>Manor Early College High School</v>
      </c>
      <c r="G1380" s="4" t="str">
        <f t="shared" si="2"/>
        <v>WDLP</v>
      </c>
      <c r="L1380" s="6" t="s">
        <v>214</v>
      </c>
    </row>
    <row r="1381" spans="1:29" ht="13" x14ac:dyDescent="0.15">
      <c r="A1381" s="15">
        <v>43759.70053613426</v>
      </c>
      <c r="B1381" s="6" t="s">
        <v>141</v>
      </c>
      <c r="C1381" s="6" t="s">
        <v>210</v>
      </c>
      <c r="E1381" s="4" t="str">
        <f t="shared" si="0"/>
        <v>Ellie Chan</v>
      </c>
      <c r="F1381" s="4" t="str">
        <f t="shared" si="1"/>
        <v>Manor Early College High School</v>
      </c>
      <c r="G1381" s="4" t="str">
        <f t="shared" si="2"/>
        <v>WDLP</v>
      </c>
      <c r="L1381" s="6" t="s">
        <v>214</v>
      </c>
    </row>
    <row r="1382" spans="1:29" ht="13" x14ac:dyDescent="0.15">
      <c r="A1382" s="15">
        <v>43759.700831828704</v>
      </c>
      <c r="B1382" s="6" t="s">
        <v>9</v>
      </c>
      <c r="D1382" s="6" t="s">
        <v>168</v>
      </c>
      <c r="E1382" s="4" t="str">
        <f t="shared" si="0"/>
        <v>Rashi Yadav</v>
      </c>
      <c r="F1382" s="4" t="str">
        <f t="shared" si="1"/>
        <v>Weiss</v>
      </c>
      <c r="G1382" s="4" t="str">
        <f t="shared" si="2"/>
        <v>SELP</v>
      </c>
      <c r="AC1382" s="6" t="s">
        <v>120</v>
      </c>
    </row>
    <row r="1383" spans="1:29" ht="13" x14ac:dyDescent="0.15">
      <c r="A1383" s="15">
        <v>43759.701346782407</v>
      </c>
      <c r="B1383" s="6" t="s">
        <v>9</v>
      </c>
      <c r="D1383" s="6" t="s">
        <v>168</v>
      </c>
      <c r="E1383" s="4" t="str">
        <f t="shared" si="0"/>
        <v>Daena Daus</v>
      </c>
      <c r="F1383" s="4" t="str">
        <f t="shared" si="1"/>
        <v>Weiss</v>
      </c>
      <c r="G1383" s="4" t="str">
        <f t="shared" si="2"/>
        <v>SELP</v>
      </c>
      <c r="AC1383" s="6" t="s">
        <v>112</v>
      </c>
    </row>
    <row r="1384" spans="1:29" ht="13" x14ac:dyDescent="0.15">
      <c r="A1384" s="15">
        <v>43759.701659247687</v>
      </c>
      <c r="B1384" s="6" t="s">
        <v>141</v>
      </c>
      <c r="C1384" s="6" t="s">
        <v>210</v>
      </c>
      <c r="E1384" s="4" t="str">
        <f t="shared" si="0"/>
        <v>Maddox Dimmitt</v>
      </c>
      <c r="F1384" s="4" t="str">
        <f t="shared" si="1"/>
        <v>Manor Early College High School</v>
      </c>
      <c r="G1384" s="4" t="str">
        <f t="shared" si="2"/>
        <v>WDLP</v>
      </c>
      <c r="L1384" s="6" t="s">
        <v>225</v>
      </c>
    </row>
    <row r="1385" spans="1:29" ht="13" x14ac:dyDescent="0.15">
      <c r="A1385" s="15">
        <v>43759.702165208335</v>
      </c>
      <c r="B1385" s="6" t="s">
        <v>141</v>
      </c>
      <c r="C1385" s="6" t="s">
        <v>210</v>
      </c>
      <c r="E1385" s="4" t="str">
        <f t="shared" si="0"/>
        <v>Jeffrey Inthasane</v>
      </c>
      <c r="F1385" s="4" t="str">
        <f t="shared" si="1"/>
        <v>Manor Early College High School</v>
      </c>
      <c r="G1385" s="4" t="str">
        <f t="shared" si="2"/>
        <v>WDLP</v>
      </c>
      <c r="L1385" s="6" t="s">
        <v>223</v>
      </c>
    </row>
    <row r="1386" spans="1:29" ht="13" x14ac:dyDescent="0.15">
      <c r="A1386" s="15">
        <v>43759.702271932867</v>
      </c>
      <c r="B1386" s="6" t="s">
        <v>141</v>
      </c>
      <c r="C1386" s="6" t="s">
        <v>210</v>
      </c>
      <c r="E1386" s="4" t="str">
        <f t="shared" si="0"/>
        <v>Natalie Jones</v>
      </c>
      <c r="F1386" s="4" t="str">
        <f t="shared" si="1"/>
        <v>Manor Early College High School</v>
      </c>
      <c r="G1386" s="4" t="str">
        <f t="shared" si="2"/>
        <v>WDLP</v>
      </c>
      <c r="L1386" s="6" t="s">
        <v>218</v>
      </c>
    </row>
    <row r="1387" spans="1:29" ht="13" x14ac:dyDescent="0.15">
      <c r="A1387" s="15">
        <v>43759.702566990745</v>
      </c>
      <c r="B1387" s="6" t="s">
        <v>141</v>
      </c>
      <c r="C1387" s="6" t="s">
        <v>210</v>
      </c>
      <c r="E1387" s="4" t="str">
        <f t="shared" si="0"/>
        <v>Lilyana Chaney</v>
      </c>
      <c r="F1387" s="4" t="str">
        <f t="shared" si="1"/>
        <v>Manor Early College High School</v>
      </c>
      <c r="G1387" s="4" t="str">
        <f t="shared" si="2"/>
        <v>WDLP</v>
      </c>
      <c r="L1387" s="6" t="s">
        <v>217</v>
      </c>
    </row>
    <row r="1388" spans="1:29" ht="13" x14ac:dyDescent="0.15">
      <c r="A1388" s="15">
        <v>43759.702776423612</v>
      </c>
      <c r="B1388" s="6" t="s">
        <v>141</v>
      </c>
      <c r="C1388" s="6" t="s">
        <v>210</v>
      </c>
      <c r="E1388" s="4" t="str">
        <f t="shared" si="0"/>
        <v>Alexis Reyes</v>
      </c>
      <c r="F1388" s="4" t="str">
        <f t="shared" si="1"/>
        <v>Manor Early College High School</v>
      </c>
      <c r="G1388" s="4" t="str">
        <f t="shared" si="2"/>
        <v>WDLP</v>
      </c>
      <c r="L1388" s="6" t="s">
        <v>359</v>
      </c>
    </row>
    <row r="1389" spans="1:29" ht="13" x14ac:dyDescent="0.15">
      <c r="A1389" s="15">
        <v>43759.703332581019</v>
      </c>
      <c r="B1389" s="6" t="s">
        <v>141</v>
      </c>
      <c r="C1389" s="6" t="s">
        <v>210</v>
      </c>
      <c r="E1389" s="4" t="str">
        <f t="shared" si="0"/>
        <v>Diego Garcia</v>
      </c>
      <c r="F1389" s="4" t="str">
        <f t="shared" si="1"/>
        <v>Manor Early College High School</v>
      </c>
      <c r="G1389" s="4" t="str">
        <f t="shared" si="2"/>
        <v>WDLP</v>
      </c>
      <c r="L1389" s="6" t="s">
        <v>241</v>
      </c>
    </row>
    <row r="1390" spans="1:29" ht="13" x14ac:dyDescent="0.15">
      <c r="A1390" s="15">
        <v>43759.703349907402</v>
      </c>
      <c r="B1390" s="6" t="s">
        <v>141</v>
      </c>
      <c r="C1390" s="6" t="s">
        <v>210</v>
      </c>
      <c r="E1390" s="4" t="str">
        <f t="shared" si="0"/>
        <v>Nilmarie Gonzalez-Ugarte</v>
      </c>
      <c r="F1390" s="4" t="str">
        <f t="shared" si="1"/>
        <v>Manor Early College High School</v>
      </c>
      <c r="G1390" s="4" t="str">
        <f t="shared" si="2"/>
        <v>WDLP</v>
      </c>
      <c r="L1390" s="6" t="s">
        <v>230</v>
      </c>
    </row>
    <row r="1391" spans="1:29" ht="13" x14ac:dyDescent="0.15">
      <c r="A1391" s="15">
        <v>43759.703657511578</v>
      </c>
      <c r="B1391" s="6" t="s">
        <v>141</v>
      </c>
      <c r="C1391" s="6" t="s">
        <v>210</v>
      </c>
      <c r="E1391" s="4" t="str">
        <f t="shared" si="0"/>
        <v>Paw Wah</v>
      </c>
      <c r="F1391" s="4" t="str">
        <f t="shared" si="1"/>
        <v>Manor Early College High School</v>
      </c>
      <c r="G1391" s="4" t="str">
        <f t="shared" si="2"/>
        <v>WDLP</v>
      </c>
      <c r="L1391" s="6" t="s">
        <v>226</v>
      </c>
    </row>
    <row r="1392" spans="1:29" ht="13" x14ac:dyDescent="0.15">
      <c r="A1392" s="15">
        <v>43759.703901296292</v>
      </c>
      <c r="B1392" s="6" t="s">
        <v>141</v>
      </c>
      <c r="C1392" s="6" t="s">
        <v>234</v>
      </c>
      <c r="E1392" s="4" t="str">
        <f t="shared" si="0"/>
        <v>Ricardo Luna</v>
      </c>
      <c r="F1392" s="4" t="str">
        <f t="shared" si="1"/>
        <v>Manor High School</v>
      </c>
      <c r="G1392" s="4" t="str">
        <f t="shared" si="2"/>
        <v>WDLP</v>
      </c>
      <c r="M1392" s="6" t="s">
        <v>382</v>
      </c>
    </row>
    <row r="1393" spans="1:23" ht="13" x14ac:dyDescent="0.15">
      <c r="A1393" s="15">
        <v>43759.704210138894</v>
      </c>
      <c r="B1393" s="6" t="s">
        <v>141</v>
      </c>
      <c r="C1393" s="6" t="s">
        <v>210</v>
      </c>
      <c r="E1393" s="4" t="str">
        <f t="shared" si="0"/>
        <v>Yael Sanchez</v>
      </c>
      <c r="F1393" s="4" t="str">
        <f t="shared" si="1"/>
        <v>Manor Early College High School</v>
      </c>
      <c r="G1393" s="4" t="str">
        <f t="shared" si="2"/>
        <v>WDLP</v>
      </c>
      <c r="L1393" s="6" t="s">
        <v>229</v>
      </c>
    </row>
    <row r="1394" spans="1:23" ht="13" x14ac:dyDescent="0.15">
      <c r="A1394" s="15">
        <v>43759.704478414351</v>
      </c>
      <c r="B1394" s="6" t="s">
        <v>141</v>
      </c>
      <c r="C1394" s="6" t="s">
        <v>210</v>
      </c>
      <c r="E1394" s="4" t="str">
        <f t="shared" si="0"/>
        <v>Maria Aldape</v>
      </c>
      <c r="F1394" s="4" t="str">
        <f t="shared" si="1"/>
        <v>Manor Early College High School</v>
      </c>
      <c r="G1394" s="4" t="str">
        <f t="shared" si="2"/>
        <v>WDLP</v>
      </c>
      <c r="L1394" s="6" t="s">
        <v>227</v>
      </c>
    </row>
    <row r="1395" spans="1:23" ht="13" x14ac:dyDescent="0.15">
      <c r="A1395" s="15">
        <v>43759.704622789352</v>
      </c>
      <c r="B1395" s="6" t="s">
        <v>141</v>
      </c>
      <c r="C1395" s="6" t="s">
        <v>210</v>
      </c>
      <c r="E1395" s="4" t="str">
        <f t="shared" si="0"/>
        <v>Ja'Mya Rogers</v>
      </c>
      <c r="F1395" s="4" t="str">
        <f t="shared" si="1"/>
        <v>Manor Early College High School</v>
      </c>
      <c r="G1395" s="4" t="str">
        <f t="shared" si="2"/>
        <v>WDLP</v>
      </c>
      <c r="L1395" s="6" t="s">
        <v>228</v>
      </c>
    </row>
    <row r="1396" spans="1:23" ht="13" x14ac:dyDescent="0.15">
      <c r="A1396" s="15">
        <v>43759.704863877312</v>
      </c>
      <c r="B1396" s="6" t="s">
        <v>141</v>
      </c>
      <c r="C1396" s="6" t="s">
        <v>234</v>
      </c>
      <c r="E1396" s="4" t="str">
        <f t="shared" si="0"/>
        <v>Salemata Diallo</v>
      </c>
      <c r="F1396" s="4" t="str">
        <f t="shared" si="1"/>
        <v>Manor High School</v>
      </c>
      <c r="G1396" s="4" t="str">
        <f t="shared" si="2"/>
        <v>WDLP</v>
      </c>
      <c r="M1396" s="6" t="s">
        <v>235</v>
      </c>
    </row>
    <row r="1397" spans="1:23" ht="13" x14ac:dyDescent="0.15">
      <c r="A1397" s="15">
        <v>43759.705498935189</v>
      </c>
      <c r="B1397" s="6" t="s">
        <v>141</v>
      </c>
      <c r="C1397" s="6" t="s">
        <v>210</v>
      </c>
      <c r="E1397" s="4" t="str">
        <f t="shared" si="0"/>
        <v>Laura Arzola</v>
      </c>
      <c r="F1397" s="4" t="str">
        <f t="shared" si="1"/>
        <v>Manor Early College High School</v>
      </c>
      <c r="G1397" s="4" t="str">
        <f t="shared" si="2"/>
        <v>WDLP</v>
      </c>
      <c r="L1397" s="6" t="s">
        <v>379</v>
      </c>
    </row>
    <row r="1398" spans="1:23" ht="13" x14ac:dyDescent="0.15">
      <c r="A1398" s="15">
        <v>43759.705982291664</v>
      </c>
      <c r="B1398" s="6" t="s">
        <v>141</v>
      </c>
      <c r="C1398" s="6" t="s">
        <v>210</v>
      </c>
      <c r="E1398" s="4" t="str">
        <f t="shared" si="0"/>
        <v>Timothy Villegas</v>
      </c>
      <c r="F1398" s="4" t="str">
        <f t="shared" si="1"/>
        <v>Manor Early College High School</v>
      </c>
      <c r="G1398" s="4" t="str">
        <f t="shared" si="2"/>
        <v>WDLP</v>
      </c>
      <c r="L1398" s="6" t="s">
        <v>216</v>
      </c>
    </row>
    <row r="1399" spans="1:23" ht="13" x14ac:dyDescent="0.15">
      <c r="A1399" s="15">
        <v>43759.706575601856</v>
      </c>
      <c r="B1399" s="6" t="s">
        <v>141</v>
      </c>
      <c r="C1399" s="6" t="s">
        <v>210</v>
      </c>
      <c r="E1399" s="4" t="str">
        <f t="shared" si="0"/>
        <v>Rudy Morales Hernandez</v>
      </c>
      <c r="F1399" s="4" t="str">
        <f t="shared" si="1"/>
        <v>Manor Early College High School</v>
      </c>
      <c r="G1399" s="4" t="str">
        <f t="shared" si="2"/>
        <v>WDLP</v>
      </c>
      <c r="L1399" s="6" t="s">
        <v>215</v>
      </c>
    </row>
    <row r="1400" spans="1:23" ht="13" x14ac:dyDescent="0.15">
      <c r="A1400" s="15">
        <v>43759.706653194444</v>
      </c>
      <c r="B1400" s="6" t="s">
        <v>141</v>
      </c>
      <c r="C1400" s="6" t="s">
        <v>210</v>
      </c>
      <c r="E1400" s="4" t="str">
        <f t="shared" si="0"/>
        <v>Isiah Martinez</v>
      </c>
      <c r="F1400" s="4" t="str">
        <f t="shared" si="1"/>
        <v>Manor Early College High School</v>
      </c>
      <c r="G1400" s="4" t="str">
        <f t="shared" si="2"/>
        <v>WDLP</v>
      </c>
      <c r="L1400" s="6" t="s">
        <v>245</v>
      </c>
    </row>
    <row r="1401" spans="1:23" ht="13" x14ac:dyDescent="0.15">
      <c r="A1401" s="15">
        <v>43759.706680243056</v>
      </c>
      <c r="B1401" s="6" t="s">
        <v>9</v>
      </c>
      <c r="D1401" s="6" t="s">
        <v>210</v>
      </c>
      <c r="E1401" s="4" t="str">
        <f t="shared" si="0"/>
        <v>Valeria Resendiz</v>
      </c>
      <c r="F1401" s="4" t="str">
        <f t="shared" si="1"/>
        <v>Manor Early College High School</v>
      </c>
      <c r="G1401" s="4" t="str">
        <f t="shared" si="2"/>
        <v>SELP</v>
      </c>
      <c r="W1401" s="6" t="s">
        <v>231</v>
      </c>
    </row>
    <row r="1402" spans="1:23" ht="13" x14ac:dyDescent="0.15">
      <c r="A1402" s="15">
        <v>43759.707990115741</v>
      </c>
      <c r="B1402" s="6" t="s">
        <v>141</v>
      </c>
      <c r="C1402" s="6" t="s">
        <v>210</v>
      </c>
      <c r="E1402" s="4" t="str">
        <f t="shared" si="0"/>
        <v>Kel Paw</v>
      </c>
      <c r="F1402" s="4" t="str">
        <f t="shared" si="1"/>
        <v>Manor Early College High School</v>
      </c>
      <c r="G1402" s="4" t="str">
        <f t="shared" si="2"/>
        <v>WDLP</v>
      </c>
      <c r="L1402" s="6" t="s">
        <v>408</v>
      </c>
    </row>
    <row r="1403" spans="1:23" ht="13" x14ac:dyDescent="0.15">
      <c r="A1403" s="15">
        <v>43759.708069629633</v>
      </c>
      <c r="B1403" s="6" t="s">
        <v>141</v>
      </c>
      <c r="C1403" s="6" t="s">
        <v>210</v>
      </c>
      <c r="E1403" s="4" t="str">
        <f t="shared" si="0"/>
        <v>Ashley Krang</v>
      </c>
      <c r="F1403" s="4" t="str">
        <f t="shared" si="1"/>
        <v>Manor Early College High School</v>
      </c>
      <c r="G1403" s="4" t="str">
        <f t="shared" si="2"/>
        <v>WDLP</v>
      </c>
      <c r="L1403" s="6" t="s">
        <v>224</v>
      </c>
    </row>
    <row r="1404" spans="1:23" ht="13" x14ac:dyDescent="0.15">
      <c r="A1404" s="15">
        <v>43759.711303749995</v>
      </c>
      <c r="B1404" s="6" t="s">
        <v>141</v>
      </c>
      <c r="C1404" s="6" t="s">
        <v>210</v>
      </c>
      <c r="E1404" s="4" t="str">
        <f t="shared" si="0"/>
        <v>Valeria Mireles-Ortiz</v>
      </c>
      <c r="F1404" s="4" t="str">
        <f t="shared" si="1"/>
        <v>Manor Early College High School</v>
      </c>
      <c r="G1404" s="4" t="str">
        <f t="shared" si="2"/>
        <v>WDLP</v>
      </c>
      <c r="L1404" s="6" t="s">
        <v>244</v>
      </c>
    </row>
    <row r="1405" spans="1:23" ht="13" x14ac:dyDescent="0.15">
      <c r="A1405" s="15">
        <v>43759.712115787042</v>
      </c>
      <c r="B1405" s="6" t="s">
        <v>141</v>
      </c>
      <c r="C1405" s="6" t="s">
        <v>210</v>
      </c>
      <c r="E1405" s="4" t="str">
        <f t="shared" si="0"/>
        <v>Bella Ball</v>
      </c>
      <c r="F1405" s="4" t="str">
        <f t="shared" si="1"/>
        <v>Manor Early College High School</v>
      </c>
      <c r="G1405" s="4" t="str">
        <f t="shared" si="2"/>
        <v>WDLP</v>
      </c>
      <c r="L1405" s="6" t="s">
        <v>240</v>
      </c>
    </row>
    <row r="1406" spans="1:23" ht="13" x14ac:dyDescent="0.15">
      <c r="A1406" s="15">
        <v>43759.714085925923</v>
      </c>
      <c r="B1406" s="6" t="s">
        <v>141</v>
      </c>
      <c r="C1406" s="6" t="s">
        <v>210</v>
      </c>
      <c r="E1406" s="4" t="str">
        <f t="shared" si="0"/>
        <v>Michael Castillo</v>
      </c>
      <c r="F1406" s="4" t="str">
        <f t="shared" si="1"/>
        <v>Manor Early College High School</v>
      </c>
      <c r="G1406" s="4" t="str">
        <f t="shared" si="2"/>
        <v>WDLP</v>
      </c>
      <c r="L1406" s="6" t="s">
        <v>242</v>
      </c>
    </row>
    <row r="1407" spans="1:23" ht="13" x14ac:dyDescent="0.15">
      <c r="A1407" s="15">
        <v>43759.717828217588</v>
      </c>
      <c r="B1407" s="6" t="s">
        <v>141</v>
      </c>
      <c r="C1407" s="6" t="s">
        <v>210</v>
      </c>
      <c r="E1407" s="4" t="str">
        <f t="shared" si="0"/>
        <v>Esait Jaimes</v>
      </c>
      <c r="F1407" s="4" t="str">
        <f t="shared" si="1"/>
        <v>Manor Early College High School</v>
      </c>
      <c r="G1407" s="4" t="str">
        <f t="shared" si="2"/>
        <v>WDLP</v>
      </c>
      <c r="L1407" s="6" t="s">
        <v>233</v>
      </c>
    </row>
    <row r="1408" spans="1:23" ht="13" x14ac:dyDescent="0.15">
      <c r="A1408" s="15">
        <v>43759.719398831017</v>
      </c>
      <c r="B1408" s="6" t="s">
        <v>141</v>
      </c>
      <c r="C1408" s="6" t="s">
        <v>210</v>
      </c>
      <c r="E1408" s="4" t="str">
        <f t="shared" si="0"/>
        <v>Dijonay Thomas</v>
      </c>
      <c r="F1408" s="4" t="str">
        <f t="shared" si="1"/>
        <v>Manor Early College High School</v>
      </c>
      <c r="G1408" s="4" t="str">
        <f t="shared" si="2"/>
        <v>WDLP</v>
      </c>
      <c r="L1408" s="6" t="s">
        <v>246</v>
      </c>
    </row>
    <row r="1409" spans="1:21" ht="13" x14ac:dyDescent="0.15">
      <c r="A1409" s="15">
        <v>43759.72299962963</v>
      </c>
      <c r="B1409" s="6" t="s">
        <v>141</v>
      </c>
      <c r="C1409" s="6" t="s">
        <v>210</v>
      </c>
      <c r="E1409" s="4" t="str">
        <f t="shared" si="0"/>
        <v>Marienne Duran Henriquez</v>
      </c>
      <c r="F1409" s="4" t="str">
        <f t="shared" si="1"/>
        <v>Manor Early College High School</v>
      </c>
      <c r="G1409" s="4" t="str">
        <f t="shared" si="2"/>
        <v>WDLP</v>
      </c>
      <c r="L1409" s="6" t="s">
        <v>219</v>
      </c>
    </row>
    <row r="1410" spans="1:21" ht="13" x14ac:dyDescent="0.15">
      <c r="A1410" s="15">
        <v>43759.723423148149</v>
      </c>
      <c r="B1410" s="6" t="s">
        <v>141</v>
      </c>
      <c r="C1410" s="6" t="s">
        <v>210</v>
      </c>
      <c r="E1410" s="4" t="str">
        <f t="shared" si="0"/>
        <v>Marienne Duran Henriquez</v>
      </c>
      <c r="F1410" s="4" t="str">
        <f t="shared" si="1"/>
        <v>Manor Early College High School</v>
      </c>
      <c r="G1410" s="4" t="str">
        <f t="shared" si="2"/>
        <v>WDLP</v>
      </c>
      <c r="L1410" s="6" t="s">
        <v>219</v>
      </c>
    </row>
    <row r="1411" spans="1:21" ht="13" x14ac:dyDescent="0.15">
      <c r="A1411" s="15">
        <v>43759.728276805559</v>
      </c>
      <c r="B1411" s="6" t="s">
        <v>141</v>
      </c>
      <c r="C1411" s="6" t="s">
        <v>234</v>
      </c>
      <c r="E1411" s="4" t="str">
        <f t="shared" si="0"/>
        <v>Maria Aranda</v>
      </c>
      <c r="F1411" s="4" t="str">
        <f t="shared" si="1"/>
        <v>Manor High School</v>
      </c>
      <c r="G1411" s="4" t="str">
        <f t="shared" si="2"/>
        <v>WDLP</v>
      </c>
      <c r="M1411" s="6" t="s">
        <v>243</v>
      </c>
    </row>
    <row r="1412" spans="1:21" ht="13" x14ac:dyDescent="0.15">
      <c r="A1412" s="15">
        <v>43759.729433402783</v>
      </c>
      <c r="B1412" s="6" t="s">
        <v>141</v>
      </c>
      <c r="C1412" s="6" t="s">
        <v>210</v>
      </c>
      <c r="E1412" s="4" t="str">
        <f t="shared" si="0"/>
        <v>Kiya Clay</v>
      </c>
      <c r="F1412" s="4" t="str">
        <f t="shared" si="1"/>
        <v>Manor Early College High School</v>
      </c>
      <c r="G1412" s="4" t="str">
        <f t="shared" si="2"/>
        <v>WDLP</v>
      </c>
      <c r="L1412" s="6" t="s">
        <v>212</v>
      </c>
    </row>
    <row r="1413" spans="1:21" ht="13" x14ac:dyDescent="0.15">
      <c r="A1413" s="15">
        <v>43759.73197173611</v>
      </c>
      <c r="B1413" s="6" t="s">
        <v>141</v>
      </c>
      <c r="C1413" s="6" t="s">
        <v>210</v>
      </c>
      <c r="E1413" s="4" t="str">
        <f t="shared" si="0"/>
        <v>Jeremiah Anderson</v>
      </c>
      <c r="F1413" s="4" t="str">
        <f t="shared" si="1"/>
        <v>Manor Early College High School</v>
      </c>
      <c r="G1413" s="4" t="str">
        <f t="shared" si="2"/>
        <v>WDLP</v>
      </c>
      <c r="L1413" s="6" t="s">
        <v>239</v>
      </c>
    </row>
    <row r="1414" spans="1:21" ht="13" x14ac:dyDescent="0.15">
      <c r="A1414" s="15">
        <v>43759.780144629629</v>
      </c>
      <c r="B1414" s="6" t="s">
        <v>141</v>
      </c>
      <c r="C1414" s="6" t="s">
        <v>210</v>
      </c>
      <c r="E1414" s="4" t="str">
        <f t="shared" si="0"/>
        <v>Diego Garcia</v>
      </c>
      <c r="F1414" s="4" t="str">
        <f t="shared" si="1"/>
        <v>Manor Early College High School</v>
      </c>
      <c r="G1414" s="4" t="str">
        <f t="shared" si="2"/>
        <v>WDLP</v>
      </c>
      <c r="L1414" s="6" t="s">
        <v>241</v>
      </c>
    </row>
    <row r="1415" spans="1:21" ht="13" x14ac:dyDescent="0.15">
      <c r="A1415" s="15">
        <v>43760.631935752317</v>
      </c>
      <c r="B1415" s="6" t="s">
        <v>9</v>
      </c>
      <c r="D1415" s="6" t="s">
        <v>247</v>
      </c>
      <c r="E1415" s="4" t="str">
        <f t="shared" si="0"/>
        <v>Lucian Winkelmann Swaim</v>
      </c>
      <c r="F1415" s="4" t="str">
        <f t="shared" si="1"/>
        <v>Harmony</v>
      </c>
      <c r="G1415" s="4" t="str">
        <f t="shared" si="2"/>
        <v>SELP</v>
      </c>
      <c r="U1415" s="6" t="s">
        <v>248</v>
      </c>
    </row>
    <row r="1416" spans="1:21" ht="13" x14ac:dyDescent="0.15">
      <c r="A1416" s="15">
        <v>43760.633220914351</v>
      </c>
      <c r="B1416" s="6" t="s">
        <v>9</v>
      </c>
      <c r="D1416" s="6" t="s">
        <v>247</v>
      </c>
      <c r="E1416" s="4" t="str">
        <f t="shared" si="0"/>
        <v>Jeshua Rios Meza</v>
      </c>
      <c r="F1416" s="4" t="str">
        <f t="shared" si="1"/>
        <v>Harmony</v>
      </c>
      <c r="G1416" s="4" t="str">
        <f t="shared" si="2"/>
        <v>SELP</v>
      </c>
      <c r="U1416" s="6" t="s">
        <v>354</v>
      </c>
    </row>
    <row r="1417" spans="1:21" ht="13" x14ac:dyDescent="0.15">
      <c r="A1417" s="15">
        <v>43760.633449247689</v>
      </c>
      <c r="B1417" s="6" t="s">
        <v>9</v>
      </c>
      <c r="D1417" s="6" t="s">
        <v>247</v>
      </c>
      <c r="E1417" s="4" t="str">
        <f t="shared" si="0"/>
        <v>Samantha Ross</v>
      </c>
      <c r="F1417" s="4" t="str">
        <f t="shared" si="1"/>
        <v>Harmony</v>
      </c>
      <c r="G1417" s="4" t="str">
        <f t="shared" si="2"/>
        <v>SELP</v>
      </c>
      <c r="U1417" s="6" t="s">
        <v>249</v>
      </c>
    </row>
    <row r="1418" spans="1:21" ht="13" x14ac:dyDescent="0.15">
      <c r="A1418" s="15">
        <v>43760.634094305555</v>
      </c>
      <c r="B1418" s="6" t="s">
        <v>141</v>
      </c>
      <c r="C1418" s="6" t="s">
        <v>247</v>
      </c>
      <c r="E1418" s="4" t="str">
        <f t="shared" si="0"/>
        <v>Pranav Rao</v>
      </c>
      <c r="F1418" s="4" t="str">
        <f t="shared" si="1"/>
        <v>Harmony</v>
      </c>
      <c r="G1418" s="4" t="str">
        <f t="shared" si="2"/>
        <v>WDLP</v>
      </c>
      <c r="J1418" s="6" t="s">
        <v>269</v>
      </c>
    </row>
    <row r="1419" spans="1:21" ht="13" x14ac:dyDescent="0.15">
      <c r="A1419" s="15">
        <v>43760.634643657409</v>
      </c>
      <c r="B1419" s="6" t="s">
        <v>9</v>
      </c>
      <c r="D1419" s="6" t="s">
        <v>247</v>
      </c>
      <c r="E1419" s="4" t="str">
        <f t="shared" si="0"/>
        <v>Guilliana Lopez</v>
      </c>
      <c r="F1419" s="4" t="str">
        <f t="shared" si="1"/>
        <v>Harmony</v>
      </c>
      <c r="G1419" s="4" t="str">
        <f t="shared" si="2"/>
        <v>SELP</v>
      </c>
      <c r="U1419" s="6" t="s">
        <v>271</v>
      </c>
    </row>
    <row r="1420" spans="1:21" ht="13" x14ac:dyDescent="0.15">
      <c r="A1420" s="15">
        <v>43760.635269305552</v>
      </c>
      <c r="B1420" s="6" t="s">
        <v>141</v>
      </c>
      <c r="C1420" s="6" t="s">
        <v>247</v>
      </c>
      <c r="E1420" s="4" t="str">
        <f t="shared" si="0"/>
        <v>Brenda Hernandez</v>
      </c>
      <c r="F1420" s="4" t="str">
        <f t="shared" si="1"/>
        <v>Harmony</v>
      </c>
      <c r="G1420" s="4" t="str">
        <f t="shared" si="2"/>
        <v>WDLP</v>
      </c>
      <c r="J1420" s="6" t="s">
        <v>290</v>
      </c>
    </row>
    <row r="1421" spans="1:21" ht="13" x14ac:dyDescent="0.15">
      <c r="A1421" s="15">
        <v>43760.635299652778</v>
      </c>
      <c r="B1421" s="6" t="s">
        <v>9</v>
      </c>
      <c r="D1421" s="6" t="s">
        <v>247</v>
      </c>
      <c r="E1421" s="4" t="str">
        <f t="shared" si="0"/>
        <v>Sergio Sanchez</v>
      </c>
      <c r="F1421" s="4" t="str">
        <f t="shared" si="1"/>
        <v>Harmony</v>
      </c>
      <c r="G1421" s="4" t="str">
        <f t="shared" si="2"/>
        <v>SELP</v>
      </c>
      <c r="U1421" s="6" t="s">
        <v>261</v>
      </c>
    </row>
    <row r="1422" spans="1:21" ht="13" x14ac:dyDescent="0.15">
      <c r="A1422" s="15">
        <v>43760.635339652777</v>
      </c>
      <c r="B1422" s="6" t="s">
        <v>141</v>
      </c>
      <c r="C1422" s="6" t="s">
        <v>247</v>
      </c>
      <c r="E1422" s="4" t="str">
        <f t="shared" si="0"/>
        <v>Awenetria McHorse</v>
      </c>
      <c r="F1422" s="4" t="str">
        <f t="shared" si="1"/>
        <v>Harmony</v>
      </c>
      <c r="G1422" s="4" t="str">
        <f t="shared" si="2"/>
        <v>WDLP</v>
      </c>
      <c r="J1422" s="6" t="s">
        <v>254</v>
      </c>
    </row>
    <row r="1423" spans="1:21" ht="13" x14ac:dyDescent="0.15">
      <c r="A1423" s="15">
        <v>43760.635449571761</v>
      </c>
      <c r="B1423" s="6" t="s">
        <v>9</v>
      </c>
      <c r="D1423" s="6" t="s">
        <v>247</v>
      </c>
      <c r="E1423" s="4" t="str">
        <f t="shared" si="0"/>
        <v>Brooke Fuessel</v>
      </c>
      <c r="F1423" s="4" t="str">
        <f t="shared" si="1"/>
        <v>Harmony</v>
      </c>
      <c r="G1423" s="4" t="str">
        <f t="shared" si="2"/>
        <v>SELP</v>
      </c>
      <c r="U1423" s="6" t="s">
        <v>268</v>
      </c>
    </row>
    <row r="1424" spans="1:21" ht="13" x14ac:dyDescent="0.15">
      <c r="A1424" s="15">
        <v>43760.635504212958</v>
      </c>
      <c r="B1424" s="6" t="s">
        <v>9</v>
      </c>
      <c r="D1424" s="6" t="s">
        <v>247</v>
      </c>
      <c r="E1424" s="4" t="str">
        <f t="shared" si="0"/>
        <v>McKalex Alexander</v>
      </c>
      <c r="F1424" s="4" t="str">
        <f t="shared" si="1"/>
        <v>Harmony</v>
      </c>
      <c r="G1424" s="4" t="str">
        <f t="shared" si="2"/>
        <v>SELP</v>
      </c>
      <c r="U1424" s="6" t="s">
        <v>264</v>
      </c>
    </row>
    <row r="1425" spans="1:24" ht="13" x14ac:dyDescent="0.15">
      <c r="A1425" s="15">
        <v>43760.635614733794</v>
      </c>
      <c r="B1425" s="6" t="s">
        <v>9</v>
      </c>
      <c r="D1425" s="6" t="s">
        <v>247</v>
      </c>
      <c r="E1425" s="4" t="str">
        <f t="shared" si="0"/>
        <v>Ethan Do</v>
      </c>
      <c r="F1425" s="4" t="str">
        <f t="shared" si="1"/>
        <v>Harmony</v>
      </c>
      <c r="G1425" s="4" t="str">
        <f t="shared" si="2"/>
        <v>SELP</v>
      </c>
      <c r="U1425" s="6" t="s">
        <v>256</v>
      </c>
    </row>
    <row r="1426" spans="1:24" ht="13" x14ac:dyDescent="0.15">
      <c r="A1426" s="15">
        <v>43760.635931655095</v>
      </c>
      <c r="B1426" s="6" t="s">
        <v>141</v>
      </c>
      <c r="C1426" s="6" t="s">
        <v>247</v>
      </c>
      <c r="E1426" s="4" t="str">
        <f t="shared" si="0"/>
        <v>Catherine Hyatt</v>
      </c>
      <c r="F1426" s="4" t="str">
        <f t="shared" si="1"/>
        <v>Harmony</v>
      </c>
      <c r="G1426" s="4" t="str">
        <f t="shared" si="2"/>
        <v>WDLP</v>
      </c>
      <c r="J1426" s="6" t="s">
        <v>257</v>
      </c>
    </row>
    <row r="1427" spans="1:24" ht="13" x14ac:dyDescent="0.15">
      <c r="A1427" s="15">
        <v>43760.6360790162</v>
      </c>
      <c r="B1427" s="6" t="s">
        <v>9</v>
      </c>
      <c r="D1427" s="6" t="s">
        <v>247</v>
      </c>
      <c r="E1427" s="4" t="str">
        <f t="shared" si="0"/>
        <v>Elianai Reyes</v>
      </c>
      <c r="F1427" s="4" t="str">
        <f t="shared" si="1"/>
        <v>Harmony</v>
      </c>
      <c r="G1427" s="4" t="str">
        <f t="shared" si="2"/>
        <v>SELP</v>
      </c>
      <c r="U1427" s="6" t="s">
        <v>267</v>
      </c>
    </row>
    <row r="1428" spans="1:24" ht="13" x14ac:dyDescent="0.15">
      <c r="A1428" s="15">
        <v>43760.636203287038</v>
      </c>
      <c r="B1428" s="6" t="s">
        <v>141</v>
      </c>
      <c r="C1428" s="6" t="s">
        <v>247</v>
      </c>
      <c r="E1428" s="4" t="str">
        <f t="shared" si="0"/>
        <v>Jenibelle Corro</v>
      </c>
      <c r="F1428" s="4" t="str">
        <f t="shared" si="1"/>
        <v>Harmony</v>
      </c>
      <c r="G1428" s="4" t="str">
        <f t="shared" si="2"/>
        <v>WDLP</v>
      </c>
      <c r="J1428" s="6" t="s">
        <v>265</v>
      </c>
    </row>
    <row r="1429" spans="1:24" ht="13" x14ac:dyDescent="0.15">
      <c r="A1429" s="15">
        <v>43760.636358263888</v>
      </c>
      <c r="B1429" s="6" t="s">
        <v>9</v>
      </c>
      <c r="D1429" s="6" t="s">
        <v>247</v>
      </c>
      <c r="E1429" s="4" t="str">
        <f t="shared" si="0"/>
        <v>Emin Koroglu</v>
      </c>
      <c r="F1429" s="4" t="str">
        <f t="shared" si="1"/>
        <v>Harmony</v>
      </c>
      <c r="G1429" s="4" t="str">
        <f t="shared" si="2"/>
        <v>SELP</v>
      </c>
      <c r="U1429" s="6" t="s">
        <v>259</v>
      </c>
    </row>
    <row r="1430" spans="1:24" ht="13" x14ac:dyDescent="0.15">
      <c r="A1430" s="15">
        <v>43760.636376238428</v>
      </c>
      <c r="B1430" s="6" t="s">
        <v>9</v>
      </c>
      <c r="D1430" s="6" t="s">
        <v>247</v>
      </c>
      <c r="E1430" s="4" t="str">
        <f t="shared" si="0"/>
        <v>Rameez Khawaja</v>
      </c>
      <c r="F1430" s="4" t="str">
        <f t="shared" si="1"/>
        <v>Harmony</v>
      </c>
      <c r="G1430" s="4" t="str">
        <f t="shared" si="2"/>
        <v>SELP</v>
      </c>
      <c r="U1430" s="6" t="s">
        <v>255</v>
      </c>
    </row>
    <row r="1431" spans="1:24" ht="13" x14ac:dyDescent="0.15">
      <c r="A1431" s="15">
        <v>43760.636395277776</v>
      </c>
      <c r="B1431" s="6" t="s">
        <v>9</v>
      </c>
      <c r="D1431" s="6" t="s">
        <v>247</v>
      </c>
      <c r="E1431" s="4" t="str">
        <f t="shared" si="0"/>
        <v>Cesar Figueroa</v>
      </c>
      <c r="F1431" s="4" t="str">
        <f t="shared" si="1"/>
        <v>Harmony</v>
      </c>
      <c r="G1431" s="4" t="str">
        <f t="shared" si="2"/>
        <v>SELP</v>
      </c>
      <c r="U1431" s="6" t="s">
        <v>356</v>
      </c>
    </row>
    <row r="1432" spans="1:24" ht="13" x14ac:dyDescent="0.15">
      <c r="A1432" s="15">
        <v>43760.636501111112</v>
      </c>
      <c r="B1432" s="6" t="s">
        <v>9</v>
      </c>
      <c r="D1432" s="6" t="s">
        <v>247</v>
      </c>
      <c r="E1432" s="4" t="str">
        <f t="shared" si="0"/>
        <v>Adrian Ortuno</v>
      </c>
      <c r="F1432" s="4" t="str">
        <f t="shared" si="1"/>
        <v>Harmony</v>
      </c>
      <c r="G1432" s="4" t="str">
        <f t="shared" si="2"/>
        <v>SELP</v>
      </c>
      <c r="U1432" s="6" t="s">
        <v>263</v>
      </c>
    </row>
    <row r="1433" spans="1:24" ht="13" x14ac:dyDescent="0.15">
      <c r="A1433" s="15">
        <v>43760.637321759263</v>
      </c>
      <c r="B1433" s="6" t="s">
        <v>141</v>
      </c>
      <c r="C1433" s="6" t="s">
        <v>247</v>
      </c>
      <c r="E1433" s="4" t="str">
        <f t="shared" si="0"/>
        <v>Amauri Clark</v>
      </c>
      <c r="F1433" s="4" t="str">
        <f t="shared" si="1"/>
        <v>Harmony</v>
      </c>
      <c r="G1433" s="4" t="str">
        <f t="shared" si="2"/>
        <v>WDLP</v>
      </c>
      <c r="J1433" s="6" t="s">
        <v>258</v>
      </c>
    </row>
    <row r="1434" spans="1:24" ht="13" x14ac:dyDescent="0.15">
      <c r="A1434" s="15">
        <v>43760.63735611111</v>
      </c>
      <c r="B1434" s="6" t="s">
        <v>9</v>
      </c>
      <c r="D1434" s="6" t="s">
        <v>247</v>
      </c>
      <c r="E1434" s="4" t="str">
        <f t="shared" si="0"/>
        <v>Parker Leveque</v>
      </c>
      <c r="F1434" s="4" t="str">
        <f t="shared" si="1"/>
        <v>Harmony</v>
      </c>
      <c r="G1434" s="4" t="str">
        <f t="shared" si="2"/>
        <v>SELP</v>
      </c>
      <c r="U1434" s="6" t="s">
        <v>262</v>
      </c>
    </row>
    <row r="1435" spans="1:24" ht="13" x14ac:dyDescent="0.15">
      <c r="A1435" s="15">
        <v>43760.63761928241</v>
      </c>
      <c r="B1435" s="6" t="s">
        <v>9</v>
      </c>
      <c r="D1435" s="6" t="s">
        <v>247</v>
      </c>
      <c r="E1435" s="4" t="str">
        <f t="shared" si="0"/>
        <v>Jair Cedillo</v>
      </c>
      <c r="F1435" s="4" t="str">
        <f t="shared" si="1"/>
        <v>Harmony</v>
      </c>
      <c r="G1435" s="4" t="str">
        <f t="shared" si="2"/>
        <v>SELP</v>
      </c>
      <c r="U1435" s="6" t="s">
        <v>260</v>
      </c>
    </row>
    <row r="1436" spans="1:24" ht="13" x14ac:dyDescent="0.15">
      <c r="A1436" s="15">
        <v>43760.638561817133</v>
      </c>
      <c r="B1436" s="6" t="s">
        <v>9</v>
      </c>
      <c r="D1436" s="6" t="s">
        <v>247</v>
      </c>
      <c r="E1436" s="4" t="str">
        <f t="shared" si="0"/>
        <v>Sheldon Ballard</v>
      </c>
      <c r="F1436" s="4" t="str">
        <f t="shared" si="1"/>
        <v>Harmony</v>
      </c>
      <c r="G1436" s="4" t="str">
        <f t="shared" si="2"/>
        <v>SELP</v>
      </c>
      <c r="U1436" s="6" t="s">
        <v>251</v>
      </c>
    </row>
    <row r="1437" spans="1:24" ht="13" x14ac:dyDescent="0.15">
      <c r="A1437" s="15">
        <v>43760.638953495371</v>
      </c>
      <c r="B1437" s="6" t="s">
        <v>141</v>
      </c>
      <c r="C1437" s="6" t="s">
        <v>247</v>
      </c>
      <c r="E1437" s="4" t="str">
        <f t="shared" si="0"/>
        <v>Anas Rahman</v>
      </c>
      <c r="F1437" s="4" t="str">
        <f t="shared" si="1"/>
        <v>Harmony</v>
      </c>
      <c r="G1437" s="4" t="str">
        <f t="shared" si="2"/>
        <v>WDLP</v>
      </c>
      <c r="J1437" s="6" t="s">
        <v>270</v>
      </c>
    </row>
    <row r="1438" spans="1:24" ht="13" x14ac:dyDescent="0.15">
      <c r="A1438" s="15">
        <v>43760.671167800931</v>
      </c>
      <c r="B1438" s="6" t="s">
        <v>141</v>
      </c>
      <c r="C1438" s="6" t="s">
        <v>272</v>
      </c>
      <c r="E1438" s="4" t="str">
        <f t="shared" si="0"/>
        <v>Sofia Mendoza</v>
      </c>
      <c r="F1438" s="4" t="str">
        <f t="shared" si="1"/>
        <v>Manor New Tech</v>
      </c>
      <c r="G1438" s="4" t="str">
        <f t="shared" si="2"/>
        <v>WDLP</v>
      </c>
      <c r="N1438" s="6" t="s">
        <v>280</v>
      </c>
    </row>
    <row r="1439" spans="1:24" ht="13" x14ac:dyDescent="0.15">
      <c r="A1439" s="15">
        <v>43760.671648738426</v>
      </c>
      <c r="B1439" s="6" t="s">
        <v>9</v>
      </c>
      <c r="D1439" s="6" t="s">
        <v>272</v>
      </c>
      <c r="E1439" s="4" t="str">
        <f t="shared" si="0"/>
        <v>Carolina Barboza</v>
      </c>
      <c r="F1439" s="4" t="str">
        <f t="shared" si="1"/>
        <v>Manor New Tech</v>
      </c>
      <c r="G1439" s="4" t="str">
        <f t="shared" si="2"/>
        <v>SELP</v>
      </c>
      <c r="X1439" s="6" t="s">
        <v>277</v>
      </c>
    </row>
    <row r="1440" spans="1:24" ht="13" x14ac:dyDescent="0.15">
      <c r="A1440" s="15">
        <v>43760.672139351853</v>
      </c>
      <c r="B1440" s="6" t="s">
        <v>9</v>
      </c>
      <c r="D1440" s="6" t="s">
        <v>272</v>
      </c>
      <c r="E1440" s="4" t="str">
        <f t="shared" si="0"/>
        <v>Alexandra Loy</v>
      </c>
      <c r="F1440" s="4" t="str">
        <f t="shared" si="1"/>
        <v>Manor New Tech</v>
      </c>
      <c r="G1440" s="4" t="str">
        <f t="shared" si="2"/>
        <v>SELP</v>
      </c>
      <c r="X1440" s="6" t="s">
        <v>276</v>
      </c>
    </row>
    <row r="1441" spans="1:24" ht="13" x14ac:dyDescent="0.15">
      <c r="A1441" s="15">
        <v>43760.672158912035</v>
      </c>
      <c r="B1441" s="6" t="s">
        <v>9</v>
      </c>
      <c r="D1441" s="6" t="s">
        <v>144</v>
      </c>
      <c r="E1441" s="4" t="str">
        <f t="shared" si="0"/>
        <v>Angel Campuzano</v>
      </c>
      <c r="F1441" s="4" t="str">
        <f t="shared" si="1"/>
        <v>Del Valle</v>
      </c>
      <c r="G1441" s="4" t="str">
        <f t="shared" si="2"/>
        <v>SELP</v>
      </c>
      <c r="T1441" s="6" t="s">
        <v>389</v>
      </c>
    </row>
    <row r="1442" spans="1:24" ht="13" x14ac:dyDescent="0.15">
      <c r="A1442" s="15">
        <v>43760.672428865742</v>
      </c>
      <c r="B1442" s="6" t="s">
        <v>141</v>
      </c>
      <c r="C1442" s="6" t="s">
        <v>272</v>
      </c>
      <c r="E1442" s="4" t="str">
        <f t="shared" si="0"/>
        <v>Jenny Khun</v>
      </c>
      <c r="F1442" s="4" t="str">
        <f t="shared" si="1"/>
        <v>Manor New Tech</v>
      </c>
      <c r="G1442" s="4" t="str">
        <f t="shared" si="2"/>
        <v>WDLP</v>
      </c>
      <c r="N1442" s="6" t="s">
        <v>284</v>
      </c>
    </row>
    <row r="1443" spans="1:24" ht="13" x14ac:dyDescent="0.15">
      <c r="A1443" s="15">
        <v>43760.672767696757</v>
      </c>
      <c r="B1443" s="6" t="s">
        <v>141</v>
      </c>
      <c r="C1443" s="6" t="s">
        <v>272</v>
      </c>
      <c r="E1443" s="4" t="str">
        <f t="shared" si="0"/>
        <v>Lidia Guitierrez</v>
      </c>
      <c r="F1443" s="4" t="str">
        <f t="shared" si="1"/>
        <v>Manor New Tech</v>
      </c>
      <c r="G1443" s="4" t="str">
        <f t="shared" si="2"/>
        <v>WDLP</v>
      </c>
      <c r="N1443" s="6" t="s">
        <v>273</v>
      </c>
    </row>
    <row r="1444" spans="1:24" ht="13" x14ac:dyDescent="0.15">
      <c r="A1444" s="15">
        <v>43760.672816203703</v>
      </c>
      <c r="B1444" s="6" t="s">
        <v>141</v>
      </c>
      <c r="C1444" s="6" t="s">
        <v>272</v>
      </c>
      <c r="E1444" s="4" t="str">
        <f t="shared" si="0"/>
        <v>Sofia Mendoza</v>
      </c>
      <c r="F1444" s="4" t="str">
        <f t="shared" si="1"/>
        <v>Manor New Tech</v>
      </c>
      <c r="G1444" s="4" t="str">
        <f t="shared" si="2"/>
        <v>WDLP</v>
      </c>
      <c r="N1444" s="6" t="s">
        <v>280</v>
      </c>
    </row>
    <row r="1445" spans="1:24" ht="13" x14ac:dyDescent="0.15">
      <c r="A1445" s="15">
        <v>43760.674288020833</v>
      </c>
      <c r="B1445" s="6" t="s">
        <v>141</v>
      </c>
      <c r="C1445" s="6" t="s">
        <v>272</v>
      </c>
      <c r="E1445" s="4" t="str">
        <f t="shared" si="0"/>
        <v>Matthew Campos</v>
      </c>
      <c r="F1445" s="4" t="str">
        <f t="shared" si="1"/>
        <v>Manor New Tech</v>
      </c>
      <c r="G1445" s="4" t="str">
        <f t="shared" si="2"/>
        <v>WDLP</v>
      </c>
      <c r="N1445" s="6" t="s">
        <v>281</v>
      </c>
    </row>
    <row r="1446" spans="1:24" ht="13" x14ac:dyDescent="0.15">
      <c r="A1446" s="15">
        <v>43760.67441146991</v>
      </c>
      <c r="B1446" s="6" t="s">
        <v>9</v>
      </c>
      <c r="D1446" s="6" t="s">
        <v>144</v>
      </c>
      <c r="E1446" s="4" t="str">
        <f t="shared" si="0"/>
        <v>Yaritza Kenyon</v>
      </c>
      <c r="F1446" s="4" t="str">
        <f t="shared" si="1"/>
        <v>Del Valle</v>
      </c>
      <c r="G1446" s="4" t="str">
        <f t="shared" si="2"/>
        <v>SELP</v>
      </c>
      <c r="T1446" s="6" t="s">
        <v>391</v>
      </c>
    </row>
    <row r="1447" spans="1:24" ht="13" x14ac:dyDescent="0.15">
      <c r="A1447" s="15">
        <v>43760.675499687495</v>
      </c>
      <c r="B1447" s="6" t="s">
        <v>9</v>
      </c>
      <c r="D1447" s="6" t="s">
        <v>144</v>
      </c>
      <c r="E1447" s="4" t="str">
        <f t="shared" si="0"/>
        <v>Edgar Velasco</v>
      </c>
      <c r="F1447" s="4" t="str">
        <f t="shared" si="1"/>
        <v>Del Valle</v>
      </c>
      <c r="G1447" s="4" t="str">
        <f t="shared" si="2"/>
        <v>SELP</v>
      </c>
      <c r="T1447" s="6" t="s">
        <v>300</v>
      </c>
    </row>
    <row r="1448" spans="1:24" ht="13" x14ac:dyDescent="0.15">
      <c r="A1448" s="15">
        <v>43760.675650104167</v>
      </c>
      <c r="B1448" s="6" t="s">
        <v>9</v>
      </c>
      <c r="D1448" s="6" t="s">
        <v>272</v>
      </c>
      <c r="E1448" s="4" t="str">
        <f t="shared" si="0"/>
        <v>Ryan Sexton</v>
      </c>
      <c r="F1448" s="4" t="str">
        <f t="shared" si="1"/>
        <v>Manor New Tech</v>
      </c>
      <c r="G1448" s="4" t="str">
        <f t="shared" si="2"/>
        <v>SELP</v>
      </c>
      <c r="X1448" s="6" t="s">
        <v>282</v>
      </c>
    </row>
    <row r="1449" spans="1:24" ht="13" x14ac:dyDescent="0.15">
      <c r="A1449" s="15">
        <v>43760.677246342588</v>
      </c>
      <c r="B1449" s="6" t="s">
        <v>141</v>
      </c>
      <c r="C1449" s="6" t="s">
        <v>272</v>
      </c>
      <c r="E1449" s="4" t="str">
        <f t="shared" si="0"/>
        <v>Jaime Bautista</v>
      </c>
      <c r="F1449" s="4" t="str">
        <f t="shared" si="1"/>
        <v>Manor New Tech</v>
      </c>
      <c r="G1449" s="4" t="str">
        <f t="shared" si="2"/>
        <v>WDLP</v>
      </c>
      <c r="N1449" s="6" t="s">
        <v>292</v>
      </c>
    </row>
    <row r="1450" spans="1:24" ht="13" x14ac:dyDescent="0.15">
      <c r="A1450" s="15">
        <v>43760.678867569441</v>
      </c>
      <c r="B1450" s="6" t="s">
        <v>9</v>
      </c>
      <c r="D1450" s="6" t="s">
        <v>288</v>
      </c>
      <c r="E1450" s="4" t="str">
        <f t="shared" si="0"/>
        <v>Nanda Prasad</v>
      </c>
      <c r="F1450" s="4" t="str">
        <f t="shared" si="1"/>
        <v>Hendrickson</v>
      </c>
      <c r="G1450" s="4" t="str">
        <f t="shared" si="2"/>
        <v>SELP</v>
      </c>
      <c r="V1450" s="6" t="s">
        <v>49</v>
      </c>
    </row>
    <row r="1451" spans="1:24" ht="13" x14ac:dyDescent="0.15">
      <c r="A1451" s="15">
        <v>43760.678978946758</v>
      </c>
      <c r="B1451" s="6" t="s">
        <v>9</v>
      </c>
      <c r="D1451" s="6" t="s">
        <v>144</v>
      </c>
      <c r="E1451" s="4" t="str">
        <f t="shared" si="0"/>
        <v>Rocio Montero</v>
      </c>
      <c r="F1451" s="4" t="str">
        <f t="shared" si="1"/>
        <v>Del Valle</v>
      </c>
      <c r="G1451" s="4" t="str">
        <f t="shared" si="2"/>
        <v>SELP</v>
      </c>
      <c r="T1451" s="6" t="s">
        <v>286</v>
      </c>
    </row>
    <row r="1452" spans="1:24" ht="13" x14ac:dyDescent="0.15">
      <c r="A1452" s="15">
        <v>43760.679561562501</v>
      </c>
      <c r="B1452" s="6" t="s">
        <v>9</v>
      </c>
      <c r="D1452" s="6" t="s">
        <v>288</v>
      </c>
      <c r="E1452" s="4" t="str">
        <f t="shared" si="0"/>
        <v>Avn Josh Manigsaca</v>
      </c>
      <c r="F1452" s="4" t="str">
        <f t="shared" si="1"/>
        <v>Hendrickson</v>
      </c>
      <c r="G1452" s="4" t="str">
        <f t="shared" si="2"/>
        <v>SELP</v>
      </c>
      <c r="V1452" s="6" t="s">
        <v>12</v>
      </c>
    </row>
    <row r="1453" spans="1:24" ht="13" x14ac:dyDescent="0.15">
      <c r="A1453" s="15">
        <v>43760.679977615742</v>
      </c>
      <c r="B1453" s="6" t="s">
        <v>141</v>
      </c>
      <c r="C1453" s="6" t="s">
        <v>272</v>
      </c>
      <c r="E1453" s="4" t="str">
        <f t="shared" si="0"/>
        <v>Francisco Ruiz Silva</v>
      </c>
      <c r="F1453" s="4" t="str">
        <f t="shared" si="1"/>
        <v>Manor New Tech</v>
      </c>
      <c r="G1453" s="4" t="str">
        <f t="shared" si="2"/>
        <v>WDLP</v>
      </c>
      <c r="N1453" s="6" t="s">
        <v>320</v>
      </c>
    </row>
    <row r="1454" spans="1:24" ht="13" x14ac:dyDescent="0.15">
      <c r="A1454" s="15">
        <v>43760.680248414355</v>
      </c>
      <c r="B1454" s="6" t="s">
        <v>141</v>
      </c>
      <c r="C1454" s="6" t="s">
        <v>272</v>
      </c>
      <c r="E1454" s="4" t="str">
        <f t="shared" si="0"/>
        <v>Aileen Rodriguez</v>
      </c>
      <c r="F1454" s="4" t="str">
        <f t="shared" si="1"/>
        <v>Manor New Tech</v>
      </c>
      <c r="G1454" s="4" t="str">
        <f t="shared" si="2"/>
        <v>WDLP</v>
      </c>
      <c r="N1454" s="6" t="s">
        <v>278</v>
      </c>
    </row>
    <row r="1455" spans="1:24" ht="13" x14ac:dyDescent="0.15">
      <c r="A1455" s="15">
        <v>43760.680367777779</v>
      </c>
      <c r="B1455" s="6" t="s">
        <v>9</v>
      </c>
      <c r="D1455" s="6" t="s">
        <v>288</v>
      </c>
      <c r="E1455" s="4" t="str">
        <f t="shared" si="0"/>
        <v>Isabella Gangle</v>
      </c>
      <c r="F1455" s="4" t="str">
        <f t="shared" si="1"/>
        <v>Hendrickson</v>
      </c>
      <c r="G1455" s="4" t="str">
        <f t="shared" si="2"/>
        <v>SELP</v>
      </c>
      <c r="V1455" s="6" t="s">
        <v>27</v>
      </c>
    </row>
    <row r="1456" spans="1:24" ht="13" x14ac:dyDescent="0.15">
      <c r="A1456" s="15">
        <v>43760.680506979166</v>
      </c>
      <c r="B1456" s="6" t="s">
        <v>141</v>
      </c>
      <c r="C1456" s="6" t="s">
        <v>288</v>
      </c>
      <c r="E1456" s="4" t="str">
        <f t="shared" si="0"/>
        <v>Skylar Schlicht</v>
      </c>
      <c r="F1456" s="4" t="str">
        <f t="shared" si="1"/>
        <v>Hendrickson</v>
      </c>
      <c r="G1456" s="4" t="str">
        <f t="shared" si="2"/>
        <v>WDLP</v>
      </c>
      <c r="K1456" s="6" t="s">
        <v>295</v>
      </c>
    </row>
    <row r="1457" spans="1:24" ht="13" x14ac:dyDescent="0.15">
      <c r="A1457" s="15">
        <v>43760.680578171297</v>
      </c>
      <c r="B1457" s="6" t="s">
        <v>141</v>
      </c>
      <c r="C1457" s="6" t="s">
        <v>288</v>
      </c>
      <c r="E1457" s="4" t="str">
        <f t="shared" si="0"/>
        <v>Camryn Wade</v>
      </c>
      <c r="F1457" s="4" t="str">
        <f t="shared" si="1"/>
        <v>Hendrickson</v>
      </c>
      <c r="G1457" s="4" t="str">
        <f t="shared" si="2"/>
        <v>WDLP</v>
      </c>
      <c r="K1457" s="6" t="s">
        <v>388</v>
      </c>
    </row>
    <row r="1458" spans="1:24" ht="13" x14ac:dyDescent="0.15">
      <c r="A1458" s="15">
        <v>43760.680828587967</v>
      </c>
      <c r="B1458" s="6" t="s">
        <v>9</v>
      </c>
      <c r="D1458" s="6" t="s">
        <v>288</v>
      </c>
      <c r="E1458" s="4" t="str">
        <f t="shared" si="0"/>
        <v>Trayton Selissen</v>
      </c>
      <c r="F1458" s="4" t="str">
        <f t="shared" si="1"/>
        <v>Hendrickson</v>
      </c>
      <c r="G1458" s="4" t="str">
        <f t="shared" si="2"/>
        <v>SELP</v>
      </c>
      <c r="V1458" s="6" t="s">
        <v>59</v>
      </c>
    </row>
    <row r="1459" spans="1:24" ht="13" x14ac:dyDescent="0.15">
      <c r="A1459" s="15">
        <v>43760.681076921297</v>
      </c>
      <c r="B1459" s="6" t="s">
        <v>9</v>
      </c>
      <c r="D1459" s="6" t="s">
        <v>288</v>
      </c>
      <c r="E1459" s="4" t="str">
        <f t="shared" si="0"/>
        <v>Benjamin Pham</v>
      </c>
      <c r="F1459" s="4" t="str">
        <f t="shared" si="1"/>
        <v>Hendrickson</v>
      </c>
      <c r="G1459" s="4" t="str">
        <f t="shared" si="2"/>
        <v>SELP</v>
      </c>
      <c r="V1459" s="6" t="s">
        <v>14</v>
      </c>
    </row>
    <row r="1460" spans="1:24" ht="13" x14ac:dyDescent="0.15">
      <c r="A1460" s="15">
        <v>43760.681502164356</v>
      </c>
      <c r="B1460" s="6" t="s">
        <v>141</v>
      </c>
      <c r="C1460" s="6" t="s">
        <v>288</v>
      </c>
      <c r="E1460" s="4" t="str">
        <f t="shared" si="0"/>
        <v>Aubrey Van Zandt</v>
      </c>
      <c r="F1460" s="4" t="str">
        <f t="shared" si="1"/>
        <v>Hendrickson</v>
      </c>
      <c r="G1460" s="4" t="str">
        <f t="shared" si="2"/>
        <v>WDLP</v>
      </c>
      <c r="K1460" s="6" t="s">
        <v>302</v>
      </c>
    </row>
    <row r="1461" spans="1:24" ht="13" x14ac:dyDescent="0.15">
      <c r="A1461" s="15">
        <v>43760.681633425927</v>
      </c>
      <c r="B1461" s="6" t="s">
        <v>141</v>
      </c>
      <c r="C1461" s="6" t="s">
        <v>288</v>
      </c>
      <c r="E1461" s="4" t="str">
        <f t="shared" si="0"/>
        <v>Jennifer Wieckowski</v>
      </c>
      <c r="F1461" s="4" t="str">
        <f t="shared" si="1"/>
        <v>Hendrickson</v>
      </c>
      <c r="G1461" s="4" t="str">
        <f t="shared" si="2"/>
        <v>WDLP</v>
      </c>
      <c r="K1461" s="6" t="s">
        <v>293</v>
      </c>
    </row>
    <row r="1462" spans="1:24" ht="13" x14ac:dyDescent="0.15">
      <c r="A1462" s="15">
        <v>43760.681671956016</v>
      </c>
      <c r="B1462" s="6" t="s">
        <v>141</v>
      </c>
      <c r="C1462" s="6" t="s">
        <v>288</v>
      </c>
      <c r="E1462" s="4" t="str">
        <f t="shared" si="0"/>
        <v>Brooke Wickersham</v>
      </c>
      <c r="F1462" s="4" t="str">
        <f t="shared" si="1"/>
        <v>Hendrickson</v>
      </c>
      <c r="G1462" s="4" t="str">
        <f t="shared" si="2"/>
        <v>WDLP</v>
      </c>
      <c r="K1462" s="6" t="s">
        <v>294</v>
      </c>
    </row>
    <row r="1463" spans="1:24" ht="13" x14ac:dyDescent="0.15">
      <c r="A1463" s="15">
        <v>43760.683082268515</v>
      </c>
      <c r="B1463" s="6" t="s">
        <v>141</v>
      </c>
      <c r="C1463" s="6" t="s">
        <v>288</v>
      </c>
      <c r="E1463" s="4" t="str">
        <f t="shared" si="0"/>
        <v>Jayden Banks</v>
      </c>
      <c r="F1463" s="4" t="str">
        <f t="shared" si="1"/>
        <v>Hendrickson</v>
      </c>
      <c r="G1463" s="4" t="str">
        <f t="shared" si="2"/>
        <v>WDLP</v>
      </c>
      <c r="K1463" s="6" t="s">
        <v>303</v>
      </c>
    </row>
    <row r="1464" spans="1:24" ht="13" x14ac:dyDescent="0.15">
      <c r="A1464" s="15">
        <v>43760.683469108801</v>
      </c>
      <c r="B1464" s="6" t="s">
        <v>141</v>
      </c>
      <c r="C1464" s="6" t="s">
        <v>272</v>
      </c>
      <c r="E1464" s="4" t="str">
        <f t="shared" si="0"/>
        <v>Sheccid Cepeda</v>
      </c>
      <c r="F1464" s="4" t="str">
        <f t="shared" si="1"/>
        <v>Manor New Tech</v>
      </c>
      <c r="G1464" s="4" t="str">
        <f t="shared" si="2"/>
        <v>WDLP</v>
      </c>
      <c r="N1464" s="6" t="s">
        <v>319</v>
      </c>
    </row>
    <row r="1465" spans="1:24" ht="13" x14ac:dyDescent="0.15">
      <c r="A1465" s="15">
        <v>43760.683507731483</v>
      </c>
      <c r="B1465" s="6" t="s">
        <v>141</v>
      </c>
      <c r="C1465" s="6" t="s">
        <v>288</v>
      </c>
      <c r="E1465" s="4" t="str">
        <f t="shared" si="0"/>
        <v>Fatima Ali</v>
      </c>
      <c r="F1465" s="4" t="str">
        <f t="shared" si="1"/>
        <v>Hendrickson</v>
      </c>
      <c r="G1465" s="4" t="str">
        <f t="shared" si="2"/>
        <v>WDLP</v>
      </c>
      <c r="K1465" s="6" t="s">
        <v>301</v>
      </c>
    </row>
    <row r="1466" spans="1:24" ht="13" x14ac:dyDescent="0.15">
      <c r="A1466" s="15">
        <v>43760.684279456022</v>
      </c>
      <c r="B1466" s="6" t="s">
        <v>141</v>
      </c>
      <c r="C1466" s="6" t="s">
        <v>288</v>
      </c>
      <c r="E1466" s="4" t="str">
        <f t="shared" si="0"/>
        <v>TyJah Simon</v>
      </c>
      <c r="F1466" s="4" t="str">
        <f t="shared" si="1"/>
        <v>Hendrickson</v>
      </c>
      <c r="G1466" s="4" t="str">
        <f t="shared" si="2"/>
        <v>WDLP</v>
      </c>
      <c r="K1466" s="6" t="s">
        <v>289</v>
      </c>
    </row>
    <row r="1467" spans="1:24" ht="13" x14ac:dyDescent="0.15">
      <c r="A1467" s="15">
        <v>43760.684549976853</v>
      </c>
      <c r="B1467" s="6" t="s">
        <v>141</v>
      </c>
      <c r="C1467" s="6" t="s">
        <v>288</v>
      </c>
      <c r="E1467" s="4" t="str">
        <f t="shared" si="0"/>
        <v>Anabelle Serrano</v>
      </c>
      <c r="F1467" s="4" t="str">
        <f t="shared" si="1"/>
        <v>Hendrickson</v>
      </c>
      <c r="G1467" s="4" t="str">
        <f t="shared" si="2"/>
        <v>WDLP</v>
      </c>
      <c r="K1467" s="6" t="s">
        <v>330</v>
      </c>
    </row>
    <row r="1468" spans="1:24" ht="13" x14ac:dyDescent="0.15">
      <c r="A1468" s="15">
        <v>43760.684707777778</v>
      </c>
      <c r="B1468" s="6" t="s">
        <v>9</v>
      </c>
      <c r="D1468" s="6" t="s">
        <v>144</v>
      </c>
      <c r="E1468" s="4" t="str">
        <f t="shared" si="0"/>
        <v>Rand Lindsey</v>
      </c>
      <c r="F1468" s="4" t="str">
        <f t="shared" si="1"/>
        <v>Del Valle</v>
      </c>
      <c r="G1468" s="4" t="str">
        <f t="shared" si="2"/>
        <v>SELP</v>
      </c>
      <c r="T1468" s="6" t="s">
        <v>306</v>
      </c>
    </row>
    <row r="1469" spans="1:24" ht="13" x14ac:dyDescent="0.15">
      <c r="A1469" s="15">
        <v>43760.684971504626</v>
      </c>
      <c r="B1469" s="6" t="s">
        <v>9</v>
      </c>
      <c r="D1469" s="6" t="s">
        <v>272</v>
      </c>
      <c r="E1469" s="4" t="str">
        <f t="shared" si="0"/>
        <v>Carlos Hoover</v>
      </c>
      <c r="F1469" s="4" t="str">
        <f t="shared" si="1"/>
        <v>Manor New Tech</v>
      </c>
      <c r="G1469" s="4" t="str">
        <f t="shared" si="2"/>
        <v>SELP</v>
      </c>
      <c r="X1469" s="6" t="s">
        <v>386</v>
      </c>
    </row>
    <row r="1470" spans="1:24" ht="13" x14ac:dyDescent="0.15">
      <c r="A1470" s="15">
        <v>43760.685249756949</v>
      </c>
      <c r="B1470" s="6" t="s">
        <v>9</v>
      </c>
      <c r="D1470" s="6" t="s">
        <v>288</v>
      </c>
      <c r="E1470" s="4" t="str">
        <f t="shared" si="0"/>
        <v>Abbas Abidi</v>
      </c>
      <c r="F1470" s="4" t="str">
        <f t="shared" si="1"/>
        <v>Hendrickson</v>
      </c>
      <c r="G1470" s="4" t="str">
        <f t="shared" si="2"/>
        <v>SELP</v>
      </c>
      <c r="V1470" s="6" t="s">
        <v>6</v>
      </c>
    </row>
    <row r="1471" spans="1:24" ht="13" x14ac:dyDescent="0.15">
      <c r="A1471" s="15">
        <v>43760.685297430551</v>
      </c>
      <c r="B1471" s="6" t="s">
        <v>141</v>
      </c>
      <c r="C1471" s="6" t="s">
        <v>272</v>
      </c>
      <c r="E1471" s="4" t="str">
        <f t="shared" si="0"/>
        <v>Mahder Adenew</v>
      </c>
      <c r="F1471" s="4" t="str">
        <f t="shared" si="1"/>
        <v>Manor New Tech</v>
      </c>
      <c r="G1471" s="4" t="str">
        <f t="shared" si="2"/>
        <v>WDLP</v>
      </c>
      <c r="N1471" s="6" t="s">
        <v>312</v>
      </c>
    </row>
    <row r="1472" spans="1:24" ht="13" x14ac:dyDescent="0.15">
      <c r="A1472" s="15">
        <v>43760.685445185183</v>
      </c>
      <c r="B1472" s="6" t="s">
        <v>9</v>
      </c>
      <c r="D1472" s="6" t="s">
        <v>288</v>
      </c>
      <c r="E1472" s="4" t="str">
        <f t="shared" si="0"/>
        <v>Monae Thompson</v>
      </c>
      <c r="F1472" s="4" t="str">
        <f t="shared" si="1"/>
        <v>Hendrickson</v>
      </c>
      <c r="G1472" s="4" t="str">
        <f t="shared" si="2"/>
        <v>SELP</v>
      </c>
      <c r="V1472" s="6" t="s">
        <v>43</v>
      </c>
    </row>
    <row r="1473" spans="1:24" ht="13" x14ac:dyDescent="0.15">
      <c r="A1473" s="15">
        <v>43760.685590092588</v>
      </c>
      <c r="B1473" s="6" t="s">
        <v>141</v>
      </c>
      <c r="C1473" s="6" t="s">
        <v>272</v>
      </c>
      <c r="E1473" s="4" t="str">
        <f t="shared" si="0"/>
        <v>Emily Wall-Mata</v>
      </c>
      <c r="F1473" s="4" t="str">
        <f t="shared" si="1"/>
        <v>Manor New Tech</v>
      </c>
      <c r="G1473" s="4" t="str">
        <f t="shared" si="2"/>
        <v>WDLP</v>
      </c>
      <c r="N1473" s="6" t="s">
        <v>313</v>
      </c>
    </row>
    <row r="1474" spans="1:24" ht="13" x14ac:dyDescent="0.15">
      <c r="A1474" s="15">
        <v>43760.685611967594</v>
      </c>
      <c r="B1474" s="6" t="s">
        <v>9</v>
      </c>
      <c r="D1474" s="6" t="s">
        <v>288</v>
      </c>
      <c r="E1474" s="4" t="str">
        <f t="shared" si="0"/>
        <v>Eliyas Salad</v>
      </c>
      <c r="F1474" s="4" t="str">
        <f t="shared" si="1"/>
        <v>Hendrickson</v>
      </c>
      <c r="G1474" s="4" t="str">
        <f t="shared" si="2"/>
        <v>SELP</v>
      </c>
      <c r="V1474" s="6" t="s">
        <v>20</v>
      </c>
    </row>
    <row r="1475" spans="1:24" ht="13" x14ac:dyDescent="0.15">
      <c r="A1475" s="15">
        <v>43760.685653287037</v>
      </c>
      <c r="B1475" s="6" t="s">
        <v>9</v>
      </c>
      <c r="D1475" s="6" t="s">
        <v>288</v>
      </c>
      <c r="E1475" s="4" t="str">
        <f t="shared" si="0"/>
        <v>Omar Islam</v>
      </c>
      <c r="F1475" s="4" t="str">
        <f t="shared" si="1"/>
        <v>Hendrickson</v>
      </c>
      <c r="G1475" s="4" t="str">
        <f t="shared" si="2"/>
        <v>SELP</v>
      </c>
      <c r="V1475" s="6" t="s">
        <v>51</v>
      </c>
    </row>
    <row r="1476" spans="1:24" ht="13" x14ac:dyDescent="0.15">
      <c r="A1476" s="15">
        <v>43760.6859725463</v>
      </c>
      <c r="B1476" s="6" t="s">
        <v>9</v>
      </c>
      <c r="D1476" s="6" t="s">
        <v>288</v>
      </c>
      <c r="E1476" s="4" t="str">
        <f t="shared" si="0"/>
        <v>Moustapha Toure</v>
      </c>
      <c r="F1476" s="4" t="str">
        <f t="shared" si="1"/>
        <v>Hendrickson</v>
      </c>
      <c r="G1476" s="4" t="str">
        <f t="shared" si="2"/>
        <v>SELP</v>
      </c>
      <c r="V1476" s="6" t="s">
        <v>45</v>
      </c>
    </row>
    <row r="1477" spans="1:24" ht="13" x14ac:dyDescent="0.15">
      <c r="A1477" s="15">
        <v>43760.686159409721</v>
      </c>
      <c r="B1477" s="6" t="s">
        <v>9</v>
      </c>
      <c r="D1477" s="6" t="s">
        <v>288</v>
      </c>
      <c r="E1477" s="4" t="str">
        <f t="shared" si="0"/>
        <v>Oneza Vhora</v>
      </c>
      <c r="F1477" s="4" t="str">
        <f t="shared" si="1"/>
        <v>Hendrickson</v>
      </c>
      <c r="G1477" s="4" t="str">
        <f t="shared" si="2"/>
        <v>SELP</v>
      </c>
      <c r="V1477" s="6" t="s">
        <v>53</v>
      </c>
    </row>
    <row r="1478" spans="1:24" ht="13" x14ac:dyDescent="0.15">
      <c r="A1478" s="15">
        <v>43760.686271539351</v>
      </c>
      <c r="B1478" s="6" t="s">
        <v>9</v>
      </c>
      <c r="D1478" s="6" t="s">
        <v>288</v>
      </c>
      <c r="E1478" s="4" t="str">
        <f t="shared" si="0"/>
        <v>Janvi Patel</v>
      </c>
      <c r="F1478" s="4" t="str">
        <f t="shared" si="1"/>
        <v>Hendrickson</v>
      </c>
      <c r="G1478" s="4" t="str">
        <f t="shared" si="2"/>
        <v>SELP</v>
      </c>
      <c r="V1478" s="6" t="s">
        <v>29</v>
      </c>
    </row>
    <row r="1479" spans="1:24" ht="13" x14ac:dyDescent="0.15">
      <c r="A1479" s="15">
        <v>43760.686346180555</v>
      </c>
      <c r="B1479" s="6" t="s">
        <v>141</v>
      </c>
      <c r="C1479" s="6" t="s">
        <v>288</v>
      </c>
      <c r="E1479" s="4" t="str">
        <f t="shared" si="0"/>
        <v>Gabriela Trevino</v>
      </c>
      <c r="F1479" s="4" t="str">
        <f t="shared" si="1"/>
        <v>Hendrickson</v>
      </c>
      <c r="G1479" s="4" t="str">
        <f t="shared" si="2"/>
        <v>WDLP</v>
      </c>
      <c r="K1479" s="6" t="s">
        <v>304</v>
      </c>
    </row>
    <row r="1480" spans="1:24" ht="13" x14ac:dyDescent="0.15">
      <c r="A1480" s="15">
        <v>43760.686421597224</v>
      </c>
      <c r="B1480" s="6" t="s">
        <v>9</v>
      </c>
      <c r="D1480" s="6" t="s">
        <v>288</v>
      </c>
      <c r="E1480" s="4" t="str">
        <f t="shared" si="0"/>
        <v>Raafeh Ahmed</v>
      </c>
      <c r="F1480" s="4" t="str">
        <f t="shared" si="1"/>
        <v>Hendrickson</v>
      </c>
      <c r="G1480" s="4" t="str">
        <f t="shared" si="2"/>
        <v>SELP</v>
      </c>
      <c r="V1480" s="6" t="s">
        <v>57</v>
      </c>
    </row>
    <row r="1481" spans="1:24" ht="13" x14ac:dyDescent="0.15">
      <c r="A1481" s="15">
        <v>43760.686461886573</v>
      </c>
      <c r="B1481" s="6" t="s">
        <v>141</v>
      </c>
      <c r="C1481" s="6" t="s">
        <v>288</v>
      </c>
      <c r="E1481" s="4" t="str">
        <f t="shared" si="0"/>
        <v>Kehali Bekalu</v>
      </c>
      <c r="F1481" s="4" t="str">
        <f t="shared" si="1"/>
        <v>Hendrickson</v>
      </c>
      <c r="G1481" s="4" t="str">
        <f t="shared" si="2"/>
        <v>WDLP</v>
      </c>
      <c r="K1481" s="6" t="s">
        <v>305</v>
      </c>
    </row>
    <row r="1482" spans="1:24" ht="13" x14ac:dyDescent="0.15">
      <c r="A1482" s="15">
        <v>43760.687019849538</v>
      </c>
      <c r="B1482" s="6" t="s">
        <v>141</v>
      </c>
      <c r="C1482" s="6" t="s">
        <v>288</v>
      </c>
      <c r="E1482" s="4" t="str">
        <f t="shared" si="0"/>
        <v>Christian Birt</v>
      </c>
      <c r="F1482" s="4" t="str">
        <f t="shared" si="1"/>
        <v>Hendrickson</v>
      </c>
      <c r="G1482" s="4" t="str">
        <f t="shared" si="2"/>
        <v>WDLP</v>
      </c>
      <c r="K1482" s="6" t="s">
        <v>291</v>
      </c>
    </row>
    <row r="1483" spans="1:24" ht="13" x14ac:dyDescent="0.15">
      <c r="A1483" s="15">
        <v>43760.687765740746</v>
      </c>
      <c r="B1483" s="6" t="s">
        <v>9</v>
      </c>
      <c r="D1483" s="6" t="s">
        <v>288</v>
      </c>
      <c r="E1483" s="4" t="str">
        <f t="shared" si="0"/>
        <v>Kayleigh Roberts</v>
      </c>
      <c r="F1483" s="4" t="str">
        <f t="shared" si="1"/>
        <v>Hendrickson</v>
      </c>
      <c r="G1483" s="4" t="str">
        <f t="shared" si="2"/>
        <v>SELP</v>
      </c>
      <c r="V1483" s="6" t="s">
        <v>35</v>
      </c>
    </row>
    <row r="1484" spans="1:24" ht="13" x14ac:dyDescent="0.15">
      <c r="A1484" s="15">
        <v>43760.688168148146</v>
      </c>
      <c r="B1484" s="6" t="s">
        <v>9</v>
      </c>
      <c r="D1484" s="6" t="s">
        <v>288</v>
      </c>
      <c r="E1484" s="4" t="str">
        <f t="shared" si="0"/>
        <v>Bryan Pham</v>
      </c>
      <c r="F1484" s="4" t="str">
        <f t="shared" si="1"/>
        <v>Hendrickson</v>
      </c>
      <c r="G1484" s="4" t="str">
        <f t="shared" si="2"/>
        <v>SELP</v>
      </c>
      <c r="V1484" s="6" t="s">
        <v>18</v>
      </c>
    </row>
    <row r="1485" spans="1:24" ht="13" x14ac:dyDescent="0.15">
      <c r="A1485" s="15">
        <v>43760.688319409717</v>
      </c>
      <c r="B1485" s="6" t="s">
        <v>9</v>
      </c>
      <c r="D1485" s="6" t="s">
        <v>272</v>
      </c>
      <c r="E1485" s="4" t="str">
        <f t="shared" si="0"/>
        <v>Levi Ledesma-Olivo</v>
      </c>
      <c r="F1485" s="4" t="str">
        <f t="shared" si="1"/>
        <v>Manor New Tech</v>
      </c>
      <c r="G1485" s="4" t="str">
        <f t="shared" si="2"/>
        <v>SELP</v>
      </c>
      <c r="X1485" s="6" t="s">
        <v>283</v>
      </c>
    </row>
    <row r="1486" spans="1:24" ht="13" x14ac:dyDescent="0.15">
      <c r="A1486" s="15">
        <v>43760.688467766202</v>
      </c>
      <c r="B1486" s="6" t="s">
        <v>9</v>
      </c>
      <c r="D1486" s="6" t="s">
        <v>288</v>
      </c>
      <c r="E1486" s="4" t="str">
        <f t="shared" si="0"/>
        <v>Adam Moussa</v>
      </c>
      <c r="F1486" s="4" t="str">
        <f t="shared" si="1"/>
        <v>Hendrickson</v>
      </c>
      <c r="G1486" s="4" t="str">
        <f t="shared" si="2"/>
        <v>SELP</v>
      </c>
      <c r="V1486" s="6" t="s">
        <v>10</v>
      </c>
    </row>
    <row r="1487" spans="1:24" ht="13" x14ac:dyDescent="0.15">
      <c r="A1487" s="15">
        <v>43760.688729606482</v>
      </c>
      <c r="B1487" s="6" t="s">
        <v>9</v>
      </c>
      <c r="D1487" s="6" t="s">
        <v>288</v>
      </c>
      <c r="E1487" s="4" t="str">
        <f t="shared" si="0"/>
        <v>Grace Parrott</v>
      </c>
      <c r="F1487" s="4" t="str">
        <f t="shared" si="1"/>
        <v>Hendrickson</v>
      </c>
      <c r="G1487" s="4" t="str">
        <f t="shared" si="2"/>
        <v>SELP</v>
      </c>
      <c r="V1487" s="6" t="s">
        <v>25</v>
      </c>
    </row>
    <row r="1488" spans="1:24" ht="13" x14ac:dyDescent="0.15">
      <c r="A1488" s="15">
        <v>43760.689000833328</v>
      </c>
      <c r="B1488" s="6" t="s">
        <v>141</v>
      </c>
      <c r="C1488" s="6" t="s">
        <v>288</v>
      </c>
      <c r="E1488" s="4" t="str">
        <f t="shared" si="0"/>
        <v>Fanta Kante</v>
      </c>
      <c r="F1488" s="4" t="str">
        <f t="shared" si="1"/>
        <v>Hendrickson</v>
      </c>
      <c r="G1488" s="4" t="str">
        <f t="shared" si="2"/>
        <v>WDLP</v>
      </c>
      <c r="K1488" s="6" t="s">
        <v>322</v>
      </c>
    </row>
    <row r="1489" spans="1:22" ht="13" x14ac:dyDescent="0.15">
      <c r="A1489" s="15">
        <v>43760.68904975694</v>
      </c>
      <c r="B1489" s="6" t="s">
        <v>9</v>
      </c>
      <c r="D1489" s="6" t="s">
        <v>288</v>
      </c>
      <c r="E1489" s="4" t="str">
        <f t="shared" si="0"/>
        <v>Pranit Arya</v>
      </c>
      <c r="F1489" s="4" t="str">
        <f t="shared" si="1"/>
        <v>Hendrickson</v>
      </c>
      <c r="G1489" s="4" t="str">
        <f t="shared" si="2"/>
        <v>SELP</v>
      </c>
      <c r="V1489" s="6" t="s">
        <v>55</v>
      </c>
    </row>
    <row r="1490" spans="1:22" ht="13" x14ac:dyDescent="0.15">
      <c r="A1490" s="15">
        <v>43760.689389178238</v>
      </c>
      <c r="B1490" s="6" t="s">
        <v>9</v>
      </c>
      <c r="D1490" s="6" t="s">
        <v>288</v>
      </c>
      <c r="E1490" s="4" t="str">
        <f t="shared" si="0"/>
        <v>Laura Torres Cortez</v>
      </c>
      <c r="F1490" s="4" t="str">
        <f t="shared" si="1"/>
        <v>Hendrickson</v>
      </c>
      <c r="G1490" s="4" t="str">
        <f t="shared" si="2"/>
        <v>SELP</v>
      </c>
      <c r="V1490" s="6" t="s">
        <v>37</v>
      </c>
    </row>
    <row r="1491" spans="1:22" ht="13" x14ac:dyDescent="0.15">
      <c r="A1491" s="15">
        <v>43760.689638923606</v>
      </c>
      <c r="B1491" s="6" t="s">
        <v>9</v>
      </c>
      <c r="D1491" s="6" t="s">
        <v>288</v>
      </c>
      <c r="E1491" s="4" t="str">
        <f t="shared" si="0"/>
        <v>Favour Ajie</v>
      </c>
      <c r="F1491" s="4" t="str">
        <f t="shared" si="1"/>
        <v>Hendrickson</v>
      </c>
      <c r="G1491" s="4" t="str">
        <f t="shared" si="2"/>
        <v>SELP</v>
      </c>
      <c r="V1491" s="6" t="s">
        <v>22</v>
      </c>
    </row>
    <row r="1492" spans="1:22" ht="13" x14ac:dyDescent="0.15">
      <c r="A1492" s="15">
        <v>43760.690033194449</v>
      </c>
      <c r="B1492" s="6" t="s">
        <v>9</v>
      </c>
      <c r="D1492" s="6" t="s">
        <v>194</v>
      </c>
      <c r="E1492" s="4" t="str">
        <f t="shared" si="0"/>
        <v>Daniel Tonche</v>
      </c>
      <c r="F1492" s="4" t="str">
        <f t="shared" si="1"/>
        <v>Akins</v>
      </c>
      <c r="G1492" s="4" t="str">
        <f t="shared" si="2"/>
        <v>SELP</v>
      </c>
      <c r="S1492" s="6" t="s">
        <v>311</v>
      </c>
    </row>
    <row r="1493" spans="1:22" ht="13" x14ac:dyDescent="0.15">
      <c r="A1493" s="15">
        <v>43760.690167962966</v>
      </c>
      <c r="B1493" s="6" t="s">
        <v>9</v>
      </c>
      <c r="D1493" s="6" t="s">
        <v>194</v>
      </c>
      <c r="E1493" s="4" t="str">
        <f t="shared" si="0"/>
        <v>Alex San Miguel</v>
      </c>
      <c r="F1493" s="4" t="str">
        <f t="shared" si="1"/>
        <v>Akins</v>
      </c>
      <c r="G1493" s="4" t="str">
        <f t="shared" si="2"/>
        <v>SELP</v>
      </c>
      <c r="S1493" s="6" t="s">
        <v>309</v>
      </c>
    </row>
    <row r="1494" spans="1:22" ht="13" x14ac:dyDescent="0.15">
      <c r="A1494" s="15">
        <v>43760.690301562499</v>
      </c>
      <c r="B1494" s="6" t="s">
        <v>9</v>
      </c>
      <c r="D1494" s="6" t="s">
        <v>194</v>
      </c>
      <c r="E1494" s="4" t="str">
        <f t="shared" si="0"/>
        <v>Jebeca Smith</v>
      </c>
      <c r="F1494" s="4" t="str">
        <f t="shared" si="1"/>
        <v>Akins</v>
      </c>
      <c r="G1494" s="4" t="str">
        <f t="shared" si="2"/>
        <v>SELP</v>
      </c>
      <c r="S1494" s="6" t="s">
        <v>328</v>
      </c>
    </row>
    <row r="1495" spans="1:22" ht="13" x14ac:dyDescent="0.15">
      <c r="A1495" s="15">
        <v>43760.691017430552</v>
      </c>
      <c r="B1495" s="6" t="s">
        <v>9</v>
      </c>
      <c r="D1495" s="6" t="s">
        <v>194</v>
      </c>
      <c r="E1495" s="4" t="str">
        <f t="shared" si="0"/>
        <v>Diego Lopez</v>
      </c>
      <c r="F1495" s="4" t="str">
        <f t="shared" si="1"/>
        <v>Akins</v>
      </c>
      <c r="G1495" s="4" t="str">
        <f t="shared" si="2"/>
        <v>SELP</v>
      </c>
      <c r="S1495" s="6" t="s">
        <v>325</v>
      </c>
    </row>
    <row r="1496" spans="1:22" ht="13" x14ac:dyDescent="0.15">
      <c r="A1496" s="15">
        <v>43760.691564004628</v>
      </c>
      <c r="B1496" s="6" t="s">
        <v>9</v>
      </c>
      <c r="D1496" s="6" t="s">
        <v>194</v>
      </c>
      <c r="E1496" s="4" t="str">
        <f t="shared" si="0"/>
        <v>Audrey Thomas</v>
      </c>
      <c r="F1496" s="4" t="str">
        <f t="shared" si="1"/>
        <v>Akins</v>
      </c>
      <c r="G1496" s="4" t="str">
        <f t="shared" si="2"/>
        <v>SELP</v>
      </c>
      <c r="S1496" s="6" t="s">
        <v>317</v>
      </c>
    </row>
    <row r="1497" spans="1:22" ht="13" x14ac:dyDescent="0.15">
      <c r="A1497" s="15">
        <v>43760.69228087963</v>
      </c>
      <c r="B1497" s="6" t="s">
        <v>9</v>
      </c>
      <c r="D1497" s="6" t="s">
        <v>194</v>
      </c>
      <c r="E1497" s="4" t="str">
        <f t="shared" si="0"/>
        <v>Edison Cheah</v>
      </c>
      <c r="F1497" s="4" t="str">
        <f t="shared" si="1"/>
        <v>Akins</v>
      </c>
      <c r="G1497" s="4" t="str">
        <f t="shared" si="2"/>
        <v>SELP</v>
      </c>
      <c r="S1497" s="6" t="s">
        <v>324</v>
      </c>
    </row>
    <row r="1498" spans="1:22" ht="13" x14ac:dyDescent="0.15">
      <c r="A1498" s="15">
        <v>43760.69234303241</v>
      </c>
      <c r="B1498" s="6" t="s">
        <v>9</v>
      </c>
      <c r="D1498" s="6" t="s">
        <v>194</v>
      </c>
      <c r="E1498" s="4" t="str">
        <f t="shared" si="0"/>
        <v>Andres Ramirez</v>
      </c>
      <c r="F1498" s="4" t="str">
        <f t="shared" si="1"/>
        <v>Akins</v>
      </c>
      <c r="G1498" s="4" t="str">
        <f t="shared" si="2"/>
        <v>SELP</v>
      </c>
      <c r="S1498" s="6" t="s">
        <v>327</v>
      </c>
    </row>
    <row r="1499" spans="1:22" ht="13" x14ac:dyDescent="0.15">
      <c r="A1499" s="15">
        <v>43760.692550601852</v>
      </c>
      <c r="B1499" s="6" t="s">
        <v>9</v>
      </c>
      <c r="D1499" s="6" t="s">
        <v>194</v>
      </c>
      <c r="E1499" s="4" t="str">
        <f t="shared" si="0"/>
        <v>Matias Smoller</v>
      </c>
      <c r="F1499" s="4" t="str">
        <f t="shared" si="1"/>
        <v>Akins</v>
      </c>
      <c r="G1499" s="4" t="str">
        <f t="shared" si="2"/>
        <v>SELP</v>
      </c>
      <c r="S1499" s="6" t="s">
        <v>316</v>
      </c>
    </row>
    <row r="1500" spans="1:22" ht="13" x14ac:dyDescent="0.15">
      <c r="A1500" s="15">
        <v>43760.69393144676</v>
      </c>
      <c r="B1500" s="6" t="s">
        <v>9</v>
      </c>
      <c r="D1500" s="6" t="s">
        <v>194</v>
      </c>
      <c r="E1500" s="4" t="str">
        <f t="shared" si="0"/>
        <v>Joseline Diaz</v>
      </c>
      <c r="F1500" s="4" t="str">
        <f t="shared" si="1"/>
        <v>Akins</v>
      </c>
      <c r="G1500" s="4" t="str">
        <f t="shared" si="2"/>
        <v>SELP</v>
      </c>
      <c r="S1500" s="6" t="s">
        <v>321</v>
      </c>
    </row>
    <row r="1501" spans="1:22" ht="13" x14ac:dyDescent="0.15">
      <c r="A1501" s="15">
        <v>43760.696005601851</v>
      </c>
      <c r="B1501" s="6" t="s">
        <v>141</v>
      </c>
      <c r="C1501" s="6" t="s">
        <v>288</v>
      </c>
      <c r="E1501" s="4" t="str">
        <f t="shared" si="0"/>
        <v>Madison Arrington</v>
      </c>
      <c r="F1501" s="4" t="str">
        <f t="shared" si="1"/>
        <v>Hendrickson</v>
      </c>
      <c r="G1501" s="4" t="str">
        <f t="shared" si="2"/>
        <v>WDLP</v>
      </c>
      <c r="K1501" s="6" t="s">
        <v>395</v>
      </c>
    </row>
    <row r="1502" spans="1:22" ht="13" x14ac:dyDescent="0.15">
      <c r="A1502" s="15">
        <v>43760.69699019676</v>
      </c>
      <c r="B1502" s="6" t="s">
        <v>9</v>
      </c>
      <c r="D1502" s="6" t="s">
        <v>194</v>
      </c>
      <c r="E1502" s="4" t="str">
        <f t="shared" si="0"/>
        <v>Antonio Robert Tafoya Bermudez</v>
      </c>
      <c r="F1502" s="4" t="str">
        <f t="shared" si="1"/>
        <v>Akins</v>
      </c>
      <c r="G1502" s="4" t="str">
        <f t="shared" si="2"/>
        <v>SELP</v>
      </c>
      <c r="S1502" s="6" t="s">
        <v>326</v>
      </c>
    </row>
    <row r="1503" spans="1:22" ht="13" x14ac:dyDescent="0.15">
      <c r="A1503" s="15">
        <v>43760.697817592591</v>
      </c>
      <c r="B1503" s="6" t="s">
        <v>9</v>
      </c>
      <c r="D1503" s="6" t="s">
        <v>288</v>
      </c>
      <c r="E1503" s="4" t="str">
        <f t="shared" si="0"/>
        <v>Matthew Hernandez</v>
      </c>
      <c r="F1503" s="4" t="str">
        <f t="shared" si="1"/>
        <v>Hendrickson</v>
      </c>
      <c r="G1503" s="4" t="str">
        <f t="shared" si="2"/>
        <v>SELP</v>
      </c>
      <c r="V1503" s="6" t="s">
        <v>39</v>
      </c>
    </row>
    <row r="1504" spans="1:22" ht="13" x14ac:dyDescent="0.15">
      <c r="A1504" s="15">
        <v>43760.697871099532</v>
      </c>
      <c r="B1504" s="6" t="s">
        <v>141</v>
      </c>
      <c r="C1504" s="6" t="s">
        <v>272</v>
      </c>
      <c r="E1504" s="4" t="str">
        <f t="shared" si="0"/>
        <v>Harmoni Hayes</v>
      </c>
      <c r="F1504" s="4" t="str">
        <f t="shared" si="1"/>
        <v>Manor New Tech</v>
      </c>
      <c r="G1504" s="4" t="str">
        <f t="shared" si="2"/>
        <v>WDLP</v>
      </c>
      <c r="N1504" s="6" t="s">
        <v>329</v>
      </c>
    </row>
    <row r="1505" spans="1:26" ht="13" x14ac:dyDescent="0.15">
      <c r="A1505" s="15">
        <v>43760.699431157409</v>
      </c>
      <c r="B1505" s="6" t="s">
        <v>9</v>
      </c>
      <c r="D1505" s="6" t="s">
        <v>144</v>
      </c>
      <c r="E1505" s="4" t="str">
        <f t="shared" si="0"/>
        <v>Uriel Hernandez</v>
      </c>
      <c r="F1505" s="4" t="str">
        <f t="shared" si="1"/>
        <v>Del Valle</v>
      </c>
      <c r="G1505" s="4" t="str">
        <f t="shared" si="2"/>
        <v>SELP</v>
      </c>
      <c r="T1505" s="6" t="s">
        <v>353</v>
      </c>
    </row>
    <row r="1506" spans="1:26" ht="13" x14ac:dyDescent="0.15">
      <c r="A1506" s="15">
        <v>43760.700103240742</v>
      </c>
      <c r="B1506" s="6" t="s">
        <v>9</v>
      </c>
      <c r="D1506" s="6" t="s">
        <v>332</v>
      </c>
      <c r="E1506" s="4" t="str">
        <f t="shared" si="0"/>
        <v>Justin Pierson</v>
      </c>
      <c r="F1506" s="4" t="str">
        <f t="shared" si="1"/>
        <v>Manor Senior High School</v>
      </c>
      <c r="G1506" s="4" t="str">
        <f t="shared" si="2"/>
        <v>SELP</v>
      </c>
      <c r="Z1506" s="6" t="s">
        <v>340</v>
      </c>
    </row>
    <row r="1507" spans="1:26" ht="13" x14ac:dyDescent="0.15">
      <c r="A1507" s="15">
        <v>43760.700373032407</v>
      </c>
      <c r="B1507" s="6" t="s">
        <v>141</v>
      </c>
      <c r="C1507" s="6" t="s">
        <v>332</v>
      </c>
      <c r="E1507" s="4" t="str">
        <f t="shared" si="0"/>
        <v>Merlin Hernandez</v>
      </c>
      <c r="F1507" s="4" t="str">
        <f t="shared" si="1"/>
        <v>Manor Senior High School</v>
      </c>
      <c r="G1507" s="4" t="str">
        <f t="shared" si="2"/>
        <v>WDLP</v>
      </c>
      <c r="O1507" s="6" t="s">
        <v>333</v>
      </c>
    </row>
    <row r="1508" spans="1:26" ht="13" x14ac:dyDescent="0.15">
      <c r="A1508" s="15">
        <v>43760.701067847222</v>
      </c>
      <c r="B1508" s="6" t="s">
        <v>9</v>
      </c>
      <c r="D1508" s="6" t="s">
        <v>332</v>
      </c>
      <c r="E1508" s="4" t="str">
        <f t="shared" si="0"/>
        <v>Pradeep Tamang</v>
      </c>
      <c r="F1508" s="4" t="str">
        <f t="shared" si="1"/>
        <v>Manor Senior High School</v>
      </c>
      <c r="G1508" s="4" t="str">
        <f t="shared" si="2"/>
        <v>SELP</v>
      </c>
      <c r="Z1508" s="6" t="s">
        <v>337</v>
      </c>
    </row>
    <row r="1509" spans="1:26" ht="13" x14ac:dyDescent="0.15">
      <c r="A1509" s="15">
        <v>43760.701230949075</v>
      </c>
      <c r="B1509" s="6" t="s">
        <v>9</v>
      </c>
      <c r="D1509" s="6" t="s">
        <v>332</v>
      </c>
      <c r="E1509" s="4" t="str">
        <f t="shared" si="0"/>
        <v>Pradeep Tamang</v>
      </c>
      <c r="F1509" s="4" t="str">
        <f t="shared" si="1"/>
        <v>Manor Senior High School</v>
      </c>
      <c r="G1509" s="4" t="str">
        <f t="shared" si="2"/>
        <v>SELP</v>
      </c>
      <c r="Z1509" s="6" t="s">
        <v>337</v>
      </c>
    </row>
    <row r="1510" spans="1:26" ht="13" x14ac:dyDescent="0.15">
      <c r="A1510" s="15">
        <v>43760.701389814814</v>
      </c>
      <c r="B1510" s="6" t="s">
        <v>9</v>
      </c>
      <c r="D1510" s="6" t="s">
        <v>332</v>
      </c>
      <c r="E1510" s="4" t="str">
        <f t="shared" si="0"/>
        <v>Erica Cepeda</v>
      </c>
      <c r="F1510" s="4" t="str">
        <f t="shared" si="1"/>
        <v>Manor Senior High School</v>
      </c>
      <c r="G1510" s="4" t="str">
        <f t="shared" si="2"/>
        <v>SELP</v>
      </c>
      <c r="Z1510" s="6" t="s">
        <v>419</v>
      </c>
    </row>
    <row r="1511" spans="1:26" ht="13" x14ac:dyDescent="0.15">
      <c r="A1511" s="15">
        <v>43760.701702650462</v>
      </c>
      <c r="B1511" s="6" t="s">
        <v>141</v>
      </c>
      <c r="C1511" s="6" t="s">
        <v>332</v>
      </c>
      <c r="E1511" s="4" t="str">
        <f t="shared" si="0"/>
        <v>Jonathan Perez-Patino</v>
      </c>
      <c r="F1511" s="4" t="str">
        <f t="shared" si="1"/>
        <v>Manor Senior High School</v>
      </c>
      <c r="G1511" s="4" t="str">
        <f t="shared" si="2"/>
        <v>WDLP</v>
      </c>
      <c r="O1511" s="6" t="s">
        <v>345</v>
      </c>
    </row>
    <row r="1512" spans="1:26" ht="13" x14ac:dyDescent="0.15">
      <c r="A1512" s="15">
        <v>43760.701826365737</v>
      </c>
      <c r="B1512" s="6" t="s">
        <v>141</v>
      </c>
      <c r="C1512" s="6" t="s">
        <v>332</v>
      </c>
      <c r="E1512" s="4" t="str">
        <f t="shared" si="0"/>
        <v>Alissa Ortiz Gonzalez</v>
      </c>
      <c r="F1512" s="4" t="str">
        <f t="shared" si="1"/>
        <v>Manor Senior High School</v>
      </c>
      <c r="G1512" s="4" t="str">
        <f t="shared" si="2"/>
        <v>WDLP</v>
      </c>
      <c r="O1512" s="6" t="s">
        <v>335</v>
      </c>
    </row>
    <row r="1513" spans="1:26" ht="13" x14ac:dyDescent="0.15">
      <c r="A1513" s="15">
        <v>43760.70193023148</v>
      </c>
      <c r="B1513" s="6" t="s">
        <v>141</v>
      </c>
      <c r="C1513" s="6" t="s">
        <v>288</v>
      </c>
      <c r="E1513" s="4" t="str">
        <f t="shared" si="0"/>
        <v>Rodrick Williams</v>
      </c>
      <c r="F1513" s="4" t="str">
        <f t="shared" si="1"/>
        <v>Hendrickson</v>
      </c>
      <c r="G1513" s="4" t="str">
        <f t="shared" si="2"/>
        <v>WDLP</v>
      </c>
      <c r="K1513" s="6" t="s">
        <v>308</v>
      </c>
    </row>
    <row r="1514" spans="1:26" ht="13" x14ac:dyDescent="0.15">
      <c r="A1514" s="15">
        <v>43760.703310671292</v>
      </c>
      <c r="B1514" s="6" t="s">
        <v>141</v>
      </c>
      <c r="C1514" s="6" t="s">
        <v>332</v>
      </c>
      <c r="E1514" s="4" t="str">
        <f t="shared" si="0"/>
        <v>Mia Sanchez</v>
      </c>
      <c r="F1514" s="4" t="str">
        <f t="shared" si="1"/>
        <v>Manor Senior High School</v>
      </c>
      <c r="G1514" s="4" t="str">
        <f t="shared" si="2"/>
        <v>WDLP</v>
      </c>
      <c r="O1514" s="6" t="s">
        <v>343</v>
      </c>
    </row>
    <row r="1515" spans="1:26" ht="13" x14ac:dyDescent="0.15">
      <c r="A1515" s="15">
        <v>43760.704110335646</v>
      </c>
      <c r="B1515" s="6" t="s">
        <v>9</v>
      </c>
      <c r="D1515" s="6" t="s">
        <v>210</v>
      </c>
      <c r="E1515" s="4" t="str">
        <f t="shared" si="0"/>
        <v>Harith Harizal</v>
      </c>
      <c r="F1515" s="4" t="str">
        <f t="shared" si="1"/>
        <v>Manor Early College High School</v>
      </c>
      <c r="G1515" s="4" t="str">
        <f t="shared" si="2"/>
        <v>SELP</v>
      </c>
      <c r="W1515" s="6" t="s">
        <v>410</v>
      </c>
    </row>
    <row r="1516" spans="1:26" ht="13" x14ac:dyDescent="0.15">
      <c r="A1516" s="15">
        <v>43760.704158865745</v>
      </c>
      <c r="B1516" s="6" t="s">
        <v>9</v>
      </c>
      <c r="D1516" s="6" t="s">
        <v>288</v>
      </c>
      <c r="E1516" s="4" t="str">
        <f t="shared" si="0"/>
        <v>Bilal Salad</v>
      </c>
      <c r="F1516" s="4" t="str">
        <f t="shared" si="1"/>
        <v>Hendrickson</v>
      </c>
      <c r="G1516" s="4" t="str">
        <f t="shared" si="2"/>
        <v>SELP</v>
      </c>
      <c r="V1516" s="6" t="s">
        <v>16</v>
      </c>
    </row>
    <row r="1517" spans="1:26" ht="13" x14ac:dyDescent="0.15">
      <c r="A1517" s="15">
        <v>43760.704941770833</v>
      </c>
      <c r="B1517" s="6" t="s">
        <v>141</v>
      </c>
      <c r="C1517" s="6" t="s">
        <v>332</v>
      </c>
      <c r="E1517" s="4" t="str">
        <f t="shared" si="0"/>
        <v>Alaya Wright</v>
      </c>
      <c r="F1517" s="4" t="str">
        <f t="shared" si="1"/>
        <v>Manor Senior High School</v>
      </c>
      <c r="G1517" s="4" t="str">
        <f t="shared" si="2"/>
        <v>WDLP</v>
      </c>
      <c r="O1517" s="6" t="s">
        <v>396</v>
      </c>
    </row>
    <row r="1518" spans="1:26" ht="13" x14ac:dyDescent="0.15">
      <c r="A1518" s="15">
        <v>43760.705158518518</v>
      </c>
      <c r="B1518" s="6" t="s">
        <v>141</v>
      </c>
      <c r="C1518" s="6" t="s">
        <v>288</v>
      </c>
      <c r="E1518" s="4" t="str">
        <f t="shared" si="0"/>
        <v>Daniel Nelson</v>
      </c>
      <c r="F1518" s="4" t="str">
        <f t="shared" si="1"/>
        <v>Hendrickson</v>
      </c>
      <c r="G1518" s="4" t="str">
        <f t="shared" si="2"/>
        <v>WDLP</v>
      </c>
      <c r="K1518" s="6" t="s">
        <v>331</v>
      </c>
    </row>
    <row r="1519" spans="1:26" ht="13" x14ac:dyDescent="0.15">
      <c r="A1519" s="15">
        <v>43760.705704722219</v>
      </c>
      <c r="B1519" s="6" t="s">
        <v>9</v>
      </c>
      <c r="D1519" s="6" t="s">
        <v>210</v>
      </c>
      <c r="E1519" s="4" t="str">
        <f t="shared" si="0"/>
        <v>Marlene Rodriguez</v>
      </c>
      <c r="F1519" s="4" t="str">
        <f t="shared" si="1"/>
        <v>Manor Early College High School</v>
      </c>
      <c r="G1519" s="4" t="str">
        <f t="shared" si="2"/>
        <v>SELP</v>
      </c>
      <c r="W1519" s="6" t="s">
        <v>338</v>
      </c>
    </row>
    <row r="1520" spans="1:26" ht="13" x14ac:dyDescent="0.15">
      <c r="A1520" s="15">
        <v>43760.707395347221</v>
      </c>
      <c r="B1520" s="6" t="s">
        <v>141</v>
      </c>
      <c r="C1520" s="6" t="s">
        <v>332</v>
      </c>
      <c r="E1520" s="4" t="str">
        <f t="shared" si="0"/>
        <v>Kaleb Ramirez</v>
      </c>
      <c r="F1520" s="4" t="str">
        <f t="shared" si="1"/>
        <v>Manor Senior High School</v>
      </c>
      <c r="G1520" s="4" t="str">
        <f t="shared" si="2"/>
        <v>WDLP</v>
      </c>
      <c r="O1520" s="6" t="s">
        <v>349</v>
      </c>
    </row>
    <row r="1521" spans="1:26" ht="13" x14ac:dyDescent="0.15">
      <c r="A1521" s="15">
        <v>43760.708015439814</v>
      </c>
      <c r="B1521" s="6" t="s">
        <v>141</v>
      </c>
      <c r="C1521" s="6" t="s">
        <v>332</v>
      </c>
      <c r="E1521" s="4" t="str">
        <f t="shared" si="0"/>
        <v>Alyssa Smith</v>
      </c>
      <c r="F1521" s="4" t="str">
        <f t="shared" si="1"/>
        <v>Manor Senior High School</v>
      </c>
      <c r="G1521" s="4" t="str">
        <f t="shared" si="2"/>
        <v>WDLP</v>
      </c>
      <c r="O1521" s="6" t="s">
        <v>346</v>
      </c>
    </row>
    <row r="1522" spans="1:26" ht="13" x14ac:dyDescent="0.15">
      <c r="A1522" s="15">
        <v>43760.708305023145</v>
      </c>
      <c r="B1522" s="6" t="s">
        <v>9</v>
      </c>
      <c r="D1522" s="6" t="s">
        <v>210</v>
      </c>
      <c r="E1522" s="4" t="str">
        <f t="shared" si="0"/>
        <v>Kaiya Bello-Munn</v>
      </c>
      <c r="F1522" s="4" t="str">
        <f t="shared" si="1"/>
        <v>Manor Early College High School</v>
      </c>
      <c r="G1522" s="4" t="str">
        <f t="shared" si="2"/>
        <v>SELP</v>
      </c>
      <c r="W1522" s="6" t="s">
        <v>347</v>
      </c>
    </row>
    <row r="1523" spans="1:26" ht="13" x14ac:dyDescent="0.15">
      <c r="A1523" s="15">
        <v>43760.709325543983</v>
      </c>
      <c r="B1523" s="6" t="s">
        <v>9</v>
      </c>
      <c r="D1523" s="6" t="s">
        <v>332</v>
      </c>
      <c r="E1523" s="4" t="str">
        <f t="shared" si="0"/>
        <v>Jeremiah Cole</v>
      </c>
      <c r="F1523" s="4" t="str">
        <f t="shared" si="1"/>
        <v>Manor Senior High School</v>
      </c>
      <c r="G1523" s="4" t="str">
        <f t="shared" si="2"/>
        <v>SELP</v>
      </c>
      <c r="Z1523" s="6" t="s">
        <v>398</v>
      </c>
    </row>
    <row r="1524" spans="1:26" ht="13" x14ac:dyDescent="0.15">
      <c r="A1524" s="15">
        <v>43760.712294953701</v>
      </c>
      <c r="B1524" s="6" t="s">
        <v>141</v>
      </c>
      <c r="C1524" s="6" t="s">
        <v>332</v>
      </c>
      <c r="E1524" s="4" t="str">
        <f t="shared" si="0"/>
        <v>Celeste Robertson</v>
      </c>
      <c r="F1524" s="4" t="str">
        <f t="shared" si="1"/>
        <v>Manor Senior High School</v>
      </c>
      <c r="G1524" s="4" t="str">
        <f t="shared" si="2"/>
        <v>WDLP</v>
      </c>
      <c r="O1524" s="6" t="s">
        <v>348</v>
      </c>
    </row>
    <row r="1525" spans="1:26" ht="13" x14ac:dyDescent="0.15">
      <c r="A1525" s="15">
        <v>43760.712515567131</v>
      </c>
      <c r="B1525" s="6" t="s">
        <v>141</v>
      </c>
      <c r="C1525" s="6" t="s">
        <v>332</v>
      </c>
      <c r="E1525" s="4" t="str">
        <f t="shared" si="0"/>
        <v>Talia Figueroa</v>
      </c>
      <c r="F1525" s="4" t="str">
        <f t="shared" si="1"/>
        <v>Manor Senior High School</v>
      </c>
      <c r="G1525" s="4" t="str">
        <f t="shared" si="2"/>
        <v>WDLP</v>
      </c>
      <c r="O1525" s="6" t="s">
        <v>344</v>
      </c>
    </row>
    <row r="1526" spans="1:26" ht="13" x14ac:dyDescent="0.15">
      <c r="A1526" s="15">
        <v>43760.712904189815</v>
      </c>
      <c r="B1526" s="6" t="s">
        <v>141</v>
      </c>
      <c r="C1526" s="6" t="s">
        <v>332</v>
      </c>
      <c r="E1526" s="4" t="str">
        <f t="shared" si="0"/>
        <v>Talia Figueroa</v>
      </c>
      <c r="F1526" s="4" t="str">
        <f t="shared" si="1"/>
        <v>Manor Senior High School</v>
      </c>
      <c r="G1526" s="4" t="str">
        <f t="shared" si="2"/>
        <v>WDLP</v>
      </c>
      <c r="O1526" s="6" t="s">
        <v>344</v>
      </c>
    </row>
    <row r="1527" spans="1:26" ht="13" x14ac:dyDescent="0.15">
      <c r="A1527" s="15">
        <v>43760.713003252313</v>
      </c>
      <c r="B1527" s="6" t="s">
        <v>141</v>
      </c>
      <c r="C1527" s="6" t="s">
        <v>332</v>
      </c>
      <c r="E1527" s="4" t="str">
        <f t="shared" si="0"/>
        <v>Susan Quayeh</v>
      </c>
      <c r="F1527" s="4" t="str">
        <f t="shared" si="1"/>
        <v>Manor Senior High School</v>
      </c>
      <c r="G1527" s="4" t="str">
        <f t="shared" si="2"/>
        <v>WDLP</v>
      </c>
      <c r="O1527" s="6" t="s">
        <v>352</v>
      </c>
    </row>
    <row r="1528" spans="1:26" ht="13" x14ac:dyDescent="0.15">
      <c r="A1528" s="15">
        <v>43760.713167164351</v>
      </c>
      <c r="B1528" s="6" t="s">
        <v>141</v>
      </c>
      <c r="C1528" s="6" t="s">
        <v>332</v>
      </c>
      <c r="E1528" s="4" t="str">
        <f t="shared" si="0"/>
        <v>Lorenza McNeil</v>
      </c>
      <c r="F1528" s="4" t="str">
        <f t="shared" si="1"/>
        <v>Manor Senior High School</v>
      </c>
      <c r="G1528" s="4" t="str">
        <f t="shared" si="2"/>
        <v>WDLP</v>
      </c>
      <c r="O1528" s="6" t="s">
        <v>351</v>
      </c>
    </row>
    <row r="1529" spans="1:26" ht="13" x14ac:dyDescent="0.15">
      <c r="A1529" s="15">
        <v>43760.726735393517</v>
      </c>
      <c r="B1529" s="6" t="s">
        <v>9</v>
      </c>
      <c r="D1529" s="6" t="s">
        <v>332</v>
      </c>
      <c r="E1529" s="4" t="str">
        <f t="shared" si="0"/>
        <v>Bianca Exiga</v>
      </c>
      <c r="F1529" s="4" t="str">
        <f t="shared" si="1"/>
        <v>Manor Senior High School</v>
      </c>
      <c r="G1529" s="4" t="str">
        <f t="shared" si="2"/>
        <v>SELP</v>
      </c>
      <c r="Z1529" s="6" t="s">
        <v>399</v>
      </c>
    </row>
    <row r="1530" spans="1:26" ht="13" x14ac:dyDescent="0.15">
      <c r="A1530" s="15">
        <v>43760.728212754635</v>
      </c>
      <c r="B1530" s="6" t="s">
        <v>9</v>
      </c>
      <c r="D1530" s="6" t="s">
        <v>194</v>
      </c>
      <c r="E1530" s="4" t="str">
        <f t="shared" si="0"/>
        <v>Adriana Reyes</v>
      </c>
      <c r="F1530" s="4" t="str">
        <f t="shared" si="1"/>
        <v>Akins</v>
      </c>
      <c r="G1530" s="4" t="str">
        <f t="shared" si="2"/>
        <v>SELP</v>
      </c>
      <c r="S1530" s="6" t="s">
        <v>318</v>
      </c>
    </row>
    <row r="1531" spans="1:26" ht="13" x14ac:dyDescent="0.15">
      <c r="A1531" s="15">
        <v>43761.671093252313</v>
      </c>
      <c r="B1531" s="6" t="s">
        <v>141</v>
      </c>
      <c r="C1531" s="6" t="s">
        <v>144</v>
      </c>
      <c r="E1531" s="4" t="str">
        <f t="shared" si="0"/>
        <v>Emily Lopez Campos</v>
      </c>
      <c r="F1531" s="4" t="str">
        <f t="shared" si="1"/>
        <v>Del Valle</v>
      </c>
      <c r="G1531" s="4" t="str">
        <f t="shared" si="2"/>
        <v>WDLP</v>
      </c>
      <c r="I1531" s="6" t="s">
        <v>285</v>
      </c>
    </row>
    <row r="1532" spans="1:26" ht="13" x14ac:dyDescent="0.15">
      <c r="A1532" s="15">
        <v>43761.672141250005</v>
      </c>
      <c r="B1532" s="6" t="s">
        <v>141</v>
      </c>
      <c r="C1532" s="6" t="s">
        <v>144</v>
      </c>
      <c r="E1532" s="4" t="str">
        <f t="shared" si="0"/>
        <v>Chloe Rivera</v>
      </c>
      <c r="F1532" s="4" t="str">
        <f t="shared" si="1"/>
        <v>Del Valle</v>
      </c>
      <c r="G1532" s="4" t="str">
        <f t="shared" si="2"/>
        <v>WDLP</v>
      </c>
      <c r="I1532" s="6" t="s">
        <v>145</v>
      </c>
    </row>
    <row r="1533" spans="1:26" ht="13" x14ac:dyDescent="0.15">
      <c r="A1533" s="15">
        <v>43761.673774386574</v>
      </c>
      <c r="B1533" s="6" t="s">
        <v>141</v>
      </c>
      <c r="C1533" s="6" t="s">
        <v>144</v>
      </c>
      <c r="E1533" s="4" t="str">
        <f t="shared" si="0"/>
        <v>Florence Nyiraneza</v>
      </c>
      <c r="F1533" s="4" t="str">
        <f t="shared" si="1"/>
        <v>Del Valle</v>
      </c>
      <c r="G1533" s="4" t="str">
        <f t="shared" si="2"/>
        <v>WDLP</v>
      </c>
      <c r="I1533" s="6" t="s">
        <v>150</v>
      </c>
    </row>
    <row r="1534" spans="1:26" ht="13" x14ac:dyDescent="0.15">
      <c r="A1534" s="15">
        <v>43761.673835034722</v>
      </c>
      <c r="B1534" s="6" t="s">
        <v>141</v>
      </c>
      <c r="C1534" s="6" t="s">
        <v>144</v>
      </c>
      <c r="E1534" s="4" t="str">
        <f t="shared" si="0"/>
        <v>Xochilth Rojo Arroyo</v>
      </c>
      <c r="F1534" s="4" t="str">
        <f t="shared" si="1"/>
        <v>Del Valle</v>
      </c>
      <c r="G1534" s="4" t="str">
        <f t="shared" si="2"/>
        <v>WDLP</v>
      </c>
      <c r="I1534" s="6" t="s">
        <v>154</v>
      </c>
    </row>
    <row r="1535" spans="1:26" ht="13" x14ac:dyDescent="0.15">
      <c r="A1535" s="15">
        <v>43761.674429942126</v>
      </c>
      <c r="B1535" s="6" t="s">
        <v>141</v>
      </c>
      <c r="C1535" s="6" t="s">
        <v>144</v>
      </c>
      <c r="E1535" s="4" t="str">
        <f t="shared" si="0"/>
        <v>Thalia Perez Mendoza</v>
      </c>
      <c r="F1535" s="4" t="str">
        <f t="shared" si="1"/>
        <v>Del Valle</v>
      </c>
      <c r="G1535" s="4" t="str">
        <f t="shared" si="2"/>
        <v>WDLP</v>
      </c>
      <c r="I1535" s="6" t="s">
        <v>358</v>
      </c>
    </row>
    <row r="1536" spans="1:26" ht="13" x14ac:dyDescent="0.15">
      <c r="A1536" s="15">
        <v>43761.674891944444</v>
      </c>
      <c r="B1536" s="6" t="s">
        <v>141</v>
      </c>
      <c r="C1536" s="6" t="s">
        <v>144</v>
      </c>
      <c r="E1536" s="4" t="str">
        <f t="shared" si="0"/>
        <v>Adrian Zermeno</v>
      </c>
      <c r="F1536" s="4" t="str">
        <f t="shared" si="1"/>
        <v>Del Valle</v>
      </c>
      <c r="G1536" s="4" t="str">
        <f t="shared" si="2"/>
        <v>WDLP</v>
      </c>
      <c r="I1536" s="6" t="s">
        <v>296</v>
      </c>
    </row>
    <row r="1537" spans="1:27" ht="13" x14ac:dyDescent="0.15">
      <c r="A1537" s="15">
        <v>43761.675793692135</v>
      </c>
      <c r="B1537" s="6" t="s">
        <v>141</v>
      </c>
      <c r="C1537" s="6" t="s">
        <v>144</v>
      </c>
      <c r="E1537" s="4" t="str">
        <f t="shared" si="0"/>
        <v>Clarissa Leija</v>
      </c>
      <c r="F1537" s="4" t="str">
        <f t="shared" si="1"/>
        <v>Del Valle</v>
      </c>
      <c r="G1537" s="4" t="str">
        <f t="shared" si="2"/>
        <v>WDLP</v>
      </c>
      <c r="I1537" s="6" t="s">
        <v>287</v>
      </c>
    </row>
    <row r="1538" spans="1:27" ht="13" x14ac:dyDescent="0.15">
      <c r="A1538" s="15">
        <v>43761.676416909722</v>
      </c>
      <c r="B1538" s="6" t="s">
        <v>141</v>
      </c>
      <c r="C1538" s="6" t="s">
        <v>144</v>
      </c>
      <c r="E1538" s="4" t="str">
        <f t="shared" si="0"/>
        <v>Demetri Shepherd</v>
      </c>
      <c r="F1538" s="4" t="str">
        <f t="shared" si="1"/>
        <v>Del Valle</v>
      </c>
      <c r="G1538" s="4" t="str">
        <f t="shared" si="2"/>
        <v>WDLP</v>
      </c>
      <c r="I1538" s="6" t="s">
        <v>297</v>
      </c>
    </row>
    <row r="1539" spans="1:27" ht="13" x14ac:dyDescent="0.15">
      <c r="A1539" s="15">
        <v>43761.676740613431</v>
      </c>
      <c r="B1539" s="6" t="s">
        <v>141</v>
      </c>
      <c r="C1539" s="6" t="s">
        <v>144</v>
      </c>
      <c r="E1539" s="4" t="str">
        <f t="shared" si="0"/>
        <v>Estrellita Dilbert</v>
      </c>
      <c r="F1539" s="4" t="str">
        <f t="shared" si="1"/>
        <v>Del Valle</v>
      </c>
      <c r="G1539" s="4" t="str">
        <f t="shared" si="2"/>
        <v>WDLP</v>
      </c>
      <c r="I1539" s="6" t="s">
        <v>146</v>
      </c>
    </row>
    <row r="1540" spans="1:27" ht="13" x14ac:dyDescent="0.15">
      <c r="A1540" s="15">
        <v>43761.678054444448</v>
      </c>
      <c r="B1540" s="6" t="s">
        <v>141</v>
      </c>
      <c r="C1540" s="6" t="s">
        <v>144</v>
      </c>
      <c r="E1540" s="4" t="str">
        <f t="shared" si="0"/>
        <v>Ty Warren</v>
      </c>
      <c r="F1540" s="4" t="str">
        <f t="shared" si="1"/>
        <v>Del Valle</v>
      </c>
      <c r="G1540" s="4" t="str">
        <f t="shared" si="2"/>
        <v>WDLP</v>
      </c>
      <c r="I1540" s="6" t="s">
        <v>209</v>
      </c>
    </row>
    <row r="1541" spans="1:27" ht="13" x14ac:dyDescent="0.15">
      <c r="A1541" s="15">
        <v>43761.678308136572</v>
      </c>
      <c r="B1541" s="6" t="s">
        <v>9</v>
      </c>
      <c r="D1541" s="6" t="s">
        <v>144</v>
      </c>
      <c r="E1541" s="4" t="str">
        <f t="shared" si="0"/>
        <v>Quavon Jones</v>
      </c>
      <c r="F1541" s="4" t="str">
        <f t="shared" si="1"/>
        <v>Del Valle</v>
      </c>
      <c r="G1541" s="4" t="str">
        <f t="shared" si="2"/>
        <v>SELP</v>
      </c>
      <c r="T1541" s="6" t="s">
        <v>357</v>
      </c>
    </row>
    <row r="1542" spans="1:27" ht="13" x14ac:dyDescent="0.15">
      <c r="A1542" s="15">
        <v>43761.678668368055</v>
      </c>
      <c r="B1542" s="6" t="s">
        <v>9</v>
      </c>
      <c r="D1542" s="6" t="s">
        <v>149</v>
      </c>
      <c r="E1542" s="4" t="str">
        <f t="shared" si="0"/>
        <v>Audrey Le</v>
      </c>
      <c r="F1542" s="4" t="str">
        <f t="shared" si="1"/>
        <v>Pflugerville</v>
      </c>
      <c r="G1542" s="4" t="str">
        <f t="shared" si="2"/>
        <v>SELP</v>
      </c>
      <c r="AA1542" s="6" t="s">
        <v>68</v>
      </c>
    </row>
    <row r="1543" spans="1:27" ht="13" x14ac:dyDescent="0.15">
      <c r="A1543" s="15">
        <v>43761.678798865745</v>
      </c>
      <c r="B1543" s="6" t="s">
        <v>141</v>
      </c>
      <c r="C1543" s="6" t="s">
        <v>149</v>
      </c>
      <c r="E1543" s="4" t="str">
        <f t="shared" si="0"/>
        <v>Kyndal Hampton</v>
      </c>
      <c r="F1543" s="4" t="str">
        <f t="shared" si="1"/>
        <v>Pflugerville</v>
      </c>
      <c r="G1543" s="4" t="str">
        <f t="shared" si="2"/>
        <v>WDLP</v>
      </c>
      <c r="P1543" s="6" t="s">
        <v>153</v>
      </c>
    </row>
    <row r="1544" spans="1:27" ht="13" x14ac:dyDescent="0.15">
      <c r="A1544" s="15">
        <v>43761.678865972222</v>
      </c>
      <c r="B1544" s="6" t="s">
        <v>141</v>
      </c>
      <c r="C1544" s="6" t="s">
        <v>144</v>
      </c>
      <c r="E1544" s="4" t="str">
        <f t="shared" si="0"/>
        <v>Victor Negrete</v>
      </c>
      <c r="F1544" s="4" t="str">
        <f t="shared" si="1"/>
        <v>Del Valle</v>
      </c>
      <c r="G1544" s="4" t="str">
        <f t="shared" si="2"/>
        <v>WDLP</v>
      </c>
      <c r="I1544" s="6" t="s">
        <v>152</v>
      </c>
    </row>
    <row r="1545" spans="1:27" ht="13" x14ac:dyDescent="0.15">
      <c r="A1545" s="15">
        <v>43761.679403368056</v>
      </c>
      <c r="B1545" s="6" t="s">
        <v>141</v>
      </c>
      <c r="C1545" s="6" t="s">
        <v>149</v>
      </c>
      <c r="E1545" s="4" t="str">
        <f t="shared" si="0"/>
        <v>Keira Tran</v>
      </c>
      <c r="F1545" s="4" t="str">
        <f t="shared" si="1"/>
        <v>Pflugerville</v>
      </c>
      <c r="G1545" s="4" t="str">
        <f t="shared" si="2"/>
        <v>WDLP</v>
      </c>
      <c r="P1545" s="6" t="s">
        <v>157</v>
      </c>
    </row>
    <row r="1546" spans="1:27" ht="13" x14ac:dyDescent="0.15">
      <c r="A1546" s="15">
        <v>43761.679540381941</v>
      </c>
      <c r="B1546" s="6" t="s">
        <v>9</v>
      </c>
      <c r="D1546" s="6" t="s">
        <v>149</v>
      </c>
      <c r="E1546" s="4" t="str">
        <f t="shared" si="0"/>
        <v>Cristian Hernandez</v>
      </c>
      <c r="F1546" s="4" t="str">
        <f t="shared" si="1"/>
        <v>Pflugerville</v>
      </c>
      <c r="G1546" s="4" t="str">
        <f t="shared" si="2"/>
        <v>SELP</v>
      </c>
      <c r="AA1546" s="6" t="s">
        <v>70</v>
      </c>
    </row>
    <row r="1547" spans="1:27" ht="13" x14ac:dyDescent="0.15">
      <c r="A1547" s="15">
        <v>43761.679598194445</v>
      </c>
      <c r="B1547" s="6" t="s">
        <v>9</v>
      </c>
      <c r="D1547" s="6" t="s">
        <v>144</v>
      </c>
      <c r="E1547" s="4" t="str">
        <f t="shared" si="0"/>
        <v>Justice Warren</v>
      </c>
      <c r="F1547" s="4" t="str">
        <f t="shared" si="1"/>
        <v>Del Valle</v>
      </c>
      <c r="G1547" s="4" t="str">
        <f t="shared" si="2"/>
        <v>SELP</v>
      </c>
      <c r="T1547" s="6" t="s">
        <v>148</v>
      </c>
    </row>
    <row r="1548" spans="1:27" ht="13" x14ac:dyDescent="0.15">
      <c r="A1548" s="15">
        <v>43761.679766597226</v>
      </c>
      <c r="B1548" s="6" t="s">
        <v>9</v>
      </c>
      <c r="D1548" s="6" t="s">
        <v>144</v>
      </c>
      <c r="E1548" s="4" t="str">
        <f t="shared" si="0"/>
        <v>Nicole Monroy</v>
      </c>
      <c r="F1548" s="4" t="str">
        <f t="shared" si="1"/>
        <v>Del Valle</v>
      </c>
      <c r="G1548" s="4" t="str">
        <f t="shared" si="2"/>
        <v>SELP</v>
      </c>
      <c r="T1548" s="6" t="s">
        <v>162</v>
      </c>
    </row>
    <row r="1549" spans="1:27" ht="13" x14ac:dyDescent="0.15">
      <c r="A1549" s="15">
        <v>43761.679784340275</v>
      </c>
      <c r="B1549" s="6" t="s">
        <v>9</v>
      </c>
      <c r="D1549" s="6" t="s">
        <v>149</v>
      </c>
      <c r="E1549" s="4" t="str">
        <f t="shared" si="0"/>
        <v>Joshua Guiang</v>
      </c>
      <c r="F1549" s="4" t="str">
        <f t="shared" si="1"/>
        <v>Pflugerville</v>
      </c>
      <c r="G1549" s="4" t="str">
        <f t="shared" si="2"/>
        <v>SELP</v>
      </c>
      <c r="AA1549" s="6" t="s">
        <v>84</v>
      </c>
    </row>
    <row r="1550" spans="1:27" ht="13" x14ac:dyDescent="0.15">
      <c r="A1550" s="15">
        <v>43761.679994444443</v>
      </c>
      <c r="B1550" s="6" t="s">
        <v>9</v>
      </c>
      <c r="D1550" s="6" t="s">
        <v>144</v>
      </c>
      <c r="E1550" s="4" t="str">
        <f t="shared" si="0"/>
        <v>Amanda Escalante</v>
      </c>
      <c r="F1550" s="4" t="str">
        <f t="shared" si="1"/>
        <v>Del Valle</v>
      </c>
      <c r="G1550" s="4" t="str">
        <f t="shared" si="2"/>
        <v>SELP</v>
      </c>
      <c r="T1550" s="6" t="s">
        <v>400</v>
      </c>
    </row>
    <row r="1551" spans="1:27" ht="13" x14ac:dyDescent="0.15">
      <c r="A1551" s="15">
        <v>43761.680495011577</v>
      </c>
      <c r="B1551" s="6" t="s">
        <v>9</v>
      </c>
      <c r="D1551" s="6" t="s">
        <v>149</v>
      </c>
      <c r="E1551" s="4" t="str">
        <f t="shared" si="0"/>
        <v>Emily Vidaurri</v>
      </c>
      <c r="F1551" s="4" t="str">
        <f t="shared" si="1"/>
        <v>Pflugerville</v>
      </c>
      <c r="G1551" s="4" t="str">
        <f t="shared" si="2"/>
        <v>SELP</v>
      </c>
      <c r="AA1551" s="6" t="s">
        <v>76</v>
      </c>
    </row>
    <row r="1552" spans="1:27" ht="13" x14ac:dyDescent="0.15">
      <c r="A1552" s="15">
        <v>43761.680560208333</v>
      </c>
      <c r="B1552" s="6" t="s">
        <v>9</v>
      </c>
      <c r="D1552" s="6" t="s">
        <v>149</v>
      </c>
      <c r="E1552" s="4" t="str">
        <f t="shared" si="0"/>
        <v>John Mejia</v>
      </c>
      <c r="F1552" s="4" t="str">
        <f t="shared" si="1"/>
        <v>Pflugerville</v>
      </c>
      <c r="G1552" s="4" t="str">
        <f t="shared" si="2"/>
        <v>SELP</v>
      </c>
      <c r="AA1552" s="6" t="s">
        <v>80</v>
      </c>
    </row>
    <row r="1553" spans="1:27" ht="13" x14ac:dyDescent="0.15">
      <c r="A1553" s="15">
        <v>43761.68066795139</v>
      </c>
      <c r="B1553" s="6" t="s">
        <v>9</v>
      </c>
      <c r="D1553" s="6" t="s">
        <v>149</v>
      </c>
      <c r="E1553" s="4" t="str">
        <f t="shared" si="0"/>
        <v>Alyssa Domingue</v>
      </c>
      <c r="F1553" s="4" t="str">
        <f t="shared" si="1"/>
        <v>Pflugerville</v>
      </c>
      <c r="G1553" s="4" t="str">
        <f t="shared" si="2"/>
        <v>SELP</v>
      </c>
      <c r="AA1553" s="6" t="s">
        <v>64</v>
      </c>
    </row>
    <row r="1554" spans="1:27" ht="13" x14ac:dyDescent="0.15">
      <c r="A1554" s="15">
        <v>43761.680965995372</v>
      </c>
      <c r="B1554" s="6" t="s">
        <v>9</v>
      </c>
      <c r="D1554" s="6" t="s">
        <v>144</v>
      </c>
      <c r="E1554" s="4" t="str">
        <f t="shared" si="0"/>
        <v>Esperanza Hernandez</v>
      </c>
      <c r="F1554" s="4" t="str">
        <f t="shared" si="1"/>
        <v>Del Valle</v>
      </c>
      <c r="G1554" s="4" t="str">
        <f t="shared" si="2"/>
        <v>SELP</v>
      </c>
      <c r="T1554" s="6" t="s">
        <v>173</v>
      </c>
    </row>
    <row r="1555" spans="1:27" ht="13" x14ac:dyDescent="0.15">
      <c r="A1555" s="15">
        <v>43761.68102606482</v>
      </c>
      <c r="B1555" s="6" t="s">
        <v>9</v>
      </c>
      <c r="D1555" s="6" t="s">
        <v>149</v>
      </c>
      <c r="E1555" s="4" t="str">
        <f t="shared" si="0"/>
        <v>Roberto Salinas</v>
      </c>
      <c r="F1555" s="4" t="str">
        <f t="shared" si="1"/>
        <v>Pflugerville</v>
      </c>
      <c r="G1555" s="4" t="str">
        <f t="shared" si="2"/>
        <v>SELP</v>
      </c>
      <c r="AA1555" s="6" t="s">
        <v>90</v>
      </c>
    </row>
    <row r="1556" spans="1:27" ht="13" x14ac:dyDescent="0.15">
      <c r="A1556" s="15">
        <v>43761.681088576384</v>
      </c>
      <c r="B1556" s="6" t="s">
        <v>9</v>
      </c>
      <c r="D1556" s="6" t="s">
        <v>144</v>
      </c>
      <c r="E1556" s="4" t="str">
        <f t="shared" si="0"/>
        <v>Juan Salas</v>
      </c>
      <c r="F1556" s="4" t="str">
        <f t="shared" si="1"/>
        <v>Del Valle</v>
      </c>
      <c r="G1556" s="4" t="str">
        <f t="shared" si="2"/>
        <v>SELP</v>
      </c>
      <c r="T1556" s="6" t="s">
        <v>159</v>
      </c>
    </row>
    <row r="1557" spans="1:27" ht="13" x14ac:dyDescent="0.15">
      <c r="A1557" s="15">
        <v>43761.681223900465</v>
      </c>
      <c r="B1557" s="6" t="s">
        <v>9</v>
      </c>
      <c r="D1557" s="6" t="s">
        <v>149</v>
      </c>
      <c r="E1557" s="4" t="str">
        <f t="shared" si="0"/>
        <v>Jose Gonzalez Macedo</v>
      </c>
      <c r="F1557" s="4" t="str">
        <f t="shared" si="1"/>
        <v>Pflugerville</v>
      </c>
      <c r="G1557" s="4" t="str">
        <f t="shared" si="2"/>
        <v>SELP</v>
      </c>
      <c r="AA1557" s="6" t="s">
        <v>82</v>
      </c>
    </row>
    <row r="1558" spans="1:27" ht="13" x14ac:dyDescent="0.15">
      <c r="A1558" s="15">
        <v>43761.681332534718</v>
      </c>
      <c r="B1558" s="6" t="s">
        <v>9</v>
      </c>
      <c r="D1558" s="6" t="s">
        <v>144</v>
      </c>
      <c r="E1558" s="4" t="str">
        <f t="shared" si="0"/>
        <v>Felipe Bautista</v>
      </c>
      <c r="F1558" s="4" t="str">
        <f t="shared" si="1"/>
        <v>Del Valle</v>
      </c>
      <c r="G1558" s="4" t="str">
        <f t="shared" si="2"/>
        <v>SELP</v>
      </c>
      <c r="T1558" s="6" t="s">
        <v>416</v>
      </c>
    </row>
    <row r="1559" spans="1:27" ht="13" x14ac:dyDescent="0.15">
      <c r="A1559" s="15">
        <v>43761.681547581014</v>
      </c>
      <c r="B1559" s="6" t="s">
        <v>9</v>
      </c>
      <c r="D1559" s="6" t="s">
        <v>149</v>
      </c>
      <c r="E1559" s="4" t="str">
        <f t="shared" si="0"/>
        <v>Diego Becerra</v>
      </c>
      <c r="F1559" s="4" t="str">
        <f t="shared" si="1"/>
        <v>Pflugerville</v>
      </c>
      <c r="G1559" s="4" t="str">
        <f t="shared" si="2"/>
        <v>SELP</v>
      </c>
      <c r="AA1559" s="6" t="s">
        <v>74</v>
      </c>
    </row>
    <row r="1560" spans="1:27" ht="13" x14ac:dyDescent="0.15">
      <c r="A1560" s="15">
        <v>43761.68199055556</v>
      </c>
      <c r="B1560" s="6" t="s">
        <v>9</v>
      </c>
      <c r="D1560" s="6" t="s">
        <v>144</v>
      </c>
      <c r="E1560" s="4" t="str">
        <f t="shared" si="0"/>
        <v>Lucia Hernandez</v>
      </c>
      <c r="F1560" s="4" t="str">
        <f t="shared" si="1"/>
        <v>Del Valle</v>
      </c>
      <c r="G1560" s="4" t="str">
        <f t="shared" si="2"/>
        <v>SELP</v>
      </c>
      <c r="T1560" s="6" t="s">
        <v>196</v>
      </c>
    </row>
    <row r="1561" spans="1:27" ht="13" x14ac:dyDescent="0.15">
      <c r="A1561" s="15">
        <v>43761.682274074075</v>
      </c>
      <c r="B1561" s="6" t="s">
        <v>141</v>
      </c>
      <c r="C1561" s="6" t="s">
        <v>142</v>
      </c>
      <c r="E1561" s="4" t="str">
        <f t="shared" si="0"/>
        <v>Kacylia Castro</v>
      </c>
      <c r="F1561" s="4" t="str">
        <f t="shared" si="1"/>
        <v>Stony Point</v>
      </c>
      <c r="G1561" s="4" t="str">
        <f t="shared" si="2"/>
        <v>WDLP</v>
      </c>
      <c r="Q1561" s="6" t="s">
        <v>176</v>
      </c>
    </row>
    <row r="1562" spans="1:27" ht="13" x14ac:dyDescent="0.15">
      <c r="A1562" s="15">
        <v>43761.682520729169</v>
      </c>
      <c r="B1562" s="6" t="s">
        <v>9</v>
      </c>
      <c r="D1562" s="6" t="s">
        <v>149</v>
      </c>
      <c r="E1562" s="4" t="str">
        <f t="shared" si="0"/>
        <v>Subah Shabnam</v>
      </c>
      <c r="F1562" s="4" t="str">
        <f t="shared" si="1"/>
        <v>Pflugerville</v>
      </c>
      <c r="G1562" s="4" t="str">
        <f t="shared" si="2"/>
        <v>SELP</v>
      </c>
      <c r="AA1562" s="6" t="s">
        <v>94</v>
      </c>
    </row>
    <row r="1563" spans="1:27" ht="13" x14ac:dyDescent="0.15">
      <c r="A1563" s="15">
        <v>43761.682586967596</v>
      </c>
      <c r="B1563" s="6" t="s">
        <v>9</v>
      </c>
      <c r="D1563" s="6" t="s">
        <v>144</v>
      </c>
      <c r="E1563" s="4" t="str">
        <f t="shared" si="0"/>
        <v>Julian Garza</v>
      </c>
      <c r="F1563" s="4" t="str">
        <f t="shared" si="1"/>
        <v>Del Valle</v>
      </c>
      <c r="G1563" s="4" t="str">
        <f t="shared" si="2"/>
        <v>SELP</v>
      </c>
      <c r="T1563" s="6" t="s">
        <v>147</v>
      </c>
    </row>
    <row r="1564" spans="1:27" ht="13" x14ac:dyDescent="0.15">
      <c r="A1564" s="15">
        <v>43761.68269267361</v>
      </c>
      <c r="B1564" s="6" t="s">
        <v>9</v>
      </c>
      <c r="D1564" s="6" t="s">
        <v>149</v>
      </c>
      <c r="E1564" s="4" t="str">
        <f t="shared" si="0"/>
        <v>Arsama Sebesibe</v>
      </c>
      <c r="F1564" s="4" t="str">
        <f t="shared" si="1"/>
        <v>Pflugerville</v>
      </c>
      <c r="G1564" s="4" t="str">
        <f t="shared" si="2"/>
        <v>SELP</v>
      </c>
      <c r="AA1564" s="6" t="s">
        <v>66</v>
      </c>
    </row>
    <row r="1565" spans="1:27" ht="13" x14ac:dyDescent="0.15">
      <c r="A1565" s="15">
        <v>43761.682737164352</v>
      </c>
      <c r="B1565" s="6" t="s">
        <v>9</v>
      </c>
      <c r="D1565" s="6" t="s">
        <v>149</v>
      </c>
      <c r="E1565" s="4" t="str">
        <f t="shared" si="0"/>
        <v>Afreen Alim</v>
      </c>
      <c r="F1565" s="4" t="str">
        <f t="shared" si="1"/>
        <v>Pflugerville</v>
      </c>
      <c r="G1565" s="4" t="str">
        <f t="shared" si="2"/>
        <v>SELP</v>
      </c>
      <c r="AA1565" s="6" t="s">
        <v>62</v>
      </c>
    </row>
    <row r="1566" spans="1:27" ht="13" x14ac:dyDescent="0.15">
      <c r="A1566" s="15">
        <v>43761.682752824076</v>
      </c>
      <c r="B1566" s="6" t="s">
        <v>141</v>
      </c>
      <c r="C1566" s="6" t="s">
        <v>168</v>
      </c>
      <c r="E1566" s="4" t="str">
        <f t="shared" si="0"/>
        <v>Alexia Perez</v>
      </c>
      <c r="F1566" s="4" t="str">
        <f t="shared" si="1"/>
        <v>Weiss</v>
      </c>
      <c r="G1566" s="4" t="str">
        <f t="shared" si="2"/>
        <v>WDLP</v>
      </c>
      <c r="R1566" s="6" t="s">
        <v>368</v>
      </c>
    </row>
    <row r="1567" spans="1:27" ht="13" x14ac:dyDescent="0.15">
      <c r="A1567" s="15">
        <v>43761.683228194444</v>
      </c>
      <c r="B1567" s="6" t="s">
        <v>141</v>
      </c>
      <c r="C1567" s="6" t="s">
        <v>149</v>
      </c>
      <c r="E1567" s="4" t="str">
        <f t="shared" si="0"/>
        <v>Lupita Avila Ramirez</v>
      </c>
      <c r="F1567" s="4" t="str">
        <f t="shared" si="1"/>
        <v>Pflugerville</v>
      </c>
      <c r="G1567" s="4" t="str">
        <f t="shared" si="2"/>
        <v>WDLP</v>
      </c>
      <c r="P1567" s="6" t="s">
        <v>158</v>
      </c>
    </row>
    <row r="1568" spans="1:27" ht="13" x14ac:dyDescent="0.15">
      <c r="A1568" s="15">
        <v>43761.683336504633</v>
      </c>
      <c r="B1568" s="6" t="s">
        <v>141</v>
      </c>
      <c r="C1568" s="6" t="s">
        <v>149</v>
      </c>
      <c r="E1568" s="4" t="str">
        <f t="shared" si="0"/>
        <v>Daniela Fuentes</v>
      </c>
      <c r="F1568" s="4" t="str">
        <f t="shared" si="1"/>
        <v>Pflugerville</v>
      </c>
      <c r="G1568" s="4" t="str">
        <f t="shared" si="2"/>
        <v>WDLP</v>
      </c>
      <c r="P1568" s="6" t="s">
        <v>155</v>
      </c>
    </row>
    <row r="1569" spans="1:29" ht="13" x14ac:dyDescent="0.15">
      <c r="A1569" s="15">
        <v>43761.68337230324</v>
      </c>
      <c r="B1569" s="6" t="s">
        <v>9</v>
      </c>
      <c r="D1569" s="6" t="s">
        <v>168</v>
      </c>
      <c r="E1569" s="4" t="str">
        <f t="shared" si="0"/>
        <v>Sadie Langholtz</v>
      </c>
      <c r="F1569" s="4" t="str">
        <f t="shared" si="1"/>
        <v>Weiss</v>
      </c>
      <c r="G1569" s="4" t="str">
        <f t="shared" si="2"/>
        <v>SELP</v>
      </c>
      <c r="AC1569" s="6" t="s">
        <v>122</v>
      </c>
    </row>
    <row r="1570" spans="1:29" ht="13" x14ac:dyDescent="0.15">
      <c r="A1570" s="15">
        <v>43761.68345931713</v>
      </c>
      <c r="B1570" s="6" t="s">
        <v>9</v>
      </c>
      <c r="D1570" s="6" t="s">
        <v>149</v>
      </c>
      <c r="E1570" s="4" t="str">
        <f t="shared" si="0"/>
        <v>Seraphim Sea</v>
      </c>
      <c r="F1570" s="4" t="str">
        <f t="shared" si="1"/>
        <v>Pflugerville</v>
      </c>
      <c r="G1570" s="4" t="str">
        <f t="shared" si="2"/>
        <v>SELP</v>
      </c>
      <c r="AA1570" s="6" t="s">
        <v>92</v>
      </c>
    </row>
    <row r="1571" spans="1:29" ht="13" x14ac:dyDescent="0.15">
      <c r="A1571" s="15">
        <v>43761.683471666664</v>
      </c>
      <c r="B1571" s="6" t="s">
        <v>141</v>
      </c>
      <c r="C1571" s="6" t="s">
        <v>142</v>
      </c>
      <c r="E1571" s="4" t="str">
        <f t="shared" si="0"/>
        <v>Thomas Gonzalez</v>
      </c>
      <c r="F1571" s="4" t="str">
        <f t="shared" si="1"/>
        <v>Stony Point</v>
      </c>
      <c r="G1571" s="4" t="str">
        <f t="shared" si="2"/>
        <v>WDLP</v>
      </c>
      <c r="Q1571" s="6" t="s">
        <v>169</v>
      </c>
    </row>
    <row r="1572" spans="1:29" ht="13" x14ac:dyDescent="0.15">
      <c r="A1572" s="15">
        <v>43761.683478391205</v>
      </c>
      <c r="B1572" s="6" t="s">
        <v>141</v>
      </c>
      <c r="C1572" s="6" t="s">
        <v>144</v>
      </c>
      <c r="E1572" s="4" t="str">
        <f t="shared" si="0"/>
        <v>Aleksy Rodriguez</v>
      </c>
      <c r="F1572" s="4" t="str">
        <f t="shared" si="1"/>
        <v>Del Valle</v>
      </c>
      <c r="G1572" s="4" t="str">
        <f t="shared" si="2"/>
        <v>WDLP</v>
      </c>
      <c r="I1572" s="6" t="s">
        <v>151</v>
      </c>
    </row>
    <row r="1573" spans="1:29" ht="13" x14ac:dyDescent="0.15">
      <c r="A1573" s="15">
        <v>43761.683566967593</v>
      </c>
      <c r="B1573" s="6" t="s">
        <v>141</v>
      </c>
      <c r="C1573" s="6" t="s">
        <v>168</v>
      </c>
      <c r="E1573" s="4" t="str">
        <f t="shared" si="0"/>
        <v>Regina DeCuire</v>
      </c>
      <c r="F1573" s="4" t="str">
        <f t="shared" si="1"/>
        <v>Weiss</v>
      </c>
      <c r="G1573" s="4" t="str">
        <f t="shared" si="2"/>
        <v>WDLP</v>
      </c>
      <c r="R1573" s="6" t="s">
        <v>202</v>
      </c>
    </row>
    <row r="1574" spans="1:29" ht="13" x14ac:dyDescent="0.15">
      <c r="A1574" s="15">
        <v>43761.683711631944</v>
      </c>
      <c r="B1574" s="6" t="s">
        <v>141</v>
      </c>
      <c r="C1574" s="6" t="s">
        <v>168</v>
      </c>
      <c r="E1574" s="4" t="str">
        <f t="shared" si="0"/>
        <v>Luz Sanchez</v>
      </c>
      <c r="F1574" s="4" t="str">
        <f t="shared" si="1"/>
        <v>Weiss</v>
      </c>
      <c r="G1574" s="4" t="str">
        <f t="shared" si="2"/>
        <v>WDLP</v>
      </c>
      <c r="R1574" s="6" t="s">
        <v>367</v>
      </c>
    </row>
    <row r="1575" spans="1:29" ht="13" x14ac:dyDescent="0.15">
      <c r="A1575" s="15">
        <v>43761.683848923611</v>
      </c>
      <c r="B1575" s="6" t="s">
        <v>141</v>
      </c>
      <c r="C1575" s="6" t="s">
        <v>142</v>
      </c>
      <c r="E1575" s="4" t="str">
        <f t="shared" si="0"/>
        <v>Giancarlo Fernandez</v>
      </c>
      <c r="F1575" s="4" t="str">
        <f t="shared" si="1"/>
        <v>Stony Point</v>
      </c>
      <c r="G1575" s="4" t="str">
        <f t="shared" si="2"/>
        <v>WDLP</v>
      </c>
      <c r="Q1575" s="6" t="s">
        <v>369</v>
      </c>
    </row>
    <row r="1576" spans="1:29" ht="13" x14ac:dyDescent="0.15">
      <c r="A1576" s="15">
        <v>43761.684028090276</v>
      </c>
      <c r="B1576" s="6" t="s">
        <v>9</v>
      </c>
      <c r="D1576" s="6" t="s">
        <v>142</v>
      </c>
      <c r="E1576" s="4" t="str">
        <f t="shared" si="0"/>
        <v>A'Miracle Davis</v>
      </c>
      <c r="F1576" s="4" t="str">
        <f t="shared" si="1"/>
        <v>Stony Point</v>
      </c>
      <c r="G1576" s="4" t="str">
        <f t="shared" si="2"/>
        <v>SELP</v>
      </c>
      <c r="AB1576" s="6" t="s">
        <v>415</v>
      </c>
    </row>
    <row r="1577" spans="1:29" ht="13" x14ac:dyDescent="0.15">
      <c r="A1577" s="15">
        <v>43761.68409613426</v>
      </c>
      <c r="B1577" s="6" t="s">
        <v>141</v>
      </c>
      <c r="C1577" s="6" t="s">
        <v>142</v>
      </c>
      <c r="E1577" s="4" t="str">
        <f t="shared" si="0"/>
        <v>Chieh-Yu (Joy) Chen</v>
      </c>
      <c r="F1577" s="4" t="str">
        <f t="shared" si="1"/>
        <v>Stony Point</v>
      </c>
      <c r="G1577" s="4" t="str">
        <f t="shared" si="2"/>
        <v>WDLP</v>
      </c>
      <c r="Q1577" s="6" t="s">
        <v>161</v>
      </c>
    </row>
    <row r="1578" spans="1:29" ht="13" x14ac:dyDescent="0.15">
      <c r="A1578" s="15">
        <v>43761.684283298615</v>
      </c>
      <c r="B1578" s="6" t="s">
        <v>141</v>
      </c>
      <c r="C1578" s="6" t="s">
        <v>142</v>
      </c>
      <c r="E1578" s="4" t="str">
        <f t="shared" si="0"/>
        <v>Jazziah Reyes</v>
      </c>
      <c r="F1578" s="4" t="str">
        <f t="shared" si="1"/>
        <v>Stony Point</v>
      </c>
      <c r="G1578" s="4" t="str">
        <f t="shared" si="2"/>
        <v>WDLP</v>
      </c>
      <c r="Q1578" s="6" t="s">
        <v>412</v>
      </c>
    </row>
    <row r="1579" spans="1:29" ht="13" x14ac:dyDescent="0.15">
      <c r="A1579" s="15">
        <v>43761.684361238425</v>
      </c>
      <c r="B1579" s="6" t="s">
        <v>9</v>
      </c>
      <c r="D1579" s="6" t="s">
        <v>142</v>
      </c>
      <c r="E1579" s="4" t="str">
        <f t="shared" si="0"/>
        <v>Aidan Lengua</v>
      </c>
      <c r="F1579" s="4" t="str">
        <f t="shared" si="1"/>
        <v>Stony Point</v>
      </c>
      <c r="G1579" s="4" t="str">
        <f t="shared" si="2"/>
        <v>SELP</v>
      </c>
      <c r="AB1579" s="6" t="s">
        <v>204</v>
      </c>
    </row>
    <row r="1580" spans="1:29" ht="13" x14ac:dyDescent="0.15">
      <c r="A1580" s="15">
        <v>43761.68456966435</v>
      </c>
      <c r="B1580" s="6" t="s">
        <v>9</v>
      </c>
      <c r="D1580" s="6" t="s">
        <v>168</v>
      </c>
      <c r="E1580" s="4" t="str">
        <f t="shared" si="0"/>
        <v>Angelyna Le</v>
      </c>
      <c r="F1580" s="4" t="str">
        <f t="shared" si="1"/>
        <v>Weiss</v>
      </c>
      <c r="G1580" s="4" t="str">
        <f t="shared" si="2"/>
        <v>SELP</v>
      </c>
      <c r="AC1580" s="6" t="s">
        <v>104</v>
      </c>
    </row>
    <row r="1581" spans="1:29" ht="13" x14ac:dyDescent="0.15">
      <c r="A1581" s="15">
        <v>43761.684572337967</v>
      </c>
      <c r="B1581" s="6" t="s">
        <v>9</v>
      </c>
      <c r="D1581" s="6" t="s">
        <v>168</v>
      </c>
      <c r="E1581" s="4" t="str">
        <f t="shared" si="0"/>
        <v>Alan Garcia</v>
      </c>
      <c r="F1581" s="4" t="str">
        <f t="shared" si="1"/>
        <v>Weiss</v>
      </c>
      <c r="G1581" s="4" t="str">
        <f t="shared" si="2"/>
        <v>SELP</v>
      </c>
      <c r="AC1581" s="6" t="s">
        <v>102</v>
      </c>
    </row>
    <row r="1582" spans="1:29" ht="13" x14ac:dyDescent="0.15">
      <c r="A1582" s="15">
        <v>43761.684652430558</v>
      </c>
      <c r="B1582" s="6" t="s">
        <v>141</v>
      </c>
      <c r="C1582" s="6" t="s">
        <v>168</v>
      </c>
      <c r="E1582" s="4" t="str">
        <f t="shared" si="0"/>
        <v>Nauni Yadav</v>
      </c>
      <c r="F1582" s="4" t="str">
        <f t="shared" si="1"/>
        <v>Weiss</v>
      </c>
      <c r="G1582" s="4" t="str">
        <f t="shared" si="2"/>
        <v>WDLP</v>
      </c>
      <c r="R1582" s="6" t="s">
        <v>380</v>
      </c>
    </row>
    <row r="1583" spans="1:29" ht="13" x14ac:dyDescent="0.15">
      <c r="A1583" s="15">
        <v>43761.6846634838</v>
      </c>
      <c r="B1583" s="6" t="s">
        <v>9</v>
      </c>
      <c r="D1583" s="6" t="s">
        <v>142</v>
      </c>
      <c r="E1583" s="4" t="str">
        <f t="shared" si="0"/>
        <v>Robert Ebem</v>
      </c>
      <c r="F1583" s="4" t="str">
        <f t="shared" si="1"/>
        <v>Stony Point</v>
      </c>
      <c r="G1583" s="4" t="str">
        <f t="shared" si="2"/>
        <v>SELP</v>
      </c>
      <c r="AB1583" s="6" t="s">
        <v>185</v>
      </c>
    </row>
    <row r="1584" spans="1:29" ht="13" x14ac:dyDescent="0.15">
      <c r="A1584" s="15">
        <v>43761.684687129629</v>
      </c>
      <c r="B1584" s="6" t="s">
        <v>141</v>
      </c>
      <c r="C1584" s="6" t="s">
        <v>149</v>
      </c>
      <c r="E1584" s="4" t="str">
        <f t="shared" si="0"/>
        <v>Desiree Flores</v>
      </c>
      <c r="F1584" s="4" t="str">
        <f t="shared" si="1"/>
        <v>Pflugerville</v>
      </c>
      <c r="G1584" s="4" t="str">
        <f t="shared" si="2"/>
        <v>WDLP</v>
      </c>
      <c r="P1584" s="6" t="s">
        <v>191</v>
      </c>
    </row>
    <row r="1585" spans="1:29" ht="13" x14ac:dyDescent="0.15">
      <c r="A1585" s="15">
        <v>43761.684691238421</v>
      </c>
      <c r="B1585" s="6" t="s">
        <v>141</v>
      </c>
      <c r="C1585" s="6" t="s">
        <v>142</v>
      </c>
      <c r="E1585" s="4" t="str">
        <f t="shared" si="0"/>
        <v>Jatin Kommera</v>
      </c>
      <c r="F1585" s="4" t="str">
        <f t="shared" si="1"/>
        <v>Stony Point</v>
      </c>
      <c r="G1585" s="4" t="str">
        <f t="shared" si="2"/>
        <v>WDLP</v>
      </c>
      <c r="Q1585" s="6" t="s">
        <v>174</v>
      </c>
    </row>
    <row r="1586" spans="1:29" ht="13" x14ac:dyDescent="0.15">
      <c r="A1586" s="15">
        <v>43761.684865578703</v>
      </c>
      <c r="B1586" s="6" t="s">
        <v>9</v>
      </c>
      <c r="D1586" s="6" t="s">
        <v>149</v>
      </c>
      <c r="E1586" s="4" t="str">
        <f t="shared" si="0"/>
        <v>Isabel Suarez</v>
      </c>
      <c r="F1586" s="4" t="str">
        <f t="shared" si="1"/>
        <v>Pflugerville</v>
      </c>
      <c r="G1586" s="4" t="str">
        <f t="shared" si="2"/>
        <v>SELP</v>
      </c>
      <c r="AA1586" s="6" t="s">
        <v>78</v>
      </c>
    </row>
    <row r="1587" spans="1:29" ht="13" x14ac:dyDescent="0.15">
      <c r="A1587" s="15">
        <v>43761.684871597223</v>
      </c>
      <c r="B1587" s="6" t="s">
        <v>9</v>
      </c>
      <c r="D1587" s="6" t="s">
        <v>144</v>
      </c>
      <c r="E1587" s="4" t="str">
        <f t="shared" si="0"/>
        <v>Henry Dominguez</v>
      </c>
      <c r="F1587" s="4" t="str">
        <f t="shared" si="1"/>
        <v>Del Valle</v>
      </c>
      <c r="G1587" s="4" t="str">
        <f t="shared" si="2"/>
        <v>SELP</v>
      </c>
      <c r="T1587" s="6" t="s">
        <v>222</v>
      </c>
    </row>
    <row r="1588" spans="1:29" ht="13" x14ac:dyDescent="0.15">
      <c r="A1588" s="15">
        <v>43761.68490581018</v>
      </c>
      <c r="B1588" s="6" t="s">
        <v>141</v>
      </c>
      <c r="C1588" s="6" t="s">
        <v>142</v>
      </c>
      <c r="E1588" s="4" t="str">
        <f t="shared" si="0"/>
        <v>Kevin McMillan</v>
      </c>
      <c r="F1588" s="4" t="str">
        <f t="shared" si="1"/>
        <v>Stony Point</v>
      </c>
      <c r="G1588" s="4" t="str">
        <f t="shared" si="2"/>
        <v>WDLP</v>
      </c>
      <c r="Q1588" s="6" t="s">
        <v>171</v>
      </c>
    </row>
    <row r="1589" spans="1:29" ht="13" x14ac:dyDescent="0.15">
      <c r="A1589" s="15">
        <v>43761.685178888889</v>
      </c>
      <c r="B1589" s="6" t="s">
        <v>141</v>
      </c>
      <c r="C1589" s="6" t="s">
        <v>168</v>
      </c>
      <c r="E1589" s="4" t="str">
        <f t="shared" si="0"/>
        <v>Abigail Berry</v>
      </c>
      <c r="F1589" s="4" t="str">
        <f t="shared" si="1"/>
        <v>Weiss</v>
      </c>
      <c r="G1589" s="4" t="str">
        <f t="shared" si="2"/>
        <v>WDLP</v>
      </c>
      <c r="R1589" s="6" t="s">
        <v>192</v>
      </c>
    </row>
    <row r="1590" spans="1:29" ht="13" x14ac:dyDescent="0.15">
      <c r="A1590" s="15">
        <v>43761.685364988429</v>
      </c>
      <c r="B1590" s="6" t="s">
        <v>141</v>
      </c>
      <c r="C1590" s="6" t="s">
        <v>142</v>
      </c>
      <c r="E1590" s="4" t="str">
        <f t="shared" si="0"/>
        <v>Aliana Sanchez</v>
      </c>
      <c r="F1590" s="4" t="str">
        <f t="shared" si="1"/>
        <v>Stony Point</v>
      </c>
      <c r="G1590" s="4" t="str">
        <f t="shared" si="2"/>
        <v>WDLP</v>
      </c>
      <c r="Q1590" s="6" t="s">
        <v>183</v>
      </c>
    </row>
    <row r="1591" spans="1:29" ht="13" x14ac:dyDescent="0.15">
      <c r="A1591" s="15">
        <v>43761.685692638886</v>
      </c>
      <c r="B1591" s="6" t="s">
        <v>141</v>
      </c>
      <c r="C1591" s="6" t="s">
        <v>142</v>
      </c>
      <c r="E1591" s="4" t="str">
        <f t="shared" si="0"/>
        <v>Kyle Chambless</v>
      </c>
      <c r="F1591" s="4" t="str">
        <f t="shared" si="1"/>
        <v>Stony Point</v>
      </c>
      <c r="G1591" s="4" t="str">
        <f t="shared" si="2"/>
        <v>WDLP</v>
      </c>
      <c r="Q1591" s="6" t="s">
        <v>181</v>
      </c>
    </row>
    <row r="1592" spans="1:29" ht="13" x14ac:dyDescent="0.15">
      <c r="A1592" s="15">
        <v>43761.685726805561</v>
      </c>
      <c r="B1592" s="6" t="s">
        <v>141</v>
      </c>
      <c r="C1592" s="6" t="s">
        <v>142</v>
      </c>
      <c r="E1592" s="4" t="str">
        <f t="shared" si="0"/>
        <v>Jaden Desmond</v>
      </c>
      <c r="F1592" s="4" t="str">
        <f t="shared" si="1"/>
        <v>Stony Point</v>
      </c>
      <c r="G1592" s="4" t="str">
        <f t="shared" si="2"/>
        <v>WDLP</v>
      </c>
      <c r="Q1592" s="6" t="s">
        <v>164</v>
      </c>
    </row>
    <row r="1593" spans="1:29" ht="13" x14ac:dyDescent="0.15">
      <c r="A1593" s="15">
        <v>43761.685878171294</v>
      </c>
      <c r="B1593" s="6" t="s">
        <v>9</v>
      </c>
      <c r="D1593" s="6" t="s">
        <v>149</v>
      </c>
      <c r="E1593" s="4" t="str">
        <f t="shared" si="0"/>
        <v>Tam Nguyen</v>
      </c>
      <c r="F1593" s="4" t="str">
        <f t="shared" si="1"/>
        <v>Pflugerville</v>
      </c>
      <c r="G1593" s="4" t="str">
        <f t="shared" si="2"/>
        <v>SELP</v>
      </c>
      <c r="AA1593" s="6" t="s">
        <v>96</v>
      </c>
    </row>
    <row r="1594" spans="1:29" ht="13" x14ac:dyDescent="0.15">
      <c r="A1594" s="15">
        <v>43761.686646967588</v>
      </c>
      <c r="B1594" s="6" t="s">
        <v>141</v>
      </c>
      <c r="C1594" s="6" t="s">
        <v>168</v>
      </c>
      <c r="E1594" s="4" t="str">
        <f t="shared" si="0"/>
        <v>Jason Polk</v>
      </c>
      <c r="F1594" s="4" t="str">
        <f t="shared" si="1"/>
        <v>Weiss</v>
      </c>
      <c r="G1594" s="4" t="str">
        <f t="shared" si="2"/>
        <v>WDLP</v>
      </c>
      <c r="R1594" s="6" t="s">
        <v>370</v>
      </c>
    </row>
    <row r="1595" spans="1:29" ht="13" x14ac:dyDescent="0.15">
      <c r="A1595" s="15">
        <v>43761.687592071758</v>
      </c>
      <c r="B1595" s="6" t="s">
        <v>9</v>
      </c>
      <c r="D1595" s="6" t="s">
        <v>168</v>
      </c>
      <c r="E1595" s="4" t="str">
        <f t="shared" si="0"/>
        <v>Emmanuel Ahonle</v>
      </c>
      <c r="F1595" s="4" t="str">
        <f t="shared" si="1"/>
        <v>Weiss</v>
      </c>
      <c r="G1595" s="4" t="str">
        <f t="shared" si="2"/>
        <v>SELP</v>
      </c>
      <c r="AC1595" s="6" t="s">
        <v>114</v>
      </c>
    </row>
    <row r="1596" spans="1:29" ht="13" x14ac:dyDescent="0.15">
      <c r="A1596" s="15">
        <v>43761.687642534722</v>
      </c>
      <c r="B1596" s="6" t="s">
        <v>9</v>
      </c>
      <c r="D1596" s="6" t="s">
        <v>168</v>
      </c>
      <c r="E1596" s="4" t="str">
        <f t="shared" si="0"/>
        <v>Caleb Ulangca</v>
      </c>
      <c r="F1596" s="4" t="str">
        <f t="shared" si="1"/>
        <v>Weiss</v>
      </c>
      <c r="G1596" s="4" t="str">
        <f t="shared" si="2"/>
        <v>SELP</v>
      </c>
      <c r="AC1596" s="6" t="s">
        <v>108</v>
      </c>
    </row>
    <row r="1597" spans="1:29" ht="13" x14ac:dyDescent="0.15">
      <c r="A1597" s="15">
        <v>43761.687699826391</v>
      </c>
      <c r="B1597" s="6" t="s">
        <v>141</v>
      </c>
      <c r="C1597" s="6" t="s">
        <v>168</v>
      </c>
      <c r="E1597" s="4" t="str">
        <f t="shared" si="0"/>
        <v>Myzel Oyaro</v>
      </c>
      <c r="F1597" s="4" t="str">
        <f t="shared" si="1"/>
        <v>Weiss</v>
      </c>
      <c r="G1597" s="4" t="str">
        <f t="shared" si="2"/>
        <v>WDLP</v>
      </c>
      <c r="R1597" s="6" t="s">
        <v>363</v>
      </c>
    </row>
    <row r="1598" spans="1:29" ht="13" x14ac:dyDescent="0.15">
      <c r="A1598" s="15">
        <v>43761.687724212963</v>
      </c>
      <c r="B1598" s="6" t="s">
        <v>9</v>
      </c>
      <c r="D1598" s="6" t="s">
        <v>168</v>
      </c>
      <c r="E1598" s="4" t="str">
        <f t="shared" si="0"/>
        <v>Samuel Gunther</v>
      </c>
      <c r="F1598" s="4" t="str">
        <f t="shared" si="1"/>
        <v>Weiss</v>
      </c>
      <c r="G1598" s="4" t="str">
        <f t="shared" si="2"/>
        <v>SELP</v>
      </c>
      <c r="AC1598" s="6" t="s">
        <v>124</v>
      </c>
    </row>
    <row r="1599" spans="1:29" ht="13" x14ac:dyDescent="0.15">
      <c r="A1599" s="15">
        <v>43761.687727916666</v>
      </c>
      <c r="B1599" s="6" t="s">
        <v>9</v>
      </c>
      <c r="D1599" s="6" t="s">
        <v>168</v>
      </c>
      <c r="E1599" s="4" t="str">
        <f t="shared" si="0"/>
        <v>Chase Robbins</v>
      </c>
      <c r="F1599" s="4" t="str">
        <f t="shared" si="1"/>
        <v>Weiss</v>
      </c>
      <c r="G1599" s="4" t="str">
        <f t="shared" si="2"/>
        <v>SELP</v>
      </c>
      <c r="AC1599" s="6" t="s">
        <v>110</v>
      </c>
    </row>
    <row r="1600" spans="1:29" ht="13" x14ac:dyDescent="0.15">
      <c r="A1600" s="15">
        <v>43761.687863680556</v>
      </c>
      <c r="B1600" s="6" t="s">
        <v>141</v>
      </c>
      <c r="C1600" s="6" t="s">
        <v>144</v>
      </c>
      <c r="E1600" s="4" t="str">
        <f t="shared" si="0"/>
        <v>Kevon Crayton</v>
      </c>
      <c r="F1600" s="4" t="str">
        <f t="shared" si="1"/>
        <v>Del Valle</v>
      </c>
      <c r="G1600" s="4" t="str">
        <f t="shared" si="2"/>
        <v>WDLP</v>
      </c>
      <c r="I1600" s="6" t="s">
        <v>411</v>
      </c>
    </row>
    <row r="1601" spans="1:29" ht="13" x14ac:dyDescent="0.15">
      <c r="A1601" s="15">
        <v>43761.687914131944</v>
      </c>
      <c r="B1601" s="6" t="s">
        <v>141</v>
      </c>
      <c r="C1601" s="6" t="s">
        <v>142</v>
      </c>
      <c r="E1601" s="4" t="str">
        <f t="shared" si="0"/>
        <v>Agnieszka Jesionowska</v>
      </c>
      <c r="F1601" s="4" t="str">
        <f t="shared" si="1"/>
        <v>Stony Point</v>
      </c>
      <c r="G1601" s="4" t="str">
        <f t="shared" si="2"/>
        <v>WDLP</v>
      </c>
      <c r="Q1601" s="6" t="s">
        <v>184</v>
      </c>
    </row>
    <row r="1602" spans="1:29" ht="13" x14ac:dyDescent="0.15">
      <c r="A1602" s="15">
        <v>43761.688064780094</v>
      </c>
      <c r="B1602" s="6" t="s">
        <v>141</v>
      </c>
      <c r="C1602" s="6" t="s">
        <v>168</v>
      </c>
      <c r="E1602" s="4" t="str">
        <f t="shared" si="0"/>
        <v>Caleb Ramirez</v>
      </c>
      <c r="F1602" s="4" t="str">
        <f t="shared" si="1"/>
        <v>Weiss</v>
      </c>
      <c r="G1602" s="4" t="str">
        <f t="shared" si="2"/>
        <v>WDLP</v>
      </c>
      <c r="R1602" s="6" t="s">
        <v>403</v>
      </c>
    </row>
    <row r="1603" spans="1:29" ht="13" x14ac:dyDescent="0.15">
      <c r="A1603" s="15">
        <v>43761.688119467595</v>
      </c>
      <c r="B1603" s="6" t="s">
        <v>9</v>
      </c>
      <c r="D1603" s="6" t="s">
        <v>149</v>
      </c>
      <c r="E1603" s="4" t="str">
        <f t="shared" si="0"/>
        <v>Damari Myers</v>
      </c>
      <c r="F1603" s="4" t="str">
        <f t="shared" si="1"/>
        <v>Pflugerville</v>
      </c>
      <c r="G1603" s="4" t="str">
        <f t="shared" si="2"/>
        <v>SELP</v>
      </c>
      <c r="AA1603" s="6" t="s">
        <v>72</v>
      </c>
    </row>
    <row r="1604" spans="1:29" ht="13" x14ac:dyDescent="0.15">
      <c r="A1604" s="15">
        <v>43761.688278414353</v>
      </c>
      <c r="B1604" s="6" t="s">
        <v>141</v>
      </c>
      <c r="C1604" s="6" t="s">
        <v>149</v>
      </c>
      <c r="E1604" s="4" t="str">
        <f t="shared" si="0"/>
        <v>Dajuan Jules</v>
      </c>
      <c r="F1604" s="4" t="str">
        <f t="shared" si="1"/>
        <v>Pflugerville</v>
      </c>
      <c r="G1604" s="4" t="str">
        <f t="shared" si="2"/>
        <v>WDLP</v>
      </c>
      <c r="P1604" s="6" t="s">
        <v>166</v>
      </c>
    </row>
    <row r="1605" spans="1:29" ht="13" x14ac:dyDescent="0.15">
      <c r="A1605" s="15">
        <v>43761.688548356484</v>
      </c>
      <c r="B1605" s="6" t="s">
        <v>9</v>
      </c>
      <c r="D1605" s="6" t="s">
        <v>168</v>
      </c>
      <c r="E1605" s="4" t="str">
        <f t="shared" si="0"/>
        <v>Ayesha Faheem</v>
      </c>
      <c r="F1605" s="4" t="str">
        <f t="shared" si="1"/>
        <v>Weiss</v>
      </c>
      <c r="G1605" s="4" t="str">
        <f t="shared" si="2"/>
        <v>SELP</v>
      </c>
      <c r="AC1605" s="6" t="s">
        <v>106</v>
      </c>
    </row>
    <row r="1606" spans="1:29" ht="13" x14ac:dyDescent="0.15">
      <c r="A1606" s="15">
        <v>43761.688587581019</v>
      </c>
      <c r="B1606" s="6" t="s">
        <v>9</v>
      </c>
      <c r="D1606" s="6" t="s">
        <v>142</v>
      </c>
      <c r="E1606" s="4" t="str">
        <f t="shared" si="0"/>
        <v>Jheason Williams</v>
      </c>
      <c r="F1606" s="4" t="str">
        <f t="shared" si="1"/>
        <v>Stony Point</v>
      </c>
      <c r="G1606" s="4" t="str">
        <f t="shared" si="2"/>
        <v>SELP</v>
      </c>
      <c r="AB1606" s="6" t="s">
        <v>364</v>
      </c>
    </row>
    <row r="1607" spans="1:29" ht="13" x14ac:dyDescent="0.15">
      <c r="A1607" s="15">
        <v>43761.688591493061</v>
      </c>
      <c r="B1607" s="6" t="s">
        <v>9</v>
      </c>
      <c r="D1607" s="6" t="s">
        <v>142</v>
      </c>
      <c r="E1607" s="4" t="str">
        <f t="shared" si="0"/>
        <v>Ashely Briscoe</v>
      </c>
      <c r="F1607" s="4" t="str">
        <f t="shared" si="1"/>
        <v>Stony Point</v>
      </c>
      <c r="G1607" s="4" t="str">
        <f t="shared" si="2"/>
        <v>SELP</v>
      </c>
      <c r="AB1607" s="6" t="s">
        <v>182</v>
      </c>
    </row>
    <row r="1608" spans="1:29" ht="13" x14ac:dyDescent="0.15">
      <c r="A1608" s="15">
        <v>43761.688603263887</v>
      </c>
      <c r="B1608" s="6" t="s">
        <v>9</v>
      </c>
      <c r="D1608" s="6" t="s">
        <v>142</v>
      </c>
      <c r="E1608" s="4" t="str">
        <f t="shared" si="0"/>
        <v>Anne-Marie Prosper</v>
      </c>
      <c r="F1608" s="4" t="str">
        <f t="shared" si="1"/>
        <v>Stony Point</v>
      </c>
      <c r="G1608" s="4" t="str">
        <f t="shared" si="2"/>
        <v>SELP</v>
      </c>
      <c r="AB1608" s="6" t="s">
        <v>188</v>
      </c>
    </row>
    <row r="1609" spans="1:29" ht="13" x14ac:dyDescent="0.15">
      <c r="A1609" s="15">
        <v>43761.688653807869</v>
      </c>
      <c r="B1609" s="6" t="s">
        <v>9</v>
      </c>
      <c r="D1609" s="6" t="s">
        <v>142</v>
      </c>
      <c r="E1609" s="4" t="str">
        <f t="shared" si="0"/>
        <v>Delilah Villegas</v>
      </c>
      <c r="F1609" s="4" t="str">
        <f t="shared" si="1"/>
        <v>Stony Point</v>
      </c>
      <c r="G1609" s="4" t="str">
        <f t="shared" si="2"/>
        <v>SELP</v>
      </c>
      <c r="AB1609" s="6" t="s">
        <v>193</v>
      </c>
    </row>
    <row r="1610" spans="1:29" ht="13" x14ac:dyDescent="0.15">
      <c r="A1610" s="15">
        <v>43761.688764016202</v>
      </c>
      <c r="B1610" s="6" t="s">
        <v>141</v>
      </c>
      <c r="C1610" s="6" t="s">
        <v>149</v>
      </c>
      <c r="E1610" s="4" t="str">
        <f t="shared" si="0"/>
        <v>Aileen Garcia</v>
      </c>
      <c r="F1610" s="4" t="str">
        <f t="shared" si="1"/>
        <v>Pflugerville</v>
      </c>
      <c r="G1610" s="4" t="str">
        <f t="shared" si="2"/>
        <v>WDLP</v>
      </c>
      <c r="P1610" s="6" t="s">
        <v>179</v>
      </c>
    </row>
    <row r="1611" spans="1:29" ht="13" x14ac:dyDescent="0.15">
      <c r="A1611" s="15">
        <v>43761.688856643523</v>
      </c>
      <c r="B1611" s="6" t="s">
        <v>141</v>
      </c>
      <c r="C1611" s="6" t="s">
        <v>168</v>
      </c>
      <c r="E1611" s="4" t="str">
        <f t="shared" si="0"/>
        <v>Favour Toghanro</v>
      </c>
      <c r="F1611" s="4" t="str">
        <f t="shared" si="1"/>
        <v>Weiss</v>
      </c>
      <c r="G1611" s="4" t="str">
        <f t="shared" si="2"/>
        <v>WDLP</v>
      </c>
      <c r="R1611" s="6" t="s">
        <v>198</v>
      </c>
    </row>
    <row r="1612" spans="1:29" ht="13" x14ac:dyDescent="0.15">
      <c r="A1612" s="15">
        <v>43761.688906724536</v>
      </c>
      <c r="B1612" s="6" t="s">
        <v>9</v>
      </c>
      <c r="D1612" s="6" t="s">
        <v>168</v>
      </c>
      <c r="E1612" s="4" t="str">
        <f t="shared" si="0"/>
        <v>Rashi Yadav</v>
      </c>
      <c r="F1612" s="4" t="str">
        <f t="shared" si="1"/>
        <v>Weiss</v>
      </c>
      <c r="G1612" s="4" t="str">
        <f t="shared" si="2"/>
        <v>SELP</v>
      </c>
      <c r="AC1612" s="6" t="s">
        <v>120</v>
      </c>
    </row>
    <row r="1613" spans="1:29" ht="13" x14ac:dyDescent="0.15">
      <c r="A1613" s="15">
        <v>43761.688944039357</v>
      </c>
      <c r="B1613" s="6" t="s">
        <v>141</v>
      </c>
      <c r="C1613" s="6" t="s">
        <v>168</v>
      </c>
      <c r="E1613" s="4" t="str">
        <f t="shared" si="0"/>
        <v>Gabriella Vallejo</v>
      </c>
      <c r="F1613" s="4" t="str">
        <f t="shared" si="1"/>
        <v>Weiss</v>
      </c>
      <c r="G1613" s="4" t="str">
        <f t="shared" si="2"/>
        <v>WDLP</v>
      </c>
      <c r="R1613" s="6" t="s">
        <v>190</v>
      </c>
    </row>
    <row r="1614" spans="1:29" ht="13" x14ac:dyDescent="0.15">
      <c r="A1614" s="15">
        <v>43761.6892452662</v>
      </c>
      <c r="B1614" s="6" t="s">
        <v>9</v>
      </c>
      <c r="D1614" s="6" t="s">
        <v>142</v>
      </c>
      <c r="E1614" s="4" t="str">
        <f t="shared" si="0"/>
        <v>Chieh-An Chen</v>
      </c>
      <c r="F1614" s="4" t="str">
        <f t="shared" si="1"/>
        <v>Stony Point</v>
      </c>
      <c r="G1614" s="4" t="str">
        <f t="shared" si="2"/>
        <v>SELP</v>
      </c>
      <c r="AB1614" s="6" t="s">
        <v>187</v>
      </c>
    </row>
    <row r="1615" spans="1:29" ht="13" x14ac:dyDescent="0.15">
      <c r="A1615" s="15">
        <v>43761.689781168985</v>
      </c>
      <c r="B1615" s="6" t="s">
        <v>141</v>
      </c>
      <c r="C1615" s="6" t="s">
        <v>194</v>
      </c>
      <c r="E1615" s="4" t="str">
        <f t="shared" si="0"/>
        <v>Nicholas Cibrone</v>
      </c>
      <c r="F1615" s="4" t="str">
        <f t="shared" si="1"/>
        <v>Akins</v>
      </c>
      <c r="G1615" s="4" t="str">
        <f t="shared" si="2"/>
        <v>WDLP</v>
      </c>
      <c r="H1615" s="6" t="s">
        <v>200</v>
      </c>
    </row>
    <row r="1616" spans="1:29" ht="13" x14ac:dyDescent="0.15">
      <c r="A1616" s="15">
        <v>43761.690269629631</v>
      </c>
      <c r="B1616" s="6" t="s">
        <v>141</v>
      </c>
      <c r="C1616" s="6" t="s">
        <v>194</v>
      </c>
      <c r="E1616" s="4" t="str">
        <f t="shared" si="0"/>
        <v>Ashlyn King</v>
      </c>
      <c r="F1616" s="4" t="str">
        <f t="shared" si="1"/>
        <v>Akins</v>
      </c>
      <c r="G1616" s="4" t="str">
        <f t="shared" si="2"/>
        <v>WDLP</v>
      </c>
      <c r="H1616" s="6" t="s">
        <v>195</v>
      </c>
    </row>
    <row r="1617" spans="1:18" ht="13" x14ac:dyDescent="0.15">
      <c r="A1617" s="15">
        <v>43761.690154328702</v>
      </c>
      <c r="B1617" s="6" t="s">
        <v>141</v>
      </c>
      <c r="C1617" s="6" t="s">
        <v>142</v>
      </c>
      <c r="E1617" s="4" t="str">
        <f t="shared" si="0"/>
        <v>Manas Mamtora</v>
      </c>
      <c r="F1617" s="4" t="str">
        <f t="shared" si="1"/>
        <v>Stony Point</v>
      </c>
      <c r="G1617" s="4" t="str">
        <f t="shared" si="2"/>
        <v>WDLP</v>
      </c>
      <c r="Q1617" s="6" t="s">
        <v>180</v>
      </c>
    </row>
    <row r="1618" spans="1:18" ht="13" x14ac:dyDescent="0.15">
      <c r="A1618" s="15">
        <v>43761.690895347223</v>
      </c>
      <c r="B1618" s="6" t="s">
        <v>141</v>
      </c>
      <c r="C1618" s="6" t="s">
        <v>194</v>
      </c>
      <c r="E1618" s="4" t="str">
        <f t="shared" si="0"/>
        <v>Sean Koonce</v>
      </c>
      <c r="F1618" s="4" t="str">
        <f t="shared" si="1"/>
        <v>Akins</v>
      </c>
      <c r="G1618" s="4" t="str">
        <f t="shared" si="2"/>
        <v>WDLP</v>
      </c>
      <c r="H1618" s="6" t="s">
        <v>203</v>
      </c>
    </row>
    <row r="1619" spans="1:18" ht="13" x14ac:dyDescent="0.15">
      <c r="A1619" s="15">
        <v>43761.691124722223</v>
      </c>
      <c r="B1619" s="6" t="s">
        <v>141</v>
      </c>
      <c r="C1619" s="6" t="s">
        <v>194</v>
      </c>
      <c r="E1619" s="4" t="str">
        <f t="shared" si="0"/>
        <v>Brendon Garrison</v>
      </c>
      <c r="F1619" s="4" t="str">
        <f t="shared" si="1"/>
        <v>Akins</v>
      </c>
      <c r="G1619" s="4" t="str">
        <f t="shared" si="2"/>
        <v>WDLP</v>
      </c>
      <c r="H1619" s="6" t="s">
        <v>375</v>
      </c>
    </row>
    <row r="1620" spans="1:18" ht="13" x14ac:dyDescent="0.15">
      <c r="A1620" s="15">
        <v>43761.691175671294</v>
      </c>
      <c r="B1620" s="6" t="s">
        <v>141</v>
      </c>
      <c r="C1620" s="6" t="s">
        <v>194</v>
      </c>
      <c r="E1620" s="4" t="str">
        <f t="shared" si="0"/>
        <v>Francisco Ojeda</v>
      </c>
      <c r="F1620" s="4" t="str">
        <f t="shared" si="1"/>
        <v>Akins</v>
      </c>
      <c r="G1620" s="4" t="str">
        <f t="shared" si="2"/>
        <v>WDLP</v>
      </c>
      <c r="H1620" s="6" t="s">
        <v>201</v>
      </c>
    </row>
    <row r="1621" spans="1:18" ht="13" x14ac:dyDescent="0.15">
      <c r="A1621" s="15">
        <v>43761.691387627317</v>
      </c>
      <c r="B1621" s="6" t="s">
        <v>141</v>
      </c>
      <c r="C1621" s="6" t="s">
        <v>149</v>
      </c>
      <c r="E1621" s="4" t="str">
        <f t="shared" si="0"/>
        <v>Nieya Crenshaw</v>
      </c>
      <c r="F1621" s="4" t="str">
        <f t="shared" si="1"/>
        <v>Pflugerville</v>
      </c>
      <c r="G1621" s="4" t="str">
        <f t="shared" si="2"/>
        <v>WDLP</v>
      </c>
      <c r="P1621" s="6" t="s">
        <v>361</v>
      </c>
    </row>
    <row r="1622" spans="1:18" ht="13" x14ac:dyDescent="0.15">
      <c r="A1622" s="15">
        <v>43761.691766319447</v>
      </c>
      <c r="B1622" s="6" t="s">
        <v>141</v>
      </c>
      <c r="C1622" s="6" t="s">
        <v>168</v>
      </c>
      <c r="E1622" s="4" t="str">
        <f t="shared" si="0"/>
        <v>Isaac Ahonle</v>
      </c>
      <c r="F1622" s="4" t="str">
        <f t="shared" si="1"/>
        <v>Weiss</v>
      </c>
      <c r="G1622" s="4" t="str">
        <f t="shared" si="2"/>
        <v>WDLP</v>
      </c>
      <c r="R1622" s="6" t="s">
        <v>189</v>
      </c>
    </row>
    <row r="1623" spans="1:18" ht="13" x14ac:dyDescent="0.15">
      <c r="A1623" s="15">
        <v>43761.691886250002</v>
      </c>
      <c r="B1623" s="6" t="s">
        <v>141</v>
      </c>
      <c r="C1623" s="6" t="s">
        <v>194</v>
      </c>
      <c r="E1623" s="4" t="str">
        <f t="shared" si="0"/>
        <v>Sofia Ayala</v>
      </c>
      <c r="F1623" s="4" t="str">
        <f t="shared" si="1"/>
        <v>Akins</v>
      </c>
      <c r="G1623" s="4" t="str">
        <f t="shared" si="2"/>
        <v>WDLP</v>
      </c>
      <c r="H1623" s="6" t="s">
        <v>376</v>
      </c>
    </row>
    <row r="1624" spans="1:18" ht="13" x14ac:dyDescent="0.15">
      <c r="A1624" s="15">
        <v>43761.692212789349</v>
      </c>
      <c r="B1624" s="6" t="s">
        <v>141</v>
      </c>
      <c r="C1624" s="6" t="s">
        <v>149</v>
      </c>
      <c r="E1624" s="4" t="str">
        <f t="shared" si="0"/>
        <v>Paisley Tramp</v>
      </c>
      <c r="F1624" s="4" t="str">
        <f t="shared" si="1"/>
        <v>Pflugerville</v>
      </c>
      <c r="G1624" s="4" t="str">
        <f t="shared" si="2"/>
        <v>WDLP</v>
      </c>
      <c r="P1624" s="6" t="s">
        <v>160</v>
      </c>
    </row>
    <row r="1625" spans="1:18" ht="13" x14ac:dyDescent="0.15">
      <c r="A1625" s="15">
        <v>43761.692752418981</v>
      </c>
      <c r="B1625" s="6" t="s">
        <v>141</v>
      </c>
      <c r="C1625" s="6" t="s">
        <v>194</v>
      </c>
      <c r="E1625" s="4" t="str">
        <f t="shared" si="0"/>
        <v>Kennia Toledo</v>
      </c>
      <c r="F1625" s="4" t="str">
        <f t="shared" si="1"/>
        <v>Akins</v>
      </c>
      <c r="G1625" s="4" t="str">
        <f t="shared" si="2"/>
        <v>WDLP</v>
      </c>
      <c r="H1625" s="6" t="s">
        <v>374</v>
      </c>
    </row>
    <row r="1626" spans="1:18" ht="13" x14ac:dyDescent="0.15">
      <c r="A1626" s="15">
        <v>43761.693663356476</v>
      </c>
      <c r="B1626" s="6" t="s">
        <v>141</v>
      </c>
      <c r="C1626" s="6" t="s">
        <v>194</v>
      </c>
      <c r="E1626" s="4" t="str">
        <f t="shared" si="0"/>
        <v>Ben Gross</v>
      </c>
      <c r="F1626" s="4" t="str">
        <f t="shared" si="1"/>
        <v>Akins</v>
      </c>
      <c r="G1626" s="4" t="str">
        <f t="shared" si="2"/>
        <v>WDLP</v>
      </c>
      <c r="H1626" s="6" t="s">
        <v>414</v>
      </c>
    </row>
    <row r="1627" spans="1:18" ht="13" x14ac:dyDescent="0.15">
      <c r="A1627" s="15">
        <v>43761.69384320602</v>
      </c>
      <c r="B1627" s="6" t="s">
        <v>141</v>
      </c>
      <c r="C1627" s="6" t="s">
        <v>194</v>
      </c>
      <c r="E1627" s="4" t="str">
        <f t="shared" si="0"/>
        <v>William Hale</v>
      </c>
      <c r="F1627" s="4" t="str">
        <f t="shared" si="1"/>
        <v>Akins</v>
      </c>
      <c r="G1627" s="4" t="str">
        <f t="shared" si="2"/>
        <v>WDLP</v>
      </c>
      <c r="H1627" s="6" t="s">
        <v>205</v>
      </c>
    </row>
    <row r="1628" spans="1:18" ht="13" x14ac:dyDescent="0.15">
      <c r="A1628" s="15">
        <v>43761.694342615738</v>
      </c>
      <c r="B1628" s="6" t="s">
        <v>141</v>
      </c>
      <c r="C1628" s="6" t="s">
        <v>194</v>
      </c>
      <c r="E1628" s="4" t="str">
        <f t="shared" si="0"/>
        <v>Maria Contreras</v>
      </c>
      <c r="F1628" s="4" t="str">
        <f t="shared" si="1"/>
        <v>Akins</v>
      </c>
      <c r="G1628" s="4" t="str">
        <f t="shared" si="2"/>
        <v>WDLP</v>
      </c>
      <c r="H1628" s="6" t="s">
        <v>208</v>
      </c>
    </row>
    <row r="1629" spans="1:18" ht="13" x14ac:dyDescent="0.15">
      <c r="A1629" s="15">
        <v>43761.695651562499</v>
      </c>
      <c r="B1629" s="6" t="s">
        <v>141</v>
      </c>
      <c r="C1629" s="6" t="s">
        <v>194</v>
      </c>
      <c r="E1629" s="4" t="str">
        <f t="shared" si="0"/>
        <v>Yazmin Tambunga</v>
      </c>
      <c r="F1629" s="4" t="str">
        <f t="shared" si="1"/>
        <v>Akins</v>
      </c>
      <c r="G1629" s="4" t="str">
        <f t="shared" si="2"/>
        <v>WDLP</v>
      </c>
      <c r="H1629" s="6" t="s">
        <v>206</v>
      </c>
    </row>
    <row r="1630" spans="1:18" ht="13" x14ac:dyDescent="0.15">
      <c r="A1630" s="15">
        <v>43761.695664409723</v>
      </c>
      <c r="B1630" s="6" t="s">
        <v>141</v>
      </c>
      <c r="C1630" s="6" t="s">
        <v>194</v>
      </c>
      <c r="E1630" s="4" t="str">
        <f t="shared" si="0"/>
        <v>Kimberly Lujan</v>
      </c>
      <c r="F1630" s="4" t="str">
        <f t="shared" si="1"/>
        <v>Akins</v>
      </c>
      <c r="G1630" s="4" t="str">
        <f t="shared" si="2"/>
        <v>WDLP</v>
      </c>
      <c r="H1630" s="6" t="s">
        <v>377</v>
      </c>
    </row>
    <row r="1631" spans="1:18" ht="13" x14ac:dyDescent="0.15">
      <c r="A1631" s="15">
        <v>43761.697897847218</v>
      </c>
      <c r="B1631" s="6" t="s">
        <v>141</v>
      </c>
      <c r="C1631" s="6" t="s">
        <v>194</v>
      </c>
      <c r="E1631" s="4" t="str">
        <f t="shared" si="0"/>
        <v>Emma San Miguel</v>
      </c>
      <c r="F1631" s="4" t="str">
        <f t="shared" si="1"/>
        <v>Akins</v>
      </c>
      <c r="G1631" s="4" t="str">
        <f t="shared" si="2"/>
        <v>WDLP</v>
      </c>
      <c r="H1631" s="6" t="s">
        <v>378</v>
      </c>
    </row>
    <row r="1632" spans="1:18" ht="13" x14ac:dyDescent="0.15">
      <c r="A1632" s="15">
        <v>43761.697932453702</v>
      </c>
      <c r="B1632" s="6" t="s">
        <v>141</v>
      </c>
      <c r="C1632" s="6" t="s">
        <v>142</v>
      </c>
      <c r="E1632" s="4" t="str">
        <f t="shared" si="0"/>
        <v>Kathleen Robot</v>
      </c>
      <c r="F1632" s="4" t="str">
        <f t="shared" si="1"/>
        <v>Stony Point</v>
      </c>
      <c r="G1632" s="4" t="str">
        <f t="shared" si="2"/>
        <v>WDLP</v>
      </c>
      <c r="Q1632" s="6" t="s">
        <v>405</v>
      </c>
    </row>
    <row r="1633" spans="1:29" ht="13" x14ac:dyDescent="0.15">
      <c r="A1633" s="15">
        <v>43761.698727847222</v>
      </c>
      <c r="B1633" s="6" t="s">
        <v>141</v>
      </c>
      <c r="C1633" s="6" t="s">
        <v>194</v>
      </c>
      <c r="E1633" s="4" t="str">
        <f t="shared" si="0"/>
        <v>Nallely Alonso</v>
      </c>
      <c r="F1633" s="4" t="str">
        <f t="shared" si="1"/>
        <v>Akins</v>
      </c>
      <c r="G1633" s="4" t="str">
        <f t="shared" si="2"/>
        <v>WDLP</v>
      </c>
      <c r="H1633" s="6" t="s">
        <v>407</v>
      </c>
    </row>
    <row r="1634" spans="1:29" ht="13" x14ac:dyDescent="0.15">
      <c r="A1634" s="15">
        <v>43761.711732824071</v>
      </c>
      <c r="B1634" s="6" t="s">
        <v>9</v>
      </c>
      <c r="D1634" s="6" t="s">
        <v>168</v>
      </c>
      <c r="E1634" s="4" t="str">
        <f t="shared" si="0"/>
        <v>Jack Nguyen</v>
      </c>
      <c r="F1634" s="4" t="str">
        <f t="shared" si="1"/>
        <v>Weiss</v>
      </c>
      <c r="G1634" s="4" t="str">
        <f t="shared" si="2"/>
        <v>SELP</v>
      </c>
      <c r="AC1634" s="6" t="s">
        <v>116</v>
      </c>
    </row>
    <row r="1635" spans="1:29" ht="13" x14ac:dyDescent="0.15">
      <c r="A1635" s="15">
        <v>43762.622264872683</v>
      </c>
      <c r="B1635" s="6" t="s">
        <v>9</v>
      </c>
      <c r="D1635" s="6" t="s">
        <v>247</v>
      </c>
      <c r="E1635" s="4" t="str">
        <f t="shared" si="0"/>
        <v>Brooke Fuessel</v>
      </c>
      <c r="F1635" s="4" t="str">
        <f t="shared" si="1"/>
        <v>Harmony</v>
      </c>
      <c r="G1635" s="4" t="str">
        <f t="shared" si="2"/>
        <v>SELP</v>
      </c>
      <c r="U1635" s="6" t="s">
        <v>268</v>
      </c>
    </row>
    <row r="1636" spans="1:29" ht="13" x14ac:dyDescent="0.15">
      <c r="A1636" s="15">
        <v>43762.631357361111</v>
      </c>
      <c r="B1636" s="6" t="s">
        <v>9</v>
      </c>
      <c r="D1636" s="6" t="s">
        <v>247</v>
      </c>
      <c r="E1636" s="4" t="str">
        <f t="shared" si="0"/>
        <v>Ethan Do</v>
      </c>
      <c r="F1636" s="4" t="str">
        <f t="shared" si="1"/>
        <v>Harmony</v>
      </c>
      <c r="G1636" s="4" t="str">
        <f t="shared" si="2"/>
        <v>SELP</v>
      </c>
      <c r="U1636" s="6" t="s">
        <v>256</v>
      </c>
    </row>
    <row r="1637" spans="1:29" ht="13" x14ac:dyDescent="0.15">
      <c r="A1637" s="15">
        <v>43762.633022210648</v>
      </c>
      <c r="B1637" s="6" t="s">
        <v>9</v>
      </c>
      <c r="D1637" s="6" t="s">
        <v>247</v>
      </c>
      <c r="E1637" s="4" t="str">
        <f t="shared" si="0"/>
        <v>Jeshua Rios Meza</v>
      </c>
      <c r="F1637" s="4" t="str">
        <f t="shared" si="1"/>
        <v>Harmony</v>
      </c>
      <c r="G1637" s="4" t="str">
        <f t="shared" si="2"/>
        <v>SELP</v>
      </c>
      <c r="U1637" s="6" t="s">
        <v>354</v>
      </c>
    </row>
    <row r="1638" spans="1:29" ht="13" x14ac:dyDescent="0.15">
      <c r="A1638" s="15">
        <v>43762.633578819441</v>
      </c>
      <c r="B1638" s="6" t="s">
        <v>9</v>
      </c>
      <c r="D1638" s="6" t="s">
        <v>247</v>
      </c>
      <c r="E1638" s="4" t="str">
        <f t="shared" si="0"/>
        <v>Sheldon Ballard</v>
      </c>
      <c r="F1638" s="4" t="str">
        <f t="shared" si="1"/>
        <v>Harmony</v>
      </c>
      <c r="G1638" s="4" t="str">
        <f t="shared" si="2"/>
        <v>SELP</v>
      </c>
      <c r="U1638" s="6" t="s">
        <v>251</v>
      </c>
    </row>
    <row r="1639" spans="1:29" ht="13" x14ac:dyDescent="0.15">
      <c r="A1639" s="15">
        <v>43762.633655092592</v>
      </c>
      <c r="B1639" s="6" t="s">
        <v>141</v>
      </c>
      <c r="C1639" s="6" t="s">
        <v>247</v>
      </c>
      <c r="E1639" s="4" t="str">
        <f t="shared" si="0"/>
        <v>Arriana Gonzalez</v>
      </c>
      <c r="F1639" s="4" t="str">
        <f t="shared" si="1"/>
        <v>Harmony</v>
      </c>
      <c r="G1639" s="4" t="str">
        <f t="shared" si="2"/>
        <v>WDLP</v>
      </c>
      <c r="J1639" s="6" t="s">
        <v>383</v>
      </c>
    </row>
    <row r="1640" spans="1:29" ht="13" x14ac:dyDescent="0.15">
      <c r="A1640" s="15">
        <v>43762.634653287038</v>
      </c>
      <c r="B1640" s="6" t="s">
        <v>141</v>
      </c>
      <c r="C1640" s="6" t="s">
        <v>247</v>
      </c>
      <c r="E1640" s="4" t="str">
        <f t="shared" si="0"/>
        <v>Jenibelle Corro</v>
      </c>
      <c r="F1640" s="4" t="str">
        <f t="shared" si="1"/>
        <v>Harmony</v>
      </c>
      <c r="G1640" s="4" t="str">
        <f t="shared" si="2"/>
        <v>WDLP</v>
      </c>
      <c r="J1640" s="6" t="s">
        <v>265</v>
      </c>
    </row>
    <row r="1641" spans="1:29" ht="13" x14ac:dyDescent="0.15">
      <c r="A1641" s="15">
        <v>43762.635076840277</v>
      </c>
      <c r="B1641" s="6" t="s">
        <v>9</v>
      </c>
      <c r="D1641" s="6" t="s">
        <v>247</v>
      </c>
      <c r="E1641" s="4" t="str">
        <f t="shared" si="0"/>
        <v>Jair Cedillo</v>
      </c>
      <c r="F1641" s="4" t="str">
        <f t="shared" si="1"/>
        <v>Harmony</v>
      </c>
      <c r="G1641" s="4" t="str">
        <f t="shared" si="2"/>
        <v>SELP</v>
      </c>
      <c r="U1641" s="6" t="s">
        <v>260</v>
      </c>
    </row>
    <row r="1642" spans="1:29" ht="13" x14ac:dyDescent="0.15">
      <c r="A1642" s="15">
        <v>43762.635464733801</v>
      </c>
      <c r="B1642" s="6" t="s">
        <v>9</v>
      </c>
      <c r="D1642" s="6" t="s">
        <v>247</v>
      </c>
      <c r="E1642" s="4" t="str">
        <f t="shared" si="0"/>
        <v>Parker Leveque</v>
      </c>
      <c r="F1642" s="4" t="str">
        <f t="shared" si="1"/>
        <v>Harmony</v>
      </c>
      <c r="G1642" s="4" t="str">
        <f t="shared" si="2"/>
        <v>SELP</v>
      </c>
      <c r="U1642" s="6" t="s">
        <v>262</v>
      </c>
    </row>
    <row r="1643" spans="1:29" ht="13" x14ac:dyDescent="0.15">
      <c r="A1643" s="15">
        <v>43762.635581423616</v>
      </c>
      <c r="B1643" s="6" t="s">
        <v>9</v>
      </c>
      <c r="D1643" s="6" t="s">
        <v>247</v>
      </c>
      <c r="E1643" s="4" t="str">
        <f t="shared" si="0"/>
        <v>Emin Koroglu</v>
      </c>
      <c r="F1643" s="4" t="str">
        <f t="shared" si="1"/>
        <v>Harmony</v>
      </c>
      <c r="G1643" s="4" t="str">
        <f t="shared" si="2"/>
        <v>SELP</v>
      </c>
      <c r="U1643" s="6" t="s">
        <v>259</v>
      </c>
    </row>
    <row r="1644" spans="1:29" ht="13" x14ac:dyDescent="0.15">
      <c r="A1644" s="15">
        <v>43762.635686481481</v>
      </c>
      <c r="B1644" s="6" t="s">
        <v>141</v>
      </c>
      <c r="C1644" s="6" t="s">
        <v>247</v>
      </c>
      <c r="E1644" s="4" t="str">
        <f t="shared" si="0"/>
        <v>Amauri Clark</v>
      </c>
      <c r="F1644" s="4" t="str">
        <f t="shared" si="1"/>
        <v>Harmony</v>
      </c>
      <c r="G1644" s="4" t="str">
        <f t="shared" si="2"/>
        <v>WDLP</v>
      </c>
      <c r="J1644" s="6" t="s">
        <v>258</v>
      </c>
    </row>
    <row r="1645" spans="1:29" ht="13" x14ac:dyDescent="0.15">
      <c r="A1645" s="15">
        <v>43762.635779398144</v>
      </c>
      <c r="B1645" s="6" t="s">
        <v>141</v>
      </c>
      <c r="C1645" s="6" t="s">
        <v>247</v>
      </c>
      <c r="E1645" s="4" t="str">
        <f t="shared" si="0"/>
        <v>Anas Rahman</v>
      </c>
      <c r="F1645" s="4" t="str">
        <f t="shared" si="1"/>
        <v>Harmony</v>
      </c>
      <c r="G1645" s="4" t="str">
        <f t="shared" si="2"/>
        <v>WDLP</v>
      </c>
      <c r="J1645" s="6" t="s">
        <v>270</v>
      </c>
    </row>
    <row r="1646" spans="1:29" ht="13" x14ac:dyDescent="0.15">
      <c r="A1646" s="15">
        <v>43762.636095902781</v>
      </c>
      <c r="B1646" s="6" t="s">
        <v>9</v>
      </c>
      <c r="D1646" s="6" t="s">
        <v>247</v>
      </c>
      <c r="E1646" s="4" t="str">
        <f t="shared" si="0"/>
        <v>Samantha Ross</v>
      </c>
      <c r="F1646" s="4" t="str">
        <f t="shared" si="1"/>
        <v>Harmony</v>
      </c>
      <c r="G1646" s="4" t="str">
        <f t="shared" si="2"/>
        <v>SELP</v>
      </c>
      <c r="U1646" s="6" t="s">
        <v>249</v>
      </c>
    </row>
    <row r="1647" spans="1:29" ht="13" x14ac:dyDescent="0.15">
      <c r="A1647" s="15">
        <v>43762.636326747685</v>
      </c>
      <c r="B1647" s="6" t="s">
        <v>141</v>
      </c>
      <c r="C1647" s="6" t="s">
        <v>247</v>
      </c>
      <c r="E1647" s="4" t="str">
        <f t="shared" si="0"/>
        <v>Pranav Rao</v>
      </c>
      <c r="F1647" s="4" t="str">
        <f t="shared" si="1"/>
        <v>Harmony</v>
      </c>
      <c r="G1647" s="4" t="str">
        <f t="shared" si="2"/>
        <v>WDLP</v>
      </c>
      <c r="J1647" s="6" t="s">
        <v>269</v>
      </c>
    </row>
    <row r="1648" spans="1:29" ht="13" x14ac:dyDescent="0.15">
      <c r="A1648" s="15">
        <v>43762.636813101853</v>
      </c>
      <c r="B1648" s="6" t="s">
        <v>9</v>
      </c>
      <c r="D1648" s="6" t="s">
        <v>247</v>
      </c>
      <c r="E1648" s="4" t="str">
        <f t="shared" si="0"/>
        <v>Mario Morales</v>
      </c>
      <c r="F1648" s="4" t="str">
        <f t="shared" si="1"/>
        <v>Harmony</v>
      </c>
      <c r="G1648" s="4" t="str">
        <f t="shared" si="2"/>
        <v>SELP</v>
      </c>
      <c r="U1648" s="6" t="s">
        <v>252</v>
      </c>
    </row>
    <row r="1649" spans="1:24" ht="13" x14ac:dyDescent="0.15">
      <c r="A1649" s="15">
        <v>43762.63693706019</v>
      </c>
      <c r="B1649" s="6" t="s">
        <v>141</v>
      </c>
      <c r="C1649" s="6" t="s">
        <v>247</v>
      </c>
      <c r="E1649" s="4" t="str">
        <f t="shared" si="0"/>
        <v>Doralynn Reyes</v>
      </c>
      <c r="F1649" s="4" t="str">
        <f t="shared" si="1"/>
        <v>Harmony</v>
      </c>
      <c r="G1649" s="4" t="str">
        <f t="shared" si="2"/>
        <v>WDLP</v>
      </c>
      <c r="J1649" s="6" t="s">
        <v>253</v>
      </c>
    </row>
    <row r="1650" spans="1:24" ht="13" x14ac:dyDescent="0.15">
      <c r="A1650" s="15">
        <v>43762.637609479163</v>
      </c>
      <c r="B1650" s="6" t="s">
        <v>141</v>
      </c>
      <c r="C1650" s="6" t="s">
        <v>247</v>
      </c>
      <c r="E1650" s="4" t="str">
        <f t="shared" si="0"/>
        <v>Zora Cook</v>
      </c>
      <c r="F1650" s="4" t="str">
        <f t="shared" si="1"/>
        <v>Harmony</v>
      </c>
      <c r="G1650" s="4" t="str">
        <f t="shared" si="2"/>
        <v>WDLP</v>
      </c>
      <c r="J1650" s="6" t="s">
        <v>420</v>
      </c>
    </row>
    <row r="1651" spans="1:24" ht="13" x14ac:dyDescent="0.15">
      <c r="A1651" s="15">
        <v>43762.641725636575</v>
      </c>
      <c r="B1651" s="6" t="s">
        <v>9</v>
      </c>
      <c r="D1651" s="6" t="s">
        <v>247</v>
      </c>
      <c r="E1651" s="4" t="str">
        <f t="shared" si="0"/>
        <v>Sergio Sanchez</v>
      </c>
      <c r="F1651" s="4" t="str">
        <f t="shared" si="1"/>
        <v>Harmony</v>
      </c>
      <c r="G1651" s="4" t="str">
        <f t="shared" si="2"/>
        <v>SELP</v>
      </c>
      <c r="U1651" s="6" t="s">
        <v>261</v>
      </c>
    </row>
    <row r="1652" spans="1:24" ht="13" x14ac:dyDescent="0.15">
      <c r="A1652" s="15">
        <v>43762.654428819442</v>
      </c>
      <c r="B1652" s="6" t="s">
        <v>9</v>
      </c>
      <c r="D1652" s="6" t="s">
        <v>247</v>
      </c>
      <c r="E1652" s="4" t="str">
        <f t="shared" si="0"/>
        <v>Rameez Khawaja</v>
      </c>
      <c r="F1652" s="4" t="str">
        <f t="shared" si="1"/>
        <v>Harmony</v>
      </c>
      <c r="G1652" s="4" t="str">
        <f t="shared" si="2"/>
        <v>SELP</v>
      </c>
      <c r="U1652" s="6" t="s">
        <v>255</v>
      </c>
    </row>
    <row r="1653" spans="1:24" ht="13" x14ac:dyDescent="0.15">
      <c r="A1653" s="15">
        <v>43762.666169212964</v>
      </c>
      <c r="B1653" s="6" t="s">
        <v>9</v>
      </c>
      <c r="D1653" s="6" t="s">
        <v>247</v>
      </c>
      <c r="E1653" s="4" t="str">
        <f t="shared" si="0"/>
        <v>Mia Williams</v>
      </c>
      <c r="F1653" s="4" t="str">
        <f t="shared" si="1"/>
        <v>Harmony</v>
      </c>
      <c r="G1653" s="4" t="str">
        <f t="shared" si="2"/>
        <v>SELP</v>
      </c>
      <c r="U1653" s="6" t="s">
        <v>266</v>
      </c>
    </row>
    <row r="1654" spans="1:24" ht="13" x14ac:dyDescent="0.15">
      <c r="A1654" s="15">
        <v>43762.666177662039</v>
      </c>
      <c r="B1654" s="6" t="s">
        <v>141</v>
      </c>
      <c r="C1654" s="6" t="s">
        <v>272</v>
      </c>
      <c r="E1654" s="4" t="str">
        <f t="shared" si="0"/>
        <v>Sofia Mendoza</v>
      </c>
      <c r="F1654" s="4" t="str">
        <f t="shared" si="1"/>
        <v>Manor New Tech</v>
      </c>
      <c r="G1654" s="4" t="str">
        <f t="shared" si="2"/>
        <v>WDLP</v>
      </c>
      <c r="N1654" s="6" t="s">
        <v>280</v>
      </c>
    </row>
    <row r="1655" spans="1:24" ht="13" x14ac:dyDescent="0.15">
      <c r="A1655" s="15">
        <v>43762.667792002314</v>
      </c>
      <c r="B1655" s="6" t="s">
        <v>9</v>
      </c>
      <c r="D1655" s="6" t="s">
        <v>272</v>
      </c>
      <c r="E1655" s="4" t="str">
        <f t="shared" si="0"/>
        <v>Maylo Garcia</v>
      </c>
      <c r="F1655" s="4" t="str">
        <f t="shared" si="1"/>
        <v>Manor New Tech</v>
      </c>
      <c r="G1655" s="4" t="str">
        <f t="shared" si="2"/>
        <v>SELP</v>
      </c>
      <c r="X1655" s="6" t="s">
        <v>279</v>
      </c>
    </row>
    <row r="1656" spans="1:24" ht="13" x14ac:dyDescent="0.15">
      <c r="A1656" s="15">
        <v>43762.670301747683</v>
      </c>
      <c r="B1656" s="6" t="s">
        <v>141</v>
      </c>
      <c r="C1656" s="6" t="s">
        <v>272</v>
      </c>
      <c r="E1656" s="4" t="str">
        <f t="shared" si="0"/>
        <v>Jenny Khun</v>
      </c>
      <c r="F1656" s="4" t="str">
        <f t="shared" si="1"/>
        <v>Manor New Tech</v>
      </c>
      <c r="G1656" s="4" t="str">
        <f t="shared" si="2"/>
        <v>WDLP</v>
      </c>
      <c r="N1656" s="6" t="s">
        <v>284</v>
      </c>
    </row>
    <row r="1657" spans="1:24" ht="13" x14ac:dyDescent="0.15">
      <c r="A1657" s="15">
        <v>43762.670622638892</v>
      </c>
      <c r="B1657" s="6" t="s">
        <v>141</v>
      </c>
      <c r="C1657" s="6" t="s">
        <v>272</v>
      </c>
      <c r="E1657" s="4" t="str">
        <f t="shared" si="0"/>
        <v>Lidia Guitierrez</v>
      </c>
      <c r="F1657" s="4" t="str">
        <f t="shared" si="1"/>
        <v>Manor New Tech</v>
      </c>
      <c r="G1657" s="4" t="str">
        <f t="shared" si="2"/>
        <v>WDLP</v>
      </c>
      <c r="N1657" s="6" t="s">
        <v>273</v>
      </c>
    </row>
    <row r="1658" spans="1:24" ht="13" x14ac:dyDescent="0.15">
      <c r="A1658" s="15">
        <v>43762.671640995366</v>
      </c>
      <c r="B1658" s="6" t="s">
        <v>141</v>
      </c>
      <c r="C1658" s="6" t="s">
        <v>272</v>
      </c>
      <c r="E1658" s="4" t="str">
        <f t="shared" si="0"/>
        <v>Aileen Rodriguez</v>
      </c>
      <c r="F1658" s="4" t="str">
        <f t="shared" si="1"/>
        <v>Manor New Tech</v>
      </c>
      <c r="G1658" s="4" t="str">
        <f t="shared" si="2"/>
        <v>WDLP</v>
      </c>
      <c r="N1658" s="6" t="s">
        <v>278</v>
      </c>
    </row>
    <row r="1659" spans="1:24" ht="13" x14ac:dyDescent="0.15">
      <c r="A1659" s="15">
        <v>43762.673772939816</v>
      </c>
      <c r="B1659" s="6" t="s">
        <v>9</v>
      </c>
      <c r="D1659" s="6" t="s">
        <v>272</v>
      </c>
      <c r="E1659" s="4" t="str">
        <f t="shared" si="0"/>
        <v>Levi Ledesma-Olivo</v>
      </c>
      <c r="F1659" s="4" t="str">
        <f t="shared" si="1"/>
        <v>Manor New Tech</v>
      </c>
      <c r="G1659" s="4" t="str">
        <f t="shared" si="2"/>
        <v>SELP</v>
      </c>
      <c r="X1659" s="6" t="s">
        <v>283</v>
      </c>
    </row>
    <row r="1660" spans="1:24" ht="13" x14ac:dyDescent="0.15">
      <c r="A1660" s="15">
        <v>43762.673936215273</v>
      </c>
      <c r="B1660" s="6" t="s">
        <v>9</v>
      </c>
      <c r="D1660" s="6" t="s">
        <v>272</v>
      </c>
      <c r="E1660" s="4" t="str">
        <f t="shared" si="0"/>
        <v>Ryan Sexton</v>
      </c>
      <c r="F1660" s="4" t="str">
        <f t="shared" si="1"/>
        <v>Manor New Tech</v>
      </c>
      <c r="G1660" s="4" t="str">
        <f t="shared" si="2"/>
        <v>SELP</v>
      </c>
      <c r="X1660" s="6" t="s">
        <v>282</v>
      </c>
    </row>
    <row r="1661" spans="1:24" ht="13" x14ac:dyDescent="0.15">
      <c r="A1661" s="15">
        <v>43762.675620555558</v>
      </c>
      <c r="B1661" s="6" t="s">
        <v>9</v>
      </c>
      <c r="D1661" s="6" t="s">
        <v>272</v>
      </c>
      <c r="E1661" s="4" t="str">
        <f t="shared" si="0"/>
        <v>Carolina Barboza</v>
      </c>
      <c r="F1661" s="4" t="str">
        <f t="shared" si="1"/>
        <v>Manor New Tech</v>
      </c>
      <c r="G1661" s="4" t="str">
        <f t="shared" si="2"/>
        <v>SELP</v>
      </c>
      <c r="X1661" s="6" t="s">
        <v>277</v>
      </c>
    </row>
    <row r="1662" spans="1:24" ht="13" x14ac:dyDescent="0.15">
      <c r="A1662" s="15">
        <v>43762.677263495367</v>
      </c>
      <c r="B1662" s="6" t="s">
        <v>9</v>
      </c>
      <c r="D1662" s="6" t="s">
        <v>144</v>
      </c>
      <c r="E1662" s="4" t="str">
        <f t="shared" si="0"/>
        <v>Shien Naranjo</v>
      </c>
      <c r="F1662" s="4" t="str">
        <f t="shared" si="1"/>
        <v>Del Valle</v>
      </c>
      <c r="G1662" s="4" t="str">
        <f t="shared" si="2"/>
        <v>SELP</v>
      </c>
      <c r="T1662" s="6" t="s">
        <v>417</v>
      </c>
    </row>
    <row r="1663" spans="1:24" ht="13" x14ac:dyDescent="0.15">
      <c r="A1663" s="15">
        <v>43762.677856030088</v>
      </c>
      <c r="B1663" s="6" t="s">
        <v>9</v>
      </c>
      <c r="D1663" s="6" t="s">
        <v>144</v>
      </c>
      <c r="E1663" s="4" t="str">
        <f t="shared" si="0"/>
        <v>Brian Richardson</v>
      </c>
      <c r="F1663" s="4" t="str">
        <f t="shared" si="1"/>
        <v>Del Valle</v>
      </c>
      <c r="G1663" s="4" t="str">
        <f t="shared" si="2"/>
        <v>SELP</v>
      </c>
      <c r="T1663" s="6" t="s">
        <v>299</v>
      </c>
    </row>
    <row r="1664" spans="1:24" ht="13" x14ac:dyDescent="0.15">
      <c r="A1664" s="15">
        <v>43762.678558321757</v>
      </c>
      <c r="B1664" s="6" t="s">
        <v>9</v>
      </c>
      <c r="D1664" s="6" t="s">
        <v>144</v>
      </c>
      <c r="E1664" s="4" t="str">
        <f t="shared" si="0"/>
        <v>Yaritza Kenyon</v>
      </c>
      <c r="F1664" s="4" t="str">
        <f t="shared" si="1"/>
        <v>Del Valle</v>
      </c>
      <c r="G1664" s="4" t="str">
        <f t="shared" si="2"/>
        <v>SELP</v>
      </c>
      <c r="T1664" s="6" t="s">
        <v>391</v>
      </c>
    </row>
    <row r="1665" spans="1:22" ht="13" x14ac:dyDescent="0.15">
      <c r="A1665" s="15">
        <v>43762.678629594906</v>
      </c>
      <c r="B1665" s="6" t="s">
        <v>9</v>
      </c>
      <c r="D1665" s="6" t="s">
        <v>144</v>
      </c>
      <c r="E1665" s="4" t="str">
        <f t="shared" si="0"/>
        <v>Edgar Velasco</v>
      </c>
      <c r="F1665" s="4" t="str">
        <f t="shared" si="1"/>
        <v>Del Valle</v>
      </c>
      <c r="G1665" s="4" t="str">
        <f t="shared" si="2"/>
        <v>SELP</v>
      </c>
      <c r="T1665" s="6" t="s">
        <v>300</v>
      </c>
    </row>
    <row r="1666" spans="1:22" ht="13" x14ac:dyDescent="0.15">
      <c r="A1666" s="15">
        <v>43762.679084999996</v>
      </c>
      <c r="B1666" s="6" t="s">
        <v>9</v>
      </c>
      <c r="D1666" s="6" t="s">
        <v>144</v>
      </c>
      <c r="E1666" s="4" t="str">
        <f t="shared" si="0"/>
        <v>Uriel Hernandez</v>
      </c>
      <c r="F1666" s="4" t="str">
        <f t="shared" si="1"/>
        <v>Del Valle</v>
      </c>
      <c r="G1666" s="4" t="str">
        <f t="shared" si="2"/>
        <v>SELP</v>
      </c>
      <c r="T1666" s="6" t="s">
        <v>353</v>
      </c>
    </row>
    <row r="1667" spans="1:22" ht="13" x14ac:dyDescent="0.15">
      <c r="A1667" s="15">
        <v>43762.679606319449</v>
      </c>
      <c r="B1667" s="6" t="s">
        <v>9</v>
      </c>
      <c r="D1667" s="6" t="s">
        <v>144</v>
      </c>
      <c r="E1667" s="4" t="str">
        <f t="shared" si="0"/>
        <v>Rocio Montero</v>
      </c>
      <c r="F1667" s="4" t="str">
        <f t="shared" si="1"/>
        <v>Del Valle</v>
      </c>
      <c r="G1667" s="4" t="str">
        <f t="shared" si="2"/>
        <v>SELP</v>
      </c>
      <c r="T1667" s="6" t="s">
        <v>286</v>
      </c>
    </row>
    <row r="1668" spans="1:22" ht="13" x14ac:dyDescent="0.15">
      <c r="A1668" s="15">
        <v>43762.681204826389</v>
      </c>
      <c r="B1668" s="6" t="s">
        <v>141</v>
      </c>
      <c r="C1668" s="6" t="s">
        <v>288</v>
      </c>
      <c r="E1668" s="4" t="str">
        <f t="shared" si="0"/>
        <v>Skylar Schlicht</v>
      </c>
      <c r="F1668" s="4" t="str">
        <f t="shared" si="1"/>
        <v>Hendrickson</v>
      </c>
      <c r="G1668" s="4" t="str">
        <f t="shared" si="2"/>
        <v>WDLP</v>
      </c>
      <c r="K1668" s="6" t="s">
        <v>295</v>
      </c>
    </row>
    <row r="1669" spans="1:22" ht="13" x14ac:dyDescent="0.15">
      <c r="A1669" s="15">
        <v>43762.681269108798</v>
      </c>
      <c r="B1669" s="6" t="s">
        <v>141</v>
      </c>
      <c r="C1669" s="6" t="s">
        <v>288</v>
      </c>
      <c r="E1669" s="4" t="str">
        <f t="shared" si="0"/>
        <v>Keysibeth Guerra</v>
      </c>
      <c r="F1669" s="4" t="str">
        <f t="shared" si="1"/>
        <v>Hendrickson</v>
      </c>
      <c r="G1669" s="4" t="str">
        <f t="shared" si="2"/>
        <v>WDLP</v>
      </c>
      <c r="K1669" s="6" t="s">
        <v>298</v>
      </c>
    </row>
    <row r="1670" spans="1:22" ht="13" x14ac:dyDescent="0.15">
      <c r="A1670" s="15">
        <v>43762.681544849533</v>
      </c>
      <c r="B1670" s="6" t="s">
        <v>141</v>
      </c>
      <c r="C1670" s="6" t="s">
        <v>288</v>
      </c>
      <c r="E1670" s="4" t="str">
        <f t="shared" si="0"/>
        <v>Aubrey Van Zandt</v>
      </c>
      <c r="F1670" s="4" t="str">
        <f t="shared" si="1"/>
        <v>Hendrickson</v>
      </c>
      <c r="G1670" s="4" t="str">
        <f t="shared" si="2"/>
        <v>WDLP</v>
      </c>
      <c r="K1670" s="6" t="s">
        <v>302</v>
      </c>
    </row>
    <row r="1671" spans="1:22" ht="13" x14ac:dyDescent="0.15">
      <c r="A1671" s="15">
        <v>43762.681679687499</v>
      </c>
      <c r="B1671" s="6" t="s">
        <v>141</v>
      </c>
      <c r="C1671" s="6" t="s">
        <v>288</v>
      </c>
      <c r="E1671" s="4" t="str">
        <f t="shared" si="0"/>
        <v>Fatima Ali</v>
      </c>
      <c r="F1671" s="4" t="str">
        <f t="shared" si="1"/>
        <v>Hendrickson</v>
      </c>
      <c r="G1671" s="4" t="str">
        <f t="shared" si="2"/>
        <v>WDLP</v>
      </c>
      <c r="K1671" s="6" t="s">
        <v>301</v>
      </c>
    </row>
    <row r="1672" spans="1:22" ht="13" x14ac:dyDescent="0.15">
      <c r="A1672" s="15">
        <v>43762.681718368054</v>
      </c>
      <c r="B1672" s="6" t="s">
        <v>9</v>
      </c>
      <c r="D1672" s="6" t="s">
        <v>288</v>
      </c>
      <c r="E1672" s="4" t="str">
        <f t="shared" si="0"/>
        <v>Isabella Gangle</v>
      </c>
      <c r="F1672" s="4" t="str">
        <f t="shared" si="1"/>
        <v>Hendrickson</v>
      </c>
      <c r="G1672" s="4" t="str">
        <f t="shared" si="2"/>
        <v>SELP</v>
      </c>
      <c r="V1672" s="6" t="s">
        <v>27</v>
      </c>
    </row>
    <row r="1673" spans="1:22" ht="13" x14ac:dyDescent="0.15">
      <c r="A1673" s="15">
        <v>43762.681972013888</v>
      </c>
      <c r="B1673" s="6" t="s">
        <v>141</v>
      </c>
      <c r="C1673" s="6" t="s">
        <v>288</v>
      </c>
      <c r="E1673" s="4" t="str">
        <f t="shared" si="0"/>
        <v>Brooke Wickersham</v>
      </c>
      <c r="F1673" s="4" t="str">
        <f t="shared" si="1"/>
        <v>Hendrickson</v>
      </c>
      <c r="G1673" s="4" t="str">
        <f t="shared" si="2"/>
        <v>WDLP</v>
      </c>
      <c r="K1673" s="6" t="s">
        <v>294</v>
      </c>
    </row>
    <row r="1674" spans="1:22" ht="13" x14ac:dyDescent="0.15">
      <c r="A1674" s="15">
        <v>43762.682281365742</v>
      </c>
      <c r="B1674" s="6" t="s">
        <v>141</v>
      </c>
      <c r="C1674" s="6" t="s">
        <v>272</v>
      </c>
      <c r="E1674" s="4" t="str">
        <f t="shared" si="0"/>
        <v>Jaime Bautista</v>
      </c>
      <c r="F1674" s="4" t="str">
        <f t="shared" si="1"/>
        <v>Manor New Tech</v>
      </c>
      <c r="G1674" s="4" t="str">
        <f t="shared" si="2"/>
        <v>WDLP</v>
      </c>
      <c r="N1674" s="6" t="s">
        <v>292</v>
      </c>
    </row>
    <row r="1675" spans="1:22" ht="13" x14ac:dyDescent="0.15">
      <c r="A1675" s="15">
        <v>43762.68267898148</v>
      </c>
      <c r="B1675" s="6" t="s">
        <v>141</v>
      </c>
      <c r="C1675" s="6" t="s">
        <v>288</v>
      </c>
      <c r="E1675" s="4" t="str">
        <f t="shared" si="0"/>
        <v>TyJah Simon</v>
      </c>
      <c r="F1675" s="4" t="str">
        <f t="shared" si="1"/>
        <v>Hendrickson</v>
      </c>
      <c r="G1675" s="4" t="str">
        <f t="shared" si="2"/>
        <v>WDLP</v>
      </c>
      <c r="K1675" s="6" t="s">
        <v>289</v>
      </c>
    </row>
    <row r="1676" spans="1:22" ht="13" x14ac:dyDescent="0.15">
      <c r="A1676" s="15">
        <v>43762.683086053235</v>
      </c>
      <c r="B1676" s="6" t="s">
        <v>9</v>
      </c>
      <c r="D1676" s="6" t="s">
        <v>288</v>
      </c>
      <c r="E1676" s="4" t="str">
        <f t="shared" si="0"/>
        <v>Avn Josh Manigsaca</v>
      </c>
      <c r="F1676" s="4" t="str">
        <f t="shared" si="1"/>
        <v>Hendrickson</v>
      </c>
      <c r="G1676" s="4" t="str">
        <f t="shared" si="2"/>
        <v>SELP</v>
      </c>
      <c r="V1676" s="6" t="s">
        <v>12</v>
      </c>
    </row>
    <row r="1677" spans="1:22" ht="13" x14ac:dyDescent="0.15">
      <c r="A1677" s="15">
        <v>43762.684782789351</v>
      </c>
      <c r="B1677" s="6" t="s">
        <v>141</v>
      </c>
      <c r="C1677" s="6" t="s">
        <v>288</v>
      </c>
      <c r="E1677" s="4" t="str">
        <f t="shared" si="0"/>
        <v>Jennifer Wieckowski</v>
      </c>
      <c r="F1677" s="4" t="str">
        <f t="shared" si="1"/>
        <v>Hendrickson</v>
      </c>
      <c r="G1677" s="4" t="str">
        <f t="shared" si="2"/>
        <v>WDLP</v>
      </c>
      <c r="K1677" s="6" t="s">
        <v>293</v>
      </c>
    </row>
    <row r="1678" spans="1:22" ht="13" x14ac:dyDescent="0.15">
      <c r="A1678" s="15">
        <v>43762.685726446754</v>
      </c>
      <c r="B1678" s="6" t="s">
        <v>141</v>
      </c>
      <c r="C1678" s="6" t="s">
        <v>272</v>
      </c>
      <c r="E1678" s="4" t="str">
        <f t="shared" si="0"/>
        <v>Mahder Adenew</v>
      </c>
      <c r="F1678" s="4" t="str">
        <f t="shared" si="1"/>
        <v>Manor New Tech</v>
      </c>
      <c r="G1678" s="4" t="str">
        <f t="shared" si="2"/>
        <v>WDLP</v>
      </c>
      <c r="N1678" s="6" t="s">
        <v>312</v>
      </c>
    </row>
    <row r="1679" spans="1:22" ht="13" x14ac:dyDescent="0.15">
      <c r="A1679" s="15">
        <v>43762.685801782412</v>
      </c>
      <c r="B1679" s="6" t="s">
        <v>141</v>
      </c>
      <c r="C1679" s="6" t="s">
        <v>272</v>
      </c>
      <c r="E1679" s="4" t="str">
        <f t="shared" si="0"/>
        <v>Darren Hyson</v>
      </c>
      <c r="F1679" s="4" t="str">
        <f t="shared" si="1"/>
        <v>Manor New Tech</v>
      </c>
      <c r="G1679" s="4" t="str">
        <f t="shared" si="2"/>
        <v>WDLP</v>
      </c>
      <c r="N1679" s="6" t="s">
        <v>394</v>
      </c>
    </row>
    <row r="1680" spans="1:22" ht="13" x14ac:dyDescent="0.15">
      <c r="A1680" s="15">
        <v>43762.686367766204</v>
      </c>
      <c r="B1680" s="6" t="s">
        <v>9</v>
      </c>
      <c r="D1680" s="6" t="s">
        <v>144</v>
      </c>
      <c r="E1680" s="4" t="str">
        <f t="shared" si="0"/>
        <v>Rand Lindsey</v>
      </c>
      <c r="F1680" s="4" t="str">
        <f t="shared" si="1"/>
        <v>Del Valle</v>
      </c>
      <c r="G1680" s="4" t="str">
        <f t="shared" si="2"/>
        <v>SELP</v>
      </c>
      <c r="T1680" s="6" t="s">
        <v>306</v>
      </c>
    </row>
    <row r="1681" spans="1:22" ht="13" x14ac:dyDescent="0.15">
      <c r="A1681" s="15">
        <v>43762.686674085649</v>
      </c>
      <c r="B1681" s="6" t="s">
        <v>9</v>
      </c>
      <c r="D1681" s="6" t="s">
        <v>288</v>
      </c>
      <c r="E1681" s="4" t="str">
        <f t="shared" si="0"/>
        <v>Meagan Lavalle</v>
      </c>
      <c r="F1681" s="4" t="str">
        <f t="shared" si="1"/>
        <v>Hendrickson</v>
      </c>
      <c r="G1681" s="4" t="str">
        <f t="shared" si="2"/>
        <v>SELP</v>
      </c>
      <c r="V1681" s="6" t="s">
        <v>41</v>
      </c>
    </row>
    <row r="1682" spans="1:22" ht="13" x14ac:dyDescent="0.15">
      <c r="A1682" s="15">
        <v>43762.686709837959</v>
      </c>
      <c r="B1682" s="6" t="s">
        <v>141</v>
      </c>
      <c r="C1682" s="6" t="s">
        <v>272</v>
      </c>
      <c r="E1682" s="4" t="str">
        <f t="shared" si="0"/>
        <v>Emily Wall-Mata</v>
      </c>
      <c r="F1682" s="4" t="str">
        <f t="shared" si="1"/>
        <v>Manor New Tech</v>
      </c>
      <c r="G1682" s="4" t="str">
        <f t="shared" si="2"/>
        <v>WDLP</v>
      </c>
      <c r="N1682" s="6" t="s">
        <v>313</v>
      </c>
    </row>
    <row r="1683" spans="1:22" ht="13" x14ac:dyDescent="0.15">
      <c r="A1683" s="15">
        <v>43762.686766192128</v>
      </c>
      <c r="B1683" s="6" t="s">
        <v>141</v>
      </c>
      <c r="C1683" s="6" t="s">
        <v>288</v>
      </c>
      <c r="E1683" s="4" t="str">
        <f t="shared" si="0"/>
        <v>Jayden Banks</v>
      </c>
      <c r="F1683" s="4" t="str">
        <f t="shared" si="1"/>
        <v>Hendrickson</v>
      </c>
      <c r="G1683" s="4" t="str">
        <f t="shared" si="2"/>
        <v>WDLP</v>
      </c>
      <c r="K1683" s="6" t="s">
        <v>303</v>
      </c>
    </row>
    <row r="1684" spans="1:22" ht="13" x14ac:dyDescent="0.15">
      <c r="A1684" s="15">
        <v>43762.686822303236</v>
      </c>
      <c r="B1684" s="6" t="s">
        <v>141</v>
      </c>
      <c r="C1684" s="6" t="s">
        <v>288</v>
      </c>
      <c r="E1684" s="4" t="str">
        <f t="shared" si="0"/>
        <v>Christian Birt</v>
      </c>
      <c r="F1684" s="4" t="str">
        <f t="shared" si="1"/>
        <v>Hendrickson</v>
      </c>
      <c r="G1684" s="4" t="str">
        <f t="shared" si="2"/>
        <v>WDLP</v>
      </c>
      <c r="K1684" s="6" t="s">
        <v>291</v>
      </c>
    </row>
    <row r="1685" spans="1:22" ht="13" x14ac:dyDescent="0.15">
      <c r="A1685" s="15">
        <v>43762.686915532409</v>
      </c>
      <c r="B1685" s="6" t="s">
        <v>9</v>
      </c>
      <c r="D1685" s="6" t="s">
        <v>288</v>
      </c>
      <c r="E1685" s="4" t="str">
        <f t="shared" si="0"/>
        <v>Grace Parrott</v>
      </c>
      <c r="F1685" s="4" t="str">
        <f t="shared" si="1"/>
        <v>Hendrickson</v>
      </c>
      <c r="G1685" s="4" t="str">
        <f t="shared" si="2"/>
        <v>SELP</v>
      </c>
      <c r="V1685" s="6" t="s">
        <v>25</v>
      </c>
    </row>
    <row r="1686" spans="1:22" ht="13" x14ac:dyDescent="0.15">
      <c r="A1686" s="15">
        <v>43762.686965729168</v>
      </c>
      <c r="B1686" s="6" t="s">
        <v>141</v>
      </c>
      <c r="C1686" s="6" t="s">
        <v>272</v>
      </c>
      <c r="E1686" s="4" t="str">
        <f t="shared" si="0"/>
        <v>Camden Polley</v>
      </c>
      <c r="F1686" s="4" t="str">
        <f t="shared" si="1"/>
        <v>Manor New Tech</v>
      </c>
      <c r="G1686" s="4" t="str">
        <f t="shared" si="2"/>
        <v>WDLP</v>
      </c>
      <c r="N1686" s="6" t="s">
        <v>409</v>
      </c>
    </row>
    <row r="1687" spans="1:22" ht="13" x14ac:dyDescent="0.15">
      <c r="A1687" s="15">
        <v>43762.687502349538</v>
      </c>
      <c r="B1687" s="6" t="s">
        <v>141</v>
      </c>
      <c r="C1687" s="6" t="s">
        <v>272</v>
      </c>
      <c r="E1687" s="4" t="str">
        <f t="shared" si="0"/>
        <v>Francisco Ruiz Silva</v>
      </c>
      <c r="F1687" s="4" t="str">
        <f t="shared" si="1"/>
        <v>Manor New Tech</v>
      </c>
      <c r="G1687" s="4" t="str">
        <f t="shared" si="2"/>
        <v>WDLP</v>
      </c>
      <c r="N1687" s="6" t="s">
        <v>320</v>
      </c>
    </row>
    <row r="1688" spans="1:22" ht="13" x14ac:dyDescent="0.15">
      <c r="A1688" s="15">
        <v>43762.687938668983</v>
      </c>
      <c r="B1688" s="6" t="s">
        <v>9</v>
      </c>
      <c r="D1688" s="6" t="s">
        <v>288</v>
      </c>
      <c r="E1688" s="4" t="str">
        <f t="shared" si="0"/>
        <v>Favour Ajie</v>
      </c>
      <c r="F1688" s="4" t="str">
        <f t="shared" si="1"/>
        <v>Hendrickson</v>
      </c>
      <c r="G1688" s="4" t="str">
        <f t="shared" si="2"/>
        <v>SELP</v>
      </c>
      <c r="V1688" s="6" t="s">
        <v>22</v>
      </c>
    </row>
    <row r="1689" spans="1:22" ht="13" x14ac:dyDescent="0.15">
      <c r="A1689" s="15">
        <v>43762.688106956019</v>
      </c>
      <c r="B1689" s="6" t="s">
        <v>9</v>
      </c>
      <c r="D1689" s="6" t="s">
        <v>288</v>
      </c>
      <c r="E1689" s="4" t="str">
        <f t="shared" si="0"/>
        <v>Pranit Arya</v>
      </c>
      <c r="F1689" s="4" t="str">
        <f t="shared" si="1"/>
        <v>Hendrickson</v>
      </c>
      <c r="G1689" s="4" t="str">
        <f t="shared" si="2"/>
        <v>SELP</v>
      </c>
      <c r="V1689" s="6" t="s">
        <v>55</v>
      </c>
    </row>
    <row r="1690" spans="1:22" ht="13" x14ac:dyDescent="0.15">
      <c r="A1690" s="15">
        <v>43762.688286145829</v>
      </c>
      <c r="B1690" s="6" t="s">
        <v>141</v>
      </c>
      <c r="C1690" s="6" t="s">
        <v>288</v>
      </c>
      <c r="E1690" s="4" t="str">
        <f t="shared" si="0"/>
        <v>Gabriela Trevino</v>
      </c>
      <c r="F1690" s="4" t="str">
        <f t="shared" si="1"/>
        <v>Hendrickson</v>
      </c>
      <c r="G1690" s="4" t="str">
        <f t="shared" si="2"/>
        <v>WDLP</v>
      </c>
      <c r="K1690" s="6" t="s">
        <v>304</v>
      </c>
    </row>
    <row r="1691" spans="1:22" ht="13" x14ac:dyDescent="0.15">
      <c r="A1691" s="15">
        <v>43762.688366076385</v>
      </c>
      <c r="B1691" s="6" t="s">
        <v>9</v>
      </c>
      <c r="D1691" s="6" t="s">
        <v>288</v>
      </c>
      <c r="E1691" s="4" t="str">
        <f t="shared" si="0"/>
        <v>Nanda Prasad</v>
      </c>
      <c r="F1691" s="4" t="str">
        <f t="shared" si="1"/>
        <v>Hendrickson</v>
      </c>
      <c r="G1691" s="4" t="str">
        <f t="shared" si="2"/>
        <v>SELP</v>
      </c>
      <c r="V1691" s="6" t="s">
        <v>49</v>
      </c>
    </row>
    <row r="1692" spans="1:22" ht="13" x14ac:dyDescent="0.15">
      <c r="A1692" s="15">
        <v>43762.689949328706</v>
      </c>
      <c r="B1692" s="6" t="s">
        <v>9</v>
      </c>
      <c r="D1692" s="6" t="s">
        <v>194</v>
      </c>
      <c r="E1692" s="4" t="str">
        <f t="shared" si="0"/>
        <v>Daniel Tonche</v>
      </c>
      <c r="F1692" s="4" t="str">
        <f t="shared" si="1"/>
        <v>Akins</v>
      </c>
      <c r="G1692" s="4" t="str">
        <f t="shared" si="2"/>
        <v>SELP</v>
      </c>
      <c r="S1692" s="6" t="s">
        <v>311</v>
      </c>
    </row>
    <row r="1693" spans="1:22" ht="13" x14ac:dyDescent="0.15">
      <c r="A1693" s="15">
        <v>43762.690221342593</v>
      </c>
      <c r="B1693" s="6" t="s">
        <v>9</v>
      </c>
      <c r="D1693" s="6" t="s">
        <v>194</v>
      </c>
      <c r="E1693" s="4" t="str">
        <f t="shared" si="0"/>
        <v>Jebeca Smith</v>
      </c>
      <c r="F1693" s="4" t="str">
        <f t="shared" si="1"/>
        <v>Akins</v>
      </c>
      <c r="G1693" s="4" t="str">
        <f t="shared" si="2"/>
        <v>SELP</v>
      </c>
      <c r="S1693" s="6" t="s">
        <v>328</v>
      </c>
    </row>
    <row r="1694" spans="1:22" ht="13" x14ac:dyDescent="0.15">
      <c r="A1694" s="15">
        <v>43762.690987210648</v>
      </c>
      <c r="B1694" s="6" t="s">
        <v>141</v>
      </c>
      <c r="C1694" s="6" t="s">
        <v>288</v>
      </c>
      <c r="E1694" s="4" t="str">
        <f t="shared" si="0"/>
        <v>Anabelle Serrano</v>
      </c>
      <c r="F1694" s="4" t="str">
        <f t="shared" si="1"/>
        <v>Hendrickson</v>
      </c>
      <c r="G1694" s="4" t="str">
        <f t="shared" si="2"/>
        <v>WDLP</v>
      </c>
      <c r="K1694" s="6" t="s">
        <v>330</v>
      </c>
    </row>
    <row r="1695" spans="1:22" ht="13" x14ac:dyDescent="0.15">
      <c r="A1695" s="15">
        <v>43762.691257812505</v>
      </c>
      <c r="B1695" s="6" t="s">
        <v>9</v>
      </c>
      <c r="D1695" s="6" t="s">
        <v>194</v>
      </c>
      <c r="E1695" s="4" t="str">
        <f t="shared" si="0"/>
        <v>Andres Ramirez</v>
      </c>
      <c r="F1695" s="4" t="str">
        <f t="shared" si="1"/>
        <v>Akins</v>
      </c>
      <c r="G1695" s="4" t="str">
        <f t="shared" si="2"/>
        <v>SELP</v>
      </c>
      <c r="S1695" s="6" t="s">
        <v>327</v>
      </c>
    </row>
    <row r="1696" spans="1:22" ht="13" x14ac:dyDescent="0.15">
      <c r="A1696" s="15">
        <v>43762.691395069443</v>
      </c>
      <c r="B1696" s="6" t="s">
        <v>9</v>
      </c>
      <c r="D1696" s="6" t="s">
        <v>194</v>
      </c>
      <c r="E1696" s="4" t="str">
        <f t="shared" si="0"/>
        <v>Adriana Reyes</v>
      </c>
      <c r="F1696" s="4" t="str">
        <f t="shared" si="1"/>
        <v>Akins</v>
      </c>
      <c r="G1696" s="4" t="str">
        <f t="shared" si="2"/>
        <v>SELP</v>
      </c>
      <c r="S1696" s="6" t="s">
        <v>318</v>
      </c>
    </row>
    <row r="1697" spans="1:22" ht="13" x14ac:dyDescent="0.15">
      <c r="A1697" s="15">
        <v>43762.691499930559</v>
      </c>
      <c r="B1697" s="6" t="s">
        <v>9</v>
      </c>
      <c r="D1697" s="6" t="s">
        <v>194</v>
      </c>
      <c r="E1697" s="4" t="str">
        <f t="shared" si="0"/>
        <v>Alex San Miguel</v>
      </c>
      <c r="F1697" s="4" t="str">
        <f t="shared" si="1"/>
        <v>Akins</v>
      </c>
      <c r="G1697" s="4" t="str">
        <f t="shared" si="2"/>
        <v>SELP</v>
      </c>
      <c r="S1697" s="6" t="s">
        <v>309</v>
      </c>
    </row>
    <row r="1698" spans="1:22" ht="13" x14ac:dyDescent="0.15">
      <c r="A1698" s="15">
        <v>43762.691909965273</v>
      </c>
      <c r="B1698" s="6" t="s">
        <v>9</v>
      </c>
      <c r="D1698" s="6" t="s">
        <v>194</v>
      </c>
      <c r="E1698" s="4" t="str">
        <f t="shared" si="0"/>
        <v>Miguel Ornelas</v>
      </c>
      <c r="F1698" s="4" t="str">
        <f t="shared" si="1"/>
        <v>Akins</v>
      </c>
      <c r="G1698" s="4" t="str">
        <f t="shared" si="2"/>
        <v>SELP</v>
      </c>
      <c r="S1698" s="6" t="s">
        <v>315</v>
      </c>
    </row>
    <row r="1699" spans="1:22" ht="13" x14ac:dyDescent="0.15">
      <c r="A1699" s="15">
        <v>43762.691945266204</v>
      </c>
      <c r="B1699" s="6" t="s">
        <v>141</v>
      </c>
      <c r="C1699" s="6" t="s">
        <v>288</v>
      </c>
      <c r="E1699" s="4" t="str">
        <f t="shared" si="0"/>
        <v>Fanta Kante</v>
      </c>
      <c r="F1699" s="4" t="str">
        <f t="shared" si="1"/>
        <v>Hendrickson</v>
      </c>
      <c r="G1699" s="4" t="str">
        <f t="shared" si="2"/>
        <v>WDLP</v>
      </c>
      <c r="K1699" s="6" t="s">
        <v>322</v>
      </c>
    </row>
    <row r="1700" spans="1:22" ht="13" x14ac:dyDescent="0.15">
      <c r="A1700" s="15">
        <v>43762.692156793986</v>
      </c>
      <c r="B1700" s="6" t="s">
        <v>9</v>
      </c>
      <c r="D1700" s="6" t="s">
        <v>194</v>
      </c>
      <c r="E1700" s="4" t="str">
        <f t="shared" si="0"/>
        <v>Diego Lopez</v>
      </c>
      <c r="F1700" s="4" t="str">
        <f t="shared" si="1"/>
        <v>Akins</v>
      </c>
      <c r="G1700" s="4" t="str">
        <f t="shared" si="2"/>
        <v>SELP</v>
      </c>
      <c r="S1700" s="6" t="s">
        <v>325</v>
      </c>
    </row>
    <row r="1701" spans="1:22" ht="13" x14ac:dyDescent="0.15">
      <c r="A1701" s="15">
        <v>43762.69223645833</v>
      </c>
      <c r="B1701" s="6" t="s">
        <v>9</v>
      </c>
      <c r="D1701" s="6" t="s">
        <v>194</v>
      </c>
      <c r="E1701" s="4" t="str">
        <f t="shared" si="0"/>
        <v>Edan Tapia-Lugo</v>
      </c>
      <c r="F1701" s="4" t="str">
        <f t="shared" si="1"/>
        <v>Akins</v>
      </c>
      <c r="G1701" s="4" t="str">
        <f t="shared" si="2"/>
        <v>SELP</v>
      </c>
      <c r="S1701" s="6" t="s">
        <v>323</v>
      </c>
    </row>
    <row r="1702" spans="1:22" ht="13" x14ac:dyDescent="0.15">
      <c r="A1702" s="15">
        <v>43762.692455104167</v>
      </c>
      <c r="B1702" s="6" t="s">
        <v>9</v>
      </c>
      <c r="D1702" s="6" t="s">
        <v>194</v>
      </c>
      <c r="E1702" s="4" t="str">
        <f t="shared" si="0"/>
        <v>Matias Smoller</v>
      </c>
      <c r="F1702" s="4" t="str">
        <f t="shared" si="1"/>
        <v>Akins</v>
      </c>
      <c r="G1702" s="4" t="str">
        <f t="shared" si="2"/>
        <v>SELP</v>
      </c>
      <c r="S1702" s="6" t="s">
        <v>316</v>
      </c>
    </row>
    <row r="1703" spans="1:22" ht="13" x14ac:dyDescent="0.15">
      <c r="A1703" s="15">
        <v>43762.69248646991</v>
      </c>
      <c r="B1703" s="6" t="s">
        <v>9</v>
      </c>
      <c r="D1703" s="6" t="s">
        <v>288</v>
      </c>
      <c r="E1703" s="4" t="str">
        <f t="shared" si="0"/>
        <v>Oneza Vhora</v>
      </c>
      <c r="F1703" s="4" t="str">
        <f t="shared" si="1"/>
        <v>Hendrickson</v>
      </c>
      <c r="G1703" s="4" t="str">
        <f t="shared" si="2"/>
        <v>SELP</v>
      </c>
      <c r="V1703" s="6" t="s">
        <v>53</v>
      </c>
    </row>
    <row r="1704" spans="1:22" ht="13" x14ac:dyDescent="0.15">
      <c r="A1704" s="15">
        <v>43762.692838530093</v>
      </c>
      <c r="B1704" s="6" t="s">
        <v>9</v>
      </c>
      <c r="D1704" s="6" t="s">
        <v>194</v>
      </c>
      <c r="E1704" s="4" t="str">
        <f t="shared" si="0"/>
        <v>Jake Reed</v>
      </c>
      <c r="F1704" s="4" t="str">
        <f t="shared" si="1"/>
        <v>Akins</v>
      </c>
      <c r="G1704" s="4" t="str">
        <f t="shared" si="2"/>
        <v>SELP</v>
      </c>
      <c r="S1704" s="6" t="s">
        <v>310</v>
      </c>
    </row>
    <row r="1705" spans="1:22" ht="13" x14ac:dyDescent="0.15">
      <c r="A1705" s="15">
        <v>43762.692909803241</v>
      </c>
      <c r="B1705" s="6" t="s">
        <v>9</v>
      </c>
      <c r="D1705" s="6" t="s">
        <v>194</v>
      </c>
      <c r="E1705" s="4" t="str">
        <f t="shared" si="0"/>
        <v>Joseline Diaz</v>
      </c>
      <c r="F1705" s="4" t="str">
        <f t="shared" si="1"/>
        <v>Akins</v>
      </c>
      <c r="G1705" s="4" t="str">
        <f t="shared" si="2"/>
        <v>SELP</v>
      </c>
      <c r="S1705" s="6" t="s">
        <v>321</v>
      </c>
    </row>
    <row r="1706" spans="1:22" ht="13" x14ac:dyDescent="0.15">
      <c r="A1706" s="15">
        <v>43762.693198368055</v>
      </c>
      <c r="B1706" s="6" t="s">
        <v>141</v>
      </c>
      <c r="C1706" s="6" t="s">
        <v>272</v>
      </c>
      <c r="E1706" s="4" t="str">
        <f t="shared" si="0"/>
        <v>Abdourahamane Ndiaye</v>
      </c>
      <c r="F1706" s="4" t="str">
        <f t="shared" si="1"/>
        <v>Manor New Tech</v>
      </c>
      <c r="G1706" s="4" t="str">
        <f t="shared" si="2"/>
        <v>WDLP</v>
      </c>
      <c r="N1706" s="6" t="s">
        <v>334</v>
      </c>
    </row>
    <row r="1707" spans="1:22" ht="13" x14ac:dyDescent="0.15">
      <c r="A1707" s="15">
        <v>43762.693801354166</v>
      </c>
      <c r="B1707" s="6" t="s">
        <v>9</v>
      </c>
      <c r="D1707" s="6" t="s">
        <v>288</v>
      </c>
      <c r="E1707" s="4" t="str">
        <f t="shared" si="0"/>
        <v>Laura Torres Cortez</v>
      </c>
      <c r="F1707" s="4" t="str">
        <f t="shared" si="1"/>
        <v>Hendrickson</v>
      </c>
      <c r="G1707" s="4" t="str">
        <f t="shared" si="2"/>
        <v>SELP</v>
      </c>
      <c r="V1707" s="6" t="s">
        <v>37</v>
      </c>
    </row>
    <row r="1708" spans="1:22" ht="13" x14ac:dyDescent="0.15">
      <c r="A1708" s="15">
        <v>43762.693915057869</v>
      </c>
      <c r="B1708" s="6" t="s">
        <v>9</v>
      </c>
      <c r="D1708" s="6" t="s">
        <v>288</v>
      </c>
      <c r="E1708" s="4" t="str">
        <f t="shared" si="0"/>
        <v>Matthew Hernandez</v>
      </c>
      <c r="F1708" s="4" t="str">
        <f t="shared" si="1"/>
        <v>Hendrickson</v>
      </c>
      <c r="G1708" s="4" t="str">
        <f t="shared" si="2"/>
        <v>SELP</v>
      </c>
      <c r="V1708" s="6" t="s">
        <v>39</v>
      </c>
    </row>
    <row r="1709" spans="1:22" ht="13" x14ac:dyDescent="0.15">
      <c r="A1709" s="15">
        <v>43762.694048113422</v>
      </c>
      <c r="B1709" s="6" t="s">
        <v>9</v>
      </c>
      <c r="D1709" s="6" t="s">
        <v>194</v>
      </c>
      <c r="E1709" s="4" t="str">
        <f t="shared" si="0"/>
        <v>Edison Cheah</v>
      </c>
      <c r="F1709" s="4" t="str">
        <f t="shared" si="1"/>
        <v>Akins</v>
      </c>
      <c r="G1709" s="4" t="str">
        <f t="shared" si="2"/>
        <v>SELP</v>
      </c>
      <c r="S1709" s="6" t="s">
        <v>324</v>
      </c>
    </row>
    <row r="1710" spans="1:22" ht="13" x14ac:dyDescent="0.15">
      <c r="A1710" s="15">
        <v>43762.694692407407</v>
      </c>
      <c r="B1710" s="6" t="s">
        <v>9</v>
      </c>
      <c r="D1710" s="6" t="s">
        <v>194</v>
      </c>
      <c r="E1710" s="4" t="str">
        <f t="shared" si="0"/>
        <v>Audrey Thomas</v>
      </c>
      <c r="F1710" s="4" t="str">
        <f t="shared" si="1"/>
        <v>Akins</v>
      </c>
      <c r="G1710" s="4" t="str">
        <f t="shared" si="2"/>
        <v>SELP</v>
      </c>
      <c r="S1710" s="6" t="s">
        <v>317</v>
      </c>
    </row>
    <row r="1711" spans="1:22" ht="13" x14ac:dyDescent="0.15">
      <c r="A1711" s="15">
        <v>43762.69659280093</v>
      </c>
      <c r="B1711" s="6" t="s">
        <v>9</v>
      </c>
      <c r="D1711" s="6" t="s">
        <v>288</v>
      </c>
      <c r="E1711" s="4" t="str">
        <f t="shared" si="0"/>
        <v>Omar Islam</v>
      </c>
      <c r="F1711" s="4" t="str">
        <f t="shared" si="1"/>
        <v>Hendrickson</v>
      </c>
      <c r="G1711" s="4" t="str">
        <f t="shared" si="2"/>
        <v>SELP</v>
      </c>
      <c r="V1711" s="6" t="s">
        <v>51</v>
      </c>
    </row>
    <row r="1712" spans="1:22" ht="13" x14ac:dyDescent="0.15">
      <c r="A1712" s="15">
        <v>43762.697430277782</v>
      </c>
      <c r="B1712" s="6" t="s">
        <v>9</v>
      </c>
      <c r="D1712" s="6" t="s">
        <v>288</v>
      </c>
      <c r="E1712" s="4" t="str">
        <f t="shared" si="0"/>
        <v>Monae Thompson</v>
      </c>
      <c r="F1712" s="4" t="str">
        <f t="shared" si="1"/>
        <v>Hendrickson</v>
      </c>
      <c r="G1712" s="4" t="str">
        <f t="shared" si="2"/>
        <v>SELP</v>
      </c>
      <c r="V1712" s="6" t="s">
        <v>43</v>
      </c>
    </row>
    <row r="1713" spans="1:26" ht="13" x14ac:dyDescent="0.15">
      <c r="A1713" s="15">
        <v>43762.69825991898</v>
      </c>
      <c r="B1713" s="6" t="s">
        <v>9</v>
      </c>
      <c r="D1713" s="6" t="s">
        <v>194</v>
      </c>
      <c r="E1713" s="4" t="str">
        <f t="shared" si="0"/>
        <v>Gabriel Tristan</v>
      </c>
      <c r="F1713" s="4" t="str">
        <f t="shared" si="1"/>
        <v>Akins</v>
      </c>
      <c r="G1713" s="4" t="str">
        <f t="shared" si="2"/>
        <v>SELP</v>
      </c>
      <c r="S1713" s="6" t="s">
        <v>314</v>
      </c>
    </row>
    <row r="1714" spans="1:26" ht="13" x14ac:dyDescent="0.15">
      <c r="A1714" s="15">
        <v>43762.700143587965</v>
      </c>
      <c r="B1714" s="6" t="s">
        <v>141</v>
      </c>
      <c r="C1714" s="6" t="s">
        <v>288</v>
      </c>
      <c r="E1714" s="4" t="str">
        <f t="shared" si="0"/>
        <v>Madison Arrington</v>
      </c>
      <c r="F1714" s="4" t="str">
        <f t="shared" si="1"/>
        <v>Hendrickson</v>
      </c>
      <c r="G1714" s="4" t="str">
        <f t="shared" si="2"/>
        <v>WDLP</v>
      </c>
      <c r="K1714" s="6" t="s">
        <v>395</v>
      </c>
    </row>
    <row r="1715" spans="1:26" ht="13" x14ac:dyDescent="0.15">
      <c r="A1715" s="15">
        <v>43762.70158847222</v>
      </c>
      <c r="B1715" s="6" t="s">
        <v>141</v>
      </c>
      <c r="C1715" s="6" t="s">
        <v>332</v>
      </c>
      <c r="E1715" s="4" t="str">
        <f t="shared" si="0"/>
        <v>Merlin Hernandez</v>
      </c>
      <c r="F1715" s="4" t="str">
        <f t="shared" si="1"/>
        <v>Manor Senior High School</v>
      </c>
      <c r="G1715" s="4" t="str">
        <f t="shared" si="2"/>
        <v>WDLP</v>
      </c>
      <c r="O1715" s="6" t="s">
        <v>333</v>
      </c>
    </row>
    <row r="1716" spans="1:26" ht="13" x14ac:dyDescent="0.15">
      <c r="A1716" s="15">
        <v>43762.702323032412</v>
      </c>
      <c r="B1716" s="6" t="s">
        <v>141</v>
      </c>
      <c r="C1716" s="6" t="s">
        <v>332</v>
      </c>
      <c r="E1716" s="4" t="str">
        <f t="shared" si="0"/>
        <v>Alaya Wright</v>
      </c>
      <c r="F1716" s="4" t="str">
        <f t="shared" si="1"/>
        <v>Manor Senior High School</v>
      </c>
      <c r="G1716" s="4" t="str">
        <f t="shared" si="2"/>
        <v>WDLP</v>
      </c>
      <c r="O1716" s="6" t="s">
        <v>396</v>
      </c>
    </row>
    <row r="1717" spans="1:26" ht="13" x14ac:dyDescent="0.15">
      <c r="A1717" s="15">
        <v>43762.703193796297</v>
      </c>
      <c r="B1717" s="6" t="s">
        <v>9</v>
      </c>
      <c r="D1717" s="6" t="s">
        <v>210</v>
      </c>
      <c r="E1717" s="4" t="str">
        <f t="shared" si="0"/>
        <v>Harith Harizal</v>
      </c>
      <c r="F1717" s="4" t="str">
        <f t="shared" si="1"/>
        <v>Manor Early College High School</v>
      </c>
      <c r="G1717" s="4" t="str">
        <f t="shared" si="2"/>
        <v>SELP</v>
      </c>
      <c r="W1717" s="6" t="s">
        <v>410</v>
      </c>
    </row>
    <row r="1718" spans="1:26" ht="13" x14ac:dyDescent="0.15">
      <c r="A1718" s="15">
        <v>43762.704516863421</v>
      </c>
      <c r="B1718" s="6" t="s">
        <v>9</v>
      </c>
      <c r="D1718" s="6" t="s">
        <v>210</v>
      </c>
      <c r="E1718" s="4" t="str">
        <f t="shared" si="0"/>
        <v>Thomas Armendariz</v>
      </c>
      <c r="F1718" s="4" t="str">
        <f t="shared" si="1"/>
        <v>Manor Early College High School</v>
      </c>
      <c r="G1718" s="4" t="str">
        <f t="shared" si="2"/>
        <v>SELP</v>
      </c>
      <c r="W1718" s="6" t="s">
        <v>341</v>
      </c>
    </row>
    <row r="1719" spans="1:26" ht="13" x14ac:dyDescent="0.15">
      <c r="A1719" s="15">
        <v>43762.704810370371</v>
      </c>
      <c r="B1719" s="6" t="s">
        <v>9</v>
      </c>
      <c r="D1719" s="6" t="s">
        <v>332</v>
      </c>
      <c r="E1719" s="4" t="str">
        <f t="shared" si="0"/>
        <v>Pradeep Tamang</v>
      </c>
      <c r="F1719" s="4" t="str">
        <f t="shared" si="1"/>
        <v>Manor Senior High School</v>
      </c>
      <c r="G1719" s="4" t="str">
        <f t="shared" si="2"/>
        <v>SELP</v>
      </c>
      <c r="Z1719" s="6" t="s">
        <v>337</v>
      </c>
    </row>
    <row r="1720" spans="1:26" ht="13" x14ac:dyDescent="0.15">
      <c r="A1720" s="15">
        <v>43762.705394942124</v>
      </c>
      <c r="B1720" s="6" t="s">
        <v>141</v>
      </c>
      <c r="C1720" s="6" t="s">
        <v>332</v>
      </c>
      <c r="E1720" s="4" t="str">
        <f t="shared" si="0"/>
        <v>Alissa Ortiz Gonzalez</v>
      </c>
      <c r="F1720" s="4" t="str">
        <f t="shared" si="1"/>
        <v>Manor Senior High School</v>
      </c>
      <c r="G1720" s="4" t="str">
        <f t="shared" si="2"/>
        <v>WDLP</v>
      </c>
      <c r="O1720" s="6" t="s">
        <v>335</v>
      </c>
    </row>
    <row r="1721" spans="1:26" ht="13" x14ac:dyDescent="0.15">
      <c r="A1721" s="15">
        <v>43762.705655104168</v>
      </c>
      <c r="B1721" s="6" t="s">
        <v>9</v>
      </c>
      <c r="D1721" s="6" t="s">
        <v>332</v>
      </c>
      <c r="E1721" s="4" t="str">
        <f t="shared" si="0"/>
        <v>Bianca Exiga</v>
      </c>
      <c r="F1721" s="4" t="str">
        <f t="shared" si="1"/>
        <v>Manor Senior High School</v>
      </c>
      <c r="G1721" s="4" t="str">
        <f t="shared" si="2"/>
        <v>SELP</v>
      </c>
      <c r="Z1721" s="6" t="s">
        <v>399</v>
      </c>
    </row>
    <row r="1722" spans="1:26" ht="13" x14ac:dyDescent="0.15">
      <c r="A1722" s="15">
        <v>43762.70593236111</v>
      </c>
      <c r="B1722" s="6" t="s">
        <v>9</v>
      </c>
      <c r="D1722" s="6" t="s">
        <v>332</v>
      </c>
      <c r="E1722" s="4" t="str">
        <f t="shared" si="0"/>
        <v>Jeremiah Cole</v>
      </c>
      <c r="F1722" s="4" t="str">
        <f t="shared" si="1"/>
        <v>Manor Senior High School</v>
      </c>
      <c r="G1722" s="4" t="str">
        <f t="shared" si="2"/>
        <v>SELP</v>
      </c>
      <c r="Z1722" s="6" t="s">
        <v>398</v>
      </c>
    </row>
    <row r="1723" spans="1:26" ht="13" x14ac:dyDescent="0.15">
      <c r="A1723" s="15">
        <v>43762.711664965274</v>
      </c>
      <c r="B1723" s="6" t="s">
        <v>9</v>
      </c>
      <c r="D1723" s="6" t="s">
        <v>332</v>
      </c>
      <c r="E1723" s="4" t="str">
        <f t="shared" si="0"/>
        <v>Cassandra Martinez</v>
      </c>
      <c r="F1723" s="4" t="str">
        <f t="shared" si="1"/>
        <v>Manor Senior High School</v>
      </c>
      <c r="G1723" s="4" t="str">
        <f t="shared" si="2"/>
        <v>SELP</v>
      </c>
      <c r="Z1723" s="6" t="s">
        <v>418</v>
      </c>
    </row>
    <row r="1724" spans="1:26" ht="13" x14ac:dyDescent="0.15">
      <c r="A1724" s="15">
        <v>43762.71281060185</v>
      </c>
      <c r="B1724" s="6" t="s">
        <v>141</v>
      </c>
      <c r="C1724" s="6" t="s">
        <v>332</v>
      </c>
      <c r="E1724" s="4" t="str">
        <f t="shared" si="0"/>
        <v>Kaleb Ramirez</v>
      </c>
      <c r="F1724" s="4" t="str">
        <f t="shared" si="1"/>
        <v>Manor Senior High School</v>
      </c>
      <c r="G1724" s="4" t="str">
        <f t="shared" si="2"/>
        <v>WDLP</v>
      </c>
      <c r="O1724" s="6" t="s">
        <v>349</v>
      </c>
    </row>
    <row r="1725" spans="1:26" ht="13" x14ac:dyDescent="0.15">
      <c r="A1725" s="15">
        <v>43762.714668668981</v>
      </c>
      <c r="B1725" s="6" t="s">
        <v>141</v>
      </c>
      <c r="C1725" s="6" t="s">
        <v>332</v>
      </c>
      <c r="E1725" s="4" t="str">
        <f t="shared" si="0"/>
        <v>Lorenza McNeil</v>
      </c>
      <c r="F1725" s="4" t="str">
        <f t="shared" si="1"/>
        <v>Manor Senior High School</v>
      </c>
      <c r="G1725" s="4" t="str">
        <f t="shared" si="2"/>
        <v>WDLP</v>
      </c>
      <c r="O1725" s="6" t="s">
        <v>351</v>
      </c>
    </row>
    <row r="1726" spans="1:26" ht="13" x14ac:dyDescent="0.15">
      <c r="A1726" s="15">
        <v>43762.717796840283</v>
      </c>
      <c r="B1726" s="6" t="s">
        <v>141</v>
      </c>
      <c r="C1726" s="6" t="s">
        <v>332</v>
      </c>
      <c r="E1726" s="4" t="str">
        <f t="shared" si="0"/>
        <v>Talia Figueroa</v>
      </c>
      <c r="F1726" s="4" t="str">
        <f t="shared" si="1"/>
        <v>Manor Senior High School</v>
      </c>
      <c r="G1726" s="4" t="str">
        <f t="shared" si="2"/>
        <v>WDLP</v>
      </c>
      <c r="O1726" s="6" t="s">
        <v>344</v>
      </c>
    </row>
    <row r="1727" spans="1:26" ht="13" x14ac:dyDescent="0.15">
      <c r="A1727" s="15">
        <v>43762.718515208333</v>
      </c>
      <c r="B1727" s="6" t="s">
        <v>9</v>
      </c>
      <c r="D1727" s="6" t="s">
        <v>288</v>
      </c>
      <c r="E1727" s="4" t="str">
        <f t="shared" si="0"/>
        <v>Bryan Pham</v>
      </c>
      <c r="F1727" s="4" t="str">
        <f t="shared" si="1"/>
        <v>Hendrickson</v>
      </c>
      <c r="G1727" s="4" t="str">
        <f t="shared" si="2"/>
        <v>SELP</v>
      </c>
      <c r="V1727" s="6" t="s">
        <v>18</v>
      </c>
    </row>
    <row r="1728" spans="1:26" ht="13" x14ac:dyDescent="0.15">
      <c r="A1728" s="15">
        <v>43762.720732152782</v>
      </c>
      <c r="B1728" s="6" t="s">
        <v>141</v>
      </c>
      <c r="C1728" s="6" t="s">
        <v>332</v>
      </c>
      <c r="E1728" s="4" t="str">
        <f t="shared" si="0"/>
        <v>Celeste Robertson</v>
      </c>
      <c r="F1728" s="4" t="str">
        <f t="shared" si="1"/>
        <v>Manor Senior High School</v>
      </c>
      <c r="G1728" s="4" t="str">
        <f t="shared" si="2"/>
        <v>WDLP</v>
      </c>
      <c r="O1728" s="6" t="s">
        <v>348</v>
      </c>
    </row>
    <row r="1729" spans="1:29" ht="13" x14ac:dyDescent="0.15">
      <c r="A1729" s="15">
        <v>43762.728807361113</v>
      </c>
      <c r="B1729" s="6" t="s">
        <v>141</v>
      </c>
      <c r="C1729" s="6" t="s">
        <v>332</v>
      </c>
      <c r="E1729" s="4" t="str">
        <f t="shared" si="0"/>
        <v>Alyssa Smith</v>
      </c>
      <c r="F1729" s="4" t="str">
        <f t="shared" si="1"/>
        <v>Manor Senior High School</v>
      </c>
      <c r="G1729" s="4" t="str">
        <f t="shared" si="2"/>
        <v>WDLP</v>
      </c>
      <c r="O1729" s="6" t="s">
        <v>346</v>
      </c>
    </row>
    <row r="1730" spans="1:29" ht="13" x14ac:dyDescent="0.15">
      <c r="A1730" s="15">
        <v>43766.670861562496</v>
      </c>
      <c r="B1730" s="6" t="s">
        <v>9</v>
      </c>
      <c r="D1730" s="6" t="s">
        <v>144</v>
      </c>
      <c r="E1730" s="4" t="str">
        <f t="shared" si="0"/>
        <v>Quavon Jones</v>
      </c>
      <c r="F1730" s="4" t="str">
        <f t="shared" si="1"/>
        <v>Del Valle</v>
      </c>
      <c r="G1730" s="4" t="str">
        <f t="shared" si="2"/>
        <v>SELP</v>
      </c>
      <c r="T1730" s="6" t="s">
        <v>357</v>
      </c>
    </row>
    <row r="1731" spans="1:29" ht="13" x14ac:dyDescent="0.15">
      <c r="A1731" s="15">
        <v>43766.672839027779</v>
      </c>
      <c r="B1731" s="6" t="s">
        <v>141</v>
      </c>
      <c r="C1731" s="6" t="s">
        <v>144</v>
      </c>
      <c r="E1731" s="4" t="str">
        <f t="shared" si="0"/>
        <v>Demetri Shepherd</v>
      </c>
      <c r="F1731" s="4" t="str">
        <f t="shared" si="1"/>
        <v>Del Valle</v>
      </c>
      <c r="G1731" s="4" t="str">
        <f t="shared" si="2"/>
        <v>WDLP</v>
      </c>
      <c r="I1731" s="6" t="s">
        <v>297</v>
      </c>
    </row>
    <row r="1732" spans="1:29" ht="13" x14ac:dyDescent="0.15">
      <c r="A1732" s="15">
        <v>43766.674070300927</v>
      </c>
      <c r="B1732" s="6" t="s">
        <v>141</v>
      </c>
      <c r="C1732" s="6" t="s">
        <v>144</v>
      </c>
      <c r="E1732" s="4" t="str">
        <f t="shared" si="0"/>
        <v>Thalia Perez Mendoza</v>
      </c>
      <c r="F1732" s="4" t="str">
        <f t="shared" si="1"/>
        <v>Del Valle</v>
      </c>
      <c r="G1732" s="4" t="str">
        <f t="shared" si="2"/>
        <v>WDLP</v>
      </c>
      <c r="I1732" s="6" t="s">
        <v>358</v>
      </c>
    </row>
    <row r="1733" spans="1:29" ht="13" x14ac:dyDescent="0.15">
      <c r="A1733" s="15">
        <v>43766.675896574074</v>
      </c>
      <c r="B1733" s="6" t="s">
        <v>141</v>
      </c>
      <c r="C1733" s="6" t="s">
        <v>144</v>
      </c>
      <c r="E1733" s="4" t="str">
        <f t="shared" si="0"/>
        <v>Florence Nyiraneza</v>
      </c>
      <c r="F1733" s="4" t="str">
        <f t="shared" si="1"/>
        <v>Del Valle</v>
      </c>
      <c r="G1733" s="4" t="str">
        <f t="shared" si="2"/>
        <v>WDLP</v>
      </c>
      <c r="I1733" s="6" t="s">
        <v>150</v>
      </c>
    </row>
    <row r="1734" spans="1:29" ht="13" x14ac:dyDescent="0.15">
      <c r="A1734" s="15">
        <v>43766.677840046294</v>
      </c>
      <c r="B1734" s="6" t="s">
        <v>141</v>
      </c>
      <c r="C1734" s="6" t="s">
        <v>144</v>
      </c>
      <c r="E1734" s="4" t="str">
        <f t="shared" si="0"/>
        <v>Clarissa Leija</v>
      </c>
      <c r="F1734" s="4" t="str">
        <f t="shared" si="1"/>
        <v>Del Valle</v>
      </c>
      <c r="G1734" s="4" t="str">
        <f t="shared" si="2"/>
        <v>WDLP</v>
      </c>
      <c r="I1734" s="6" t="s">
        <v>287</v>
      </c>
    </row>
    <row r="1735" spans="1:29" ht="13" x14ac:dyDescent="0.15">
      <c r="A1735" s="15">
        <v>43766.677958761575</v>
      </c>
      <c r="B1735" s="6" t="s">
        <v>141</v>
      </c>
      <c r="C1735" s="6" t="s">
        <v>144</v>
      </c>
      <c r="E1735" s="4" t="str">
        <f t="shared" si="0"/>
        <v>Emily Lopez Campos</v>
      </c>
      <c r="F1735" s="4" t="str">
        <f t="shared" si="1"/>
        <v>Del Valle</v>
      </c>
      <c r="G1735" s="4" t="str">
        <f t="shared" si="2"/>
        <v>WDLP</v>
      </c>
      <c r="I1735" s="6" t="s">
        <v>285</v>
      </c>
    </row>
    <row r="1736" spans="1:29" ht="13" x14ac:dyDescent="0.15">
      <c r="A1736" s="15">
        <v>43766.678146331018</v>
      </c>
      <c r="B1736" s="6" t="s">
        <v>9</v>
      </c>
      <c r="D1736" s="6" t="s">
        <v>144</v>
      </c>
      <c r="E1736" s="4" t="str">
        <f t="shared" si="0"/>
        <v>Ty Warren</v>
      </c>
      <c r="F1736" s="4" t="str">
        <f t="shared" si="1"/>
        <v>Del Valle</v>
      </c>
      <c r="G1736" s="4" t="str">
        <f t="shared" si="2"/>
        <v>SELP</v>
      </c>
      <c r="T1736" s="6" t="s">
        <v>209</v>
      </c>
    </row>
    <row r="1737" spans="1:29" ht="13" x14ac:dyDescent="0.15">
      <c r="A1737" s="15">
        <v>43766.678228738427</v>
      </c>
      <c r="B1737" s="6" t="s">
        <v>9</v>
      </c>
      <c r="D1737" s="6" t="s">
        <v>144</v>
      </c>
      <c r="E1737" s="4" t="str">
        <f t="shared" si="0"/>
        <v>Felipe Bautista</v>
      </c>
      <c r="F1737" s="4" t="str">
        <f t="shared" si="1"/>
        <v>Del Valle</v>
      </c>
      <c r="G1737" s="4" t="str">
        <f t="shared" si="2"/>
        <v>SELP</v>
      </c>
      <c r="T1737" s="6" t="s">
        <v>416</v>
      </c>
    </row>
    <row r="1738" spans="1:29" ht="13" x14ac:dyDescent="0.15">
      <c r="A1738" s="15">
        <v>43766.678759537041</v>
      </c>
      <c r="B1738" s="6" t="s">
        <v>9</v>
      </c>
      <c r="D1738" s="6" t="s">
        <v>144</v>
      </c>
      <c r="E1738" s="4" t="str">
        <f t="shared" si="0"/>
        <v>Julian Garza</v>
      </c>
      <c r="F1738" s="4" t="str">
        <f t="shared" si="1"/>
        <v>Del Valle</v>
      </c>
      <c r="G1738" s="4" t="str">
        <f t="shared" si="2"/>
        <v>SELP</v>
      </c>
      <c r="T1738" s="6" t="s">
        <v>147</v>
      </c>
    </row>
    <row r="1739" spans="1:29" ht="13" x14ac:dyDescent="0.15">
      <c r="A1739" s="15">
        <v>43766.679574780093</v>
      </c>
      <c r="B1739" s="6" t="s">
        <v>9</v>
      </c>
      <c r="D1739" s="6" t="s">
        <v>149</v>
      </c>
      <c r="E1739" s="4" t="str">
        <f t="shared" si="0"/>
        <v>Diego Becerra</v>
      </c>
      <c r="F1739" s="4" t="str">
        <f t="shared" si="1"/>
        <v>Pflugerville</v>
      </c>
      <c r="G1739" s="4" t="str">
        <f t="shared" si="2"/>
        <v>SELP</v>
      </c>
      <c r="AA1739" s="6" t="s">
        <v>74</v>
      </c>
    </row>
    <row r="1740" spans="1:29" ht="13" x14ac:dyDescent="0.15">
      <c r="A1740" s="15">
        <v>43766.679714409722</v>
      </c>
      <c r="B1740" s="6" t="s">
        <v>141</v>
      </c>
      <c r="C1740" s="6" t="s">
        <v>144</v>
      </c>
      <c r="E1740" s="4" t="str">
        <f t="shared" si="0"/>
        <v>Estrellita Dilbert</v>
      </c>
      <c r="F1740" s="4" t="str">
        <f t="shared" si="1"/>
        <v>Del Valle</v>
      </c>
      <c r="G1740" s="4" t="str">
        <f t="shared" si="2"/>
        <v>WDLP</v>
      </c>
      <c r="I1740" s="6" t="s">
        <v>146</v>
      </c>
    </row>
    <row r="1741" spans="1:29" ht="13" x14ac:dyDescent="0.15">
      <c r="A1741" s="15">
        <v>43766.680185613426</v>
      </c>
      <c r="B1741" s="6" t="s">
        <v>141</v>
      </c>
      <c r="C1741" s="6" t="s">
        <v>144</v>
      </c>
      <c r="E1741" s="4" t="str">
        <f t="shared" si="0"/>
        <v>Aleksy Rodriguez</v>
      </c>
      <c r="F1741" s="4" t="str">
        <f t="shared" si="1"/>
        <v>Del Valle</v>
      </c>
      <c r="G1741" s="4" t="str">
        <f t="shared" si="2"/>
        <v>WDLP</v>
      </c>
      <c r="I1741" s="6" t="s">
        <v>151</v>
      </c>
    </row>
    <row r="1742" spans="1:29" ht="13" x14ac:dyDescent="0.15">
      <c r="A1742" s="15">
        <v>43766.680219074071</v>
      </c>
      <c r="B1742" s="6" t="s">
        <v>9</v>
      </c>
      <c r="D1742" s="6" t="s">
        <v>168</v>
      </c>
      <c r="E1742" s="4" t="str">
        <f t="shared" si="0"/>
        <v>Sadie Langholtz</v>
      </c>
      <c r="F1742" s="4" t="str">
        <f t="shared" si="1"/>
        <v>Weiss</v>
      </c>
      <c r="G1742" s="4" t="str">
        <f t="shared" si="2"/>
        <v>SELP</v>
      </c>
      <c r="AC1742" s="6" t="s">
        <v>122</v>
      </c>
    </row>
    <row r="1743" spans="1:29" ht="13" x14ac:dyDescent="0.15">
      <c r="A1743" s="15">
        <v>43766.680604016205</v>
      </c>
      <c r="B1743" s="6" t="s">
        <v>9</v>
      </c>
      <c r="D1743" s="6" t="s">
        <v>149</v>
      </c>
      <c r="E1743" s="4" t="str">
        <f t="shared" si="0"/>
        <v>Audrey Le</v>
      </c>
      <c r="F1743" s="4" t="str">
        <f t="shared" si="1"/>
        <v>Pflugerville</v>
      </c>
      <c r="G1743" s="4" t="str">
        <f t="shared" si="2"/>
        <v>SELP</v>
      </c>
      <c r="AA1743" s="6" t="s">
        <v>68</v>
      </c>
    </row>
    <row r="1744" spans="1:29" ht="13" x14ac:dyDescent="0.15">
      <c r="A1744" s="15">
        <v>43766.68063923611</v>
      </c>
      <c r="B1744" s="6" t="s">
        <v>9</v>
      </c>
      <c r="D1744" s="6" t="s">
        <v>168</v>
      </c>
      <c r="E1744" s="4" t="str">
        <f t="shared" si="0"/>
        <v>Leia Kelly</v>
      </c>
      <c r="F1744" s="4" t="str">
        <f t="shared" si="1"/>
        <v>Weiss</v>
      </c>
      <c r="G1744" s="4" t="str">
        <f t="shared" si="2"/>
        <v>SELP</v>
      </c>
      <c r="AC1744" s="6" t="s">
        <v>118</v>
      </c>
    </row>
    <row r="1745" spans="1:29" ht="13" x14ac:dyDescent="0.15">
      <c r="A1745" s="15">
        <v>43766.680652418981</v>
      </c>
      <c r="B1745" s="6" t="s">
        <v>141</v>
      </c>
      <c r="C1745" s="6" t="s">
        <v>144</v>
      </c>
      <c r="E1745" s="4" t="str">
        <f t="shared" si="0"/>
        <v>Lalit Khadka</v>
      </c>
      <c r="F1745" s="4" t="str">
        <f t="shared" si="1"/>
        <v>Del Valle</v>
      </c>
      <c r="G1745" s="4" t="str">
        <f t="shared" si="2"/>
        <v>WDLP</v>
      </c>
      <c r="I1745" s="6" t="s">
        <v>336</v>
      </c>
    </row>
    <row r="1746" spans="1:29" ht="13" x14ac:dyDescent="0.15">
      <c r="A1746" s="15">
        <v>43766.680802812501</v>
      </c>
      <c r="B1746" s="6" t="s">
        <v>9</v>
      </c>
      <c r="D1746" s="6" t="s">
        <v>168</v>
      </c>
      <c r="E1746" s="4" t="str">
        <f t="shared" si="0"/>
        <v>Jack Nguyen</v>
      </c>
      <c r="F1746" s="4" t="str">
        <f t="shared" si="1"/>
        <v>Weiss</v>
      </c>
      <c r="G1746" s="4" t="str">
        <f t="shared" si="2"/>
        <v>SELP</v>
      </c>
      <c r="AC1746" s="6" t="s">
        <v>116</v>
      </c>
    </row>
    <row r="1747" spans="1:29" ht="13" x14ac:dyDescent="0.15">
      <c r="A1747" s="15">
        <v>43766.681009571759</v>
      </c>
      <c r="B1747" s="6" t="s">
        <v>9</v>
      </c>
      <c r="D1747" s="6" t="s">
        <v>149</v>
      </c>
      <c r="E1747" s="4" t="str">
        <f t="shared" si="0"/>
        <v>Joshua Guiang</v>
      </c>
      <c r="F1747" s="4" t="str">
        <f t="shared" si="1"/>
        <v>Pflugerville</v>
      </c>
      <c r="G1747" s="4" t="str">
        <f t="shared" si="2"/>
        <v>SELP</v>
      </c>
      <c r="AA1747" s="6" t="s">
        <v>84</v>
      </c>
    </row>
    <row r="1748" spans="1:29" ht="13" x14ac:dyDescent="0.15">
      <c r="A1748" s="15">
        <v>43766.681166087961</v>
      </c>
      <c r="B1748" s="6" t="s">
        <v>9</v>
      </c>
      <c r="D1748" s="6" t="s">
        <v>149</v>
      </c>
      <c r="E1748" s="4" t="str">
        <f t="shared" si="0"/>
        <v>Roberto Salinas</v>
      </c>
      <c r="F1748" s="4" t="str">
        <f t="shared" si="1"/>
        <v>Pflugerville</v>
      </c>
      <c r="G1748" s="4" t="str">
        <f t="shared" si="2"/>
        <v>SELP</v>
      </c>
      <c r="AA1748" s="6" t="s">
        <v>90</v>
      </c>
    </row>
    <row r="1749" spans="1:29" ht="13" x14ac:dyDescent="0.15">
      <c r="A1749" s="15">
        <v>43766.681360706018</v>
      </c>
      <c r="B1749" s="6" t="s">
        <v>9</v>
      </c>
      <c r="D1749" s="6" t="s">
        <v>149</v>
      </c>
      <c r="E1749" s="4" t="str">
        <f t="shared" si="0"/>
        <v>Isabel Suarez</v>
      </c>
      <c r="F1749" s="4" t="str">
        <f t="shared" si="1"/>
        <v>Pflugerville</v>
      </c>
      <c r="G1749" s="4" t="str">
        <f t="shared" si="2"/>
        <v>SELP</v>
      </c>
      <c r="AA1749" s="6" t="s">
        <v>78</v>
      </c>
    </row>
    <row r="1750" spans="1:29" ht="13" x14ac:dyDescent="0.15">
      <c r="A1750" s="15">
        <v>43766.681636828704</v>
      </c>
      <c r="B1750" s="6" t="s">
        <v>141</v>
      </c>
      <c r="C1750" s="6" t="s">
        <v>144</v>
      </c>
      <c r="E1750" s="4" t="str">
        <f t="shared" si="0"/>
        <v>Victor Negrete</v>
      </c>
      <c r="F1750" s="4" t="str">
        <f t="shared" si="1"/>
        <v>Del Valle</v>
      </c>
      <c r="G1750" s="4" t="str">
        <f t="shared" si="2"/>
        <v>WDLP</v>
      </c>
      <c r="I1750" s="6" t="s">
        <v>152</v>
      </c>
    </row>
    <row r="1751" spans="1:29" ht="13" x14ac:dyDescent="0.15">
      <c r="A1751" s="15">
        <v>43766.681710555553</v>
      </c>
      <c r="B1751" s="6" t="s">
        <v>9</v>
      </c>
      <c r="D1751" s="6" t="s">
        <v>168</v>
      </c>
      <c r="E1751" s="4" t="str">
        <f t="shared" si="0"/>
        <v>Caleb Ulangca</v>
      </c>
      <c r="F1751" s="4" t="str">
        <f t="shared" si="1"/>
        <v>Weiss</v>
      </c>
      <c r="G1751" s="4" t="str">
        <f t="shared" si="2"/>
        <v>SELP</v>
      </c>
      <c r="AC1751" s="6" t="s">
        <v>108</v>
      </c>
    </row>
    <row r="1752" spans="1:29" ht="13" x14ac:dyDescent="0.15">
      <c r="A1752" s="15">
        <v>43766.681750208329</v>
      </c>
      <c r="B1752" s="6" t="s">
        <v>9</v>
      </c>
      <c r="D1752" s="6" t="s">
        <v>144</v>
      </c>
      <c r="E1752" s="4" t="str">
        <f t="shared" si="0"/>
        <v>Nicole Monroy</v>
      </c>
      <c r="F1752" s="4" t="str">
        <f t="shared" si="1"/>
        <v>Del Valle</v>
      </c>
      <c r="G1752" s="4" t="str">
        <f t="shared" si="2"/>
        <v>SELP</v>
      </c>
      <c r="T1752" s="6" t="s">
        <v>162</v>
      </c>
    </row>
    <row r="1753" spans="1:29" ht="13" x14ac:dyDescent="0.15">
      <c r="A1753" s="15">
        <v>43766.681911064814</v>
      </c>
      <c r="B1753" s="6" t="s">
        <v>141</v>
      </c>
      <c r="C1753" s="6" t="s">
        <v>142</v>
      </c>
      <c r="E1753" s="4" t="str">
        <f t="shared" si="0"/>
        <v>Jaden Desmond</v>
      </c>
      <c r="F1753" s="4" t="str">
        <f t="shared" si="1"/>
        <v>Stony Point</v>
      </c>
      <c r="G1753" s="4" t="str">
        <f t="shared" si="2"/>
        <v>WDLP</v>
      </c>
      <c r="Q1753" s="6" t="s">
        <v>164</v>
      </c>
    </row>
    <row r="1754" spans="1:29" ht="13" x14ac:dyDescent="0.15">
      <c r="A1754" s="15">
        <v>43766.681993020829</v>
      </c>
      <c r="B1754" s="6" t="s">
        <v>9</v>
      </c>
      <c r="D1754" s="6" t="s">
        <v>144</v>
      </c>
      <c r="E1754" s="4" t="str">
        <f t="shared" si="0"/>
        <v>Juan Salas</v>
      </c>
      <c r="F1754" s="4" t="str">
        <f t="shared" si="1"/>
        <v>Del Valle</v>
      </c>
      <c r="G1754" s="4" t="str">
        <f t="shared" si="2"/>
        <v>SELP</v>
      </c>
      <c r="T1754" s="6" t="s">
        <v>159</v>
      </c>
    </row>
    <row r="1755" spans="1:29" ht="13" x14ac:dyDescent="0.15">
      <c r="A1755" s="15">
        <v>43766.682235335647</v>
      </c>
      <c r="B1755" s="6" t="s">
        <v>9</v>
      </c>
      <c r="D1755" s="6" t="s">
        <v>168</v>
      </c>
      <c r="E1755" s="4" t="str">
        <f t="shared" si="0"/>
        <v>Alan Garcia</v>
      </c>
      <c r="F1755" s="4" t="str">
        <f t="shared" si="1"/>
        <v>Weiss</v>
      </c>
      <c r="G1755" s="4" t="str">
        <f t="shared" si="2"/>
        <v>SELP</v>
      </c>
      <c r="AC1755" s="6" t="s">
        <v>102</v>
      </c>
    </row>
    <row r="1756" spans="1:29" ht="13" x14ac:dyDescent="0.15">
      <c r="A1756" s="15">
        <v>43766.682564814815</v>
      </c>
      <c r="B1756" s="6" t="s">
        <v>9</v>
      </c>
      <c r="D1756" s="6" t="s">
        <v>149</v>
      </c>
      <c r="E1756" s="4" t="str">
        <f t="shared" si="0"/>
        <v>Afreen Alim</v>
      </c>
      <c r="F1756" s="4" t="str">
        <f t="shared" si="1"/>
        <v>Pflugerville</v>
      </c>
      <c r="G1756" s="4" t="str">
        <f t="shared" si="2"/>
        <v>SELP</v>
      </c>
      <c r="AA1756" s="6" t="s">
        <v>62</v>
      </c>
    </row>
    <row r="1757" spans="1:29" ht="13" x14ac:dyDescent="0.15">
      <c r="A1757" s="15">
        <v>43766.682586354167</v>
      </c>
      <c r="B1757" s="6" t="s">
        <v>141</v>
      </c>
      <c r="C1757" s="6" t="s">
        <v>142</v>
      </c>
      <c r="E1757" s="4" t="str">
        <f t="shared" si="0"/>
        <v>Thomas Gonzalez</v>
      </c>
      <c r="F1757" s="4" t="str">
        <f t="shared" si="1"/>
        <v>Stony Point</v>
      </c>
      <c r="G1757" s="4" t="str">
        <f t="shared" si="2"/>
        <v>WDLP</v>
      </c>
      <c r="Q1757" s="6" t="s">
        <v>169</v>
      </c>
    </row>
    <row r="1758" spans="1:29" ht="13" x14ac:dyDescent="0.15">
      <c r="A1758" s="15">
        <v>43766.683690196762</v>
      </c>
      <c r="B1758" s="6" t="s">
        <v>9</v>
      </c>
      <c r="D1758" s="6" t="s">
        <v>144</v>
      </c>
      <c r="E1758" s="4" t="str">
        <f t="shared" si="0"/>
        <v>Lucia Hernandez</v>
      </c>
      <c r="F1758" s="4" t="str">
        <f t="shared" si="1"/>
        <v>Del Valle</v>
      </c>
      <c r="G1758" s="4" t="str">
        <f t="shared" si="2"/>
        <v>SELP</v>
      </c>
      <c r="T1758" s="6" t="s">
        <v>196</v>
      </c>
    </row>
    <row r="1759" spans="1:29" ht="13" x14ac:dyDescent="0.15">
      <c r="A1759" s="15">
        <v>43766.684048333336</v>
      </c>
      <c r="B1759" s="6" t="s">
        <v>9</v>
      </c>
      <c r="D1759" s="6" t="s">
        <v>149</v>
      </c>
      <c r="E1759" s="4" t="str">
        <f t="shared" si="0"/>
        <v>Seraphim Sea</v>
      </c>
      <c r="F1759" s="4" t="str">
        <f t="shared" si="1"/>
        <v>Pflugerville</v>
      </c>
      <c r="G1759" s="4" t="str">
        <f t="shared" si="2"/>
        <v>SELP</v>
      </c>
      <c r="AA1759" s="6" t="s">
        <v>92</v>
      </c>
    </row>
    <row r="1760" spans="1:29" ht="13" x14ac:dyDescent="0.15">
      <c r="A1760" s="15">
        <v>43766.684087395828</v>
      </c>
      <c r="B1760" s="6" t="s">
        <v>141</v>
      </c>
      <c r="C1760" s="6" t="s">
        <v>142</v>
      </c>
      <c r="E1760" s="4" t="str">
        <f t="shared" si="0"/>
        <v>Kyle Chambless</v>
      </c>
      <c r="F1760" s="4" t="str">
        <f t="shared" si="1"/>
        <v>Stony Point</v>
      </c>
      <c r="G1760" s="4" t="str">
        <f t="shared" si="2"/>
        <v>WDLP</v>
      </c>
      <c r="Q1760" s="6" t="s">
        <v>181</v>
      </c>
    </row>
    <row r="1761" spans="1:29" ht="13" x14ac:dyDescent="0.15">
      <c r="A1761" s="15">
        <v>43766.684099571758</v>
      </c>
      <c r="B1761" s="6" t="s">
        <v>9</v>
      </c>
      <c r="D1761" s="6" t="s">
        <v>149</v>
      </c>
      <c r="E1761" s="4" t="str">
        <f t="shared" si="0"/>
        <v>Emily Vidaurri</v>
      </c>
      <c r="F1761" s="4" t="str">
        <f t="shared" si="1"/>
        <v>Pflugerville</v>
      </c>
      <c r="G1761" s="4" t="str">
        <f t="shared" si="2"/>
        <v>SELP</v>
      </c>
      <c r="AA1761" s="6" t="s">
        <v>76</v>
      </c>
    </row>
    <row r="1762" spans="1:29" ht="13" x14ac:dyDescent="0.15">
      <c r="A1762" s="15">
        <v>43766.684180162032</v>
      </c>
      <c r="B1762" s="6" t="s">
        <v>141</v>
      </c>
      <c r="C1762" s="6" t="s">
        <v>142</v>
      </c>
      <c r="E1762" s="4" t="str">
        <f t="shared" si="0"/>
        <v>Chieh-Yu (Joy) Chen</v>
      </c>
      <c r="F1762" s="4" t="str">
        <f t="shared" si="1"/>
        <v>Stony Point</v>
      </c>
      <c r="G1762" s="4" t="str">
        <f t="shared" si="2"/>
        <v>WDLP</v>
      </c>
      <c r="Q1762" s="6" t="s">
        <v>161</v>
      </c>
    </row>
    <row r="1763" spans="1:29" ht="13" x14ac:dyDescent="0.15">
      <c r="A1763" s="15">
        <v>43766.684263726856</v>
      </c>
      <c r="B1763" s="6" t="s">
        <v>9</v>
      </c>
      <c r="D1763" s="6" t="s">
        <v>149</v>
      </c>
      <c r="E1763" s="4" t="str">
        <f t="shared" si="0"/>
        <v>Jose Gonzalez Macedo</v>
      </c>
      <c r="F1763" s="4" t="str">
        <f t="shared" si="1"/>
        <v>Pflugerville</v>
      </c>
      <c r="G1763" s="4" t="str">
        <f t="shared" si="2"/>
        <v>SELP</v>
      </c>
      <c r="AA1763" s="6" t="s">
        <v>82</v>
      </c>
    </row>
    <row r="1764" spans="1:29" ht="13" x14ac:dyDescent="0.15">
      <c r="A1764" s="15">
        <v>43766.684298553242</v>
      </c>
      <c r="B1764" s="6" t="s">
        <v>9</v>
      </c>
      <c r="D1764" s="6" t="s">
        <v>144</v>
      </c>
      <c r="E1764" s="4" t="str">
        <f t="shared" si="0"/>
        <v>Esperanza Hernandez</v>
      </c>
      <c r="F1764" s="4" t="str">
        <f t="shared" si="1"/>
        <v>Del Valle</v>
      </c>
      <c r="G1764" s="4" t="str">
        <f t="shared" si="2"/>
        <v>SELP</v>
      </c>
      <c r="T1764" s="6" t="s">
        <v>173</v>
      </c>
    </row>
    <row r="1765" spans="1:29" ht="13" x14ac:dyDescent="0.15">
      <c r="A1765" s="15">
        <v>43766.684493379631</v>
      </c>
      <c r="B1765" s="6" t="s">
        <v>141</v>
      </c>
      <c r="C1765" s="6" t="s">
        <v>142</v>
      </c>
      <c r="E1765" s="4" t="str">
        <f t="shared" si="0"/>
        <v>Kevin McMillan</v>
      </c>
      <c r="F1765" s="4" t="str">
        <f t="shared" si="1"/>
        <v>Stony Point</v>
      </c>
      <c r="G1765" s="4" t="str">
        <f t="shared" si="2"/>
        <v>WDLP</v>
      </c>
      <c r="Q1765" s="6" t="s">
        <v>171</v>
      </c>
    </row>
    <row r="1766" spans="1:29" ht="13" x14ac:dyDescent="0.15">
      <c r="A1766" s="15">
        <v>43766.684634837962</v>
      </c>
      <c r="B1766" s="6" t="s">
        <v>9</v>
      </c>
      <c r="D1766" s="6" t="s">
        <v>142</v>
      </c>
      <c r="E1766" s="4" t="str">
        <f t="shared" si="0"/>
        <v>Jheason Williams</v>
      </c>
      <c r="F1766" s="4" t="str">
        <f t="shared" si="1"/>
        <v>Stony Point</v>
      </c>
      <c r="G1766" s="4" t="str">
        <f t="shared" si="2"/>
        <v>SELP</v>
      </c>
      <c r="AB1766" s="6" t="s">
        <v>364</v>
      </c>
    </row>
    <row r="1767" spans="1:29" ht="13" x14ac:dyDescent="0.15">
      <c r="A1767" s="15">
        <v>43766.685103356482</v>
      </c>
      <c r="B1767" s="6" t="s">
        <v>9</v>
      </c>
      <c r="D1767" s="6" t="s">
        <v>144</v>
      </c>
      <c r="E1767" s="4" t="str">
        <f t="shared" si="0"/>
        <v>Amanda Escalante</v>
      </c>
      <c r="F1767" s="4" t="str">
        <f t="shared" si="1"/>
        <v>Del Valle</v>
      </c>
      <c r="G1767" s="4" t="str">
        <f t="shared" si="2"/>
        <v>SELP</v>
      </c>
      <c r="T1767" s="6" t="s">
        <v>400</v>
      </c>
    </row>
    <row r="1768" spans="1:29" ht="13" x14ac:dyDescent="0.15">
      <c r="A1768" s="15">
        <v>43766.685327326384</v>
      </c>
      <c r="B1768" s="6" t="s">
        <v>141</v>
      </c>
      <c r="C1768" s="6" t="s">
        <v>168</v>
      </c>
      <c r="E1768" s="4" t="str">
        <f t="shared" si="0"/>
        <v>Abigail Berry</v>
      </c>
      <c r="F1768" s="4" t="str">
        <f t="shared" si="1"/>
        <v>Weiss</v>
      </c>
      <c r="G1768" s="4" t="str">
        <f t="shared" si="2"/>
        <v>WDLP</v>
      </c>
      <c r="R1768" s="6" t="s">
        <v>192</v>
      </c>
    </row>
    <row r="1769" spans="1:29" ht="13" x14ac:dyDescent="0.15">
      <c r="A1769" s="15">
        <v>43766.685404155098</v>
      </c>
      <c r="B1769" s="6" t="s">
        <v>9</v>
      </c>
      <c r="D1769" s="6" t="s">
        <v>149</v>
      </c>
      <c r="E1769" s="4" t="str">
        <f t="shared" si="0"/>
        <v>Cristian Hernandez</v>
      </c>
      <c r="F1769" s="4" t="str">
        <f t="shared" si="1"/>
        <v>Pflugerville</v>
      </c>
      <c r="G1769" s="4" t="str">
        <f t="shared" si="2"/>
        <v>SELP</v>
      </c>
      <c r="AA1769" s="6" t="s">
        <v>70</v>
      </c>
    </row>
    <row r="1770" spans="1:29" ht="13" x14ac:dyDescent="0.15">
      <c r="A1770" s="15">
        <v>43766.685420069443</v>
      </c>
      <c r="B1770" s="6" t="s">
        <v>9</v>
      </c>
      <c r="D1770" s="6" t="s">
        <v>149</v>
      </c>
      <c r="E1770" s="4" t="str">
        <f t="shared" si="0"/>
        <v>Tam Nguyen</v>
      </c>
      <c r="F1770" s="4" t="str">
        <f t="shared" si="1"/>
        <v>Pflugerville</v>
      </c>
      <c r="G1770" s="4" t="str">
        <f t="shared" si="2"/>
        <v>SELP</v>
      </c>
      <c r="AA1770" s="6" t="s">
        <v>96</v>
      </c>
    </row>
    <row r="1771" spans="1:29" ht="13" x14ac:dyDescent="0.15">
      <c r="A1771" s="15">
        <v>43766.685551793984</v>
      </c>
      <c r="B1771" s="6" t="s">
        <v>141</v>
      </c>
      <c r="C1771" s="6" t="s">
        <v>142</v>
      </c>
      <c r="E1771" s="4" t="str">
        <f t="shared" si="0"/>
        <v>Agnieszka Jesionowska</v>
      </c>
      <c r="F1771" s="4" t="str">
        <f t="shared" si="1"/>
        <v>Stony Point</v>
      </c>
      <c r="G1771" s="4" t="str">
        <f t="shared" si="2"/>
        <v>WDLP</v>
      </c>
      <c r="Q1771" s="6" t="s">
        <v>184</v>
      </c>
    </row>
    <row r="1772" spans="1:29" ht="13" x14ac:dyDescent="0.15">
      <c r="A1772" s="15">
        <v>43766.685653912034</v>
      </c>
      <c r="B1772" s="6" t="s">
        <v>9</v>
      </c>
      <c r="D1772" s="6" t="s">
        <v>149</v>
      </c>
      <c r="E1772" s="4" t="str">
        <f t="shared" si="0"/>
        <v>Damari Myers</v>
      </c>
      <c r="F1772" s="4" t="str">
        <f t="shared" si="1"/>
        <v>Pflugerville</v>
      </c>
      <c r="G1772" s="4" t="str">
        <f t="shared" si="2"/>
        <v>SELP</v>
      </c>
      <c r="AA1772" s="6" t="s">
        <v>72</v>
      </c>
    </row>
    <row r="1773" spans="1:29" ht="13" x14ac:dyDescent="0.15">
      <c r="A1773" s="15">
        <v>43766.685742060188</v>
      </c>
      <c r="B1773" s="6" t="s">
        <v>141</v>
      </c>
      <c r="C1773" s="6" t="s">
        <v>168</v>
      </c>
      <c r="E1773" s="4" t="str">
        <f t="shared" si="0"/>
        <v>Nauni Yadav</v>
      </c>
      <c r="F1773" s="4" t="str">
        <f t="shared" si="1"/>
        <v>Weiss</v>
      </c>
      <c r="G1773" s="4" t="str">
        <f t="shared" si="2"/>
        <v>WDLP</v>
      </c>
      <c r="R1773" s="6" t="s">
        <v>380</v>
      </c>
    </row>
    <row r="1774" spans="1:29" ht="13" x14ac:dyDescent="0.15">
      <c r="A1774" s="15">
        <v>43766.685762476853</v>
      </c>
      <c r="B1774" s="6" t="s">
        <v>9</v>
      </c>
      <c r="D1774" s="6" t="s">
        <v>149</v>
      </c>
      <c r="E1774" s="4" t="str">
        <f t="shared" si="0"/>
        <v>Arsama Sebesibe</v>
      </c>
      <c r="F1774" s="4" t="str">
        <f t="shared" si="1"/>
        <v>Pflugerville</v>
      </c>
      <c r="G1774" s="4" t="str">
        <f t="shared" si="2"/>
        <v>SELP</v>
      </c>
      <c r="AA1774" s="6" t="s">
        <v>66</v>
      </c>
    </row>
    <row r="1775" spans="1:29" ht="13" x14ac:dyDescent="0.15">
      <c r="A1775" s="15">
        <v>43766.685995810185</v>
      </c>
      <c r="B1775" s="6" t="s">
        <v>141</v>
      </c>
      <c r="C1775" s="6" t="s">
        <v>142</v>
      </c>
      <c r="E1775" s="4" t="str">
        <f t="shared" si="0"/>
        <v>Manas Mamtora</v>
      </c>
      <c r="F1775" s="4" t="str">
        <f t="shared" si="1"/>
        <v>Stony Point</v>
      </c>
      <c r="G1775" s="4" t="str">
        <f t="shared" si="2"/>
        <v>WDLP</v>
      </c>
      <c r="Q1775" s="6" t="s">
        <v>180</v>
      </c>
    </row>
    <row r="1776" spans="1:29" ht="13" x14ac:dyDescent="0.15">
      <c r="A1776" s="15">
        <v>43766.685996053246</v>
      </c>
      <c r="B1776" s="6" t="s">
        <v>9</v>
      </c>
      <c r="D1776" s="6" t="s">
        <v>168</v>
      </c>
      <c r="E1776" s="4" t="str">
        <f t="shared" si="0"/>
        <v>Ayesha Faheem</v>
      </c>
      <c r="F1776" s="4" t="str">
        <f t="shared" si="1"/>
        <v>Weiss</v>
      </c>
      <c r="G1776" s="4" t="str">
        <f t="shared" si="2"/>
        <v>SELP</v>
      </c>
      <c r="AC1776" s="6" t="s">
        <v>106</v>
      </c>
    </row>
    <row r="1777" spans="1:28" ht="13" x14ac:dyDescent="0.15">
      <c r="A1777" s="15">
        <v>43766.686100949075</v>
      </c>
      <c r="B1777" s="6" t="s">
        <v>9</v>
      </c>
      <c r="D1777" s="6" t="s">
        <v>142</v>
      </c>
      <c r="E1777" s="4" t="str">
        <f t="shared" si="0"/>
        <v>Ashely Briscoe</v>
      </c>
      <c r="F1777" s="4" t="str">
        <f t="shared" si="1"/>
        <v>Stony Point</v>
      </c>
      <c r="G1777" s="4" t="str">
        <f t="shared" si="2"/>
        <v>SELP</v>
      </c>
      <c r="AB1777" s="6" t="s">
        <v>182</v>
      </c>
    </row>
    <row r="1778" spans="1:28" ht="13" x14ac:dyDescent="0.15">
      <c r="A1778" s="15">
        <v>43766.686212048611</v>
      </c>
      <c r="B1778" s="6" t="s">
        <v>141</v>
      </c>
      <c r="C1778" s="6" t="s">
        <v>168</v>
      </c>
      <c r="E1778" s="4" t="str">
        <f t="shared" si="0"/>
        <v>Caleb Ramirez</v>
      </c>
      <c r="F1778" s="4" t="str">
        <f t="shared" si="1"/>
        <v>Weiss</v>
      </c>
      <c r="G1778" s="4" t="str">
        <f t="shared" si="2"/>
        <v>WDLP</v>
      </c>
      <c r="R1778" s="6" t="s">
        <v>403</v>
      </c>
    </row>
    <row r="1779" spans="1:28" ht="13" x14ac:dyDescent="0.15">
      <c r="A1779" s="15">
        <v>43766.68626368056</v>
      </c>
      <c r="B1779" s="6" t="s">
        <v>9</v>
      </c>
      <c r="D1779" s="6" t="s">
        <v>142</v>
      </c>
      <c r="E1779" s="4" t="str">
        <f t="shared" si="0"/>
        <v>Delilah Villegas</v>
      </c>
      <c r="F1779" s="4" t="str">
        <f t="shared" si="1"/>
        <v>Stony Point</v>
      </c>
      <c r="G1779" s="4" t="str">
        <f t="shared" si="2"/>
        <v>SELP</v>
      </c>
      <c r="AB1779" s="6" t="s">
        <v>193</v>
      </c>
    </row>
    <row r="1780" spans="1:28" ht="13" x14ac:dyDescent="0.15">
      <c r="A1780" s="15">
        <v>43766.686497615738</v>
      </c>
      <c r="B1780" s="6" t="s">
        <v>141</v>
      </c>
      <c r="C1780" s="6" t="s">
        <v>142</v>
      </c>
      <c r="E1780" s="4" t="str">
        <f t="shared" si="0"/>
        <v>Jatin Kommera</v>
      </c>
      <c r="F1780" s="4" t="str">
        <f t="shared" si="1"/>
        <v>Stony Point</v>
      </c>
      <c r="G1780" s="4" t="str">
        <f t="shared" si="2"/>
        <v>WDLP</v>
      </c>
      <c r="Q1780" s="6" t="s">
        <v>174</v>
      </c>
    </row>
    <row r="1781" spans="1:28" ht="13" x14ac:dyDescent="0.15">
      <c r="A1781" s="15">
        <v>43766.686592893515</v>
      </c>
      <c r="B1781" s="6" t="s">
        <v>141</v>
      </c>
      <c r="C1781" s="6" t="s">
        <v>142</v>
      </c>
      <c r="E1781" s="4" t="str">
        <f t="shared" si="0"/>
        <v>Mark Gallegos</v>
      </c>
      <c r="F1781" s="4" t="str">
        <f t="shared" si="1"/>
        <v>Stony Point</v>
      </c>
      <c r="G1781" s="4" t="str">
        <f t="shared" si="2"/>
        <v>WDLP</v>
      </c>
      <c r="Q1781" s="6" t="s">
        <v>371</v>
      </c>
    </row>
    <row r="1782" spans="1:28" ht="13" x14ac:dyDescent="0.15">
      <c r="A1782" s="15">
        <v>43766.686601967594</v>
      </c>
      <c r="B1782" s="6" t="s">
        <v>141</v>
      </c>
      <c r="C1782" s="6" t="s">
        <v>142</v>
      </c>
      <c r="E1782" s="4" t="str">
        <f t="shared" si="0"/>
        <v>Aliana Sanchez</v>
      </c>
      <c r="F1782" s="4" t="str">
        <f t="shared" si="1"/>
        <v>Stony Point</v>
      </c>
      <c r="G1782" s="4" t="str">
        <f t="shared" si="2"/>
        <v>WDLP</v>
      </c>
      <c r="Q1782" s="6" t="s">
        <v>183</v>
      </c>
    </row>
    <row r="1783" spans="1:28" ht="13" x14ac:dyDescent="0.15">
      <c r="A1783" s="15">
        <v>43766.686611342593</v>
      </c>
      <c r="B1783" s="6" t="s">
        <v>9</v>
      </c>
      <c r="D1783" s="6" t="s">
        <v>142</v>
      </c>
      <c r="E1783" s="4" t="str">
        <f t="shared" si="0"/>
        <v>Chieh-An Chen</v>
      </c>
      <c r="F1783" s="4" t="str">
        <f t="shared" si="1"/>
        <v>Stony Point</v>
      </c>
      <c r="G1783" s="4" t="str">
        <f t="shared" si="2"/>
        <v>SELP</v>
      </c>
      <c r="AB1783" s="6" t="s">
        <v>187</v>
      </c>
    </row>
    <row r="1784" spans="1:28" ht="13" x14ac:dyDescent="0.15">
      <c r="A1784" s="15">
        <v>43766.686636909726</v>
      </c>
      <c r="B1784" s="6" t="s">
        <v>141</v>
      </c>
      <c r="C1784" s="6" t="s">
        <v>142</v>
      </c>
      <c r="E1784" s="4" t="str">
        <f t="shared" si="0"/>
        <v>Kacylia Castro</v>
      </c>
      <c r="F1784" s="4" t="str">
        <f t="shared" si="1"/>
        <v>Stony Point</v>
      </c>
      <c r="G1784" s="4" t="str">
        <f t="shared" si="2"/>
        <v>WDLP</v>
      </c>
      <c r="Q1784" s="6" t="s">
        <v>176</v>
      </c>
    </row>
    <row r="1785" spans="1:28" ht="13" x14ac:dyDescent="0.15">
      <c r="A1785" s="15">
        <v>43766.686912743055</v>
      </c>
      <c r="B1785" s="6" t="s">
        <v>141</v>
      </c>
      <c r="C1785" s="6" t="s">
        <v>168</v>
      </c>
      <c r="E1785" s="4" t="str">
        <f t="shared" si="0"/>
        <v>Isaac Ahonle</v>
      </c>
      <c r="F1785" s="4" t="str">
        <f t="shared" si="1"/>
        <v>Weiss</v>
      </c>
      <c r="G1785" s="4" t="str">
        <f t="shared" si="2"/>
        <v>WDLP</v>
      </c>
      <c r="R1785" s="6" t="s">
        <v>189</v>
      </c>
    </row>
    <row r="1786" spans="1:28" ht="13" x14ac:dyDescent="0.15">
      <c r="A1786" s="15">
        <v>43766.686931273143</v>
      </c>
      <c r="B1786" s="6" t="s">
        <v>9</v>
      </c>
      <c r="D1786" s="6" t="s">
        <v>142</v>
      </c>
      <c r="E1786" s="4" t="str">
        <f t="shared" si="0"/>
        <v>Aidan Lengua</v>
      </c>
      <c r="F1786" s="4" t="str">
        <f t="shared" si="1"/>
        <v>Stony Point</v>
      </c>
      <c r="G1786" s="4" t="str">
        <f t="shared" si="2"/>
        <v>SELP</v>
      </c>
      <c r="AB1786" s="6" t="s">
        <v>204</v>
      </c>
    </row>
    <row r="1787" spans="1:28" ht="13" x14ac:dyDescent="0.15">
      <c r="A1787" s="15">
        <v>43766.687018032404</v>
      </c>
      <c r="B1787" s="6" t="s">
        <v>9</v>
      </c>
      <c r="D1787" s="6" t="s">
        <v>142</v>
      </c>
      <c r="E1787" s="4" t="str">
        <f t="shared" si="0"/>
        <v>Alicia Navarro</v>
      </c>
      <c r="F1787" s="4" t="str">
        <f t="shared" si="1"/>
        <v>Stony Point</v>
      </c>
      <c r="G1787" s="4" t="str">
        <f t="shared" si="2"/>
        <v>SELP</v>
      </c>
      <c r="AB1787" s="6" t="s">
        <v>186</v>
      </c>
    </row>
    <row r="1788" spans="1:28" ht="13" x14ac:dyDescent="0.15">
      <c r="A1788" s="15">
        <v>43766.687053344911</v>
      </c>
      <c r="B1788" s="6" t="s">
        <v>141</v>
      </c>
      <c r="C1788" s="6" t="s">
        <v>168</v>
      </c>
      <c r="E1788" s="4" t="str">
        <f t="shared" si="0"/>
        <v>Luz Sanchez</v>
      </c>
      <c r="F1788" s="4" t="str">
        <f t="shared" si="1"/>
        <v>Weiss</v>
      </c>
      <c r="G1788" s="4" t="str">
        <f t="shared" si="2"/>
        <v>WDLP</v>
      </c>
      <c r="R1788" s="6" t="s">
        <v>367</v>
      </c>
    </row>
    <row r="1789" spans="1:28" ht="13" x14ac:dyDescent="0.15">
      <c r="A1789" s="15">
        <v>43766.687250115741</v>
      </c>
      <c r="B1789" s="6" t="s">
        <v>141</v>
      </c>
      <c r="C1789" s="6" t="s">
        <v>142</v>
      </c>
      <c r="E1789" s="4" t="str">
        <f t="shared" si="0"/>
        <v>Jazziah Reyes</v>
      </c>
      <c r="F1789" s="4" t="str">
        <f t="shared" si="1"/>
        <v>Stony Point</v>
      </c>
      <c r="G1789" s="4" t="str">
        <f t="shared" si="2"/>
        <v>WDLP</v>
      </c>
      <c r="Q1789" s="6" t="s">
        <v>412</v>
      </c>
    </row>
    <row r="1790" spans="1:28" ht="13" x14ac:dyDescent="0.15">
      <c r="A1790" s="15">
        <v>43766.687493738427</v>
      </c>
      <c r="B1790" s="6" t="s">
        <v>9</v>
      </c>
      <c r="D1790" s="6" t="s">
        <v>142</v>
      </c>
      <c r="E1790" s="4" t="str">
        <f t="shared" si="0"/>
        <v>Robert Ebem</v>
      </c>
      <c r="F1790" s="4" t="str">
        <f t="shared" si="1"/>
        <v>Stony Point</v>
      </c>
      <c r="G1790" s="4" t="str">
        <f t="shared" si="2"/>
        <v>SELP</v>
      </c>
      <c r="AB1790" s="6" t="s">
        <v>185</v>
      </c>
    </row>
    <row r="1791" spans="1:28" ht="13" x14ac:dyDescent="0.15">
      <c r="A1791" s="15">
        <v>43766.687501342589</v>
      </c>
      <c r="B1791" s="6" t="s">
        <v>141</v>
      </c>
      <c r="C1791" s="6" t="s">
        <v>168</v>
      </c>
      <c r="E1791" s="4" t="str">
        <f t="shared" si="0"/>
        <v>Gabriella Vallejo</v>
      </c>
      <c r="F1791" s="4" t="str">
        <f t="shared" si="1"/>
        <v>Weiss</v>
      </c>
      <c r="G1791" s="4" t="str">
        <f t="shared" si="2"/>
        <v>WDLP</v>
      </c>
      <c r="R1791" s="6" t="s">
        <v>190</v>
      </c>
    </row>
    <row r="1792" spans="1:28" ht="13" x14ac:dyDescent="0.15">
      <c r="A1792" s="15">
        <v>43766.687661122683</v>
      </c>
      <c r="B1792" s="6" t="s">
        <v>141</v>
      </c>
      <c r="C1792" s="6" t="s">
        <v>168</v>
      </c>
      <c r="E1792" s="4" t="str">
        <f t="shared" si="0"/>
        <v>Myzel Oyaro</v>
      </c>
      <c r="F1792" s="4" t="str">
        <f t="shared" si="1"/>
        <v>Weiss</v>
      </c>
      <c r="G1792" s="4" t="str">
        <f t="shared" si="2"/>
        <v>WDLP</v>
      </c>
      <c r="R1792" s="6" t="s">
        <v>363</v>
      </c>
    </row>
    <row r="1793" spans="1:29" ht="13" x14ac:dyDescent="0.15">
      <c r="A1793" s="15">
        <v>43766.688227118051</v>
      </c>
      <c r="B1793" s="6" t="s">
        <v>9</v>
      </c>
      <c r="D1793" s="6" t="s">
        <v>149</v>
      </c>
      <c r="E1793" s="4" t="str">
        <f t="shared" si="0"/>
        <v>John Mejia</v>
      </c>
      <c r="F1793" s="4" t="str">
        <f t="shared" si="1"/>
        <v>Pflugerville</v>
      </c>
      <c r="G1793" s="4" t="str">
        <f t="shared" si="2"/>
        <v>SELP</v>
      </c>
      <c r="AA1793" s="6" t="s">
        <v>80</v>
      </c>
    </row>
    <row r="1794" spans="1:29" ht="13" x14ac:dyDescent="0.15">
      <c r="A1794" s="15">
        <v>43766.688331956015</v>
      </c>
      <c r="B1794" s="6" t="s">
        <v>9</v>
      </c>
      <c r="D1794" s="6" t="s">
        <v>168</v>
      </c>
      <c r="E1794" s="4" t="str">
        <f t="shared" si="0"/>
        <v>Angelyna Le</v>
      </c>
      <c r="F1794" s="4" t="str">
        <f t="shared" si="1"/>
        <v>Weiss</v>
      </c>
      <c r="G1794" s="4" t="str">
        <f t="shared" si="2"/>
        <v>SELP</v>
      </c>
      <c r="AC1794" s="6" t="s">
        <v>104</v>
      </c>
    </row>
    <row r="1795" spans="1:29" ht="13" x14ac:dyDescent="0.15">
      <c r="A1795" s="15">
        <v>43766.688470092588</v>
      </c>
      <c r="B1795" s="6" t="s">
        <v>9</v>
      </c>
      <c r="D1795" s="6" t="s">
        <v>168</v>
      </c>
      <c r="E1795" s="4" t="str">
        <f t="shared" si="0"/>
        <v>Rashi Yadav</v>
      </c>
      <c r="F1795" s="4" t="str">
        <f t="shared" si="1"/>
        <v>Weiss</v>
      </c>
      <c r="G1795" s="4" t="str">
        <f t="shared" si="2"/>
        <v>SELP</v>
      </c>
      <c r="AC1795" s="6" t="s">
        <v>120</v>
      </c>
    </row>
    <row r="1796" spans="1:29" ht="13" x14ac:dyDescent="0.15">
      <c r="A1796" s="15">
        <v>43766.688706319444</v>
      </c>
      <c r="B1796" s="6" t="s">
        <v>141</v>
      </c>
      <c r="C1796" s="6" t="s">
        <v>142</v>
      </c>
      <c r="E1796" s="4" t="str">
        <f t="shared" si="0"/>
        <v>Kathleen Robot</v>
      </c>
      <c r="F1796" s="4" t="str">
        <f t="shared" si="1"/>
        <v>Stony Point</v>
      </c>
      <c r="G1796" s="4" t="str">
        <f t="shared" si="2"/>
        <v>WDLP</v>
      </c>
      <c r="Q1796" s="6" t="s">
        <v>405</v>
      </c>
    </row>
    <row r="1797" spans="1:29" ht="13" x14ac:dyDescent="0.15">
      <c r="A1797" s="15">
        <v>43766.689708252314</v>
      </c>
      <c r="B1797" s="6" t="s">
        <v>141</v>
      </c>
      <c r="C1797" s="6" t="s">
        <v>194</v>
      </c>
      <c r="E1797" s="4" t="str">
        <f t="shared" si="0"/>
        <v>Nicholas Cibrone</v>
      </c>
      <c r="F1797" s="4" t="str">
        <f t="shared" si="1"/>
        <v>Akins</v>
      </c>
      <c r="G1797" s="4" t="str">
        <f t="shared" si="2"/>
        <v>WDLP</v>
      </c>
      <c r="H1797" s="6" t="s">
        <v>200</v>
      </c>
    </row>
    <row r="1798" spans="1:29" ht="13" x14ac:dyDescent="0.15">
      <c r="A1798" s="15">
        <v>43766.690257916664</v>
      </c>
      <c r="B1798" s="6" t="s">
        <v>9</v>
      </c>
      <c r="D1798" s="6" t="s">
        <v>168</v>
      </c>
      <c r="E1798" s="4" t="str">
        <f t="shared" si="0"/>
        <v>Daena Daus</v>
      </c>
      <c r="F1798" s="4" t="str">
        <f t="shared" si="1"/>
        <v>Weiss</v>
      </c>
      <c r="G1798" s="4" t="str">
        <f t="shared" si="2"/>
        <v>SELP</v>
      </c>
      <c r="AC1798" s="6" t="s">
        <v>112</v>
      </c>
    </row>
    <row r="1799" spans="1:29" ht="13" x14ac:dyDescent="0.15">
      <c r="A1799" s="15">
        <v>43766.690647476848</v>
      </c>
      <c r="B1799" s="6" t="s">
        <v>9</v>
      </c>
      <c r="D1799" s="6" t="s">
        <v>149</v>
      </c>
      <c r="E1799" s="4" t="str">
        <f t="shared" si="0"/>
        <v>Subah Shabnam</v>
      </c>
      <c r="F1799" s="4" t="str">
        <f t="shared" si="1"/>
        <v>Pflugerville</v>
      </c>
      <c r="G1799" s="4" t="str">
        <f t="shared" si="2"/>
        <v>SELP</v>
      </c>
      <c r="AA1799" s="6" t="s">
        <v>94</v>
      </c>
    </row>
    <row r="1800" spans="1:29" ht="13" x14ac:dyDescent="0.15">
      <c r="A1800" s="15">
        <v>43766.690801944445</v>
      </c>
      <c r="B1800" s="6" t="s">
        <v>141</v>
      </c>
      <c r="C1800" s="6" t="s">
        <v>194</v>
      </c>
      <c r="E1800" s="4" t="str">
        <f t="shared" si="0"/>
        <v>Ashlyn King</v>
      </c>
      <c r="F1800" s="4" t="str">
        <f t="shared" si="1"/>
        <v>Akins</v>
      </c>
      <c r="G1800" s="4" t="str">
        <f t="shared" si="2"/>
        <v>WDLP</v>
      </c>
      <c r="H1800" s="6" t="s">
        <v>195</v>
      </c>
    </row>
    <row r="1801" spans="1:29" ht="13" x14ac:dyDescent="0.15">
      <c r="A1801" s="15">
        <v>43766.69167255787</v>
      </c>
      <c r="B1801" s="6" t="s">
        <v>141</v>
      </c>
      <c r="C1801" s="6" t="s">
        <v>194</v>
      </c>
      <c r="E1801" s="4" t="str">
        <f t="shared" si="0"/>
        <v>Francisco Ojeda</v>
      </c>
      <c r="F1801" s="4" t="str">
        <f t="shared" si="1"/>
        <v>Akins</v>
      </c>
      <c r="G1801" s="4" t="str">
        <f t="shared" si="2"/>
        <v>WDLP</v>
      </c>
      <c r="H1801" s="6" t="s">
        <v>201</v>
      </c>
    </row>
    <row r="1802" spans="1:29" ht="13" x14ac:dyDescent="0.15">
      <c r="A1802" s="15">
        <v>43766.691809490745</v>
      </c>
      <c r="B1802" s="6" t="s">
        <v>9</v>
      </c>
      <c r="D1802" s="6" t="s">
        <v>168</v>
      </c>
      <c r="E1802" s="4" t="str">
        <f t="shared" si="0"/>
        <v>Emmanuel Ahonle</v>
      </c>
      <c r="F1802" s="4" t="str">
        <f t="shared" si="1"/>
        <v>Weiss</v>
      </c>
      <c r="G1802" s="4" t="str">
        <f t="shared" si="2"/>
        <v>SELP</v>
      </c>
      <c r="AC1802" s="6" t="s">
        <v>114</v>
      </c>
    </row>
    <row r="1803" spans="1:29" ht="13" x14ac:dyDescent="0.15">
      <c r="A1803" s="15">
        <v>43766.692480729165</v>
      </c>
      <c r="B1803" s="6" t="s">
        <v>141</v>
      </c>
      <c r="C1803" s="6" t="s">
        <v>194</v>
      </c>
      <c r="E1803" s="4" t="str">
        <f t="shared" si="0"/>
        <v>Nallely Alonso</v>
      </c>
      <c r="F1803" s="4" t="str">
        <f t="shared" si="1"/>
        <v>Akins</v>
      </c>
      <c r="G1803" s="4" t="str">
        <f t="shared" si="2"/>
        <v>WDLP</v>
      </c>
      <c r="H1803" s="6" t="s">
        <v>407</v>
      </c>
    </row>
    <row r="1804" spans="1:29" ht="13" x14ac:dyDescent="0.15">
      <c r="A1804" s="15">
        <v>43766.69255493056</v>
      </c>
      <c r="B1804" s="6" t="s">
        <v>141</v>
      </c>
      <c r="C1804" s="6" t="s">
        <v>194</v>
      </c>
      <c r="E1804" s="4" t="str">
        <f t="shared" si="0"/>
        <v>William Hale</v>
      </c>
      <c r="F1804" s="4" t="str">
        <f t="shared" si="1"/>
        <v>Akins</v>
      </c>
      <c r="G1804" s="4" t="str">
        <f t="shared" si="2"/>
        <v>WDLP</v>
      </c>
      <c r="H1804" s="6" t="s">
        <v>205</v>
      </c>
    </row>
    <row r="1805" spans="1:29" ht="13" x14ac:dyDescent="0.15">
      <c r="A1805" s="15">
        <v>43766.692564189812</v>
      </c>
      <c r="B1805" s="6" t="s">
        <v>141</v>
      </c>
      <c r="C1805" s="6" t="s">
        <v>194</v>
      </c>
      <c r="E1805" s="4" t="str">
        <f t="shared" si="0"/>
        <v>Brendon Garrison</v>
      </c>
      <c r="F1805" s="4" t="str">
        <f t="shared" si="1"/>
        <v>Akins</v>
      </c>
      <c r="G1805" s="4" t="str">
        <f t="shared" si="2"/>
        <v>WDLP</v>
      </c>
      <c r="H1805" s="6" t="s">
        <v>375</v>
      </c>
    </row>
    <row r="1806" spans="1:29" ht="13" x14ac:dyDescent="0.15">
      <c r="A1806" s="15">
        <v>43766.692844340279</v>
      </c>
      <c r="B1806" s="6" t="s">
        <v>9</v>
      </c>
      <c r="D1806" s="6" t="s">
        <v>168</v>
      </c>
      <c r="E1806" s="4" t="str">
        <f t="shared" si="0"/>
        <v>Samuel Gunther</v>
      </c>
      <c r="F1806" s="4" t="str">
        <f t="shared" si="1"/>
        <v>Weiss</v>
      </c>
      <c r="G1806" s="4" t="str">
        <f t="shared" si="2"/>
        <v>SELP</v>
      </c>
      <c r="AC1806" s="6" t="s">
        <v>124</v>
      </c>
    </row>
    <row r="1807" spans="1:29" ht="13" x14ac:dyDescent="0.15">
      <c r="A1807" s="15">
        <v>43766.693229432873</v>
      </c>
      <c r="B1807" s="6" t="s">
        <v>141</v>
      </c>
      <c r="C1807" s="6" t="s">
        <v>194</v>
      </c>
      <c r="E1807" s="4" t="str">
        <f t="shared" si="0"/>
        <v>Sean Koonce</v>
      </c>
      <c r="F1807" s="4" t="str">
        <f t="shared" si="1"/>
        <v>Akins</v>
      </c>
      <c r="G1807" s="4" t="str">
        <f t="shared" si="2"/>
        <v>WDLP</v>
      </c>
      <c r="H1807" s="6" t="s">
        <v>203</v>
      </c>
    </row>
    <row r="1808" spans="1:29" ht="13" x14ac:dyDescent="0.15">
      <c r="A1808" s="15">
        <v>43766.693427349535</v>
      </c>
      <c r="B1808" s="6" t="s">
        <v>141</v>
      </c>
      <c r="C1808" s="6" t="s">
        <v>168</v>
      </c>
      <c r="E1808" s="4" t="str">
        <f t="shared" si="0"/>
        <v>Favour Toghanro</v>
      </c>
      <c r="F1808" s="4" t="str">
        <f t="shared" si="1"/>
        <v>Weiss</v>
      </c>
      <c r="G1808" s="4" t="str">
        <f t="shared" si="2"/>
        <v>WDLP</v>
      </c>
      <c r="R1808" s="6" t="s">
        <v>198</v>
      </c>
    </row>
    <row r="1809" spans="1:29" ht="13" x14ac:dyDescent="0.15">
      <c r="A1809" s="15">
        <v>43766.693443275464</v>
      </c>
      <c r="B1809" s="6" t="s">
        <v>141</v>
      </c>
      <c r="C1809" s="6" t="s">
        <v>194</v>
      </c>
      <c r="E1809" s="4" t="str">
        <f t="shared" si="0"/>
        <v>Maria Contreras</v>
      </c>
      <c r="F1809" s="4" t="str">
        <f t="shared" si="1"/>
        <v>Akins</v>
      </c>
      <c r="G1809" s="4" t="str">
        <f t="shared" si="2"/>
        <v>WDLP</v>
      </c>
      <c r="H1809" s="6" t="s">
        <v>208</v>
      </c>
    </row>
    <row r="1810" spans="1:29" ht="13" x14ac:dyDescent="0.15">
      <c r="A1810" s="15">
        <v>43766.693790833335</v>
      </c>
      <c r="B1810" s="6" t="s">
        <v>141</v>
      </c>
      <c r="C1810" s="6" t="s">
        <v>194</v>
      </c>
      <c r="E1810" s="4" t="str">
        <f t="shared" si="0"/>
        <v>Yazmin Tambunga</v>
      </c>
      <c r="F1810" s="4" t="str">
        <f t="shared" si="1"/>
        <v>Akins</v>
      </c>
      <c r="G1810" s="4" t="str">
        <f t="shared" si="2"/>
        <v>WDLP</v>
      </c>
      <c r="H1810" s="6" t="s">
        <v>206</v>
      </c>
    </row>
    <row r="1811" spans="1:29" ht="13" x14ac:dyDescent="0.15">
      <c r="A1811" s="15">
        <v>43766.693856689817</v>
      </c>
      <c r="B1811" s="6" t="s">
        <v>141</v>
      </c>
      <c r="C1811" s="6" t="s">
        <v>168</v>
      </c>
      <c r="E1811" s="4" t="str">
        <f t="shared" si="0"/>
        <v>Lynnette DeCuire</v>
      </c>
      <c r="F1811" s="4" t="str">
        <f t="shared" si="1"/>
        <v>Weiss</v>
      </c>
      <c r="G1811" s="4" t="str">
        <f t="shared" si="2"/>
        <v>WDLP</v>
      </c>
      <c r="R1811" s="6" t="s">
        <v>199</v>
      </c>
    </row>
    <row r="1812" spans="1:29" ht="13" x14ac:dyDescent="0.15">
      <c r="A1812" s="15">
        <v>43766.693885613422</v>
      </c>
      <c r="B1812" s="6" t="s">
        <v>141</v>
      </c>
      <c r="C1812" s="6" t="s">
        <v>194</v>
      </c>
      <c r="E1812" s="4" t="str">
        <f t="shared" si="0"/>
        <v>Kennia Toledo</v>
      </c>
      <c r="F1812" s="4" t="str">
        <f t="shared" si="1"/>
        <v>Akins</v>
      </c>
      <c r="G1812" s="4" t="str">
        <f t="shared" si="2"/>
        <v>WDLP</v>
      </c>
      <c r="H1812" s="6" t="s">
        <v>374</v>
      </c>
    </row>
    <row r="1813" spans="1:29" ht="13" x14ac:dyDescent="0.15">
      <c r="A1813" s="15">
        <v>43766.694153530094</v>
      </c>
      <c r="B1813" s="6" t="s">
        <v>141</v>
      </c>
      <c r="C1813" s="6" t="s">
        <v>194</v>
      </c>
      <c r="E1813" s="4" t="str">
        <f t="shared" si="0"/>
        <v>Fabiana Holod</v>
      </c>
      <c r="F1813" s="4" t="str">
        <f t="shared" si="1"/>
        <v>Akins</v>
      </c>
      <c r="G1813" s="4" t="str">
        <f t="shared" si="2"/>
        <v>WDLP</v>
      </c>
      <c r="H1813" s="6" t="s">
        <v>373</v>
      </c>
    </row>
    <row r="1814" spans="1:29" ht="13" x14ac:dyDescent="0.15">
      <c r="A1814" s="15">
        <v>43766.69468296296</v>
      </c>
      <c r="B1814" s="6" t="s">
        <v>141</v>
      </c>
      <c r="C1814" s="6" t="s">
        <v>194</v>
      </c>
      <c r="E1814" s="4" t="str">
        <f t="shared" si="0"/>
        <v>Ben Gross</v>
      </c>
      <c r="F1814" s="4" t="str">
        <f t="shared" si="1"/>
        <v>Akins</v>
      </c>
      <c r="G1814" s="4" t="str">
        <f t="shared" si="2"/>
        <v>WDLP</v>
      </c>
      <c r="H1814" s="6" t="s">
        <v>414</v>
      </c>
    </row>
    <row r="1815" spans="1:29" ht="13" x14ac:dyDescent="0.15">
      <c r="A1815" s="15">
        <v>43766.694798761571</v>
      </c>
      <c r="B1815" s="6" t="s">
        <v>141</v>
      </c>
      <c r="C1815" s="6" t="s">
        <v>194</v>
      </c>
      <c r="E1815" s="4" t="str">
        <f t="shared" si="0"/>
        <v>Emma San Miguel</v>
      </c>
      <c r="F1815" s="4" t="str">
        <f t="shared" si="1"/>
        <v>Akins</v>
      </c>
      <c r="G1815" s="4" t="str">
        <f t="shared" si="2"/>
        <v>WDLP</v>
      </c>
      <c r="H1815" s="6" t="s">
        <v>378</v>
      </c>
    </row>
    <row r="1816" spans="1:29" ht="13" x14ac:dyDescent="0.15">
      <c r="A1816" s="15">
        <v>43766.694874120367</v>
      </c>
      <c r="B1816" s="6" t="s">
        <v>141</v>
      </c>
      <c r="C1816" s="6" t="s">
        <v>194</v>
      </c>
      <c r="E1816" s="4" t="str">
        <f t="shared" si="0"/>
        <v>Sofia Ayala</v>
      </c>
      <c r="F1816" s="4" t="str">
        <f t="shared" si="1"/>
        <v>Akins</v>
      </c>
      <c r="G1816" s="4" t="str">
        <f t="shared" si="2"/>
        <v>WDLP</v>
      </c>
      <c r="H1816" s="6" t="s">
        <v>376</v>
      </c>
    </row>
    <row r="1817" spans="1:29" ht="13" x14ac:dyDescent="0.15">
      <c r="A1817" s="15">
        <v>43766.695336550925</v>
      </c>
      <c r="B1817" s="6" t="s">
        <v>141</v>
      </c>
      <c r="C1817" s="6" t="s">
        <v>194</v>
      </c>
      <c r="E1817" s="4" t="str">
        <f t="shared" si="0"/>
        <v>Kimberly Lujan</v>
      </c>
      <c r="F1817" s="4" t="str">
        <f t="shared" si="1"/>
        <v>Akins</v>
      </c>
      <c r="G1817" s="4" t="str">
        <f t="shared" si="2"/>
        <v>WDLP</v>
      </c>
      <c r="H1817" s="6" t="s">
        <v>377</v>
      </c>
    </row>
    <row r="1818" spans="1:29" ht="13" x14ac:dyDescent="0.15">
      <c r="A1818" s="15">
        <v>43766.695362916667</v>
      </c>
      <c r="B1818" s="6" t="s">
        <v>9</v>
      </c>
      <c r="D1818" s="6" t="s">
        <v>168</v>
      </c>
      <c r="E1818" s="4" t="str">
        <f t="shared" si="0"/>
        <v>Abigail Toghanro</v>
      </c>
      <c r="F1818" s="4" t="str">
        <f t="shared" si="1"/>
        <v>Weiss</v>
      </c>
      <c r="G1818" s="4" t="str">
        <f t="shared" si="2"/>
        <v>SELP</v>
      </c>
      <c r="AC1818" s="6" t="s">
        <v>100</v>
      </c>
    </row>
    <row r="1819" spans="1:29" ht="13" x14ac:dyDescent="0.15">
      <c r="A1819" s="15">
        <v>43766.696472673611</v>
      </c>
      <c r="B1819" s="6" t="s">
        <v>141</v>
      </c>
      <c r="C1819" s="6" t="s">
        <v>194</v>
      </c>
      <c r="E1819" s="4" t="str">
        <f t="shared" si="0"/>
        <v>Nyla Lassiter</v>
      </c>
      <c r="F1819" s="4" t="str">
        <f t="shared" si="1"/>
        <v>Akins</v>
      </c>
      <c r="G1819" s="4" t="str">
        <f t="shared" si="2"/>
        <v>WDLP</v>
      </c>
      <c r="H1819" s="6" t="s">
        <v>207</v>
      </c>
    </row>
    <row r="1820" spans="1:29" ht="13" x14ac:dyDescent="0.15">
      <c r="A1820" s="15">
        <v>43766.696608344908</v>
      </c>
      <c r="B1820" s="6" t="s">
        <v>141</v>
      </c>
      <c r="C1820" s="6" t="s">
        <v>142</v>
      </c>
      <c r="E1820" s="4" t="str">
        <f t="shared" si="0"/>
        <v>Giancarlo Fernandez</v>
      </c>
      <c r="F1820" s="4" t="str">
        <f t="shared" si="1"/>
        <v>Stony Point</v>
      </c>
      <c r="G1820" s="4" t="str">
        <f t="shared" si="2"/>
        <v>WDLP</v>
      </c>
      <c r="Q1820" s="6" t="s">
        <v>369</v>
      </c>
    </row>
    <row r="1821" spans="1:29" ht="13" x14ac:dyDescent="0.15">
      <c r="A1821" s="15">
        <v>43766.701662280087</v>
      </c>
      <c r="B1821" s="6" t="s">
        <v>141</v>
      </c>
      <c r="C1821" s="6" t="s">
        <v>210</v>
      </c>
      <c r="E1821" s="4" t="str">
        <f t="shared" si="0"/>
        <v>Lilyana Chaney</v>
      </c>
      <c r="F1821" s="4" t="str">
        <f t="shared" si="1"/>
        <v>Manor Early College High School</v>
      </c>
      <c r="G1821" s="4" t="str">
        <f t="shared" si="2"/>
        <v>WDLP</v>
      </c>
      <c r="L1821" s="6" t="s">
        <v>217</v>
      </c>
    </row>
    <row r="1822" spans="1:29" ht="13" x14ac:dyDescent="0.15">
      <c r="A1822" s="15">
        <v>43766.702448784723</v>
      </c>
      <c r="B1822" s="6" t="s">
        <v>141</v>
      </c>
      <c r="C1822" s="6" t="s">
        <v>194</v>
      </c>
      <c r="E1822" s="4" t="str">
        <f t="shared" si="0"/>
        <v>Sofia Ayala</v>
      </c>
      <c r="F1822" s="4" t="str">
        <f t="shared" si="1"/>
        <v>Akins</v>
      </c>
      <c r="G1822" s="4" t="str">
        <f t="shared" si="2"/>
        <v>WDLP</v>
      </c>
      <c r="H1822" s="6" t="s">
        <v>376</v>
      </c>
    </row>
    <row r="1823" spans="1:29" ht="13" x14ac:dyDescent="0.15">
      <c r="A1823" s="15">
        <v>43766.702627280094</v>
      </c>
      <c r="B1823" s="6" t="s">
        <v>141</v>
      </c>
      <c r="C1823" s="6" t="s">
        <v>210</v>
      </c>
      <c r="E1823" s="4" t="str">
        <f t="shared" si="0"/>
        <v>Maria Aldape</v>
      </c>
      <c r="F1823" s="4" t="str">
        <f t="shared" si="1"/>
        <v>Manor Early College High School</v>
      </c>
      <c r="G1823" s="4" t="str">
        <f t="shared" si="2"/>
        <v>WDLP</v>
      </c>
      <c r="L1823" s="6" t="s">
        <v>227</v>
      </c>
    </row>
    <row r="1824" spans="1:29" ht="13" x14ac:dyDescent="0.15">
      <c r="A1824" s="15">
        <v>43766.703769166663</v>
      </c>
      <c r="B1824" s="6" t="s">
        <v>141</v>
      </c>
      <c r="C1824" s="6" t="s">
        <v>210</v>
      </c>
      <c r="E1824" s="4" t="str">
        <f t="shared" si="0"/>
        <v>Alexis Reyes</v>
      </c>
      <c r="F1824" s="4" t="str">
        <f t="shared" si="1"/>
        <v>Manor Early College High School</v>
      </c>
      <c r="G1824" s="4" t="str">
        <f t="shared" si="2"/>
        <v>WDLP</v>
      </c>
      <c r="L1824" s="6" t="s">
        <v>359</v>
      </c>
    </row>
    <row r="1825" spans="1:13" ht="13" x14ac:dyDescent="0.15">
      <c r="A1825" s="15">
        <v>43766.704083634264</v>
      </c>
      <c r="B1825" s="6" t="s">
        <v>141</v>
      </c>
      <c r="C1825" s="6" t="s">
        <v>210</v>
      </c>
      <c r="E1825" s="4" t="str">
        <f t="shared" si="0"/>
        <v>Laura Arzola</v>
      </c>
      <c r="F1825" s="4" t="str">
        <f t="shared" si="1"/>
        <v>Manor Early College High School</v>
      </c>
      <c r="G1825" s="4" t="str">
        <f t="shared" si="2"/>
        <v>WDLP</v>
      </c>
      <c r="L1825" s="6" t="s">
        <v>379</v>
      </c>
    </row>
    <row r="1826" spans="1:13" ht="13" x14ac:dyDescent="0.15">
      <c r="A1826" s="15">
        <v>43766.704086192127</v>
      </c>
      <c r="B1826" s="6" t="s">
        <v>141</v>
      </c>
      <c r="C1826" s="6" t="s">
        <v>210</v>
      </c>
      <c r="E1826" s="4" t="str">
        <f t="shared" si="0"/>
        <v>Maddox Dimmitt</v>
      </c>
      <c r="F1826" s="4" t="str">
        <f t="shared" si="1"/>
        <v>Manor Early College High School</v>
      </c>
      <c r="G1826" s="4" t="str">
        <f t="shared" si="2"/>
        <v>WDLP</v>
      </c>
      <c r="L1826" s="6" t="s">
        <v>225</v>
      </c>
    </row>
    <row r="1827" spans="1:13" ht="13" x14ac:dyDescent="0.15">
      <c r="A1827" s="15">
        <v>43766.704259976847</v>
      </c>
      <c r="B1827" s="6" t="s">
        <v>141</v>
      </c>
      <c r="C1827" s="6" t="s">
        <v>210</v>
      </c>
      <c r="E1827" s="4" t="str">
        <f t="shared" si="0"/>
        <v>Ellie Chan</v>
      </c>
      <c r="F1827" s="4" t="str">
        <f t="shared" si="1"/>
        <v>Manor Early College High School</v>
      </c>
      <c r="G1827" s="4" t="str">
        <f t="shared" si="2"/>
        <v>WDLP</v>
      </c>
      <c r="L1827" s="6" t="s">
        <v>214</v>
      </c>
    </row>
    <row r="1828" spans="1:13" ht="13" x14ac:dyDescent="0.15">
      <c r="A1828" s="15">
        <v>43766.70446064815</v>
      </c>
      <c r="B1828" s="6" t="s">
        <v>141</v>
      </c>
      <c r="C1828" s="6" t="s">
        <v>210</v>
      </c>
      <c r="E1828" s="4" t="str">
        <f t="shared" si="0"/>
        <v>Diego Garcia</v>
      </c>
      <c r="F1828" s="4" t="str">
        <f t="shared" si="1"/>
        <v>Manor Early College High School</v>
      </c>
      <c r="G1828" s="4" t="str">
        <f t="shared" si="2"/>
        <v>WDLP</v>
      </c>
      <c r="L1828" s="6" t="s">
        <v>241</v>
      </c>
    </row>
    <row r="1829" spans="1:13" ht="13" x14ac:dyDescent="0.15">
      <c r="A1829" s="15">
        <v>43766.704608946762</v>
      </c>
      <c r="B1829" s="6" t="s">
        <v>141</v>
      </c>
      <c r="C1829" s="6" t="s">
        <v>210</v>
      </c>
      <c r="E1829" s="4" t="str">
        <f t="shared" si="0"/>
        <v>Natalie Jones</v>
      </c>
      <c r="F1829" s="4" t="str">
        <f t="shared" si="1"/>
        <v>Manor Early College High School</v>
      </c>
      <c r="G1829" s="4" t="str">
        <f t="shared" si="2"/>
        <v>WDLP</v>
      </c>
      <c r="L1829" s="6" t="s">
        <v>218</v>
      </c>
    </row>
    <row r="1830" spans="1:13" ht="13" x14ac:dyDescent="0.15">
      <c r="A1830" s="15">
        <v>43766.704777777777</v>
      </c>
      <c r="B1830" s="6" t="s">
        <v>141</v>
      </c>
      <c r="C1830" s="6" t="s">
        <v>210</v>
      </c>
      <c r="E1830" s="4" t="str">
        <f t="shared" si="0"/>
        <v>Kel Paw</v>
      </c>
      <c r="F1830" s="4" t="str">
        <f t="shared" si="1"/>
        <v>Manor Early College High School</v>
      </c>
      <c r="G1830" s="4" t="str">
        <f t="shared" si="2"/>
        <v>WDLP</v>
      </c>
      <c r="L1830" s="6" t="s">
        <v>408</v>
      </c>
    </row>
    <row r="1831" spans="1:13" ht="13" x14ac:dyDescent="0.15">
      <c r="A1831" s="15">
        <v>43766.704807245369</v>
      </c>
      <c r="B1831" s="6" t="s">
        <v>141</v>
      </c>
      <c r="C1831" s="6" t="s">
        <v>234</v>
      </c>
      <c r="E1831" s="4" t="str">
        <f t="shared" si="0"/>
        <v>Salemata Diallo</v>
      </c>
      <c r="F1831" s="4" t="str">
        <f t="shared" si="1"/>
        <v>Manor High School</v>
      </c>
      <c r="G1831" s="4" t="str">
        <f t="shared" si="2"/>
        <v>WDLP</v>
      </c>
      <c r="M1831" s="6" t="s">
        <v>235</v>
      </c>
    </row>
    <row r="1832" spans="1:13" ht="13" x14ac:dyDescent="0.15">
      <c r="A1832" s="15">
        <v>43766.704829872688</v>
      </c>
      <c r="B1832" s="6" t="s">
        <v>141</v>
      </c>
      <c r="C1832" s="6" t="s">
        <v>210</v>
      </c>
      <c r="E1832" s="4" t="str">
        <f t="shared" si="0"/>
        <v>Esait Jaimes</v>
      </c>
      <c r="F1832" s="4" t="str">
        <f t="shared" si="1"/>
        <v>Manor Early College High School</v>
      </c>
      <c r="G1832" s="4" t="str">
        <f t="shared" si="2"/>
        <v>WDLP</v>
      </c>
      <c r="L1832" s="6" t="s">
        <v>233</v>
      </c>
    </row>
    <row r="1833" spans="1:13" ht="13" x14ac:dyDescent="0.15">
      <c r="A1833" s="15">
        <v>43766.704986307872</v>
      </c>
      <c r="B1833" s="6" t="s">
        <v>141</v>
      </c>
      <c r="C1833" s="6" t="s">
        <v>210</v>
      </c>
      <c r="E1833" s="4" t="str">
        <f t="shared" si="0"/>
        <v>Shiron Hamlin Jr.</v>
      </c>
      <c r="F1833" s="4" t="str">
        <f t="shared" si="1"/>
        <v>Manor Early College High School</v>
      </c>
      <c r="G1833" s="4" t="str">
        <f t="shared" si="2"/>
        <v>WDLP</v>
      </c>
      <c r="L1833" s="6" t="s">
        <v>211</v>
      </c>
    </row>
    <row r="1834" spans="1:13" ht="13" x14ac:dyDescent="0.15">
      <c r="A1834" s="15">
        <v>43766.705718310186</v>
      </c>
      <c r="B1834" s="6" t="s">
        <v>141</v>
      </c>
      <c r="C1834" s="6" t="s">
        <v>234</v>
      </c>
      <c r="E1834" s="4" t="str">
        <f t="shared" si="0"/>
        <v>Ricardo Luna</v>
      </c>
      <c r="F1834" s="4" t="str">
        <f t="shared" si="1"/>
        <v>Manor High School</v>
      </c>
      <c r="G1834" s="4" t="str">
        <f t="shared" si="2"/>
        <v>WDLP</v>
      </c>
      <c r="M1834" s="6" t="s">
        <v>382</v>
      </c>
    </row>
    <row r="1835" spans="1:13" ht="13" x14ac:dyDescent="0.15">
      <c r="A1835" s="15">
        <v>43766.706568379625</v>
      </c>
      <c r="B1835" s="6" t="s">
        <v>141</v>
      </c>
      <c r="C1835" s="6" t="s">
        <v>210</v>
      </c>
      <c r="E1835" s="4" t="str">
        <f t="shared" si="0"/>
        <v>Paw Wah</v>
      </c>
      <c r="F1835" s="4" t="str">
        <f t="shared" si="1"/>
        <v>Manor Early College High School</v>
      </c>
      <c r="G1835" s="4" t="str">
        <f t="shared" si="2"/>
        <v>WDLP</v>
      </c>
      <c r="L1835" s="6" t="s">
        <v>226</v>
      </c>
    </row>
    <row r="1836" spans="1:13" ht="13" x14ac:dyDescent="0.15">
      <c r="A1836" s="15">
        <v>43766.706948125</v>
      </c>
      <c r="B1836" s="6" t="s">
        <v>141</v>
      </c>
      <c r="C1836" s="6" t="s">
        <v>210</v>
      </c>
      <c r="E1836" s="4" t="str">
        <f t="shared" si="0"/>
        <v>Timothy Villegas</v>
      </c>
      <c r="F1836" s="4" t="str">
        <f t="shared" si="1"/>
        <v>Manor Early College High School</v>
      </c>
      <c r="G1836" s="4" t="str">
        <f t="shared" si="2"/>
        <v>WDLP</v>
      </c>
      <c r="L1836" s="6" t="s">
        <v>216</v>
      </c>
    </row>
    <row r="1837" spans="1:13" ht="13" x14ac:dyDescent="0.15">
      <c r="A1837" s="15">
        <v>43766.707098217594</v>
      </c>
      <c r="B1837" s="6" t="s">
        <v>141</v>
      </c>
      <c r="C1837" s="6" t="s">
        <v>210</v>
      </c>
      <c r="E1837" s="4" t="str">
        <f t="shared" si="0"/>
        <v>Anarosa Villatoro Reyes</v>
      </c>
      <c r="F1837" s="4" t="str">
        <f t="shared" si="1"/>
        <v>Manor Early College High School</v>
      </c>
      <c r="G1837" s="4" t="str">
        <f t="shared" si="2"/>
        <v>WDLP</v>
      </c>
      <c r="L1837" s="6" t="s">
        <v>232</v>
      </c>
    </row>
    <row r="1838" spans="1:13" ht="13" x14ac:dyDescent="0.15">
      <c r="A1838" s="15">
        <v>43766.707210995373</v>
      </c>
      <c r="B1838" s="6" t="s">
        <v>141</v>
      </c>
      <c r="C1838" s="6" t="s">
        <v>210</v>
      </c>
      <c r="E1838" s="4" t="str">
        <f t="shared" si="0"/>
        <v>Leondre Russell</v>
      </c>
      <c r="F1838" s="4" t="str">
        <f t="shared" si="1"/>
        <v>Manor Early College High School</v>
      </c>
      <c r="G1838" s="4" t="str">
        <f t="shared" si="2"/>
        <v>WDLP</v>
      </c>
      <c r="L1838" s="6" t="s">
        <v>236</v>
      </c>
    </row>
    <row r="1839" spans="1:13" ht="13" x14ac:dyDescent="0.15">
      <c r="A1839" s="15">
        <v>43766.707362256944</v>
      </c>
      <c r="B1839" s="6" t="s">
        <v>141</v>
      </c>
      <c r="C1839" s="6" t="s">
        <v>210</v>
      </c>
      <c r="E1839" s="4" t="str">
        <f t="shared" si="0"/>
        <v>Isiah Martinez</v>
      </c>
      <c r="F1839" s="4" t="str">
        <f t="shared" si="1"/>
        <v>Manor Early College High School</v>
      </c>
      <c r="G1839" s="4" t="str">
        <f t="shared" si="2"/>
        <v>WDLP</v>
      </c>
      <c r="L1839" s="6" t="s">
        <v>245</v>
      </c>
    </row>
    <row r="1840" spans="1:13" ht="13" x14ac:dyDescent="0.15">
      <c r="A1840" s="15">
        <v>43766.707414907403</v>
      </c>
      <c r="B1840" s="6" t="s">
        <v>141</v>
      </c>
      <c r="C1840" s="6" t="s">
        <v>210</v>
      </c>
      <c r="E1840" s="4" t="str">
        <f t="shared" si="0"/>
        <v>Valeria Resendiz</v>
      </c>
      <c r="F1840" s="4" t="str">
        <f t="shared" si="1"/>
        <v>Manor Early College High School</v>
      </c>
      <c r="G1840" s="4" t="str">
        <f t="shared" si="2"/>
        <v>WDLP</v>
      </c>
      <c r="L1840" s="6" t="s">
        <v>231</v>
      </c>
    </row>
    <row r="1841" spans="1:21" ht="13" x14ac:dyDescent="0.15">
      <c r="A1841" s="15">
        <v>43766.708070092587</v>
      </c>
      <c r="B1841" s="6" t="s">
        <v>141</v>
      </c>
      <c r="C1841" s="6" t="s">
        <v>210</v>
      </c>
      <c r="E1841" s="4" t="str">
        <f t="shared" si="0"/>
        <v>Nilmarie Gonzalez-Ugarte</v>
      </c>
      <c r="F1841" s="4" t="str">
        <f t="shared" si="1"/>
        <v>Manor Early College High School</v>
      </c>
      <c r="G1841" s="4" t="str">
        <f t="shared" si="2"/>
        <v>WDLP</v>
      </c>
      <c r="L1841" s="6" t="s">
        <v>230</v>
      </c>
    </row>
    <row r="1842" spans="1:21" ht="13" x14ac:dyDescent="0.15">
      <c r="A1842" s="15">
        <v>43766.708178020832</v>
      </c>
      <c r="B1842" s="6" t="s">
        <v>141</v>
      </c>
      <c r="C1842" s="6" t="s">
        <v>210</v>
      </c>
      <c r="E1842" s="4" t="str">
        <f t="shared" si="0"/>
        <v>Rudy Morales Hernandez</v>
      </c>
      <c r="F1842" s="4" t="str">
        <f t="shared" si="1"/>
        <v>Manor Early College High School</v>
      </c>
      <c r="G1842" s="4" t="str">
        <f t="shared" si="2"/>
        <v>WDLP</v>
      </c>
      <c r="L1842" s="6" t="s">
        <v>215</v>
      </c>
    </row>
    <row r="1843" spans="1:21" ht="13" x14ac:dyDescent="0.15">
      <c r="A1843" s="15">
        <v>43766.70862986111</v>
      </c>
      <c r="B1843" s="6" t="s">
        <v>141</v>
      </c>
      <c r="C1843" s="6" t="s">
        <v>210</v>
      </c>
      <c r="E1843" s="4" t="str">
        <f t="shared" si="0"/>
        <v>Marienne Duran Henriquez</v>
      </c>
      <c r="F1843" s="4" t="str">
        <f t="shared" si="1"/>
        <v>Manor Early College High School</v>
      </c>
      <c r="G1843" s="4" t="str">
        <f t="shared" si="2"/>
        <v>WDLP</v>
      </c>
      <c r="L1843" s="6" t="s">
        <v>219</v>
      </c>
    </row>
    <row r="1844" spans="1:21" ht="13" x14ac:dyDescent="0.15">
      <c r="A1844" s="15">
        <v>43766.714814328705</v>
      </c>
      <c r="B1844" s="6" t="s">
        <v>141</v>
      </c>
      <c r="C1844" s="6" t="s">
        <v>210</v>
      </c>
      <c r="E1844" s="4" t="str">
        <f t="shared" si="0"/>
        <v>Michael Castillo</v>
      </c>
      <c r="F1844" s="4" t="str">
        <f t="shared" si="1"/>
        <v>Manor Early College High School</v>
      </c>
      <c r="G1844" s="4" t="str">
        <f t="shared" si="2"/>
        <v>WDLP</v>
      </c>
      <c r="L1844" s="6" t="s">
        <v>242</v>
      </c>
    </row>
    <row r="1845" spans="1:21" ht="13" x14ac:dyDescent="0.15">
      <c r="A1845" s="15">
        <v>43766.716057534722</v>
      </c>
      <c r="B1845" s="6" t="s">
        <v>141</v>
      </c>
      <c r="C1845" s="6" t="s">
        <v>210</v>
      </c>
      <c r="E1845" s="4" t="str">
        <f t="shared" si="0"/>
        <v>Jeremiah Anderson</v>
      </c>
      <c r="F1845" s="4" t="str">
        <f t="shared" si="1"/>
        <v>Manor Early College High School</v>
      </c>
      <c r="G1845" s="4" t="str">
        <f t="shared" si="2"/>
        <v>WDLP</v>
      </c>
      <c r="L1845" s="6" t="s">
        <v>239</v>
      </c>
    </row>
    <row r="1846" spans="1:21" ht="13" x14ac:dyDescent="0.15">
      <c r="A1846" s="15">
        <v>43766.716174641202</v>
      </c>
      <c r="B1846" s="6" t="s">
        <v>141</v>
      </c>
      <c r="C1846" s="6" t="s">
        <v>210</v>
      </c>
      <c r="E1846" s="4" t="str">
        <f t="shared" si="0"/>
        <v>Dijonay Thomas</v>
      </c>
      <c r="F1846" s="4" t="str">
        <f t="shared" si="1"/>
        <v>Manor Early College High School</v>
      </c>
      <c r="G1846" s="4" t="str">
        <f t="shared" si="2"/>
        <v>WDLP</v>
      </c>
      <c r="L1846" s="6" t="s">
        <v>246</v>
      </c>
    </row>
    <row r="1847" spans="1:21" ht="13" x14ac:dyDescent="0.15">
      <c r="A1847" s="15">
        <v>43766.722791249995</v>
      </c>
      <c r="B1847" s="6" t="s">
        <v>141</v>
      </c>
      <c r="C1847" s="6" t="s">
        <v>142</v>
      </c>
      <c r="E1847" s="4" t="str">
        <f t="shared" si="0"/>
        <v>Karla Jackson</v>
      </c>
      <c r="F1847" s="4" t="str">
        <f t="shared" si="1"/>
        <v>Stony Point</v>
      </c>
      <c r="G1847" s="4" t="str">
        <f t="shared" si="2"/>
        <v>WDLP</v>
      </c>
      <c r="Q1847" s="6" t="s">
        <v>178</v>
      </c>
    </row>
    <row r="1848" spans="1:21" ht="13" x14ac:dyDescent="0.15">
      <c r="A1848" s="15">
        <v>43767.631773692134</v>
      </c>
      <c r="B1848" s="6" t="s">
        <v>9</v>
      </c>
      <c r="D1848" s="6" t="s">
        <v>247</v>
      </c>
      <c r="E1848" s="4" t="str">
        <f t="shared" si="0"/>
        <v>Lucian Winkelmann Swaim</v>
      </c>
      <c r="F1848" s="4" t="str">
        <f t="shared" si="1"/>
        <v>Harmony</v>
      </c>
      <c r="G1848" s="4" t="str">
        <f t="shared" si="2"/>
        <v>SELP</v>
      </c>
      <c r="U1848" s="6" t="s">
        <v>248</v>
      </c>
    </row>
    <row r="1849" spans="1:21" ht="13" x14ac:dyDescent="0.15">
      <c r="A1849" s="15">
        <v>43767.63181770833</v>
      </c>
      <c r="B1849" s="6" t="s">
        <v>9</v>
      </c>
      <c r="D1849" s="6" t="s">
        <v>247</v>
      </c>
      <c r="E1849" s="4" t="str">
        <f t="shared" si="0"/>
        <v>Ethan Do</v>
      </c>
      <c r="F1849" s="4" t="str">
        <f t="shared" si="1"/>
        <v>Harmony</v>
      </c>
      <c r="G1849" s="4" t="str">
        <f t="shared" si="2"/>
        <v>SELP</v>
      </c>
      <c r="U1849" s="6" t="s">
        <v>256</v>
      </c>
    </row>
    <row r="1850" spans="1:21" ht="13" x14ac:dyDescent="0.15">
      <c r="A1850" s="15">
        <v>43767.633381874999</v>
      </c>
      <c r="B1850" s="6" t="s">
        <v>9</v>
      </c>
      <c r="D1850" s="6" t="s">
        <v>247</v>
      </c>
      <c r="E1850" s="4" t="str">
        <f t="shared" si="0"/>
        <v>Guilliana Lopez</v>
      </c>
      <c r="F1850" s="4" t="str">
        <f t="shared" si="1"/>
        <v>Harmony</v>
      </c>
      <c r="G1850" s="4" t="str">
        <f t="shared" si="2"/>
        <v>SELP</v>
      </c>
      <c r="U1850" s="6" t="s">
        <v>271</v>
      </c>
    </row>
    <row r="1851" spans="1:21" ht="13" x14ac:dyDescent="0.15">
      <c r="A1851" s="15">
        <v>43767.633491678236</v>
      </c>
      <c r="B1851" s="6" t="s">
        <v>9</v>
      </c>
      <c r="D1851" s="6" t="s">
        <v>247</v>
      </c>
      <c r="E1851" s="4" t="str">
        <f t="shared" si="0"/>
        <v>Sergio Sanchez</v>
      </c>
      <c r="F1851" s="4" t="str">
        <f t="shared" si="1"/>
        <v>Harmony</v>
      </c>
      <c r="G1851" s="4" t="str">
        <f t="shared" si="2"/>
        <v>SELP</v>
      </c>
      <c r="U1851" s="6" t="s">
        <v>261</v>
      </c>
    </row>
    <row r="1852" spans="1:21" ht="13" x14ac:dyDescent="0.15">
      <c r="A1852" s="15">
        <v>43767.633632800927</v>
      </c>
      <c r="B1852" s="6" t="s">
        <v>9</v>
      </c>
      <c r="D1852" s="6" t="s">
        <v>247</v>
      </c>
      <c r="E1852" s="4" t="str">
        <f t="shared" si="0"/>
        <v>Jeshua Rios Meza</v>
      </c>
      <c r="F1852" s="4" t="str">
        <f t="shared" si="1"/>
        <v>Harmony</v>
      </c>
      <c r="G1852" s="4" t="str">
        <f t="shared" si="2"/>
        <v>SELP</v>
      </c>
      <c r="U1852" s="6" t="s">
        <v>354</v>
      </c>
    </row>
    <row r="1853" spans="1:21" ht="13" x14ac:dyDescent="0.15">
      <c r="A1853" s="15">
        <v>43767.63383929398</v>
      </c>
      <c r="B1853" s="6" t="s">
        <v>141</v>
      </c>
      <c r="C1853" s="6" t="s">
        <v>247</v>
      </c>
      <c r="E1853" s="4" t="str">
        <f t="shared" si="0"/>
        <v>Jenibelle Corro</v>
      </c>
      <c r="F1853" s="4" t="str">
        <f t="shared" si="1"/>
        <v>Harmony</v>
      </c>
      <c r="G1853" s="4" t="str">
        <f t="shared" si="2"/>
        <v>WDLP</v>
      </c>
      <c r="J1853" s="6" t="s">
        <v>265</v>
      </c>
    </row>
    <row r="1854" spans="1:21" ht="13" x14ac:dyDescent="0.15">
      <c r="A1854" s="15">
        <v>43767.633885115742</v>
      </c>
      <c r="B1854" s="6" t="s">
        <v>9</v>
      </c>
      <c r="D1854" s="6" t="s">
        <v>247</v>
      </c>
      <c r="E1854" s="4" t="str">
        <f t="shared" si="0"/>
        <v>Samantha Ross</v>
      </c>
      <c r="F1854" s="4" t="str">
        <f t="shared" si="1"/>
        <v>Harmony</v>
      </c>
      <c r="G1854" s="4" t="str">
        <f t="shared" si="2"/>
        <v>SELP</v>
      </c>
      <c r="U1854" s="6" t="s">
        <v>249</v>
      </c>
    </row>
    <row r="1855" spans="1:21" ht="13" x14ac:dyDescent="0.15">
      <c r="A1855" s="15">
        <v>43767.633910173608</v>
      </c>
      <c r="B1855" s="6" t="s">
        <v>9</v>
      </c>
      <c r="D1855" s="6" t="s">
        <v>247</v>
      </c>
      <c r="E1855" s="4" t="str">
        <f t="shared" si="0"/>
        <v>Elianai Reyes</v>
      </c>
      <c r="F1855" s="4" t="str">
        <f t="shared" si="1"/>
        <v>Harmony</v>
      </c>
      <c r="G1855" s="4" t="str">
        <f t="shared" si="2"/>
        <v>SELP</v>
      </c>
      <c r="U1855" s="6" t="s">
        <v>267</v>
      </c>
    </row>
    <row r="1856" spans="1:21" ht="13" x14ac:dyDescent="0.15">
      <c r="A1856" s="15">
        <v>43767.634163645838</v>
      </c>
      <c r="B1856" s="6" t="s">
        <v>9</v>
      </c>
      <c r="D1856" s="6" t="s">
        <v>247</v>
      </c>
      <c r="E1856" s="4" t="str">
        <f t="shared" si="0"/>
        <v>Elianai Reyes</v>
      </c>
      <c r="F1856" s="4" t="str">
        <f t="shared" si="1"/>
        <v>Harmony</v>
      </c>
      <c r="G1856" s="4" t="str">
        <f t="shared" si="2"/>
        <v>SELP</v>
      </c>
      <c r="U1856" s="6" t="s">
        <v>267</v>
      </c>
    </row>
    <row r="1857" spans="1:24" ht="13" x14ac:dyDescent="0.15">
      <c r="A1857" s="15">
        <v>43767.634747835647</v>
      </c>
      <c r="B1857" s="6" t="s">
        <v>141</v>
      </c>
      <c r="C1857" s="6" t="s">
        <v>247</v>
      </c>
      <c r="E1857" s="4" t="str">
        <f t="shared" si="0"/>
        <v>Amauri Clark</v>
      </c>
      <c r="F1857" s="4" t="str">
        <f t="shared" si="1"/>
        <v>Harmony</v>
      </c>
      <c r="G1857" s="4" t="str">
        <f t="shared" si="2"/>
        <v>WDLP</v>
      </c>
      <c r="J1857" s="6" t="s">
        <v>258</v>
      </c>
    </row>
    <row r="1858" spans="1:24" ht="13" x14ac:dyDescent="0.15">
      <c r="A1858" s="15">
        <v>43767.635406643516</v>
      </c>
      <c r="B1858" s="6" t="s">
        <v>9</v>
      </c>
      <c r="D1858" s="6" t="s">
        <v>247</v>
      </c>
      <c r="E1858" s="4" t="str">
        <f t="shared" si="0"/>
        <v>Rameez Khawaja</v>
      </c>
      <c r="F1858" s="4" t="str">
        <f t="shared" si="1"/>
        <v>Harmony</v>
      </c>
      <c r="G1858" s="4" t="str">
        <f t="shared" si="2"/>
        <v>SELP</v>
      </c>
      <c r="U1858" s="6" t="s">
        <v>255</v>
      </c>
    </row>
    <row r="1859" spans="1:24" ht="13" x14ac:dyDescent="0.15">
      <c r="A1859" s="15">
        <v>43767.635532037035</v>
      </c>
      <c r="B1859" s="6" t="s">
        <v>9</v>
      </c>
      <c r="D1859" s="6" t="s">
        <v>247</v>
      </c>
      <c r="E1859" s="4" t="str">
        <f t="shared" si="0"/>
        <v>Cesar Figueroa</v>
      </c>
      <c r="F1859" s="4" t="str">
        <f t="shared" si="1"/>
        <v>Harmony</v>
      </c>
      <c r="G1859" s="4" t="str">
        <f t="shared" si="2"/>
        <v>SELP</v>
      </c>
      <c r="U1859" s="6" t="s">
        <v>356</v>
      </c>
    </row>
    <row r="1860" spans="1:24" ht="13" x14ac:dyDescent="0.15">
      <c r="A1860" s="15">
        <v>43767.635804502315</v>
      </c>
      <c r="B1860" s="6" t="s">
        <v>9</v>
      </c>
      <c r="D1860" s="6" t="s">
        <v>247</v>
      </c>
      <c r="E1860" s="4" t="str">
        <f t="shared" si="0"/>
        <v>Cedric Vu</v>
      </c>
      <c r="F1860" s="4" t="str">
        <f t="shared" si="1"/>
        <v>Harmony</v>
      </c>
      <c r="G1860" s="4" t="str">
        <f t="shared" si="2"/>
        <v>SELP</v>
      </c>
      <c r="U1860" s="6" t="s">
        <v>355</v>
      </c>
    </row>
    <row r="1861" spans="1:24" ht="13" x14ac:dyDescent="0.15">
      <c r="A1861" s="15">
        <v>43767.636142928241</v>
      </c>
      <c r="B1861" s="6" t="s">
        <v>9</v>
      </c>
      <c r="D1861" s="6" t="s">
        <v>247</v>
      </c>
      <c r="E1861" s="4" t="str">
        <f t="shared" si="0"/>
        <v>Sheldon Ballard</v>
      </c>
      <c r="F1861" s="4" t="str">
        <f t="shared" si="1"/>
        <v>Harmony</v>
      </c>
      <c r="G1861" s="4" t="str">
        <f t="shared" si="2"/>
        <v>SELP</v>
      </c>
      <c r="U1861" s="6" t="s">
        <v>251</v>
      </c>
    </row>
    <row r="1862" spans="1:24" ht="13" x14ac:dyDescent="0.15">
      <c r="A1862" s="15">
        <v>43767.636257129634</v>
      </c>
      <c r="B1862" s="6" t="s">
        <v>141</v>
      </c>
      <c r="C1862" s="6" t="s">
        <v>247</v>
      </c>
      <c r="E1862" s="4" t="str">
        <f t="shared" si="0"/>
        <v>Doralynn Reyes</v>
      </c>
      <c r="F1862" s="4" t="str">
        <f t="shared" si="1"/>
        <v>Harmony</v>
      </c>
      <c r="G1862" s="4" t="str">
        <f t="shared" si="2"/>
        <v>WDLP</v>
      </c>
      <c r="J1862" s="6" t="s">
        <v>253</v>
      </c>
    </row>
    <row r="1863" spans="1:24" ht="13" x14ac:dyDescent="0.15">
      <c r="A1863" s="15">
        <v>43767.636375532413</v>
      </c>
      <c r="B1863" s="6" t="s">
        <v>141</v>
      </c>
      <c r="C1863" s="6" t="s">
        <v>247</v>
      </c>
      <c r="E1863" s="4" t="str">
        <f t="shared" si="0"/>
        <v>Pranav Rao</v>
      </c>
      <c r="F1863" s="4" t="str">
        <f t="shared" si="1"/>
        <v>Harmony</v>
      </c>
      <c r="G1863" s="4" t="str">
        <f t="shared" si="2"/>
        <v>WDLP</v>
      </c>
      <c r="J1863" s="6" t="s">
        <v>269</v>
      </c>
    </row>
    <row r="1864" spans="1:24" ht="13" x14ac:dyDescent="0.15">
      <c r="A1864" s="15">
        <v>43767.63664592593</v>
      </c>
      <c r="B1864" s="6" t="s">
        <v>141</v>
      </c>
      <c r="C1864" s="6" t="s">
        <v>247</v>
      </c>
      <c r="E1864" s="4" t="str">
        <f t="shared" si="0"/>
        <v>Awenetria McHorse</v>
      </c>
      <c r="F1864" s="4" t="str">
        <f t="shared" si="1"/>
        <v>Harmony</v>
      </c>
      <c r="G1864" s="4" t="str">
        <f t="shared" si="2"/>
        <v>WDLP</v>
      </c>
      <c r="J1864" s="6" t="s">
        <v>254</v>
      </c>
    </row>
    <row r="1865" spans="1:24" ht="13" x14ac:dyDescent="0.15">
      <c r="A1865" s="15">
        <v>43767.636830972224</v>
      </c>
      <c r="B1865" s="6" t="s">
        <v>141</v>
      </c>
      <c r="C1865" s="6" t="s">
        <v>247</v>
      </c>
      <c r="E1865" s="4" t="str">
        <f t="shared" si="0"/>
        <v>Anas Rahman</v>
      </c>
      <c r="F1865" s="4" t="str">
        <f t="shared" si="1"/>
        <v>Harmony</v>
      </c>
      <c r="G1865" s="4" t="str">
        <f t="shared" si="2"/>
        <v>WDLP</v>
      </c>
      <c r="J1865" s="6" t="s">
        <v>270</v>
      </c>
    </row>
    <row r="1866" spans="1:24" ht="13" x14ac:dyDescent="0.15">
      <c r="A1866" s="15">
        <v>43767.638605381944</v>
      </c>
      <c r="B1866" s="6" t="s">
        <v>141</v>
      </c>
      <c r="C1866" s="6" t="s">
        <v>247</v>
      </c>
      <c r="E1866" s="4" t="str">
        <f t="shared" si="0"/>
        <v>Brenda Hernandez</v>
      </c>
      <c r="F1866" s="4" t="str">
        <f t="shared" si="1"/>
        <v>Harmony</v>
      </c>
      <c r="G1866" s="4" t="str">
        <f t="shared" si="2"/>
        <v>WDLP</v>
      </c>
      <c r="J1866" s="6" t="s">
        <v>290</v>
      </c>
    </row>
    <row r="1867" spans="1:24" ht="13" x14ac:dyDescent="0.15">
      <c r="A1867" s="15">
        <v>43767.638768599536</v>
      </c>
      <c r="B1867" s="6" t="s">
        <v>141</v>
      </c>
      <c r="C1867" s="6" t="s">
        <v>247</v>
      </c>
      <c r="E1867" s="4" t="str">
        <f t="shared" si="0"/>
        <v>Arriana Gonzalez</v>
      </c>
      <c r="F1867" s="4" t="str">
        <f t="shared" si="1"/>
        <v>Harmony</v>
      </c>
      <c r="G1867" s="4" t="str">
        <f t="shared" si="2"/>
        <v>WDLP</v>
      </c>
      <c r="J1867" s="6" t="s">
        <v>383</v>
      </c>
    </row>
    <row r="1868" spans="1:24" ht="13" x14ac:dyDescent="0.15">
      <c r="A1868" s="15">
        <v>43767.641798229168</v>
      </c>
      <c r="B1868" s="6" t="s">
        <v>9</v>
      </c>
      <c r="D1868" s="6" t="s">
        <v>247</v>
      </c>
      <c r="E1868" s="4" t="str">
        <f t="shared" si="0"/>
        <v>Emin Koroglu</v>
      </c>
      <c r="F1868" s="4" t="str">
        <f t="shared" si="1"/>
        <v>Harmony</v>
      </c>
      <c r="G1868" s="4" t="str">
        <f t="shared" si="2"/>
        <v>SELP</v>
      </c>
      <c r="U1868" s="6" t="s">
        <v>259</v>
      </c>
    </row>
    <row r="1869" spans="1:24" ht="13" x14ac:dyDescent="0.15">
      <c r="A1869" s="15">
        <v>43767.664545462962</v>
      </c>
      <c r="B1869" s="6" t="s">
        <v>9</v>
      </c>
      <c r="D1869" s="6" t="s">
        <v>144</v>
      </c>
      <c r="E1869" s="4" t="str">
        <f t="shared" si="0"/>
        <v>Brian Richardson</v>
      </c>
      <c r="F1869" s="4" t="str">
        <f t="shared" si="1"/>
        <v>Del Valle</v>
      </c>
      <c r="G1869" s="4" t="str">
        <f t="shared" si="2"/>
        <v>SELP</v>
      </c>
      <c r="T1869" s="6" t="s">
        <v>299</v>
      </c>
    </row>
    <row r="1870" spans="1:24" ht="13" x14ac:dyDescent="0.15">
      <c r="A1870" s="15">
        <v>43767.668729733792</v>
      </c>
      <c r="B1870" s="6" t="s">
        <v>9</v>
      </c>
      <c r="D1870" s="6" t="s">
        <v>272</v>
      </c>
      <c r="E1870" s="4" t="str">
        <f t="shared" si="0"/>
        <v>Maylo Garcia</v>
      </c>
      <c r="F1870" s="4" t="str">
        <f t="shared" si="1"/>
        <v>Manor New Tech</v>
      </c>
      <c r="G1870" s="4" t="str">
        <f t="shared" si="2"/>
        <v>SELP</v>
      </c>
      <c r="X1870" s="6" t="s">
        <v>279</v>
      </c>
    </row>
    <row r="1871" spans="1:24" ht="13" x14ac:dyDescent="0.15">
      <c r="A1871" s="15">
        <v>43767.66908018518</v>
      </c>
      <c r="B1871" s="6" t="s">
        <v>141</v>
      </c>
      <c r="C1871" s="6" t="s">
        <v>272</v>
      </c>
      <c r="E1871" s="4" t="str">
        <f t="shared" si="0"/>
        <v>Sofia Mendoza</v>
      </c>
      <c r="F1871" s="4" t="str">
        <f t="shared" si="1"/>
        <v>Manor New Tech</v>
      </c>
      <c r="G1871" s="4" t="str">
        <f t="shared" si="2"/>
        <v>WDLP</v>
      </c>
      <c r="N1871" s="6" t="s">
        <v>280</v>
      </c>
    </row>
    <row r="1872" spans="1:24" ht="13" x14ac:dyDescent="0.15">
      <c r="A1872" s="15">
        <v>43767.671883726856</v>
      </c>
      <c r="B1872" s="6" t="s">
        <v>141</v>
      </c>
      <c r="C1872" s="6" t="s">
        <v>272</v>
      </c>
      <c r="E1872" s="4" t="str">
        <f t="shared" si="0"/>
        <v>Jenny Khun</v>
      </c>
      <c r="F1872" s="4" t="str">
        <f t="shared" si="1"/>
        <v>Manor New Tech</v>
      </c>
      <c r="G1872" s="4" t="str">
        <f t="shared" si="2"/>
        <v>WDLP</v>
      </c>
      <c r="N1872" s="6" t="s">
        <v>284</v>
      </c>
    </row>
    <row r="1873" spans="1:24" ht="13" x14ac:dyDescent="0.15">
      <c r="A1873" s="15">
        <v>43767.673689178242</v>
      </c>
      <c r="B1873" s="6" t="s">
        <v>9</v>
      </c>
      <c r="D1873" s="6" t="s">
        <v>272</v>
      </c>
      <c r="E1873" s="4" t="str">
        <f t="shared" si="0"/>
        <v>Alexandra Loy</v>
      </c>
      <c r="F1873" s="4" t="str">
        <f t="shared" si="1"/>
        <v>Manor New Tech</v>
      </c>
      <c r="G1873" s="4" t="str">
        <f t="shared" si="2"/>
        <v>SELP</v>
      </c>
      <c r="X1873" s="6" t="s">
        <v>276</v>
      </c>
    </row>
    <row r="1874" spans="1:24" ht="13" x14ac:dyDescent="0.15">
      <c r="A1874" s="15">
        <v>43767.673941608795</v>
      </c>
      <c r="B1874" s="6" t="s">
        <v>141</v>
      </c>
      <c r="C1874" s="6" t="s">
        <v>272</v>
      </c>
      <c r="E1874" s="4" t="str">
        <f t="shared" si="0"/>
        <v>Francisco Ruiz Silva</v>
      </c>
      <c r="F1874" s="4" t="str">
        <f t="shared" si="1"/>
        <v>Manor New Tech</v>
      </c>
      <c r="G1874" s="4" t="str">
        <f t="shared" si="2"/>
        <v>WDLP</v>
      </c>
      <c r="N1874" s="6" t="s">
        <v>320</v>
      </c>
    </row>
    <row r="1875" spans="1:24" ht="13" x14ac:dyDescent="0.15">
      <c r="A1875" s="15">
        <v>43767.674483553244</v>
      </c>
      <c r="B1875" s="6" t="s">
        <v>141</v>
      </c>
      <c r="C1875" s="6" t="s">
        <v>272</v>
      </c>
      <c r="E1875" s="4" t="str">
        <f t="shared" si="0"/>
        <v>Matthew Campos</v>
      </c>
      <c r="F1875" s="4" t="str">
        <f t="shared" si="1"/>
        <v>Manor New Tech</v>
      </c>
      <c r="G1875" s="4" t="str">
        <f t="shared" si="2"/>
        <v>WDLP</v>
      </c>
      <c r="N1875" s="6" t="s">
        <v>281</v>
      </c>
    </row>
    <row r="1876" spans="1:24" ht="13" x14ac:dyDescent="0.15">
      <c r="A1876" s="15">
        <v>43767.674728252314</v>
      </c>
      <c r="B1876" s="6" t="s">
        <v>141</v>
      </c>
      <c r="C1876" s="6" t="s">
        <v>272</v>
      </c>
      <c r="E1876" s="4" t="str">
        <f t="shared" si="0"/>
        <v>Lidia Guitierrez</v>
      </c>
      <c r="F1876" s="4" t="str">
        <f t="shared" si="1"/>
        <v>Manor New Tech</v>
      </c>
      <c r="G1876" s="4" t="str">
        <f t="shared" si="2"/>
        <v>WDLP</v>
      </c>
      <c r="N1876" s="6" t="s">
        <v>273</v>
      </c>
    </row>
    <row r="1877" spans="1:24" ht="13" x14ac:dyDescent="0.15">
      <c r="A1877" s="15">
        <v>43767.675742268519</v>
      </c>
      <c r="B1877" s="6" t="s">
        <v>9</v>
      </c>
      <c r="D1877" s="6" t="s">
        <v>144</v>
      </c>
      <c r="E1877" s="4" t="str">
        <f t="shared" si="0"/>
        <v>Angel Campuzano</v>
      </c>
      <c r="F1877" s="4" t="str">
        <f t="shared" si="1"/>
        <v>Del Valle</v>
      </c>
      <c r="G1877" s="4" t="str">
        <f t="shared" si="2"/>
        <v>SELP</v>
      </c>
      <c r="T1877" s="6" t="s">
        <v>389</v>
      </c>
    </row>
    <row r="1878" spans="1:24" ht="13" x14ac:dyDescent="0.15">
      <c r="A1878" s="15">
        <v>43767.676365069448</v>
      </c>
      <c r="B1878" s="6" t="s">
        <v>9</v>
      </c>
      <c r="D1878" s="6" t="s">
        <v>144</v>
      </c>
      <c r="E1878" s="4" t="str">
        <f t="shared" si="0"/>
        <v>Shien Naranjo</v>
      </c>
      <c r="F1878" s="4" t="str">
        <f t="shared" si="1"/>
        <v>Del Valle</v>
      </c>
      <c r="G1878" s="4" t="str">
        <f t="shared" si="2"/>
        <v>SELP</v>
      </c>
      <c r="T1878" s="6" t="s">
        <v>417</v>
      </c>
    </row>
    <row r="1879" spans="1:24" ht="13" x14ac:dyDescent="0.15">
      <c r="A1879" s="15">
        <v>43767.67703111111</v>
      </c>
      <c r="B1879" s="6" t="s">
        <v>9</v>
      </c>
      <c r="D1879" s="6" t="s">
        <v>272</v>
      </c>
      <c r="E1879" s="4" t="str">
        <f t="shared" si="0"/>
        <v>Carolina Barboza</v>
      </c>
      <c r="F1879" s="4" t="str">
        <f t="shared" si="1"/>
        <v>Manor New Tech</v>
      </c>
      <c r="G1879" s="4" t="str">
        <f t="shared" si="2"/>
        <v>SELP</v>
      </c>
      <c r="X1879" s="6" t="s">
        <v>277</v>
      </c>
    </row>
    <row r="1880" spans="1:24" ht="13" x14ac:dyDescent="0.15">
      <c r="A1880" s="15">
        <v>43767.677299652772</v>
      </c>
      <c r="B1880" s="6" t="s">
        <v>9</v>
      </c>
      <c r="D1880" s="6" t="s">
        <v>272</v>
      </c>
      <c r="E1880" s="4" t="str">
        <f t="shared" si="0"/>
        <v>Maylo Garcia</v>
      </c>
      <c r="F1880" s="4" t="str">
        <f t="shared" si="1"/>
        <v>Manor New Tech</v>
      </c>
      <c r="G1880" s="4" t="str">
        <f t="shared" si="2"/>
        <v>SELP</v>
      </c>
      <c r="X1880" s="6" t="s">
        <v>279</v>
      </c>
    </row>
    <row r="1881" spans="1:24" ht="13" x14ac:dyDescent="0.15">
      <c r="A1881" s="15">
        <v>43767.677842094912</v>
      </c>
      <c r="B1881" s="6" t="s">
        <v>141</v>
      </c>
      <c r="C1881" s="6" t="s">
        <v>272</v>
      </c>
      <c r="E1881" s="4" t="str">
        <f t="shared" si="0"/>
        <v>Aileen Rodriguez</v>
      </c>
      <c r="F1881" s="4" t="str">
        <f t="shared" si="1"/>
        <v>Manor New Tech</v>
      </c>
      <c r="G1881" s="4" t="str">
        <f t="shared" si="2"/>
        <v>WDLP</v>
      </c>
      <c r="N1881" s="6" t="s">
        <v>278</v>
      </c>
    </row>
    <row r="1882" spans="1:24" ht="13" x14ac:dyDescent="0.15">
      <c r="A1882" s="15">
        <v>43767.678634710654</v>
      </c>
      <c r="B1882" s="6" t="s">
        <v>9</v>
      </c>
      <c r="D1882" s="6" t="s">
        <v>144</v>
      </c>
      <c r="E1882" s="4" t="str">
        <f t="shared" si="0"/>
        <v>Rocio Montero</v>
      </c>
      <c r="F1882" s="4" t="str">
        <f t="shared" si="1"/>
        <v>Del Valle</v>
      </c>
      <c r="G1882" s="4" t="str">
        <f t="shared" si="2"/>
        <v>SELP</v>
      </c>
      <c r="T1882" s="6" t="s">
        <v>286</v>
      </c>
    </row>
    <row r="1883" spans="1:24" ht="13" x14ac:dyDescent="0.15">
      <c r="A1883" s="15">
        <v>43767.67923105324</v>
      </c>
      <c r="B1883" s="6" t="s">
        <v>9</v>
      </c>
      <c r="D1883" s="6" t="s">
        <v>288</v>
      </c>
      <c r="E1883" s="4" t="str">
        <f t="shared" si="0"/>
        <v>Nanda Prasad</v>
      </c>
      <c r="F1883" s="4" t="str">
        <f t="shared" si="1"/>
        <v>Hendrickson</v>
      </c>
      <c r="G1883" s="4" t="str">
        <f t="shared" si="2"/>
        <v>SELP</v>
      </c>
      <c r="V1883" s="6" t="s">
        <v>49</v>
      </c>
    </row>
    <row r="1884" spans="1:24" ht="13" x14ac:dyDescent="0.15">
      <c r="A1884" s="15">
        <v>43767.679761111111</v>
      </c>
      <c r="B1884" s="6" t="s">
        <v>9</v>
      </c>
      <c r="D1884" s="6" t="s">
        <v>272</v>
      </c>
      <c r="E1884" s="4" t="str">
        <f t="shared" si="0"/>
        <v>Levi Ledesma-Olivo</v>
      </c>
      <c r="F1884" s="4" t="str">
        <f t="shared" si="1"/>
        <v>Manor New Tech</v>
      </c>
      <c r="G1884" s="4" t="str">
        <f t="shared" si="2"/>
        <v>SELP</v>
      </c>
      <c r="X1884" s="6" t="s">
        <v>283</v>
      </c>
    </row>
    <row r="1885" spans="1:24" ht="13" x14ac:dyDescent="0.15">
      <c r="A1885" s="15">
        <v>43767.679927893521</v>
      </c>
      <c r="B1885" s="6" t="s">
        <v>141</v>
      </c>
      <c r="C1885" s="6" t="s">
        <v>288</v>
      </c>
      <c r="E1885" s="4" t="str">
        <f t="shared" si="0"/>
        <v>Camryn Wade</v>
      </c>
      <c r="F1885" s="4" t="str">
        <f t="shared" si="1"/>
        <v>Hendrickson</v>
      </c>
      <c r="G1885" s="4" t="str">
        <f t="shared" si="2"/>
        <v>WDLP</v>
      </c>
      <c r="K1885" s="6" t="s">
        <v>388</v>
      </c>
    </row>
    <row r="1886" spans="1:24" ht="13" x14ac:dyDescent="0.15">
      <c r="A1886" s="15">
        <v>43767.680217337962</v>
      </c>
      <c r="B1886" s="6" t="s">
        <v>9</v>
      </c>
      <c r="D1886" s="6" t="s">
        <v>288</v>
      </c>
      <c r="E1886" s="4" t="str">
        <f t="shared" si="0"/>
        <v>Avn Josh Manigsaca</v>
      </c>
      <c r="F1886" s="4" t="str">
        <f t="shared" si="1"/>
        <v>Hendrickson</v>
      </c>
      <c r="G1886" s="4" t="str">
        <f t="shared" si="2"/>
        <v>SELP</v>
      </c>
      <c r="V1886" s="6" t="s">
        <v>12</v>
      </c>
    </row>
    <row r="1887" spans="1:24" ht="13" x14ac:dyDescent="0.15">
      <c r="A1887" s="15">
        <v>43767.680901990738</v>
      </c>
      <c r="B1887" s="6" t="s">
        <v>9</v>
      </c>
      <c r="D1887" s="6" t="s">
        <v>144</v>
      </c>
      <c r="E1887" s="4" t="str">
        <f t="shared" si="0"/>
        <v>Edgar Velasco</v>
      </c>
      <c r="F1887" s="4" t="str">
        <f t="shared" si="1"/>
        <v>Del Valle</v>
      </c>
      <c r="G1887" s="4" t="str">
        <f t="shared" si="2"/>
        <v>SELP</v>
      </c>
      <c r="T1887" s="6" t="s">
        <v>300</v>
      </c>
    </row>
    <row r="1888" spans="1:24" ht="13" x14ac:dyDescent="0.15">
      <c r="A1888" s="15">
        <v>43767.680945138884</v>
      </c>
      <c r="B1888" s="6" t="s">
        <v>141</v>
      </c>
      <c r="C1888" s="6" t="s">
        <v>288</v>
      </c>
      <c r="E1888" s="4" t="str">
        <f t="shared" si="0"/>
        <v>Keysibeth Guerra</v>
      </c>
      <c r="F1888" s="4" t="str">
        <f t="shared" si="1"/>
        <v>Hendrickson</v>
      </c>
      <c r="G1888" s="4" t="str">
        <f t="shared" si="2"/>
        <v>WDLP</v>
      </c>
      <c r="K1888" s="6" t="s">
        <v>298</v>
      </c>
    </row>
    <row r="1889" spans="1:22" ht="13" x14ac:dyDescent="0.15">
      <c r="A1889" s="15">
        <v>43767.681126215277</v>
      </c>
      <c r="B1889" s="6" t="s">
        <v>9</v>
      </c>
      <c r="D1889" s="6" t="s">
        <v>288</v>
      </c>
      <c r="E1889" s="4" t="str">
        <f t="shared" si="0"/>
        <v>Isabella Gangle</v>
      </c>
      <c r="F1889" s="4" t="str">
        <f t="shared" si="1"/>
        <v>Hendrickson</v>
      </c>
      <c r="G1889" s="4" t="str">
        <f t="shared" si="2"/>
        <v>SELP</v>
      </c>
      <c r="V1889" s="6" t="s">
        <v>27</v>
      </c>
    </row>
    <row r="1890" spans="1:22" ht="13" x14ac:dyDescent="0.15">
      <c r="A1890" s="15">
        <v>43767.681562256941</v>
      </c>
      <c r="B1890" s="6" t="s">
        <v>141</v>
      </c>
      <c r="C1890" s="6" t="s">
        <v>288</v>
      </c>
      <c r="E1890" s="4" t="str">
        <f t="shared" si="0"/>
        <v>Skylar Schlicht</v>
      </c>
      <c r="F1890" s="4" t="str">
        <f t="shared" si="1"/>
        <v>Hendrickson</v>
      </c>
      <c r="G1890" s="4" t="str">
        <f t="shared" si="2"/>
        <v>WDLP</v>
      </c>
      <c r="K1890" s="6" t="s">
        <v>295</v>
      </c>
    </row>
    <row r="1891" spans="1:22" ht="13" x14ac:dyDescent="0.15">
      <c r="A1891" s="15">
        <v>43767.681570636574</v>
      </c>
      <c r="B1891" s="6" t="s">
        <v>9</v>
      </c>
      <c r="D1891" s="6" t="s">
        <v>288</v>
      </c>
      <c r="E1891" s="4" t="str">
        <f t="shared" si="0"/>
        <v>Omar Islam</v>
      </c>
      <c r="F1891" s="4" t="str">
        <f t="shared" si="1"/>
        <v>Hendrickson</v>
      </c>
      <c r="G1891" s="4" t="str">
        <f t="shared" si="2"/>
        <v>SELP</v>
      </c>
      <c r="V1891" s="6" t="s">
        <v>51</v>
      </c>
    </row>
    <row r="1892" spans="1:22" ht="13" x14ac:dyDescent="0.15">
      <c r="A1892" s="15">
        <v>43767.681693125</v>
      </c>
      <c r="B1892" s="6" t="s">
        <v>9</v>
      </c>
      <c r="D1892" s="6" t="s">
        <v>144</v>
      </c>
      <c r="E1892" s="4" t="str">
        <f t="shared" si="0"/>
        <v>Uriel Hernandez</v>
      </c>
      <c r="F1892" s="4" t="str">
        <f t="shared" si="1"/>
        <v>Del Valle</v>
      </c>
      <c r="G1892" s="4" t="str">
        <f t="shared" si="2"/>
        <v>SELP</v>
      </c>
      <c r="T1892" s="6" t="s">
        <v>353</v>
      </c>
    </row>
    <row r="1893" spans="1:22" ht="13" x14ac:dyDescent="0.15">
      <c r="A1893" s="15">
        <v>43767.681923194439</v>
      </c>
      <c r="B1893" s="6" t="s">
        <v>9</v>
      </c>
      <c r="D1893" s="6" t="s">
        <v>288</v>
      </c>
      <c r="E1893" s="4" t="str">
        <f t="shared" si="0"/>
        <v>Meagan Lavalle</v>
      </c>
      <c r="F1893" s="4" t="str">
        <f t="shared" si="1"/>
        <v>Hendrickson</v>
      </c>
      <c r="G1893" s="4" t="str">
        <f t="shared" si="2"/>
        <v>SELP</v>
      </c>
      <c r="V1893" s="6" t="s">
        <v>41</v>
      </c>
    </row>
    <row r="1894" spans="1:22" ht="13" x14ac:dyDescent="0.15">
      <c r="A1894" s="15">
        <v>43767.682841250004</v>
      </c>
      <c r="B1894" s="6" t="s">
        <v>9</v>
      </c>
      <c r="D1894" s="6" t="s">
        <v>144</v>
      </c>
      <c r="E1894" s="4" t="str">
        <f t="shared" si="0"/>
        <v>Rand Lindsey</v>
      </c>
      <c r="F1894" s="4" t="str">
        <f t="shared" si="1"/>
        <v>Del Valle</v>
      </c>
      <c r="G1894" s="4" t="str">
        <f t="shared" si="2"/>
        <v>SELP</v>
      </c>
      <c r="T1894" s="6" t="s">
        <v>306</v>
      </c>
    </row>
    <row r="1895" spans="1:22" ht="13" x14ac:dyDescent="0.15">
      <c r="A1895" s="15">
        <v>43767.683232106487</v>
      </c>
      <c r="B1895" s="6" t="s">
        <v>141</v>
      </c>
      <c r="C1895" s="6" t="s">
        <v>288</v>
      </c>
      <c r="E1895" s="4" t="str">
        <f t="shared" si="0"/>
        <v>Brooke Wickersham</v>
      </c>
      <c r="F1895" s="4" t="str">
        <f t="shared" si="1"/>
        <v>Hendrickson</v>
      </c>
      <c r="G1895" s="4" t="str">
        <f t="shared" si="2"/>
        <v>WDLP</v>
      </c>
      <c r="K1895" s="6" t="s">
        <v>294</v>
      </c>
    </row>
    <row r="1896" spans="1:22" ht="13" x14ac:dyDescent="0.15">
      <c r="A1896" s="15">
        <v>43767.683689178244</v>
      </c>
      <c r="B1896" s="6" t="s">
        <v>141</v>
      </c>
      <c r="C1896" s="6" t="s">
        <v>288</v>
      </c>
      <c r="E1896" s="4" t="str">
        <f t="shared" si="0"/>
        <v>Fatima Ali</v>
      </c>
      <c r="F1896" s="4" t="str">
        <f t="shared" si="1"/>
        <v>Hendrickson</v>
      </c>
      <c r="G1896" s="4" t="str">
        <f t="shared" si="2"/>
        <v>WDLP</v>
      </c>
      <c r="K1896" s="6" t="s">
        <v>301</v>
      </c>
    </row>
    <row r="1897" spans="1:22" ht="13" x14ac:dyDescent="0.15">
      <c r="A1897" s="15">
        <v>43767.683950891209</v>
      </c>
      <c r="B1897" s="6" t="s">
        <v>9</v>
      </c>
      <c r="D1897" s="6" t="s">
        <v>288</v>
      </c>
      <c r="E1897" s="4" t="str">
        <f t="shared" si="0"/>
        <v>Nahom Tulu</v>
      </c>
      <c r="F1897" s="4" t="str">
        <f t="shared" si="1"/>
        <v>Hendrickson</v>
      </c>
      <c r="G1897" s="4" t="str">
        <f t="shared" si="2"/>
        <v>SELP</v>
      </c>
      <c r="V1897" s="6" t="s">
        <v>47</v>
      </c>
    </row>
    <row r="1898" spans="1:22" ht="13" x14ac:dyDescent="0.15">
      <c r="A1898" s="15">
        <v>43767.684289398152</v>
      </c>
      <c r="B1898" s="6" t="s">
        <v>141</v>
      </c>
      <c r="C1898" s="6" t="s">
        <v>288</v>
      </c>
      <c r="E1898" s="4" t="str">
        <f t="shared" si="0"/>
        <v>Jennifer Wieckowski</v>
      </c>
      <c r="F1898" s="4" t="str">
        <f t="shared" si="1"/>
        <v>Hendrickson</v>
      </c>
      <c r="G1898" s="4" t="str">
        <f t="shared" si="2"/>
        <v>WDLP</v>
      </c>
      <c r="K1898" s="6" t="s">
        <v>293</v>
      </c>
    </row>
    <row r="1899" spans="1:22" ht="13" x14ac:dyDescent="0.15">
      <c r="A1899" s="15">
        <v>43767.684719710647</v>
      </c>
      <c r="B1899" s="6" t="s">
        <v>9</v>
      </c>
      <c r="D1899" s="6" t="s">
        <v>288</v>
      </c>
      <c r="E1899" s="4" t="str">
        <f t="shared" si="0"/>
        <v>Kaitlyn Vo</v>
      </c>
      <c r="F1899" s="4" t="str">
        <f t="shared" si="1"/>
        <v>Hendrickson</v>
      </c>
      <c r="G1899" s="4" t="str">
        <f t="shared" si="2"/>
        <v>SELP</v>
      </c>
      <c r="V1899" s="6" t="s">
        <v>33</v>
      </c>
    </row>
    <row r="1900" spans="1:22" ht="13" x14ac:dyDescent="0.15">
      <c r="A1900" s="15">
        <v>43767.684933344906</v>
      </c>
      <c r="B1900" s="6" t="s">
        <v>141</v>
      </c>
      <c r="C1900" s="6" t="s">
        <v>288</v>
      </c>
      <c r="E1900" s="4" t="str">
        <f t="shared" si="0"/>
        <v>Christian Birt</v>
      </c>
      <c r="F1900" s="4" t="str">
        <f t="shared" si="1"/>
        <v>Hendrickson</v>
      </c>
      <c r="G1900" s="4" t="str">
        <f t="shared" si="2"/>
        <v>WDLP</v>
      </c>
      <c r="K1900" s="6" t="s">
        <v>291</v>
      </c>
    </row>
    <row r="1901" spans="1:22" ht="13" x14ac:dyDescent="0.15">
      <c r="A1901" s="15">
        <v>43767.685255555552</v>
      </c>
      <c r="B1901" s="6" t="s">
        <v>141</v>
      </c>
      <c r="C1901" s="6" t="s">
        <v>288</v>
      </c>
      <c r="E1901" s="4" t="str">
        <f t="shared" si="0"/>
        <v>Jayden Banks</v>
      </c>
      <c r="F1901" s="4" t="str">
        <f t="shared" si="1"/>
        <v>Hendrickson</v>
      </c>
      <c r="G1901" s="4" t="str">
        <f t="shared" si="2"/>
        <v>WDLP</v>
      </c>
      <c r="K1901" s="6" t="s">
        <v>303</v>
      </c>
    </row>
    <row r="1902" spans="1:22" ht="13" x14ac:dyDescent="0.15">
      <c r="A1902" s="15">
        <v>43767.685481458335</v>
      </c>
      <c r="B1902" s="6" t="s">
        <v>141</v>
      </c>
      <c r="C1902" s="6" t="s">
        <v>288</v>
      </c>
      <c r="E1902" s="4" t="str">
        <f t="shared" si="0"/>
        <v>Aubrey Van Zandt</v>
      </c>
      <c r="F1902" s="4" t="str">
        <f t="shared" si="1"/>
        <v>Hendrickson</v>
      </c>
      <c r="G1902" s="4" t="str">
        <f t="shared" si="2"/>
        <v>WDLP</v>
      </c>
      <c r="K1902" s="6" t="s">
        <v>302</v>
      </c>
    </row>
    <row r="1903" spans="1:22" ht="13" x14ac:dyDescent="0.15">
      <c r="A1903" s="15">
        <v>43767.685717534725</v>
      </c>
      <c r="B1903" s="6" t="s">
        <v>141</v>
      </c>
      <c r="C1903" s="6" t="s">
        <v>288</v>
      </c>
      <c r="E1903" s="4" t="str">
        <f t="shared" si="0"/>
        <v>Gabriela Trevino</v>
      </c>
      <c r="F1903" s="4" t="str">
        <f t="shared" si="1"/>
        <v>Hendrickson</v>
      </c>
      <c r="G1903" s="4" t="str">
        <f t="shared" si="2"/>
        <v>WDLP</v>
      </c>
      <c r="K1903" s="6" t="s">
        <v>304</v>
      </c>
    </row>
    <row r="1904" spans="1:22" ht="13" x14ac:dyDescent="0.15">
      <c r="A1904" s="15">
        <v>43767.685779236112</v>
      </c>
      <c r="B1904" s="6" t="s">
        <v>9</v>
      </c>
      <c r="D1904" s="6" t="s">
        <v>288</v>
      </c>
      <c r="E1904" s="4" t="str">
        <f t="shared" si="0"/>
        <v>Trayton Selissen</v>
      </c>
      <c r="F1904" s="4" t="str">
        <f t="shared" si="1"/>
        <v>Hendrickson</v>
      </c>
      <c r="G1904" s="4" t="str">
        <f t="shared" si="2"/>
        <v>SELP</v>
      </c>
      <c r="V1904" s="6" t="s">
        <v>59</v>
      </c>
    </row>
    <row r="1905" spans="1:22" ht="13" x14ac:dyDescent="0.15">
      <c r="A1905" s="15">
        <v>43767.686622245368</v>
      </c>
      <c r="B1905" s="6" t="s">
        <v>9</v>
      </c>
      <c r="D1905" s="6" t="s">
        <v>288</v>
      </c>
      <c r="E1905" s="4" t="str">
        <f t="shared" si="0"/>
        <v>Grace Parrott</v>
      </c>
      <c r="F1905" s="4" t="str">
        <f t="shared" si="1"/>
        <v>Hendrickson</v>
      </c>
      <c r="G1905" s="4" t="str">
        <f t="shared" si="2"/>
        <v>SELP</v>
      </c>
      <c r="V1905" s="6" t="s">
        <v>25</v>
      </c>
    </row>
    <row r="1906" spans="1:22" ht="13" x14ac:dyDescent="0.15">
      <c r="A1906" s="15">
        <v>43767.686899641209</v>
      </c>
      <c r="B1906" s="6" t="s">
        <v>9</v>
      </c>
      <c r="D1906" s="6" t="s">
        <v>288</v>
      </c>
      <c r="E1906" s="4" t="str">
        <f t="shared" si="0"/>
        <v>Jaykumar Patel</v>
      </c>
      <c r="F1906" s="4" t="str">
        <f t="shared" si="1"/>
        <v>Hendrickson</v>
      </c>
      <c r="G1906" s="4" t="str">
        <f t="shared" si="2"/>
        <v>SELP</v>
      </c>
      <c r="V1906" s="6" t="s">
        <v>31</v>
      </c>
    </row>
    <row r="1907" spans="1:22" ht="13" x14ac:dyDescent="0.15">
      <c r="A1907" s="15">
        <v>43767.687191863428</v>
      </c>
      <c r="B1907" s="6" t="s">
        <v>141</v>
      </c>
      <c r="C1907" s="6" t="s">
        <v>288</v>
      </c>
      <c r="E1907" s="4" t="str">
        <f t="shared" si="0"/>
        <v>Kehali Bekalu</v>
      </c>
      <c r="F1907" s="4" t="str">
        <f t="shared" si="1"/>
        <v>Hendrickson</v>
      </c>
      <c r="G1907" s="4" t="str">
        <f t="shared" si="2"/>
        <v>WDLP</v>
      </c>
      <c r="K1907" s="6" t="s">
        <v>305</v>
      </c>
    </row>
    <row r="1908" spans="1:22" ht="13" x14ac:dyDescent="0.15">
      <c r="A1908" s="15">
        <v>43767.687460474539</v>
      </c>
      <c r="B1908" s="6" t="s">
        <v>9</v>
      </c>
      <c r="D1908" s="6" t="s">
        <v>288</v>
      </c>
      <c r="E1908" s="4" t="str">
        <f t="shared" si="0"/>
        <v>Eliyas Salad</v>
      </c>
      <c r="F1908" s="4" t="str">
        <f t="shared" si="1"/>
        <v>Hendrickson</v>
      </c>
      <c r="G1908" s="4" t="str">
        <f t="shared" si="2"/>
        <v>SELP</v>
      </c>
      <c r="V1908" s="6" t="s">
        <v>20</v>
      </c>
    </row>
    <row r="1909" spans="1:22" ht="13" x14ac:dyDescent="0.15">
      <c r="A1909" s="15">
        <v>43767.688373541663</v>
      </c>
      <c r="B1909" s="6" t="s">
        <v>9</v>
      </c>
      <c r="D1909" s="6" t="s">
        <v>288</v>
      </c>
      <c r="E1909" s="4" t="str">
        <f t="shared" si="0"/>
        <v>Kayleigh Roberts</v>
      </c>
      <c r="F1909" s="4" t="str">
        <f t="shared" si="1"/>
        <v>Hendrickson</v>
      </c>
      <c r="G1909" s="4" t="str">
        <f t="shared" si="2"/>
        <v>SELP</v>
      </c>
      <c r="V1909" s="6" t="s">
        <v>35</v>
      </c>
    </row>
    <row r="1910" spans="1:22" ht="13" x14ac:dyDescent="0.15">
      <c r="A1910" s="15">
        <v>43767.688659687497</v>
      </c>
      <c r="B1910" s="6" t="s">
        <v>9</v>
      </c>
      <c r="D1910" s="6" t="s">
        <v>288</v>
      </c>
      <c r="E1910" s="4" t="str">
        <f t="shared" si="0"/>
        <v>Bryan Pham</v>
      </c>
      <c r="F1910" s="4" t="str">
        <f t="shared" si="1"/>
        <v>Hendrickson</v>
      </c>
      <c r="G1910" s="4" t="str">
        <f t="shared" si="2"/>
        <v>SELP</v>
      </c>
      <c r="V1910" s="6" t="s">
        <v>18</v>
      </c>
    </row>
    <row r="1911" spans="1:22" ht="13" x14ac:dyDescent="0.15">
      <c r="A1911" s="15">
        <v>43767.68866586806</v>
      </c>
      <c r="B1911" s="6" t="s">
        <v>9</v>
      </c>
      <c r="D1911" s="6" t="s">
        <v>288</v>
      </c>
      <c r="E1911" s="4" t="str">
        <f t="shared" si="0"/>
        <v>Adam Moussa</v>
      </c>
      <c r="F1911" s="4" t="str">
        <f t="shared" si="1"/>
        <v>Hendrickson</v>
      </c>
      <c r="G1911" s="4" t="str">
        <f t="shared" si="2"/>
        <v>SELP</v>
      </c>
      <c r="V1911" s="6" t="s">
        <v>10</v>
      </c>
    </row>
    <row r="1912" spans="1:22" ht="13" x14ac:dyDescent="0.15">
      <c r="A1912" s="15">
        <v>43767.688672407407</v>
      </c>
      <c r="B1912" s="6" t="s">
        <v>9</v>
      </c>
      <c r="D1912" s="6" t="s">
        <v>288</v>
      </c>
      <c r="E1912" s="4" t="str">
        <f t="shared" si="0"/>
        <v>Benjamin Pham</v>
      </c>
      <c r="F1912" s="4" t="str">
        <f t="shared" si="1"/>
        <v>Hendrickson</v>
      </c>
      <c r="G1912" s="4" t="str">
        <f t="shared" si="2"/>
        <v>SELP</v>
      </c>
      <c r="V1912" s="6" t="s">
        <v>14</v>
      </c>
    </row>
    <row r="1913" spans="1:22" ht="13" x14ac:dyDescent="0.15">
      <c r="A1913" s="15">
        <v>43767.689149097219</v>
      </c>
      <c r="B1913" s="6" t="s">
        <v>141</v>
      </c>
      <c r="C1913" s="6" t="s">
        <v>272</v>
      </c>
      <c r="E1913" s="4" t="str">
        <f t="shared" si="0"/>
        <v>Emily Wall-Mata</v>
      </c>
      <c r="F1913" s="4" t="str">
        <f t="shared" si="1"/>
        <v>Manor New Tech</v>
      </c>
      <c r="G1913" s="4" t="str">
        <f t="shared" si="2"/>
        <v>WDLP</v>
      </c>
      <c r="N1913" s="6" t="s">
        <v>313</v>
      </c>
    </row>
    <row r="1914" spans="1:22" ht="13" x14ac:dyDescent="0.15">
      <c r="A1914" s="15">
        <v>43767.689564120374</v>
      </c>
      <c r="B1914" s="6" t="s">
        <v>141</v>
      </c>
      <c r="C1914" s="6" t="s">
        <v>288</v>
      </c>
      <c r="E1914" s="4" t="str">
        <f t="shared" si="0"/>
        <v>TyJah Simon</v>
      </c>
      <c r="F1914" s="4" t="str">
        <f t="shared" si="1"/>
        <v>Hendrickson</v>
      </c>
      <c r="G1914" s="4" t="str">
        <f t="shared" si="2"/>
        <v>WDLP</v>
      </c>
      <c r="K1914" s="6" t="s">
        <v>289</v>
      </c>
    </row>
    <row r="1915" spans="1:22" ht="13" x14ac:dyDescent="0.15">
      <c r="A1915" s="15">
        <v>43767.690003136573</v>
      </c>
      <c r="B1915" s="6" t="s">
        <v>9</v>
      </c>
      <c r="D1915" s="6" t="s">
        <v>288</v>
      </c>
      <c r="E1915" s="4" t="str">
        <f t="shared" si="0"/>
        <v>Moustapha Toure</v>
      </c>
      <c r="F1915" s="4" t="str">
        <f t="shared" si="1"/>
        <v>Hendrickson</v>
      </c>
      <c r="G1915" s="4" t="str">
        <f t="shared" si="2"/>
        <v>SELP</v>
      </c>
      <c r="V1915" s="6" t="s">
        <v>45</v>
      </c>
    </row>
    <row r="1916" spans="1:22" ht="13" x14ac:dyDescent="0.15">
      <c r="A1916" s="15">
        <v>43767.690519768519</v>
      </c>
      <c r="B1916" s="6" t="s">
        <v>9</v>
      </c>
      <c r="D1916" s="6" t="s">
        <v>194</v>
      </c>
      <c r="E1916" s="4" t="str">
        <f t="shared" si="0"/>
        <v>Andres Ramirez</v>
      </c>
      <c r="F1916" s="4" t="str">
        <f t="shared" si="1"/>
        <v>Akins</v>
      </c>
      <c r="G1916" s="4" t="str">
        <f t="shared" si="2"/>
        <v>SELP</v>
      </c>
      <c r="S1916" s="6" t="s">
        <v>327</v>
      </c>
    </row>
    <row r="1917" spans="1:22" ht="13" x14ac:dyDescent="0.15">
      <c r="A1917" s="15">
        <v>43767.690825752317</v>
      </c>
      <c r="B1917" s="6" t="s">
        <v>141</v>
      </c>
      <c r="C1917" s="6" t="s">
        <v>288</v>
      </c>
      <c r="E1917" s="4" t="str">
        <f t="shared" si="0"/>
        <v>Anabelle Serrano</v>
      </c>
      <c r="F1917" s="4" t="str">
        <f t="shared" si="1"/>
        <v>Hendrickson</v>
      </c>
      <c r="G1917" s="4" t="str">
        <f t="shared" si="2"/>
        <v>WDLP</v>
      </c>
      <c r="K1917" s="6" t="s">
        <v>330</v>
      </c>
    </row>
    <row r="1918" spans="1:22" ht="13" x14ac:dyDescent="0.15">
      <c r="A1918" s="15">
        <v>43767.690979513893</v>
      </c>
      <c r="B1918" s="6" t="s">
        <v>141</v>
      </c>
      <c r="C1918" s="6" t="s">
        <v>272</v>
      </c>
      <c r="E1918" s="4" t="str">
        <f t="shared" si="0"/>
        <v>Mahder Adenew</v>
      </c>
      <c r="F1918" s="4" t="str">
        <f t="shared" si="1"/>
        <v>Manor New Tech</v>
      </c>
      <c r="G1918" s="4" t="str">
        <f t="shared" si="2"/>
        <v>WDLP</v>
      </c>
      <c r="N1918" s="6" t="s">
        <v>312</v>
      </c>
    </row>
    <row r="1919" spans="1:22" ht="13" x14ac:dyDescent="0.15">
      <c r="A1919" s="15">
        <v>43767.691165763885</v>
      </c>
      <c r="B1919" s="6" t="s">
        <v>141</v>
      </c>
      <c r="C1919" s="6" t="s">
        <v>288</v>
      </c>
      <c r="E1919" s="4" t="str">
        <f t="shared" si="0"/>
        <v>Rodrick Williams</v>
      </c>
      <c r="F1919" s="4" t="str">
        <f t="shared" si="1"/>
        <v>Hendrickson</v>
      </c>
      <c r="G1919" s="4" t="str">
        <f t="shared" si="2"/>
        <v>WDLP</v>
      </c>
      <c r="K1919" s="6" t="s">
        <v>308</v>
      </c>
    </row>
    <row r="1920" spans="1:22" ht="13" x14ac:dyDescent="0.15">
      <c r="A1920" s="15">
        <v>43767.691252013887</v>
      </c>
      <c r="B1920" s="6" t="s">
        <v>9</v>
      </c>
      <c r="D1920" s="6" t="s">
        <v>194</v>
      </c>
      <c r="E1920" s="4" t="str">
        <f t="shared" si="0"/>
        <v>Alex San Miguel</v>
      </c>
      <c r="F1920" s="4" t="str">
        <f t="shared" si="1"/>
        <v>Akins</v>
      </c>
      <c r="G1920" s="4" t="str">
        <f t="shared" si="2"/>
        <v>SELP</v>
      </c>
      <c r="S1920" s="6" t="s">
        <v>309</v>
      </c>
    </row>
    <row r="1921" spans="1:23" ht="13" x14ac:dyDescent="0.15">
      <c r="A1921" s="15">
        <v>43767.691798692133</v>
      </c>
      <c r="B1921" s="6" t="s">
        <v>9</v>
      </c>
      <c r="D1921" s="6" t="s">
        <v>194</v>
      </c>
      <c r="E1921" s="4" t="str">
        <f t="shared" si="0"/>
        <v>Adriana Reyes</v>
      </c>
      <c r="F1921" s="4" t="str">
        <f t="shared" si="1"/>
        <v>Akins</v>
      </c>
      <c r="G1921" s="4" t="str">
        <f t="shared" si="2"/>
        <v>SELP</v>
      </c>
      <c r="S1921" s="6" t="s">
        <v>318</v>
      </c>
    </row>
    <row r="1922" spans="1:23" ht="13" x14ac:dyDescent="0.15">
      <c r="A1922" s="15">
        <v>43767.691830324075</v>
      </c>
      <c r="B1922" s="6" t="s">
        <v>9</v>
      </c>
      <c r="D1922" s="6" t="s">
        <v>194</v>
      </c>
      <c r="E1922" s="4" t="str">
        <f t="shared" si="0"/>
        <v>Matias Smoller</v>
      </c>
      <c r="F1922" s="4" t="str">
        <f t="shared" si="1"/>
        <v>Akins</v>
      </c>
      <c r="G1922" s="4" t="str">
        <f t="shared" si="2"/>
        <v>SELP</v>
      </c>
      <c r="S1922" s="6" t="s">
        <v>316</v>
      </c>
    </row>
    <row r="1923" spans="1:23" ht="13" x14ac:dyDescent="0.15">
      <c r="A1923" s="15">
        <v>43767.691836296297</v>
      </c>
      <c r="B1923" s="6" t="s">
        <v>9</v>
      </c>
      <c r="D1923" s="6" t="s">
        <v>194</v>
      </c>
      <c r="E1923" s="4" t="str">
        <f t="shared" si="0"/>
        <v>Joseline Diaz</v>
      </c>
      <c r="F1923" s="4" t="str">
        <f t="shared" si="1"/>
        <v>Akins</v>
      </c>
      <c r="G1923" s="4" t="str">
        <f t="shared" si="2"/>
        <v>SELP</v>
      </c>
      <c r="S1923" s="6" t="s">
        <v>321</v>
      </c>
    </row>
    <row r="1924" spans="1:23" ht="13" x14ac:dyDescent="0.15">
      <c r="A1924" s="15">
        <v>43767.69187574074</v>
      </c>
      <c r="B1924" s="6" t="s">
        <v>9</v>
      </c>
      <c r="D1924" s="6" t="s">
        <v>194</v>
      </c>
      <c r="E1924" s="4" t="str">
        <f t="shared" si="0"/>
        <v>Jake Reed</v>
      </c>
      <c r="F1924" s="4" t="str">
        <f t="shared" si="1"/>
        <v>Akins</v>
      </c>
      <c r="G1924" s="4" t="str">
        <f t="shared" si="2"/>
        <v>SELP</v>
      </c>
      <c r="S1924" s="6" t="s">
        <v>310</v>
      </c>
    </row>
    <row r="1925" spans="1:23" ht="13" x14ac:dyDescent="0.15">
      <c r="A1925" s="15">
        <v>43767.692389826392</v>
      </c>
      <c r="B1925" s="6" t="s">
        <v>9</v>
      </c>
      <c r="D1925" s="6" t="s">
        <v>194</v>
      </c>
      <c r="E1925" s="4" t="str">
        <f t="shared" si="0"/>
        <v>Miguel Ornelas</v>
      </c>
      <c r="F1925" s="4" t="str">
        <f t="shared" si="1"/>
        <v>Akins</v>
      </c>
      <c r="G1925" s="4" t="str">
        <f t="shared" si="2"/>
        <v>SELP</v>
      </c>
      <c r="S1925" s="6" t="s">
        <v>315</v>
      </c>
    </row>
    <row r="1926" spans="1:23" ht="13" x14ac:dyDescent="0.15">
      <c r="A1926" s="15">
        <v>43767.692483784718</v>
      </c>
      <c r="B1926" s="6" t="s">
        <v>9</v>
      </c>
      <c r="D1926" s="6" t="s">
        <v>194</v>
      </c>
      <c r="E1926" s="4" t="str">
        <f t="shared" si="0"/>
        <v>Edison Cheah</v>
      </c>
      <c r="F1926" s="4" t="str">
        <f t="shared" si="1"/>
        <v>Akins</v>
      </c>
      <c r="G1926" s="4" t="str">
        <f t="shared" si="2"/>
        <v>SELP</v>
      </c>
      <c r="S1926" s="6" t="s">
        <v>324</v>
      </c>
    </row>
    <row r="1927" spans="1:23" ht="13" x14ac:dyDescent="0.15">
      <c r="A1927" s="15">
        <v>43767.693613819443</v>
      </c>
      <c r="B1927" s="6" t="s">
        <v>9</v>
      </c>
      <c r="D1927" s="6" t="s">
        <v>194</v>
      </c>
      <c r="E1927" s="4" t="str">
        <f t="shared" si="0"/>
        <v>Audrey Thomas</v>
      </c>
      <c r="F1927" s="4" t="str">
        <f t="shared" si="1"/>
        <v>Akins</v>
      </c>
      <c r="G1927" s="4" t="str">
        <f t="shared" si="2"/>
        <v>SELP</v>
      </c>
      <c r="S1927" s="6" t="s">
        <v>317</v>
      </c>
    </row>
    <row r="1928" spans="1:23" ht="13" x14ac:dyDescent="0.15">
      <c r="A1928" s="15">
        <v>43767.693856053244</v>
      </c>
      <c r="B1928" s="6" t="s">
        <v>9</v>
      </c>
      <c r="D1928" s="6" t="s">
        <v>194</v>
      </c>
      <c r="E1928" s="4" t="str">
        <f t="shared" si="0"/>
        <v>Gabriel Tristan</v>
      </c>
      <c r="F1928" s="4" t="str">
        <f t="shared" si="1"/>
        <v>Akins</v>
      </c>
      <c r="G1928" s="4" t="str">
        <f t="shared" si="2"/>
        <v>SELP</v>
      </c>
      <c r="S1928" s="6" t="s">
        <v>314</v>
      </c>
    </row>
    <row r="1929" spans="1:23" ht="13" x14ac:dyDescent="0.15">
      <c r="A1929" s="15">
        <v>43767.694538668977</v>
      </c>
      <c r="B1929" s="6" t="s">
        <v>9</v>
      </c>
      <c r="D1929" s="6" t="s">
        <v>288</v>
      </c>
      <c r="E1929" s="4" t="str">
        <f t="shared" si="0"/>
        <v>Laura Torres Cortez</v>
      </c>
      <c r="F1929" s="4" t="str">
        <f t="shared" si="1"/>
        <v>Hendrickson</v>
      </c>
      <c r="G1929" s="4" t="str">
        <f t="shared" si="2"/>
        <v>SELP</v>
      </c>
      <c r="V1929" s="6" t="s">
        <v>37</v>
      </c>
    </row>
    <row r="1930" spans="1:23" ht="13" x14ac:dyDescent="0.15">
      <c r="A1930" s="15">
        <v>43767.69489820602</v>
      </c>
      <c r="B1930" s="6" t="s">
        <v>9</v>
      </c>
      <c r="D1930" s="6" t="s">
        <v>288</v>
      </c>
      <c r="E1930" s="4" t="str">
        <f t="shared" si="0"/>
        <v>Oneza Vhora</v>
      </c>
      <c r="F1930" s="4" t="str">
        <f t="shared" si="1"/>
        <v>Hendrickson</v>
      </c>
      <c r="G1930" s="4" t="str">
        <f t="shared" si="2"/>
        <v>SELP</v>
      </c>
      <c r="V1930" s="6" t="s">
        <v>53</v>
      </c>
    </row>
    <row r="1931" spans="1:23" ht="13" x14ac:dyDescent="0.15">
      <c r="A1931" s="15">
        <v>43767.697539560184</v>
      </c>
      <c r="B1931" s="6" t="s">
        <v>9</v>
      </c>
      <c r="D1931" s="6" t="s">
        <v>288</v>
      </c>
      <c r="E1931" s="4" t="str">
        <f t="shared" si="0"/>
        <v>Janvi Patel</v>
      </c>
      <c r="F1931" s="4" t="str">
        <f t="shared" si="1"/>
        <v>Hendrickson</v>
      </c>
      <c r="G1931" s="4" t="str">
        <f t="shared" si="2"/>
        <v>SELP</v>
      </c>
      <c r="V1931" s="6" t="s">
        <v>29</v>
      </c>
    </row>
    <row r="1932" spans="1:23" ht="13" x14ac:dyDescent="0.15">
      <c r="A1932" s="15">
        <v>43767.698126678239</v>
      </c>
      <c r="B1932" s="6" t="s">
        <v>9</v>
      </c>
      <c r="D1932" s="6" t="s">
        <v>194</v>
      </c>
      <c r="E1932" s="4" t="str">
        <f t="shared" si="0"/>
        <v>Antonio Robert Tafoya Bermudez</v>
      </c>
      <c r="F1932" s="4" t="str">
        <f t="shared" si="1"/>
        <v>Akins</v>
      </c>
      <c r="G1932" s="4" t="str">
        <f t="shared" si="2"/>
        <v>SELP</v>
      </c>
      <c r="S1932" s="6" t="s">
        <v>326</v>
      </c>
    </row>
    <row r="1933" spans="1:23" ht="13" x14ac:dyDescent="0.15">
      <c r="A1933" s="15">
        <v>43767.699244837961</v>
      </c>
      <c r="B1933" s="6" t="s">
        <v>141</v>
      </c>
      <c r="C1933" s="6" t="s">
        <v>272</v>
      </c>
      <c r="E1933" s="4" t="str">
        <f t="shared" si="0"/>
        <v>Jaime Bautista</v>
      </c>
      <c r="F1933" s="4" t="str">
        <f t="shared" si="1"/>
        <v>Manor New Tech</v>
      </c>
      <c r="G1933" s="4" t="str">
        <f t="shared" si="2"/>
        <v>WDLP</v>
      </c>
      <c r="N1933" s="6" t="s">
        <v>292</v>
      </c>
    </row>
    <row r="1934" spans="1:23" ht="13" x14ac:dyDescent="0.15">
      <c r="A1934" s="15">
        <v>43767.701031631943</v>
      </c>
      <c r="B1934" s="6" t="s">
        <v>9</v>
      </c>
      <c r="D1934" s="6" t="s">
        <v>288</v>
      </c>
      <c r="E1934" s="4" t="str">
        <f t="shared" si="0"/>
        <v>Monae Thompson</v>
      </c>
      <c r="F1934" s="4" t="str">
        <f t="shared" si="1"/>
        <v>Hendrickson</v>
      </c>
      <c r="G1934" s="4" t="str">
        <f t="shared" si="2"/>
        <v>SELP</v>
      </c>
      <c r="V1934" s="6" t="s">
        <v>43</v>
      </c>
    </row>
    <row r="1935" spans="1:23" ht="13" x14ac:dyDescent="0.15">
      <c r="A1935" s="15">
        <v>43767.702956226851</v>
      </c>
      <c r="B1935" s="6" t="s">
        <v>141</v>
      </c>
      <c r="C1935" s="6" t="s">
        <v>332</v>
      </c>
      <c r="E1935" s="4" t="str">
        <f t="shared" si="0"/>
        <v>Alissa Ortiz Gonzalez</v>
      </c>
      <c r="F1935" s="4" t="str">
        <f t="shared" si="1"/>
        <v>Manor Senior High School</v>
      </c>
      <c r="G1935" s="4" t="str">
        <f t="shared" si="2"/>
        <v>WDLP</v>
      </c>
      <c r="O1935" s="6" t="s">
        <v>335</v>
      </c>
    </row>
    <row r="1936" spans="1:23" ht="13" x14ac:dyDescent="0.15">
      <c r="A1936" s="15">
        <v>43767.703070023148</v>
      </c>
      <c r="B1936" s="6" t="s">
        <v>9</v>
      </c>
      <c r="D1936" s="6" t="s">
        <v>210</v>
      </c>
      <c r="E1936" s="4" t="str">
        <f t="shared" si="0"/>
        <v>Harith Harizal</v>
      </c>
      <c r="F1936" s="4" t="str">
        <f t="shared" si="1"/>
        <v>Manor Early College High School</v>
      </c>
      <c r="G1936" s="4" t="str">
        <f t="shared" si="2"/>
        <v>SELP</v>
      </c>
      <c r="W1936" s="6" t="s">
        <v>410</v>
      </c>
    </row>
    <row r="1937" spans="1:26" ht="13" x14ac:dyDescent="0.15">
      <c r="A1937" s="15">
        <v>43767.705224988429</v>
      </c>
      <c r="B1937" s="6" t="s">
        <v>9</v>
      </c>
      <c r="D1937" s="6" t="s">
        <v>332</v>
      </c>
      <c r="E1937" s="4" t="str">
        <f t="shared" si="0"/>
        <v>Jeremiah Cole</v>
      </c>
      <c r="F1937" s="4" t="str">
        <f t="shared" si="1"/>
        <v>Manor Senior High School</v>
      </c>
      <c r="G1937" s="4" t="str">
        <f t="shared" si="2"/>
        <v>SELP</v>
      </c>
      <c r="Z1937" s="6" t="s">
        <v>398</v>
      </c>
    </row>
    <row r="1938" spans="1:26" ht="13" x14ac:dyDescent="0.15">
      <c r="A1938" s="15">
        <v>43767.705497719908</v>
      </c>
      <c r="B1938" s="6" t="s">
        <v>9</v>
      </c>
      <c r="D1938" s="6" t="s">
        <v>210</v>
      </c>
      <c r="E1938" s="4" t="str">
        <f t="shared" si="0"/>
        <v>Kaiya Bello-Munn</v>
      </c>
      <c r="F1938" s="4" t="str">
        <f t="shared" si="1"/>
        <v>Manor Early College High School</v>
      </c>
      <c r="G1938" s="4" t="str">
        <f t="shared" si="2"/>
        <v>SELP</v>
      </c>
      <c r="W1938" s="6" t="s">
        <v>347</v>
      </c>
    </row>
    <row r="1939" spans="1:26" ht="13" x14ac:dyDescent="0.15">
      <c r="A1939" s="15">
        <v>43767.705582511575</v>
      </c>
      <c r="B1939" s="6" t="s">
        <v>141</v>
      </c>
      <c r="C1939" s="6" t="s">
        <v>332</v>
      </c>
      <c r="E1939" s="4" t="str">
        <f t="shared" si="0"/>
        <v>Merlin Hernandez</v>
      </c>
      <c r="F1939" s="4" t="str">
        <f t="shared" si="1"/>
        <v>Manor Senior High School</v>
      </c>
      <c r="G1939" s="4" t="str">
        <f t="shared" si="2"/>
        <v>WDLP</v>
      </c>
      <c r="O1939" s="6" t="s">
        <v>333</v>
      </c>
    </row>
    <row r="1940" spans="1:26" ht="13" x14ac:dyDescent="0.15">
      <c r="A1940" s="15">
        <v>43767.706871666669</v>
      </c>
      <c r="B1940" s="6" t="s">
        <v>141</v>
      </c>
      <c r="C1940" s="6" t="s">
        <v>332</v>
      </c>
      <c r="E1940" s="4" t="str">
        <f t="shared" si="0"/>
        <v>Mia Sanchez</v>
      </c>
      <c r="F1940" s="4" t="str">
        <f t="shared" si="1"/>
        <v>Manor Senior High School</v>
      </c>
      <c r="G1940" s="4" t="str">
        <f t="shared" si="2"/>
        <v>WDLP</v>
      </c>
      <c r="O1940" s="6" t="s">
        <v>343</v>
      </c>
    </row>
    <row r="1941" spans="1:26" ht="13" x14ac:dyDescent="0.15">
      <c r="A1941" s="15">
        <v>43767.706910393521</v>
      </c>
      <c r="B1941" s="6" t="s">
        <v>9</v>
      </c>
      <c r="D1941" s="6" t="s">
        <v>210</v>
      </c>
      <c r="E1941" s="4" t="str">
        <f t="shared" si="0"/>
        <v>Thomas Armendariz</v>
      </c>
      <c r="F1941" s="4" t="str">
        <f t="shared" si="1"/>
        <v>Manor Early College High School</v>
      </c>
      <c r="G1941" s="4" t="str">
        <f t="shared" si="2"/>
        <v>SELP</v>
      </c>
      <c r="W1941" s="6" t="s">
        <v>341</v>
      </c>
    </row>
    <row r="1942" spans="1:26" ht="13" x14ac:dyDescent="0.15">
      <c r="A1942" s="15">
        <v>43767.708307418987</v>
      </c>
      <c r="B1942" s="6" t="s">
        <v>141</v>
      </c>
      <c r="C1942" s="6" t="s">
        <v>332</v>
      </c>
      <c r="E1942" s="4" t="str">
        <f t="shared" si="0"/>
        <v>Lorenza McNeil</v>
      </c>
      <c r="F1942" s="4" t="str">
        <f t="shared" si="1"/>
        <v>Manor Senior High School</v>
      </c>
      <c r="G1942" s="4" t="str">
        <f t="shared" si="2"/>
        <v>WDLP</v>
      </c>
      <c r="O1942" s="6" t="s">
        <v>351</v>
      </c>
    </row>
    <row r="1943" spans="1:26" ht="13" x14ac:dyDescent="0.15">
      <c r="A1943" s="15">
        <v>43767.713088078701</v>
      </c>
      <c r="B1943" s="6" t="s">
        <v>9</v>
      </c>
      <c r="D1943" s="6" t="s">
        <v>332</v>
      </c>
      <c r="E1943" s="4" t="str">
        <f t="shared" si="0"/>
        <v>Cassandra Martinez</v>
      </c>
      <c r="F1943" s="4" t="str">
        <f t="shared" si="1"/>
        <v>Manor Senior High School</v>
      </c>
      <c r="G1943" s="4" t="str">
        <f t="shared" si="2"/>
        <v>SELP</v>
      </c>
      <c r="Z1943" s="6" t="s">
        <v>418</v>
      </c>
    </row>
    <row r="1944" spans="1:26" ht="13" x14ac:dyDescent="0.15">
      <c r="A1944" s="15">
        <v>43767.713228344903</v>
      </c>
      <c r="B1944" s="6" t="s">
        <v>141</v>
      </c>
      <c r="C1944" s="6" t="s">
        <v>332</v>
      </c>
      <c r="E1944" s="4" t="str">
        <f t="shared" si="0"/>
        <v>Kaleb Ramirez</v>
      </c>
      <c r="F1944" s="4" t="str">
        <f t="shared" si="1"/>
        <v>Manor Senior High School</v>
      </c>
      <c r="G1944" s="4" t="str">
        <f t="shared" si="2"/>
        <v>WDLP</v>
      </c>
      <c r="O1944" s="6" t="s">
        <v>349</v>
      </c>
    </row>
    <row r="1945" spans="1:26" ht="13" x14ac:dyDescent="0.15">
      <c r="A1945" s="15">
        <v>43767.713579432871</v>
      </c>
      <c r="B1945" s="6" t="s">
        <v>141</v>
      </c>
      <c r="C1945" s="6" t="s">
        <v>332</v>
      </c>
      <c r="E1945" s="4" t="str">
        <f t="shared" si="0"/>
        <v>Alyssa Smith</v>
      </c>
      <c r="F1945" s="4" t="str">
        <f t="shared" si="1"/>
        <v>Manor Senior High School</v>
      </c>
      <c r="G1945" s="4" t="str">
        <f t="shared" si="2"/>
        <v>WDLP</v>
      </c>
      <c r="O1945" s="6" t="s">
        <v>346</v>
      </c>
    </row>
    <row r="1946" spans="1:26" ht="13" x14ac:dyDescent="0.15">
      <c r="A1946" s="15">
        <v>43767.71376150463</v>
      </c>
      <c r="B1946" s="6" t="s">
        <v>141</v>
      </c>
      <c r="C1946" s="6" t="s">
        <v>332</v>
      </c>
      <c r="E1946" s="4" t="str">
        <f t="shared" si="0"/>
        <v>Celeste Robertson</v>
      </c>
      <c r="F1946" s="4" t="str">
        <f t="shared" si="1"/>
        <v>Manor Senior High School</v>
      </c>
      <c r="G1946" s="4" t="str">
        <f t="shared" si="2"/>
        <v>WDLP</v>
      </c>
      <c r="O1946" s="6" t="s">
        <v>348</v>
      </c>
    </row>
    <row r="1947" spans="1:26" ht="13" x14ac:dyDescent="0.15">
      <c r="A1947" s="15">
        <v>43767.717582094905</v>
      </c>
      <c r="B1947" s="6" t="s">
        <v>141</v>
      </c>
      <c r="C1947" s="6" t="s">
        <v>332</v>
      </c>
      <c r="E1947" s="4" t="str">
        <f t="shared" si="0"/>
        <v>Luis Serrano</v>
      </c>
      <c r="F1947" s="4" t="str">
        <f t="shared" si="1"/>
        <v>Manor Senior High School</v>
      </c>
      <c r="G1947" s="4" t="str">
        <f t="shared" si="2"/>
        <v>WDLP</v>
      </c>
      <c r="O1947" s="6" t="s">
        <v>397</v>
      </c>
    </row>
    <row r="1948" spans="1:26" ht="13" x14ac:dyDescent="0.15">
      <c r="A1948" s="15">
        <v>43767.731023831017</v>
      </c>
      <c r="B1948" s="6" t="s">
        <v>9</v>
      </c>
      <c r="D1948" s="6" t="s">
        <v>194</v>
      </c>
      <c r="E1948" s="4" t="str">
        <f t="shared" si="0"/>
        <v>Edan Tapia-Lugo</v>
      </c>
      <c r="F1948" s="4" t="str">
        <f t="shared" si="1"/>
        <v>Akins</v>
      </c>
      <c r="G1948" s="4" t="str">
        <f t="shared" si="2"/>
        <v>SELP</v>
      </c>
      <c r="S1948" s="6" t="s">
        <v>323</v>
      </c>
    </row>
    <row r="1949" spans="1:26" ht="13" x14ac:dyDescent="0.15">
      <c r="A1949" s="15">
        <v>43767.801721840282</v>
      </c>
      <c r="B1949" s="6" t="s">
        <v>141</v>
      </c>
      <c r="C1949" s="6" t="s">
        <v>332</v>
      </c>
      <c r="E1949" s="4" t="str">
        <f t="shared" si="0"/>
        <v>Susan Quayeh</v>
      </c>
      <c r="F1949" s="4" t="str">
        <f t="shared" si="1"/>
        <v>Manor Senior High School</v>
      </c>
      <c r="G1949" s="4" t="str">
        <f t="shared" si="2"/>
        <v>WDLP</v>
      </c>
      <c r="O1949" s="6" t="s">
        <v>352</v>
      </c>
    </row>
    <row r="1950" spans="1:26" ht="13" x14ac:dyDescent="0.15">
      <c r="A1950" s="15">
        <v>43768.652729328707</v>
      </c>
      <c r="B1950" s="6" t="s">
        <v>141</v>
      </c>
      <c r="C1950" s="6" t="s">
        <v>210</v>
      </c>
      <c r="E1950" s="4" t="str">
        <f t="shared" si="0"/>
        <v>Diego Garcia</v>
      </c>
      <c r="F1950" s="4" t="str">
        <f t="shared" si="1"/>
        <v>Manor Early College High School</v>
      </c>
      <c r="G1950" s="4" t="str">
        <f t="shared" si="2"/>
        <v>WDLP</v>
      </c>
      <c r="L1950" s="6" t="s">
        <v>241</v>
      </c>
    </row>
    <row r="1951" spans="1:26" ht="13" x14ac:dyDescent="0.15">
      <c r="A1951" s="15">
        <v>43768.671588229168</v>
      </c>
      <c r="B1951" s="6" t="s">
        <v>141</v>
      </c>
      <c r="C1951" s="6" t="s">
        <v>144</v>
      </c>
      <c r="E1951" s="4" t="str">
        <f t="shared" si="0"/>
        <v>Chloe Rivera</v>
      </c>
      <c r="F1951" s="4" t="str">
        <f t="shared" si="1"/>
        <v>Del Valle</v>
      </c>
      <c r="G1951" s="4" t="str">
        <f t="shared" si="2"/>
        <v>WDLP</v>
      </c>
      <c r="I1951" s="6" t="s">
        <v>145</v>
      </c>
    </row>
    <row r="1952" spans="1:26" ht="13" x14ac:dyDescent="0.15">
      <c r="A1952" s="15">
        <v>43768.672263969907</v>
      </c>
      <c r="B1952" s="6" t="s">
        <v>9</v>
      </c>
      <c r="D1952" s="6" t="s">
        <v>144</v>
      </c>
      <c r="E1952" s="4" t="str">
        <f t="shared" si="0"/>
        <v>Quavon Jones</v>
      </c>
      <c r="F1952" s="4" t="str">
        <f t="shared" si="1"/>
        <v>Del Valle</v>
      </c>
      <c r="G1952" s="4" t="str">
        <f t="shared" si="2"/>
        <v>SELP</v>
      </c>
      <c r="T1952" s="6" t="s">
        <v>357</v>
      </c>
    </row>
    <row r="1953" spans="1:27" ht="13" x14ac:dyDescent="0.15">
      <c r="A1953" s="15">
        <v>43768.672857638885</v>
      </c>
      <c r="B1953" s="6" t="s">
        <v>141</v>
      </c>
      <c r="C1953" s="6" t="s">
        <v>144</v>
      </c>
      <c r="E1953" s="4" t="str">
        <f t="shared" si="0"/>
        <v>Thalia Perez Mendoza</v>
      </c>
      <c r="F1953" s="4" t="str">
        <f t="shared" si="1"/>
        <v>Del Valle</v>
      </c>
      <c r="G1953" s="4" t="str">
        <f t="shared" si="2"/>
        <v>WDLP</v>
      </c>
      <c r="I1953" s="6" t="s">
        <v>358</v>
      </c>
    </row>
    <row r="1954" spans="1:27" ht="13" x14ac:dyDescent="0.15">
      <c r="A1954" s="15">
        <v>43768.673036666667</v>
      </c>
      <c r="B1954" s="6" t="s">
        <v>141</v>
      </c>
      <c r="C1954" s="6" t="s">
        <v>144</v>
      </c>
      <c r="E1954" s="4" t="str">
        <f t="shared" si="0"/>
        <v>Demetri Shepherd</v>
      </c>
      <c r="F1954" s="4" t="str">
        <f t="shared" si="1"/>
        <v>Del Valle</v>
      </c>
      <c r="G1954" s="4" t="str">
        <f t="shared" si="2"/>
        <v>WDLP</v>
      </c>
      <c r="I1954" s="6" t="s">
        <v>297</v>
      </c>
    </row>
    <row r="1955" spans="1:27" ht="13" x14ac:dyDescent="0.15">
      <c r="A1955" s="15">
        <v>43768.673104965274</v>
      </c>
      <c r="B1955" s="6" t="s">
        <v>141</v>
      </c>
      <c r="C1955" s="6" t="s">
        <v>144</v>
      </c>
      <c r="E1955" s="4" t="str">
        <f t="shared" si="0"/>
        <v>Xochilth Rojo Arroyo</v>
      </c>
      <c r="F1955" s="4" t="str">
        <f t="shared" si="1"/>
        <v>Del Valle</v>
      </c>
      <c r="G1955" s="4" t="str">
        <f t="shared" si="2"/>
        <v>WDLP</v>
      </c>
      <c r="I1955" s="6" t="s">
        <v>154</v>
      </c>
    </row>
    <row r="1956" spans="1:27" ht="13" x14ac:dyDescent="0.15">
      <c r="A1956" s="15">
        <v>43768.676993726855</v>
      </c>
      <c r="B1956" s="6" t="s">
        <v>141</v>
      </c>
      <c r="C1956" s="6" t="s">
        <v>144</v>
      </c>
      <c r="E1956" s="4" t="str">
        <f t="shared" si="0"/>
        <v>Lalit Khadka</v>
      </c>
      <c r="F1956" s="4" t="str">
        <f t="shared" si="1"/>
        <v>Del Valle</v>
      </c>
      <c r="G1956" s="4" t="str">
        <f t="shared" si="2"/>
        <v>WDLP</v>
      </c>
      <c r="I1956" s="6" t="s">
        <v>336</v>
      </c>
    </row>
    <row r="1957" spans="1:27" ht="13" x14ac:dyDescent="0.15">
      <c r="A1957" s="15">
        <v>43768.677165162037</v>
      </c>
      <c r="B1957" s="6" t="s">
        <v>141</v>
      </c>
      <c r="C1957" s="6" t="s">
        <v>144</v>
      </c>
      <c r="E1957" s="4" t="str">
        <f t="shared" si="0"/>
        <v>Clarissa Leija</v>
      </c>
      <c r="F1957" s="4" t="str">
        <f t="shared" si="1"/>
        <v>Del Valle</v>
      </c>
      <c r="G1957" s="4" t="str">
        <f t="shared" si="2"/>
        <v>WDLP</v>
      </c>
      <c r="I1957" s="6" t="s">
        <v>287</v>
      </c>
    </row>
    <row r="1958" spans="1:27" ht="13" x14ac:dyDescent="0.15">
      <c r="A1958" s="15">
        <v>43768.678039583334</v>
      </c>
      <c r="B1958" s="6" t="s">
        <v>141</v>
      </c>
      <c r="C1958" s="6" t="s">
        <v>144</v>
      </c>
      <c r="E1958" s="4" t="str">
        <f t="shared" si="0"/>
        <v>Emily Lopez Campos</v>
      </c>
      <c r="F1958" s="4" t="str">
        <f t="shared" si="1"/>
        <v>Del Valle</v>
      </c>
      <c r="G1958" s="4" t="str">
        <f t="shared" si="2"/>
        <v>WDLP</v>
      </c>
      <c r="I1958" s="6" t="s">
        <v>285</v>
      </c>
    </row>
    <row r="1959" spans="1:27" ht="13" x14ac:dyDescent="0.15">
      <c r="A1959" s="15">
        <v>43768.678111990739</v>
      </c>
      <c r="B1959" s="6" t="s">
        <v>141</v>
      </c>
      <c r="C1959" s="6" t="s">
        <v>144</v>
      </c>
      <c r="E1959" s="4" t="str">
        <f t="shared" si="0"/>
        <v>Estrellita Dilbert</v>
      </c>
      <c r="F1959" s="4" t="str">
        <f t="shared" si="1"/>
        <v>Del Valle</v>
      </c>
      <c r="G1959" s="4" t="str">
        <f t="shared" si="2"/>
        <v>WDLP</v>
      </c>
      <c r="I1959" s="6" t="s">
        <v>146</v>
      </c>
    </row>
    <row r="1960" spans="1:27" ht="13" x14ac:dyDescent="0.15">
      <c r="A1960" s="15">
        <v>43768.678894317127</v>
      </c>
      <c r="B1960" s="6" t="s">
        <v>9</v>
      </c>
      <c r="D1960" s="6" t="s">
        <v>144</v>
      </c>
      <c r="E1960" s="4" t="str">
        <f t="shared" si="0"/>
        <v>Julian Garza</v>
      </c>
      <c r="F1960" s="4" t="str">
        <f t="shared" si="1"/>
        <v>Del Valle</v>
      </c>
      <c r="G1960" s="4" t="str">
        <f t="shared" si="2"/>
        <v>SELP</v>
      </c>
      <c r="T1960" s="6" t="s">
        <v>147</v>
      </c>
    </row>
    <row r="1961" spans="1:27" ht="13" x14ac:dyDescent="0.15">
      <c r="A1961" s="15">
        <v>43768.679528379631</v>
      </c>
      <c r="B1961" s="6" t="s">
        <v>9</v>
      </c>
      <c r="D1961" s="6" t="s">
        <v>149</v>
      </c>
      <c r="E1961" s="4" t="str">
        <f t="shared" si="0"/>
        <v>Diego Becerra</v>
      </c>
      <c r="F1961" s="4" t="str">
        <f t="shared" si="1"/>
        <v>Pflugerville</v>
      </c>
      <c r="G1961" s="4" t="str">
        <f t="shared" si="2"/>
        <v>SELP</v>
      </c>
      <c r="AA1961" s="6" t="s">
        <v>74</v>
      </c>
    </row>
    <row r="1962" spans="1:27" ht="13" x14ac:dyDescent="0.15">
      <c r="A1962" s="15">
        <v>43768.679677326392</v>
      </c>
      <c r="B1962" s="6" t="s">
        <v>9</v>
      </c>
      <c r="D1962" s="6" t="s">
        <v>144</v>
      </c>
      <c r="E1962" s="4" t="str">
        <f t="shared" si="0"/>
        <v>Ty Warren</v>
      </c>
      <c r="F1962" s="4" t="str">
        <f t="shared" si="1"/>
        <v>Del Valle</v>
      </c>
      <c r="G1962" s="4" t="str">
        <f t="shared" si="2"/>
        <v>SELP</v>
      </c>
      <c r="T1962" s="6" t="s">
        <v>209</v>
      </c>
    </row>
    <row r="1963" spans="1:27" ht="13" x14ac:dyDescent="0.15">
      <c r="A1963" s="15">
        <v>43768.679836053241</v>
      </c>
      <c r="B1963" s="6" t="s">
        <v>9</v>
      </c>
      <c r="D1963" s="6" t="s">
        <v>149</v>
      </c>
      <c r="E1963" s="4" t="str">
        <f t="shared" si="0"/>
        <v>Audrey Le</v>
      </c>
      <c r="F1963" s="4" t="str">
        <f t="shared" si="1"/>
        <v>Pflugerville</v>
      </c>
      <c r="G1963" s="4" t="str">
        <f t="shared" si="2"/>
        <v>SELP</v>
      </c>
      <c r="AA1963" s="6" t="s">
        <v>68</v>
      </c>
    </row>
    <row r="1964" spans="1:27" ht="13" x14ac:dyDescent="0.15">
      <c r="A1964" s="15">
        <v>43768.680016481478</v>
      </c>
      <c r="B1964" s="6" t="s">
        <v>9</v>
      </c>
      <c r="D1964" s="6" t="s">
        <v>144</v>
      </c>
      <c r="E1964" s="4" t="str">
        <f t="shared" si="0"/>
        <v>Nicole Monroy</v>
      </c>
      <c r="F1964" s="4" t="str">
        <f t="shared" si="1"/>
        <v>Del Valle</v>
      </c>
      <c r="G1964" s="4" t="str">
        <f t="shared" si="2"/>
        <v>SELP</v>
      </c>
      <c r="T1964" s="6" t="s">
        <v>162</v>
      </c>
    </row>
    <row r="1965" spans="1:27" ht="13" x14ac:dyDescent="0.15">
      <c r="A1965" s="15">
        <v>43768.680232951388</v>
      </c>
      <c r="B1965" s="6" t="s">
        <v>9</v>
      </c>
      <c r="D1965" s="6" t="s">
        <v>149</v>
      </c>
      <c r="E1965" s="4" t="str">
        <f t="shared" si="0"/>
        <v>John Mejia</v>
      </c>
      <c r="F1965" s="4" t="str">
        <f t="shared" si="1"/>
        <v>Pflugerville</v>
      </c>
      <c r="G1965" s="4" t="str">
        <f t="shared" si="2"/>
        <v>SELP</v>
      </c>
      <c r="AA1965" s="6" t="s">
        <v>80</v>
      </c>
    </row>
    <row r="1966" spans="1:27" ht="13" x14ac:dyDescent="0.15">
      <c r="A1966" s="15">
        <v>43768.680341273153</v>
      </c>
      <c r="B1966" s="6" t="s">
        <v>141</v>
      </c>
      <c r="C1966" s="6" t="s">
        <v>149</v>
      </c>
      <c r="E1966" s="4" t="str">
        <f t="shared" si="0"/>
        <v>Kyndal Hampton</v>
      </c>
      <c r="F1966" s="4" t="str">
        <f t="shared" si="1"/>
        <v>Pflugerville</v>
      </c>
      <c r="G1966" s="4" t="str">
        <f t="shared" si="2"/>
        <v>WDLP</v>
      </c>
      <c r="P1966" s="6" t="s">
        <v>153</v>
      </c>
    </row>
    <row r="1967" spans="1:27" ht="13" x14ac:dyDescent="0.15">
      <c r="A1967" s="15">
        <v>43768.680376215278</v>
      </c>
      <c r="B1967" s="6" t="s">
        <v>9</v>
      </c>
      <c r="D1967" s="6" t="s">
        <v>149</v>
      </c>
      <c r="E1967" s="4" t="str">
        <f t="shared" si="0"/>
        <v>Isabel Suarez</v>
      </c>
      <c r="F1967" s="4" t="str">
        <f t="shared" si="1"/>
        <v>Pflugerville</v>
      </c>
      <c r="G1967" s="4" t="str">
        <f t="shared" si="2"/>
        <v>SELP</v>
      </c>
      <c r="AA1967" s="6" t="s">
        <v>78</v>
      </c>
    </row>
    <row r="1968" spans="1:27" ht="13" x14ac:dyDescent="0.15">
      <c r="A1968" s="15">
        <v>43768.680557083338</v>
      </c>
      <c r="B1968" s="6" t="s">
        <v>9</v>
      </c>
      <c r="D1968" s="6" t="s">
        <v>149</v>
      </c>
      <c r="E1968" s="4" t="str">
        <f t="shared" si="0"/>
        <v>Roberto Salinas</v>
      </c>
      <c r="F1968" s="4" t="str">
        <f t="shared" si="1"/>
        <v>Pflugerville</v>
      </c>
      <c r="G1968" s="4" t="str">
        <f t="shared" si="2"/>
        <v>SELP</v>
      </c>
      <c r="AA1968" s="6" t="s">
        <v>90</v>
      </c>
    </row>
    <row r="1969" spans="1:29" ht="13" x14ac:dyDescent="0.15">
      <c r="A1969" s="15">
        <v>43768.680690312496</v>
      </c>
      <c r="B1969" s="6" t="s">
        <v>9</v>
      </c>
      <c r="D1969" s="6" t="s">
        <v>144</v>
      </c>
      <c r="E1969" s="4" t="str">
        <f t="shared" si="0"/>
        <v>Juan Salas</v>
      </c>
      <c r="F1969" s="4" t="str">
        <f t="shared" si="1"/>
        <v>Del Valle</v>
      </c>
      <c r="G1969" s="4" t="str">
        <f t="shared" si="2"/>
        <v>SELP</v>
      </c>
      <c r="T1969" s="6" t="s">
        <v>159</v>
      </c>
    </row>
    <row r="1970" spans="1:29" ht="13" x14ac:dyDescent="0.15">
      <c r="A1970" s="15">
        <v>43768.680779768518</v>
      </c>
      <c r="B1970" s="6" t="s">
        <v>9</v>
      </c>
      <c r="D1970" s="6" t="s">
        <v>144</v>
      </c>
      <c r="E1970" s="4" t="str">
        <f t="shared" si="0"/>
        <v>Lucia Hernandez</v>
      </c>
      <c r="F1970" s="4" t="str">
        <f t="shared" si="1"/>
        <v>Del Valle</v>
      </c>
      <c r="G1970" s="4" t="str">
        <f t="shared" si="2"/>
        <v>SELP</v>
      </c>
      <c r="T1970" s="6" t="s">
        <v>196</v>
      </c>
    </row>
    <row r="1971" spans="1:29" ht="13" x14ac:dyDescent="0.15">
      <c r="A1971" s="15">
        <v>43768.680904884255</v>
      </c>
      <c r="B1971" s="6" t="s">
        <v>141</v>
      </c>
      <c r="C1971" s="6" t="s">
        <v>149</v>
      </c>
      <c r="E1971" s="4" t="str">
        <f t="shared" si="0"/>
        <v>Keira Tran</v>
      </c>
      <c r="F1971" s="4" t="str">
        <f t="shared" si="1"/>
        <v>Pflugerville</v>
      </c>
      <c r="G1971" s="4" t="str">
        <f t="shared" si="2"/>
        <v>WDLP</v>
      </c>
      <c r="P1971" s="6" t="s">
        <v>157</v>
      </c>
    </row>
    <row r="1972" spans="1:29" ht="13" x14ac:dyDescent="0.15">
      <c r="A1972" s="15">
        <v>43768.680926087967</v>
      </c>
      <c r="B1972" s="6" t="s">
        <v>141</v>
      </c>
      <c r="C1972" s="6" t="s">
        <v>149</v>
      </c>
      <c r="E1972" s="4" t="str">
        <f t="shared" si="0"/>
        <v>Lupita Avila Ramirez</v>
      </c>
      <c r="F1972" s="4" t="str">
        <f t="shared" si="1"/>
        <v>Pflugerville</v>
      </c>
      <c r="G1972" s="4" t="str">
        <f t="shared" si="2"/>
        <v>WDLP</v>
      </c>
      <c r="P1972" s="6" t="s">
        <v>158</v>
      </c>
    </row>
    <row r="1973" spans="1:29" ht="13" x14ac:dyDescent="0.15">
      <c r="A1973" s="15">
        <v>43768.681093634259</v>
      </c>
      <c r="B1973" s="6" t="s">
        <v>141</v>
      </c>
      <c r="C1973" s="6" t="s">
        <v>149</v>
      </c>
      <c r="E1973" s="4" t="str">
        <f t="shared" si="0"/>
        <v>Daniela Fuentes</v>
      </c>
      <c r="F1973" s="4" t="str">
        <f t="shared" si="1"/>
        <v>Pflugerville</v>
      </c>
      <c r="G1973" s="4" t="str">
        <f t="shared" si="2"/>
        <v>WDLP</v>
      </c>
      <c r="P1973" s="6" t="s">
        <v>155</v>
      </c>
    </row>
    <row r="1974" spans="1:29" ht="13" x14ac:dyDescent="0.15">
      <c r="A1974" s="15">
        <v>43768.681211377319</v>
      </c>
      <c r="B1974" s="6" t="s">
        <v>141</v>
      </c>
      <c r="C1974" s="6" t="s">
        <v>149</v>
      </c>
      <c r="E1974" s="4" t="str">
        <f t="shared" si="0"/>
        <v>Layla Guerra</v>
      </c>
      <c r="F1974" s="4" t="str">
        <f t="shared" si="1"/>
        <v>Pflugerville</v>
      </c>
      <c r="G1974" s="4" t="str">
        <f t="shared" si="2"/>
        <v>WDLP</v>
      </c>
      <c r="P1974" s="6" t="s">
        <v>365</v>
      </c>
    </row>
    <row r="1975" spans="1:29" ht="13" x14ac:dyDescent="0.15">
      <c r="A1975" s="15">
        <v>43768.68126096065</v>
      </c>
      <c r="B1975" s="6" t="s">
        <v>9</v>
      </c>
      <c r="D1975" s="6" t="s">
        <v>149</v>
      </c>
      <c r="E1975" s="4" t="str">
        <f t="shared" si="0"/>
        <v>Tam Nguyen</v>
      </c>
      <c r="F1975" s="4" t="str">
        <f t="shared" si="1"/>
        <v>Pflugerville</v>
      </c>
      <c r="G1975" s="4" t="str">
        <f t="shared" si="2"/>
        <v>SELP</v>
      </c>
      <c r="AA1975" s="6" t="s">
        <v>96</v>
      </c>
    </row>
    <row r="1976" spans="1:29" ht="13" x14ac:dyDescent="0.15">
      <c r="A1976" s="15">
        <v>43768.681305023143</v>
      </c>
      <c r="B1976" s="6" t="s">
        <v>9</v>
      </c>
      <c r="D1976" s="6" t="s">
        <v>144</v>
      </c>
      <c r="E1976" s="4" t="str">
        <f t="shared" si="0"/>
        <v>Amanda Escalante</v>
      </c>
      <c r="F1976" s="4" t="str">
        <f t="shared" si="1"/>
        <v>Del Valle</v>
      </c>
      <c r="G1976" s="4" t="str">
        <f t="shared" si="2"/>
        <v>SELP</v>
      </c>
      <c r="T1976" s="6" t="s">
        <v>400</v>
      </c>
    </row>
    <row r="1977" spans="1:29" ht="13" x14ac:dyDescent="0.15">
      <c r="A1977" s="15">
        <v>43768.681602847224</v>
      </c>
      <c r="B1977" s="6" t="s">
        <v>9</v>
      </c>
      <c r="D1977" s="6" t="s">
        <v>149</v>
      </c>
      <c r="E1977" s="4" t="str">
        <f t="shared" si="0"/>
        <v>Alyssa Domingue</v>
      </c>
      <c r="F1977" s="4" t="str">
        <f t="shared" si="1"/>
        <v>Pflugerville</v>
      </c>
      <c r="G1977" s="4" t="str">
        <f t="shared" si="2"/>
        <v>SELP</v>
      </c>
      <c r="AA1977" s="6" t="s">
        <v>64</v>
      </c>
    </row>
    <row r="1978" spans="1:29" ht="13" x14ac:dyDescent="0.15">
      <c r="A1978" s="15">
        <v>43768.68219201389</v>
      </c>
      <c r="B1978" s="6" t="s">
        <v>9</v>
      </c>
      <c r="D1978" s="6" t="s">
        <v>168</v>
      </c>
      <c r="E1978" s="4" t="str">
        <f t="shared" si="0"/>
        <v>Alan Garcia</v>
      </c>
      <c r="F1978" s="4" t="str">
        <f t="shared" si="1"/>
        <v>Weiss</v>
      </c>
      <c r="G1978" s="4" t="str">
        <f t="shared" si="2"/>
        <v>SELP</v>
      </c>
      <c r="AC1978" s="6" t="s">
        <v>102</v>
      </c>
    </row>
    <row r="1979" spans="1:29" ht="13" x14ac:dyDescent="0.15">
      <c r="A1979" s="15">
        <v>43768.682348576389</v>
      </c>
      <c r="B1979" s="6" t="s">
        <v>141</v>
      </c>
      <c r="C1979" s="6" t="s">
        <v>144</v>
      </c>
      <c r="E1979" s="4" t="str">
        <f t="shared" si="0"/>
        <v>Aleksy Rodriguez</v>
      </c>
      <c r="F1979" s="4" t="str">
        <f t="shared" si="1"/>
        <v>Del Valle</v>
      </c>
      <c r="G1979" s="4" t="str">
        <f t="shared" si="2"/>
        <v>WDLP</v>
      </c>
      <c r="I1979" s="6" t="s">
        <v>151</v>
      </c>
    </row>
    <row r="1980" spans="1:29" ht="13" x14ac:dyDescent="0.15">
      <c r="A1980" s="15">
        <v>43768.682516597226</v>
      </c>
      <c r="B1980" s="6" t="s">
        <v>9</v>
      </c>
      <c r="D1980" s="6" t="s">
        <v>144</v>
      </c>
      <c r="E1980" s="4" t="str">
        <f t="shared" si="0"/>
        <v>Justice Warren</v>
      </c>
      <c r="F1980" s="4" t="str">
        <f t="shared" si="1"/>
        <v>Del Valle</v>
      </c>
      <c r="G1980" s="4" t="str">
        <f t="shared" si="2"/>
        <v>SELP</v>
      </c>
      <c r="T1980" s="6" t="s">
        <v>148</v>
      </c>
    </row>
    <row r="1981" spans="1:29" ht="13" x14ac:dyDescent="0.15">
      <c r="A1981" s="15">
        <v>43768.682550671292</v>
      </c>
      <c r="B1981" s="6" t="s">
        <v>141</v>
      </c>
      <c r="C1981" s="6" t="s">
        <v>142</v>
      </c>
      <c r="E1981" s="4" t="str">
        <f t="shared" si="0"/>
        <v>Kacylia Castro</v>
      </c>
      <c r="F1981" s="4" t="str">
        <f t="shared" si="1"/>
        <v>Stony Point</v>
      </c>
      <c r="G1981" s="4" t="str">
        <f t="shared" si="2"/>
        <v>WDLP</v>
      </c>
      <c r="Q1981" s="6" t="s">
        <v>176</v>
      </c>
    </row>
    <row r="1982" spans="1:29" ht="13" x14ac:dyDescent="0.15">
      <c r="A1982" s="15">
        <v>43768.682666342589</v>
      </c>
      <c r="B1982" s="6" t="s">
        <v>9</v>
      </c>
      <c r="D1982" s="6" t="s">
        <v>149</v>
      </c>
      <c r="E1982" s="4" t="str">
        <f t="shared" si="0"/>
        <v>Arsama Sebesibe</v>
      </c>
      <c r="F1982" s="4" t="str">
        <f t="shared" si="1"/>
        <v>Pflugerville</v>
      </c>
      <c r="G1982" s="4" t="str">
        <f t="shared" si="2"/>
        <v>SELP</v>
      </c>
      <c r="AA1982" s="6" t="s">
        <v>66</v>
      </c>
    </row>
    <row r="1983" spans="1:29" ht="13" x14ac:dyDescent="0.15">
      <c r="A1983" s="15">
        <v>43768.682721064819</v>
      </c>
      <c r="B1983" s="6" t="s">
        <v>141</v>
      </c>
      <c r="C1983" s="6" t="s">
        <v>168</v>
      </c>
      <c r="E1983" s="4" t="str">
        <f t="shared" si="0"/>
        <v>Myzel Oyaro</v>
      </c>
      <c r="F1983" s="4" t="str">
        <f t="shared" si="1"/>
        <v>Weiss</v>
      </c>
      <c r="G1983" s="4" t="str">
        <f t="shared" si="2"/>
        <v>WDLP</v>
      </c>
      <c r="R1983" s="6" t="s">
        <v>363</v>
      </c>
    </row>
    <row r="1984" spans="1:29" ht="13" x14ac:dyDescent="0.15">
      <c r="A1984" s="15">
        <v>43768.683148217591</v>
      </c>
      <c r="B1984" s="6" t="s">
        <v>141</v>
      </c>
      <c r="C1984" s="6" t="s">
        <v>168</v>
      </c>
      <c r="E1984" s="4" t="str">
        <f t="shared" si="0"/>
        <v>Alexia Perez</v>
      </c>
      <c r="F1984" s="4" t="str">
        <f t="shared" si="1"/>
        <v>Weiss</v>
      </c>
      <c r="G1984" s="4" t="str">
        <f t="shared" si="2"/>
        <v>WDLP</v>
      </c>
      <c r="R1984" s="6" t="s">
        <v>368</v>
      </c>
    </row>
    <row r="1985" spans="1:29" ht="13" x14ac:dyDescent="0.15">
      <c r="A1985" s="15">
        <v>43768.683347673606</v>
      </c>
      <c r="B1985" s="6" t="s">
        <v>141</v>
      </c>
      <c r="C1985" s="6" t="s">
        <v>142</v>
      </c>
      <c r="E1985" s="4" t="str">
        <f t="shared" si="0"/>
        <v>Thomas Gonzalez</v>
      </c>
      <c r="F1985" s="4" t="str">
        <f t="shared" si="1"/>
        <v>Stony Point</v>
      </c>
      <c r="G1985" s="4" t="str">
        <f t="shared" si="2"/>
        <v>WDLP</v>
      </c>
      <c r="Q1985" s="6" t="s">
        <v>169</v>
      </c>
    </row>
    <row r="1986" spans="1:29" ht="13" x14ac:dyDescent="0.15">
      <c r="A1986" s="15">
        <v>43768.683424745366</v>
      </c>
      <c r="B1986" s="6" t="s">
        <v>9</v>
      </c>
      <c r="D1986" s="6" t="s">
        <v>149</v>
      </c>
      <c r="E1986" s="4" t="str">
        <f t="shared" si="0"/>
        <v>Lambert Ike</v>
      </c>
      <c r="F1986" s="4" t="str">
        <f t="shared" si="1"/>
        <v>Pflugerville</v>
      </c>
      <c r="G1986" s="4" t="str">
        <f t="shared" si="2"/>
        <v>SELP</v>
      </c>
      <c r="AA1986" s="6" t="s">
        <v>86</v>
      </c>
    </row>
    <row r="1987" spans="1:29" ht="13" x14ac:dyDescent="0.15">
      <c r="A1987" s="15">
        <v>43768.683586550927</v>
      </c>
      <c r="B1987" s="6" t="s">
        <v>141</v>
      </c>
      <c r="C1987" s="6" t="s">
        <v>142</v>
      </c>
      <c r="E1987" s="4" t="str">
        <f t="shared" si="0"/>
        <v>Elizabeth Amend</v>
      </c>
      <c r="F1987" s="4" t="str">
        <f t="shared" si="1"/>
        <v>Stony Point</v>
      </c>
      <c r="G1987" s="4" t="str">
        <f t="shared" si="2"/>
        <v>WDLP</v>
      </c>
      <c r="Q1987" s="6" t="s">
        <v>143</v>
      </c>
    </row>
    <row r="1988" spans="1:29" ht="13" x14ac:dyDescent="0.15">
      <c r="A1988" s="15">
        <v>43768.683589780092</v>
      </c>
      <c r="B1988" s="6" t="s">
        <v>141</v>
      </c>
      <c r="C1988" s="6" t="s">
        <v>168</v>
      </c>
      <c r="E1988" s="4" t="str">
        <f t="shared" si="0"/>
        <v>Abigail Berry</v>
      </c>
      <c r="F1988" s="4" t="str">
        <f t="shared" si="1"/>
        <v>Weiss</v>
      </c>
      <c r="G1988" s="4" t="str">
        <f t="shared" si="2"/>
        <v>WDLP</v>
      </c>
      <c r="R1988" s="6" t="s">
        <v>192</v>
      </c>
    </row>
    <row r="1989" spans="1:29" ht="13" x14ac:dyDescent="0.15">
      <c r="A1989" s="15">
        <v>43768.68368037037</v>
      </c>
      <c r="B1989" s="6" t="s">
        <v>9</v>
      </c>
      <c r="D1989" s="6" t="s">
        <v>144</v>
      </c>
      <c r="E1989" s="4" t="str">
        <f t="shared" si="0"/>
        <v>Henry Dominguez</v>
      </c>
      <c r="F1989" s="4" t="str">
        <f t="shared" si="1"/>
        <v>Del Valle</v>
      </c>
      <c r="G1989" s="4" t="str">
        <f t="shared" si="2"/>
        <v>SELP</v>
      </c>
      <c r="T1989" s="6" t="s">
        <v>222</v>
      </c>
    </row>
    <row r="1990" spans="1:29" ht="13" x14ac:dyDescent="0.15">
      <c r="A1990" s="15">
        <v>43768.683694421299</v>
      </c>
      <c r="B1990" s="6" t="s">
        <v>9</v>
      </c>
      <c r="D1990" s="6" t="s">
        <v>168</v>
      </c>
      <c r="E1990" s="4" t="str">
        <f t="shared" si="0"/>
        <v>Samuel Gunther</v>
      </c>
      <c r="F1990" s="4" t="str">
        <f t="shared" si="1"/>
        <v>Weiss</v>
      </c>
      <c r="G1990" s="4" t="str">
        <f t="shared" si="2"/>
        <v>SELP</v>
      </c>
      <c r="AC1990" s="6" t="s">
        <v>124</v>
      </c>
    </row>
    <row r="1991" spans="1:29" ht="13" x14ac:dyDescent="0.15">
      <c r="A1991" s="15">
        <v>43768.683976053246</v>
      </c>
      <c r="B1991" s="6" t="s">
        <v>141</v>
      </c>
      <c r="C1991" s="6" t="s">
        <v>168</v>
      </c>
      <c r="E1991" s="4" t="str">
        <f t="shared" si="0"/>
        <v>Caleb Ramirez</v>
      </c>
      <c r="F1991" s="4" t="str">
        <f t="shared" si="1"/>
        <v>Weiss</v>
      </c>
      <c r="G1991" s="4" t="str">
        <f t="shared" si="2"/>
        <v>WDLP</v>
      </c>
      <c r="R1991" s="6" t="s">
        <v>403</v>
      </c>
    </row>
    <row r="1992" spans="1:29" ht="13" x14ac:dyDescent="0.15">
      <c r="A1992" s="15">
        <v>43768.684303587965</v>
      </c>
      <c r="B1992" s="6" t="s">
        <v>141</v>
      </c>
      <c r="C1992" s="6" t="s">
        <v>149</v>
      </c>
      <c r="E1992" s="4" t="str">
        <f t="shared" si="0"/>
        <v>Suezette Harris</v>
      </c>
      <c r="F1992" s="4" t="str">
        <f t="shared" si="1"/>
        <v>Pflugerville</v>
      </c>
      <c r="G1992" s="4" t="str">
        <f t="shared" si="2"/>
        <v>WDLP</v>
      </c>
      <c r="P1992" s="6" t="s">
        <v>175</v>
      </c>
    </row>
    <row r="1993" spans="1:29" ht="13" x14ac:dyDescent="0.15">
      <c r="A1993" s="15">
        <v>43768.684441550926</v>
      </c>
      <c r="B1993" s="6" t="s">
        <v>9</v>
      </c>
      <c r="D1993" s="6" t="s">
        <v>149</v>
      </c>
      <c r="E1993" s="4" t="str">
        <f t="shared" si="0"/>
        <v>Subah Shabnam</v>
      </c>
      <c r="F1993" s="4" t="str">
        <f t="shared" si="1"/>
        <v>Pflugerville</v>
      </c>
      <c r="G1993" s="4" t="str">
        <f t="shared" si="2"/>
        <v>SELP</v>
      </c>
      <c r="AA1993" s="6" t="s">
        <v>94</v>
      </c>
    </row>
    <row r="1994" spans="1:29" ht="13" x14ac:dyDescent="0.15">
      <c r="A1994" s="15">
        <v>43768.684866527779</v>
      </c>
      <c r="B1994" s="6" t="s">
        <v>141</v>
      </c>
      <c r="C1994" s="6" t="s">
        <v>142</v>
      </c>
      <c r="E1994" s="4" t="str">
        <f t="shared" si="0"/>
        <v>Giancarlo Fernandez</v>
      </c>
      <c r="F1994" s="4" t="str">
        <f t="shared" si="1"/>
        <v>Stony Point</v>
      </c>
      <c r="G1994" s="4" t="str">
        <f t="shared" si="2"/>
        <v>WDLP</v>
      </c>
      <c r="Q1994" s="6" t="s">
        <v>369</v>
      </c>
    </row>
    <row r="1995" spans="1:29" ht="13" x14ac:dyDescent="0.15">
      <c r="A1995" s="15">
        <v>43768.684914490739</v>
      </c>
      <c r="B1995" s="6" t="s">
        <v>141</v>
      </c>
      <c r="C1995" s="6" t="s">
        <v>149</v>
      </c>
      <c r="E1995" s="4" t="str">
        <f t="shared" si="0"/>
        <v>Dajuan Jules</v>
      </c>
      <c r="F1995" s="4" t="str">
        <f t="shared" si="1"/>
        <v>Pflugerville</v>
      </c>
      <c r="G1995" s="4" t="str">
        <f t="shared" si="2"/>
        <v>WDLP</v>
      </c>
      <c r="P1995" s="6" t="s">
        <v>166</v>
      </c>
    </row>
    <row r="1996" spans="1:29" ht="13" x14ac:dyDescent="0.15">
      <c r="A1996" s="15">
        <v>43768.684921354172</v>
      </c>
      <c r="B1996" s="6" t="s">
        <v>9</v>
      </c>
      <c r="D1996" s="6" t="s">
        <v>149</v>
      </c>
      <c r="E1996" s="4" t="str">
        <f t="shared" si="0"/>
        <v>Afreen Alim</v>
      </c>
      <c r="F1996" s="4" t="str">
        <f t="shared" si="1"/>
        <v>Pflugerville</v>
      </c>
      <c r="G1996" s="4" t="str">
        <f t="shared" si="2"/>
        <v>SELP</v>
      </c>
      <c r="AA1996" s="6" t="s">
        <v>62</v>
      </c>
    </row>
    <row r="1997" spans="1:29" ht="13" x14ac:dyDescent="0.15">
      <c r="A1997" s="15">
        <v>43768.685386666664</v>
      </c>
      <c r="B1997" s="6" t="s">
        <v>9</v>
      </c>
      <c r="D1997" s="6" t="s">
        <v>144</v>
      </c>
      <c r="E1997" s="4" t="str">
        <f t="shared" si="0"/>
        <v>Esperanza Hernandez</v>
      </c>
      <c r="F1997" s="4" t="str">
        <f t="shared" si="1"/>
        <v>Del Valle</v>
      </c>
      <c r="G1997" s="4" t="str">
        <f t="shared" si="2"/>
        <v>SELP</v>
      </c>
      <c r="T1997" s="6" t="s">
        <v>173</v>
      </c>
    </row>
    <row r="1998" spans="1:29" ht="13" x14ac:dyDescent="0.15">
      <c r="A1998" s="15">
        <v>43768.685521979161</v>
      </c>
      <c r="B1998" s="6" t="s">
        <v>9</v>
      </c>
      <c r="D1998" s="6" t="s">
        <v>149</v>
      </c>
      <c r="E1998" s="4" t="str">
        <f t="shared" si="0"/>
        <v>Cristian Hernandez</v>
      </c>
      <c r="F1998" s="4" t="str">
        <f t="shared" si="1"/>
        <v>Pflugerville</v>
      </c>
      <c r="G1998" s="4" t="str">
        <f t="shared" si="2"/>
        <v>SELP</v>
      </c>
      <c r="AA1998" s="6" t="s">
        <v>70</v>
      </c>
    </row>
    <row r="1999" spans="1:29" ht="13" x14ac:dyDescent="0.15">
      <c r="A1999" s="15">
        <v>43768.68556489583</v>
      </c>
      <c r="B1999" s="6" t="s">
        <v>141</v>
      </c>
      <c r="C1999" s="6" t="s">
        <v>142</v>
      </c>
      <c r="E1999" s="4" t="str">
        <f t="shared" si="0"/>
        <v>Aliana Sanchez</v>
      </c>
      <c r="F1999" s="4" t="str">
        <f t="shared" si="1"/>
        <v>Stony Point</v>
      </c>
      <c r="G1999" s="4" t="str">
        <f t="shared" si="2"/>
        <v>WDLP</v>
      </c>
      <c r="Q1999" s="6" t="s">
        <v>183</v>
      </c>
    </row>
    <row r="2000" spans="1:29" ht="13" x14ac:dyDescent="0.15">
      <c r="A2000" s="15">
        <v>43768.685576157412</v>
      </c>
      <c r="B2000" s="6" t="s">
        <v>141</v>
      </c>
      <c r="C2000" s="6" t="s">
        <v>149</v>
      </c>
      <c r="E2000" s="4" t="str">
        <f t="shared" si="0"/>
        <v>Desiree Flores</v>
      </c>
      <c r="F2000" s="4" t="str">
        <f t="shared" si="1"/>
        <v>Pflugerville</v>
      </c>
      <c r="G2000" s="4" t="str">
        <f t="shared" si="2"/>
        <v>WDLP</v>
      </c>
      <c r="P2000" s="6" t="s">
        <v>191</v>
      </c>
    </row>
    <row r="2001" spans="1:28" ht="13" x14ac:dyDescent="0.15">
      <c r="A2001" s="15">
        <v>43768.685833032403</v>
      </c>
      <c r="B2001" s="6" t="s">
        <v>141</v>
      </c>
      <c r="C2001" s="6" t="s">
        <v>142</v>
      </c>
      <c r="E2001" s="4" t="str">
        <f t="shared" si="0"/>
        <v>Jameson Shook</v>
      </c>
      <c r="F2001" s="4" t="str">
        <f t="shared" si="1"/>
        <v>Stony Point</v>
      </c>
      <c r="G2001" s="4" t="str">
        <f t="shared" si="2"/>
        <v>WDLP</v>
      </c>
      <c r="Q2001" s="6" t="s">
        <v>170</v>
      </c>
    </row>
    <row r="2002" spans="1:28" ht="13" x14ac:dyDescent="0.15">
      <c r="A2002" s="15">
        <v>43768.685931319444</v>
      </c>
      <c r="B2002" s="6" t="s">
        <v>141</v>
      </c>
      <c r="C2002" s="6" t="s">
        <v>168</v>
      </c>
      <c r="E2002" s="4" t="str">
        <f t="shared" si="0"/>
        <v>Isaac Ahonle</v>
      </c>
      <c r="F2002" s="4" t="str">
        <f t="shared" si="1"/>
        <v>Weiss</v>
      </c>
      <c r="G2002" s="4" t="str">
        <f t="shared" si="2"/>
        <v>WDLP</v>
      </c>
      <c r="R2002" s="6" t="s">
        <v>189</v>
      </c>
    </row>
    <row r="2003" spans="1:28" ht="13" x14ac:dyDescent="0.15">
      <c r="A2003" s="15">
        <v>43768.686004293981</v>
      </c>
      <c r="B2003" s="6" t="s">
        <v>9</v>
      </c>
      <c r="D2003" s="6" t="s">
        <v>142</v>
      </c>
      <c r="E2003" s="4" t="str">
        <f t="shared" si="0"/>
        <v>Ashely Briscoe</v>
      </c>
      <c r="F2003" s="4" t="str">
        <f t="shared" si="1"/>
        <v>Stony Point</v>
      </c>
      <c r="G2003" s="4" t="str">
        <f t="shared" si="2"/>
        <v>SELP</v>
      </c>
      <c r="AB2003" s="6" t="s">
        <v>182</v>
      </c>
    </row>
    <row r="2004" spans="1:28" ht="13" x14ac:dyDescent="0.15">
      <c r="A2004" s="15">
        <v>43768.686310671299</v>
      </c>
      <c r="B2004" s="6" t="s">
        <v>9</v>
      </c>
      <c r="D2004" s="6" t="s">
        <v>144</v>
      </c>
      <c r="E2004" s="4" t="str">
        <f t="shared" si="0"/>
        <v>Jose Hernandez</v>
      </c>
      <c r="F2004" s="4" t="str">
        <f t="shared" si="1"/>
        <v>Del Valle</v>
      </c>
      <c r="G2004" s="4" t="str">
        <f t="shared" si="2"/>
        <v>SELP</v>
      </c>
      <c r="T2004" s="6" t="s">
        <v>413</v>
      </c>
    </row>
    <row r="2005" spans="1:28" ht="13" x14ac:dyDescent="0.15">
      <c r="A2005" s="15">
        <v>43768.686344884263</v>
      </c>
      <c r="B2005" s="6" t="s">
        <v>141</v>
      </c>
      <c r="C2005" s="6" t="s">
        <v>149</v>
      </c>
      <c r="E2005" s="4" t="str">
        <f t="shared" si="0"/>
        <v>Adrianna Bowie</v>
      </c>
      <c r="F2005" s="4" t="str">
        <f t="shared" si="1"/>
        <v>Pflugerville</v>
      </c>
      <c r="G2005" s="4" t="str">
        <f t="shared" si="2"/>
        <v>WDLP</v>
      </c>
      <c r="P2005" s="6" t="s">
        <v>167</v>
      </c>
    </row>
    <row r="2006" spans="1:28" ht="13" x14ac:dyDescent="0.15">
      <c r="A2006" s="15">
        <v>43768.686365347225</v>
      </c>
      <c r="B2006" s="6" t="s">
        <v>141</v>
      </c>
      <c r="C2006" s="6" t="s">
        <v>149</v>
      </c>
      <c r="E2006" s="4" t="str">
        <f t="shared" si="0"/>
        <v>Romanus Ike</v>
      </c>
      <c r="F2006" s="4" t="str">
        <f t="shared" si="1"/>
        <v>Pflugerville</v>
      </c>
      <c r="G2006" s="4" t="str">
        <f t="shared" si="2"/>
        <v>WDLP</v>
      </c>
      <c r="P2006" s="6" t="s">
        <v>177</v>
      </c>
    </row>
    <row r="2007" spans="1:28" ht="13" x14ac:dyDescent="0.15">
      <c r="A2007" s="15">
        <v>43768.68644769676</v>
      </c>
      <c r="B2007" s="6" t="s">
        <v>141</v>
      </c>
      <c r="C2007" s="6" t="s">
        <v>168</v>
      </c>
      <c r="E2007" s="4" t="str">
        <f t="shared" si="0"/>
        <v>Luz Sanchez</v>
      </c>
      <c r="F2007" s="4" t="str">
        <f t="shared" si="1"/>
        <v>Weiss</v>
      </c>
      <c r="G2007" s="4" t="str">
        <f t="shared" si="2"/>
        <v>WDLP</v>
      </c>
      <c r="R2007" s="6" t="s">
        <v>367</v>
      </c>
    </row>
    <row r="2008" spans="1:28" ht="13" x14ac:dyDescent="0.15">
      <c r="A2008" s="15">
        <v>43768.686475856477</v>
      </c>
      <c r="B2008" s="6" t="s">
        <v>9</v>
      </c>
      <c r="D2008" s="6" t="s">
        <v>142</v>
      </c>
      <c r="E2008" s="4" t="str">
        <f t="shared" si="0"/>
        <v>Aidan Lengua</v>
      </c>
      <c r="F2008" s="4" t="str">
        <f t="shared" si="1"/>
        <v>Stony Point</v>
      </c>
      <c r="G2008" s="4" t="str">
        <f t="shared" si="2"/>
        <v>SELP</v>
      </c>
      <c r="AB2008" s="6" t="s">
        <v>204</v>
      </c>
    </row>
    <row r="2009" spans="1:28" ht="13" x14ac:dyDescent="0.15">
      <c r="A2009" s="15">
        <v>43768.68656052083</v>
      </c>
      <c r="B2009" s="6" t="s">
        <v>9</v>
      </c>
      <c r="D2009" s="6" t="s">
        <v>149</v>
      </c>
      <c r="E2009" s="4" t="str">
        <f t="shared" si="0"/>
        <v>Damari Myers</v>
      </c>
      <c r="F2009" s="4" t="str">
        <f t="shared" si="1"/>
        <v>Pflugerville</v>
      </c>
      <c r="G2009" s="4" t="str">
        <f t="shared" si="2"/>
        <v>SELP</v>
      </c>
      <c r="AA2009" s="6" t="s">
        <v>72</v>
      </c>
    </row>
    <row r="2010" spans="1:28" ht="13" x14ac:dyDescent="0.15">
      <c r="A2010" s="15">
        <v>43768.686565868054</v>
      </c>
      <c r="B2010" s="6" t="s">
        <v>141</v>
      </c>
      <c r="C2010" s="6" t="s">
        <v>168</v>
      </c>
      <c r="E2010" s="4" t="str">
        <f t="shared" si="0"/>
        <v>Lynnette DeCuire</v>
      </c>
      <c r="F2010" s="4" t="str">
        <f t="shared" si="1"/>
        <v>Weiss</v>
      </c>
      <c r="G2010" s="4" t="str">
        <f t="shared" si="2"/>
        <v>WDLP</v>
      </c>
      <c r="R2010" s="6" t="s">
        <v>199</v>
      </c>
    </row>
    <row r="2011" spans="1:28" ht="13" x14ac:dyDescent="0.15">
      <c r="A2011" s="15">
        <v>43768.686824618053</v>
      </c>
      <c r="B2011" s="6" t="s">
        <v>141</v>
      </c>
      <c r="C2011" s="6" t="s">
        <v>142</v>
      </c>
      <c r="E2011" s="4" t="str">
        <f t="shared" si="0"/>
        <v>Kyle Chambless</v>
      </c>
      <c r="F2011" s="4" t="str">
        <f t="shared" si="1"/>
        <v>Stony Point</v>
      </c>
      <c r="G2011" s="4" t="str">
        <f t="shared" si="2"/>
        <v>WDLP</v>
      </c>
      <c r="Q2011" s="6" t="s">
        <v>181</v>
      </c>
    </row>
    <row r="2012" spans="1:28" ht="13" x14ac:dyDescent="0.15">
      <c r="A2012" s="15">
        <v>43768.687421284718</v>
      </c>
      <c r="B2012" s="6" t="s">
        <v>9</v>
      </c>
      <c r="D2012" s="6" t="s">
        <v>142</v>
      </c>
      <c r="E2012" s="4" t="str">
        <f t="shared" si="0"/>
        <v>Robert Ebem</v>
      </c>
      <c r="F2012" s="4" t="str">
        <f t="shared" si="1"/>
        <v>Stony Point</v>
      </c>
      <c r="G2012" s="4" t="str">
        <f t="shared" si="2"/>
        <v>SELP</v>
      </c>
      <c r="AB2012" s="6" t="s">
        <v>185</v>
      </c>
    </row>
    <row r="2013" spans="1:28" ht="13" x14ac:dyDescent="0.15">
      <c r="A2013" s="15">
        <v>43768.687669374995</v>
      </c>
      <c r="B2013" s="6" t="s">
        <v>9</v>
      </c>
      <c r="D2013" s="6" t="s">
        <v>142</v>
      </c>
      <c r="E2013" s="4" t="str">
        <f t="shared" si="0"/>
        <v>Alicia Navarro</v>
      </c>
      <c r="F2013" s="4" t="str">
        <f t="shared" si="1"/>
        <v>Stony Point</v>
      </c>
      <c r="G2013" s="4" t="str">
        <f t="shared" si="2"/>
        <v>SELP</v>
      </c>
      <c r="AB2013" s="6" t="s">
        <v>186</v>
      </c>
    </row>
    <row r="2014" spans="1:28" ht="13" x14ac:dyDescent="0.15">
      <c r="A2014" s="15">
        <v>43768.687950717591</v>
      </c>
      <c r="B2014" s="6" t="s">
        <v>141</v>
      </c>
      <c r="C2014" s="6" t="s">
        <v>142</v>
      </c>
      <c r="E2014" s="4" t="str">
        <f t="shared" si="0"/>
        <v>Kathleen Robot</v>
      </c>
      <c r="F2014" s="4" t="str">
        <f t="shared" si="1"/>
        <v>Stony Point</v>
      </c>
      <c r="G2014" s="4" t="str">
        <f t="shared" si="2"/>
        <v>WDLP</v>
      </c>
      <c r="Q2014" s="6" t="s">
        <v>405</v>
      </c>
    </row>
    <row r="2015" spans="1:28" ht="13" x14ac:dyDescent="0.15">
      <c r="A2015" s="15">
        <v>43768.687953842593</v>
      </c>
      <c r="B2015" s="6" t="s">
        <v>141</v>
      </c>
      <c r="C2015" s="6" t="s">
        <v>142</v>
      </c>
      <c r="E2015" s="4" t="str">
        <f t="shared" si="0"/>
        <v>Jazziah Reyes</v>
      </c>
      <c r="F2015" s="4" t="str">
        <f t="shared" si="1"/>
        <v>Stony Point</v>
      </c>
      <c r="G2015" s="4" t="str">
        <f t="shared" si="2"/>
        <v>WDLP</v>
      </c>
      <c r="Q2015" s="6" t="s">
        <v>412</v>
      </c>
    </row>
    <row r="2016" spans="1:28" ht="13" x14ac:dyDescent="0.15">
      <c r="A2016" s="15">
        <v>43768.688879143519</v>
      </c>
      <c r="B2016" s="6" t="s">
        <v>141</v>
      </c>
      <c r="C2016" s="6" t="s">
        <v>149</v>
      </c>
      <c r="E2016" s="4" t="str">
        <f t="shared" si="0"/>
        <v>Aileen Garcia</v>
      </c>
      <c r="F2016" s="4" t="str">
        <f t="shared" si="1"/>
        <v>Pflugerville</v>
      </c>
      <c r="G2016" s="4" t="str">
        <f t="shared" si="2"/>
        <v>WDLP</v>
      </c>
      <c r="P2016" s="6" t="s">
        <v>179</v>
      </c>
    </row>
    <row r="2017" spans="1:29" ht="13" x14ac:dyDescent="0.15">
      <c r="A2017" s="15">
        <v>43768.689117268514</v>
      </c>
      <c r="B2017" s="6" t="s">
        <v>9</v>
      </c>
      <c r="D2017" s="6" t="s">
        <v>142</v>
      </c>
      <c r="E2017" s="4" t="str">
        <f t="shared" si="0"/>
        <v>Delilah Villegas</v>
      </c>
      <c r="F2017" s="4" t="str">
        <f t="shared" si="1"/>
        <v>Stony Point</v>
      </c>
      <c r="G2017" s="4" t="str">
        <f t="shared" si="2"/>
        <v>SELP</v>
      </c>
      <c r="AB2017" s="6" t="s">
        <v>193</v>
      </c>
    </row>
    <row r="2018" spans="1:29" ht="13" x14ac:dyDescent="0.15">
      <c r="A2018" s="15">
        <v>43768.689294097217</v>
      </c>
      <c r="B2018" s="6" t="s">
        <v>141</v>
      </c>
      <c r="C2018" s="6" t="s">
        <v>142</v>
      </c>
      <c r="E2018" s="4" t="str">
        <f t="shared" si="0"/>
        <v>Kevin McMillan</v>
      </c>
      <c r="F2018" s="4" t="str">
        <f t="shared" si="1"/>
        <v>Stony Point</v>
      </c>
      <c r="G2018" s="4" t="str">
        <f t="shared" si="2"/>
        <v>WDLP</v>
      </c>
      <c r="Q2018" s="6" t="s">
        <v>171</v>
      </c>
    </row>
    <row r="2019" spans="1:29" ht="13" x14ac:dyDescent="0.15">
      <c r="A2019" s="15">
        <v>43768.689726331024</v>
      </c>
      <c r="B2019" s="6" t="s">
        <v>9</v>
      </c>
      <c r="D2019" s="6" t="s">
        <v>168</v>
      </c>
      <c r="E2019" s="4" t="str">
        <f t="shared" si="0"/>
        <v>Angelyna Le</v>
      </c>
      <c r="F2019" s="4" t="str">
        <f t="shared" si="1"/>
        <v>Weiss</v>
      </c>
      <c r="G2019" s="4" t="str">
        <f t="shared" si="2"/>
        <v>SELP</v>
      </c>
      <c r="AC2019" s="6" t="s">
        <v>104</v>
      </c>
    </row>
    <row r="2020" spans="1:29" ht="13" x14ac:dyDescent="0.15">
      <c r="A2020" s="15">
        <v>43768.690471701389</v>
      </c>
      <c r="B2020" s="6" t="s">
        <v>9</v>
      </c>
      <c r="D2020" s="6" t="s">
        <v>149</v>
      </c>
      <c r="E2020" s="4" t="str">
        <f t="shared" si="0"/>
        <v>Emily Vidaurri</v>
      </c>
      <c r="F2020" s="4" t="str">
        <f t="shared" si="1"/>
        <v>Pflugerville</v>
      </c>
      <c r="G2020" s="4" t="str">
        <f t="shared" si="2"/>
        <v>SELP</v>
      </c>
      <c r="AA2020" s="6" t="s">
        <v>76</v>
      </c>
    </row>
    <row r="2021" spans="1:29" ht="13" x14ac:dyDescent="0.15">
      <c r="A2021" s="15">
        <v>43768.690992951393</v>
      </c>
      <c r="B2021" s="6" t="s">
        <v>9</v>
      </c>
      <c r="D2021" s="6" t="s">
        <v>168</v>
      </c>
      <c r="E2021" s="4" t="str">
        <f t="shared" si="0"/>
        <v>Rashi Yadav</v>
      </c>
      <c r="F2021" s="4" t="str">
        <f t="shared" si="1"/>
        <v>Weiss</v>
      </c>
      <c r="G2021" s="4" t="str">
        <f t="shared" si="2"/>
        <v>SELP</v>
      </c>
      <c r="AC2021" s="6" t="s">
        <v>120</v>
      </c>
    </row>
    <row r="2022" spans="1:29" ht="13" x14ac:dyDescent="0.15">
      <c r="A2022" s="15">
        <v>43768.691067256943</v>
      </c>
      <c r="B2022" s="6" t="s">
        <v>141</v>
      </c>
      <c r="C2022" s="6" t="s">
        <v>194</v>
      </c>
      <c r="E2022" s="4" t="str">
        <f t="shared" si="0"/>
        <v>Nicholas Cibrone</v>
      </c>
      <c r="F2022" s="4" t="str">
        <f t="shared" si="1"/>
        <v>Akins</v>
      </c>
      <c r="G2022" s="4" t="str">
        <f t="shared" si="2"/>
        <v>WDLP</v>
      </c>
      <c r="H2022" s="6" t="s">
        <v>200</v>
      </c>
    </row>
    <row r="2023" spans="1:29" ht="13" x14ac:dyDescent="0.15">
      <c r="A2023" s="15">
        <v>43768.691351030095</v>
      </c>
      <c r="B2023" s="6" t="s">
        <v>141</v>
      </c>
      <c r="C2023" s="6" t="s">
        <v>194</v>
      </c>
      <c r="E2023" s="4" t="str">
        <f t="shared" si="0"/>
        <v>Brendon Garrison</v>
      </c>
      <c r="F2023" s="4" t="str">
        <f t="shared" si="1"/>
        <v>Akins</v>
      </c>
      <c r="G2023" s="4" t="str">
        <f t="shared" si="2"/>
        <v>WDLP</v>
      </c>
      <c r="H2023" s="6" t="s">
        <v>375</v>
      </c>
    </row>
    <row r="2024" spans="1:29" ht="13" x14ac:dyDescent="0.15">
      <c r="A2024" s="15">
        <v>43768.691401388889</v>
      </c>
      <c r="B2024" s="6" t="s">
        <v>141</v>
      </c>
      <c r="C2024" s="6" t="s">
        <v>142</v>
      </c>
      <c r="E2024" s="4" t="str">
        <f t="shared" si="0"/>
        <v>Agnieszka Jesionowska</v>
      </c>
      <c r="F2024" s="4" t="str">
        <f t="shared" si="1"/>
        <v>Stony Point</v>
      </c>
      <c r="G2024" s="4" t="str">
        <f t="shared" si="2"/>
        <v>WDLP</v>
      </c>
      <c r="Q2024" s="6" t="s">
        <v>184</v>
      </c>
    </row>
    <row r="2025" spans="1:29" ht="13" x14ac:dyDescent="0.15">
      <c r="A2025" s="15">
        <v>43768.692084953705</v>
      </c>
      <c r="B2025" s="6" t="s">
        <v>141</v>
      </c>
      <c r="C2025" s="6" t="s">
        <v>142</v>
      </c>
      <c r="E2025" s="4" t="str">
        <f t="shared" si="0"/>
        <v>Karla Jackson</v>
      </c>
      <c r="F2025" s="4" t="str">
        <f t="shared" si="1"/>
        <v>Stony Point</v>
      </c>
      <c r="G2025" s="4" t="str">
        <f t="shared" si="2"/>
        <v>WDLP</v>
      </c>
      <c r="Q2025" s="6" t="s">
        <v>178</v>
      </c>
    </row>
    <row r="2026" spans="1:29" ht="13" x14ac:dyDescent="0.15">
      <c r="A2026" s="15">
        <v>43768.692116388891</v>
      </c>
      <c r="B2026" s="6" t="s">
        <v>9</v>
      </c>
      <c r="D2026" s="6" t="s">
        <v>144</v>
      </c>
      <c r="E2026" s="4" t="str">
        <f t="shared" si="0"/>
        <v>Felipe Bautista</v>
      </c>
      <c r="F2026" s="4" t="str">
        <f t="shared" si="1"/>
        <v>Del Valle</v>
      </c>
      <c r="G2026" s="4" t="str">
        <f t="shared" si="2"/>
        <v>SELP</v>
      </c>
      <c r="T2026" s="6" t="s">
        <v>416</v>
      </c>
    </row>
    <row r="2027" spans="1:29" ht="13" x14ac:dyDescent="0.15">
      <c r="A2027" s="15">
        <v>43768.692203425926</v>
      </c>
      <c r="B2027" s="6" t="s">
        <v>9</v>
      </c>
      <c r="D2027" s="6" t="s">
        <v>168</v>
      </c>
      <c r="E2027" s="4" t="str">
        <f t="shared" si="0"/>
        <v>Leia Kelly</v>
      </c>
      <c r="F2027" s="4" t="str">
        <f t="shared" si="1"/>
        <v>Weiss</v>
      </c>
      <c r="G2027" s="4" t="str">
        <f t="shared" si="2"/>
        <v>SELP</v>
      </c>
      <c r="AC2027" s="6" t="s">
        <v>118</v>
      </c>
    </row>
    <row r="2028" spans="1:29" ht="13" x14ac:dyDescent="0.15">
      <c r="A2028" s="15">
        <v>43768.69237902778</v>
      </c>
      <c r="B2028" s="6" t="s">
        <v>9</v>
      </c>
      <c r="D2028" s="6" t="s">
        <v>144</v>
      </c>
      <c r="E2028" s="4" t="str">
        <f t="shared" si="0"/>
        <v>Henry Dominguez</v>
      </c>
      <c r="F2028" s="4" t="str">
        <f t="shared" si="1"/>
        <v>Del Valle</v>
      </c>
      <c r="G2028" s="4" t="str">
        <f t="shared" si="2"/>
        <v>SELP</v>
      </c>
      <c r="T2028" s="6" t="s">
        <v>222</v>
      </c>
    </row>
    <row r="2029" spans="1:29" ht="13" x14ac:dyDescent="0.15">
      <c r="A2029" s="15">
        <v>43768.692452754629</v>
      </c>
      <c r="B2029" s="6" t="s">
        <v>141</v>
      </c>
      <c r="C2029" s="6" t="s">
        <v>194</v>
      </c>
      <c r="E2029" s="4" t="str">
        <f t="shared" si="0"/>
        <v>Sean Koonce</v>
      </c>
      <c r="F2029" s="4" t="str">
        <f t="shared" si="1"/>
        <v>Akins</v>
      </c>
      <c r="G2029" s="4" t="str">
        <f t="shared" si="2"/>
        <v>WDLP</v>
      </c>
      <c r="H2029" s="6" t="s">
        <v>203</v>
      </c>
    </row>
    <row r="2030" spans="1:29" ht="13" x14ac:dyDescent="0.15">
      <c r="A2030" s="15">
        <v>43768.692487280088</v>
      </c>
      <c r="B2030" s="6" t="s">
        <v>9</v>
      </c>
      <c r="D2030" s="6" t="s">
        <v>168</v>
      </c>
      <c r="E2030" s="4" t="str">
        <f t="shared" si="0"/>
        <v>Sadie Langholtz</v>
      </c>
      <c r="F2030" s="4" t="str">
        <f t="shared" si="1"/>
        <v>Weiss</v>
      </c>
      <c r="G2030" s="4" t="str">
        <f t="shared" si="2"/>
        <v>SELP</v>
      </c>
      <c r="AC2030" s="6" t="s">
        <v>122</v>
      </c>
    </row>
    <row r="2031" spans="1:29" ht="13" x14ac:dyDescent="0.15">
      <c r="A2031" s="15">
        <v>43768.692493263894</v>
      </c>
      <c r="B2031" s="6" t="s">
        <v>141</v>
      </c>
      <c r="C2031" s="6" t="s">
        <v>194</v>
      </c>
      <c r="E2031" s="4" t="str">
        <f t="shared" si="0"/>
        <v>Fabiana Holod</v>
      </c>
      <c r="F2031" s="4" t="str">
        <f t="shared" si="1"/>
        <v>Akins</v>
      </c>
      <c r="G2031" s="4" t="str">
        <f t="shared" si="2"/>
        <v>WDLP</v>
      </c>
      <c r="H2031" s="6" t="s">
        <v>373</v>
      </c>
    </row>
    <row r="2032" spans="1:29" ht="13" x14ac:dyDescent="0.15">
      <c r="A2032" s="15">
        <v>43768.692904849537</v>
      </c>
      <c r="B2032" s="6" t="s">
        <v>141</v>
      </c>
      <c r="C2032" s="6" t="s">
        <v>194</v>
      </c>
      <c r="E2032" s="4" t="str">
        <f t="shared" si="0"/>
        <v>Maria Contreras</v>
      </c>
      <c r="F2032" s="4" t="str">
        <f t="shared" si="1"/>
        <v>Akins</v>
      </c>
      <c r="G2032" s="4" t="str">
        <f t="shared" si="2"/>
        <v>WDLP</v>
      </c>
      <c r="H2032" s="6" t="s">
        <v>208</v>
      </c>
    </row>
    <row r="2033" spans="1:18" ht="13" x14ac:dyDescent="0.15">
      <c r="A2033" s="15">
        <v>43768.693293634264</v>
      </c>
      <c r="B2033" s="6" t="s">
        <v>141</v>
      </c>
      <c r="C2033" s="6" t="s">
        <v>194</v>
      </c>
      <c r="E2033" s="4" t="str">
        <f t="shared" si="0"/>
        <v>Kennia Toledo</v>
      </c>
      <c r="F2033" s="4" t="str">
        <f t="shared" si="1"/>
        <v>Akins</v>
      </c>
      <c r="G2033" s="4" t="str">
        <f t="shared" si="2"/>
        <v>WDLP</v>
      </c>
      <c r="H2033" s="6" t="s">
        <v>374</v>
      </c>
    </row>
    <row r="2034" spans="1:18" ht="13" x14ac:dyDescent="0.15">
      <c r="A2034" s="15">
        <v>43768.69380685185</v>
      </c>
      <c r="B2034" s="6" t="s">
        <v>141</v>
      </c>
      <c r="C2034" s="6" t="s">
        <v>194</v>
      </c>
      <c r="E2034" s="4" t="str">
        <f t="shared" si="0"/>
        <v>Ashlyn King</v>
      </c>
      <c r="F2034" s="4" t="str">
        <f t="shared" si="1"/>
        <v>Akins</v>
      </c>
      <c r="G2034" s="4" t="str">
        <f t="shared" si="2"/>
        <v>WDLP</v>
      </c>
      <c r="H2034" s="6" t="s">
        <v>195</v>
      </c>
    </row>
    <row r="2035" spans="1:18" ht="13" x14ac:dyDescent="0.15">
      <c r="A2035" s="15">
        <v>43768.693816331019</v>
      </c>
      <c r="B2035" s="6" t="s">
        <v>141</v>
      </c>
      <c r="C2035" s="6" t="s">
        <v>194</v>
      </c>
      <c r="E2035" s="4" t="str">
        <f t="shared" si="0"/>
        <v>William Hale</v>
      </c>
      <c r="F2035" s="4" t="str">
        <f t="shared" si="1"/>
        <v>Akins</v>
      </c>
      <c r="G2035" s="4" t="str">
        <f t="shared" si="2"/>
        <v>WDLP</v>
      </c>
      <c r="H2035" s="6" t="s">
        <v>205</v>
      </c>
    </row>
    <row r="2036" spans="1:18" ht="13" x14ac:dyDescent="0.15">
      <c r="A2036" s="15">
        <v>43768.694090729172</v>
      </c>
      <c r="B2036" s="6" t="s">
        <v>141</v>
      </c>
      <c r="C2036" s="6" t="s">
        <v>194</v>
      </c>
      <c r="E2036" s="4" t="str">
        <f t="shared" si="0"/>
        <v>Jayden Bryant</v>
      </c>
      <c r="F2036" s="4" t="str">
        <f t="shared" si="1"/>
        <v>Akins</v>
      </c>
      <c r="G2036" s="4" t="str">
        <f t="shared" si="2"/>
        <v>WDLP</v>
      </c>
      <c r="H2036" s="6" t="s">
        <v>406</v>
      </c>
    </row>
    <row r="2037" spans="1:18" ht="13" x14ac:dyDescent="0.15">
      <c r="A2037" s="15">
        <v>43768.694291331019</v>
      </c>
      <c r="B2037" s="6" t="s">
        <v>141</v>
      </c>
      <c r="C2037" s="6" t="s">
        <v>194</v>
      </c>
      <c r="E2037" s="4" t="str">
        <f t="shared" si="0"/>
        <v>Nallely Alonso</v>
      </c>
      <c r="F2037" s="4" t="str">
        <f t="shared" si="1"/>
        <v>Akins</v>
      </c>
      <c r="G2037" s="4" t="str">
        <f t="shared" si="2"/>
        <v>WDLP</v>
      </c>
      <c r="H2037" s="6" t="s">
        <v>407</v>
      </c>
    </row>
    <row r="2038" spans="1:18" ht="13" x14ac:dyDescent="0.15">
      <c r="A2038" s="15">
        <v>43768.694413217592</v>
      </c>
      <c r="B2038" s="6" t="s">
        <v>141</v>
      </c>
      <c r="C2038" s="6" t="s">
        <v>194</v>
      </c>
      <c r="E2038" s="4" t="str">
        <f t="shared" si="0"/>
        <v>Sofia Ayala</v>
      </c>
      <c r="F2038" s="4" t="str">
        <f t="shared" si="1"/>
        <v>Akins</v>
      </c>
      <c r="G2038" s="4" t="str">
        <f t="shared" si="2"/>
        <v>WDLP</v>
      </c>
      <c r="H2038" s="6" t="s">
        <v>376</v>
      </c>
    </row>
    <row r="2039" spans="1:18" ht="13" x14ac:dyDescent="0.15">
      <c r="A2039" s="15">
        <v>43768.69757956019</v>
      </c>
      <c r="B2039" s="6" t="s">
        <v>141</v>
      </c>
      <c r="C2039" s="6" t="s">
        <v>168</v>
      </c>
      <c r="E2039" s="4" t="str">
        <f t="shared" si="0"/>
        <v>Regina DeCuire</v>
      </c>
      <c r="F2039" s="4" t="str">
        <f t="shared" si="1"/>
        <v>Weiss</v>
      </c>
      <c r="G2039" s="4" t="str">
        <f t="shared" si="2"/>
        <v>WDLP</v>
      </c>
      <c r="R2039" s="6" t="s">
        <v>202</v>
      </c>
    </row>
    <row r="2040" spans="1:18" ht="13" x14ac:dyDescent="0.15">
      <c r="A2040" s="15">
        <v>43768.700923414348</v>
      </c>
      <c r="B2040" s="6" t="s">
        <v>141</v>
      </c>
      <c r="C2040" s="6" t="s">
        <v>194</v>
      </c>
      <c r="E2040" s="4" t="str">
        <f t="shared" si="0"/>
        <v>Kimberly Lujan</v>
      </c>
      <c r="F2040" s="4" t="str">
        <f t="shared" si="1"/>
        <v>Akins</v>
      </c>
      <c r="G2040" s="4" t="str">
        <f t="shared" si="2"/>
        <v>WDLP</v>
      </c>
      <c r="H2040" s="6" t="s">
        <v>377</v>
      </c>
    </row>
    <row r="2041" spans="1:18" ht="13" x14ac:dyDescent="0.15">
      <c r="A2041" s="15">
        <v>43768.701578275461</v>
      </c>
      <c r="B2041" s="6" t="s">
        <v>141</v>
      </c>
      <c r="C2041" s="6" t="s">
        <v>149</v>
      </c>
      <c r="E2041" s="4" t="str">
        <f t="shared" si="0"/>
        <v>Nieya Crenshaw</v>
      </c>
      <c r="F2041" s="4" t="str">
        <f t="shared" si="1"/>
        <v>Pflugerville</v>
      </c>
      <c r="G2041" s="4" t="str">
        <f t="shared" si="2"/>
        <v>WDLP</v>
      </c>
      <c r="P2041" s="6" t="s">
        <v>361</v>
      </c>
    </row>
    <row r="2042" spans="1:18" ht="13" x14ac:dyDescent="0.15">
      <c r="A2042" s="15">
        <v>43768.701655046301</v>
      </c>
      <c r="B2042" s="6" t="s">
        <v>141</v>
      </c>
      <c r="C2042" s="6" t="s">
        <v>210</v>
      </c>
      <c r="E2042" s="4" t="str">
        <f t="shared" si="0"/>
        <v>Nilmarie Gonzalez-Ugarte</v>
      </c>
      <c r="F2042" s="4" t="str">
        <f t="shared" si="1"/>
        <v>Manor Early College High School</v>
      </c>
      <c r="G2042" s="4" t="str">
        <f t="shared" si="2"/>
        <v>WDLP</v>
      </c>
      <c r="L2042" s="6" t="s">
        <v>230</v>
      </c>
    </row>
    <row r="2043" spans="1:18" ht="13" x14ac:dyDescent="0.15">
      <c r="A2043" s="15">
        <v>43768.702263275467</v>
      </c>
      <c r="B2043" s="6" t="s">
        <v>141</v>
      </c>
      <c r="C2043" s="6" t="s">
        <v>144</v>
      </c>
      <c r="E2043" s="4" t="str">
        <f t="shared" si="0"/>
        <v>Adrian Zermeno</v>
      </c>
      <c r="F2043" s="4" t="str">
        <f t="shared" si="1"/>
        <v>Del Valle</v>
      </c>
      <c r="G2043" s="4" t="str">
        <f t="shared" si="2"/>
        <v>WDLP</v>
      </c>
      <c r="I2043" s="6" t="s">
        <v>296</v>
      </c>
    </row>
    <row r="2044" spans="1:18" ht="13" x14ac:dyDescent="0.15">
      <c r="A2044" s="15">
        <v>43768.702829907408</v>
      </c>
      <c r="B2044" s="6" t="s">
        <v>141</v>
      </c>
      <c r="C2044" s="6" t="s">
        <v>210</v>
      </c>
      <c r="E2044" s="4" t="str">
        <f t="shared" si="0"/>
        <v>Laura Arzola</v>
      </c>
      <c r="F2044" s="4" t="str">
        <f t="shared" si="1"/>
        <v>Manor Early College High School</v>
      </c>
      <c r="G2044" s="4" t="str">
        <f t="shared" si="2"/>
        <v>WDLP</v>
      </c>
      <c r="L2044" s="6" t="s">
        <v>379</v>
      </c>
    </row>
    <row r="2045" spans="1:18" ht="13" x14ac:dyDescent="0.15">
      <c r="A2045" s="15">
        <v>43768.703089953706</v>
      </c>
      <c r="B2045" s="6" t="s">
        <v>141</v>
      </c>
      <c r="C2045" s="6" t="s">
        <v>210</v>
      </c>
      <c r="E2045" s="4" t="str">
        <f t="shared" si="0"/>
        <v>Kiya Clay</v>
      </c>
      <c r="F2045" s="4" t="str">
        <f t="shared" si="1"/>
        <v>Manor Early College High School</v>
      </c>
      <c r="G2045" s="4" t="str">
        <f t="shared" si="2"/>
        <v>WDLP</v>
      </c>
      <c r="L2045" s="6" t="s">
        <v>212</v>
      </c>
    </row>
    <row r="2046" spans="1:18" ht="13" x14ac:dyDescent="0.15">
      <c r="A2046" s="15">
        <v>43768.703173148147</v>
      </c>
      <c r="B2046" s="6" t="s">
        <v>141</v>
      </c>
      <c r="C2046" s="6" t="s">
        <v>210</v>
      </c>
      <c r="E2046" s="4" t="str">
        <f t="shared" si="0"/>
        <v>Timothy Villegas</v>
      </c>
      <c r="F2046" s="4" t="str">
        <f t="shared" si="1"/>
        <v>Manor Early College High School</v>
      </c>
      <c r="G2046" s="4" t="str">
        <f t="shared" si="2"/>
        <v>WDLP</v>
      </c>
      <c r="L2046" s="6" t="s">
        <v>216</v>
      </c>
    </row>
    <row r="2047" spans="1:18" ht="13" x14ac:dyDescent="0.15">
      <c r="A2047" s="15">
        <v>43768.703619930558</v>
      </c>
      <c r="B2047" s="6" t="s">
        <v>141</v>
      </c>
      <c r="C2047" s="6" t="s">
        <v>210</v>
      </c>
      <c r="E2047" s="4" t="str">
        <f t="shared" si="0"/>
        <v>Maria Aldape</v>
      </c>
      <c r="F2047" s="4" t="str">
        <f t="shared" si="1"/>
        <v>Manor Early College High School</v>
      </c>
      <c r="G2047" s="4" t="str">
        <f t="shared" si="2"/>
        <v>WDLP</v>
      </c>
      <c r="L2047" s="6" t="s">
        <v>227</v>
      </c>
    </row>
    <row r="2048" spans="1:18" ht="13" x14ac:dyDescent="0.15">
      <c r="A2048" s="15">
        <v>43768.70373927083</v>
      </c>
      <c r="B2048" s="6" t="s">
        <v>141</v>
      </c>
      <c r="C2048" s="6" t="s">
        <v>210</v>
      </c>
      <c r="E2048" s="4" t="str">
        <f t="shared" si="0"/>
        <v>Paw Wah</v>
      </c>
      <c r="F2048" s="4" t="str">
        <f t="shared" si="1"/>
        <v>Manor Early College High School</v>
      </c>
      <c r="G2048" s="4" t="str">
        <f t="shared" si="2"/>
        <v>WDLP</v>
      </c>
      <c r="L2048" s="6" t="s">
        <v>226</v>
      </c>
    </row>
    <row r="2049" spans="1:29" ht="13" x14ac:dyDescent="0.15">
      <c r="A2049" s="15">
        <v>43768.703827766207</v>
      </c>
      <c r="B2049" s="6" t="s">
        <v>141</v>
      </c>
      <c r="C2049" s="6" t="s">
        <v>210</v>
      </c>
      <c r="E2049" s="4" t="str">
        <f t="shared" si="0"/>
        <v>Marienne Duran Henriquez</v>
      </c>
      <c r="F2049" s="4" t="str">
        <f t="shared" si="1"/>
        <v>Manor Early College High School</v>
      </c>
      <c r="G2049" s="4" t="str">
        <f t="shared" si="2"/>
        <v>WDLP</v>
      </c>
      <c r="L2049" s="6" t="s">
        <v>219</v>
      </c>
    </row>
    <row r="2050" spans="1:29" ht="13" x14ac:dyDescent="0.15">
      <c r="A2050" s="15">
        <v>43768.704288344903</v>
      </c>
      <c r="B2050" s="6" t="s">
        <v>141</v>
      </c>
      <c r="C2050" s="6" t="s">
        <v>210</v>
      </c>
      <c r="E2050" s="4" t="str">
        <f t="shared" si="0"/>
        <v>Kel Paw</v>
      </c>
      <c r="F2050" s="4" t="str">
        <f t="shared" si="1"/>
        <v>Manor Early College High School</v>
      </c>
      <c r="G2050" s="4" t="str">
        <f t="shared" si="2"/>
        <v>WDLP</v>
      </c>
      <c r="L2050" s="6" t="s">
        <v>408</v>
      </c>
    </row>
    <row r="2051" spans="1:29" ht="13" x14ac:dyDescent="0.15">
      <c r="A2051" s="15">
        <v>43768.705071909717</v>
      </c>
      <c r="B2051" s="6" t="s">
        <v>9</v>
      </c>
      <c r="D2051" s="6" t="s">
        <v>168</v>
      </c>
      <c r="E2051" s="4" t="str">
        <f t="shared" si="0"/>
        <v>Caleb Ulangca</v>
      </c>
      <c r="F2051" s="4" t="str">
        <f t="shared" si="1"/>
        <v>Weiss</v>
      </c>
      <c r="G2051" s="4" t="str">
        <f t="shared" si="2"/>
        <v>SELP</v>
      </c>
      <c r="AC2051" s="6" t="s">
        <v>108</v>
      </c>
    </row>
    <row r="2052" spans="1:29" ht="13" x14ac:dyDescent="0.15">
      <c r="A2052" s="15">
        <v>43768.705581921298</v>
      </c>
      <c r="B2052" s="6" t="s">
        <v>141</v>
      </c>
      <c r="C2052" s="6" t="s">
        <v>149</v>
      </c>
      <c r="E2052" s="4" t="str">
        <f t="shared" si="0"/>
        <v>Wyatt Price</v>
      </c>
      <c r="F2052" s="4" t="str">
        <f t="shared" si="1"/>
        <v>Pflugerville</v>
      </c>
      <c r="G2052" s="4" t="str">
        <f t="shared" si="2"/>
        <v>WDLP</v>
      </c>
      <c r="P2052" s="6" t="s">
        <v>362</v>
      </c>
    </row>
    <row r="2053" spans="1:29" ht="13" x14ac:dyDescent="0.15">
      <c r="A2053" s="15">
        <v>43768.705715671298</v>
      </c>
      <c r="B2053" s="6" t="s">
        <v>9</v>
      </c>
      <c r="D2053" s="6" t="s">
        <v>142</v>
      </c>
      <c r="E2053" s="4" t="str">
        <f t="shared" si="0"/>
        <v>Ifeanyichukwu Chukwurah</v>
      </c>
      <c r="F2053" s="4" t="str">
        <f t="shared" si="1"/>
        <v>Stony Point</v>
      </c>
      <c r="G2053" s="4" t="str">
        <f t="shared" si="2"/>
        <v>SELP</v>
      </c>
      <c r="AB2053" s="6" t="s">
        <v>404</v>
      </c>
    </row>
    <row r="2054" spans="1:29" ht="13" x14ac:dyDescent="0.15">
      <c r="A2054" s="15">
        <v>43768.707504837963</v>
      </c>
      <c r="B2054" s="6" t="s">
        <v>9</v>
      </c>
      <c r="D2054" s="6" t="s">
        <v>168</v>
      </c>
      <c r="E2054" s="4" t="str">
        <f t="shared" si="0"/>
        <v>Jack Nguyen</v>
      </c>
      <c r="F2054" s="4" t="str">
        <f t="shared" si="1"/>
        <v>Weiss</v>
      </c>
      <c r="G2054" s="4" t="str">
        <f t="shared" si="2"/>
        <v>SELP</v>
      </c>
      <c r="AC2054" s="6" t="s">
        <v>116</v>
      </c>
    </row>
    <row r="2055" spans="1:29" ht="13" x14ac:dyDescent="0.15">
      <c r="A2055" s="15">
        <v>43768.707911608799</v>
      </c>
      <c r="B2055" s="6" t="s">
        <v>141</v>
      </c>
      <c r="C2055" s="6" t="s">
        <v>210</v>
      </c>
      <c r="E2055" s="4" t="str">
        <f t="shared" si="0"/>
        <v>Madison Pool</v>
      </c>
      <c r="F2055" s="4" t="str">
        <f t="shared" si="1"/>
        <v>Manor Early College High School</v>
      </c>
      <c r="G2055" s="4" t="str">
        <f t="shared" si="2"/>
        <v>WDLP</v>
      </c>
      <c r="L2055" s="6" t="s">
        <v>221</v>
      </c>
    </row>
    <row r="2056" spans="1:29" ht="13" x14ac:dyDescent="0.15">
      <c r="A2056" s="15">
        <v>43768.709155127319</v>
      </c>
      <c r="B2056" s="6" t="s">
        <v>141</v>
      </c>
      <c r="C2056" s="6" t="s">
        <v>210</v>
      </c>
      <c r="E2056" s="4" t="str">
        <f t="shared" si="0"/>
        <v>Natalie Jones</v>
      </c>
      <c r="F2056" s="4" t="str">
        <f t="shared" si="1"/>
        <v>Manor Early College High School</v>
      </c>
      <c r="G2056" s="4" t="str">
        <f t="shared" si="2"/>
        <v>WDLP</v>
      </c>
      <c r="L2056" s="6" t="s">
        <v>218</v>
      </c>
    </row>
    <row r="2057" spans="1:29" ht="13" x14ac:dyDescent="0.15">
      <c r="A2057" s="15">
        <v>43768.710094456022</v>
      </c>
      <c r="B2057" s="6" t="s">
        <v>141</v>
      </c>
      <c r="C2057" s="6" t="s">
        <v>234</v>
      </c>
      <c r="E2057" s="4" t="str">
        <f t="shared" si="0"/>
        <v>Salemata Diallo</v>
      </c>
      <c r="F2057" s="4" t="str">
        <f t="shared" si="1"/>
        <v>Manor High School</v>
      </c>
      <c r="G2057" s="4" t="str">
        <f t="shared" si="2"/>
        <v>WDLP</v>
      </c>
      <c r="M2057" s="6" t="s">
        <v>235</v>
      </c>
    </row>
    <row r="2058" spans="1:29" ht="13" x14ac:dyDescent="0.15">
      <c r="A2058" s="15">
        <v>43768.711308518519</v>
      </c>
      <c r="B2058" s="6" t="s">
        <v>141</v>
      </c>
      <c r="C2058" s="6" t="s">
        <v>210</v>
      </c>
      <c r="E2058" s="4" t="str">
        <f t="shared" si="0"/>
        <v>Yael Sanchez</v>
      </c>
      <c r="F2058" s="4" t="str">
        <f t="shared" si="1"/>
        <v>Manor Early College High School</v>
      </c>
      <c r="G2058" s="4" t="str">
        <f t="shared" si="2"/>
        <v>WDLP</v>
      </c>
      <c r="L2058" s="6" t="s">
        <v>229</v>
      </c>
    </row>
    <row r="2059" spans="1:29" ht="13" x14ac:dyDescent="0.15">
      <c r="A2059" s="15">
        <v>43768.712980798606</v>
      </c>
      <c r="B2059" s="6" t="s">
        <v>141</v>
      </c>
      <c r="C2059" s="6" t="s">
        <v>210</v>
      </c>
      <c r="E2059" s="4" t="str">
        <f t="shared" si="0"/>
        <v>Esait Jaimes</v>
      </c>
      <c r="F2059" s="4" t="str">
        <f t="shared" si="1"/>
        <v>Manor Early College High School</v>
      </c>
      <c r="G2059" s="4" t="str">
        <f t="shared" si="2"/>
        <v>WDLP</v>
      </c>
      <c r="L2059" s="6" t="s">
        <v>233</v>
      </c>
    </row>
    <row r="2060" spans="1:29" ht="13" x14ac:dyDescent="0.15">
      <c r="A2060" s="15">
        <v>43768.715335023153</v>
      </c>
      <c r="B2060" s="6" t="s">
        <v>141</v>
      </c>
      <c r="C2060" s="6" t="s">
        <v>210</v>
      </c>
      <c r="E2060" s="4" t="str">
        <f t="shared" si="0"/>
        <v>Alexis Reyes</v>
      </c>
      <c r="F2060" s="4" t="str">
        <f t="shared" si="1"/>
        <v>Manor Early College High School</v>
      </c>
      <c r="G2060" s="4" t="str">
        <f t="shared" si="2"/>
        <v>WDLP</v>
      </c>
      <c r="L2060" s="6" t="s">
        <v>359</v>
      </c>
    </row>
    <row r="2061" spans="1:29" ht="13" x14ac:dyDescent="0.15">
      <c r="A2061" s="15">
        <v>43768.715611631946</v>
      </c>
      <c r="B2061" s="6" t="s">
        <v>141</v>
      </c>
      <c r="C2061" s="6" t="s">
        <v>210</v>
      </c>
      <c r="E2061" s="4" t="str">
        <f t="shared" si="0"/>
        <v>Bella Ball</v>
      </c>
      <c r="F2061" s="4" t="str">
        <f t="shared" si="1"/>
        <v>Manor Early College High School</v>
      </c>
      <c r="G2061" s="4" t="str">
        <f t="shared" si="2"/>
        <v>WDLP</v>
      </c>
      <c r="L2061" s="6" t="s">
        <v>240</v>
      </c>
    </row>
    <row r="2062" spans="1:29" ht="13" x14ac:dyDescent="0.15">
      <c r="A2062" s="15">
        <v>43768.725714988424</v>
      </c>
      <c r="B2062" s="6" t="s">
        <v>9</v>
      </c>
      <c r="D2062" s="6" t="s">
        <v>168</v>
      </c>
      <c r="E2062" s="4" t="str">
        <f t="shared" si="0"/>
        <v>Daena Daus</v>
      </c>
      <c r="F2062" s="4" t="str">
        <f t="shared" si="1"/>
        <v>Weiss</v>
      </c>
      <c r="G2062" s="4" t="str">
        <f t="shared" si="2"/>
        <v>SELP</v>
      </c>
      <c r="AC2062" s="6" t="s">
        <v>112</v>
      </c>
    </row>
    <row r="2063" spans="1:29" ht="13" x14ac:dyDescent="0.15">
      <c r="A2063" s="15">
        <v>43768.726307893521</v>
      </c>
      <c r="B2063" s="6" t="s">
        <v>141</v>
      </c>
      <c r="C2063" s="6" t="s">
        <v>210</v>
      </c>
      <c r="E2063" s="4" t="str">
        <f t="shared" si="0"/>
        <v>Michael Castillo</v>
      </c>
      <c r="F2063" s="4" t="str">
        <f t="shared" si="1"/>
        <v>Manor Early College High School</v>
      </c>
      <c r="G2063" s="4" t="str">
        <f t="shared" si="2"/>
        <v>WDLP</v>
      </c>
      <c r="L2063" s="6" t="s">
        <v>242</v>
      </c>
    </row>
    <row r="2064" spans="1:29" ht="13" x14ac:dyDescent="0.15">
      <c r="A2064" s="15">
        <v>43769.384660717595</v>
      </c>
      <c r="B2064" s="6" t="s">
        <v>9</v>
      </c>
      <c r="D2064" s="6" t="s">
        <v>210</v>
      </c>
      <c r="E2064" s="4" t="str">
        <f t="shared" si="0"/>
        <v>Kaiya Bello-Munn</v>
      </c>
      <c r="F2064" s="4" t="str">
        <f t="shared" si="1"/>
        <v>Manor Early College High School</v>
      </c>
      <c r="G2064" s="4" t="str">
        <f t="shared" si="2"/>
        <v>SELP</v>
      </c>
      <c r="W2064" s="6" t="s">
        <v>347</v>
      </c>
    </row>
    <row r="2065" spans="1:21" ht="13" x14ac:dyDescent="0.15">
      <c r="A2065" s="15">
        <v>43769.631502557866</v>
      </c>
      <c r="B2065" s="6" t="s">
        <v>141</v>
      </c>
      <c r="C2065" s="6" t="s">
        <v>247</v>
      </c>
      <c r="E2065" s="4" t="str">
        <f t="shared" si="0"/>
        <v>Catherine Hyatt</v>
      </c>
      <c r="F2065" s="4" t="str">
        <f t="shared" si="1"/>
        <v>Harmony</v>
      </c>
      <c r="G2065" s="4" t="str">
        <f t="shared" si="2"/>
        <v>WDLP</v>
      </c>
      <c r="J2065" s="6" t="s">
        <v>257</v>
      </c>
    </row>
    <row r="2066" spans="1:21" ht="13" x14ac:dyDescent="0.15">
      <c r="A2066" s="15">
        <v>43769.634224965281</v>
      </c>
      <c r="B2066" s="6" t="s">
        <v>141</v>
      </c>
      <c r="C2066" s="6" t="s">
        <v>247</v>
      </c>
      <c r="E2066" s="4" t="str">
        <f t="shared" si="0"/>
        <v>Amauri Clark</v>
      </c>
      <c r="F2066" s="4" t="str">
        <f t="shared" si="1"/>
        <v>Harmony</v>
      </c>
      <c r="G2066" s="4" t="str">
        <f t="shared" si="2"/>
        <v>WDLP</v>
      </c>
      <c r="J2066" s="6" t="s">
        <v>258</v>
      </c>
    </row>
    <row r="2067" spans="1:21" ht="13" x14ac:dyDescent="0.15">
      <c r="A2067" s="15">
        <v>43769.634291030088</v>
      </c>
      <c r="B2067" s="6" t="s">
        <v>9</v>
      </c>
      <c r="D2067" s="6" t="s">
        <v>247</v>
      </c>
      <c r="E2067" s="4" t="str">
        <f t="shared" si="0"/>
        <v>Rameez Khawaja</v>
      </c>
      <c r="F2067" s="4" t="str">
        <f t="shared" si="1"/>
        <v>Harmony</v>
      </c>
      <c r="G2067" s="4" t="str">
        <f t="shared" si="2"/>
        <v>SELP</v>
      </c>
      <c r="U2067" s="6" t="s">
        <v>255</v>
      </c>
    </row>
    <row r="2068" spans="1:21" ht="13" x14ac:dyDescent="0.15">
      <c r="A2068" s="15">
        <v>43769.634777361112</v>
      </c>
      <c r="B2068" s="6" t="s">
        <v>9</v>
      </c>
      <c r="D2068" s="6" t="s">
        <v>247</v>
      </c>
      <c r="E2068" s="4" t="str">
        <f t="shared" si="0"/>
        <v>Ethan Do</v>
      </c>
      <c r="F2068" s="4" t="str">
        <f t="shared" si="1"/>
        <v>Harmony</v>
      </c>
      <c r="G2068" s="4" t="str">
        <f t="shared" si="2"/>
        <v>SELP</v>
      </c>
      <c r="U2068" s="6" t="s">
        <v>256</v>
      </c>
    </row>
    <row r="2069" spans="1:21" ht="13" x14ac:dyDescent="0.15">
      <c r="A2069" s="15">
        <v>43769.634897349533</v>
      </c>
      <c r="B2069" s="6" t="s">
        <v>141</v>
      </c>
      <c r="C2069" s="6" t="s">
        <v>247</v>
      </c>
      <c r="E2069" s="4" t="str">
        <f t="shared" si="0"/>
        <v>Awenetria McHorse</v>
      </c>
      <c r="F2069" s="4" t="str">
        <f t="shared" si="1"/>
        <v>Harmony</v>
      </c>
      <c r="G2069" s="4" t="str">
        <f t="shared" si="2"/>
        <v>WDLP</v>
      </c>
      <c r="J2069" s="6" t="s">
        <v>254</v>
      </c>
    </row>
    <row r="2070" spans="1:21" ht="13" x14ac:dyDescent="0.15">
      <c r="A2070" s="15">
        <v>43769.634920162032</v>
      </c>
      <c r="B2070" s="6" t="s">
        <v>141</v>
      </c>
      <c r="C2070" s="6" t="s">
        <v>247</v>
      </c>
      <c r="E2070" s="4" t="str">
        <f t="shared" si="0"/>
        <v>Doralynn Reyes</v>
      </c>
      <c r="F2070" s="4" t="str">
        <f t="shared" si="1"/>
        <v>Harmony</v>
      </c>
      <c r="G2070" s="4" t="str">
        <f t="shared" si="2"/>
        <v>WDLP</v>
      </c>
      <c r="J2070" s="6" t="s">
        <v>253</v>
      </c>
    </row>
    <row r="2071" spans="1:21" ht="13" x14ac:dyDescent="0.15">
      <c r="A2071" s="15">
        <v>43769.635166388893</v>
      </c>
      <c r="B2071" s="6" t="s">
        <v>9</v>
      </c>
      <c r="D2071" s="6" t="s">
        <v>247</v>
      </c>
      <c r="E2071" s="4" t="str">
        <f t="shared" si="0"/>
        <v>Jair Cedillo</v>
      </c>
      <c r="F2071" s="4" t="str">
        <f t="shared" si="1"/>
        <v>Harmony</v>
      </c>
      <c r="G2071" s="4" t="str">
        <f t="shared" si="2"/>
        <v>SELP</v>
      </c>
      <c r="U2071" s="6" t="s">
        <v>260</v>
      </c>
    </row>
    <row r="2072" spans="1:21" ht="13" x14ac:dyDescent="0.15">
      <c r="A2072" s="15">
        <v>43769.635213287038</v>
      </c>
      <c r="B2072" s="6" t="s">
        <v>9</v>
      </c>
      <c r="D2072" s="6" t="s">
        <v>247</v>
      </c>
      <c r="E2072" s="4" t="str">
        <f t="shared" si="0"/>
        <v>Sergio Sanchez</v>
      </c>
      <c r="F2072" s="4" t="str">
        <f t="shared" si="1"/>
        <v>Harmony</v>
      </c>
      <c r="G2072" s="4" t="str">
        <f t="shared" si="2"/>
        <v>SELP</v>
      </c>
      <c r="U2072" s="6" t="s">
        <v>261</v>
      </c>
    </row>
    <row r="2073" spans="1:21" ht="13" x14ac:dyDescent="0.15">
      <c r="A2073" s="15">
        <v>43769.635233749999</v>
      </c>
      <c r="B2073" s="6" t="s">
        <v>9</v>
      </c>
      <c r="D2073" s="6" t="s">
        <v>247</v>
      </c>
      <c r="E2073" s="4" t="str">
        <f t="shared" si="0"/>
        <v>Lucian Winkelmann Swaim</v>
      </c>
      <c r="F2073" s="4" t="str">
        <f t="shared" si="1"/>
        <v>Harmony</v>
      </c>
      <c r="G2073" s="4" t="str">
        <f t="shared" si="2"/>
        <v>SELP</v>
      </c>
      <c r="U2073" s="6" t="s">
        <v>248</v>
      </c>
    </row>
    <row r="2074" spans="1:21" ht="13" x14ac:dyDescent="0.15">
      <c r="A2074" s="15">
        <v>43769.635249340281</v>
      </c>
      <c r="B2074" s="6" t="s">
        <v>9</v>
      </c>
      <c r="D2074" s="6" t="s">
        <v>247</v>
      </c>
      <c r="E2074" s="4" t="str">
        <f t="shared" si="0"/>
        <v>Jeshua Rios Meza</v>
      </c>
      <c r="F2074" s="4" t="str">
        <f t="shared" si="1"/>
        <v>Harmony</v>
      </c>
      <c r="G2074" s="4" t="str">
        <f t="shared" si="2"/>
        <v>SELP</v>
      </c>
      <c r="U2074" s="6" t="s">
        <v>354</v>
      </c>
    </row>
    <row r="2075" spans="1:21" ht="13" x14ac:dyDescent="0.15">
      <c r="A2075" s="15">
        <v>43769.635262407406</v>
      </c>
      <c r="B2075" s="6" t="s">
        <v>9</v>
      </c>
      <c r="D2075" s="6" t="s">
        <v>247</v>
      </c>
      <c r="E2075" s="4" t="str">
        <f t="shared" si="0"/>
        <v>Emin Koroglu</v>
      </c>
      <c r="F2075" s="4" t="str">
        <f t="shared" si="1"/>
        <v>Harmony</v>
      </c>
      <c r="G2075" s="4" t="str">
        <f t="shared" si="2"/>
        <v>SELP</v>
      </c>
      <c r="U2075" s="6" t="s">
        <v>259</v>
      </c>
    </row>
    <row r="2076" spans="1:21" ht="13" x14ac:dyDescent="0.15">
      <c r="A2076" s="15">
        <v>43769.635810069449</v>
      </c>
      <c r="B2076" s="6" t="s">
        <v>141</v>
      </c>
      <c r="C2076" s="6" t="s">
        <v>247</v>
      </c>
      <c r="E2076" s="4" t="str">
        <f t="shared" si="0"/>
        <v>Pranav Rao</v>
      </c>
      <c r="F2076" s="4" t="str">
        <f t="shared" si="1"/>
        <v>Harmony</v>
      </c>
      <c r="G2076" s="4" t="str">
        <f t="shared" si="2"/>
        <v>WDLP</v>
      </c>
      <c r="J2076" s="6" t="s">
        <v>269</v>
      </c>
    </row>
    <row r="2077" spans="1:21" ht="13" x14ac:dyDescent="0.15">
      <c r="A2077" s="15">
        <v>43769.635920821762</v>
      </c>
      <c r="B2077" s="6" t="s">
        <v>9</v>
      </c>
      <c r="D2077" s="6" t="s">
        <v>247</v>
      </c>
      <c r="E2077" s="4" t="str">
        <f t="shared" si="0"/>
        <v>Samantha Ross</v>
      </c>
      <c r="F2077" s="4" t="str">
        <f t="shared" si="1"/>
        <v>Harmony</v>
      </c>
      <c r="G2077" s="4" t="str">
        <f t="shared" si="2"/>
        <v>SELP</v>
      </c>
      <c r="U2077" s="6" t="s">
        <v>249</v>
      </c>
    </row>
    <row r="2078" spans="1:21" ht="13" x14ac:dyDescent="0.15">
      <c r="A2078" s="15">
        <v>43769.636004722226</v>
      </c>
      <c r="B2078" s="6" t="s">
        <v>9</v>
      </c>
      <c r="D2078" s="6" t="s">
        <v>247</v>
      </c>
      <c r="E2078" s="4" t="str">
        <f t="shared" si="0"/>
        <v>Cedric Vu</v>
      </c>
      <c r="F2078" s="4" t="str">
        <f t="shared" si="1"/>
        <v>Harmony</v>
      </c>
      <c r="G2078" s="4" t="str">
        <f t="shared" si="2"/>
        <v>SELP</v>
      </c>
      <c r="U2078" s="6" t="s">
        <v>355</v>
      </c>
    </row>
    <row r="2079" spans="1:21" ht="13" x14ac:dyDescent="0.15">
      <c r="A2079" s="15">
        <v>43769.637813530091</v>
      </c>
      <c r="B2079" s="6" t="s">
        <v>9</v>
      </c>
      <c r="D2079" s="6" t="s">
        <v>247</v>
      </c>
      <c r="E2079" s="4" t="str">
        <f t="shared" si="0"/>
        <v>Guilliana Lopez</v>
      </c>
      <c r="F2079" s="4" t="str">
        <f t="shared" si="1"/>
        <v>Harmony</v>
      </c>
      <c r="G2079" s="4" t="str">
        <f t="shared" si="2"/>
        <v>SELP</v>
      </c>
      <c r="U2079" s="6" t="s">
        <v>271</v>
      </c>
    </row>
    <row r="2080" spans="1:21" ht="13" x14ac:dyDescent="0.15">
      <c r="A2080" s="15">
        <v>43769.638118750001</v>
      </c>
      <c r="B2080" s="6" t="s">
        <v>141</v>
      </c>
      <c r="C2080" s="6" t="s">
        <v>247</v>
      </c>
      <c r="E2080" s="4" t="str">
        <f t="shared" si="0"/>
        <v>Pranav Rao</v>
      </c>
      <c r="F2080" s="4" t="str">
        <f t="shared" si="1"/>
        <v>Harmony</v>
      </c>
      <c r="G2080" s="4" t="str">
        <f t="shared" si="2"/>
        <v>WDLP</v>
      </c>
      <c r="J2080" s="6" t="s">
        <v>269</v>
      </c>
    </row>
    <row r="2081" spans="1:24" ht="13" x14ac:dyDescent="0.15">
      <c r="A2081" s="15">
        <v>43769.669466446758</v>
      </c>
      <c r="B2081" s="6" t="s">
        <v>141</v>
      </c>
      <c r="C2081" s="6" t="s">
        <v>272</v>
      </c>
      <c r="E2081" s="4" t="str">
        <f t="shared" si="0"/>
        <v>Sofia Mendoza</v>
      </c>
      <c r="F2081" s="4" t="str">
        <f t="shared" si="1"/>
        <v>Manor New Tech</v>
      </c>
      <c r="G2081" s="4" t="str">
        <f t="shared" si="2"/>
        <v>WDLP</v>
      </c>
      <c r="N2081" s="6" t="s">
        <v>280</v>
      </c>
    </row>
    <row r="2082" spans="1:24" ht="13" x14ac:dyDescent="0.15">
      <c r="A2082" s="15">
        <v>43769.671587465273</v>
      </c>
      <c r="B2082" s="6" t="s">
        <v>9</v>
      </c>
      <c r="D2082" s="6" t="s">
        <v>272</v>
      </c>
      <c r="E2082" s="4" t="str">
        <f t="shared" si="0"/>
        <v>Maylo Garcia</v>
      </c>
      <c r="F2082" s="4" t="str">
        <f t="shared" si="1"/>
        <v>Manor New Tech</v>
      </c>
      <c r="G2082" s="4" t="str">
        <f t="shared" si="2"/>
        <v>SELP</v>
      </c>
      <c r="X2082" s="6" t="s">
        <v>279</v>
      </c>
    </row>
    <row r="2083" spans="1:24" ht="13" x14ac:dyDescent="0.15">
      <c r="A2083" s="15">
        <v>43769.674774803236</v>
      </c>
      <c r="B2083" s="6" t="s">
        <v>9</v>
      </c>
      <c r="D2083" s="6" t="s">
        <v>272</v>
      </c>
      <c r="E2083" s="4" t="str">
        <f t="shared" si="0"/>
        <v>Levi Ledesma-Olivo</v>
      </c>
      <c r="F2083" s="4" t="str">
        <f t="shared" si="1"/>
        <v>Manor New Tech</v>
      </c>
      <c r="G2083" s="4" t="str">
        <f t="shared" si="2"/>
        <v>SELP</v>
      </c>
      <c r="X2083" s="6" t="s">
        <v>283</v>
      </c>
    </row>
    <row r="2084" spans="1:24" ht="13" x14ac:dyDescent="0.15">
      <c r="A2084" s="15">
        <v>43769.67531799768</v>
      </c>
      <c r="B2084" s="6" t="s">
        <v>141</v>
      </c>
      <c r="C2084" s="6" t="s">
        <v>272</v>
      </c>
      <c r="E2084" s="4" t="str">
        <f t="shared" si="0"/>
        <v>Jenny Khun</v>
      </c>
      <c r="F2084" s="4" t="str">
        <f t="shared" si="1"/>
        <v>Manor New Tech</v>
      </c>
      <c r="G2084" s="4" t="str">
        <f t="shared" si="2"/>
        <v>WDLP</v>
      </c>
      <c r="N2084" s="6" t="s">
        <v>284</v>
      </c>
    </row>
    <row r="2085" spans="1:24" ht="13" x14ac:dyDescent="0.15">
      <c r="A2085" s="15">
        <v>43769.675667997682</v>
      </c>
      <c r="B2085" s="6" t="s">
        <v>141</v>
      </c>
      <c r="C2085" s="6" t="s">
        <v>272</v>
      </c>
      <c r="E2085" s="4" t="str">
        <f t="shared" si="0"/>
        <v>Francisco Ruiz Silva</v>
      </c>
      <c r="F2085" s="4" t="str">
        <f t="shared" si="1"/>
        <v>Manor New Tech</v>
      </c>
      <c r="G2085" s="4" t="str">
        <f t="shared" si="2"/>
        <v>WDLP</v>
      </c>
      <c r="N2085" s="6" t="s">
        <v>320</v>
      </c>
    </row>
    <row r="2086" spans="1:24" ht="13" x14ac:dyDescent="0.15">
      <c r="A2086" s="15">
        <v>43769.676388796295</v>
      </c>
      <c r="B2086" s="6" t="s">
        <v>9</v>
      </c>
      <c r="D2086" s="6" t="s">
        <v>272</v>
      </c>
      <c r="E2086" s="4" t="str">
        <f t="shared" si="0"/>
        <v>Carolina Barboza</v>
      </c>
      <c r="F2086" s="4" t="str">
        <f t="shared" si="1"/>
        <v>Manor New Tech</v>
      </c>
      <c r="G2086" s="4" t="str">
        <f t="shared" si="2"/>
        <v>SELP</v>
      </c>
      <c r="X2086" s="6" t="s">
        <v>277</v>
      </c>
    </row>
    <row r="2087" spans="1:24" ht="13" x14ac:dyDescent="0.15">
      <c r="A2087" s="15">
        <v>43769.679098298613</v>
      </c>
      <c r="B2087" s="6" t="s">
        <v>141</v>
      </c>
      <c r="C2087" s="6" t="s">
        <v>272</v>
      </c>
      <c r="E2087" s="4" t="str">
        <f t="shared" si="0"/>
        <v>Matthew Campos</v>
      </c>
      <c r="F2087" s="4" t="str">
        <f t="shared" si="1"/>
        <v>Manor New Tech</v>
      </c>
      <c r="G2087" s="4" t="str">
        <f t="shared" si="2"/>
        <v>WDLP</v>
      </c>
      <c r="N2087" s="6" t="s">
        <v>281</v>
      </c>
    </row>
    <row r="2088" spans="1:24" ht="13" x14ac:dyDescent="0.15">
      <c r="A2088" s="15">
        <v>43769.679726620372</v>
      </c>
      <c r="B2088" s="6" t="s">
        <v>141</v>
      </c>
      <c r="C2088" s="6" t="s">
        <v>272</v>
      </c>
      <c r="E2088" s="4" t="str">
        <f t="shared" si="0"/>
        <v>Aileen Rodriguez</v>
      </c>
      <c r="F2088" s="4" t="str">
        <f t="shared" si="1"/>
        <v>Manor New Tech</v>
      </c>
      <c r="G2088" s="4" t="str">
        <f t="shared" si="2"/>
        <v>WDLP</v>
      </c>
      <c r="N2088" s="6" t="s">
        <v>278</v>
      </c>
    </row>
    <row r="2089" spans="1:24" ht="13" x14ac:dyDescent="0.15">
      <c r="A2089" s="15">
        <v>43769.679918634254</v>
      </c>
      <c r="B2089" s="6" t="s">
        <v>141</v>
      </c>
      <c r="C2089" s="6" t="s">
        <v>288</v>
      </c>
      <c r="E2089" s="4" t="str">
        <f t="shared" si="0"/>
        <v>Camryn Wade</v>
      </c>
      <c r="F2089" s="4" t="str">
        <f t="shared" si="1"/>
        <v>Hendrickson</v>
      </c>
      <c r="G2089" s="4" t="str">
        <f t="shared" si="2"/>
        <v>WDLP</v>
      </c>
      <c r="K2089" s="6" t="s">
        <v>388</v>
      </c>
    </row>
    <row r="2090" spans="1:24" ht="13" x14ac:dyDescent="0.15">
      <c r="A2090" s="15">
        <v>43769.680558078704</v>
      </c>
      <c r="B2090" s="6" t="s">
        <v>9</v>
      </c>
      <c r="D2090" s="6" t="s">
        <v>288</v>
      </c>
      <c r="E2090" s="4" t="str">
        <f t="shared" si="0"/>
        <v>Avn Josh Manigsaca</v>
      </c>
      <c r="F2090" s="4" t="str">
        <f t="shared" si="1"/>
        <v>Hendrickson</v>
      </c>
      <c r="G2090" s="4" t="str">
        <f t="shared" si="2"/>
        <v>SELP</v>
      </c>
      <c r="V2090" s="6" t="s">
        <v>12</v>
      </c>
    </row>
    <row r="2091" spans="1:24" ht="13" x14ac:dyDescent="0.15">
      <c r="A2091" s="15">
        <v>43769.68062914352</v>
      </c>
      <c r="B2091" s="6" t="s">
        <v>141</v>
      </c>
      <c r="C2091" s="6" t="s">
        <v>272</v>
      </c>
      <c r="E2091" s="4" t="str">
        <f t="shared" si="0"/>
        <v>Lidia Guitierrez</v>
      </c>
      <c r="F2091" s="4" t="str">
        <f t="shared" si="1"/>
        <v>Manor New Tech</v>
      </c>
      <c r="G2091" s="4" t="str">
        <f t="shared" si="2"/>
        <v>WDLP</v>
      </c>
      <c r="N2091" s="6" t="s">
        <v>273</v>
      </c>
    </row>
    <row r="2092" spans="1:24" ht="13" x14ac:dyDescent="0.15">
      <c r="A2092" s="15">
        <v>43769.68066943287</v>
      </c>
      <c r="B2092" s="6" t="s">
        <v>9</v>
      </c>
      <c r="D2092" s="6" t="s">
        <v>288</v>
      </c>
      <c r="E2092" s="4" t="str">
        <f t="shared" si="0"/>
        <v>Trayton Selissen</v>
      </c>
      <c r="F2092" s="4" t="str">
        <f t="shared" si="1"/>
        <v>Hendrickson</v>
      </c>
      <c r="G2092" s="4" t="str">
        <f t="shared" si="2"/>
        <v>SELP</v>
      </c>
      <c r="V2092" s="6" t="s">
        <v>59</v>
      </c>
    </row>
    <row r="2093" spans="1:24" ht="13" x14ac:dyDescent="0.15">
      <c r="A2093" s="15">
        <v>43769.681655983797</v>
      </c>
      <c r="B2093" s="6" t="s">
        <v>141</v>
      </c>
      <c r="C2093" s="6" t="s">
        <v>288</v>
      </c>
      <c r="E2093" s="4" t="str">
        <f t="shared" si="0"/>
        <v>Jayden Banks</v>
      </c>
      <c r="F2093" s="4" t="str">
        <f t="shared" si="1"/>
        <v>Hendrickson</v>
      </c>
      <c r="G2093" s="4" t="str">
        <f t="shared" si="2"/>
        <v>WDLP</v>
      </c>
      <c r="K2093" s="6" t="s">
        <v>303</v>
      </c>
    </row>
    <row r="2094" spans="1:24" ht="13" x14ac:dyDescent="0.15">
      <c r="A2094" s="15">
        <v>43769.681734699072</v>
      </c>
      <c r="B2094" s="6" t="s">
        <v>141</v>
      </c>
      <c r="C2094" s="6" t="s">
        <v>288</v>
      </c>
      <c r="E2094" s="4" t="str">
        <f t="shared" si="0"/>
        <v>Aubrey Van Zandt</v>
      </c>
      <c r="F2094" s="4" t="str">
        <f t="shared" si="1"/>
        <v>Hendrickson</v>
      </c>
      <c r="G2094" s="4" t="str">
        <f t="shared" si="2"/>
        <v>WDLP</v>
      </c>
      <c r="K2094" s="6" t="s">
        <v>302</v>
      </c>
    </row>
    <row r="2095" spans="1:24" ht="13" x14ac:dyDescent="0.15">
      <c r="A2095" s="15">
        <v>43769.682411956019</v>
      </c>
      <c r="B2095" s="6" t="s">
        <v>9</v>
      </c>
      <c r="D2095" s="6" t="s">
        <v>288</v>
      </c>
      <c r="E2095" s="4" t="str">
        <f t="shared" si="0"/>
        <v>Isabella Gangle</v>
      </c>
      <c r="F2095" s="4" t="str">
        <f t="shared" si="1"/>
        <v>Hendrickson</v>
      </c>
      <c r="G2095" s="4" t="str">
        <f t="shared" si="2"/>
        <v>SELP</v>
      </c>
      <c r="V2095" s="6" t="s">
        <v>27</v>
      </c>
    </row>
    <row r="2096" spans="1:24" ht="13" x14ac:dyDescent="0.15">
      <c r="A2096" s="15">
        <v>43769.682467453706</v>
      </c>
      <c r="B2096" s="6" t="s">
        <v>141</v>
      </c>
      <c r="C2096" s="6" t="s">
        <v>288</v>
      </c>
      <c r="E2096" s="4" t="str">
        <f t="shared" si="0"/>
        <v>Brooke Wickersham</v>
      </c>
      <c r="F2096" s="4" t="str">
        <f t="shared" si="1"/>
        <v>Hendrickson</v>
      </c>
      <c r="G2096" s="4" t="str">
        <f t="shared" si="2"/>
        <v>WDLP</v>
      </c>
      <c r="K2096" s="6" t="s">
        <v>294</v>
      </c>
    </row>
    <row r="2097" spans="1:22" ht="13" x14ac:dyDescent="0.15">
      <c r="A2097" s="15">
        <v>43769.683624756944</v>
      </c>
      <c r="B2097" s="6" t="s">
        <v>141</v>
      </c>
      <c r="C2097" s="6" t="s">
        <v>288</v>
      </c>
      <c r="E2097" s="4" t="str">
        <f t="shared" si="0"/>
        <v>Kehali Bekalu</v>
      </c>
      <c r="F2097" s="4" t="str">
        <f t="shared" si="1"/>
        <v>Hendrickson</v>
      </c>
      <c r="G2097" s="4" t="str">
        <f t="shared" si="2"/>
        <v>WDLP</v>
      </c>
      <c r="K2097" s="6" t="s">
        <v>305</v>
      </c>
    </row>
    <row r="2098" spans="1:22" ht="13" x14ac:dyDescent="0.15">
      <c r="A2098" s="15">
        <v>43769.684544027783</v>
      </c>
      <c r="B2098" s="6" t="s">
        <v>141</v>
      </c>
      <c r="C2098" s="6" t="s">
        <v>288</v>
      </c>
      <c r="E2098" s="4" t="str">
        <f t="shared" si="0"/>
        <v>Christian Birt</v>
      </c>
      <c r="F2098" s="4" t="str">
        <f t="shared" si="1"/>
        <v>Hendrickson</v>
      </c>
      <c r="G2098" s="4" t="str">
        <f t="shared" si="2"/>
        <v>WDLP</v>
      </c>
      <c r="K2098" s="6" t="s">
        <v>291</v>
      </c>
    </row>
    <row r="2099" spans="1:22" ht="13" x14ac:dyDescent="0.15">
      <c r="A2099" s="15">
        <v>43769.684559143519</v>
      </c>
      <c r="B2099" s="6" t="s">
        <v>141</v>
      </c>
      <c r="C2099" s="6" t="s">
        <v>288</v>
      </c>
      <c r="E2099" s="4" t="str">
        <f t="shared" si="0"/>
        <v>Fanta Kante</v>
      </c>
      <c r="F2099" s="4" t="str">
        <f t="shared" si="1"/>
        <v>Hendrickson</v>
      </c>
      <c r="G2099" s="4" t="str">
        <f t="shared" si="2"/>
        <v>WDLP</v>
      </c>
      <c r="K2099" s="6" t="s">
        <v>322</v>
      </c>
    </row>
    <row r="2100" spans="1:22" ht="13" x14ac:dyDescent="0.15">
      <c r="A2100" s="15">
        <v>43769.684695370372</v>
      </c>
      <c r="B2100" s="6" t="s">
        <v>141</v>
      </c>
      <c r="C2100" s="6" t="s">
        <v>288</v>
      </c>
      <c r="E2100" s="4" t="str">
        <f t="shared" si="0"/>
        <v>Keysibeth Guerra</v>
      </c>
      <c r="F2100" s="4" t="str">
        <f t="shared" si="1"/>
        <v>Hendrickson</v>
      </c>
      <c r="G2100" s="4" t="str">
        <f t="shared" si="2"/>
        <v>WDLP</v>
      </c>
      <c r="K2100" s="6" t="s">
        <v>298</v>
      </c>
    </row>
    <row r="2101" spans="1:22" ht="13" x14ac:dyDescent="0.15">
      <c r="A2101" s="15">
        <v>43769.684853483792</v>
      </c>
      <c r="B2101" s="6" t="s">
        <v>9</v>
      </c>
      <c r="D2101" s="6" t="s">
        <v>288</v>
      </c>
      <c r="E2101" s="4" t="str">
        <f t="shared" si="0"/>
        <v>Jaykumar Patel</v>
      </c>
      <c r="F2101" s="4" t="str">
        <f t="shared" si="1"/>
        <v>Hendrickson</v>
      </c>
      <c r="G2101" s="4" t="str">
        <f t="shared" si="2"/>
        <v>SELP</v>
      </c>
      <c r="V2101" s="6" t="s">
        <v>31</v>
      </c>
    </row>
    <row r="2102" spans="1:22" ht="13" x14ac:dyDescent="0.15">
      <c r="A2102" s="15">
        <v>43769.684968946764</v>
      </c>
      <c r="B2102" s="6" t="s">
        <v>9</v>
      </c>
      <c r="D2102" s="6" t="s">
        <v>288</v>
      </c>
      <c r="E2102" s="4" t="str">
        <f t="shared" si="0"/>
        <v>Meagan Lavalle</v>
      </c>
      <c r="F2102" s="4" t="str">
        <f t="shared" si="1"/>
        <v>Hendrickson</v>
      </c>
      <c r="G2102" s="4" t="str">
        <f t="shared" si="2"/>
        <v>SELP</v>
      </c>
      <c r="V2102" s="6" t="s">
        <v>41</v>
      </c>
    </row>
    <row r="2103" spans="1:22" ht="13" x14ac:dyDescent="0.15">
      <c r="A2103" s="15">
        <v>43769.685616539355</v>
      </c>
      <c r="B2103" s="6" t="s">
        <v>9</v>
      </c>
      <c r="D2103" s="6" t="s">
        <v>288</v>
      </c>
      <c r="E2103" s="4" t="str">
        <f t="shared" si="0"/>
        <v>Pranit Arya</v>
      </c>
      <c r="F2103" s="4" t="str">
        <f t="shared" si="1"/>
        <v>Hendrickson</v>
      </c>
      <c r="G2103" s="4" t="str">
        <f t="shared" si="2"/>
        <v>SELP</v>
      </c>
      <c r="V2103" s="6" t="s">
        <v>55</v>
      </c>
    </row>
    <row r="2104" spans="1:22" ht="13" x14ac:dyDescent="0.15">
      <c r="A2104" s="15">
        <v>43769.685969131941</v>
      </c>
      <c r="B2104" s="6" t="s">
        <v>9</v>
      </c>
      <c r="D2104" s="6" t="s">
        <v>288</v>
      </c>
      <c r="E2104" s="4" t="str">
        <f t="shared" si="0"/>
        <v>Eliyas Salad</v>
      </c>
      <c r="F2104" s="4" t="str">
        <f t="shared" si="1"/>
        <v>Hendrickson</v>
      </c>
      <c r="G2104" s="4" t="str">
        <f t="shared" si="2"/>
        <v>SELP</v>
      </c>
      <c r="V2104" s="6" t="s">
        <v>20</v>
      </c>
    </row>
    <row r="2105" spans="1:22" ht="13" x14ac:dyDescent="0.15">
      <c r="A2105" s="15">
        <v>43769.686111377319</v>
      </c>
      <c r="B2105" s="6" t="s">
        <v>9</v>
      </c>
      <c r="D2105" s="6" t="s">
        <v>288</v>
      </c>
      <c r="E2105" s="4" t="str">
        <f t="shared" si="0"/>
        <v>Grace Parrott</v>
      </c>
      <c r="F2105" s="4" t="str">
        <f t="shared" si="1"/>
        <v>Hendrickson</v>
      </c>
      <c r="G2105" s="4" t="str">
        <f t="shared" si="2"/>
        <v>SELP</v>
      </c>
      <c r="V2105" s="6" t="s">
        <v>25</v>
      </c>
    </row>
    <row r="2106" spans="1:22" ht="13" x14ac:dyDescent="0.15">
      <c r="A2106" s="15">
        <v>43769.686497361108</v>
      </c>
      <c r="B2106" s="6" t="s">
        <v>9</v>
      </c>
      <c r="D2106" s="6" t="s">
        <v>288</v>
      </c>
      <c r="E2106" s="4" t="str">
        <f t="shared" si="0"/>
        <v>Moustapha Toure</v>
      </c>
      <c r="F2106" s="4" t="str">
        <f t="shared" si="1"/>
        <v>Hendrickson</v>
      </c>
      <c r="G2106" s="4" t="str">
        <f t="shared" si="2"/>
        <v>SELP</v>
      </c>
      <c r="V2106" s="6" t="s">
        <v>45</v>
      </c>
    </row>
    <row r="2107" spans="1:22" ht="13" x14ac:dyDescent="0.15">
      <c r="A2107" s="15">
        <v>43769.686681967592</v>
      </c>
      <c r="B2107" s="6" t="s">
        <v>9</v>
      </c>
      <c r="D2107" s="6" t="s">
        <v>288</v>
      </c>
      <c r="E2107" s="4" t="str">
        <f t="shared" si="0"/>
        <v>Bryan Pham</v>
      </c>
      <c r="F2107" s="4" t="str">
        <f t="shared" si="1"/>
        <v>Hendrickson</v>
      </c>
      <c r="G2107" s="4" t="str">
        <f t="shared" si="2"/>
        <v>SELP</v>
      </c>
      <c r="V2107" s="6" t="s">
        <v>18</v>
      </c>
    </row>
    <row r="2108" spans="1:22" ht="13" x14ac:dyDescent="0.15">
      <c r="A2108" s="15">
        <v>43769.686683449079</v>
      </c>
      <c r="B2108" s="6" t="s">
        <v>141</v>
      </c>
      <c r="C2108" s="6" t="s">
        <v>288</v>
      </c>
      <c r="E2108" s="4" t="str">
        <f t="shared" si="0"/>
        <v>Rodrick Williams</v>
      </c>
      <c r="F2108" s="4" t="str">
        <f t="shared" si="1"/>
        <v>Hendrickson</v>
      </c>
      <c r="G2108" s="4" t="str">
        <f t="shared" si="2"/>
        <v>WDLP</v>
      </c>
      <c r="K2108" s="6" t="s">
        <v>308</v>
      </c>
    </row>
    <row r="2109" spans="1:22" ht="13" x14ac:dyDescent="0.15">
      <c r="A2109" s="15">
        <v>43769.687356400464</v>
      </c>
      <c r="B2109" s="6" t="s">
        <v>9</v>
      </c>
      <c r="D2109" s="6" t="s">
        <v>288</v>
      </c>
      <c r="E2109" s="4" t="str">
        <f t="shared" si="0"/>
        <v>Benjamin Pham</v>
      </c>
      <c r="F2109" s="4" t="str">
        <f t="shared" si="1"/>
        <v>Hendrickson</v>
      </c>
      <c r="G2109" s="4" t="str">
        <f t="shared" si="2"/>
        <v>SELP</v>
      </c>
      <c r="V2109" s="6" t="s">
        <v>14</v>
      </c>
    </row>
    <row r="2110" spans="1:22" ht="13" x14ac:dyDescent="0.15">
      <c r="A2110" s="15">
        <v>43769.68746966435</v>
      </c>
      <c r="B2110" s="6" t="s">
        <v>9</v>
      </c>
      <c r="D2110" s="6" t="s">
        <v>288</v>
      </c>
      <c r="E2110" s="4" t="str">
        <f t="shared" si="0"/>
        <v>Monae Thompson</v>
      </c>
      <c r="F2110" s="4" t="str">
        <f t="shared" si="1"/>
        <v>Hendrickson</v>
      </c>
      <c r="G2110" s="4" t="str">
        <f t="shared" si="2"/>
        <v>SELP</v>
      </c>
      <c r="V2110" s="6" t="s">
        <v>43</v>
      </c>
    </row>
    <row r="2111" spans="1:22" ht="13" x14ac:dyDescent="0.15">
      <c r="A2111" s="15">
        <v>43769.688447650464</v>
      </c>
      <c r="B2111" s="6" t="s">
        <v>141</v>
      </c>
      <c r="C2111" s="6" t="s">
        <v>288</v>
      </c>
      <c r="E2111" s="4" t="str">
        <f t="shared" si="0"/>
        <v>Fatima Ali</v>
      </c>
      <c r="F2111" s="4" t="str">
        <f t="shared" si="1"/>
        <v>Hendrickson</v>
      </c>
      <c r="G2111" s="4" t="str">
        <f t="shared" si="2"/>
        <v>WDLP</v>
      </c>
      <c r="K2111" s="6" t="s">
        <v>301</v>
      </c>
    </row>
    <row r="2112" spans="1:22" ht="13" x14ac:dyDescent="0.15">
      <c r="A2112" s="15">
        <v>43769.690565972225</v>
      </c>
      <c r="B2112" s="6" t="s">
        <v>9</v>
      </c>
      <c r="D2112" s="6" t="s">
        <v>288</v>
      </c>
      <c r="E2112" s="4" t="str">
        <f t="shared" si="0"/>
        <v>Kayleigh Roberts</v>
      </c>
      <c r="F2112" s="4" t="str">
        <f t="shared" si="1"/>
        <v>Hendrickson</v>
      </c>
      <c r="G2112" s="4" t="str">
        <f t="shared" si="2"/>
        <v>SELP</v>
      </c>
      <c r="V2112" s="6" t="s">
        <v>35</v>
      </c>
    </row>
    <row r="2113" spans="1:26" ht="13" x14ac:dyDescent="0.15">
      <c r="A2113" s="15">
        <v>43769.695504363423</v>
      </c>
      <c r="B2113" s="6" t="s">
        <v>141</v>
      </c>
      <c r="C2113" s="6" t="s">
        <v>272</v>
      </c>
      <c r="E2113" s="4" t="str">
        <f t="shared" si="0"/>
        <v>Mahder Adenew</v>
      </c>
      <c r="F2113" s="4" t="str">
        <f t="shared" si="1"/>
        <v>Manor New Tech</v>
      </c>
      <c r="G2113" s="4" t="str">
        <f t="shared" si="2"/>
        <v>WDLP</v>
      </c>
      <c r="N2113" s="6" t="s">
        <v>312</v>
      </c>
    </row>
    <row r="2114" spans="1:26" ht="13" x14ac:dyDescent="0.15">
      <c r="A2114" s="15">
        <v>43769.695802303242</v>
      </c>
      <c r="B2114" s="6" t="s">
        <v>141</v>
      </c>
      <c r="C2114" s="6" t="s">
        <v>272</v>
      </c>
      <c r="E2114" s="4" t="str">
        <f t="shared" si="0"/>
        <v>Emily Wall-Mata</v>
      </c>
      <c r="F2114" s="4" t="str">
        <f t="shared" si="1"/>
        <v>Manor New Tech</v>
      </c>
      <c r="G2114" s="4" t="str">
        <f t="shared" si="2"/>
        <v>WDLP</v>
      </c>
      <c r="N2114" s="6" t="s">
        <v>313</v>
      </c>
    </row>
    <row r="2115" spans="1:26" ht="13" x14ac:dyDescent="0.15">
      <c r="A2115" s="15">
        <v>43769.696119629632</v>
      </c>
      <c r="B2115" s="6" t="s">
        <v>141</v>
      </c>
      <c r="C2115" s="6" t="s">
        <v>288</v>
      </c>
      <c r="E2115" s="4" t="str">
        <f t="shared" si="0"/>
        <v>Daniel Nelson</v>
      </c>
      <c r="F2115" s="4" t="str">
        <f t="shared" si="1"/>
        <v>Hendrickson</v>
      </c>
      <c r="G2115" s="4" t="str">
        <f t="shared" si="2"/>
        <v>WDLP</v>
      </c>
      <c r="K2115" s="6" t="s">
        <v>331</v>
      </c>
    </row>
    <row r="2116" spans="1:26" ht="13" x14ac:dyDescent="0.15">
      <c r="A2116" s="15">
        <v>43769.698054050925</v>
      </c>
      <c r="B2116" s="6" t="s">
        <v>9</v>
      </c>
      <c r="D2116" s="6" t="s">
        <v>288</v>
      </c>
      <c r="E2116" s="4" t="str">
        <f t="shared" si="0"/>
        <v>Matthew Hernandez</v>
      </c>
      <c r="F2116" s="4" t="str">
        <f t="shared" si="1"/>
        <v>Hendrickson</v>
      </c>
      <c r="G2116" s="4" t="str">
        <f t="shared" si="2"/>
        <v>SELP</v>
      </c>
      <c r="V2116" s="6" t="s">
        <v>39</v>
      </c>
    </row>
    <row r="2117" spans="1:26" ht="13" x14ac:dyDescent="0.15">
      <c r="A2117" s="15">
        <v>43769.698185046298</v>
      </c>
      <c r="B2117" s="6" t="s">
        <v>9</v>
      </c>
      <c r="D2117" s="6" t="s">
        <v>288</v>
      </c>
      <c r="E2117" s="4" t="str">
        <f t="shared" si="0"/>
        <v>Raafeh Ahmed</v>
      </c>
      <c r="F2117" s="4" t="str">
        <f t="shared" si="1"/>
        <v>Hendrickson</v>
      </c>
      <c r="G2117" s="4" t="str">
        <f t="shared" si="2"/>
        <v>SELP</v>
      </c>
      <c r="V2117" s="6" t="s">
        <v>57</v>
      </c>
    </row>
    <row r="2118" spans="1:26" ht="13" x14ac:dyDescent="0.15">
      <c r="A2118" s="15">
        <v>43769.698478206017</v>
      </c>
      <c r="B2118" s="6" t="s">
        <v>9</v>
      </c>
      <c r="D2118" s="6" t="s">
        <v>144</v>
      </c>
      <c r="E2118" s="4" t="str">
        <f t="shared" si="0"/>
        <v>Uriel Hernandez</v>
      </c>
      <c r="F2118" s="4" t="str">
        <f t="shared" si="1"/>
        <v>Del Valle</v>
      </c>
      <c r="G2118" s="4" t="str">
        <f t="shared" si="2"/>
        <v>SELP</v>
      </c>
      <c r="T2118" s="6" t="s">
        <v>353</v>
      </c>
    </row>
    <row r="2119" spans="1:26" ht="13" x14ac:dyDescent="0.15">
      <c r="A2119" s="15">
        <v>43769.699159768519</v>
      </c>
      <c r="B2119" s="6" t="s">
        <v>9</v>
      </c>
      <c r="D2119" s="6" t="s">
        <v>288</v>
      </c>
      <c r="E2119" s="4" t="str">
        <f t="shared" si="0"/>
        <v>Bilal Salad</v>
      </c>
      <c r="F2119" s="4" t="str">
        <f t="shared" si="1"/>
        <v>Hendrickson</v>
      </c>
      <c r="G2119" s="4" t="str">
        <f t="shared" si="2"/>
        <v>SELP</v>
      </c>
      <c r="V2119" s="6" t="s">
        <v>16</v>
      </c>
    </row>
    <row r="2120" spans="1:26" ht="13" x14ac:dyDescent="0.15">
      <c r="A2120" s="15">
        <v>43769.700889826388</v>
      </c>
      <c r="B2120" s="6" t="s">
        <v>141</v>
      </c>
      <c r="C2120" s="6" t="s">
        <v>332</v>
      </c>
      <c r="E2120" s="4" t="str">
        <f t="shared" si="0"/>
        <v>Merlin Hernandez</v>
      </c>
      <c r="F2120" s="4" t="str">
        <f t="shared" si="1"/>
        <v>Manor Senior High School</v>
      </c>
      <c r="G2120" s="4" t="str">
        <f t="shared" si="2"/>
        <v>WDLP</v>
      </c>
      <c r="O2120" s="6" t="s">
        <v>333</v>
      </c>
    </row>
    <row r="2121" spans="1:26" ht="13" x14ac:dyDescent="0.15">
      <c r="A2121" s="15">
        <v>43769.703175891205</v>
      </c>
      <c r="B2121" s="6" t="s">
        <v>9</v>
      </c>
      <c r="D2121" s="6" t="s">
        <v>272</v>
      </c>
      <c r="E2121" s="4" t="str">
        <f t="shared" si="0"/>
        <v>Ryan Sexton</v>
      </c>
      <c r="F2121" s="4" t="str">
        <f t="shared" si="1"/>
        <v>Manor New Tech</v>
      </c>
      <c r="G2121" s="4" t="str">
        <f t="shared" si="2"/>
        <v>SELP</v>
      </c>
      <c r="X2121" s="6" t="s">
        <v>282</v>
      </c>
    </row>
    <row r="2122" spans="1:26" ht="13" x14ac:dyDescent="0.15">
      <c r="A2122" s="15">
        <v>43769.70343436343</v>
      </c>
      <c r="B2122" s="6" t="s">
        <v>9</v>
      </c>
      <c r="D2122" s="6" t="s">
        <v>332</v>
      </c>
      <c r="E2122" s="4" t="str">
        <f t="shared" si="0"/>
        <v>Pradeep Tamang</v>
      </c>
      <c r="F2122" s="4" t="str">
        <f t="shared" si="1"/>
        <v>Manor Senior High School</v>
      </c>
      <c r="G2122" s="4" t="str">
        <f t="shared" si="2"/>
        <v>SELP</v>
      </c>
      <c r="Z2122" s="6" t="s">
        <v>337</v>
      </c>
    </row>
    <row r="2123" spans="1:26" ht="13" x14ac:dyDescent="0.15">
      <c r="A2123" s="15">
        <v>43769.703982615742</v>
      </c>
      <c r="B2123" s="6" t="s">
        <v>141</v>
      </c>
      <c r="C2123" s="6" t="s">
        <v>272</v>
      </c>
      <c r="E2123" s="4" t="str">
        <f t="shared" si="0"/>
        <v>Abdourahamane Ndiaye</v>
      </c>
      <c r="F2123" s="4" t="str">
        <f t="shared" si="1"/>
        <v>Manor New Tech</v>
      </c>
      <c r="G2123" s="4" t="str">
        <f t="shared" si="2"/>
        <v>WDLP</v>
      </c>
      <c r="N2123" s="6" t="s">
        <v>334</v>
      </c>
    </row>
    <row r="2124" spans="1:26" ht="13" x14ac:dyDescent="0.15">
      <c r="A2124" s="15">
        <v>43769.704370763888</v>
      </c>
      <c r="B2124" s="6" t="s">
        <v>141</v>
      </c>
      <c r="C2124" s="6" t="s">
        <v>272</v>
      </c>
      <c r="E2124" s="4" t="str">
        <f t="shared" si="0"/>
        <v>Abdourahamane Ndiaye</v>
      </c>
      <c r="F2124" s="4" t="str">
        <f t="shared" si="1"/>
        <v>Manor New Tech</v>
      </c>
      <c r="G2124" s="4" t="str">
        <f t="shared" si="2"/>
        <v>WDLP</v>
      </c>
      <c r="N2124" s="6" t="s">
        <v>334</v>
      </c>
    </row>
    <row r="2125" spans="1:26" ht="13" x14ac:dyDescent="0.15">
      <c r="A2125" s="15">
        <v>43769.704798634259</v>
      </c>
      <c r="B2125" s="6" t="s">
        <v>141</v>
      </c>
      <c r="C2125" s="6" t="s">
        <v>332</v>
      </c>
      <c r="E2125" s="4" t="str">
        <f t="shared" si="0"/>
        <v>Talia Figueroa</v>
      </c>
      <c r="F2125" s="4" t="str">
        <f t="shared" si="1"/>
        <v>Manor Senior High School</v>
      </c>
      <c r="G2125" s="4" t="str">
        <f t="shared" si="2"/>
        <v>WDLP</v>
      </c>
      <c r="O2125" s="6" t="s">
        <v>344</v>
      </c>
    </row>
    <row r="2126" spans="1:26" ht="13" x14ac:dyDescent="0.15">
      <c r="A2126" s="15">
        <v>43769.704879942132</v>
      </c>
      <c r="B2126" s="6" t="s">
        <v>141</v>
      </c>
      <c r="C2126" s="6" t="s">
        <v>272</v>
      </c>
      <c r="E2126" s="4" t="str">
        <f t="shared" si="0"/>
        <v>Abdourahamane Ndiaye</v>
      </c>
      <c r="F2126" s="4" t="str">
        <f t="shared" si="1"/>
        <v>Manor New Tech</v>
      </c>
      <c r="G2126" s="4" t="str">
        <f t="shared" si="2"/>
        <v>WDLP</v>
      </c>
      <c r="N2126" s="6" t="s">
        <v>334</v>
      </c>
    </row>
    <row r="2127" spans="1:26" ht="13" x14ac:dyDescent="0.15">
      <c r="A2127" s="15">
        <v>43769.705214675923</v>
      </c>
      <c r="B2127" s="6" t="s">
        <v>141</v>
      </c>
      <c r="C2127" s="6" t="s">
        <v>332</v>
      </c>
      <c r="E2127" s="4" t="str">
        <f t="shared" si="0"/>
        <v>Alissa Ortiz Gonzalez</v>
      </c>
      <c r="F2127" s="4" t="str">
        <f t="shared" si="1"/>
        <v>Manor Senior High School</v>
      </c>
      <c r="G2127" s="4" t="str">
        <f t="shared" si="2"/>
        <v>WDLP</v>
      </c>
      <c r="O2127" s="6" t="s">
        <v>335</v>
      </c>
    </row>
    <row r="2128" spans="1:26" ht="13" x14ac:dyDescent="0.15">
      <c r="A2128" s="15">
        <v>43769.705736296295</v>
      </c>
      <c r="B2128" s="6" t="s">
        <v>141</v>
      </c>
      <c r="C2128" s="6" t="s">
        <v>288</v>
      </c>
      <c r="E2128" s="4" t="str">
        <f t="shared" si="0"/>
        <v>Madison Arrington</v>
      </c>
      <c r="F2128" s="4" t="str">
        <f t="shared" si="1"/>
        <v>Hendrickson</v>
      </c>
      <c r="G2128" s="4" t="str">
        <f t="shared" si="2"/>
        <v>WDLP</v>
      </c>
      <c r="K2128" s="6" t="s">
        <v>395</v>
      </c>
    </row>
    <row r="2129" spans="1:27" ht="13" x14ac:dyDescent="0.15">
      <c r="A2129" s="15">
        <v>43769.70599451389</v>
      </c>
      <c r="B2129" s="6" t="s">
        <v>9</v>
      </c>
      <c r="D2129" s="6" t="s">
        <v>210</v>
      </c>
      <c r="E2129" s="4" t="str">
        <f t="shared" si="0"/>
        <v>Kaiya Bello-Munn</v>
      </c>
      <c r="F2129" s="4" t="str">
        <f t="shared" si="1"/>
        <v>Manor Early College High School</v>
      </c>
      <c r="G2129" s="4" t="str">
        <f t="shared" si="2"/>
        <v>SELP</v>
      </c>
      <c r="W2129" s="6" t="s">
        <v>347</v>
      </c>
    </row>
    <row r="2130" spans="1:27" ht="13" x14ac:dyDescent="0.15">
      <c r="A2130" s="15">
        <v>43769.707060821762</v>
      </c>
      <c r="B2130" s="6" t="s">
        <v>141</v>
      </c>
      <c r="C2130" s="6" t="s">
        <v>332</v>
      </c>
      <c r="E2130" s="4" t="str">
        <f t="shared" si="0"/>
        <v>Alaya Wright</v>
      </c>
      <c r="F2130" s="4" t="str">
        <f t="shared" si="1"/>
        <v>Manor Senior High School</v>
      </c>
      <c r="G2130" s="4" t="str">
        <f t="shared" si="2"/>
        <v>WDLP</v>
      </c>
      <c r="O2130" s="6" t="s">
        <v>396</v>
      </c>
    </row>
    <row r="2131" spans="1:27" ht="13" x14ac:dyDescent="0.15">
      <c r="A2131" s="15">
        <v>43769.714055578705</v>
      </c>
      <c r="B2131" s="6" t="s">
        <v>141</v>
      </c>
      <c r="C2131" s="6" t="s">
        <v>332</v>
      </c>
      <c r="E2131" s="4" t="str">
        <f t="shared" si="0"/>
        <v>Alyssa Smith</v>
      </c>
      <c r="F2131" s="4" t="str">
        <f t="shared" si="1"/>
        <v>Manor Senior High School</v>
      </c>
      <c r="G2131" s="4" t="str">
        <f t="shared" si="2"/>
        <v>WDLP</v>
      </c>
      <c r="O2131" s="6" t="s">
        <v>346</v>
      </c>
    </row>
    <row r="2132" spans="1:27" ht="13" x14ac:dyDescent="0.15">
      <c r="A2132" s="15">
        <v>43769.714106053245</v>
      </c>
      <c r="B2132" s="6" t="s">
        <v>141</v>
      </c>
      <c r="C2132" s="6" t="s">
        <v>332</v>
      </c>
      <c r="E2132" s="4" t="str">
        <f t="shared" si="0"/>
        <v>Kaleb Ramirez</v>
      </c>
      <c r="F2132" s="4" t="str">
        <f t="shared" si="1"/>
        <v>Manor Senior High School</v>
      </c>
      <c r="G2132" s="4" t="str">
        <f t="shared" si="2"/>
        <v>WDLP</v>
      </c>
      <c r="O2132" s="6" t="s">
        <v>349</v>
      </c>
    </row>
    <row r="2133" spans="1:27" ht="13" x14ac:dyDescent="0.15">
      <c r="A2133" s="15">
        <v>43769.714868842595</v>
      </c>
      <c r="B2133" s="6" t="s">
        <v>141</v>
      </c>
      <c r="C2133" s="6" t="s">
        <v>332</v>
      </c>
      <c r="E2133" s="4" t="str">
        <f t="shared" si="0"/>
        <v>Celeste Robertson</v>
      </c>
      <c r="F2133" s="4" t="str">
        <f t="shared" si="1"/>
        <v>Manor Senior High School</v>
      </c>
      <c r="G2133" s="4" t="str">
        <f t="shared" si="2"/>
        <v>WDLP</v>
      </c>
      <c r="O2133" s="6" t="s">
        <v>348</v>
      </c>
    </row>
    <row r="2134" spans="1:27" ht="13" x14ac:dyDescent="0.15">
      <c r="A2134" s="15">
        <v>43769.750254907412</v>
      </c>
      <c r="B2134" s="6" t="s">
        <v>9</v>
      </c>
      <c r="D2134" s="6" t="s">
        <v>144</v>
      </c>
      <c r="E2134" s="4" t="str">
        <f t="shared" si="0"/>
        <v>Uriel Hernandez</v>
      </c>
      <c r="F2134" s="4" t="str">
        <f t="shared" si="1"/>
        <v>Del Valle</v>
      </c>
      <c r="G2134" s="4" t="str">
        <f t="shared" si="2"/>
        <v>SELP</v>
      </c>
      <c r="T2134" s="6" t="s">
        <v>353</v>
      </c>
    </row>
    <row r="2135" spans="1:27" ht="13" x14ac:dyDescent="0.15">
      <c r="A2135" s="15">
        <v>43770.388950983797</v>
      </c>
      <c r="B2135" s="6" t="s">
        <v>141</v>
      </c>
      <c r="C2135" s="6" t="s">
        <v>288</v>
      </c>
      <c r="E2135" s="4" t="str">
        <f t="shared" si="0"/>
        <v>Skylar Schlicht</v>
      </c>
      <c r="F2135" s="4" t="str">
        <f t="shared" si="1"/>
        <v>Hendrickson</v>
      </c>
      <c r="G2135" s="4" t="str">
        <f t="shared" si="2"/>
        <v>WDLP</v>
      </c>
      <c r="K2135" s="6" t="s">
        <v>295</v>
      </c>
    </row>
    <row r="2136" spans="1:27" ht="13" x14ac:dyDescent="0.15">
      <c r="A2136" s="15">
        <v>43773.637179270838</v>
      </c>
      <c r="B2136" s="6" t="s">
        <v>141</v>
      </c>
      <c r="C2136" s="6" t="s">
        <v>210</v>
      </c>
      <c r="E2136" s="4" t="str">
        <f t="shared" si="0"/>
        <v>Diego Garcia</v>
      </c>
      <c r="F2136" s="4" t="str">
        <f t="shared" si="1"/>
        <v>Manor Early College High School</v>
      </c>
      <c r="G2136" s="4" t="str">
        <f t="shared" si="2"/>
        <v>WDLP</v>
      </c>
      <c r="L2136" s="6" t="s">
        <v>241</v>
      </c>
    </row>
    <row r="2137" spans="1:27" ht="13" x14ac:dyDescent="0.15">
      <c r="A2137" s="15">
        <v>43773.672497719905</v>
      </c>
      <c r="B2137" s="6" t="s">
        <v>141</v>
      </c>
      <c r="C2137" s="6" t="s">
        <v>144</v>
      </c>
      <c r="E2137" s="4" t="str">
        <f t="shared" si="0"/>
        <v>Clarissa Leija</v>
      </c>
      <c r="F2137" s="4" t="str">
        <f t="shared" si="1"/>
        <v>Del Valle</v>
      </c>
      <c r="G2137" s="4" t="str">
        <f t="shared" si="2"/>
        <v>WDLP</v>
      </c>
      <c r="I2137" s="6" t="s">
        <v>287</v>
      </c>
    </row>
    <row r="2138" spans="1:27" ht="13" x14ac:dyDescent="0.15">
      <c r="A2138" s="15">
        <v>43773.673129861112</v>
      </c>
      <c r="B2138" s="6" t="s">
        <v>9</v>
      </c>
      <c r="D2138" s="6" t="s">
        <v>144</v>
      </c>
      <c r="E2138" s="4" t="str">
        <f t="shared" si="0"/>
        <v>Quavon Jones</v>
      </c>
      <c r="F2138" s="4" t="str">
        <f t="shared" si="1"/>
        <v>Del Valle</v>
      </c>
      <c r="G2138" s="4" t="str">
        <f t="shared" si="2"/>
        <v>SELP</v>
      </c>
      <c r="T2138" s="6" t="s">
        <v>357</v>
      </c>
    </row>
    <row r="2139" spans="1:27" ht="13" x14ac:dyDescent="0.15">
      <c r="A2139" s="15">
        <v>43773.673215856485</v>
      </c>
      <c r="B2139" s="6" t="s">
        <v>141</v>
      </c>
      <c r="C2139" s="6" t="s">
        <v>144</v>
      </c>
      <c r="E2139" s="4" t="str">
        <f t="shared" si="0"/>
        <v>Thalia Perez Mendoza</v>
      </c>
      <c r="F2139" s="4" t="str">
        <f t="shared" si="1"/>
        <v>Del Valle</v>
      </c>
      <c r="G2139" s="4" t="str">
        <f t="shared" si="2"/>
        <v>WDLP</v>
      </c>
      <c r="I2139" s="6" t="s">
        <v>358</v>
      </c>
    </row>
    <row r="2140" spans="1:27" ht="13" x14ac:dyDescent="0.15">
      <c r="A2140" s="15">
        <v>43773.673266435188</v>
      </c>
      <c r="B2140" s="6" t="s">
        <v>141</v>
      </c>
      <c r="C2140" s="6" t="s">
        <v>144</v>
      </c>
      <c r="E2140" s="4" t="str">
        <f t="shared" si="0"/>
        <v>Emily Lopez Campos</v>
      </c>
      <c r="F2140" s="4" t="str">
        <f t="shared" si="1"/>
        <v>Del Valle</v>
      </c>
      <c r="G2140" s="4" t="str">
        <f t="shared" si="2"/>
        <v>WDLP</v>
      </c>
      <c r="I2140" s="6" t="s">
        <v>285</v>
      </c>
    </row>
    <row r="2141" spans="1:27" ht="13" x14ac:dyDescent="0.15">
      <c r="A2141" s="15">
        <v>43773.675288333332</v>
      </c>
      <c r="B2141" s="6" t="s">
        <v>141</v>
      </c>
      <c r="C2141" s="6" t="s">
        <v>144</v>
      </c>
      <c r="E2141" s="4" t="str">
        <f t="shared" si="0"/>
        <v>Florence Nyiraneza</v>
      </c>
      <c r="F2141" s="4" t="str">
        <f t="shared" si="1"/>
        <v>Del Valle</v>
      </c>
      <c r="G2141" s="4" t="str">
        <f t="shared" si="2"/>
        <v>WDLP</v>
      </c>
      <c r="I2141" s="6" t="s">
        <v>150</v>
      </c>
    </row>
    <row r="2142" spans="1:27" ht="13" x14ac:dyDescent="0.15">
      <c r="A2142" s="15">
        <v>43773.675910937498</v>
      </c>
      <c r="B2142" s="6" t="s">
        <v>141</v>
      </c>
      <c r="C2142" s="6" t="s">
        <v>144</v>
      </c>
      <c r="E2142" s="4" t="str">
        <f t="shared" si="0"/>
        <v>Adrian Zermeno</v>
      </c>
      <c r="F2142" s="4" t="str">
        <f t="shared" si="1"/>
        <v>Del Valle</v>
      </c>
      <c r="G2142" s="4" t="str">
        <f t="shared" si="2"/>
        <v>WDLP</v>
      </c>
      <c r="I2142" s="6" t="s">
        <v>296</v>
      </c>
    </row>
    <row r="2143" spans="1:27" ht="13" x14ac:dyDescent="0.15">
      <c r="A2143" s="15">
        <v>43773.679696238425</v>
      </c>
      <c r="B2143" s="6" t="s">
        <v>9</v>
      </c>
      <c r="D2143" s="6" t="s">
        <v>144</v>
      </c>
      <c r="E2143" s="4" t="str">
        <f t="shared" si="0"/>
        <v>Julian Garza</v>
      </c>
      <c r="F2143" s="4" t="str">
        <f t="shared" si="1"/>
        <v>Del Valle</v>
      </c>
      <c r="G2143" s="4" t="str">
        <f t="shared" si="2"/>
        <v>SELP</v>
      </c>
      <c r="T2143" s="6" t="s">
        <v>147</v>
      </c>
    </row>
    <row r="2144" spans="1:27" ht="13" x14ac:dyDescent="0.15">
      <c r="A2144" s="15">
        <v>43773.679737037033</v>
      </c>
      <c r="B2144" s="6" t="s">
        <v>9</v>
      </c>
      <c r="D2144" s="6" t="s">
        <v>149</v>
      </c>
      <c r="E2144" s="4" t="str">
        <f t="shared" si="0"/>
        <v>Joshua Guiang</v>
      </c>
      <c r="F2144" s="4" t="str">
        <f t="shared" si="1"/>
        <v>Pflugerville</v>
      </c>
      <c r="G2144" s="4" t="str">
        <f t="shared" si="2"/>
        <v>SELP</v>
      </c>
      <c r="AA2144" s="6" t="s">
        <v>84</v>
      </c>
    </row>
    <row r="2145" spans="1:27" ht="13" x14ac:dyDescent="0.15">
      <c r="A2145" s="15">
        <v>43773.679786111112</v>
      </c>
      <c r="B2145" s="6" t="s">
        <v>9</v>
      </c>
      <c r="D2145" s="6" t="s">
        <v>149</v>
      </c>
      <c r="E2145" s="4" t="str">
        <f t="shared" si="0"/>
        <v>Audrey Le</v>
      </c>
      <c r="F2145" s="4" t="str">
        <f t="shared" si="1"/>
        <v>Pflugerville</v>
      </c>
      <c r="G2145" s="4" t="str">
        <f t="shared" si="2"/>
        <v>SELP</v>
      </c>
      <c r="AA2145" s="6" t="s">
        <v>68</v>
      </c>
    </row>
    <row r="2146" spans="1:27" ht="13" x14ac:dyDescent="0.15">
      <c r="A2146" s="15">
        <v>43773.680199270835</v>
      </c>
      <c r="B2146" s="6" t="s">
        <v>141</v>
      </c>
      <c r="C2146" s="6" t="s">
        <v>144</v>
      </c>
      <c r="E2146" s="4" t="str">
        <f t="shared" si="0"/>
        <v>Estrellita Dilbert</v>
      </c>
      <c r="F2146" s="4" t="str">
        <f t="shared" si="1"/>
        <v>Del Valle</v>
      </c>
      <c r="G2146" s="4" t="str">
        <f t="shared" si="2"/>
        <v>WDLP</v>
      </c>
      <c r="I2146" s="6" t="s">
        <v>146</v>
      </c>
    </row>
    <row r="2147" spans="1:27" ht="13" x14ac:dyDescent="0.15">
      <c r="A2147" s="15">
        <v>43773.681121979171</v>
      </c>
      <c r="B2147" s="6" t="s">
        <v>141</v>
      </c>
      <c r="C2147" s="6" t="s">
        <v>144</v>
      </c>
      <c r="E2147" s="4" t="str">
        <f t="shared" si="0"/>
        <v>Xochilth Rojo Arroyo</v>
      </c>
      <c r="F2147" s="4" t="str">
        <f t="shared" si="1"/>
        <v>Del Valle</v>
      </c>
      <c r="G2147" s="4" t="str">
        <f t="shared" si="2"/>
        <v>WDLP</v>
      </c>
      <c r="I2147" s="6" t="s">
        <v>154</v>
      </c>
    </row>
    <row r="2148" spans="1:27" ht="13" x14ac:dyDescent="0.15">
      <c r="A2148" s="15">
        <v>43773.68122741898</v>
      </c>
      <c r="B2148" s="6" t="s">
        <v>9</v>
      </c>
      <c r="D2148" s="6" t="s">
        <v>149</v>
      </c>
      <c r="E2148" s="4" t="str">
        <f t="shared" si="0"/>
        <v>Diego Becerra</v>
      </c>
      <c r="F2148" s="4" t="str">
        <f t="shared" si="1"/>
        <v>Pflugerville</v>
      </c>
      <c r="G2148" s="4" t="str">
        <f t="shared" si="2"/>
        <v>SELP</v>
      </c>
      <c r="AA2148" s="6" t="s">
        <v>74</v>
      </c>
    </row>
    <row r="2149" spans="1:27" ht="13" x14ac:dyDescent="0.15">
      <c r="A2149" s="15">
        <v>43773.681311168984</v>
      </c>
      <c r="B2149" s="6" t="s">
        <v>9</v>
      </c>
      <c r="D2149" s="6" t="s">
        <v>149</v>
      </c>
      <c r="E2149" s="4" t="str">
        <f t="shared" si="0"/>
        <v>Isabel Suarez</v>
      </c>
      <c r="F2149" s="4" t="str">
        <f t="shared" si="1"/>
        <v>Pflugerville</v>
      </c>
      <c r="G2149" s="4" t="str">
        <f t="shared" si="2"/>
        <v>SELP</v>
      </c>
      <c r="AA2149" s="6" t="s">
        <v>78</v>
      </c>
    </row>
    <row r="2150" spans="1:27" ht="13" x14ac:dyDescent="0.15">
      <c r="A2150" s="15">
        <v>43773.681671782411</v>
      </c>
      <c r="B2150" s="6" t="s">
        <v>141</v>
      </c>
      <c r="C2150" s="6" t="s">
        <v>149</v>
      </c>
      <c r="E2150" s="4" t="str">
        <f t="shared" si="0"/>
        <v>Keira Tran</v>
      </c>
      <c r="F2150" s="4" t="str">
        <f t="shared" si="1"/>
        <v>Pflugerville</v>
      </c>
      <c r="G2150" s="4" t="str">
        <f t="shared" si="2"/>
        <v>WDLP</v>
      </c>
      <c r="P2150" s="6" t="s">
        <v>157</v>
      </c>
    </row>
    <row r="2151" spans="1:27" ht="13" x14ac:dyDescent="0.15">
      <c r="A2151" s="15">
        <v>43773.681940555558</v>
      </c>
      <c r="B2151" s="6" t="s">
        <v>9</v>
      </c>
      <c r="D2151" s="6" t="s">
        <v>144</v>
      </c>
      <c r="E2151" s="4" t="str">
        <f t="shared" si="0"/>
        <v>Lucia Hernandez</v>
      </c>
      <c r="F2151" s="4" t="str">
        <f t="shared" si="1"/>
        <v>Del Valle</v>
      </c>
      <c r="G2151" s="4" t="str">
        <f t="shared" si="2"/>
        <v>SELP</v>
      </c>
      <c r="T2151" s="6" t="s">
        <v>196</v>
      </c>
    </row>
    <row r="2152" spans="1:27" ht="13" x14ac:dyDescent="0.15">
      <c r="A2152" s="15">
        <v>43773.681943344913</v>
      </c>
      <c r="B2152" s="6" t="s">
        <v>141</v>
      </c>
      <c r="C2152" s="6" t="s">
        <v>149</v>
      </c>
      <c r="E2152" s="4" t="str">
        <f t="shared" si="0"/>
        <v>Paisley Tramp</v>
      </c>
      <c r="F2152" s="4" t="str">
        <f t="shared" si="1"/>
        <v>Pflugerville</v>
      </c>
      <c r="G2152" s="4" t="str">
        <f t="shared" si="2"/>
        <v>WDLP</v>
      </c>
      <c r="P2152" s="6" t="s">
        <v>160</v>
      </c>
    </row>
    <row r="2153" spans="1:27" ht="13" x14ac:dyDescent="0.15">
      <c r="A2153" s="15">
        <v>43773.681960694448</v>
      </c>
      <c r="B2153" s="6" t="s">
        <v>9</v>
      </c>
      <c r="D2153" s="6" t="s">
        <v>149</v>
      </c>
      <c r="E2153" s="4" t="str">
        <f t="shared" si="0"/>
        <v>Subah Shabnam</v>
      </c>
      <c r="F2153" s="4" t="str">
        <f t="shared" si="1"/>
        <v>Pflugerville</v>
      </c>
      <c r="G2153" s="4" t="str">
        <f t="shared" si="2"/>
        <v>SELP</v>
      </c>
      <c r="AA2153" s="6" t="s">
        <v>94</v>
      </c>
    </row>
    <row r="2154" spans="1:27" ht="13" x14ac:dyDescent="0.15">
      <c r="A2154" s="15">
        <v>43773.682053090277</v>
      </c>
      <c r="B2154" s="6" t="s">
        <v>9</v>
      </c>
      <c r="D2154" s="6" t="s">
        <v>144</v>
      </c>
      <c r="E2154" s="4" t="str">
        <f t="shared" si="0"/>
        <v>Amanda Escalante</v>
      </c>
      <c r="F2154" s="4" t="str">
        <f t="shared" si="1"/>
        <v>Del Valle</v>
      </c>
      <c r="G2154" s="4" t="str">
        <f t="shared" si="2"/>
        <v>SELP</v>
      </c>
      <c r="T2154" s="6" t="s">
        <v>400</v>
      </c>
    </row>
    <row r="2155" spans="1:27" ht="13" x14ac:dyDescent="0.15">
      <c r="A2155" s="15">
        <v>43773.682213854168</v>
      </c>
      <c r="B2155" s="6" t="s">
        <v>9</v>
      </c>
      <c r="D2155" s="6" t="s">
        <v>149</v>
      </c>
      <c r="E2155" s="4" t="str">
        <f t="shared" si="0"/>
        <v>Alyssa Domingue</v>
      </c>
      <c r="F2155" s="4" t="str">
        <f t="shared" si="1"/>
        <v>Pflugerville</v>
      </c>
      <c r="G2155" s="4" t="str">
        <f t="shared" si="2"/>
        <v>SELP</v>
      </c>
      <c r="AA2155" s="6" t="s">
        <v>64</v>
      </c>
    </row>
    <row r="2156" spans="1:27" ht="13" x14ac:dyDescent="0.15">
      <c r="A2156" s="15">
        <v>43773.682411712958</v>
      </c>
      <c r="B2156" s="6" t="s">
        <v>141</v>
      </c>
      <c r="C2156" s="6" t="s">
        <v>149</v>
      </c>
      <c r="E2156" s="4" t="str">
        <f t="shared" si="0"/>
        <v>Desiree Flores</v>
      </c>
      <c r="F2156" s="4" t="str">
        <f t="shared" si="1"/>
        <v>Pflugerville</v>
      </c>
      <c r="G2156" s="4" t="str">
        <f t="shared" si="2"/>
        <v>WDLP</v>
      </c>
      <c r="P2156" s="6" t="s">
        <v>191</v>
      </c>
    </row>
    <row r="2157" spans="1:27" ht="13" x14ac:dyDescent="0.15">
      <c r="A2157" s="15">
        <v>43773.682431712965</v>
      </c>
      <c r="B2157" s="6" t="s">
        <v>9</v>
      </c>
      <c r="D2157" s="6" t="s">
        <v>144</v>
      </c>
      <c r="E2157" s="4" t="str">
        <f t="shared" si="0"/>
        <v>Juan Salas</v>
      </c>
      <c r="F2157" s="4" t="str">
        <f t="shared" si="1"/>
        <v>Del Valle</v>
      </c>
      <c r="G2157" s="4" t="str">
        <f t="shared" si="2"/>
        <v>SELP</v>
      </c>
      <c r="T2157" s="6" t="s">
        <v>159</v>
      </c>
    </row>
    <row r="2158" spans="1:27" ht="13" x14ac:dyDescent="0.15">
      <c r="A2158" s="15">
        <v>43773.682455995367</v>
      </c>
      <c r="B2158" s="6" t="s">
        <v>141</v>
      </c>
      <c r="C2158" s="6" t="s">
        <v>149</v>
      </c>
      <c r="E2158" s="4" t="str">
        <f t="shared" si="0"/>
        <v>Bethany Wong</v>
      </c>
      <c r="F2158" s="4" t="str">
        <f t="shared" si="1"/>
        <v>Pflugerville</v>
      </c>
      <c r="G2158" s="4" t="str">
        <f t="shared" si="2"/>
        <v>WDLP</v>
      </c>
      <c r="P2158" s="6" t="s">
        <v>401</v>
      </c>
    </row>
    <row r="2159" spans="1:27" ht="13" x14ac:dyDescent="0.15">
      <c r="A2159" s="15">
        <v>43773.68252696759</v>
      </c>
      <c r="B2159" s="6" t="s">
        <v>141</v>
      </c>
      <c r="C2159" s="6" t="s">
        <v>149</v>
      </c>
      <c r="E2159" s="4" t="str">
        <f t="shared" si="0"/>
        <v>Layla Guerra</v>
      </c>
      <c r="F2159" s="4" t="str">
        <f t="shared" si="1"/>
        <v>Pflugerville</v>
      </c>
      <c r="G2159" s="4" t="str">
        <f t="shared" si="2"/>
        <v>WDLP</v>
      </c>
      <c r="P2159" s="6" t="s">
        <v>365</v>
      </c>
    </row>
    <row r="2160" spans="1:27" ht="13" x14ac:dyDescent="0.15">
      <c r="A2160" s="15">
        <v>43773.682537974542</v>
      </c>
      <c r="B2160" s="6" t="s">
        <v>141</v>
      </c>
      <c r="C2160" s="6" t="s">
        <v>142</v>
      </c>
      <c r="E2160" s="4" t="str">
        <f t="shared" si="0"/>
        <v>Kevin McMillan</v>
      </c>
      <c r="F2160" s="4" t="str">
        <f t="shared" si="1"/>
        <v>Stony Point</v>
      </c>
      <c r="G2160" s="4" t="str">
        <f t="shared" si="2"/>
        <v>WDLP</v>
      </c>
      <c r="Q2160" s="6" t="s">
        <v>171</v>
      </c>
    </row>
    <row r="2161" spans="1:29" ht="13" x14ac:dyDescent="0.15">
      <c r="A2161" s="15">
        <v>43773.682548668978</v>
      </c>
      <c r="B2161" s="6" t="s">
        <v>141</v>
      </c>
      <c r="C2161" s="6" t="s">
        <v>168</v>
      </c>
      <c r="E2161" s="4" t="str">
        <f t="shared" si="0"/>
        <v>Abigail Berry</v>
      </c>
      <c r="F2161" s="4" t="str">
        <f t="shared" si="1"/>
        <v>Weiss</v>
      </c>
      <c r="G2161" s="4" t="str">
        <f t="shared" si="2"/>
        <v>WDLP</v>
      </c>
      <c r="R2161" s="6" t="s">
        <v>192</v>
      </c>
    </row>
    <row r="2162" spans="1:29" ht="13" x14ac:dyDescent="0.15">
      <c r="A2162" s="15">
        <v>43773.682595289356</v>
      </c>
      <c r="B2162" s="6" t="s">
        <v>9</v>
      </c>
      <c r="D2162" s="6" t="s">
        <v>168</v>
      </c>
      <c r="E2162" s="4" t="str">
        <f t="shared" si="0"/>
        <v>Abigail Toghanro</v>
      </c>
      <c r="F2162" s="4" t="str">
        <f t="shared" si="1"/>
        <v>Weiss</v>
      </c>
      <c r="G2162" s="4" t="str">
        <f t="shared" si="2"/>
        <v>SELP</v>
      </c>
      <c r="AC2162" s="6" t="s">
        <v>100</v>
      </c>
    </row>
    <row r="2163" spans="1:29" ht="13" x14ac:dyDescent="0.15">
      <c r="A2163" s="15">
        <v>43773.682650937495</v>
      </c>
      <c r="B2163" s="6" t="s">
        <v>141</v>
      </c>
      <c r="C2163" s="6" t="s">
        <v>149</v>
      </c>
      <c r="E2163" s="4" t="str">
        <f t="shared" si="0"/>
        <v>Romanus Ike</v>
      </c>
      <c r="F2163" s="4" t="str">
        <f t="shared" si="1"/>
        <v>Pflugerville</v>
      </c>
      <c r="G2163" s="4" t="str">
        <f t="shared" si="2"/>
        <v>WDLP</v>
      </c>
      <c r="P2163" s="6" t="s">
        <v>177</v>
      </c>
    </row>
    <row r="2164" spans="1:29" ht="13" x14ac:dyDescent="0.15">
      <c r="A2164" s="15">
        <v>43773.682777881942</v>
      </c>
      <c r="B2164" s="6" t="s">
        <v>141</v>
      </c>
      <c r="C2164" s="6" t="s">
        <v>149</v>
      </c>
      <c r="E2164" s="4" t="str">
        <f t="shared" si="0"/>
        <v>Adrianna Bowie</v>
      </c>
      <c r="F2164" s="4" t="str">
        <f t="shared" si="1"/>
        <v>Pflugerville</v>
      </c>
      <c r="G2164" s="4" t="str">
        <f t="shared" si="2"/>
        <v>WDLP</v>
      </c>
      <c r="P2164" s="6" t="s">
        <v>167</v>
      </c>
    </row>
    <row r="2165" spans="1:29" ht="13" x14ac:dyDescent="0.15">
      <c r="A2165" s="15">
        <v>43773.682796030094</v>
      </c>
      <c r="B2165" s="6" t="s">
        <v>141</v>
      </c>
      <c r="C2165" s="6" t="s">
        <v>149</v>
      </c>
      <c r="E2165" s="4" t="str">
        <f t="shared" si="0"/>
        <v>Suezette Harris</v>
      </c>
      <c r="F2165" s="4" t="str">
        <f t="shared" si="1"/>
        <v>Pflugerville</v>
      </c>
      <c r="G2165" s="4" t="str">
        <f t="shared" si="2"/>
        <v>WDLP</v>
      </c>
      <c r="P2165" s="6" t="s">
        <v>175</v>
      </c>
    </row>
    <row r="2166" spans="1:29" ht="13" x14ac:dyDescent="0.15">
      <c r="A2166" s="15">
        <v>43773.682897430554</v>
      </c>
      <c r="B2166" s="6" t="s">
        <v>141</v>
      </c>
      <c r="C2166" s="6" t="s">
        <v>144</v>
      </c>
      <c r="E2166" s="4" t="str">
        <f t="shared" si="0"/>
        <v>Aleksy Rodriguez</v>
      </c>
      <c r="F2166" s="4" t="str">
        <f t="shared" si="1"/>
        <v>Del Valle</v>
      </c>
      <c r="G2166" s="4" t="str">
        <f t="shared" si="2"/>
        <v>WDLP</v>
      </c>
      <c r="I2166" s="6" t="s">
        <v>151</v>
      </c>
    </row>
    <row r="2167" spans="1:29" ht="13" x14ac:dyDescent="0.15">
      <c r="A2167" s="15">
        <v>43773.682912615739</v>
      </c>
      <c r="B2167" s="6" t="s">
        <v>141</v>
      </c>
      <c r="C2167" s="6" t="s">
        <v>144</v>
      </c>
      <c r="E2167" s="4" t="str">
        <f t="shared" si="0"/>
        <v>Demetri Shepherd</v>
      </c>
      <c r="F2167" s="4" t="str">
        <f t="shared" si="1"/>
        <v>Del Valle</v>
      </c>
      <c r="G2167" s="4" t="str">
        <f t="shared" si="2"/>
        <v>WDLP</v>
      </c>
      <c r="I2167" s="6" t="s">
        <v>297</v>
      </c>
    </row>
    <row r="2168" spans="1:29" ht="13" x14ac:dyDescent="0.15">
      <c r="A2168" s="15">
        <v>43773.683449965276</v>
      </c>
      <c r="B2168" s="6" t="s">
        <v>9</v>
      </c>
      <c r="D2168" s="6" t="s">
        <v>144</v>
      </c>
      <c r="E2168" s="4" t="str">
        <f t="shared" si="0"/>
        <v>Nicole Monroy</v>
      </c>
      <c r="F2168" s="4" t="str">
        <f t="shared" si="1"/>
        <v>Del Valle</v>
      </c>
      <c r="G2168" s="4" t="str">
        <f t="shared" si="2"/>
        <v>SELP</v>
      </c>
      <c r="T2168" s="6" t="s">
        <v>162</v>
      </c>
    </row>
    <row r="2169" spans="1:29" ht="13" x14ac:dyDescent="0.15">
      <c r="A2169" s="15">
        <v>43773.68345517361</v>
      </c>
      <c r="B2169" s="6" t="s">
        <v>141</v>
      </c>
      <c r="C2169" s="6" t="s">
        <v>149</v>
      </c>
      <c r="E2169" s="4" t="str">
        <f t="shared" si="0"/>
        <v>Kyndal Hampton</v>
      </c>
      <c r="F2169" s="4" t="str">
        <f t="shared" si="1"/>
        <v>Pflugerville</v>
      </c>
      <c r="G2169" s="4" t="str">
        <f t="shared" si="2"/>
        <v>WDLP</v>
      </c>
      <c r="P2169" s="6" t="s">
        <v>153</v>
      </c>
    </row>
    <row r="2170" spans="1:29" ht="13" x14ac:dyDescent="0.15">
      <c r="A2170" s="15">
        <v>43773.683504895831</v>
      </c>
      <c r="B2170" s="6" t="s">
        <v>9</v>
      </c>
      <c r="D2170" s="6" t="s">
        <v>149</v>
      </c>
      <c r="E2170" s="4" t="str">
        <f t="shared" si="0"/>
        <v>Arsama Sebesibe</v>
      </c>
      <c r="F2170" s="4" t="str">
        <f t="shared" si="1"/>
        <v>Pflugerville</v>
      </c>
      <c r="G2170" s="4" t="str">
        <f t="shared" si="2"/>
        <v>SELP</v>
      </c>
      <c r="AA2170" s="6" t="s">
        <v>66</v>
      </c>
    </row>
    <row r="2171" spans="1:29" ht="13" x14ac:dyDescent="0.15">
      <c r="A2171" s="15">
        <v>43773.68360488426</v>
      </c>
      <c r="B2171" s="6" t="s">
        <v>9</v>
      </c>
      <c r="D2171" s="6" t="s">
        <v>168</v>
      </c>
      <c r="E2171" s="4" t="str">
        <f t="shared" si="0"/>
        <v>Sadie Langholtz</v>
      </c>
      <c r="F2171" s="4" t="str">
        <f t="shared" si="1"/>
        <v>Weiss</v>
      </c>
      <c r="G2171" s="4" t="str">
        <f t="shared" si="2"/>
        <v>SELP</v>
      </c>
      <c r="AC2171" s="6" t="s">
        <v>122</v>
      </c>
    </row>
    <row r="2172" spans="1:29" ht="13" x14ac:dyDescent="0.15">
      <c r="A2172" s="15">
        <v>43773.683674201384</v>
      </c>
      <c r="B2172" s="6" t="s">
        <v>141</v>
      </c>
      <c r="C2172" s="6" t="s">
        <v>149</v>
      </c>
      <c r="E2172" s="4" t="str">
        <f t="shared" si="0"/>
        <v>Lupita Avila Ramirez</v>
      </c>
      <c r="F2172" s="4" t="str">
        <f t="shared" si="1"/>
        <v>Pflugerville</v>
      </c>
      <c r="G2172" s="4" t="str">
        <f t="shared" si="2"/>
        <v>WDLP</v>
      </c>
      <c r="P2172" s="6" t="s">
        <v>158</v>
      </c>
    </row>
    <row r="2173" spans="1:29" ht="13" x14ac:dyDescent="0.15">
      <c r="A2173" s="15">
        <v>43773.683933749999</v>
      </c>
      <c r="B2173" s="6" t="s">
        <v>9</v>
      </c>
      <c r="D2173" s="6" t="s">
        <v>144</v>
      </c>
      <c r="E2173" s="4" t="str">
        <f t="shared" si="0"/>
        <v>Felipe Bautista</v>
      </c>
      <c r="F2173" s="4" t="str">
        <f t="shared" si="1"/>
        <v>Del Valle</v>
      </c>
      <c r="G2173" s="4" t="str">
        <f t="shared" si="2"/>
        <v>SELP</v>
      </c>
      <c r="T2173" s="6" t="s">
        <v>416</v>
      </c>
    </row>
    <row r="2174" spans="1:29" ht="13" x14ac:dyDescent="0.15">
      <c r="A2174" s="15">
        <v>43773.684025416667</v>
      </c>
      <c r="B2174" s="6" t="s">
        <v>141</v>
      </c>
      <c r="C2174" s="6" t="s">
        <v>149</v>
      </c>
      <c r="E2174" s="4" t="str">
        <f t="shared" si="0"/>
        <v>Trinity Williams</v>
      </c>
      <c r="F2174" s="4" t="str">
        <f t="shared" si="1"/>
        <v>Pflugerville</v>
      </c>
      <c r="G2174" s="4" t="str">
        <f t="shared" si="2"/>
        <v>WDLP</v>
      </c>
      <c r="P2174" s="6" t="s">
        <v>402</v>
      </c>
    </row>
    <row r="2175" spans="1:29" ht="13" x14ac:dyDescent="0.15">
      <c r="A2175" s="15">
        <v>43773.684093032411</v>
      </c>
      <c r="B2175" s="6" t="s">
        <v>9</v>
      </c>
      <c r="D2175" s="6" t="s">
        <v>149</v>
      </c>
      <c r="E2175" s="4" t="str">
        <f t="shared" si="0"/>
        <v>John Mejia</v>
      </c>
      <c r="F2175" s="4" t="str">
        <f t="shared" si="1"/>
        <v>Pflugerville</v>
      </c>
      <c r="G2175" s="4" t="str">
        <f t="shared" si="2"/>
        <v>SELP</v>
      </c>
      <c r="AA2175" s="6" t="s">
        <v>80</v>
      </c>
    </row>
    <row r="2176" spans="1:29" ht="13" x14ac:dyDescent="0.15">
      <c r="A2176" s="15">
        <v>43773.684353865741</v>
      </c>
      <c r="B2176" s="6" t="s">
        <v>141</v>
      </c>
      <c r="C2176" s="6" t="s">
        <v>142</v>
      </c>
      <c r="E2176" s="4" t="str">
        <f t="shared" si="0"/>
        <v>Giancarlo Fernandez</v>
      </c>
      <c r="F2176" s="4" t="str">
        <f t="shared" si="1"/>
        <v>Stony Point</v>
      </c>
      <c r="G2176" s="4" t="str">
        <f t="shared" si="2"/>
        <v>WDLP</v>
      </c>
      <c r="Q2176" s="6" t="s">
        <v>369</v>
      </c>
    </row>
    <row r="2177" spans="1:29" ht="13" x14ac:dyDescent="0.15">
      <c r="A2177" s="15">
        <v>43773.684360914354</v>
      </c>
      <c r="B2177" s="6" t="s">
        <v>9</v>
      </c>
      <c r="D2177" s="6" t="s">
        <v>142</v>
      </c>
      <c r="E2177" s="4" t="str">
        <f t="shared" si="0"/>
        <v>Robert Ebem</v>
      </c>
      <c r="F2177" s="4" t="str">
        <f t="shared" si="1"/>
        <v>Stony Point</v>
      </c>
      <c r="G2177" s="4" t="str">
        <f t="shared" si="2"/>
        <v>SELP</v>
      </c>
      <c r="AB2177" s="6" t="s">
        <v>185</v>
      </c>
    </row>
    <row r="2178" spans="1:29" ht="13" x14ac:dyDescent="0.15">
      <c r="A2178" s="15">
        <v>43773.684365173613</v>
      </c>
      <c r="B2178" s="6" t="s">
        <v>141</v>
      </c>
      <c r="C2178" s="6" t="s">
        <v>142</v>
      </c>
      <c r="E2178" s="4" t="str">
        <f t="shared" si="0"/>
        <v>Elizabeth Amend</v>
      </c>
      <c r="F2178" s="4" t="str">
        <f t="shared" si="1"/>
        <v>Stony Point</v>
      </c>
      <c r="G2178" s="4" t="str">
        <f t="shared" si="2"/>
        <v>WDLP</v>
      </c>
      <c r="Q2178" s="6" t="s">
        <v>143</v>
      </c>
    </row>
    <row r="2179" spans="1:29" ht="13" x14ac:dyDescent="0.15">
      <c r="A2179" s="15">
        <v>43773.684608217591</v>
      </c>
      <c r="B2179" s="6" t="s">
        <v>141</v>
      </c>
      <c r="C2179" s="6" t="s">
        <v>168</v>
      </c>
      <c r="E2179" s="4" t="str">
        <f t="shared" si="0"/>
        <v>Isaac Ahonle</v>
      </c>
      <c r="F2179" s="4" t="str">
        <f t="shared" si="1"/>
        <v>Weiss</v>
      </c>
      <c r="G2179" s="4" t="str">
        <f t="shared" si="2"/>
        <v>WDLP</v>
      </c>
      <c r="R2179" s="6" t="s">
        <v>189</v>
      </c>
    </row>
    <row r="2180" spans="1:29" ht="13" x14ac:dyDescent="0.15">
      <c r="A2180" s="15">
        <v>43773.684620254629</v>
      </c>
      <c r="B2180" s="6" t="s">
        <v>141</v>
      </c>
      <c r="C2180" s="6" t="s">
        <v>168</v>
      </c>
      <c r="E2180" s="4" t="str">
        <f t="shared" si="0"/>
        <v>Gabriella Vallejo</v>
      </c>
      <c r="F2180" s="4" t="str">
        <f t="shared" si="1"/>
        <v>Weiss</v>
      </c>
      <c r="G2180" s="4" t="str">
        <f t="shared" si="2"/>
        <v>WDLP</v>
      </c>
      <c r="R2180" s="6" t="s">
        <v>190</v>
      </c>
    </row>
    <row r="2181" spans="1:29" ht="13" x14ac:dyDescent="0.15">
      <c r="A2181" s="15">
        <v>43773.684639050931</v>
      </c>
      <c r="B2181" s="6" t="s">
        <v>141</v>
      </c>
      <c r="C2181" s="6" t="s">
        <v>142</v>
      </c>
      <c r="E2181" s="4" t="str">
        <f t="shared" si="0"/>
        <v>Chieh-Yu (Joy) Chen</v>
      </c>
      <c r="F2181" s="4" t="str">
        <f t="shared" si="1"/>
        <v>Stony Point</v>
      </c>
      <c r="G2181" s="4" t="str">
        <f t="shared" si="2"/>
        <v>WDLP</v>
      </c>
      <c r="Q2181" s="6" t="s">
        <v>161</v>
      </c>
    </row>
    <row r="2182" spans="1:29" ht="13" x14ac:dyDescent="0.15">
      <c r="A2182" s="15">
        <v>43773.684828321755</v>
      </c>
      <c r="B2182" s="6" t="s">
        <v>9</v>
      </c>
      <c r="D2182" s="6" t="s">
        <v>168</v>
      </c>
      <c r="E2182" s="4" t="str">
        <f t="shared" si="0"/>
        <v>Leia Kelly</v>
      </c>
      <c r="F2182" s="4" t="str">
        <f t="shared" si="1"/>
        <v>Weiss</v>
      </c>
      <c r="G2182" s="4" t="str">
        <f t="shared" si="2"/>
        <v>SELP</v>
      </c>
      <c r="AC2182" s="6" t="s">
        <v>118</v>
      </c>
    </row>
    <row r="2183" spans="1:29" ht="13" x14ac:dyDescent="0.15">
      <c r="A2183" s="15">
        <v>43773.685122731476</v>
      </c>
      <c r="B2183" s="6" t="s">
        <v>9</v>
      </c>
      <c r="D2183" s="6" t="s">
        <v>142</v>
      </c>
      <c r="E2183" s="4" t="str">
        <f t="shared" si="0"/>
        <v>Anne-Marie Prosper</v>
      </c>
      <c r="F2183" s="4" t="str">
        <f t="shared" si="1"/>
        <v>Stony Point</v>
      </c>
      <c r="G2183" s="4" t="str">
        <f t="shared" si="2"/>
        <v>SELP</v>
      </c>
      <c r="AB2183" s="6" t="s">
        <v>188</v>
      </c>
    </row>
    <row r="2184" spans="1:29" ht="13" x14ac:dyDescent="0.15">
      <c r="A2184" s="15">
        <v>43773.685160277775</v>
      </c>
      <c r="B2184" s="6" t="s">
        <v>9</v>
      </c>
      <c r="D2184" s="6" t="s">
        <v>142</v>
      </c>
      <c r="E2184" s="4" t="str">
        <f t="shared" si="0"/>
        <v>Ifeanyichukwu Chukwurah</v>
      </c>
      <c r="F2184" s="4" t="str">
        <f t="shared" si="1"/>
        <v>Stony Point</v>
      </c>
      <c r="G2184" s="4" t="str">
        <f t="shared" si="2"/>
        <v>SELP</v>
      </c>
      <c r="AB2184" s="6" t="s">
        <v>404</v>
      </c>
    </row>
    <row r="2185" spans="1:29" ht="13" x14ac:dyDescent="0.15">
      <c r="A2185" s="15">
        <v>43773.685241481478</v>
      </c>
      <c r="B2185" s="6" t="s">
        <v>9</v>
      </c>
      <c r="D2185" s="6" t="s">
        <v>142</v>
      </c>
      <c r="E2185" s="4" t="str">
        <f t="shared" si="0"/>
        <v>Aidan Lengua</v>
      </c>
      <c r="F2185" s="4" t="str">
        <f t="shared" si="1"/>
        <v>Stony Point</v>
      </c>
      <c r="G2185" s="4" t="str">
        <f t="shared" si="2"/>
        <v>SELP</v>
      </c>
      <c r="AB2185" s="6" t="s">
        <v>204</v>
      </c>
    </row>
    <row r="2186" spans="1:29" ht="13" x14ac:dyDescent="0.15">
      <c r="A2186" s="15">
        <v>43773.68531075232</v>
      </c>
      <c r="B2186" s="6" t="s">
        <v>141</v>
      </c>
      <c r="C2186" s="6" t="s">
        <v>142</v>
      </c>
      <c r="E2186" s="4" t="str">
        <f t="shared" si="0"/>
        <v>Thomas Gonzalez</v>
      </c>
      <c r="F2186" s="4" t="str">
        <f t="shared" si="1"/>
        <v>Stony Point</v>
      </c>
      <c r="G2186" s="4" t="str">
        <f t="shared" si="2"/>
        <v>WDLP</v>
      </c>
      <c r="Q2186" s="6" t="s">
        <v>169</v>
      </c>
    </row>
    <row r="2187" spans="1:29" ht="13" x14ac:dyDescent="0.15">
      <c r="A2187" s="15">
        <v>43773.685504641202</v>
      </c>
      <c r="B2187" s="6" t="s">
        <v>9</v>
      </c>
      <c r="D2187" s="6" t="s">
        <v>149</v>
      </c>
      <c r="E2187" s="4" t="str">
        <f t="shared" si="0"/>
        <v>Afreen Alim</v>
      </c>
      <c r="F2187" s="4" t="str">
        <f t="shared" si="1"/>
        <v>Pflugerville</v>
      </c>
      <c r="G2187" s="4" t="str">
        <f t="shared" si="2"/>
        <v>SELP</v>
      </c>
      <c r="AA2187" s="6" t="s">
        <v>62</v>
      </c>
    </row>
    <row r="2188" spans="1:29" ht="13" x14ac:dyDescent="0.15">
      <c r="A2188" s="15">
        <v>43773.685793009259</v>
      </c>
      <c r="B2188" s="6" t="s">
        <v>9</v>
      </c>
      <c r="D2188" s="6" t="s">
        <v>142</v>
      </c>
      <c r="E2188" s="4" t="str">
        <f t="shared" si="0"/>
        <v>Delilah Villegas</v>
      </c>
      <c r="F2188" s="4" t="str">
        <f t="shared" si="1"/>
        <v>Stony Point</v>
      </c>
      <c r="G2188" s="4" t="str">
        <f t="shared" si="2"/>
        <v>SELP</v>
      </c>
      <c r="AB2188" s="6" t="s">
        <v>193</v>
      </c>
    </row>
    <row r="2189" spans="1:29" ht="13" x14ac:dyDescent="0.15">
      <c r="A2189" s="15">
        <v>43773.685893287038</v>
      </c>
      <c r="B2189" s="6" t="s">
        <v>141</v>
      </c>
      <c r="C2189" s="6" t="s">
        <v>149</v>
      </c>
      <c r="E2189" s="4" t="str">
        <f t="shared" si="0"/>
        <v>Dajuan Jules</v>
      </c>
      <c r="F2189" s="4" t="str">
        <f t="shared" si="1"/>
        <v>Pflugerville</v>
      </c>
      <c r="G2189" s="4" t="str">
        <f t="shared" si="2"/>
        <v>WDLP</v>
      </c>
      <c r="P2189" s="6" t="s">
        <v>166</v>
      </c>
    </row>
    <row r="2190" spans="1:29" ht="13" x14ac:dyDescent="0.15">
      <c r="A2190" s="15">
        <v>43773.685956805552</v>
      </c>
      <c r="B2190" s="6" t="s">
        <v>141</v>
      </c>
      <c r="C2190" s="6" t="s">
        <v>149</v>
      </c>
      <c r="E2190" s="4" t="str">
        <f t="shared" si="0"/>
        <v>Daniela Fuentes</v>
      </c>
      <c r="F2190" s="4" t="str">
        <f t="shared" si="1"/>
        <v>Pflugerville</v>
      </c>
      <c r="G2190" s="4" t="str">
        <f t="shared" si="2"/>
        <v>WDLP</v>
      </c>
      <c r="P2190" s="6" t="s">
        <v>155</v>
      </c>
    </row>
    <row r="2191" spans="1:29" ht="13" x14ac:dyDescent="0.15">
      <c r="A2191" s="15">
        <v>43773.685956805552</v>
      </c>
      <c r="B2191" s="6" t="s">
        <v>141</v>
      </c>
      <c r="C2191" s="6" t="s">
        <v>149</v>
      </c>
      <c r="E2191" s="4" t="str">
        <f t="shared" si="0"/>
        <v>Marley McMillan</v>
      </c>
      <c r="F2191" s="4" t="str">
        <f t="shared" si="1"/>
        <v>Pflugerville</v>
      </c>
      <c r="G2191" s="4" t="str">
        <f t="shared" si="2"/>
        <v>WDLP</v>
      </c>
      <c r="P2191" s="6" t="s">
        <v>172</v>
      </c>
    </row>
    <row r="2192" spans="1:29" ht="13" x14ac:dyDescent="0.15">
      <c r="A2192" s="15">
        <v>43773.685961238429</v>
      </c>
      <c r="B2192" s="6" t="s">
        <v>9</v>
      </c>
      <c r="D2192" s="6" t="s">
        <v>142</v>
      </c>
      <c r="E2192" s="4" t="str">
        <f t="shared" si="0"/>
        <v>Alicia Navarro</v>
      </c>
      <c r="F2192" s="4" t="str">
        <f t="shared" si="1"/>
        <v>Stony Point</v>
      </c>
      <c r="G2192" s="4" t="str">
        <f t="shared" si="2"/>
        <v>SELP</v>
      </c>
      <c r="AB2192" s="6" t="s">
        <v>186</v>
      </c>
    </row>
    <row r="2193" spans="1:28" ht="13" x14ac:dyDescent="0.15">
      <c r="A2193" s="15">
        <v>43773.685985277778</v>
      </c>
      <c r="B2193" s="6" t="s">
        <v>141</v>
      </c>
      <c r="C2193" s="6" t="s">
        <v>149</v>
      </c>
      <c r="E2193" s="4" t="str">
        <f t="shared" si="0"/>
        <v>Wyatt Price</v>
      </c>
      <c r="F2193" s="4" t="str">
        <f t="shared" si="1"/>
        <v>Pflugerville</v>
      </c>
      <c r="G2193" s="4" t="str">
        <f t="shared" si="2"/>
        <v>WDLP</v>
      </c>
      <c r="P2193" s="6" t="s">
        <v>362</v>
      </c>
    </row>
    <row r="2194" spans="1:28" ht="13" x14ac:dyDescent="0.15">
      <c r="A2194" s="15">
        <v>43773.685997939814</v>
      </c>
      <c r="B2194" s="6" t="s">
        <v>9</v>
      </c>
      <c r="D2194" s="6" t="s">
        <v>149</v>
      </c>
      <c r="E2194" s="4" t="str">
        <f t="shared" si="0"/>
        <v>Jose Gonzalez Macedo</v>
      </c>
      <c r="F2194" s="4" t="str">
        <f t="shared" si="1"/>
        <v>Pflugerville</v>
      </c>
      <c r="G2194" s="4" t="str">
        <f t="shared" si="2"/>
        <v>SELP</v>
      </c>
      <c r="AA2194" s="6" t="s">
        <v>82</v>
      </c>
    </row>
    <row r="2195" spans="1:28" ht="13" x14ac:dyDescent="0.15">
      <c r="A2195" s="15">
        <v>43773.686022731483</v>
      </c>
      <c r="B2195" s="6" t="s">
        <v>9</v>
      </c>
      <c r="D2195" s="6" t="s">
        <v>142</v>
      </c>
      <c r="E2195" s="4" t="str">
        <f t="shared" si="0"/>
        <v>Jheason Williams</v>
      </c>
      <c r="F2195" s="4" t="str">
        <f t="shared" si="1"/>
        <v>Stony Point</v>
      </c>
      <c r="G2195" s="4" t="str">
        <f t="shared" si="2"/>
        <v>SELP</v>
      </c>
      <c r="AB2195" s="6" t="s">
        <v>364</v>
      </c>
    </row>
    <row r="2196" spans="1:28" ht="13" x14ac:dyDescent="0.15">
      <c r="A2196" s="15">
        <v>43773.686311909725</v>
      </c>
      <c r="B2196" s="6" t="s">
        <v>141</v>
      </c>
      <c r="C2196" s="6" t="s">
        <v>142</v>
      </c>
      <c r="E2196" s="4" t="str">
        <f t="shared" si="0"/>
        <v>Kyle Chambless</v>
      </c>
      <c r="F2196" s="4" t="str">
        <f t="shared" si="1"/>
        <v>Stony Point</v>
      </c>
      <c r="G2196" s="4" t="str">
        <f t="shared" si="2"/>
        <v>WDLP</v>
      </c>
      <c r="Q2196" s="6" t="s">
        <v>181</v>
      </c>
    </row>
    <row r="2197" spans="1:28" ht="13" x14ac:dyDescent="0.15">
      <c r="A2197" s="15">
        <v>43773.686432314818</v>
      </c>
      <c r="B2197" s="6" t="s">
        <v>141</v>
      </c>
      <c r="C2197" s="6" t="s">
        <v>168</v>
      </c>
      <c r="E2197" s="4" t="str">
        <f t="shared" si="0"/>
        <v>Regina DeCuire</v>
      </c>
      <c r="F2197" s="4" t="str">
        <f t="shared" si="1"/>
        <v>Weiss</v>
      </c>
      <c r="G2197" s="4" t="str">
        <f t="shared" si="2"/>
        <v>WDLP</v>
      </c>
      <c r="R2197" s="6" t="s">
        <v>202</v>
      </c>
    </row>
    <row r="2198" spans="1:28" ht="13" x14ac:dyDescent="0.15">
      <c r="A2198" s="15">
        <v>43773.686448993059</v>
      </c>
      <c r="B2198" s="6" t="s">
        <v>9</v>
      </c>
      <c r="D2198" s="6" t="s">
        <v>149</v>
      </c>
      <c r="E2198" s="4" t="str">
        <f t="shared" si="0"/>
        <v>Emily Vidaurri</v>
      </c>
      <c r="F2198" s="4" t="str">
        <f t="shared" si="1"/>
        <v>Pflugerville</v>
      </c>
      <c r="G2198" s="4" t="str">
        <f t="shared" si="2"/>
        <v>SELP</v>
      </c>
      <c r="AA2198" s="6" t="s">
        <v>76</v>
      </c>
    </row>
    <row r="2199" spans="1:28" ht="13" x14ac:dyDescent="0.15">
      <c r="A2199" s="15">
        <v>43773.686619537038</v>
      </c>
      <c r="B2199" s="6" t="s">
        <v>9</v>
      </c>
      <c r="D2199" s="6" t="s">
        <v>149</v>
      </c>
      <c r="E2199" s="4" t="str">
        <f t="shared" si="0"/>
        <v>Emily Vidaurri</v>
      </c>
      <c r="F2199" s="4" t="str">
        <f t="shared" si="1"/>
        <v>Pflugerville</v>
      </c>
      <c r="G2199" s="4" t="str">
        <f t="shared" si="2"/>
        <v>SELP</v>
      </c>
      <c r="AA2199" s="6" t="s">
        <v>76</v>
      </c>
    </row>
    <row r="2200" spans="1:28" ht="13" x14ac:dyDescent="0.15">
      <c r="A2200" s="15">
        <v>43773.686758321761</v>
      </c>
      <c r="B2200" s="6" t="s">
        <v>9</v>
      </c>
      <c r="D2200" s="6" t="s">
        <v>149</v>
      </c>
      <c r="E2200" s="4" t="str">
        <f t="shared" si="0"/>
        <v>Cristian Hernandez</v>
      </c>
      <c r="F2200" s="4" t="str">
        <f t="shared" si="1"/>
        <v>Pflugerville</v>
      </c>
      <c r="G2200" s="4" t="str">
        <f t="shared" si="2"/>
        <v>SELP</v>
      </c>
      <c r="AA2200" s="6" t="s">
        <v>70</v>
      </c>
    </row>
    <row r="2201" spans="1:28" ht="13" x14ac:dyDescent="0.15">
      <c r="A2201" s="15">
        <v>43773.686853541665</v>
      </c>
      <c r="B2201" s="6" t="s">
        <v>9</v>
      </c>
      <c r="D2201" s="6" t="s">
        <v>149</v>
      </c>
      <c r="E2201" s="4" t="str">
        <f t="shared" si="0"/>
        <v>Joshua Guiang</v>
      </c>
      <c r="F2201" s="4" t="str">
        <f t="shared" si="1"/>
        <v>Pflugerville</v>
      </c>
      <c r="G2201" s="4" t="str">
        <f t="shared" si="2"/>
        <v>SELP</v>
      </c>
      <c r="AA2201" s="6" t="s">
        <v>84</v>
      </c>
    </row>
    <row r="2202" spans="1:28" ht="13" x14ac:dyDescent="0.15">
      <c r="A2202" s="15">
        <v>43773.687105787038</v>
      </c>
      <c r="B2202" s="6" t="s">
        <v>141</v>
      </c>
      <c r="C2202" s="6" t="s">
        <v>142</v>
      </c>
      <c r="E2202" s="4" t="str">
        <f t="shared" si="0"/>
        <v>Jameson Shook</v>
      </c>
      <c r="F2202" s="4" t="str">
        <f t="shared" si="1"/>
        <v>Stony Point</v>
      </c>
      <c r="G2202" s="4" t="str">
        <f t="shared" si="2"/>
        <v>WDLP</v>
      </c>
      <c r="Q2202" s="6" t="s">
        <v>170</v>
      </c>
    </row>
    <row r="2203" spans="1:28" ht="13" x14ac:dyDescent="0.15">
      <c r="A2203" s="15">
        <v>43773.687162337963</v>
      </c>
      <c r="B2203" s="6" t="s">
        <v>141</v>
      </c>
      <c r="C2203" s="6" t="s">
        <v>168</v>
      </c>
      <c r="E2203" s="4" t="str">
        <f t="shared" si="0"/>
        <v>Myzel Oyaro</v>
      </c>
      <c r="F2203" s="4" t="str">
        <f t="shared" si="1"/>
        <v>Weiss</v>
      </c>
      <c r="G2203" s="4" t="str">
        <f t="shared" si="2"/>
        <v>WDLP</v>
      </c>
      <c r="R2203" s="6" t="s">
        <v>363</v>
      </c>
    </row>
    <row r="2204" spans="1:28" ht="13" x14ac:dyDescent="0.15">
      <c r="A2204" s="15">
        <v>43773.68724728009</v>
      </c>
      <c r="B2204" s="6" t="s">
        <v>141</v>
      </c>
      <c r="C2204" s="6" t="s">
        <v>168</v>
      </c>
      <c r="E2204" s="4" t="str">
        <f t="shared" si="0"/>
        <v>Caleb Ramirez</v>
      </c>
      <c r="F2204" s="4" t="str">
        <f t="shared" si="1"/>
        <v>Weiss</v>
      </c>
      <c r="G2204" s="4" t="str">
        <f t="shared" si="2"/>
        <v>WDLP</v>
      </c>
      <c r="R2204" s="6" t="s">
        <v>403</v>
      </c>
    </row>
    <row r="2205" spans="1:28" ht="13" x14ac:dyDescent="0.15">
      <c r="A2205" s="15">
        <v>43773.687248518516</v>
      </c>
      <c r="B2205" s="6" t="s">
        <v>141</v>
      </c>
      <c r="C2205" s="6" t="s">
        <v>142</v>
      </c>
      <c r="E2205" s="4" t="str">
        <f t="shared" si="0"/>
        <v>Jazziah Reyes</v>
      </c>
      <c r="F2205" s="4" t="str">
        <f t="shared" si="1"/>
        <v>Stony Point</v>
      </c>
      <c r="G2205" s="4" t="str">
        <f t="shared" si="2"/>
        <v>WDLP</v>
      </c>
      <c r="Q2205" s="6" t="s">
        <v>412</v>
      </c>
    </row>
    <row r="2206" spans="1:28" ht="13" x14ac:dyDescent="0.15">
      <c r="A2206" s="15">
        <v>43773.687287650464</v>
      </c>
      <c r="B2206" s="6" t="s">
        <v>141</v>
      </c>
      <c r="C2206" s="6" t="s">
        <v>142</v>
      </c>
      <c r="E2206" s="4" t="str">
        <f t="shared" si="0"/>
        <v>Agnieszka Jesionowska</v>
      </c>
      <c r="F2206" s="4" t="str">
        <f t="shared" si="1"/>
        <v>Stony Point</v>
      </c>
      <c r="G2206" s="4" t="str">
        <f t="shared" si="2"/>
        <v>WDLP</v>
      </c>
      <c r="Q2206" s="6" t="s">
        <v>184</v>
      </c>
    </row>
    <row r="2207" spans="1:28" ht="13" x14ac:dyDescent="0.15">
      <c r="A2207" s="15">
        <v>43773.687338229167</v>
      </c>
      <c r="B2207" s="6" t="s">
        <v>141</v>
      </c>
      <c r="C2207" s="6" t="s">
        <v>168</v>
      </c>
      <c r="E2207" s="4" t="str">
        <f t="shared" si="0"/>
        <v>Luz Sanchez</v>
      </c>
      <c r="F2207" s="4" t="str">
        <f t="shared" si="1"/>
        <v>Weiss</v>
      </c>
      <c r="G2207" s="4" t="str">
        <f t="shared" si="2"/>
        <v>WDLP</v>
      </c>
      <c r="R2207" s="6" t="s">
        <v>367</v>
      </c>
    </row>
    <row r="2208" spans="1:28" ht="13" x14ac:dyDescent="0.15">
      <c r="A2208" s="15">
        <v>43773.687373865745</v>
      </c>
      <c r="B2208" s="6" t="s">
        <v>141</v>
      </c>
      <c r="C2208" s="6" t="s">
        <v>142</v>
      </c>
      <c r="E2208" s="4" t="str">
        <f t="shared" si="0"/>
        <v>Mark Gallegos</v>
      </c>
      <c r="F2208" s="4" t="str">
        <f t="shared" si="1"/>
        <v>Stony Point</v>
      </c>
      <c r="G2208" s="4" t="str">
        <f t="shared" si="2"/>
        <v>WDLP</v>
      </c>
      <c r="Q2208" s="6" t="s">
        <v>371</v>
      </c>
    </row>
    <row r="2209" spans="1:29" ht="13" x14ac:dyDescent="0.15">
      <c r="A2209" s="15">
        <v>43773.687487488423</v>
      </c>
      <c r="B2209" s="6" t="s">
        <v>141</v>
      </c>
      <c r="C2209" s="6" t="s">
        <v>142</v>
      </c>
      <c r="E2209" s="4" t="str">
        <f t="shared" si="0"/>
        <v>Kathleen Robot</v>
      </c>
      <c r="F2209" s="4" t="str">
        <f t="shared" si="1"/>
        <v>Stony Point</v>
      </c>
      <c r="G2209" s="4" t="str">
        <f t="shared" si="2"/>
        <v>WDLP</v>
      </c>
      <c r="Q2209" s="6" t="s">
        <v>405</v>
      </c>
    </row>
    <row r="2210" spans="1:29" ht="13" x14ac:dyDescent="0.15">
      <c r="A2210" s="15">
        <v>43773.687740983798</v>
      </c>
      <c r="B2210" s="6" t="s">
        <v>9</v>
      </c>
      <c r="D2210" s="6" t="s">
        <v>144</v>
      </c>
      <c r="E2210" s="4" t="str">
        <f t="shared" si="0"/>
        <v>Esperanza Hernandez</v>
      </c>
      <c r="F2210" s="4" t="str">
        <f t="shared" si="1"/>
        <v>Del Valle</v>
      </c>
      <c r="G2210" s="4" t="str">
        <f t="shared" si="2"/>
        <v>SELP</v>
      </c>
      <c r="T2210" s="6" t="s">
        <v>173</v>
      </c>
    </row>
    <row r="2211" spans="1:29" ht="13" x14ac:dyDescent="0.15">
      <c r="A2211" s="15">
        <v>43773.687896134259</v>
      </c>
      <c r="B2211" s="6" t="s">
        <v>141</v>
      </c>
      <c r="C2211" s="6" t="s">
        <v>144</v>
      </c>
      <c r="E2211" s="4" t="str">
        <f t="shared" si="0"/>
        <v>Victor Negrete</v>
      </c>
      <c r="F2211" s="4" t="str">
        <f t="shared" si="1"/>
        <v>Del Valle</v>
      </c>
      <c r="G2211" s="4" t="str">
        <f t="shared" si="2"/>
        <v>WDLP</v>
      </c>
      <c r="I2211" s="6" t="s">
        <v>152</v>
      </c>
    </row>
    <row r="2212" spans="1:29" ht="13" x14ac:dyDescent="0.15">
      <c r="A2212" s="15">
        <v>43773.688322118054</v>
      </c>
      <c r="B2212" s="6" t="s">
        <v>141</v>
      </c>
      <c r="C2212" s="6" t="s">
        <v>142</v>
      </c>
      <c r="E2212" s="4" t="str">
        <f t="shared" si="0"/>
        <v>Aliana Sanchez</v>
      </c>
      <c r="F2212" s="4" t="str">
        <f t="shared" si="1"/>
        <v>Stony Point</v>
      </c>
      <c r="G2212" s="4" t="str">
        <f t="shared" si="2"/>
        <v>WDLP</v>
      </c>
      <c r="Q2212" s="6" t="s">
        <v>183</v>
      </c>
    </row>
    <row r="2213" spans="1:29" ht="13" x14ac:dyDescent="0.15">
      <c r="A2213" s="15">
        <v>43773.688563425923</v>
      </c>
      <c r="B2213" s="6" t="s">
        <v>141</v>
      </c>
      <c r="C2213" s="6" t="s">
        <v>168</v>
      </c>
      <c r="E2213" s="4" t="str">
        <f t="shared" si="0"/>
        <v>Lynnette DeCuire</v>
      </c>
      <c r="F2213" s="4" t="str">
        <f t="shared" si="1"/>
        <v>Weiss</v>
      </c>
      <c r="G2213" s="4" t="str">
        <f t="shared" si="2"/>
        <v>WDLP</v>
      </c>
      <c r="R2213" s="6" t="s">
        <v>199</v>
      </c>
    </row>
    <row r="2214" spans="1:29" ht="13" x14ac:dyDescent="0.15">
      <c r="A2214" s="15">
        <v>43773.688642997688</v>
      </c>
      <c r="B2214" s="6" t="s">
        <v>9</v>
      </c>
      <c r="D2214" s="6" t="s">
        <v>168</v>
      </c>
      <c r="E2214" s="4" t="str">
        <f t="shared" si="0"/>
        <v>Daena Daus</v>
      </c>
      <c r="F2214" s="4" t="str">
        <f t="shared" si="1"/>
        <v>Weiss</v>
      </c>
      <c r="G2214" s="4" t="str">
        <f t="shared" si="2"/>
        <v>SELP</v>
      </c>
      <c r="AC2214" s="6" t="s">
        <v>112</v>
      </c>
    </row>
    <row r="2215" spans="1:29" ht="13" x14ac:dyDescent="0.15">
      <c r="A2215" s="15">
        <v>43773.688668842588</v>
      </c>
      <c r="B2215" s="6" t="s">
        <v>141</v>
      </c>
      <c r="C2215" s="6" t="s">
        <v>168</v>
      </c>
      <c r="E2215" s="4" t="str">
        <f t="shared" si="0"/>
        <v>Jason Polk</v>
      </c>
      <c r="F2215" s="4" t="str">
        <f t="shared" si="1"/>
        <v>Weiss</v>
      </c>
      <c r="G2215" s="4" t="str">
        <f t="shared" si="2"/>
        <v>WDLP</v>
      </c>
      <c r="R2215" s="6" t="s">
        <v>370</v>
      </c>
    </row>
    <row r="2216" spans="1:29" ht="13" x14ac:dyDescent="0.15">
      <c r="A2216" s="15">
        <v>43773.688698287035</v>
      </c>
      <c r="B2216" s="6" t="s">
        <v>9</v>
      </c>
      <c r="D2216" s="6" t="s">
        <v>168</v>
      </c>
      <c r="E2216" s="4" t="str">
        <f t="shared" si="0"/>
        <v>Angelyna Le</v>
      </c>
      <c r="F2216" s="4" t="str">
        <f t="shared" si="1"/>
        <v>Weiss</v>
      </c>
      <c r="G2216" s="4" t="str">
        <f t="shared" si="2"/>
        <v>SELP</v>
      </c>
      <c r="AC2216" s="6" t="s">
        <v>104</v>
      </c>
    </row>
    <row r="2217" spans="1:29" ht="13" x14ac:dyDescent="0.15">
      <c r="A2217" s="15">
        <v>43773.688821539356</v>
      </c>
      <c r="B2217" s="6" t="s">
        <v>141</v>
      </c>
      <c r="C2217" s="6" t="s">
        <v>168</v>
      </c>
      <c r="E2217" s="4" t="str">
        <f t="shared" si="0"/>
        <v>Favour Toghanro</v>
      </c>
      <c r="F2217" s="4" t="str">
        <f t="shared" si="1"/>
        <v>Weiss</v>
      </c>
      <c r="G2217" s="4" t="str">
        <f t="shared" si="2"/>
        <v>WDLP</v>
      </c>
      <c r="R2217" s="6" t="s">
        <v>198</v>
      </c>
    </row>
    <row r="2218" spans="1:29" ht="13" x14ac:dyDescent="0.15">
      <c r="A2218" s="15">
        <v>43773.688952581018</v>
      </c>
      <c r="B2218" s="6" t="s">
        <v>9</v>
      </c>
      <c r="D2218" s="6" t="s">
        <v>168</v>
      </c>
      <c r="E2218" s="4" t="str">
        <f t="shared" si="0"/>
        <v>Rashi Yadav</v>
      </c>
      <c r="F2218" s="4" t="str">
        <f t="shared" si="1"/>
        <v>Weiss</v>
      </c>
      <c r="G2218" s="4" t="str">
        <f t="shared" si="2"/>
        <v>SELP</v>
      </c>
      <c r="AC2218" s="6" t="s">
        <v>120</v>
      </c>
    </row>
    <row r="2219" spans="1:29" ht="13" x14ac:dyDescent="0.15">
      <c r="A2219" s="15">
        <v>43773.689127314814</v>
      </c>
      <c r="B2219" s="6" t="s">
        <v>9</v>
      </c>
      <c r="D2219" s="6" t="s">
        <v>149</v>
      </c>
      <c r="E2219" s="4" t="str">
        <f t="shared" si="0"/>
        <v>Damari Myers</v>
      </c>
      <c r="F2219" s="4" t="str">
        <f t="shared" si="1"/>
        <v>Pflugerville</v>
      </c>
      <c r="G2219" s="4" t="str">
        <f t="shared" si="2"/>
        <v>SELP</v>
      </c>
      <c r="AA2219" s="6" t="s">
        <v>72</v>
      </c>
    </row>
    <row r="2220" spans="1:29" ht="13" x14ac:dyDescent="0.15">
      <c r="A2220" s="15">
        <v>43773.689526944443</v>
      </c>
      <c r="B2220" s="6" t="s">
        <v>9</v>
      </c>
      <c r="D2220" s="6" t="s">
        <v>149</v>
      </c>
      <c r="E2220" s="4" t="str">
        <f t="shared" si="0"/>
        <v>Roberto Salinas</v>
      </c>
      <c r="F2220" s="4" t="str">
        <f t="shared" si="1"/>
        <v>Pflugerville</v>
      </c>
      <c r="G2220" s="4" t="str">
        <f t="shared" si="2"/>
        <v>SELP</v>
      </c>
      <c r="AA2220" s="6" t="s">
        <v>90</v>
      </c>
    </row>
    <row r="2221" spans="1:29" ht="13" x14ac:dyDescent="0.15">
      <c r="A2221" s="15">
        <v>43773.689714224536</v>
      </c>
      <c r="B2221" s="6" t="s">
        <v>141</v>
      </c>
      <c r="C2221" s="6" t="s">
        <v>194</v>
      </c>
      <c r="E2221" s="4" t="str">
        <f t="shared" si="0"/>
        <v>Nicholas Cibrone</v>
      </c>
      <c r="F2221" s="4" t="str">
        <f t="shared" si="1"/>
        <v>Akins</v>
      </c>
      <c r="G2221" s="4" t="str">
        <f t="shared" si="2"/>
        <v>WDLP</v>
      </c>
      <c r="H2221" s="6" t="s">
        <v>200</v>
      </c>
    </row>
    <row r="2222" spans="1:29" ht="13" x14ac:dyDescent="0.15">
      <c r="A2222" s="15">
        <v>43773.690083958332</v>
      </c>
      <c r="B2222" s="6" t="s">
        <v>141</v>
      </c>
      <c r="C2222" s="6" t="s">
        <v>168</v>
      </c>
      <c r="E2222" s="4" t="str">
        <f t="shared" si="0"/>
        <v>Luz Sanchez</v>
      </c>
      <c r="F2222" s="4" t="str">
        <f t="shared" si="1"/>
        <v>Weiss</v>
      </c>
      <c r="G2222" s="4" t="str">
        <f t="shared" si="2"/>
        <v>WDLP</v>
      </c>
      <c r="R2222" s="6" t="s">
        <v>367</v>
      </c>
    </row>
    <row r="2223" spans="1:29" ht="13" x14ac:dyDescent="0.15">
      <c r="A2223" s="15">
        <v>43773.690175671298</v>
      </c>
      <c r="B2223" s="6" t="s">
        <v>141</v>
      </c>
      <c r="C2223" s="6" t="s">
        <v>194</v>
      </c>
      <c r="E2223" s="4" t="str">
        <f t="shared" si="0"/>
        <v>Sean Koonce</v>
      </c>
      <c r="F2223" s="4" t="str">
        <f t="shared" si="1"/>
        <v>Akins</v>
      </c>
      <c r="G2223" s="4" t="str">
        <f t="shared" si="2"/>
        <v>WDLP</v>
      </c>
      <c r="H2223" s="6" t="s">
        <v>203</v>
      </c>
    </row>
    <row r="2224" spans="1:29" ht="13" x14ac:dyDescent="0.15">
      <c r="A2224" s="15">
        <v>43773.690362777779</v>
      </c>
      <c r="B2224" s="6" t="s">
        <v>141</v>
      </c>
      <c r="C2224" s="6" t="s">
        <v>142</v>
      </c>
      <c r="E2224" s="4" t="str">
        <f t="shared" si="0"/>
        <v>Jatin Kommera</v>
      </c>
      <c r="F2224" s="4" t="str">
        <f t="shared" si="1"/>
        <v>Stony Point</v>
      </c>
      <c r="G2224" s="4" t="str">
        <f t="shared" si="2"/>
        <v>WDLP</v>
      </c>
      <c r="Q2224" s="6" t="s">
        <v>174</v>
      </c>
    </row>
    <row r="2225" spans="1:29" ht="13" x14ac:dyDescent="0.15">
      <c r="A2225" s="15">
        <v>43773.690621655092</v>
      </c>
      <c r="B2225" s="6" t="s">
        <v>141</v>
      </c>
      <c r="C2225" s="6" t="s">
        <v>194</v>
      </c>
      <c r="E2225" s="4" t="str">
        <f t="shared" si="0"/>
        <v>Brendon Garrison</v>
      </c>
      <c r="F2225" s="4" t="str">
        <f t="shared" si="1"/>
        <v>Akins</v>
      </c>
      <c r="G2225" s="4" t="str">
        <f t="shared" si="2"/>
        <v>WDLP</v>
      </c>
      <c r="H2225" s="6" t="s">
        <v>375</v>
      </c>
    </row>
    <row r="2226" spans="1:29" ht="13" x14ac:dyDescent="0.15">
      <c r="A2226" s="15">
        <v>43773.690623425922</v>
      </c>
      <c r="B2226" s="6" t="s">
        <v>141</v>
      </c>
      <c r="C2226" s="6" t="s">
        <v>194</v>
      </c>
      <c r="E2226" s="4" t="str">
        <f t="shared" si="0"/>
        <v>Ashlyn King</v>
      </c>
      <c r="F2226" s="4" t="str">
        <f t="shared" si="1"/>
        <v>Akins</v>
      </c>
      <c r="G2226" s="4" t="str">
        <f t="shared" si="2"/>
        <v>WDLP</v>
      </c>
      <c r="H2226" s="6" t="s">
        <v>195</v>
      </c>
    </row>
    <row r="2227" spans="1:29" ht="13" x14ac:dyDescent="0.15">
      <c r="A2227" s="15">
        <v>43773.69119135417</v>
      </c>
      <c r="B2227" s="6" t="s">
        <v>141</v>
      </c>
      <c r="C2227" s="6" t="s">
        <v>194</v>
      </c>
      <c r="E2227" s="4" t="str">
        <f t="shared" si="0"/>
        <v>Kimberly Lujan</v>
      </c>
      <c r="F2227" s="4" t="str">
        <f t="shared" si="1"/>
        <v>Akins</v>
      </c>
      <c r="G2227" s="4" t="str">
        <f t="shared" si="2"/>
        <v>WDLP</v>
      </c>
      <c r="H2227" s="6" t="s">
        <v>377</v>
      </c>
    </row>
    <row r="2228" spans="1:29" ht="13" x14ac:dyDescent="0.15">
      <c r="A2228" s="15">
        <v>43773.693095833332</v>
      </c>
      <c r="B2228" s="6" t="s">
        <v>141</v>
      </c>
      <c r="C2228" s="6" t="s">
        <v>142</v>
      </c>
      <c r="E2228" s="4" t="str">
        <f t="shared" si="0"/>
        <v>Manas Mamtora</v>
      </c>
      <c r="F2228" s="4" t="str">
        <f t="shared" si="1"/>
        <v>Stony Point</v>
      </c>
      <c r="G2228" s="4" t="str">
        <f t="shared" si="2"/>
        <v>WDLP</v>
      </c>
      <c r="Q2228" s="6" t="s">
        <v>180</v>
      </c>
    </row>
    <row r="2229" spans="1:29" ht="13" x14ac:dyDescent="0.15">
      <c r="A2229" s="15">
        <v>43773.693435821755</v>
      </c>
      <c r="B2229" s="6" t="s">
        <v>9</v>
      </c>
      <c r="D2229" s="6" t="s">
        <v>168</v>
      </c>
      <c r="E2229" s="4" t="str">
        <f t="shared" si="0"/>
        <v>Jack Nguyen</v>
      </c>
      <c r="F2229" s="4" t="str">
        <f t="shared" si="1"/>
        <v>Weiss</v>
      </c>
      <c r="G2229" s="4" t="str">
        <f t="shared" si="2"/>
        <v>SELP</v>
      </c>
      <c r="AC2229" s="6" t="s">
        <v>116</v>
      </c>
    </row>
    <row r="2230" spans="1:29" ht="13" x14ac:dyDescent="0.15">
      <c r="A2230" s="15">
        <v>43773.693955497685</v>
      </c>
      <c r="B2230" s="6" t="s">
        <v>141</v>
      </c>
      <c r="C2230" s="6" t="s">
        <v>194</v>
      </c>
      <c r="E2230" s="4" t="str">
        <f t="shared" si="0"/>
        <v>Kennia Toledo</v>
      </c>
      <c r="F2230" s="4" t="str">
        <f t="shared" si="1"/>
        <v>Akins</v>
      </c>
      <c r="G2230" s="4" t="str">
        <f t="shared" si="2"/>
        <v>WDLP</v>
      </c>
      <c r="H2230" s="6" t="s">
        <v>374</v>
      </c>
    </row>
    <row r="2231" spans="1:29" ht="13" x14ac:dyDescent="0.15">
      <c r="A2231" s="15">
        <v>43773.694132222226</v>
      </c>
      <c r="B2231" s="6" t="s">
        <v>141</v>
      </c>
      <c r="C2231" s="6" t="s">
        <v>194</v>
      </c>
      <c r="E2231" s="4" t="str">
        <f t="shared" si="0"/>
        <v>Yazmin Tambunga</v>
      </c>
      <c r="F2231" s="4" t="str">
        <f t="shared" si="1"/>
        <v>Akins</v>
      </c>
      <c r="G2231" s="4" t="str">
        <f t="shared" si="2"/>
        <v>WDLP</v>
      </c>
      <c r="H2231" s="6" t="s">
        <v>206</v>
      </c>
    </row>
    <row r="2232" spans="1:29" ht="13" x14ac:dyDescent="0.15">
      <c r="A2232" s="15">
        <v>43773.694205509259</v>
      </c>
      <c r="B2232" s="6" t="s">
        <v>141</v>
      </c>
      <c r="C2232" s="6" t="s">
        <v>194</v>
      </c>
      <c r="E2232" s="4" t="str">
        <f t="shared" si="0"/>
        <v>Fabiana Holod</v>
      </c>
      <c r="F2232" s="4" t="str">
        <f t="shared" si="1"/>
        <v>Akins</v>
      </c>
      <c r="G2232" s="4" t="str">
        <f t="shared" si="2"/>
        <v>WDLP</v>
      </c>
      <c r="H2232" s="6" t="s">
        <v>373</v>
      </c>
    </row>
    <row r="2233" spans="1:29" ht="13" x14ac:dyDescent="0.15">
      <c r="A2233" s="15">
        <v>43773.69432638889</v>
      </c>
      <c r="B2233" s="6" t="s">
        <v>141</v>
      </c>
      <c r="C2233" s="6" t="s">
        <v>194</v>
      </c>
      <c r="E2233" s="4" t="str">
        <f t="shared" si="0"/>
        <v>Sofia Ayala</v>
      </c>
      <c r="F2233" s="4" t="str">
        <f t="shared" si="1"/>
        <v>Akins</v>
      </c>
      <c r="G2233" s="4" t="str">
        <f t="shared" si="2"/>
        <v>WDLP</v>
      </c>
      <c r="H2233" s="6" t="s">
        <v>376</v>
      </c>
    </row>
    <row r="2234" spans="1:29" ht="13" x14ac:dyDescent="0.15">
      <c r="A2234" s="15">
        <v>43773.694593564811</v>
      </c>
      <c r="B2234" s="6" t="s">
        <v>9</v>
      </c>
      <c r="D2234" s="6" t="s">
        <v>142</v>
      </c>
      <c r="E2234" s="4" t="str">
        <f t="shared" si="0"/>
        <v>Chieh-An Chen</v>
      </c>
      <c r="F2234" s="4" t="str">
        <f t="shared" si="1"/>
        <v>Stony Point</v>
      </c>
      <c r="G2234" s="4" t="str">
        <f t="shared" si="2"/>
        <v>SELP</v>
      </c>
      <c r="AB2234" s="6" t="s">
        <v>187</v>
      </c>
    </row>
    <row r="2235" spans="1:29" ht="13" x14ac:dyDescent="0.15">
      <c r="A2235" s="15">
        <v>43773.694637210647</v>
      </c>
      <c r="B2235" s="6" t="s">
        <v>9</v>
      </c>
      <c r="D2235" s="6" t="s">
        <v>168</v>
      </c>
      <c r="E2235" s="4" t="str">
        <f t="shared" si="0"/>
        <v>Alan Garcia</v>
      </c>
      <c r="F2235" s="4" t="str">
        <f t="shared" si="1"/>
        <v>Weiss</v>
      </c>
      <c r="G2235" s="4" t="str">
        <f t="shared" si="2"/>
        <v>SELP</v>
      </c>
      <c r="AC2235" s="6" t="s">
        <v>102</v>
      </c>
    </row>
    <row r="2236" spans="1:29" ht="13" x14ac:dyDescent="0.15">
      <c r="A2236" s="15">
        <v>43773.695285428243</v>
      </c>
      <c r="B2236" s="6" t="s">
        <v>141</v>
      </c>
      <c r="C2236" s="6" t="s">
        <v>194</v>
      </c>
      <c r="E2236" s="4" t="str">
        <f t="shared" si="0"/>
        <v>Nallely Alonso</v>
      </c>
      <c r="F2236" s="4" t="str">
        <f t="shared" si="1"/>
        <v>Akins</v>
      </c>
      <c r="G2236" s="4" t="str">
        <f t="shared" si="2"/>
        <v>WDLP</v>
      </c>
      <c r="H2236" s="6" t="s">
        <v>407</v>
      </c>
    </row>
    <row r="2237" spans="1:29" ht="13" x14ac:dyDescent="0.15">
      <c r="A2237" s="15">
        <v>43773.695783784722</v>
      </c>
      <c r="B2237" s="6" t="s">
        <v>141</v>
      </c>
      <c r="C2237" s="6" t="s">
        <v>194</v>
      </c>
      <c r="E2237" s="4" t="str">
        <f t="shared" si="0"/>
        <v>Nyla Lassiter</v>
      </c>
      <c r="F2237" s="4" t="str">
        <f t="shared" si="1"/>
        <v>Akins</v>
      </c>
      <c r="G2237" s="4" t="str">
        <f t="shared" si="2"/>
        <v>WDLP</v>
      </c>
      <c r="H2237" s="6" t="s">
        <v>207</v>
      </c>
    </row>
    <row r="2238" spans="1:29" ht="13" x14ac:dyDescent="0.15">
      <c r="A2238" s="15">
        <v>43773.69633450231</v>
      </c>
      <c r="B2238" s="6" t="s">
        <v>9</v>
      </c>
      <c r="D2238" s="6" t="s">
        <v>168</v>
      </c>
      <c r="E2238" s="4" t="str">
        <f t="shared" si="0"/>
        <v>Ayesha Faheem</v>
      </c>
      <c r="F2238" s="4" t="str">
        <f t="shared" si="1"/>
        <v>Weiss</v>
      </c>
      <c r="G2238" s="4" t="str">
        <f t="shared" si="2"/>
        <v>SELP</v>
      </c>
      <c r="AC2238" s="6" t="s">
        <v>106</v>
      </c>
    </row>
    <row r="2239" spans="1:29" ht="13" x14ac:dyDescent="0.15">
      <c r="A2239" s="15">
        <v>43773.698993206017</v>
      </c>
      <c r="B2239" s="6" t="s">
        <v>141</v>
      </c>
      <c r="C2239" s="6" t="s">
        <v>194</v>
      </c>
      <c r="E2239" s="4" t="str">
        <f t="shared" si="0"/>
        <v>Francisco Ojeda</v>
      </c>
      <c r="F2239" s="4" t="str">
        <f t="shared" si="1"/>
        <v>Akins</v>
      </c>
      <c r="G2239" s="4" t="str">
        <f t="shared" si="2"/>
        <v>WDLP</v>
      </c>
      <c r="H2239" s="6" t="s">
        <v>201</v>
      </c>
    </row>
    <row r="2240" spans="1:29" ht="13" x14ac:dyDescent="0.15">
      <c r="A2240" s="15">
        <v>43773.699551064812</v>
      </c>
      <c r="B2240" s="6" t="s">
        <v>9</v>
      </c>
      <c r="D2240" s="6" t="s">
        <v>168</v>
      </c>
      <c r="E2240" s="4" t="str">
        <f t="shared" si="0"/>
        <v>Chase Robbins</v>
      </c>
      <c r="F2240" s="4" t="str">
        <f t="shared" si="1"/>
        <v>Weiss</v>
      </c>
      <c r="G2240" s="4" t="str">
        <f t="shared" si="2"/>
        <v>SELP</v>
      </c>
      <c r="AC2240" s="6" t="s">
        <v>110</v>
      </c>
    </row>
    <row r="2241" spans="1:29" ht="13" x14ac:dyDescent="0.15">
      <c r="A2241" s="15">
        <v>43773.699661736115</v>
      </c>
      <c r="B2241" s="6" t="s">
        <v>141</v>
      </c>
      <c r="C2241" s="6" t="s">
        <v>194</v>
      </c>
      <c r="E2241" s="4" t="str">
        <f t="shared" si="0"/>
        <v>William Hale</v>
      </c>
      <c r="F2241" s="4" t="str">
        <f t="shared" si="1"/>
        <v>Akins</v>
      </c>
      <c r="G2241" s="4" t="str">
        <f t="shared" si="2"/>
        <v>WDLP</v>
      </c>
      <c r="H2241" s="6" t="s">
        <v>205</v>
      </c>
    </row>
    <row r="2242" spans="1:29" ht="13" x14ac:dyDescent="0.15">
      <c r="A2242" s="15">
        <v>43773.699700520832</v>
      </c>
      <c r="B2242" s="6" t="s">
        <v>141</v>
      </c>
      <c r="C2242" s="6" t="s">
        <v>149</v>
      </c>
      <c r="E2242" s="4" t="str">
        <f t="shared" si="0"/>
        <v>Aileen Garcia</v>
      </c>
      <c r="F2242" s="4" t="str">
        <f t="shared" si="1"/>
        <v>Pflugerville</v>
      </c>
      <c r="G2242" s="4" t="str">
        <f t="shared" si="2"/>
        <v>WDLP</v>
      </c>
      <c r="P2242" s="6" t="s">
        <v>179</v>
      </c>
    </row>
    <row r="2243" spans="1:29" ht="13" x14ac:dyDescent="0.15">
      <c r="A2243" s="15">
        <v>43773.700549027781</v>
      </c>
      <c r="B2243" s="6" t="s">
        <v>141</v>
      </c>
      <c r="C2243" s="6" t="s">
        <v>210</v>
      </c>
      <c r="E2243" s="4" t="str">
        <f t="shared" si="0"/>
        <v>Alexis Reyes</v>
      </c>
      <c r="F2243" s="4" t="str">
        <f t="shared" si="1"/>
        <v>Manor Early College High School</v>
      </c>
      <c r="G2243" s="4" t="str">
        <f t="shared" si="2"/>
        <v>WDLP</v>
      </c>
      <c r="L2243" s="6" t="s">
        <v>359</v>
      </c>
    </row>
    <row r="2244" spans="1:29" ht="13" x14ac:dyDescent="0.15">
      <c r="A2244" s="15">
        <v>43773.700630856481</v>
      </c>
      <c r="B2244" s="6" t="s">
        <v>9</v>
      </c>
      <c r="D2244" s="6" t="s">
        <v>168</v>
      </c>
      <c r="E2244" s="4" t="str">
        <f t="shared" si="0"/>
        <v>Caleb Ulangca</v>
      </c>
      <c r="F2244" s="4" t="str">
        <f t="shared" si="1"/>
        <v>Weiss</v>
      </c>
      <c r="G2244" s="4" t="str">
        <f t="shared" si="2"/>
        <v>SELP</v>
      </c>
      <c r="AC2244" s="6" t="s">
        <v>108</v>
      </c>
    </row>
    <row r="2245" spans="1:29" ht="13" x14ac:dyDescent="0.15">
      <c r="A2245" s="15">
        <v>43773.70152239583</v>
      </c>
      <c r="B2245" s="6" t="s">
        <v>141</v>
      </c>
      <c r="C2245" s="6" t="s">
        <v>210</v>
      </c>
      <c r="E2245" s="4" t="str">
        <f t="shared" si="0"/>
        <v>Lilyana Chaney</v>
      </c>
      <c r="F2245" s="4" t="str">
        <f t="shared" si="1"/>
        <v>Manor Early College High School</v>
      </c>
      <c r="G2245" s="4" t="str">
        <f t="shared" si="2"/>
        <v>WDLP</v>
      </c>
      <c r="L2245" s="6" t="s">
        <v>217</v>
      </c>
    </row>
    <row r="2246" spans="1:29" ht="13" x14ac:dyDescent="0.15">
      <c r="A2246" s="15">
        <v>43773.701626678245</v>
      </c>
      <c r="B2246" s="6" t="s">
        <v>141</v>
      </c>
      <c r="C2246" s="6" t="s">
        <v>210</v>
      </c>
      <c r="E2246" s="4" t="str">
        <f t="shared" si="0"/>
        <v>Maddox Dimmitt</v>
      </c>
      <c r="F2246" s="4" t="str">
        <f t="shared" si="1"/>
        <v>Manor Early College High School</v>
      </c>
      <c r="G2246" s="4" t="str">
        <f t="shared" si="2"/>
        <v>WDLP</v>
      </c>
      <c r="L2246" s="6" t="s">
        <v>225</v>
      </c>
    </row>
    <row r="2247" spans="1:29" ht="13" x14ac:dyDescent="0.15">
      <c r="A2247" s="15">
        <v>43773.701651307871</v>
      </c>
      <c r="B2247" s="6" t="s">
        <v>141</v>
      </c>
      <c r="C2247" s="6" t="s">
        <v>234</v>
      </c>
      <c r="E2247" s="4" t="str">
        <f t="shared" si="0"/>
        <v>Salemata Diallo</v>
      </c>
      <c r="F2247" s="4" t="str">
        <f t="shared" si="1"/>
        <v>Manor High School</v>
      </c>
      <c r="G2247" s="4" t="str">
        <f t="shared" si="2"/>
        <v>WDLP</v>
      </c>
      <c r="M2247" s="6" t="s">
        <v>235</v>
      </c>
    </row>
    <row r="2248" spans="1:29" ht="13" x14ac:dyDescent="0.15">
      <c r="A2248" s="15">
        <v>43773.701719050921</v>
      </c>
      <c r="B2248" s="6" t="s">
        <v>141</v>
      </c>
      <c r="C2248" s="6" t="s">
        <v>210</v>
      </c>
      <c r="E2248" s="4" t="str">
        <f t="shared" si="0"/>
        <v>Ellie Chan</v>
      </c>
      <c r="F2248" s="4" t="str">
        <f t="shared" si="1"/>
        <v>Manor Early College High School</v>
      </c>
      <c r="G2248" s="4" t="str">
        <f t="shared" si="2"/>
        <v>WDLP</v>
      </c>
      <c r="L2248" s="6" t="s">
        <v>214</v>
      </c>
    </row>
    <row r="2249" spans="1:29" ht="13" x14ac:dyDescent="0.15">
      <c r="A2249" s="15">
        <v>43773.701988437504</v>
      </c>
      <c r="B2249" s="6" t="s">
        <v>141</v>
      </c>
      <c r="C2249" s="6" t="s">
        <v>210</v>
      </c>
      <c r="E2249" s="4" t="str">
        <f t="shared" si="0"/>
        <v>Jeffrey Inthasane</v>
      </c>
      <c r="F2249" s="4" t="str">
        <f t="shared" si="1"/>
        <v>Manor Early College High School</v>
      </c>
      <c r="G2249" s="4" t="str">
        <f t="shared" si="2"/>
        <v>WDLP</v>
      </c>
      <c r="L2249" s="6" t="s">
        <v>223</v>
      </c>
    </row>
    <row r="2250" spans="1:29" ht="13" x14ac:dyDescent="0.15">
      <c r="A2250" s="15">
        <v>43773.702042187499</v>
      </c>
      <c r="B2250" s="6" t="s">
        <v>141</v>
      </c>
      <c r="C2250" s="6" t="s">
        <v>210</v>
      </c>
      <c r="E2250" s="4" t="str">
        <f t="shared" si="0"/>
        <v>Maria Aldape</v>
      </c>
      <c r="F2250" s="4" t="str">
        <f t="shared" si="1"/>
        <v>Manor Early College High School</v>
      </c>
      <c r="G2250" s="4" t="str">
        <f t="shared" si="2"/>
        <v>WDLP</v>
      </c>
      <c r="L2250" s="6" t="s">
        <v>227</v>
      </c>
    </row>
    <row r="2251" spans="1:29" ht="13" x14ac:dyDescent="0.15">
      <c r="A2251" s="15">
        <v>43773.702075520836</v>
      </c>
      <c r="B2251" s="6" t="s">
        <v>141</v>
      </c>
      <c r="C2251" s="6" t="s">
        <v>210</v>
      </c>
      <c r="E2251" s="4" t="str">
        <f t="shared" si="0"/>
        <v>Natalie Jones</v>
      </c>
      <c r="F2251" s="4" t="str">
        <f t="shared" si="1"/>
        <v>Manor Early College High School</v>
      </c>
      <c r="G2251" s="4" t="str">
        <f t="shared" si="2"/>
        <v>WDLP</v>
      </c>
      <c r="L2251" s="6" t="s">
        <v>218</v>
      </c>
    </row>
    <row r="2252" spans="1:29" ht="13" x14ac:dyDescent="0.15">
      <c r="A2252" s="15">
        <v>43773.703353472221</v>
      </c>
      <c r="B2252" s="6" t="s">
        <v>141</v>
      </c>
      <c r="C2252" s="6" t="s">
        <v>210</v>
      </c>
      <c r="E2252" s="4" t="str">
        <f t="shared" si="0"/>
        <v>Ashley Krang</v>
      </c>
      <c r="F2252" s="4" t="str">
        <f t="shared" si="1"/>
        <v>Manor Early College High School</v>
      </c>
      <c r="G2252" s="4" t="str">
        <f t="shared" si="2"/>
        <v>WDLP</v>
      </c>
      <c r="L2252" s="6" t="s">
        <v>224</v>
      </c>
    </row>
    <row r="2253" spans="1:29" ht="13" x14ac:dyDescent="0.15">
      <c r="A2253" s="15">
        <v>43773.703380266204</v>
      </c>
      <c r="B2253" s="6" t="s">
        <v>141</v>
      </c>
      <c r="C2253" s="6" t="s">
        <v>210</v>
      </c>
      <c r="E2253" s="4" t="str">
        <f t="shared" si="0"/>
        <v>Timothy Villegas</v>
      </c>
      <c r="F2253" s="4" t="str">
        <f t="shared" si="1"/>
        <v>Manor Early College High School</v>
      </c>
      <c r="G2253" s="4" t="str">
        <f t="shared" si="2"/>
        <v>WDLP</v>
      </c>
      <c r="L2253" s="6" t="s">
        <v>216</v>
      </c>
    </row>
    <row r="2254" spans="1:29" ht="13" x14ac:dyDescent="0.15">
      <c r="A2254" s="15">
        <v>43773.70370135417</v>
      </c>
      <c r="B2254" s="6" t="s">
        <v>141</v>
      </c>
      <c r="C2254" s="6" t="s">
        <v>210</v>
      </c>
      <c r="E2254" s="4" t="str">
        <f t="shared" si="0"/>
        <v>Anarosa Villatoro Reyes</v>
      </c>
      <c r="F2254" s="4" t="str">
        <f t="shared" si="1"/>
        <v>Manor Early College High School</v>
      </c>
      <c r="G2254" s="4" t="str">
        <f t="shared" si="2"/>
        <v>WDLP</v>
      </c>
      <c r="L2254" s="6" t="s">
        <v>232</v>
      </c>
    </row>
    <row r="2255" spans="1:29" ht="13" x14ac:dyDescent="0.15">
      <c r="A2255" s="15">
        <v>43773.703829224542</v>
      </c>
      <c r="B2255" s="6" t="s">
        <v>141</v>
      </c>
      <c r="C2255" s="6" t="s">
        <v>210</v>
      </c>
      <c r="E2255" s="4" t="str">
        <f t="shared" si="0"/>
        <v>Jonny Beard</v>
      </c>
      <c r="F2255" s="4" t="str">
        <f t="shared" si="1"/>
        <v>Manor Early College High School</v>
      </c>
      <c r="G2255" s="4" t="str">
        <f t="shared" si="2"/>
        <v>WDLP</v>
      </c>
      <c r="L2255" s="6" t="s">
        <v>381</v>
      </c>
    </row>
    <row r="2256" spans="1:29" ht="13" x14ac:dyDescent="0.15">
      <c r="A2256" s="15">
        <v>43773.70394118056</v>
      </c>
      <c r="B2256" s="6" t="s">
        <v>141</v>
      </c>
      <c r="C2256" s="6" t="s">
        <v>210</v>
      </c>
      <c r="E2256" s="4" t="str">
        <f t="shared" si="0"/>
        <v>Isiah Martinez</v>
      </c>
      <c r="F2256" s="4" t="str">
        <f t="shared" si="1"/>
        <v>Manor Early College High School</v>
      </c>
      <c r="G2256" s="4" t="str">
        <f t="shared" si="2"/>
        <v>WDLP</v>
      </c>
      <c r="L2256" s="6" t="s">
        <v>245</v>
      </c>
    </row>
    <row r="2257" spans="1:27" ht="13" x14ac:dyDescent="0.15">
      <c r="A2257" s="15">
        <v>43773.704162986112</v>
      </c>
      <c r="B2257" s="6" t="s">
        <v>141</v>
      </c>
      <c r="C2257" s="6" t="s">
        <v>210</v>
      </c>
      <c r="E2257" s="4" t="str">
        <f t="shared" si="0"/>
        <v>Ja'Mya Rogers</v>
      </c>
      <c r="F2257" s="4" t="str">
        <f t="shared" si="1"/>
        <v>Manor Early College High School</v>
      </c>
      <c r="G2257" s="4" t="str">
        <f t="shared" si="2"/>
        <v>WDLP</v>
      </c>
      <c r="L2257" s="6" t="s">
        <v>228</v>
      </c>
    </row>
    <row r="2258" spans="1:27" ht="13" x14ac:dyDescent="0.15">
      <c r="A2258" s="15">
        <v>43773.705894571758</v>
      </c>
      <c r="B2258" s="6" t="s">
        <v>141</v>
      </c>
      <c r="C2258" s="6" t="s">
        <v>210</v>
      </c>
      <c r="E2258" s="4" t="str">
        <f t="shared" si="0"/>
        <v>Madison Pool</v>
      </c>
      <c r="F2258" s="4" t="str">
        <f t="shared" si="1"/>
        <v>Manor Early College High School</v>
      </c>
      <c r="G2258" s="4" t="str">
        <f t="shared" si="2"/>
        <v>WDLP</v>
      </c>
      <c r="L2258" s="6" t="s">
        <v>221</v>
      </c>
    </row>
    <row r="2259" spans="1:27" ht="13" x14ac:dyDescent="0.15">
      <c r="A2259" s="15">
        <v>43773.706564432869</v>
      </c>
      <c r="B2259" s="6" t="s">
        <v>141</v>
      </c>
      <c r="C2259" s="6" t="s">
        <v>234</v>
      </c>
      <c r="E2259" s="4" t="str">
        <f t="shared" si="0"/>
        <v>Michelle Rodriguez</v>
      </c>
      <c r="F2259" s="4" t="str">
        <f t="shared" si="1"/>
        <v>Manor High School</v>
      </c>
      <c r="G2259" s="4" t="str">
        <f t="shared" si="2"/>
        <v>WDLP</v>
      </c>
      <c r="M2259" s="6" t="s">
        <v>238</v>
      </c>
    </row>
    <row r="2260" spans="1:27" ht="13" x14ac:dyDescent="0.15">
      <c r="A2260" s="15">
        <v>43773.706737349537</v>
      </c>
      <c r="B2260" s="6" t="s">
        <v>141</v>
      </c>
      <c r="C2260" s="6" t="s">
        <v>210</v>
      </c>
      <c r="E2260" s="4" t="str">
        <f t="shared" si="0"/>
        <v>Marienne Duran Henriquez</v>
      </c>
      <c r="F2260" s="4" t="str">
        <f t="shared" si="1"/>
        <v>Manor Early College High School</v>
      </c>
      <c r="G2260" s="4" t="str">
        <f t="shared" si="2"/>
        <v>WDLP</v>
      </c>
      <c r="L2260" s="6" t="s">
        <v>219</v>
      </c>
    </row>
    <row r="2261" spans="1:27" ht="13" x14ac:dyDescent="0.15">
      <c r="A2261" s="15">
        <v>43773.707012314815</v>
      </c>
      <c r="B2261" s="6" t="s">
        <v>141</v>
      </c>
      <c r="C2261" s="6" t="s">
        <v>210</v>
      </c>
      <c r="E2261" s="4" t="str">
        <f t="shared" si="0"/>
        <v>Rudy Morales Hernandez</v>
      </c>
      <c r="F2261" s="4" t="str">
        <f t="shared" si="1"/>
        <v>Manor Early College High School</v>
      </c>
      <c r="G2261" s="4" t="str">
        <f t="shared" si="2"/>
        <v>WDLP</v>
      </c>
      <c r="L2261" s="6" t="s">
        <v>215</v>
      </c>
    </row>
    <row r="2262" spans="1:27" ht="13" x14ac:dyDescent="0.15">
      <c r="A2262" s="15">
        <v>43773.707022222225</v>
      </c>
      <c r="B2262" s="6" t="s">
        <v>141</v>
      </c>
      <c r="C2262" s="6" t="s">
        <v>210</v>
      </c>
      <c r="E2262" s="4" t="str">
        <f t="shared" si="0"/>
        <v>Nilmarie Gonzalez-Ugarte</v>
      </c>
      <c r="F2262" s="4" t="str">
        <f t="shared" si="1"/>
        <v>Manor Early College High School</v>
      </c>
      <c r="G2262" s="4" t="str">
        <f t="shared" si="2"/>
        <v>WDLP</v>
      </c>
      <c r="L2262" s="6" t="s">
        <v>230</v>
      </c>
    </row>
    <row r="2263" spans="1:27" ht="13" x14ac:dyDescent="0.15">
      <c r="A2263" s="15">
        <v>43773.707084699075</v>
      </c>
      <c r="B2263" s="6" t="s">
        <v>141</v>
      </c>
      <c r="C2263" s="6" t="s">
        <v>210</v>
      </c>
      <c r="E2263" s="4" t="str">
        <f t="shared" si="0"/>
        <v>Paw Wah</v>
      </c>
      <c r="F2263" s="4" t="str">
        <f t="shared" si="1"/>
        <v>Manor Early College High School</v>
      </c>
      <c r="G2263" s="4" t="str">
        <f t="shared" si="2"/>
        <v>WDLP</v>
      </c>
      <c r="L2263" s="6" t="s">
        <v>226</v>
      </c>
    </row>
    <row r="2264" spans="1:27" ht="13" x14ac:dyDescent="0.15">
      <c r="A2264" s="15">
        <v>43773.707728136578</v>
      </c>
      <c r="B2264" s="6" t="s">
        <v>141</v>
      </c>
      <c r="C2264" s="6" t="s">
        <v>210</v>
      </c>
      <c r="E2264" s="4" t="str">
        <f t="shared" si="0"/>
        <v>Laniyah Gleason</v>
      </c>
      <c r="F2264" s="4" t="str">
        <f t="shared" si="1"/>
        <v>Manor Early College High School</v>
      </c>
      <c r="G2264" s="4" t="str">
        <f t="shared" si="2"/>
        <v>WDLP</v>
      </c>
      <c r="L2264" s="6" t="s">
        <v>421</v>
      </c>
    </row>
    <row r="2265" spans="1:27" ht="13" x14ac:dyDescent="0.15">
      <c r="A2265" s="15">
        <v>43773.707746099535</v>
      </c>
      <c r="B2265" s="6" t="s">
        <v>141</v>
      </c>
      <c r="C2265" s="6" t="s">
        <v>234</v>
      </c>
      <c r="E2265" s="4" t="str">
        <f t="shared" si="0"/>
        <v>Ricardo Luna</v>
      </c>
      <c r="F2265" s="4" t="str">
        <f t="shared" si="1"/>
        <v>Manor High School</v>
      </c>
      <c r="G2265" s="4" t="str">
        <f t="shared" si="2"/>
        <v>WDLP</v>
      </c>
      <c r="M2265" s="6" t="s">
        <v>382</v>
      </c>
    </row>
    <row r="2266" spans="1:27" ht="13" x14ac:dyDescent="0.15">
      <c r="A2266" s="15">
        <v>43773.70790040509</v>
      </c>
      <c r="B2266" s="6" t="s">
        <v>141</v>
      </c>
      <c r="C2266" s="6" t="s">
        <v>210</v>
      </c>
      <c r="E2266" s="4" t="str">
        <f t="shared" si="0"/>
        <v>Diego Garcia</v>
      </c>
      <c r="F2266" s="4" t="str">
        <f t="shared" si="1"/>
        <v>Manor Early College High School</v>
      </c>
      <c r="G2266" s="4" t="str">
        <f t="shared" si="2"/>
        <v>WDLP</v>
      </c>
      <c r="L2266" s="6" t="s">
        <v>241</v>
      </c>
    </row>
    <row r="2267" spans="1:27" ht="13" x14ac:dyDescent="0.15">
      <c r="A2267" s="15">
        <v>43773.7084196875</v>
      </c>
      <c r="B2267" s="6" t="s">
        <v>141</v>
      </c>
      <c r="C2267" s="6" t="s">
        <v>144</v>
      </c>
      <c r="E2267" s="4" t="str">
        <f t="shared" si="0"/>
        <v>Kevon Crayton</v>
      </c>
      <c r="F2267" s="4" t="str">
        <f t="shared" si="1"/>
        <v>Del Valle</v>
      </c>
      <c r="G2267" s="4" t="str">
        <f t="shared" si="2"/>
        <v>WDLP</v>
      </c>
      <c r="I2267" s="6" t="s">
        <v>411</v>
      </c>
    </row>
    <row r="2268" spans="1:27" ht="13" x14ac:dyDescent="0.15">
      <c r="A2268" s="15">
        <v>43773.709457685181</v>
      </c>
      <c r="B2268" s="6" t="s">
        <v>9</v>
      </c>
      <c r="D2268" s="6" t="s">
        <v>149</v>
      </c>
      <c r="E2268" s="4" t="str">
        <f t="shared" si="0"/>
        <v>Arsama Sebesibe</v>
      </c>
      <c r="F2268" s="4" t="str">
        <f t="shared" si="1"/>
        <v>Pflugerville</v>
      </c>
      <c r="G2268" s="4" t="str">
        <f t="shared" si="2"/>
        <v>SELP</v>
      </c>
      <c r="AA2268" s="6" t="s">
        <v>66</v>
      </c>
    </row>
    <row r="2269" spans="1:27" ht="13" x14ac:dyDescent="0.15">
      <c r="A2269" s="15">
        <v>43773.709730972223</v>
      </c>
      <c r="B2269" s="6" t="s">
        <v>141</v>
      </c>
      <c r="C2269" s="6" t="s">
        <v>210</v>
      </c>
      <c r="E2269" s="4" t="str">
        <f t="shared" si="0"/>
        <v>Yael Sanchez</v>
      </c>
      <c r="F2269" s="4" t="str">
        <f t="shared" si="1"/>
        <v>Manor Early College High School</v>
      </c>
      <c r="G2269" s="4" t="str">
        <f t="shared" si="2"/>
        <v>WDLP</v>
      </c>
      <c r="L2269" s="6" t="s">
        <v>229</v>
      </c>
    </row>
    <row r="2270" spans="1:27" ht="13" x14ac:dyDescent="0.15">
      <c r="A2270" s="15">
        <v>43773.71007100695</v>
      </c>
      <c r="B2270" s="6" t="s">
        <v>9</v>
      </c>
      <c r="D2270" s="6" t="s">
        <v>149</v>
      </c>
      <c r="E2270" s="4" t="str">
        <f t="shared" si="0"/>
        <v>Arsama Sebesibe</v>
      </c>
      <c r="F2270" s="4" t="str">
        <f t="shared" si="1"/>
        <v>Pflugerville</v>
      </c>
      <c r="G2270" s="4" t="str">
        <f t="shared" si="2"/>
        <v>SELP</v>
      </c>
      <c r="AA2270" s="6" t="s">
        <v>66</v>
      </c>
    </row>
    <row r="2271" spans="1:27" ht="13" x14ac:dyDescent="0.15">
      <c r="A2271" s="15">
        <v>43773.71026550926</v>
      </c>
      <c r="B2271" s="6" t="s">
        <v>9</v>
      </c>
      <c r="D2271" s="6" t="s">
        <v>149</v>
      </c>
      <c r="E2271" s="4" t="str">
        <f t="shared" si="0"/>
        <v>Isabel Suarez</v>
      </c>
      <c r="F2271" s="4" t="str">
        <f t="shared" si="1"/>
        <v>Pflugerville</v>
      </c>
      <c r="G2271" s="4" t="str">
        <f t="shared" si="2"/>
        <v>SELP</v>
      </c>
      <c r="AA2271" s="6" t="s">
        <v>78</v>
      </c>
    </row>
    <row r="2272" spans="1:27" ht="13" x14ac:dyDescent="0.15">
      <c r="A2272" s="15">
        <v>43773.710377361116</v>
      </c>
      <c r="B2272" s="6" t="s">
        <v>9</v>
      </c>
      <c r="D2272" s="6" t="s">
        <v>149</v>
      </c>
      <c r="E2272" s="4" t="str">
        <f t="shared" si="0"/>
        <v>John Mejia</v>
      </c>
      <c r="F2272" s="4" t="str">
        <f t="shared" si="1"/>
        <v>Pflugerville</v>
      </c>
      <c r="G2272" s="4" t="str">
        <f t="shared" si="2"/>
        <v>SELP</v>
      </c>
      <c r="AA2272" s="6" t="s">
        <v>80</v>
      </c>
    </row>
    <row r="2273" spans="1:21" ht="13" x14ac:dyDescent="0.15">
      <c r="A2273" s="15">
        <v>43773.711099120366</v>
      </c>
      <c r="B2273" s="6" t="s">
        <v>141</v>
      </c>
      <c r="C2273" s="6" t="s">
        <v>210</v>
      </c>
      <c r="E2273" s="4" t="str">
        <f t="shared" si="0"/>
        <v>Shiron Hamlin Jr.</v>
      </c>
      <c r="F2273" s="4" t="str">
        <f t="shared" si="1"/>
        <v>Manor Early College High School</v>
      </c>
      <c r="G2273" s="4" t="str">
        <f t="shared" si="2"/>
        <v>WDLP</v>
      </c>
      <c r="L2273" s="6" t="s">
        <v>211</v>
      </c>
    </row>
    <row r="2274" spans="1:21" ht="13" x14ac:dyDescent="0.15">
      <c r="A2274" s="15">
        <v>43773.712505254633</v>
      </c>
      <c r="B2274" s="6" t="s">
        <v>141</v>
      </c>
      <c r="C2274" s="6" t="s">
        <v>210</v>
      </c>
      <c r="E2274" s="4" t="str">
        <f t="shared" si="0"/>
        <v>Bella Ball</v>
      </c>
      <c r="F2274" s="4" t="str">
        <f t="shared" si="1"/>
        <v>Manor Early College High School</v>
      </c>
      <c r="G2274" s="4" t="str">
        <f t="shared" si="2"/>
        <v>WDLP</v>
      </c>
      <c r="L2274" s="6" t="s">
        <v>240</v>
      </c>
    </row>
    <row r="2275" spans="1:21" ht="13" x14ac:dyDescent="0.15">
      <c r="A2275" s="15">
        <v>43773.713487129629</v>
      </c>
      <c r="B2275" s="6" t="s">
        <v>141</v>
      </c>
      <c r="C2275" s="6" t="s">
        <v>210</v>
      </c>
      <c r="E2275" s="4" t="str">
        <f t="shared" si="0"/>
        <v>Rudy Morales Hernandez</v>
      </c>
      <c r="F2275" s="4" t="str">
        <f t="shared" si="1"/>
        <v>Manor Early College High School</v>
      </c>
      <c r="G2275" s="4" t="str">
        <f t="shared" si="2"/>
        <v>WDLP</v>
      </c>
      <c r="L2275" s="6" t="s">
        <v>215</v>
      </c>
    </row>
    <row r="2276" spans="1:21" ht="13" x14ac:dyDescent="0.15">
      <c r="A2276" s="15">
        <v>43773.717785879635</v>
      </c>
      <c r="B2276" s="6" t="s">
        <v>141</v>
      </c>
      <c r="C2276" s="6" t="s">
        <v>210</v>
      </c>
      <c r="E2276" s="4" t="str">
        <f t="shared" si="0"/>
        <v>Jeremiah Anderson</v>
      </c>
      <c r="F2276" s="4" t="str">
        <f t="shared" si="1"/>
        <v>Manor Early College High School</v>
      </c>
      <c r="G2276" s="4" t="str">
        <f t="shared" si="2"/>
        <v>WDLP</v>
      </c>
      <c r="L2276" s="6" t="s">
        <v>239</v>
      </c>
    </row>
    <row r="2277" spans="1:21" ht="13" x14ac:dyDescent="0.15">
      <c r="A2277" s="15">
        <v>43773.718894108795</v>
      </c>
      <c r="B2277" s="6" t="s">
        <v>141</v>
      </c>
      <c r="C2277" s="6" t="s">
        <v>210</v>
      </c>
      <c r="E2277" s="4" t="str">
        <f t="shared" si="0"/>
        <v>Michael Castillo</v>
      </c>
      <c r="F2277" s="4" t="str">
        <f t="shared" si="1"/>
        <v>Manor Early College High School</v>
      </c>
      <c r="G2277" s="4" t="str">
        <f t="shared" si="2"/>
        <v>WDLP</v>
      </c>
      <c r="L2277" s="6" t="s">
        <v>242</v>
      </c>
    </row>
    <row r="2278" spans="1:21" ht="13" x14ac:dyDescent="0.15">
      <c r="A2278" s="15">
        <v>43773.733899131941</v>
      </c>
      <c r="B2278" s="6" t="s">
        <v>141</v>
      </c>
      <c r="C2278" s="6" t="s">
        <v>194</v>
      </c>
      <c r="E2278" s="4" t="str">
        <f t="shared" si="0"/>
        <v>Nallely Alonso</v>
      </c>
      <c r="F2278" s="4" t="str">
        <f t="shared" si="1"/>
        <v>Akins</v>
      </c>
      <c r="G2278" s="4" t="str">
        <f t="shared" si="2"/>
        <v>WDLP</v>
      </c>
      <c r="H2278" s="6" t="s">
        <v>407</v>
      </c>
    </row>
    <row r="2279" spans="1:21" ht="13" x14ac:dyDescent="0.15">
      <c r="A2279" s="15">
        <v>43774.632831134259</v>
      </c>
      <c r="B2279" s="6" t="s">
        <v>9</v>
      </c>
      <c r="D2279" s="6" t="s">
        <v>247</v>
      </c>
      <c r="E2279" s="4" t="str">
        <f t="shared" si="0"/>
        <v>Lucian Winkelmann Swaim</v>
      </c>
      <c r="F2279" s="4" t="str">
        <f t="shared" si="1"/>
        <v>Harmony</v>
      </c>
      <c r="G2279" s="4" t="str">
        <f t="shared" si="2"/>
        <v>SELP</v>
      </c>
      <c r="U2279" s="6" t="s">
        <v>248</v>
      </c>
    </row>
    <row r="2280" spans="1:21" ht="13" x14ac:dyDescent="0.15">
      <c r="A2280" s="15">
        <v>43774.633045636576</v>
      </c>
      <c r="B2280" s="6" t="s">
        <v>9</v>
      </c>
      <c r="D2280" s="6" t="s">
        <v>247</v>
      </c>
      <c r="E2280" s="4" t="str">
        <f t="shared" si="0"/>
        <v>Ethan Do</v>
      </c>
      <c r="F2280" s="4" t="str">
        <f t="shared" si="1"/>
        <v>Harmony</v>
      </c>
      <c r="G2280" s="4" t="str">
        <f t="shared" si="2"/>
        <v>SELP</v>
      </c>
      <c r="U2280" s="6" t="s">
        <v>256</v>
      </c>
    </row>
    <row r="2281" spans="1:21" ht="13" x14ac:dyDescent="0.15">
      <c r="A2281" s="15">
        <v>43774.634062708334</v>
      </c>
      <c r="B2281" s="6" t="s">
        <v>9</v>
      </c>
      <c r="D2281" s="6" t="s">
        <v>247</v>
      </c>
      <c r="E2281" s="4" t="str">
        <f t="shared" si="0"/>
        <v>Mia Williams</v>
      </c>
      <c r="F2281" s="4" t="str">
        <f t="shared" si="1"/>
        <v>Harmony</v>
      </c>
      <c r="G2281" s="4" t="str">
        <f t="shared" si="2"/>
        <v>SELP</v>
      </c>
      <c r="U2281" s="6" t="s">
        <v>266</v>
      </c>
    </row>
    <row r="2282" spans="1:21" ht="13" x14ac:dyDescent="0.15">
      <c r="A2282" s="15">
        <v>43774.634073842593</v>
      </c>
      <c r="B2282" s="6" t="s">
        <v>9</v>
      </c>
      <c r="D2282" s="6" t="s">
        <v>247</v>
      </c>
      <c r="E2282" s="4" t="str">
        <f t="shared" si="0"/>
        <v>Elianai Reyes</v>
      </c>
      <c r="F2282" s="4" t="str">
        <f t="shared" si="1"/>
        <v>Harmony</v>
      </c>
      <c r="G2282" s="4" t="str">
        <f t="shared" si="2"/>
        <v>SELP</v>
      </c>
      <c r="U2282" s="6" t="s">
        <v>267</v>
      </c>
    </row>
    <row r="2283" spans="1:21" ht="13" x14ac:dyDescent="0.15">
      <c r="A2283" s="15">
        <v>43774.634290011571</v>
      </c>
      <c r="B2283" s="6" t="s">
        <v>9</v>
      </c>
      <c r="D2283" s="6" t="s">
        <v>247</v>
      </c>
      <c r="E2283" s="4" t="str">
        <f t="shared" si="0"/>
        <v>Brooke Fuessel</v>
      </c>
      <c r="F2283" s="4" t="str">
        <f t="shared" si="1"/>
        <v>Harmony</v>
      </c>
      <c r="G2283" s="4" t="str">
        <f t="shared" si="2"/>
        <v>SELP</v>
      </c>
      <c r="U2283" s="6" t="s">
        <v>268</v>
      </c>
    </row>
    <row r="2284" spans="1:21" ht="13" x14ac:dyDescent="0.15">
      <c r="A2284" s="15">
        <v>43774.634563391199</v>
      </c>
      <c r="B2284" s="6" t="s">
        <v>9</v>
      </c>
      <c r="D2284" s="6" t="s">
        <v>247</v>
      </c>
      <c r="E2284" s="4" t="str">
        <f t="shared" si="0"/>
        <v>Jeshua Rios Meza</v>
      </c>
      <c r="F2284" s="4" t="str">
        <f t="shared" si="1"/>
        <v>Harmony</v>
      </c>
      <c r="G2284" s="4" t="str">
        <f t="shared" si="2"/>
        <v>SELP</v>
      </c>
      <c r="U2284" s="6" t="s">
        <v>354</v>
      </c>
    </row>
    <row r="2285" spans="1:21" ht="13" x14ac:dyDescent="0.15">
      <c r="A2285" s="15">
        <v>43774.634921504628</v>
      </c>
      <c r="B2285" s="6" t="s">
        <v>9</v>
      </c>
      <c r="D2285" s="6" t="s">
        <v>247</v>
      </c>
      <c r="E2285" s="4" t="str">
        <f t="shared" si="0"/>
        <v>Jair Cedillo</v>
      </c>
      <c r="F2285" s="4" t="str">
        <f t="shared" si="1"/>
        <v>Harmony</v>
      </c>
      <c r="G2285" s="4" t="str">
        <f t="shared" si="2"/>
        <v>SELP</v>
      </c>
      <c r="U2285" s="6" t="s">
        <v>260</v>
      </c>
    </row>
    <row r="2286" spans="1:21" ht="13" x14ac:dyDescent="0.15">
      <c r="A2286" s="15">
        <v>43774.634944560181</v>
      </c>
      <c r="B2286" s="6" t="s">
        <v>9</v>
      </c>
      <c r="D2286" s="6" t="s">
        <v>247</v>
      </c>
      <c r="E2286" s="4" t="str">
        <f t="shared" si="0"/>
        <v>Emin Koroglu</v>
      </c>
      <c r="F2286" s="4" t="str">
        <f t="shared" si="1"/>
        <v>Harmony</v>
      </c>
      <c r="G2286" s="4" t="str">
        <f t="shared" si="2"/>
        <v>SELP</v>
      </c>
      <c r="U2286" s="6" t="s">
        <v>259</v>
      </c>
    </row>
    <row r="2287" spans="1:21" ht="13" x14ac:dyDescent="0.15">
      <c r="A2287" s="15">
        <v>43774.635081423607</v>
      </c>
      <c r="B2287" s="6" t="s">
        <v>9</v>
      </c>
      <c r="D2287" s="6" t="s">
        <v>247</v>
      </c>
      <c r="E2287" s="4" t="str">
        <f t="shared" si="0"/>
        <v>Sergio Sanchez</v>
      </c>
      <c r="F2287" s="4" t="str">
        <f t="shared" si="1"/>
        <v>Harmony</v>
      </c>
      <c r="G2287" s="4" t="str">
        <f t="shared" si="2"/>
        <v>SELP</v>
      </c>
      <c r="U2287" s="6" t="s">
        <v>261</v>
      </c>
    </row>
    <row r="2288" spans="1:21" ht="13" x14ac:dyDescent="0.15">
      <c r="A2288" s="15">
        <v>43774.635218900468</v>
      </c>
      <c r="B2288" s="6" t="s">
        <v>9</v>
      </c>
      <c r="D2288" s="6" t="s">
        <v>247</v>
      </c>
      <c r="E2288" s="4" t="str">
        <f t="shared" si="0"/>
        <v>Guilliana Lopez</v>
      </c>
      <c r="F2288" s="4" t="str">
        <f t="shared" si="1"/>
        <v>Harmony</v>
      </c>
      <c r="G2288" s="4" t="str">
        <f t="shared" si="2"/>
        <v>SELP</v>
      </c>
      <c r="U2288" s="6" t="s">
        <v>271</v>
      </c>
    </row>
    <row r="2289" spans="1:24" ht="13" x14ac:dyDescent="0.15">
      <c r="A2289" s="15">
        <v>43774.636033298608</v>
      </c>
      <c r="B2289" s="6" t="s">
        <v>9</v>
      </c>
      <c r="D2289" s="6" t="s">
        <v>247</v>
      </c>
      <c r="E2289" s="4" t="str">
        <f t="shared" si="0"/>
        <v>Cedric Vu</v>
      </c>
      <c r="F2289" s="4" t="str">
        <f t="shared" si="1"/>
        <v>Harmony</v>
      </c>
      <c r="G2289" s="4" t="str">
        <f t="shared" si="2"/>
        <v>SELP</v>
      </c>
      <c r="U2289" s="6" t="s">
        <v>355</v>
      </c>
    </row>
    <row r="2290" spans="1:24" ht="13" x14ac:dyDescent="0.15">
      <c r="A2290" s="15">
        <v>43774.636400532407</v>
      </c>
      <c r="B2290" s="6" t="s">
        <v>141</v>
      </c>
      <c r="C2290" s="6" t="s">
        <v>247</v>
      </c>
      <c r="E2290" s="4" t="str">
        <f t="shared" si="0"/>
        <v>Catherine Hyatt</v>
      </c>
      <c r="F2290" s="4" t="str">
        <f t="shared" si="1"/>
        <v>Harmony</v>
      </c>
      <c r="G2290" s="4" t="str">
        <f t="shared" si="2"/>
        <v>WDLP</v>
      </c>
      <c r="J2290" s="6" t="s">
        <v>257</v>
      </c>
    </row>
    <row r="2291" spans="1:24" ht="13" x14ac:dyDescent="0.15">
      <c r="A2291" s="15">
        <v>43774.636543946763</v>
      </c>
      <c r="B2291" s="6" t="s">
        <v>141</v>
      </c>
      <c r="C2291" s="6" t="s">
        <v>247</v>
      </c>
      <c r="E2291" s="4" t="str">
        <f t="shared" si="0"/>
        <v>Anas Rahman</v>
      </c>
      <c r="F2291" s="4" t="str">
        <f t="shared" si="1"/>
        <v>Harmony</v>
      </c>
      <c r="G2291" s="4" t="str">
        <f t="shared" si="2"/>
        <v>WDLP</v>
      </c>
      <c r="J2291" s="6" t="s">
        <v>270</v>
      </c>
    </row>
    <row r="2292" spans="1:24" ht="13" x14ac:dyDescent="0.15">
      <c r="A2292" s="15">
        <v>43774.636543819448</v>
      </c>
      <c r="B2292" s="6" t="s">
        <v>9</v>
      </c>
      <c r="D2292" s="6" t="s">
        <v>247</v>
      </c>
      <c r="E2292" s="4" t="str">
        <f t="shared" si="0"/>
        <v>Parker Leveque</v>
      </c>
      <c r="F2292" s="4" t="str">
        <f t="shared" si="1"/>
        <v>Harmony</v>
      </c>
      <c r="G2292" s="4" t="str">
        <f t="shared" si="2"/>
        <v>SELP</v>
      </c>
      <c r="U2292" s="6" t="s">
        <v>262</v>
      </c>
    </row>
    <row r="2293" spans="1:24" ht="13" x14ac:dyDescent="0.15">
      <c r="A2293" s="15">
        <v>43774.636805312504</v>
      </c>
      <c r="B2293" s="6" t="s">
        <v>9</v>
      </c>
      <c r="D2293" s="6" t="s">
        <v>247</v>
      </c>
      <c r="E2293" s="4" t="str">
        <f t="shared" si="0"/>
        <v>Rameez Khawaja</v>
      </c>
      <c r="F2293" s="4" t="str">
        <f t="shared" si="1"/>
        <v>Harmony</v>
      </c>
      <c r="G2293" s="4" t="str">
        <f t="shared" si="2"/>
        <v>SELP</v>
      </c>
      <c r="U2293" s="6" t="s">
        <v>255</v>
      </c>
    </row>
    <row r="2294" spans="1:24" ht="13" x14ac:dyDescent="0.15">
      <c r="A2294" s="15">
        <v>43774.637871099534</v>
      </c>
      <c r="B2294" s="6" t="s">
        <v>9</v>
      </c>
      <c r="D2294" s="6" t="s">
        <v>247</v>
      </c>
      <c r="E2294" s="4" t="str">
        <f t="shared" si="0"/>
        <v>McKalex Alexander</v>
      </c>
      <c r="F2294" s="4" t="str">
        <f t="shared" si="1"/>
        <v>Harmony</v>
      </c>
      <c r="G2294" s="4" t="str">
        <f t="shared" si="2"/>
        <v>SELP</v>
      </c>
      <c r="U2294" s="6" t="s">
        <v>264</v>
      </c>
    </row>
    <row r="2295" spans="1:24" ht="13" x14ac:dyDescent="0.15">
      <c r="A2295" s="15">
        <v>43774.638040428239</v>
      </c>
      <c r="B2295" s="6" t="s">
        <v>9</v>
      </c>
      <c r="D2295" s="6" t="s">
        <v>247</v>
      </c>
      <c r="E2295" s="4" t="str">
        <f t="shared" si="0"/>
        <v>Cesar Figueroa</v>
      </c>
      <c r="F2295" s="4" t="str">
        <f t="shared" si="1"/>
        <v>Harmony</v>
      </c>
      <c r="G2295" s="4" t="str">
        <f t="shared" si="2"/>
        <v>SELP</v>
      </c>
      <c r="U2295" s="6" t="s">
        <v>356</v>
      </c>
    </row>
    <row r="2296" spans="1:24" ht="13" x14ac:dyDescent="0.15">
      <c r="A2296" s="15">
        <v>43774.63815810185</v>
      </c>
      <c r="B2296" s="6" t="s">
        <v>141</v>
      </c>
      <c r="C2296" s="6" t="s">
        <v>247</v>
      </c>
      <c r="E2296" s="4" t="str">
        <f t="shared" si="0"/>
        <v>Amauri Clark</v>
      </c>
      <c r="F2296" s="4" t="str">
        <f t="shared" si="1"/>
        <v>Harmony</v>
      </c>
      <c r="G2296" s="4" t="str">
        <f t="shared" si="2"/>
        <v>WDLP</v>
      </c>
      <c r="J2296" s="6" t="s">
        <v>258</v>
      </c>
    </row>
    <row r="2297" spans="1:24" ht="13" x14ac:dyDescent="0.15">
      <c r="A2297" s="15">
        <v>43774.638163356482</v>
      </c>
      <c r="B2297" s="6" t="s">
        <v>141</v>
      </c>
      <c r="C2297" s="6" t="s">
        <v>247</v>
      </c>
      <c r="E2297" s="4" t="str">
        <f t="shared" si="0"/>
        <v>Jenibelle Corro</v>
      </c>
      <c r="F2297" s="4" t="str">
        <f t="shared" si="1"/>
        <v>Harmony</v>
      </c>
      <c r="G2297" s="4" t="str">
        <f t="shared" si="2"/>
        <v>WDLP</v>
      </c>
      <c r="J2297" s="6" t="s">
        <v>265</v>
      </c>
    </row>
    <row r="2298" spans="1:24" ht="13" x14ac:dyDescent="0.15">
      <c r="A2298" s="15">
        <v>43774.638852361109</v>
      </c>
      <c r="B2298" s="6" t="s">
        <v>141</v>
      </c>
      <c r="C2298" s="6" t="s">
        <v>247</v>
      </c>
      <c r="E2298" s="4" t="str">
        <f t="shared" si="0"/>
        <v>Awenetria McHorse</v>
      </c>
      <c r="F2298" s="4" t="str">
        <f t="shared" si="1"/>
        <v>Harmony</v>
      </c>
      <c r="G2298" s="4" t="str">
        <f t="shared" si="2"/>
        <v>WDLP</v>
      </c>
      <c r="J2298" s="6" t="s">
        <v>254</v>
      </c>
    </row>
    <row r="2299" spans="1:24" ht="13" x14ac:dyDescent="0.15">
      <c r="A2299" s="15">
        <v>43774.639401435183</v>
      </c>
      <c r="B2299" s="6" t="s">
        <v>141</v>
      </c>
      <c r="C2299" s="6" t="s">
        <v>247</v>
      </c>
      <c r="E2299" s="4" t="str">
        <f t="shared" si="0"/>
        <v>Pranav Rao</v>
      </c>
      <c r="F2299" s="4" t="str">
        <f t="shared" si="1"/>
        <v>Harmony</v>
      </c>
      <c r="G2299" s="4" t="str">
        <f t="shared" si="2"/>
        <v>WDLP</v>
      </c>
      <c r="J2299" s="6" t="s">
        <v>269</v>
      </c>
    </row>
    <row r="2300" spans="1:24" ht="13" x14ac:dyDescent="0.15">
      <c r="A2300" s="15">
        <v>43774.640792893522</v>
      </c>
      <c r="B2300" s="6" t="s">
        <v>9</v>
      </c>
      <c r="D2300" s="6" t="s">
        <v>247</v>
      </c>
      <c r="E2300" s="4" t="str">
        <f t="shared" si="0"/>
        <v>Adrian Ortuno</v>
      </c>
      <c r="F2300" s="4" t="str">
        <f t="shared" si="1"/>
        <v>Harmony</v>
      </c>
      <c r="G2300" s="4" t="str">
        <f t="shared" si="2"/>
        <v>SELP</v>
      </c>
      <c r="U2300" s="6" t="s">
        <v>263</v>
      </c>
    </row>
    <row r="2301" spans="1:24" ht="13" x14ac:dyDescent="0.15">
      <c r="A2301" s="15">
        <v>43774.667457002317</v>
      </c>
      <c r="B2301" s="6" t="s">
        <v>141</v>
      </c>
      <c r="C2301" s="6" t="s">
        <v>272</v>
      </c>
      <c r="E2301" s="4" t="str">
        <f t="shared" si="0"/>
        <v>Sofia Mendoza</v>
      </c>
      <c r="F2301" s="4" t="str">
        <f t="shared" si="1"/>
        <v>Manor New Tech</v>
      </c>
      <c r="G2301" s="4" t="str">
        <f t="shared" si="2"/>
        <v>WDLP</v>
      </c>
      <c r="N2301" s="6" t="s">
        <v>280</v>
      </c>
    </row>
    <row r="2302" spans="1:24" ht="13" x14ac:dyDescent="0.15">
      <c r="A2302" s="15">
        <v>43774.672880902777</v>
      </c>
      <c r="B2302" s="6" t="s">
        <v>9</v>
      </c>
      <c r="D2302" s="6" t="s">
        <v>144</v>
      </c>
      <c r="E2302" s="4" t="str">
        <f t="shared" si="0"/>
        <v>Shien Naranjo</v>
      </c>
      <c r="F2302" s="4" t="str">
        <f t="shared" si="1"/>
        <v>Del Valle</v>
      </c>
      <c r="G2302" s="4" t="str">
        <f t="shared" si="2"/>
        <v>SELP</v>
      </c>
      <c r="T2302" s="6" t="s">
        <v>417</v>
      </c>
    </row>
    <row r="2303" spans="1:24" ht="13" x14ac:dyDescent="0.15">
      <c r="A2303" s="15">
        <v>43774.673943796297</v>
      </c>
      <c r="B2303" s="6" t="s">
        <v>141</v>
      </c>
      <c r="C2303" s="6" t="s">
        <v>272</v>
      </c>
      <c r="E2303" s="4" t="str">
        <f t="shared" si="0"/>
        <v>Lidia Guitierrez</v>
      </c>
      <c r="F2303" s="4" t="str">
        <f t="shared" si="1"/>
        <v>Manor New Tech</v>
      </c>
      <c r="G2303" s="4" t="str">
        <f t="shared" si="2"/>
        <v>WDLP</v>
      </c>
      <c r="N2303" s="6" t="s">
        <v>273</v>
      </c>
    </row>
    <row r="2304" spans="1:24" ht="13" x14ac:dyDescent="0.15">
      <c r="A2304" s="15">
        <v>43774.674083032412</v>
      </c>
      <c r="B2304" s="6" t="s">
        <v>9</v>
      </c>
      <c r="D2304" s="6" t="s">
        <v>272</v>
      </c>
      <c r="E2304" s="4" t="str">
        <f t="shared" si="0"/>
        <v>Maylo Garcia</v>
      </c>
      <c r="F2304" s="4" t="str">
        <f t="shared" si="1"/>
        <v>Manor New Tech</v>
      </c>
      <c r="G2304" s="4" t="str">
        <f t="shared" si="2"/>
        <v>SELP</v>
      </c>
      <c r="X2304" s="6" t="s">
        <v>279</v>
      </c>
    </row>
    <row r="2305" spans="1:24" ht="13" x14ac:dyDescent="0.15">
      <c r="A2305" s="15">
        <v>43774.674896076387</v>
      </c>
      <c r="B2305" s="6" t="s">
        <v>9</v>
      </c>
      <c r="D2305" s="6" t="s">
        <v>272</v>
      </c>
      <c r="E2305" s="4" t="str">
        <f t="shared" si="0"/>
        <v>Levi Ledesma-Olivo</v>
      </c>
      <c r="F2305" s="4" t="str">
        <f t="shared" si="1"/>
        <v>Manor New Tech</v>
      </c>
      <c r="G2305" s="4" t="str">
        <f t="shared" si="2"/>
        <v>SELP</v>
      </c>
      <c r="X2305" s="6" t="s">
        <v>283</v>
      </c>
    </row>
    <row r="2306" spans="1:24" ht="13" x14ac:dyDescent="0.15">
      <c r="A2306" s="15">
        <v>43774.676903692132</v>
      </c>
      <c r="B2306" s="6" t="s">
        <v>9</v>
      </c>
      <c r="D2306" s="6" t="s">
        <v>144</v>
      </c>
      <c r="E2306" s="4" t="str">
        <f t="shared" si="0"/>
        <v>Angel Campuzano</v>
      </c>
      <c r="F2306" s="4" t="str">
        <f t="shared" si="1"/>
        <v>Del Valle</v>
      </c>
      <c r="G2306" s="4" t="str">
        <f t="shared" si="2"/>
        <v>SELP</v>
      </c>
      <c r="T2306" s="6" t="s">
        <v>389</v>
      </c>
    </row>
    <row r="2307" spans="1:24" ht="13" x14ac:dyDescent="0.15">
      <c r="A2307" s="15">
        <v>43774.677553576388</v>
      </c>
      <c r="B2307" s="6" t="s">
        <v>9</v>
      </c>
      <c r="D2307" s="6" t="s">
        <v>272</v>
      </c>
      <c r="E2307" s="4" t="str">
        <f t="shared" si="0"/>
        <v>Carolina Barboza</v>
      </c>
      <c r="F2307" s="4" t="str">
        <f t="shared" si="1"/>
        <v>Manor New Tech</v>
      </c>
      <c r="G2307" s="4" t="str">
        <f t="shared" si="2"/>
        <v>SELP</v>
      </c>
      <c r="X2307" s="6" t="s">
        <v>277</v>
      </c>
    </row>
    <row r="2308" spans="1:24" ht="13" x14ac:dyDescent="0.15">
      <c r="A2308" s="15">
        <v>43774.678502569441</v>
      </c>
      <c r="B2308" s="6" t="s">
        <v>9</v>
      </c>
      <c r="D2308" s="6" t="s">
        <v>272</v>
      </c>
      <c r="E2308" s="4" t="str">
        <f t="shared" si="0"/>
        <v>Alexandra Loy</v>
      </c>
      <c r="F2308" s="4" t="str">
        <f t="shared" si="1"/>
        <v>Manor New Tech</v>
      </c>
      <c r="G2308" s="4" t="str">
        <f t="shared" si="2"/>
        <v>SELP</v>
      </c>
      <c r="X2308" s="6" t="s">
        <v>276</v>
      </c>
    </row>
    <row r="2309" spans="1:24" ht="13" x14ac:dyDescent="0.15">
      <c r="A2309" s="15">
        <v>43774.678665370375</v>
      </c>
      <c r="B2309" s="6" t="s">
        <v>141</v>
      </c>
      <c r="C2309" s="6" t="s">
        <v>272</v>
      </c>
      <c r="E2309" s="4" t="str">
        <f t="shared" si="0"/>
        <v>Francisco Ruiz Silva</v>
      </c>
      <c r="F2309" s="4" t="str">
        <f t="shared" si="1"/>
        <v>Manor New Tech</v>
      </c>
      <c r="G2309" s="4" t="str">
        <f t="shared" si="2"/>
        <v>WDLP</v>
      </c>
      <c r="N2309" s="6" t="s">
        <v>320</v>
      </c>
    </row>
    <row r="2310" spans="1:24" ht="13" x14ac:dyDescent="0.15">
      <c r="A2310" s="15">
        <v>43774.67884356482</v>
      </c>
      <c r="B2310" s="6" t="s">
        <v>9</v>
      </c>
      <c r="D2310" s="6" t="s">
        <v>288</v>
      </c>
      <c r="E2310" s="4" t="str">
        <f t="shared" si="0"/>
        <v>Meagan Lavalle</v>
      </c>
      <c r="F2310" s="4" t="str">
        <f t="shared" si="1"/>
        <v>Hendrickson</v>
      </c>
      <c r="G2310" s="4" t="str">
        <f t="shared" si="2"/>
        <v>SELP</v>
      </c>
      <c r="V2310" s="6" t="s">
        <v>41</v>
      </c>
    </row>
    <row r="2311" spans="1:24" ht="13" x14ac:dyDescent="0.15">
      <c r="A2311" s="15">
        <v>43774.679949953701</v>
      </c>
      <c r="B2311" s="6" t="s">
        <v>9</v>
      </c>
      <c r="D2311" s="6" t="s">
        <v>144</v>
      </c>
      <c r="E2311" s="4" t="str">
        <f t="shared" si="0"/>
        <v>Rocio Montero</v>
      </c>
      <c r="F2311" s="4" t="str">
        <f t="shared" si="1"/>
        <v>Del Valle</v>
      </c>
      <c r="G2311" s="4" t="str">
        <f t="shared" si="2"/>
        <v>SELP</v>
      </c>
      <c r="T2311" s="6" t="s">
        <v>286</v>
      </c>
    </row>
    <row r="2312" spans="1:24" ht="13" x14ac:dyDescent="0.15">
      <c r="A2312" s="15">
        <v>43774.680117847223</v>
      </c>
      <c r="B2312" s="6" t="s">
        <v>9</v>
      </c>
      <c r="D2312" s="6" t="s">
        <v>144</v>
      </c>
      <c r="E2312" s="4" t="str">
        <f t="shared" si="0"/>
        <v>Edgar Velasco</v>
      </c>
      <c r="F2312" s="4" t="str">
        <f t="shared" si="1"/>
        <v>Del Valle</v>
      </c>
      <c r="G2312" s="4" t="str">
        <f t="shared" si="2"/>
        <v>SELP</v>
      </c>
      <c r="T2312" s="6" t="s">
        <v>300</v>
      </c>
    </row>
    <row r="2313" spans="1:24" ht="13" x14ac:dyDescent="0.15">
      <c r="A2313" s="15">
        <v>43774.680400277779</v>
      </c>
      <c r="B2313" s="6" t="s">
        <v>9</v>
      </c>
      <c r="D2313" s="6" t="s">
        <v>288</v>
      </c>
      <c r="E2313" s="4" t="str">
        <f t="shared" si="0"/>
        <v>Nanda Prasad</v>
      </c>
      <c r="F2313" s="4" t="str">
        <f t="shared" si="1"/>
        <v>Hendrickson</v>
      </c>
      <c r="G2313" s="4" t="str">
        <f t="shared" si="2"/>
        <v>SELP</v>
      </c>
      <c r="V2313" s="6" t="s">
        <v>49</v>
      </c>
    </row>
    <row r="2314" spans="1:24" ht="13" x14ac:dyDescent="0.15">
      <c r="A2314" s="15">
        <v>43774.680952789349</v>
      </c>
      <c r="B2314" s="6" t="s">
        <v>141</v>
      </c>
      <c r="C2314" s="6" t="s">
        <v>288</v>
      </c>
      <c r="E2314" s="4" t="str">
        <f t="shared" si="0"/>
        <v>Skylar Schlicht</v>
      </c>
      <c r="F2314" s="4" t="str">
        <f t="shared" si="1"/>
        <v>Hendrickson</v>
      </c>
      <c r="G2314" s="4" t="str">
        <f t="shared" si="2"/>
        <v>WDLP</v>
      </c>
      <c r="K2314" s="6" t="s">
        <v>295</v>
      </c>
    </row>
    <row r="2315" spans="1:24" ht="13" x14ac:dyDescent="0.15">
      <c r="A2315" s="15">
        <v>43774.68179170139</v>
      </c>
      <c r="B2315" s="6" t="s">
        <v>141</v>
      </c>
      <c r="C2315" s="6" t="s">
        <v>272</v>
      </c>
      <c r="E2315" s="4" t="str">
        <f t="shared" si="0"/>
        <v>Jaime Bautista</v>
      </c>
      <c r="F2315" s="4" t="str">
        <f t="shared" si="1"/>
        <v>Manor New Tech</v>
      </c>
      <c r="G2315" s="4" t="str">
        <f t="shared" si="2"/>
        <v>WDLP</v>
      </c>
      <c r="N2315" s="6" t="s">
        <v>292</v>
      </c>
    </row>
    <row r="2316" spans="1:24" ht="13" x14ac:dyDescent="0.15">
      <c r="A2316" s="15">
        <v>43774.681855648145</v>
      </c>
      <c r="B2316" s="6" t="s">
        <v>9</v>
      </c>
      <c r="D2316" s="6" t="s">
        <v>288</v>
      </c>
      <c r="E2316" s="4" t="str">
        <f t="shared" si="0"/>
        <v>Janvi Patel</v>
      </c>
      <c r="F2316" s="4" t="str">
        <f t="shared" si="1"/>
        <v>Hendrickson</v>
      </c>
      <c r="G2316" s="4" t="str">
        <f t="shared" si="2"/>
        <v>SELP</v>
      </c>
      <c r="V2316" s="6" t="s">
        <v>29</v>
      </c>
    </row>
    <row r="2317" spans="1:24" ht="13" x14ac:dyDescent="0.15">
      <c r="A2317" s="15">
        <v>43774.682128321758</v>
      </c>
      <c r="B2317" s="6" t="s">
        <v>141</v>
      </c>
      <c r="C2317" s="6" t="s">
        <v>272</v>
      </c>
      <c r="E2317" s="4" t="str">
        <f t="shared" si="0"/>
        <v>Sheccid Cepeda</v>
      </c>
      <c r="F2317" s="4" t="str">
        <f t="shared" si="1"/>
        <v>Manor New Tech</v>
      </c>
      <c r="G2317" s="4" t="str">
        <f t="shared" si="2"/>
        <v>WDLP</v>
      </c>
      <c r="N2317" s="6" t="s">
        <v>319</v>
      </c>
    </row>
    <row r="2318" spans="1:24" ht="13" x14ac:dyDescent="0.15">
      <c r="A2318" s="15">
        <v>43774.682157604169</v>
      </c>
      <c r="B2318" s="6" t="s">
        <v>9</v>
      </c>
      <c r="D2318" s="6" t="s">
        <v>288</v>
      </c>
      <c r="E2318" s="4" t="str">
        <f t="shared" si="0"/>
        <v>Isabella Gangle</v>
      </c>
      <c r="F2318" s="4" t="str">
        <f t="shared" si="1"/>
        <v>Hendrickson</v>
      </c>
      <c r="G2318" s="4" t="str">
        <f t="shared" si="2"/>
        <v>SELP</v>
      </c>
      <c r="V2318" s="6" t="s">
        <v>27</v>
      </c>
    </row>
    <row r="2319" spans="1:24" ht="13" x14ac:dyDescent="0.15">
      <c r="A2319" s="15">
        <v>43774.682191643515</v>
      </c>
      <c r="B2319" s="6" t="s">
        <v>9</v>
      </c>
      <c r="D2319" s="6" t="s">
        <v>288</v>
      </c>
      <c r="E2319" s="4" t="str">
        <f t="shared" si="0"/>
        <v>Avn Josh Manigsaca</v>
      </c>
      <c r="F2319" s="4" t="str">
        <f t="shared" si="1"/>
        <v>Hendrickson</v>
      </c>
      <c r="G2319" s="4" t="str">
        <f t="shared" si="2"/>
        <v>SELP</v>
      </c>
      <c r="V2319" s="6" t="s">
        <v>12</v>
      </c>
    </row>
    <row r="2320" spans="1:24" ht="13" x14ac:dyDescent="0.15">
      <c r="A2320" s="15">
        <v>43774.682274733801</v>
      </c>
      <c r="B2320" s="6" t="s">
        <v>141</v>
      </c>
      <c r="C2320" s="6" t="s">
        <v>288</v>
      </c>
      <c r="E2320" s="4" t="str">
        <f t="shared" si="0"/>
        <v>Jennifer Wieckowski</v>
      </c>
      <c r="F2320" s="4" t="str">
        <f t="shared" si="1"/>
        <v>Hendrickson</v>
      </c>
      <c r="G2320" s="4" t="str">
        <f t="shared" si="2"/>
        <v>WDLP</v>
      </c>
      <c r="K2320" s="6" t="s">
        <v>293</v>
      </c>
    </row>
    <row r="2321" spans="1:22" ht="13" x14ac:dyDescent="0.15">
      <c r="A2321" s="15">
        <v>43774.682375671298</v>
      </c>
      <c r="B2321" s="6" t="s">
        <v>141</v>
      </c>
      <c r="C2321" s="6" t="s">
        <v>288</v>
      </c>
      <c r="E2321" s="4" t="str">
        <f t="shared" si="0"/>
        <v>Fatima Ali</v>
      </c>
      <c r="F2321" s="4" t="str">
        <f t="shared" si="1"/>
        <v>Hendrickson</v>
      </c>
      <c r="G2321" s="4" t="str">
        <f t="shared" si="2"/>
        <v>WDLP</v>
      </c>
      <c r="K2321" s="6" t="s">
        <v>301</v>
      </c>
    </row>
    <row r="2322" spans="1:22" ht="13" x14ac:dyDescent="0.15">
      <c r="A2322" s="15">
        <v>43774.682472476852</v>
      </c>
      <c r="B2322" s="6" t="s">
        <v>9</v>
      </c>
      <c r="D2322" s="6" t="s">
        <v>144</v>
      </c>
      <c r="E2322" s="4" t="str">
        <f t="shared" si="0"/>
        <v>Yaritza Kenyon</v>
      </c>
      <c r="F2322" s="4" t="str">
        <f t="shared" si="1"/>
        <v>Del Valle</v>
      </c>
      <c r="G2322" s="4" t="str">
        <f t="shared" si="2"/>
        <v>SELP</v>
      </c>
      <c r="T2322" s="6" t="s">
        <v>391</v>
      </c>
    </row>
    <row r="2323" spans="1:22" ht="13" x14ac:dyDescent="0.15">
      <c r="A2323" s="15">
        <v>43774.682518668982</v>
      </c>
      <c r="B2323" s="6" t="s">
        <v>141</v>
      </c>
      <c r="C2323" s="6" t="s">
        <v>272</v>
      </c>
      <c r="E2323" s="4" t="str">
        <f t="shared" si="0"/>
        <v>Jenny Khun</v>
      </c>
      <c r="F2323" s="4" t="str">
        <f t="shared" si="1"/>
        <v>Manor New Tech</v>
      </c>
      <c r="G2323" s="4" t="str">
        <f t="shared" si="2"/>
        <v>WDLP</v>
      </c>
      <c r="N2323" s="6" t="s">
        <v>284</v>
      </c>
    </row>
    <row r="2324" spans="1:22" ht="13" x14ac:dyDescent="0.15">
      <c r="A2324" s="15">
        <v>43774.683407835648</v>
      </c>
      <c r="B2324" s="6" t="s">
        <v>141</v>
      </c>
      <c r="C2324" s="6" t="s">
        <v>272</v>
      </c>
      <c r="E2324" s="4" t="str">
        <f t="shared" si="0"/>
        <v>Matthew Campos</v>
      </c>
      <c r="F2324" s="4" t="str">
        <f t="shared" si="1"/>
        <v>Manor New Tech</v>
      </c>
      <c r="G2324" s="4" t="str">
        <f t="shared" si="2"/>
        <v>WDLP</v>
      </c>
      <c r="N2324" s="6" t="s">
        <v>281</v>
      </c>
    </row>
    <row r="2325" spans="1:22" ht="13" x14ac:dyDescent="0.15">
      <c r="A2325" s="15">
        <v>43774.68458100695</v>
      </c>
      <c r="B2325" s="6" t="s">
        <v>141</v>
      </c>
      <c r="C2325" s="6" t="s">
        <v>272</v>
      </c>
      <c r="E2325" s="4" t="str">
        <f t="shared" si="0"/>
        <v>Aileen Rodriguez</v>
      </c>
      <c r="F2325" s="4" t="str">
        <f t="shared" si="1"/>
        <v>Manor New Tech</v>
      </c>
      <c r="G2325" s="4" t="str">
        <f t="shared" si="2"/>
        <v>WDLP</v>
      </c>
      <c r="N2325" s="6" t="s">
        <v>278</v>
      </c>
    </row>
    <row r="2326" spans="1:22" ht="13" x14ac:dyDescent="0.15">
      <c r="A2326" s="15">
        <v>43774.684776180555</v>
      </c>
      <c r="B2326" s="6" t="s">
        <v>9</v>
      </c>
      <c r="D2326" s="6" t="s">
        <v>288</v>
      </c>
      <c r="E2326" s="4" t="str">
        <f t="shared" si="0"/>
        <v>Pranit Arya</v>
      </c>
      <c r="F2326" s="4" t="str">
        <f t="shared" si="1"/>
        <v>Hendrickson</v>
      </c>
      <c r="G2326" s="4" t="str">
        <f t="shared" si="2"/>
        <v>SELP</v>
      </c>
      <c r="V2326" s="6" t="s">
        <v>55</v>
      </c>
    </row>
    <row r="2327" spans="1:22" ht="13" x14ac:dyDescent="0.15">
      <c r="A2327" s="15">
        <v>43774.685017939817</v>
      </c>
      <c r="B2327" s="6" t="s">
        <v>9</v>
      </c>
      <c r="D2327" s="6" t="s">
        <v>288</v>
      </c>
      <c r="E2327" s="4" t="str">
        <f t="shared" si="0"/>
        <v>Omar Islam</v>
      </c>
      <c r="F2327" s="4" t="str">
        <f t="shared" si="1"/>
        <v>Hendrickson</v>
      </c>
      <c r="G2327" s="4" t="str">
        <f t="shared" si="2"/>
        <v>SELP</v>
      </c>
      <c r="V2327" s="6" t="s">
        <v>51</v>
      </c>
    </row>
    <row r="2328" spans="1:22" ht="13" x14ac:dyDescent="0.15">
      <c r="A2328" s="15">
        <v>43774.685057719907</v>
      </c>
      <c r="B2328" s="6" t="s">
        <v>9</v>
      </c>
      <c r="D2328" s="6" t="s">
        <v>144</v>
      </c>
      <c r="E2328" s="4" t="str">
        <f t="shared" si="0"/>
        <v>Uriel Hernandez</v>
      </c>
      <c r="F2328" s="4" t="str">
        <f t="shared" si="1"/>
        <v>Del Valle</v>
      </c>
      <c r="G2328" s="4" t="str">
        <f t="shared" si="2"/>
        <v>SELP</v>
      </c>
      <c r="T2328" s="6" t="s">
        <v>353</v>
      </c>
    </row>
    <row r="2329" spans="1:22" ht="13" x14ac:dyDescent="0.15">
      <c r="A2329" s="15">
        <v>43774.686225983794</v>
      </c>
      <c r="B2329" s="6" t="s">
        <v>141</v>
      </c>
      <c r="C2329" s="6" t="s">
        <v>288</v>
      </c>
      <c r="E2329" s="4" t="str">
        <f t="shared" si="0"/>
        <v>Christian Birt</v>
      </c>
      <c r="F2329" s="4" t="str">
        <f t="shared" si="1"/>
        <v>Hendrickson</v>
      </c>
      <c r="G2329" s="4" t="str">
        <f t="shared" si="2"/>
        <v>WDLP</v>
      </c>
      <c r="K2329" s="6" t="s">
        <v>291</v>
      </c>
    </row>
    <row r="2330" spans="1:22" ht="13" x14ac:dyDescent="0.15">
      <c r="A2330" s="15">
        <v>43774.686561319446</v>
      </c>
      <c r="B2330" s="6" t="s">
        <v>9</v>
      </c>
      <c r="D2330" s="6" t="s">
        <v>288</v>
      </c>
      <c r="E2330" s="4" t="str">
        <f t="shared" si="0"/>
        <v>Matthew Hernandez</v>
      </c>
      <c r="F2330" s="4" t="str">
        <f t="shared" si="1"/>
        <v>Hendrickson</v>
      </c>
      <c r="G2330" s="4" t="str">
        <f t="shared" si="2"/>
        <v>SELP</v>
      </c>
      <c r="V2330" s="6" t="s">
        <v>39</v>
      </c>
    </row>
    <row r="2331" spans="1:22" ht="13" x14ac:dyDescent="0.15">
      <c r="A2331" s="15">
        <v>43774.686978680555</v>
      </c>
      <c r="B2331" s="6" t="s">
        <v>141</v>
      </c>
      <c r="C2331" s="6" t="s">
        <v>288</v>
      </c>
      <c r="E2331" s="4" t="str">
        <f t="shared" si="0"/>
        <v>Brooke Wickersham</v>
      </c>
      <c r="F2331" s="4" t="str">
        <f t="shared" si="1"/>
        <v>Hendrickson</v>
      </c>
      <c r="G2331" s="4" t="str">
        <f t="shared" si="2"/>
        <v>WDLP</v>
      </c>
      <c r="K2331" s="6" t="s">
        <v>294</v>
      </c>
    </row>
    <row r="2332" spans="1:22" ht="13" x14ac:dyDescent="0.15">
      <c r="A2332" s="15">
        <v>43774.686991527778</v>
      </c>
      <c r="B2332" s="6" t="s">
        <v>9</v>
      </c>
      <c r="D2332" s="6" t="s">
        <v>288</v>
      </c>
      <c r="E2332" s="4" t="str">
        <f t="shared" si="0"/>
        <v>Oneza Vhora</v>
      </c>
      <c r="F2332" s="4" t="str">
        <f t="shared" si="1"/>
        <v>Hendrickson</v>
      </c>
      <c r="G2332" s="4" t="str">
        <f t="shared" si="2"/>
        <v>SELP</v>
      </c>
      <c r="V2332" s="6" t="s">
        <v>53</v>
      </c>
    </row>
    <row r="2333" spans="1:22" ht="13" x14ac:dyDescent="0.15">
      <c r="A2333" s="15">
        <v>43774.687046168983</v>
      </c>
      <c r="B2333" s="6" t="s">
        <v>9</v>
      </c>
      <c r="D2333" s="6" t="s">
        <v>288</v>
      </c>
      <c r="E2333" s="4" t="str">
        <f t="shared" si="0"/>
        <v>Kayleigh Roberts</v>
      </c>
      <c r="F2333" s="4" t="str">
        <f t="shared" si="1"/>
        <v>Hendrickson</v>
      </c>
      <c r="G2333" s="4" t="str">
        <f t="shared" si="2"/>
        <v>SELP</v>
      </c>
      <c r="V2333" s="6" t="s">
        <v>35</v>
      </c>
    </row>
    <row r="2334" spans="1:22" ht="13" x14ac:dyDescent="0.15">
      <c r="A2334" s="15">
        <v>43774.687640787037</v>
      </c>
      <c r="B2334" s="6" t="s">
        <v>141</v>
      </c>
      <c r="C2334" s="6" t="s">
        <v>288</v>
      </c>
      <c r="E2334" s="4" t="str">
        <f t="shared" si="0"/>
        <v>Anabelle Serrano</v>
      </c>
      <c r="F2334" s="4" t="str">
        <f t="shared" si="1"/>
        <v>Hendrickson</v>
      </c>
      <c r="G2334" s="4" t="str">
        <f t="shared" si="2"/>
        <v>WDLP</v>
      </c>
      <c r="K2334" s="6" t="s">
        <v>330</v>
      </c>
    </row>
    <row r="2335" spans="1:22" ht="13" x14ac:dyDescent="0.15">
      <c r="A2335" s="15">
        <v>43774.687652303241</v>
      </c>
      <c r="B2335" s="6" t="s">
        <v>141</v>
      </c>
      <c r="C2335" s="6" t="s">
        <v>288</v>
      </c>
      <c r="E2335" s="4" t="str">
        <f t="shared" si="0"/>
        <v>TyJah Simon</v>
      </c>
      <c r="F2335" s="4" t="str">
        <f t="shared" si="1"/>
        <v>Hendrickson</v>
      </c>
      <c r="G2335" s="4" t="str">
        <f t="shared" si="2"/>
        <v>WDLP</v>
      </c>
      <c r="K2335" s="6" t="s">
        <v>289</v>
      </c>
    </row>
    <row r="2336" spans="1:22" ht="13" x14ac:dyDescent="0.15">
      <c r="A2336" s="15">
        <v>43774.687715069449</v>
      </c>
      <c r="B2336" s="6" t="s">
        <v>9</v>
      </c>
      <c r="D2336" s="6" t="s">
        <v>288</v>
      </c>
      <c r="E2336" s="4" t="str">
        <f t="shared" si="0"/>
        <v>Grace Parrott</v>
      </c>
      <c r="F2336" s="4" t="str">
        <f t="shared" si="1"/>
        <v>Hendrickson</v>
      </c>
      <c r="G2336" s="4" t="str">
        <f t="shared" si="2"/>
        <v>SELP</v>
      </c>
      <c r="V2336" s="6" t="s">
        <v>25</v>
      </c>
    </row>
    <row r="2337" spans="1:22" ht="13" x14ac:dyDescent="0.15">
      <c r="A2337" s="15">
        <v>43774.688025798612</v>
      </c>
      <c r="B2337" s="6" t="s">
        <v>9</v>
      </c>
      <c r="D2337" s="6" t="s">
        <v>288</v>
      </c>
      <c r="E2337" s="4" t="str">
        <f t="shared" si="0"/>
        <v>Laura Torres Cortez</v>
      </c>
      <c r="F2337" s="4" t="str">
        <f t="shared" si="1"/>
        <v>Hendrickson</v>
      </c>
      <c r="G2337" s="4" t="str">
        <f t="shared" si="2"/>
        <v>SELP</v>
      </c>
      <c r="V2337" s="6" t="s">
        <v>37</v>
      </c>
    </row>
    <row r="2338" spans="1:22" ht="13" x14ac:dyDescent="0.15">
      <c r="A2338" s="15">
        <v>43774.68811609954</v>
      </c>
      <c r="B2338" s="6" t="s">
        <v>141</v>
      </c>
      <c r="C2338" s="6" t="s">
        <v>288</v>
      </c>
      <c r="E2338" s="4" t="str">
        <f t="shared" si="0"/>
        <v>Aubrey Van Zandt</v>
      </c>
      <c r="F2338" s="4" t="str">
        <f t="shared" si="1"/>
        <v>Hendrickson</v>
      </c>
      <c r="G2338" s="4" t="str">
        <f t="shared" si="2"/>
        <v>WDLP</v>
      </c>
      <c r="K2338" s="6" t="s">
        <v>302</v>
      </c>
    </row>
    <row r="2339" spans="1:22" ht="13" x14ac:dyDescent="0.15">
      <c r="A2339" s="15">
        <v>43774.688126319445</v>
      </c>
      <c r="B2339" s="6" t="s">
        <v>141</v>
      </c>
      <c r="C2339" s="6" t="s">
        <v>288</v>
      </c>
      <c r="E2339" s="4" t="str">
        <f t="shared" si="0"/>
        <v>Kehali Bekalu</v>
      </c>
      <c r="F2339" s="4" t="str">
        <f t="shared" si="1"/>
        <v>Hendrickson</v>
      </c>
      <c r="G2339" s="4" t="str">
        <f t="shared" si="2"/>
        <v>WDLP</v>
      </c>
      <c r="K2339" s="6" t="s">
        <v>305</v>
      </c>
    </row>
    <row r="2340" spans="1:22" ht="13" x14ac:dyDescent="0.15">
      <c r="A2340" s="15">
        <v>43774.688238113427</v>
      </c>
      <c r="B2340" s="6" t="s">
        <v>141</v>
      </c>
      <c r="C2340" s="6" t="s">
        <v>288</v>
      </c>
      <c r="E2340" s="4" t="str">
        <f t="shared" si="0"/>
        <v>Gabriela Trevino</v>
      </c>
      <c r="F2340" s="4" t="str">
        <f t="shared" si="1"/>
        <v>Hendrickson</v>
      </c>
      <c r="G2340" s="4" t="str">
        <f t="shared" si="2"/>
        <v>WDLP</v>
      </c>
      <c r="K2340" s="6" t="s">
        <v>304</v>
      </c>
    </row>
    <row r="2341" spans="1:22" ht="13" x14ac:dyDescent="0.15">
      <c r="A2341" s="15">
        <v>43774.688382465276</v>
      </c>
      <c r="B2341" s="6" t="s">
        <v>9</v>
      </c>
      <c r="D2341" s="6" t="s">
        <v>288</v>
      </c>
      <c r="E2341" s="4" t="str">
        <f t="shared" si="0"/>
        <v>Benjamin Pham</v>
      </c>
      <c r="F2341" s="4" t="str">
        <f t="shared" si="1"/>
        <v>Hendrickson</v>
      </c>
      <c r="G2341" s="4" t="str">
        <f t="shared" si="2"/>
        <v>SELP</v>
      </c>
      <c r="V2341" s="6" t="s">
        <v>14</v>
      </c>
    </row>
    <row r="2342" spans="1:22" ht="13" x14ac:dyDescent="0.15">
      <c r="A2342" s="15">
        <v>43774.688525393518</v>
      </c>
      <c r="B2342" s="6" t="s">
        <v>9</v>
      </c>
      <c r="D2342" s="6" t="s">
        <v>288</v>
      </c>
      <c r="E2342" s="4" t="str">
        <f t="shared" si="0"/>
        <v>Moustapha Toure</v>
      </c>
      <c r="F2342" s="4" t="str">
        <f t="shared" si="1"/>
        <v>Hendrickson</v>
      </c>
      <c r="G2342" s="4" t="str">
        <f t="shared" si="2"/>
        <v>SELP</v>
      </c>
      <c r="V2342" s="6" t="s">
        <v>45</v>
      </c>
    </row>
    <row r="2343" spans="1:22" ht="13" x14ac:dyDescent="0.15">
      <c r="A2343" s="15">
        <v>43774.688937222221</v>
      </c>
      <c r="B2343" s="6" t="s">
        <v>141</v>
      </c>
      <c r="C2343" s="6" t="s">
        <v>288</v>
      </c>
      <c r="E2343" s="4" t="str">
        <f t="shared" si="0"/>
        <v>Fanta Kante</v>
      </c>
      <c r="F2343" s="4" t="str">
        <f t="shared" si="1"/>
        <v>Hendrickson</v>
      </c>
      <c r="G2343" s="4" t="str">
        <f t="shared" si="2"/>
        <v>WDLP</v>
      </c>
      <c r="K2343" s="6" t="s">
        <v>322</v>
      </c>
    </row>
    <row r="2344" spans="1:22" ht="13" x14ac:dyDescent="0.15">
      <c r="A2344" s="15">
        <v>43774.689695624998</v>
      </c>
      <c r="B2344" s="6" t="s">
        <v>9</v>
      </c>
      <c r="D2344" s="6" t="s">
        <v>144</v>
      </c>
      <c r="E2344" s="4" t="str">
        <f t="shared" si="0"/>
        <v>Brian Richardson</v>
      </c>
      <c r="F2344" s="4" t="str">
        <f t="shared" si="1"/>
        <v>Del Valle</v>
      </c>
      <c r="G2344" s="4" t="str">
        <f t="shared" si="2"/>
        <v>SELP</v>
      </c>
      <c r="T2344" s="6" t="s">
        <v>299</v>
      </c>
    </row>
    <row r="2345" spans="1:22" ht="13" x14ac:dyDescent="0.15">
      <c r="A2345" s="15">
        <v>43774.689831458338</v>
      </c>
      <c r="B2345" s="6" t="s">
        <v>9</v>
      </c>
      <c r="D2345" s="6" t="s">
        <v>194</v>
      </c>
      <c r="E2345" s="4" t="str">
        <f t="shared" si="0"/>
        <v>Daniel Tonche</v>
      </c>
      <c r="F2345" s="4" t="str">
        <f t="shared" si="1"/>
        <v>Akins</v>
      </c>
      <c r="G2345" s="4" t="str">
        <f t="shared" si="2"/>
        <v>SELP</v>
      </c>
      <c r="S2345" s="6" t="s">
        <v>311</v>
      </c>
    </row>
    <row r="2346" spans="1:22" ht="13" x14ac:dyDescent="0.15">
      <c r="A2346" s="15">
        <v>43774.690134942131</v>
      </c>
      <c r="B2346" s="6" t="s">
        <v>9</v>
      </c>
      <c r="D2346" s="6" t="s">
        <v>288</v>
      </c>
      <c r="E2346" s="4" t="str">
        <f t="shared" si="0"/>
        <v>Eliyas Salad</v>
      </c>
      <c r="F2346" s="4" t="str">
        <f t="shared" si="1"/>
        <v>Hendrickson</v>
      </c>
      <c r="G2346" s="4" t="str">
        <f t="shared" si="2"/>
        <v>SELP</v>
      </c>
      <c r="V2346" s="6" t="s">
        <v>20</v>
      </c>
    </row>
    <row r="2347" spans="1:22" ht="13" x14ac:dyDescent="0.15">
      <c r="A2347" s="15">
        <v>43774.690985578709</v>
      </c>
      <c r="B2347" s="6" t="s">
        <v>9</v>
      </c>
      <c r="D2347" s="6" t="s">
        <v>194</v>
      </c>
      <c r="E2347" s="4" t="str">
        <f t="shared" si="0"/>
        <v>Jake Reed</v>
      </c>
      <c r="F2347" s="4" t="str">
        <f t="shared" si="1"/>
        <v>Akins</v>
      </c>
      <c r="G2347" s="4" t="str">
        <f t="shared" si="2"/>
        <v>SELP</v>
      </c>
      <c r="S2347" s="6" t="s">
        <v>310</v>
      </c>
    </row>
    <row r="2348" spans="1:22" ht="13" x14ac:dyDescent="0.15">
      <c r="A2348" s="15">
        <v>43774.691324340281</v>
      </c>
      <c r="B2348" s="6" t="s">
        <v>141</v>
      </c>
      <c r="C2348" s="6" t="s">
        <v>288</v>
      </c>
      <c r="E2348" s="4" t="str">
        <f t="shared" si="0"/>
        <v>Jayden Banks</v>
      </c>
      <c r="F2348" s="4" t="str">
        <f t="shared" si="1"/>
        <v>Hendrickson</v>
      </c>
      <c r="G2348" s="4" t="str">
        <f t="shared" si="2"/>
        <v>WDLP</v>
      </c>
      <c r="K2348" s="6" t="s">
        <v>303</v>
      </c>
    </row>
    <row r="2349" spans="1:22" ht="13" x14ac:dyDescent="0.15">
      <c r="A2349" s="15">
        <v>43774.691429016202</v>
      </c>
      <c r="B2349" s="6" t="s">
        <v>9</v>
      </c>
      <c r="D2349" s="6" t="s">
        <v>194</v>
      </c>
      <c r="E2349" s="4" t="str">
        <f t="shared" si="0"/>
        <v>Alex San Miguel</v>
      </c>
      <c r="F2349" s="4" t="str">
        <f t="shared" si="1"/>
        <v>Akins</v>
      </c>
      <c r="G2349" s="4" t="str">
        <f t="shared" si="2"/>
        <v>SELP</v>
      </c>
      <c r="S2349" s="6" t="s">
        <v>309</v>
      </c>
    </row>
    <row r="2350" spans="1:22" ht="13" x14ac:dyDescent="0.15">
      <c r="A2350" s="15">
        <v>43774.691512349542</v>
      </c>
      <c r="B2350" s="6" t="s">
        <v>141</v>
      </c>
      <c r="C2350" s="6" t="s">
        <v>272</v>
      </c>
      <c r="E2350" s="4" t="str">
        <f t="shared" si="0"/>
        <v>Mahder Adenew</v>
      </c>
      <c r="F2350" s="4" t="str">
        <f t="shared" si="1"/>
        <v>Manor New Tech</v>
      </c>
      <c r="G2350" s="4" t="str">
        <f t="shared" si="2"/>
        <v>WDLP</v>
      </c>
      <c r="N2350" s="6" t="s">
        <v>312</v>
      </c>
    </row>
    <row r="2351" spans="1:22" ht="13" x14ac:dyDescent="0.15">
      <c r="A2351" s="15">
        <v>43774.69167075232</v>
      </c>
      <c r="B2351" s="6" t="s">
        <v>141</v>
      </c>
      <c r="C2351" s="6" t="s">
        <v>272</v>
      </c>
      <c r="E2351" s="4" t="str">
        <f t="shared" si="0"/>
        <v>Emily Wall-Mata</v>
      </c>
      <c r="F2351" s="4" t="str">
        <f t="shared" si="1"/>
        <v>Manor New Tech</v>
      </c>
      <c r="G2351" s="4" t="str">
        <f t="shared" si="2"/>
        <v>WDLP</v>
      </c>
      <c r="N2351" s="6" t="s">
        <v>313</v>
      </c>
    </row>
    <row r="2352" spans="1:22" ht="13" x14ac:dyDescent="0.15">
      <c r="A2352" s="15">
        <v>43774.691726643519</v>
      </c>
      <c r="B2352" s="6" t="s">
        <v>9</v>
      </c>
      <c r="D2352" s="6" t="s">
        <v>194</v>
      </c>
      <c r="E2352" s="4" t="str">
        <f t="shared" si="0"/>
        <v>Edison Cheah</v>
      </c>
      <c r="F2352" s="4" t="str">
        <f t="shared" si="1"/>
        <v>Akins</v>
      </c>
      <c r="G2352" s="4" t="str">
        <f t="shared" si="2"/>
        <v>SELP</v>
      </c>
      <c r="S2352" s="6" t="s">
        <v>324</v>
      </c>
    </row>
    <row r="2353" spans="1:26" ht="13" x14ac:dyDescent="0.15">
      <c r="A2353" s="15">
        <v>43774.692036134264</v>
      </c>
      <c r="B2353" s="6" t="s">
        <v>9</v>
      </c>
      <c r="D2353" s="6" t="s">
        <v>194</v>
      </c>
      <c r="E2353" s="4" t="str">
        <f t="shared" si="0"/>
        <v>Matias Smoller</v>
      </c>
      <c r="F2353" s="4" t="str">
        <f t="shared" si="1"/>
        <v>Akins</v>
      </c>
      <c r="G2353" s="4" t="str">
        <f t="shared" si="2"/>
        <v>SELP</v>
      </c>
      <c r="S2353" s="6" t="s">
        <v>316</v>
      </c>
    </row>
    <row r="2354" spans="1:26" ht="13" x14ac:dyDescent="0.15">
      <c r="A2354" s="15">
        <v>43774.692492627313</v>
      </c>
      <c r="B2354" s="6" t="s">
        <v>9</v>
      </c>
      <c r="D2354" s="6" t="s">
        <v>194</v>
      </c>
      <c r="E2354" s="4" t="str">
        <f t="shared" si="0"/>
        <v>Andres Ramirez</v>
      </c>
      <c r="F2354" s="4" t="str">
        <f t="shared" si="1"/>
        <v>Akins</v>
      </c>
      <c r="G2354" s="4" t="str">
        <f t="shared" si="2"/>
        <v>SELP</v>
      </c>
      <c r="S2354" s="6" t="s">
        <v>327</v>
      </c>
    </row>
    <row r="2355" spans="1:26" ht="13" x14ac:dyDescent="0.15">
      <c r="A2355" s="15">
        <v>43774.692789490742</v>
      </c>
      <c r="B2355" s="6" t="s">
        <v>9</v>
      </c>
      <c r="D2355" s="6" t="s">
        <v>194</v>
      </c>
      <c r="E2355" s="4" t="str">
        <f t="shared" si="0"/>
        <v>Joseline Diaz</v>
      </c>
      <c r="F2355" s="4" t="str">
        <f t="shared" si="1"/>
        <v>Akins</v>
      </c>
      <c r="G2355" s="4" t="str">
        <f t="shared" si="2"/>
        <v>SELP</v>
      </c>
      <c r="S2355" s="6" t="s">
        <v>321</v>
      </c>
    </row>
    <row r="2356" spans="1:26" ht="13" x14ac:dyDescent="0.15">
      <c r="A2356" s="15">
        <v>43774.693188599536</v>
      </c>
      <c r="B2356" s="6" t="s">
        <v>9</v>
      </c>
      <c r="D2356" s="6" t="s">
        <v>194</v>
      </c>
      <c r="E2356" s="4" t="str">
        <f t="shared" si="0"/>
        <v>Jebeca Smith</v>
      </c>
      <c r="F2356" s="4" t="str">
        <f t="shared" si="1"/>
        <v>Akins</v>
      </c>
      <c r="G2356" s="4" t="str">
        <f t="shared" si="2"/>
        <v>SELP</v>
      </c>
      <c r="S2356" s="6" t="s">
        <v>328</v>
      </c>
    </row>
    <row r="2357" spans="1:26" ht="13" x14ac:dyDescent="0.15">
      <c r="A2357" s="15">
        <v>43774.694629120371</v>
      </c>
      <c r="B2357" s="6" t="s">
        <v>9</v>
      </c>
      <c r="D2357" s="6" t="s">
        <v>288</v>
      </c>
      <c r="E2357" s="4" t="str">
        <f t="shared" si="0"/>
        <v>Bryan Pham</v>
      </c>
      <c r="F2357" s="4" t="str">
        <f t="shared" si="1"/>
        <v>Hendrickson</v>
      </c>
      <c r="G2357" s="4" t="str">
        <f t="shared" si="2"/>
        <v>SELP</v>
      </c>
      <c r="V2357" s="6" t="s">
        <v>18</v>
      </c>
    </row>
    <row r="2358" spans="1:26" ht="13" x14ac:dyDescent="0.15">
      <c r="A2358" s="15">
        <v>43774.69472190972</v>
      </c>
      <c r="B2358" s="6" t="s">
        <v>9</v>
      </c>
      <c r="D2358" s="6" t="s">
        <v>288</v>
      </c>
      <c r="E2358" s="4" t="str">
        <f t="shared" si="0"/>
        <v>Bilal Salad</v>
      </c>
      <c r="F2358" s="4" t="str">
        <f t="shared" si="1"/>
        <v>Hendrickson</v>
      </c>
      <c r="G2358" s="4" t="str">
        <f t="shared" si="2"/>
        <v>SELP</v>
      </c>
      <c r="V2358" s="6" t="s">
        <v>16</v>
      </c>
    </row>
    <row r="2359" spans="1:26" ht="13" x14ac:dyDescent="0.15">
      <c r="A2359" s="15">
        <v>43774.696015810187</v>
      </c>
      <c r="B2359" s="6" t="s">
        <v>9</v>
      </c>
      <c r="D2359" s="6" t="s">
        <v>194</v>
      </c>
      <c r="E2359" s="4" t="str">
        <f t="shared" si="0"/>
        <v>Miguel Ornelas</v>
      </c>
      <c r="F2359" s="4" t="str">
        <f t="shared" si="1"/>
        <v>Akins</v>
      </c>
      <c r="G2359" s="4" t="str">
        <f t="shared" si="2"/>
        <v>SELP</v>
      </c>
      <c r="S2359" s="6" t="s">
        <v>315</v>
      </c>
    </row>
    <row r="2360" spans="1:26" ht="13" x14ac:dyDescent="0.15">
      <c r="A2360" s="15">
        <v>43774.697013263889</v>
      </c>
      <c r="B2360" s="6" t="s">
        <v>9</v>
      </c>
      <c r="D2360" s="6" t="s">
        <v>288</v>
      </c>
      <c r="E2360" s="4" t="str">
        <f t="shared" si="0"/>
        <v>Raafeh Ahmed</v>
      </c>
      <c r="F2360" s="4" t="str">
        <f t="shared" si="1"/>
        <v>Hendrickson</v>
      </c>
      <c r="G2360" s="4" t="str">
        <f t="shared" si="2"/>
        <v>SELP</v>
      </c>
      <c r="V2360" s="6" t="s">
        <v>57</v>
      </c>
    </row>
    <row r="2361" spans="1:26" ht="13" x14ac:dyDescent="0.15">
      <c r="A2361" s="15">
        <v>43774.697675277777</v>
      </c>
      <c r="B2361" s="6" t="s">
        <v>9</v>
      </c>
      <c r="D2361" s="6" t="s">
        <v>288</v>
      </c>
      <c r="E2361" s="4" t="str">
        <f t="shared" si="0"/>
        <v>Adam Moussa</v>
      </c>
      <c r="F2361" s="4" t="str">
        <f t="shared" si="1"/>
        <v>Hendrickson</v>
      </c>
      <c r="G2361" s="4" t="str">
        <f t="shared" si="2"/>
        <v>SELP</v>
      </c>
      <c r="V2361" s="6" t="s">
        <v>10</v>
      </c>
    </row>
    <row r="2362" spans="1:26" ht="13" x14ac:dyDescent="0.15">
      <c r="A2362" s="15">
        <v>43774.700421273148</v>
      </c>
      <c r="B2362" s="6" t="s">
        <v>141</v>
      </c>
      <c r="C2362" s="6" t="s">
        <v>332</v>
      </c>
      <c r="E2362" s="4" t="str">
        <f t="shared" si="0"/>
        <v>Merlin Hernandez</v>
      </c>
      <c r="F2362" s="4" t="str">
        <f t="shared" si="1"/>
        <v>Manor Senior High School</v>
      </c>
      <c r="G2362" s="4" t="str">
        <f t="shared" si="2"/>
        <v>WDLP</v>
      </c>
      <c r="O2362" s="6" t="s">
        <v>333</v>
      </c>
    </row>
    <row r="2363" spans="1:26" ht="13" x14ac:dyDescent="0.15">
      <c r="A2363" s="15">
        <v>43774.700948599537</v>
      </c>
      <c r="B2363" s="6" t="s">
        <v>141</v>
      </c>
      <c r="C2363" s="6" t="s">
        <v>332</v>
      </c>
      <c r="E2363" s="4" t="str">
        <f t="shared" si="0"/>
        <v>Mia Sanchez</v>
      </c>
      <c r="F2363" s="4" t="str">
        <f t="shared" si="1"/>
        <v>Manor Senior High School</v>
      </c>
      <c r="G2363" s="4" t="str">
        <f t="shared" si="2"/>
        <v>WDLP</v>
      </c>
      <c r="O2363" s="6" t="s">
        <v>343</v>
      </c>
    </row>
    <row r="2364" spans="1:26" ht="13" x14ac:dyDescent="0.15">
      <c r="A2364" s="15">
        <v>43774.701086215282</v>
      </c>
      <c r="B2364" s="6" t="s">
        <v>9</v>
      </c>
      <c r="D2364" s="6" t="s">
        <v>210</v>
      </c>
      <c r="E2364" s="4" t="str">
        <f t="shared" si="0"/>
        <v>Harith Harizal</v>
      </c>
      <c r="F2364" s="4" t="str">
        <f t="shared" si="1"/>
        <v>Manor Early College High School</v>
      </c>
      <c r="G2364" s="4" t="str">
        <f t="shared" si="2"/>
        <v>SELP</v>
      </c>
      <c r="W2364" s="6" t="s">
        <v>410</v>
      </c>
    </row>
    <row r="2365" spans="1:26" ht="13" x14ac:dyDescent="0.15">
      <c r="A2365" s="15">
        <v>43774.70214061343</v>
      </c>
      <c r="B2365" s="6" t="s">
        <v>9</v>
      </c>
      <c r="D2365" s="6" t="s">
        <v>288</v>
      </c>
      <c r="E2365" s="4" t="str">
        <f t="shared" si="0"/>
        <v>Monae Thompson</v>
      </c>
      <c r="F2365" s="4" t="str">
        <f t="shared" si="1"/>
        <v>Hendrickson</v>
      </c>
      <c r="G2365" s="4" t="str">
        <f t="shared" si="2"/>
        <v>SELP</v>
      </c>
      <c r="V2365" s="6" t="s">
        <v>43</v>
      </c>
    </row>
    <row r="2366" spans="1:26" ht="13" x14ac:dyDescent="0.15">
      <c r="A2366" s="15">
        <v>43774.702477719911</v>
      </c>
      <c r="B2366" s="6" t="s">
        <v>141</v>
      </c>
      <c r="C2366" s="6" t="s">
        <v>332</v>
      </c>
      <c r="E2366" s="4" t="str">
        <f t="shared" si="0"/>
        <v>Alissa Ortiz Gonzalez</v>
      </c>
      <c r="F2366" s="4" t="str">
        <f t="shared" si="1"/>
        <v>Manor Senior High School</v>
      </c>
      <c r="G2366" s="4" t="str">
        <f t="shared" si="2"/>
        <v>WDLP</v>
      </c>
      <c r="O2366" s="6" t="s">
        <v>335</v>
      </c>
    </row>
    <row r="2367" spans="1:26" ht="13" x14ac:dyDescent="0.15">
      <c r="A2367" s="15">
        <v>43774.703051041666</v>
      </c>
      <c r="B2367" s="6" t="s">
        <v>9</v>
      </c>
      <c r="D2367" s="6" t="s">
        <v>332</v>
      </c>
      <c r="E2367" s="4" t="str">
        <f t="shared" si="0"/>
        <v>Pradeep Tamang</v>
      </c>
      <c r="F2367" s="4" t="str">
        <f t="shared" si="1"/>
        <v>Manor Senior High School</v>
      </c>
      <c r="G2367" s="4" t="str">
        <f t="shared" si="2"/>
        <v>SELP</v>
      </c>
      <c r="Z2367" s="6" t="s">
        <v>337</v>
      </c>
    </row>
    <row r="2368" spans="1:26" ht="13" x14ac:dyDescent="0.15">
      <c r="A2368" s="15">
        <v>43774.7059271412</v>
      </c>
      <c r="B2368" s="6" t="s">
        <v>9</v>
      </c>
      <c r="D2368" s="6" t="s">
        <v>210</v>
      </c>
      <c r="E2368" s="4" t="str">
        <f t="shared" si="0"/>
        <v>Marlene Rodriguez</v>
      </c>
      <c r="F2368" s="4" t="str">
        <f t="shared" si="1"/>
        <v>Manor Early College High School</v>
      </c>
      <c r="G2368" s="4" t="str">
        <f t="shared" si="2"/>
        <v>SELP</v>
      </c>
      <c r="W2368" s="6" t="s">
        <v>338</v>
      </c>
    </row>
    <row r="2369" spans="1:26" ht="13" x14ac:dyDescent="0.15">
      <c r="A2369" s="15">
        <v>43774.706856724537</v>
      </c>
      <c r="B2369" s="6" t="s">
        <v>141</v>
      </c>
      <c r="C2369" s="6" t="s">
        <v>332</v>
      </c>
      <c r="E2369" s="4" t="str">
        <f t="shared" si="0"/>
        <v>Alaya Wright</v>
      </c>
      <c r="F2369" s="4" t="str">
        <f t="shared" si="1"/>
        <v>Manor Senior High School</v>
      </c>
      <c r="G2369" s="4" t="str">
        <f t="shared" si="2"/>
        <v>WDLP</v>
      </c>
      <c r="O2369" s="6" t="s">
        <v>396</v>
      </c>
    </row>
    <row r="2370" spans="1:26" ht="13" x14ac:dyDescent="0.15">
      <c r="A2370" s="15">
        <v>43774.707336643522</v>
      </c>
      <c r="B2370" s="6" t="s">
        <v>9</v>
      </c>
      <c r="D2370" s="6" t="s">
        <v>332</v>
      </c>
      <c r="E2370" s="4" t="str">
        <f t="shared" si="0"/>
        <v>Cassandra Martinez</v>
      </c>
      <c r="F2370" s="4" t="str">
        <f t="shared" si="1"/>
        <v>Manor Senior High School</v>
      </c>
      <c r="G2370" s="4" t="str">
        <f t="shared" si="2"/>
        <v>SELP</v>
      </c>
      <c r="Z2370" s="6" t="s">
        <v>418</v>
      </c>
    </row>
    <row r="2371" spans="1:26" ht="13" x14ac:dyDescent="0.15">
      <c r="A2371" s="15">
        <v>43774.707947766205</v>
      </c>
      <c r="B2371" s="6" t="s">
        <v>141</v>
      </c>
      <c r="C2371" s="6" t="s">
        <v>332</v>
      </c>
      <c r="E2371" s="4" t="str">
        <f t="shared" si="0"/>
        <v>Susan Quayeh</v>
      </c>
      <c r="F2371" s="4" t="str">
        <f t="shared" si="1"/>
        <v>Manor Senior High School</v>
      </c>
      <c r="G2371" s="4" t="str">
        <f t="shared" si="2"/>
        <v>WDLP</v>
      </c>
      <c r="O2371" s="6" t="s">
        <v>352</v>
      </c>
    </row>
    <row r="2372" spans="1:26" ht="13" x14ac:dyDescent="0.15">
      <c r="A2372" s="15">
        <v>43774.708734282409</v>
      </c>
      <c r="B2372" s="6" t="s">
        <v>141</v>
      </c>
      <c r="C2372" s="6" t="s">
        <v>332</v>
      </c>
      <c r="E2372" s="4" t="str">
        <f t="shared" si="0"/>
        <v>Kaleb Ramirez</v>
      </c>
      <c r="F2372" s="4" t="str">
        <f t="shared" si="1"/>
        <v>Manor Senior High School</v>
      </c>
      <c r="G2372" s="4" t="str">
        <f t="shared" si="2"/>
        <v>WDLP</v>
      </c>
      <c r="O2372" s="6" t="s">
        <v>349</v>
      </c>
    </row>
    <row r="2373" spans="1:26" ht="13" x14ac:dyDescent="0.15">
      <c r="A2373" s="15">
        <v>43774.708856180558</v>
      </c>
      <c r="B2373" s="6" t="s">
        <v>141</v>
      </c>
      <c r="C2373" s="6" t="s">
        <v>332</v>
      </c>
      <c r="E2373" s="4" t="str">
        <f t="shared" si="0"/>
        <v>Alyssa Smith</v>
      </c>
      <c r="F2373" s="4" t="str">
        <f t="shared" si="1"/>
        <v>Manor Senior High School</v>
      </c>
      <c r="G2373" s="4" t="str">
        <f t="shared" si="2"/>
        <v>WDLP</v>
      </c>
      <c r="O2373" s="6" t="s">
        <v>346</v>
      </c>
    </row>
    <row r="2374" spans="1:26" ht="13" x14ac:dyDescent="0.15">
      <c r="A2374" s="15">
        <v>43774.70924935185</v>
      </c>
      <c r="B2374" s="6" t="s">
        <v>141</v>
      </c>
      <c r="C2374" s="6" t="s">
        <v>332</v>
      </c>
      <c r="E2374" s="4" t="str">
        <f t="shared" si="0"/>
        <v>Talia Figueroa</v>
      </c>
      <c r="F2374" s="4" t="str">
        <f t="shared" si="1"/>
        <v>Manor Senior High School</v>
      </c>
      <c r="G2374" s="4" t="str">
        <f t="shared" si="2"/>
        <v>WDLP</v>
      </c>
      <c r="O2374" s="6" t="s">
        <v>344</v>
      </c>
    </row>
    <row r="2375" spans="1:26" ht="13" x14ac:dyDescent="0.15">
      <c r="A2375" s="15">
        <v>43774.709309085651</v>
      </c>
      <c r="B2375" s="6" t="s">
        <v>141</v>
      </c>
      <c r="C2375" s="6" t="s">
        <v>332</v>
      </c>
      <c r="E2375" s="4" t="str">
        <f t="shared" si="0"/>
        <v>Lorenza McNeil</v>
      </c>
      <c r="F2375" s="4" t="str">
        <f t="shared" si="1"/>
        <v>Manor Senior High School</v>
      </c>
      <c r="G2375" s="4" t="str">
        <f t="shared" si="2"/>
        <v>WDLP</v>
      </c>
      <c r="O2375" s="6" t="s">
        <v>351</v>
      </c>
    </row>
    <row r="2376" spans="1:26" ht="13" x14ac:dyDescent="0.15">
      <c r="A2376" s="15">
        <v>43774.710059722223</v>
      </c>
      <c r="B2376" s="6" t="s">
        <v>9</v>
      </c>
      <c r="D2376" s="6" t="s">
        <v>332</v>
      </c>
      <c r="E2376" s="4" t="str">
        <f t="shared" si="0"/>
        <v>Alexander Matos</v>
      </c>
      <c r="F2376" s="4" t="str">
        <f t="shared" si="1"/>
        <v>Manor Senior High School</v>
      </c>
      <c r="G2376" s="4" t="str">
        <f t="shared" si="2"/>
        <v>SELP</v>
      </c>
      <c r="Z2376" s="6" t="s">
        <v>350</v>
      </c>
    </row>
    <row r="2377" spans="1:26" ht="13" x14ac:dyDescent="0.15">
      <c r="A2377" s="15">
        <v>43774.710162523144</v>
      </c>
      <c r="B2377" s="6" t="s">
        <v>9</v>
      </c>
      <c r="D2377" s="6" t="s">
        <v>210</v>
      </c>
      <c r="E2377" s="4" t="str">
        <f t="shared" si="0"/>
        <v>Thomas Armendariz</v>
      </c>
      <c r="F2377" s="4" t="str">
        <f t="shared" si="1"/>
        <v>Manor Early College High School</v>
      </c>
      <c r="G2377" s="4" t="str">
        <f t="shared" si="2"/>
        <v>SELP</v>
      </c>
      <c r="W2377" s="6" t="s">
        <v>341</v>
      </c>
    </row>
    <row r="2378" spans="1:26" ht="13" x14ac:dyDescent="0.15">
      <c r="A2378" s="15">
        <v>43774.710385914354</v>
      </c>
      <c r="B2378" s="6" t="s">
        <v>9</v>
      </c>
      <c r="D2378" s="6" t="s">
        <v>210</v>
      </c>
      <c r="E2378" s="4" t="str">
        <f t="shared" si="0"/>
        <v>Kaiya Bello-Munn</v>
      </c>
      <c r="F2378" s="4" t="str">
        <f t="shared" si="1"/>
        <v>Manor Early College High School</v>
      </c>
      <c r="G2378" s="4" t="str">
        <f t="shared" si="2"/>
        <v>SELP</v>
      </c>
      <c r="W2378" s="6" t="s">
        <v>347</v>
      </c>
    </row>
    <row r="2379" spans="1:26" ht="13" x14ac:dyDescent="0.15">
      <c r="A2379" s="15">
        <v>43774.71155388889</v>
      </c>
      <c r="B2379" s="6" t="s">
        <v>141</v>
      </c>
      <c r="C2379" s="6" t="s">
        <v>332</v>
      </c>
      <c r="E2379" s="4" t="str">
        <f t="shared" si="0"/>
        <v>Celeste Robertson</v>
      </c>
      <c r="F2379" s="4" t="str">
        <f t="shared" si="1"/>
        <v>Manor Senior High School</v>
      </c>
      <c r="G2379" s="4" t="str">
        <f t="shared" si="2"/>
        <v>WDLP</v>
      </c>
      <c r="O2379" s="6" t="s">
        <v>348</v>
      </c>
    </row>
    <row r="2380" spans="1:26" ht="13" x14ac:dyDescent="0.15">
      <c r="A2380" s="15">
        <v>43774.714844340277</v>
      </c>
      <c r="B2380" s="6" t="s">
        <v>9</v>
      </c>
      <c r="D2380" s="6" t="s">
        <v>288</v>
      </c>
      <c r="E2380" s="4" t="str">
        <f t="shared" si="0"/>
        <v>Jaykumar Patel</v>
      </c>
      <c r="F2380" s="4" t="str">
        <f t="shared" si="1"/>
        <v>Hendrickson</v>
      </c>
      <c r="G2380" s="4" t="str">
        <f t="shared" si="2"/>
        <v>SELP</v>
      </c>
      <c r="V2380" s="6" t="s">
        <v>31</v>
      </c>
    </row>
    <row r="2381" spans="1:26" ht="13" x14ac:dyDescent="0.15">
      <c r="A2381" s="15">
        <v>43774.71760783565</v>
      </c>
      <c r="B2381" s="6" t="s">
        <v>9</v>
      </c>
      <c r="D2381" s="6" t="s">
        <v>332</v>
      </c>
      <c r="E2381" s="4" t="str">
        <f t="shared" si="0"/>
        <v>Eddie Villegas</v>
      </c>
      <c r="F2381" s="4" t="str">
        <f t="shared" si="1"/>
        <v>Manor Senior High School</v>
      </c>
      <c r="G2381" s="4" t="str">
        <f t="shared" si="2"/>
        <v>SELP</v>
      </c>
      <c r="Z2381" s="6" t="s">
        <v>342</v>
      </c>
    </row>
    <row r="2382" spans="1:26" ht="13" x14ac:dyDescent="0.15">
      <c r="A2382" s="15">
        <v>43774.721580902777</v>
      </c>
      <c r="B2382" s="6" t="s">
        <v>9</v>
      </c>
      <c r="D2382" s="6" t="s">
        <v>194</v>
      </c>
      <c r="E2382" s="4" t="str">
        <f t="shared" si="0"/>
        <v>Adriana Reyes</v>
      </c>
      <c r="F2382" s="4" t="str">
        <f t="shared" si="1"/>
        <v>Akins</v>
      </c>
      <c r="G2382" s="4" t="str">
        <f t="shared" si="2"/>
        <v>SELP</v>
      </c>
      <c r="S2382" s="6" t="s">
        <v>318</v>
      </c>
    </row>
    <row r="2383" spans="1:26" ht="13" x14ac:dyDescent="0.15">
      <c r="A2383" s="15">
        <v>43775.669228506944</v>
      </c>
      <c r="B2383" s="6" t="s">
        <v>9</v>
      </c>
      <c r="D2383" s="6" t="s">
        <v>144</v>
      </c>
      <c r="E2383" s="4" t="str">
        <f t="shared" si="0"/>
        <v>Quavon Jones</v>
      </c>
      <c r="F2383" s="4" t="str">
        <f t="shared" si="1"/>
        <v>Del Valle</v>
      </c>
      <c r="G2383" s="4" t="str">
        <f t="shared" si="2"/>
        <v>SELP</v>
      </c>
      <c r="T2383" s="6" t="s">
        <v>357</v>
      </c>
    </row>
    <row r="2384" spans="1:26" ht="13" x14ac:dyDescent="0.15">
      <c r="A2384" s="15">
        <v>43775.672192997685</v>
      </c>
      <c r="B2384" s="6" t="s">
        <v>141</v>
      </c>
      <c r="C2384" s="6" t="s">
        <v>144</v>
      </c>
      <c r="E2384" s="4" t="str">
        <f t="shared" si="0"/>
        <v>Clarissa Leija</v>
      </c>
      <c r="F2384" s="4" t="str">
        <f t="shared" si="1"/>
        <v>Del Valle</v>
      </c>
      <c r="G2384" s="4" t="str">
        <f t="shared" si="2"/>
        <v>WDLP</v>
      </c>
      <c r="I2384" s="6" t="s">
        <v>287</v>
      </c>
    </row>
    <row r="2385" spans="1:29" ht="13" x14ac:dyDescent="0.15">
      <c r="A2385" s="15">
        <v>43775.67239097222</v>
      </c>
      <c r="B2385" s="6" t="s">
        <v>141</v>
      </c>
      <c r="C2385" s="6" t="s">
        <v>144</v>
      </c>
      <c r="E2385" s="4" t="str">
        <f t="shared" si="0"/>
        <v>Emily Lopez Campos</v>
      </c>
      <c r="F2385" s="4" t="str">
        <f t="shared" si="1"/>
        <v>Del Valle</v>
      </c>
      <c r="G2385" s="4" t="str">
        <f t="shared" si="2"/>
        <v>WDLP</v>
      </c>
      <c r="I2385" s="6" t="s">
        <v>285</v>
      </c>
    </row>
    <row r="2386" spans="1:29" ht="13" x14ac:dyDescent="0.15">
      <c r="A2386" s="15">
        <v>43775.672779884262</v>
      </c>
      <c r="B2386" s="6" t="s">
        <v>141</v>
      </c>
      <c r="C2386" s="6" t="s">
        <v>144</v>
      </c>
      <c r="E2386" s="4" t="str">
        <f t="shared" si="0"/>
        <v>Thalia Perez Mendoza</v>
      </c>
      <c r="F2386" s="4" t="str">
        <f t="shared" si="1"/>
        <v>Del Valle</v>
      </c>
      <c r="G2386" s="4" t="str">
        <f t="shared" si="2"/>
        <v>WDLP</v>
      </c>
      <c r="I2386" s="6" t="s">
        <v>358</v>
      </c>
    </row>
    <row r="2387" spans="1:29" ht="13" x14ac:dyDescent="0.15">
      <c r="A2387" s="15">
        <v>43775.675606273144</v>
      </c>
      <c r="B2387" s="6" t="s">
        <v>141</v>
      </c>
      <c r="C2387" s="6" t="s">
        <v>144</v>
      </c>
      <c r="E2387" s="4" t="str">
        <f t="shared" si="0"/>
        <v>Xochilth Rojo Arroyo</v>
      </c>
      <c r="F2387" s="4" t="str">
        <f t="shared" si="1"/>
        <v>Del Valle</v>
      </c>
      <c r="G2387" s="4" t="str">
        <f t="shared" si="2"/>
        <v>WDLP</v>
      </c>
      <c r="I2387" s="6" t="s">
        <v>154</v>
      </c>
    </row>
    <row r="2388" spans="1:29" ht="13" x14ac:dyDescent="0.15">
      <c r="A2388" s="15">
        <v>43775.678873541663</v>
      </c>
      <c r="B2388" s="6" t="s">
        <v>9</v>
      </c>
      <c r="D2388" s="6" t="s">
        <v>149</v>
      </c>
      <c r="E2388" s="4" t="str">
        <f t="shared" si="0"/>
        <v>Diego Becerra</v>
      </c>
      <c r="F2388" s="4" t="str">
        <f t="shared" si="1"/>
        <v>Pflugerville</v>
      </c>
      <c r="G2388" s="4" t="str">
        <f t="shared" si="2"/>
        <v>SELP</v>
      </c>
      <c r="AA2388" s="6" t="s">
        <v>74</v>
      </c>
    </row>
    <row r="2389" spans="1:29" ht="13" x14ac:dyDescent="0.15">
      <c r="A2389" s="15">
        <v>43775.679551307869</v>
      </c>
      <c r="B2389" s="6" t="s">
        <v>141</v>
      </c>
      <c r="C2389" s="6" t="s">
        <v>149</v>
      </c>
      <c r="E2389" s="4" t="str">
        <f t="shared" si="0"/>
        <v>Lupita Avila Ramirez</v>
      </c>
      <c r="F2389" s="4" t="str">
        <f t="shared" si="1"/>
        <v>Pflugerville</v>
      </c>
      <c r="G2389" s="4" t="str">
        <f t="shared" si="2"/>
        <v>WDLP</v>
      </c>
      <c r="P2389" s="6" t="s">
        <v>158</v>
      </c>
    </row>
    <row r="2390" spans="1:29" ht="13" x14ac:dyDescent="0.15">
      <c r="A2390" s="15">
        <v>43775.679724745365</v>
      </c>
      <c r="B2390" s="6" t="s">
        <v>9</v>
      </c>
      <c r="D2390" s="6" t="s">
        <v>149</v>
      </c>
      <c r="E2390" s="4" t="str">
        <f t="shared" si="0"/>
        <v>Isabel Suarez</v>
      </c>
      <c r="F2390" s="4" t="str">
        <f t="shared" si="1"/>
        <v>Pflugerville</v>
      </c>
      <c r="G2390" s="4" t="str">
        <f t="shared" si="2"/>
        <v>SELP</v>
      </c>
      <c r="AA2390" s="6" t="s">
        <v>78</v>
      </c>
    </row>
    <row r="2391" spans="1:29" ht="13" x14ac:dyDescent="0.15">
      <c r="A2391" s="15">
        <v>43775.679863206024</v>
      </c>
      <c r="B2391" s="6" t="s">
        <v>9</v>
      </c>
      <c r="D2391" s="6" t="s">
        <v>144</v>
      </c>
      <c r="E2391" s="4" t="str">
        <f t="shared" si="0"/>
        <v>Amanda Escalante</v>
      </c>
      <c r="F2391" s="4" t="str">
        <f t="shared" si="1"/>
        <v>Del Valle</v>
      </c>
      <c r="G2391" s="4" t="str">
        <f t="shared" si="2"/>
        <v>SELP</v>
      </c>
      <c r="T2391" s="6" t="s">
        <v>400</v>
      </c>
    </row>
    <row r="2392" spans="1:29" ht="13" x14ac:dyDescent="0.15">
      <c r="A2392" s="15">
        <v>43775.680396261574</v>
      </c>
      <c r="B2392" s="6" t="s">
        <v>9</v>
      </c>
      <c r="D2392" s="6" t="s">
        <v>168</v>
      </c>
      <c r="E2392" s="4" t="str">
        <f t="shared" si="0"/>
        <v>Leia Kelly</v>
      </c>
      <c r="F2392" s="4" t="str">
        <f t="shared" si="1"/>
        <v>Weiss</v>
      </c>
      <c r="G2392" s="4" t="str">
        <f t="shared" si="2"/>
        <v>SELP</v>
      </c>
      <c r="AC2392" s="6" t="s">
        <v>118</v>
      </c>
    </row>
    <row r="2393" spans="1:29" ht="13" x14ac:dyDescent="0.15">
      <c r="A2393" s="15">
        <v>43775.680419166667</v>
      </c>
      <c r="B2393" s="6" t="s">
        <v>141</v>
      </c>
      <c r="C2393" s="6" t="s">
        <v>144</v>
      </c>
      <c r="E2393" s="4" t="str">
        <f t="shared" si="0"/>
        <v>Kevon Crayton</v>
      </c>
      <c r="F2393" s="4" t="str">
        <f t="shared" si="1"/>
        <v>Del Valle</v>
      </c>
      <c r="G2393" s="4" t="str">
        <f t="shared" si="2"/>
        <v>WDLP</v>
      </c>
      <c r="I2393" s="6" t="s">
        <v>411</v>
      </c>
    </row>
    <row r="2394" spans="1:29" ht="13" x14ac:dyDescent="0.15">
      <c r="A2394" s="15">
        <v>43775.680832118058</v>
      </c>
      <c r="B2394" s="6" t="s">
        <v>9</v>
      </c>
      <c r="D2394" s="6" t="s">
        <v>144</v>
      </c>
      <c r="E2394" s="4" t="str">
        <f t="shared" si="0"/>
        <v>Justice Warren</v>
      </c>
      <c r="F2394" s="4" t="str">
        <f t="shared" si="1"/>
        <v>Del Valle</v>
      </c>
      <c r="G2394" s="4" t="str">
        <f t="shared" si="2"/>
        <v>SELP</v>
      </c>
      <c r="T2394" s="6" t="s">
        <v>148</v>
      </c>
    </row>
    <row r="2395" spans="1:29" ht="13" x14ac:dyDescent="0.15">
      <c r="A2395" s="15">
        <v>43775.68111070602</v>
      </c>
      <c r="B2395" s="6" t="s">
        <v>9</v>
      </c>
      <c r="D2395" s="6" t="s">
        <v>149</v>
      </c>
      <c r="E2395" s="4" t="str">
        <f t="shared" si="0"/>
        <v>Alyssa Domingue</v>
      </c>
      <c r="F2395" s="4" t="str">
        <f t="shared" si="1"/>
        <v>Pflugerville</v>
      </c>
      <c r="G2395" s="4" t="str">
        <f t="shared" si="2"/>
        <v>SELP</v>
      </c>
      <c r="AA2395" s="6" t="s">
        <v>64</v>
      </c>
    </row>
    <row r="2396" spans="1:29" ht="13" x14ac:dyDescent="0.15">
      <c r="A2396" s="15">
        <v>43775.681160995373</v>
      </c>
      <c r="B2396" s="6" t="s">
        <v>9</v>
      </c>
      <c r="D2396" s="6" t="s">
        <v>149</v>
      </c>
      <c r="E2396" s="4" t="str">
        <f t="shared" si="0"/>
        <v>Subah Shabnam</v>
      </c>
      <c r="F2396" s="4" t="str">
        <f t="shared" si="1"/>
        <v>Pflugerville</v>
      </c>
      <c r="G2396" s="4" t="str">
        <f t="shared" si="2"/>
        <v>SELP</v>
      </c>
      <c r="AA2396" s="6" t="s">
        <v>94</v>
      </c>
    </row>
    <row r="2397" spans="1:29" ht="13" x14ac:dyDescent="0.15">
      <c r="A2397" s="15">
        <v>43775.681162499997</v>
      </c>
      <c r="B2397" s="6" t="s">
        <v>9</v>
      </c>
      <c r="D2397" s="6" t="s">
        <v>168</v>
      </c>
      <c r="E2397" s="4" t="str">
        <f t="shared" si="0"/>
        <v>Caleb Ulangca</v>
      </c>
      <c r="F2397" s="4" t="str">
        <f t="shared" si="1"/>
        <v>Weiss</v>
      </c>
      <c r="G2397" s="4" t="str">
        <f t="shared" si="2"/>
        <v>SELP</v>
      </c>
      <c r="AC2397" s="6" t="s">
        <v>108</v>
      </c>
    </row>
    <row r="2398" spans="1:29" ht="13" x14ac:dyDescent="0.15">
      <c r="A2398" s="15">
        <v>43775.681289780092</v>
      </c>
      <c r="B2398" s="6" t="s">
        <v>9</v>
      </c>
      <c r="D2398" s="6" t="s">
        <v>144</v>
      </c>
      <c r="E2398" s="4" t="str">
        <f t="shared" si="0"/>
        <v>Juan Salas</v>
      </c>
      <c r="F2398" s="4" t="str">
        <f t="shared" si="1"/>
        <v>Del Valle</v>
      </c>
      <c r="G2398" s="4" t="str">
        <f t="shared" si="2"/>
        <v>SELP</v>
      </c>
      <c r="T2398" s="6" t="s">
        <v>159</v>
      </c>
    </row>
    <row r="2399" spans="1:29" ht="13" x14ac:dyDescent="0.15">
      <c r="A2399" s="15">
        <v>43775.681352164349</v>
      </c>
      <c r="B2399" s="6" t="s">
        <v>141</v>
      </c>
      <c r="C2399" s="6" t="s">
        <v>149</v>
      </c>
      <c r="E2399" s="4" t="str">
        <f t="shared" si="0"/>
        <v>Layla Guerra</v>
      </c>
      <c r="F2399" s="4" t="str">
        <f t="shared" si="1"/>
        <v>Pflugerville</v>
      </c>
      <c r="G2399" s="4" t="str">
        <f t="shared" si="2"/>
        <v>WDLP</v>
      </c>
      <c r="P2399" s="6" t="s">
        <v>365</v>
      </c>
    </row>
    <row r="2400" spans="1:29" ht="13" x14ac:dyDescent="0.15">
      <c r="A2400" s="15">
        <v>43775.681359548616</v>
      </c>
      <c r="B2400" s="6" t="s">
        <v>141</v>
      </c>
      <c r="C2400" s="6" t="s">
        <v>144</v>
      </c>
      <c r="E2400" s="4" t="str">
        <f t="shared" si="0"/>
        <v>Estrellita Dilbert</v>
      </c>
      <c r="F2400" s="4" t="str">
        <f t="shared" si="1"/>
        <v>Del Valle</v>
      </c>
      <c r="G2400" s="4" t="str">
        <f t="shared" si="2"/>
        <v>WDLP</v>
      </c>
      <c r="I2400" s="6" t="s">
        <v>146</v>
      </c>
    </row>
    <row r="2401" spans="1:29" ht="13" x14ac:dyDescent="0.15">
      <c r="A2401" s="15">
        <v>43775.681373680556</v>
      </c>
      <c r="B2401" s="6" t="s">
        <v>9</v>
      </c>
      <c r="D2401" s="6" t="s">
        <v>144</v>
      </c>
      <c r="E2401" s="4" t="str">
        <f t="shared" si="0"/>
        <v>Lucia Hernandez</v>
      </c>
      <c r="F2401" s="4" t="str">
        <f t="shared" si="1"/>
        <v>Del Valle</v>
      </c>
      <c r="G2401" s="4" t="str">
        <f t="shared" si="2"/>
        <v>SELP</v>
      </c>
      <c r="T2401" s="6" t="s">
        <v>196</v>
      </c>
    </row>
    <row r="2402" spans="1:29" ht="13" x14ac:dyDescent="0.15">
      <c r="A2402" s="15">
        <v>43775.681491539348</v>
      </c>
      <c r="B2402" s="6" t="s">
        <v>9</v>
      </c>
      <c r="D2402" s="6" t="s">
        <v>144</v>
      </c>
      <c r="E2402" s="4" t="str">
        <f t="shared" si="0"/>
        <v>Ty Warren</v>
      </c>
      <c r="F2402" s="4" t="str">
        <f t="shared" si="1"/>
        <v>Del Valle</v>
      </c>
      <c r="G2402" s="4" t="str">
        <f t="shared" si="2"/>
        <v>SELP</v>
      </c>
      <c r="T2402" s="6" t="s">
        <v>209</v>
      </c>
    </row>
    <row r="2403" spans="1:29" ht="13" x14ac:dyDescent="0.15">
      <c r="A2403" s="15">
        <v>43775.681910729167</v>
      </c>
      <c r="B2403" s="6" t="s">
        <v>9</v>
      </c>
      <c r="D2403" s="6" t="s">
        <v>144</v>
      </c>
      <c r="E2403" s="4" t="str">
        <f t="shared" si="0"/>
        <v>Esperanza Hernandez</v>
      </c>
      <c r="F2403" s="4" t="str">
        <f t="shared" si="1"/>
        <v>Del Valle</v>
      </c>
      <c r="G2403" s="4" t="str">
        <f t="shared" si="2"/>
        <v>SELP</v>
      </c>
      <c r="T2403" s="6" t="s">
        <v>173</v>
      </c>
    </row>
    <row r="2404" spans="1:29" ht="13" x14ac:dyDescent="0.15">
      <c r="A2404" s="15">
        <v>43775.682146724532</v>
      </c>
      <c r="B2404" s="6" t="s">
        <v>9</v>
      </c>
      <c r="D2404" s="6" t="s">
        <v>168</v>
      </c>
      <c r="E2404" s="4" t="str">
        <f t="shared" si="0"/>
        <v>Emmanuel Ahonle</v>
      </c>
      <c r="F2404" s="4" t="str">
        <f t="shared" si="1"/>
        <v>Weiss</v>
      </c>
      <c r="G2404" s="4" t="str">
        <f t="shared" si="2"/>
        <v>SELP</v>
      </c>
      <c r="AC2404" s="6" t="s">
        <v>114</v>
      </c>
    </row>
    <row r="2405" spans="1:29" ht="13" x14ac:dyDescent="0.15">
      <c r="A2405" s="15">
        <v>43775.68230049769</v>
      </c>
      <c r="B2405" s="6" t="s">
        <v>9</v>
      </c>
      <c r="D2405" s="6" t="s">
        <v>149</v>
      </c>
      <c r="E2405" s="4" t="str">
        <f t="shared" si="0"/>
        <v>Audrey Le</v>
      </c>
      <c r="F2405" s="4" t="str">
        <f t="shared" si="1"/>
        <v>Pflugerville</v>
      </c>
      <c r="G2405" s="4" t="str">
        <f t="shared" si="2"/>
        <v>SELP</v>
      </c>
      <c r="AA2405" s="6" t="s">
        <v>68</v>
      </c>
    </row>
    <row r="2406" spans="1:29" ht="13" x14ac:dyDescent="0.15">
      <c r="A2406" s="15">
        <v>43775.682754456022</v>
      </c>
      <c r="B2406" s="6" t="s">
        <v>141</v>
      </c>
      <c r="C2406" s="6" t="s">
        <v>142</v>
      </c>
      <c r="E2406" s="4" t="str">
        <f t="shared" si="0"/>
        <v>Kevin McMillan</v>
      </c>
      <c r="F2406" s="4" t="str">
        <f t="shared" si="1"/>
        <v>Stony Point</v>
      </c>
      <c r="G2406" s="4" t="str">
        <f t="shared" si="2"/>
        <v>WDLP</v>
      </c>
      <c r="Q2406" s="6" t="s">
        <v>171</v>
      </c>
    </row>
    <row r="2407" spans="1:29" ht="13" x14ac:dyDescent="0.15">
      <c r="A2407" s="15">
        <v>43775.6827705787</v>
      </c>
      <c r="B2407" s="6" t="s">
        <v>141</v>
      </c>
      <c r="C2407" s="6" t="s">
        <v>149</v>
      </c>
      <c r="E2407" s="4" t="str">
        <f t="shared" si="0"/>
        <v>Dajuan Jules</v>
      </c>
      <c r="F2407" s="4" t="str">
        <f t="shared" si="1"/>
        <v>Pflugerville</v>
      </c>
      <c r="G2407" s="4" t="str">
        <f t="shared" si="2"/>
        <v>WDLP</v>
      </c>
      <c r="P2407" s="6" t="s">
        <v>166</v>
      </c>
    </row>
    <row r="2408" spans="1:29" ht="13" x14ac:dyDescent="0.15">
      <c r="A2408" s="15">
        <v>43775.682776770831</v>
      </c>
      <c r="B2408" s="6" t="s">
        <v>141</v>
      </c>
      <c r="C2408" s="6" t="s">
        <v>144</v>
      </c>
      <c r="E2408" s="4" t="str">
        <f t="shared" si="0"/>
        <v>Demetri Shepherd</v>
      </c>
      <c r="F2408" s="4" t="str">
        <f t="shared" si="1"/>
        <v>Del Valle</v>
      </c>
      <c r="G2408" s="4" t="str">
        <f t="shared" si="2"/>
        <v>WDLP</v>
      </c>
      <c r="I2408" s="6" t="s">
        <v>297</v>
      </c>
    </row>
    <row r="2409" spans="1:29" ht="13" x14ac:dyDescent="0.15">
      <c r="A2409" s="15">
        <v>43775.682859108798</v>
      </c>
      <c r="B2409" s="6" t="s">
        <v>9</v>
      </c>
      <c r="D2409" s="6" t="s">
        <v>144</v>
      </c>
      <c r="E2409" s="4" t="str">
        <f t="shared" si="0"/>
        <v>Nicole Monroy</v>
      </c>
      <c r="F2409" s="4" t="str">
        <f t="shared" si="1"/>
        <v>Del Valle</v>
      </c>
      <c r="G2409" s="4" t="str">
        <f t="shared" si="2"/>
        <v>SELP</v>
      </c>
      <c r="T2409" s="6" t="s">
        <v>162</v>
      </c>
    </row>
    <row r="2410" spans="1:29" ht="13" x14ac:dyDescent="0.15">
      <c r="A2410" s="15">
        <v>43775.683078229165</v>
      </c>
      <c r="B2410" s="6" t="s">
        <v>141</v>
      </c>
      <c r="C2410" s="6" t="s">
        <v>144</v>
      </c>
      <c r="E2410" s="4" t="str">
        <f t="shared" si="0"/>
        <v>Aleksy Rodriguez</v>
      </c>
      <c r="F2410" s="4" t="str">
        <f t="shared" si="1"/>
        <v>Del Valle</v>
      </c>
      <c r="G2410" s="4" t="str">
        <f t="shared" si="2"/>
        <v>WDLP</v>
      </c>
      <c r="I2410" s="6" t="s">
        <v>151</v>
      </c>
    </row>
    <row r="2411" spans="1:29" ht="13" x14ac:dyDescent="0.15">
      <c r="A2411" s="15">
        <v>43775.683156828702</v>
      </c>
      <c r="B2411" s="6" t="s">
        <v>141</v>
      </c>
      <c r="C2411" s="6" t="s">
        <v>149</v>
      </c>
      <c r="E2411" s="4" t="str">
        <f t="shared" si="0"/>
        <v>Desiree Flores</v>
      </c>
      <c r="F2411" s="4" t="str">
        <f t="shared" si="1"/>
        <v>Pflugerville</v>
      </c>
      <c r="G2411" s="4" t="str">
        <f t="shared" si="2"/>
        <v>WDLP</v>
      </c>
      <c r="P2411" s="6" t="s">
        <v>191</v>
      </c>
    </row>
    <row r="2412" spans="1:29" ht="13" x14ac:dyDescent="0.15">
      <c r="A2412" s="15">
        <v>43775.683251435185</v>
      </c>
      <c r="B2412" s="6" t="s">
        <v>141</v>
      </c>
      <c r="C2412" s="6" t="s">
        <v>142</v>
      </c>
      <c r="E2412" s="4" t="str">
        <f t="shared" si="0"/>
        <v>Kyle Chambless</v>
      </c>
      <c r="F2412" s="4" t="str">
        <f t="shared" si="1"/>
        <v>Stony Point</v>
      </c>
      <c r="G2412" s="4" t="str">
        <f t="shared" si="2"/>
        <v>WDLP</v>
      </c>
      <c r="Q2412" s="6" t="s">
        <v>181</v>
      </c>
    </row>
    <row r="2413" spans="1:29" ht="13" x14ac:dyDescent="0.15">
      <c r="A2413" s="15">
        <v>43775.683263032406</v>
      </c>
      <c r="B2413" s="6" t="s">
        <v>141</v>
      </c>
      <c r="C2413" s="6" t="s">
        <v>144</v>
      </c>
      <c r="E2413" s="4" t="str">
        <f t="shared" si="0"/>
        <v>Florence Nyiraneza</v>
      </c>
      <c r="F2413" s="4" t="str">
        <f t="shared" si="1"/>
        <v>Del Valle</v>
      </c>
      <c r="G2413" s="4" t="str">
        <f t="shared" si="2"/>
        <v>WDLP</v>
      </c>
      <c r="I2413" s="6" t="s">
        <v>150</v>
      </c>
    </row>
    <row r="2414" spans="1:29" ht="13" x14ac:dyDescent="0.15">
      <c r="A2414" s="15">
        <v>43775.683326400467</v>
      </c>
      <c r="B2414" s="6" t="s">
        <v>141</v>
      </c>
      <c r="C2414" s="6" t="s">
        <v>142</v>
      </c>
      <c r="E2414" s="4" t="str">
        <f t="shared" si="0"/>
        <v>Thomas Gonzalez</v>
      </c>
      <c r="F2414" s="4" t="str">
        <f t="shared" si="1"/>
        <v>Stony Point</v>
      </c>
      <c r="G2414" s="4" t="str">
        <f t="shared" si="2"/>
        <v>WDLP</v>
      </c>
      <c r="Q2414" s="6" t="s">
        <v>169</v>
      </c>
    </row>
    <row r="2415" spans="1:29" ht="13" x14ac:dyDescent="0.15">
      <c r="A2415" s="15">
        <v>43775.683434131948</v>
      </c>
      <c r="B2415" s="6" t="s">
        <v>141</v>
      </c>
      <c r="C2415" s="6" t="s">
        <v>168</v>
      </c>
      <c r="E2415" s="4" t="str">
        <f t="shared" si="0"/>
        <v>Alexia Perez</v>
      </c>
      <c r="F2415" s="4" t="str">
        <f t="shared" si="1"/>
        <v>Weiss</v>
      </c>
      <c r="G2415" s="4" t="str">
        <f t="shared" si="2"/>
        <v>WDLP</v>
      </c>
      <c r="R2415" s="6" t="s">
        <v>368</v>
      </c>
    </row>
    <row r="2416" spans="1:29" ht="13" x14ac:dyDescent="0.15">
      <c r="A2416" s="15">
        <v>43775.683473738427</v>
      </c>
      <c r="B2416" s="6" t="s">
        <v>9</v>
      </c>
      <c r="D2416" s="6" t="s">
        <v>144</v>
      </c>
      <c r="E2416" s="4" t="str">
        <f t="shared" si="0"/>
        <v>Julian Garza</v>
      </c>
      <c r="F2416" s="4" t="str">
        <f t="shared" si="1"/>
        <v>Del Valle</v>
      </c>
      <c r="G2416" s="4" t="str">
        <f t="shared" si="2"/>
        <v>SELP</v>
      </c>
      <c r="T2416" s="6" t="s">
        <v>147</v>
      </c>
    </row>
    <row r="2417" spans="1:29" ht="13" x14ac:dyDescent="0.15">
      <c r="A2417" s="15">
        <v>43775.683630555555</v>
      </c>
      <c r="B2417" s="6" t="s">
        <v>9</v>
      </c>
      <c r="D2417" s="6" t="s">
        <v>144</v>
      </c>
      <c r="E2417" s="4" t="str">
        <f t="shared" si="0"/>
        <v>Jose Hernandez</v>
      </c>
      <c r="F2417" s="4" t="str">
        <f t="shared" si="1"/>
        <v>Del Valle</v>
      </c>
      <c r="G2417" s="4" t="str">
        <f t="shared" si="2"/>
        <v>SELP</v>
      </c>
      <c r="T2417" s="6" t="s">
        <v>413</v>
      </c>
    </row>
    <row r="2418" spans="1:29" ht="13" x14ac:dyDescent="0.15">
      <c r="A2418" s="15">
        <v>43775.683876053241</v>
      </c>
      <c r="B2418" s="6" t="s">
        <v>141</v>
      </c>
      <c r="C2418" s="6" t="s">
        <v>168</v>
      </c>
      <c r="E2418" s="4" t="str">
        <f t="shared" si="0"/>
        <v>Regina DeCuire</v>
      </c>
      <c r="F2418" s="4" t="str">
        <f t="shared" si="1"/>
        <v>Weiss</v>
      </c>
      <c r="G2418" s="4" t="str">
        <f t="shared" si="2"/>
        <v>WDLP</v>
      </c>
      <c r="R2418" s="6" t="s">
        <v>202</v>
      </c>
    </row>
    <row r="2419" spans="1:29" ht="13" x14ac:dyDescent="0.15">
      <c r="A2419" s="15">
        <v>43775.684024409726</v>
      </c>
      <c r="B2419" s="6" t="s">
        <v>9</v>
      </c>
      <c r="D2419" s="6" t="s">
        <v>144</v>
      </c>
      <c r="E2419" s="4" t="str">
        <f t="shared" si="0"/>
        <v>Henry Dominguez</v>
      </c>
      <c r="F2419" s="4" t="str">
        <f t="shared" si="1"/>
        <v>Del Valle</v>
      </c>
      <c r="G2419" s="4" t="str">
        <f t="shared" si="2"/>
        <v>SELP</v>
      </c>
      <c r="T2419" s="6" t="s">
        <v>222</v>
      </c>
    </row>
    <row r="2420" spans="1:29" ht="13" x14ac:dyDescent="0.15">
      <c r="A2420" s="15">
        <v>43775.68438637731</v>
      </c>
      <c r="B2420" s="6" t="s">
        <v>9</v>
      </c>
      <c r="D2420" s="6" t="s">
        <v>149</v>
      </c>
      <c r="E2420" s="4" t="str">
        <f t="shared" si="0"/>
        <v>Lily Reddington</v>
      </c>
      <c r="F2420" s="4" t="str">
        <f t="shared" si="1"/>
        <v>Pflugerville</v>
      </c>
      <c r="G2420" s="4" t="str">
        <f t="shared" si="2"/>
        <v>SELP</v>
      </c>
      <c r="AA2420" s="6" t="s">
        <v>88</v>
      </c>
    </row>
    <row r="2421" spans="1:29" ht="13" x14ac:dyDescent="0.15">
      <c r="A2421" s="15">
        <v>43775.684727766202</v>
      </c>
      <c r="B2421" s="6" t="s">
        <v>141</v>
      </c>
      <c r="C2421" s="6" t="s">
        <v>142</v>
      </c>
      <c r="E2421" s="4" t="str">
        <f t="shared" si="0"/>
        <v>Jameson Shook</v>
      </c>
      <c r="F2421" s="4" t="str">
        <f t="shared" si="1"/>
        <v>Stony Point</v>
      </c>
      <c r="G2421" s="4" t="str">
        <f t="shared" si="2"/>
        <v>WDLP</v>
      </c>
      <c r="Q2421" s="6" t="s">
        <v>170</v>
      </c>
    </row>
    <row r="2422" spans="1:29" ht="13" x14ac:dyDescent="0.15">
      <c r="A2422" s="15">
        <v>43775.684786770835</v>
      </c>
      <c r="B2422" s="6" t="s">
        <v>141</v>
      </c>
      <c r="C2422" s="6" t="s">
        <v>142</v>
      </c>
      <c r="E2422" s="4" t="str">
        <f t="shared" si="0"/>
        <v>Mark Gallegos</v>
      </c>
      <c r="F2422" s="4" t="str">
        <f t="shared" si="1"/>
        <v>Stony Point</v>
      </c>
      <c r="G2422" s="4" t="str">
        <f t="shared" si="2"/>
        <v>WDLP</v>
      </c>
      <c r="Q2422" s="6" t="s">
        <v>371</v>
      </c>
    </row>
    <row r="2423" spans="1:29" ht="13" x14ac:dyDescent="0.15">
      <c r="A2423" s="15">
        <v>43775.684880949077</v>
      </c>
      <c r="B2423" s="6" t="s">
        <v>141</v>
      </c>
      <c r="C2423" s="6" t="s">
        <v>168</v>
      </c>
      <c r="E2423" s="4" t="str">
        <f t="shared" si="0"/>
        <v>Gabriella Vallejo</v>
      </c>
      <c r="F2423" s="4" t="str">
        <f t="shared" si="1"/>
        <v>Weiss</v>
      </c>
      <c r="G2423" s="4" t="str">
        <f t="shared" si="2"/>
        <v>WDLP</v>
      </c>
      <c r="R2423" s="6" t="s">
        <v>190</v>
      </c>
    </row>
    <row r="2424" spans="1:29" ht="13" x14ac:dyDescent="0.15">
      <c r="A2424" s="15">
        <v>43775.684937175931</v>
      </c>
      <c r="B2424" s="6" t="s">
        <v>141</v>
      </c>
      <c r="C2424" s="6" t="s">
        <v>168</v>
      </c>
      <c r="E2424" s="4" t="str">
        <f t="shared" si="0"/>
        <v>Lynnette DeCuire</v>
      </c>
      <c r="F2424" s="4" t="str">
        <f t="shared" si="1"/>
        <v>Weiss</v>
      </c>
      <c r="G2424" s="4" t="str">
        <f t="shared" si="2"/>
        <v>WDLP</v>
      </c>
      <c r="R2424" s="6" t="s">
        <v>199</v>
      </c>
    </row>
    <row r="2425" spans="1:29" ht="13" x14ac:dyDescent="0.15">
      <c r="A2425" s="15">
        <v>43775.685148530094</v>
      </c>
      <c r="B2425" s="6" t="s">
        <v>9</v>
      </c>
      <c r="D2425" s="6" t="s">
        <v>149</v>
      </c>
      <c r="E2425" s="4" t="str">
        <f t="shared" si="0"/>
        <v>Cristian Hernandez</v>
      </c>
      <c r="F2425" s="4" t="str">
        <f t="shared" si="1"/>
        <v>Pflugerville</v>
      </c>
      <c r="G2425" s="4" t="str">
        <f t="shared" si="2"/>
        <v>SELP</v>
      </c>
      <c r="AA2425" s="6" t="s">
        <v>70</v>
      </c>
    </row>
    <row r="2426" spans="1:29" ht="13" x14ac:dyDescent="0.15">
      <c r="A2426" s="15">
        <v>43775.685254201388</v>
      </c>
      <c r="B2426" s="6" t="s">
        <v>9</v>
      </c>
      <c r="D2426" s="6" t="s">
        <v>142</v>
      </c>
      <c r="E2426" s="4" t="str">
        <f t="shared" si="0"/>
        <v>Delilah Villegas</v>
      </c>
      <c r="F2426" s="4" t="str">
        <f t="shared" si="1"/>
        <v>Stony Point</v>
      </c>
      <c r="G2426" s="4" t="str">
        <f t="shared" si="2"/>
        <v>SELP</v>
      </c>
      <c r="AB2426" s="6" t="s">
        <v>193</v>
      </c>
    </row>
    <row r="2427" spans="1:29" ht="13" x14ac:dyDescent="0.15">
      <c r="A2427" s="15">
        <v>43775.685300787038</v>
      </c>
      <c r="B2427" s="6" t="s">
        <v>9</v>
      </c>
      <c r="D2427" s="6" t="s">
        <v>168</v>
      </c>
      <c r="E2427" s="4" t="str">
        <f t="shared" si="0"/>
        <v>Samuel Gunther</v>
      </c>
      <c r="F2427" s="4" t="str">
        <f t="shared" si="1"/>
        <v>Weiss</v>
      </c>
      <c r="G2427" s="4" t="str">
        <f t="shared" si="2"/>
        <v>SELP</v>
      </c>
      <c r="AC2427" s="6" t="s">
        <v>124</v>
      </c>
    </row>
    <row r="2428" spans="1:29" ht="13" x14ac:dyDescent="0.15">
      <c r="A2428" s="15">
        <v>43775.685414317129</v>
      </c>
      <c r="B2428" s="6" t="s">
        <v>141</v>
      </c>
      <c r="C2428" s="6" t="s">
        <v>142</v>
      </c>
      <c r="E2428" s="4" t="str">
        <f t="shared" si="0"/>
        <v>Chieh-Yu (Joy) Chen</v>
      </c>
      <c r="F2428" s="4" t="str">
        <f t="shared" si="1"/>
        <v>Stony Point</v>
      </c>
      <c r="G2428" s="4" t="str">
        <f t="shared" si="2"/>
        <v>WDLP</v>
      </c>
      <c r="Q2428" s="6" t="s">
        <v>161</v>
      </c>
    </row>
    <row r="2429" spans="1:29" ht="13" x14ac:dyDescent="0.15">
      <c r="A2429" s="15">
        <v>43775.685467002317</v>
      </c>
      <c r="B2429" s="6" t="s">
        <v>141</v>
      </c>
      <c r="C2429" s="6" t="s">
        <v>142</v>
      </c>
      <c r="E2429" s="4" t="str">
        <f t="shared" si="0"/>
        <v>Jazziah Reyes</v>
      </c>
      <c r="F2429" s="4" t="str">
        <f t="shared" si="1"/>
        <v>Stony Point</v>
      </c>
      <c r="G2429" s="4" t="str">
        <f t="shared" si="2"/>
        <v>WDLP</v>
      </c>
      <c r="Q2429" s="6" t="s">
        <v>412</v>
      </c>
    </row>
    <row r="2430" spans="1:29" ht="13" x14ac:dyDescent="0.15">
      <c r="A2430" s="15">
        <v>43775.685770370372</v>
      </c>
      <c r="B2430" s="6" t="s">
        <v>141</v>
      </c>
      <c r="C2430" s="6" t="s">
        <v>168</v>
      </c>
      <c r="E2430" s="4" t="str">
        <f t="shared" si="0"/>
        <v>Luz Sanchez</v>
      </c>
      <c r="F2430" s="4" t="str">
        <f t="shared" si="1"/>
        <v>Weiss</v>
      </c>
      <c r="G2430" s="4" t="str">
        <f t="shared" si="2"/>
        <v>WDLP</v>
      </c>
      <c r="R2430" s="6" t="s">
        <v>367</v>
      </c>
    </row>
    <row r="2431" spans="1:29" ht="13" x14ac:dyDescent="0.15">
      <c r="A2431" s="15">
        <v>43775.686092766206</v>
      </c>
      <c r="B2431" s="6" t="s">
        <v>141</v>
      </c>
      <c r="C2431" s="6" t="s">
        <v>142</v>
      </c>
      <c r="E2431" s="4" t="str">
        <f t="shared" si="0"/>
        <v>Agnieszka Jesionowska</v>
      </c>
      <c r="F2431" s="4" t="str">
        <f t="shared" si="1"/>
        <v>Stony Point</v>
      </c>
      <c r="G2431" s="4" t="str">
        <f t="shared" si="2"/>
        <v>WDLP</v>
      </c>
      <c r="Q2431" s="6" t="s">
        <v>184</v>
      </c>
    </row>
    <row r="2432" spans="1:29" ht="13" x14ac:dyDescent="0.15">
      <c r="A2432" s="15">
        <v>43775.686099004626</v>
      </c>
      <c r="B2432" s="6" t="s">
        <v>141</v>
      </c>
      <c r="C2432" s="6" t="s">
        <v>149</v>
      </c>
      <c r="E2432" s="4" t="str">
        <f t="shared" si="0"/>
        <v>Keira Tran</v>
      </c>
      <c r="F2432" s="4" t="str">
        <f t="shared" si="1"/>
        <v>Pflugerville</v>
      </c>
      <c r="G2432" s="4" t="str">
        <f t="shared" si="2"/>
        <v>WDLP</v>
      </c>
      <c r="P2432" s="6" t="s">
        <v>157</v>
      </c>
    </row>
    <row r="2433" spans="1:29" ht="13" x14ac:dyDescent="0.15">
      <c r="A2433" s="15">
        <v>43775.68611894676</v>
      </c>
      <c r="B2433" s="6" t="s">
        <v>141</v>
      </c>
      <c r="C2433" s="6" t="s">
        <v>142</v>
      </c>
      <c r="E2433" s="4" t="str">
        <f t="shared" si="0"/>
        <v>Elizabeth Amend</v>
      </c>
      <c r="F2433" s="4" t="str">
        <f t="shared" si="1"/>
        <v>Stony Point</v>
      </c>
      <c r="G2433" s="4" t="str">
        <f t="shared" si="2"/>
        <v>WDLP</v>
      </c>
      <c r="Q2433" s="6" t="s">
        <v>143</v>
      </c>
    </row>
    <row r="2434" spans="1:29" ht="13" x14ac:dyDescent="0.15">
      <c r="A2434" s="15">
        <v>43775.686572465274</v>
      </c>
      <c r="B2434" s="6" t="s">
        <v>141</v>
      </c>
      <c r="C2434" s="6" t="s">
        <v>142</v>
      </c>
      <c r="E2434" s="4" t="str">
        <f t="shared" si="0"/>
        <v>Jatin Kommera</v>
      </c>
      <c r="F2434" s="4" t="str">
        <f t="shared" si="1"/>
        <v>Stony Point</v>
      </c>
      <c r="G2434" s="4" t="str">
        <f t="shared" si="2"/>
        <v>WDLP</v>
      </c>
      <c r="Q2434" s="6" t="s">
        <v>174</v>
      </c>
    </row>
    <row r="2435" spans="1:29" ht="13" x14ac:dyDescent="0.15">
      <c r="A2435" s="15">
        <v>43775.686977268517</v>
      </c>
      <c r="B2435" s="6" t="s">
        <v>141</v>
      </c>
      <c r="C2435" s="6" t="s">
        <v>142</v>
      </c>
      <c r="E2435" s="4" t="str">
        <f t="shared" si="0"/>
        <v>Giancarlo Fernandez</v>
      </c>
      <c r="F2435" s="4" t="str">
        <f t="shared" si="1"/>
        <v>Stony Point</v>
      </c>
      <c r="G2435" s="4" t="str">
        <f t="shared" si="2"/>
        <v>WDLP</v>
      </c>
      <c r="Q2435" s="6" t="s">
        <v>369</v>
      </c>
    </row>
    <row r="2436" spans="1:29" ht="13" x14ac:dyDescent="0.15">
      <c r="A2436" s="15">
        <v>43775.687337129624</v>
      </c>
      <c r="B2436" s="6" t="s">
        <v>9</v>
      </c>
      <c r="D2436" s="6" t="s">
        <v>142</v>
      </c>
      <c r="E2436" s="4" t="str">
        <f t="shared" si="0"/>
        <v>Ashely Briscoe</v>
      </c>
      <c r="F2436" s="4" t="str">
        <f t="shared" si="1"/>
        <v>Stony Point</v>
      </c>
      <c r="G2436" s="4" t="str">
        <f t="shared" si="2"/>
        <v>SELP</v>
      </c>
      <c r="AB2436" s="6" t="s">
        <v>182</v>
      </c>
    </row>
    <row r="2437" spans="1:29" ht="13" x14ac:dyDescent="0.15">
      <c r="A2437" s="15">
        <v>43775.687498344909</v>
      </c>
      <c r="B2437" s="6" t="s">
        <v>141</v>
      </c>
      <c r="C2437" s="6" t="s">
        <v>142</v>
      </c>
      <c r="E2437" s="4" t="str">
        <f t="shared" si="0"/>
        <v>Manas Mamtora</v>
      </c>
      <c r="F2437" s="4" t="str">
        <f t="shared" si="1"/>
        <v>Stony Point</v>
      </c>
      <c r="G2437" s="4" t="str">
        <f t="shared" si="2"/>
        <v>WDLP</v>
      </c>
      <c r="Q2437" s="6" t="s">
        <v>180</v>
      </c>
    </row>
    <row r="2438" spans="1:29" ht="13" x14ac:dyDescent="0.15">
      <c r="A2438" s="15">
        <v>43775.687548483795</v>
      </c>
      <c r="B2438" s="6" t="s">
        <v>9</v>
      </c>
      <c r="D2438" s="6" t="s">
        <v>142</v>
      </c>
      <c r="E2438" s="4" t="str">
        <f t="shared" si="0"/>
        <v>Anne-Marie Prosper</v>
      </c>
      <c r="F2438" s="4" t="str">
        <f t="shared" si="1"/>
        <v>Stony Point</v>
      </c>
      <c r="G2438" s="4" t="str">
        <f t="shared" si="2"/>
        <v>SELP</v>
      </c>
      <c r="AB2438" s="6" t="s">
        <v>188</v>
      </c>
    </row>
    <row r="2439" spans="1:29" ht="13" x14ac:dyDescent="0.15">
      <c r="A2439" s="15">
        <v>43775.687941631943</v>
      </c>
      <c r="B2439" s="6" t="s">
        <v>141</v>
      </c>
      <c r="C2439" s="6" t="s">
        <v>149</v>
      </c>
      <c r="E2439" s="4" t="str">
        <f t="shared" si="0"/>
        <v>Suezette Harris</v>
      </c>
      <c r="F2439" s="4" t="str">
        <f t="shared" si="1"/>
        <v>Pflugerville</v>
      </c>
      <c r="G2439" s="4" t="str">
        <f t="shared" si="2"/>
        <v>WDLP</v>
      </c>
      <c r="P2439" s="6" t="s">
        <v>175</v>
      </c>
    </row>
    <row r="2440" spans="1:29" ht="13" x14ac:dyDescent="0.15">
      <c r="A2440" s="15">
        <v>43775.688063032409</v>
      </c>
      <c r="B2440" s="6" t="s">
        <v>9</v>
      </c>
      <c r="D2440" s="6" t="s">
        <v>168</v>
      </c>
      <c r="E2440" s="4" t="str">
        <f t="shared" si="0"/>
        <v>Rashi Yadav</v>
      </c>
      <c r="F2440" s="4" t="str">
        <f t="shared" si="1"/>
        <v>Weiss</v>
      </c>
      <c r="G2440" s="4" t="str">
        <f t="shared" si="2"/>
        <v>SELP</v>
      </c>
      <c r="AC2440" s="6" t="s">
        <v>120</v>
      </c>
    </row>
    <row r="2441" spans="1:29" ht="13" x14ac:dyDescent="0.15">
      <c r="A2441" s="15">
        <v>43775.688126793983</v>
      </c>
      <c r="B2441" s="6" t="s">
        <v>141</v>
      </c>
      <c r="C2441" s="6" t="s">
        <v>168</v>
      </c>
      <c r="E2441" s="4" t="str">
        <f t="shared" si="0"/>
        <v>Myzel Oyaro</v>
      </c>
      <c r="F2441" s="4" t="str">
        <f t="shared" si="1"/>
        <v>Weiss</v>
      </c>
      <c r="G2441" s="4" t="str">
        <f t="shared" si="2"/>
        <v>WDLP</v>
      </c>
      <c r="R2441" s="6" t="s">
        <v>363</v>
      </c>
    </row>
    <row r="2442" spans="1:29" ht="13" x14ac:dyDescent="0.15">
      <c r="A2442" s="15">
        <v>43775.688186828702</v>
      </c>
      <c r="B2442" s="6" t="s">
        <v>9</v>
      </c>
      <c r="D2442" s="6" t="s">
        <v>142</v>
      </c>
      <c r="E2442" s="4" t="str">
        <f t="shared" si="0"/>
        <v>Ifeanyichukwu Chukwurah</v>
      </c>
      <c r="F2442" s="4" t="str">
        <f t="shared" si="1"/>
        <v>Stony Point</v>
      </c>
      <c r="G2442" s="4" t="str">
        <f t="shared" si="2"/>
        <v>SELP</v>
      </c>
      <c r="AB2442" s="6" t="s">
        <v>404</v>
      </c>
    </row>
    <row r="2443" spans="1:29" ht="13" x14ac:dyDescent="0.15">
      <c r="A2443" s="15">
        <v>43775.688198252319</v>
      </c>
      <c r="B2443" s="6" t="s">
        <v>141</v>
      </c>
      <c r="C2443" s="6" t="s">
        <v>168</v>
      </c>
      <c r="E2443" s="4" t="str">
        <f t="shared" si="0"/>
        <v>Caleb Ramirez</v>
      </c>
      <c r="F2443" s="4" t="str">
        <f t="shared" si="1"/>
        <v>Weiss</v>
      </c>
      <c r="G2443" s="4" t="str">
        <f t="shared" si="2"/>
        <v>WDLP</v>
      </c>
      <c r="R2443" s="6" t="s">
        <v>403</v>
      </c>
    </row>
    <row r="2444" spans="1:29" ht="13" x14ac:dyDescent="0.15">
      <c r="A2444" s="15">
        <v>43775.688407071764</v>
      </c>
      <c r="B2444" s="6" t="s">
        <v>141</v>
      </c>
      <c r="C2444" s="6" t="s">
        <v>149</v>
      </c>
      <c r="E2444" s="4" t="str">
        <f t="shared" si="0"/>
        <v>Marley McMillan</v>
      </c>
      <c r="F2444" s="4" t="str">
        <f t="shared" si="1"/>
        <v>Pflugerville</v>
      </c>
      <c r="G2444" s="4" t="str">
        <f t="shared" si="2"/>
        <v>WDLP</v>
      </c>
      <c r="P2444" s="6" t="s">
        <v>172</v>
      </c>
    </row>
    <row r="2445" spans="1:29" ht="13" x14ac:dyDescent="0.15">
      <c r="A2445" s="15">
        <v>43775.688476793977</v>
      </c>
      <c r="B2445" s="6" t="s">
        <v>141</v>
      </c>
      <c r="C2445" s="6" t="s">
        <v>142</v>
      </c>
      <c r="E2445" s="4" t="str">
        <f t="shared" si="0"/>
        <v>Aliana Sanchez</v>
      </c>
      <c r="F2445" s="4" t="str">
        <f t="shared" si="1"/>
        <v>Stony Point</v>
      </c>
      <c r="G2445" s="4" t="str">
        <f t="shared" si="2"/>
        <v>WDLP</v>
      </c>
      <c r="Q2445" s="6" t="s">
        <v>183</v>
      </c>
    </row>
    <row r="2446" spans="1:29" ht="13" x14ac:dyDescent="0.15">
      <c r="A2446" s="15">
        <v>43775.688756087962</v>
      </c>
      <c r="B2446" s="6" t="s">
        <v>141</v>
      </c>
      <c r="C2446" s="6" t="s">
        <v>168</v>
      </c>
      <c r="E2446" s="4" t="str">
        <f t="shared" si="0"/>
        <v>Isaac Ahonle</v>
      </c>
      <c r="F2446" s="4" t="str">
        <f t="shared" si="1"/>
        <v>Weiss</v>
      </c>
      <c r="G2446" s="4" t="str">
        <f t="shared" si="2"/>
        <v>WDLP</v>
      </c>
      <c r="R2446" s="6" t="s">
        <v>189</v>
      </c>
    </row>
    <row r="2447" spans="1:29" ht="13" x14ac:dyDescent="0.15">
      <c r="A2447" s="15">
        <v>43775.688809837964</v>
      </c>
      <c r="B2447" s="6" t="s">
        <v>141</v>
      </c>
      <c r="C2447" s="6" t="s">
        <v>149</v>
      </c>
      <c r="E2447" s="4" t="str">
        <f t="shared" si="0"/>
        <v>Kyndal Hampton</v>
      </c>
      <c r="F2447" s="4" t="str">
        <f t="shared" si="1"/>
        <v>Pflugerville</v>
      </c>
      <c r="G2447" s="4" t="str">
        <f t="shared" si="2"/>
        <v>WDLP</v>
      </c>
      <c r="P2447" s="6" t="s">
        <v>153</v>
      </c>
    </row>
    <row r="2448" spans="1:29" ht="13" x14ac:dyDescent="0.15">
      <c r="A2448" s="15">
        <v>43775.689046724539</v>
      </c>
      <c r="B2448" s="6" t="s">
        <v>9</v>
      </c>
      <c r="D2448" s="6" t="s">
        <v>149</v>
      </c>
      <c r="E2448" s="4" t="str">
        <f t="shared" si="0"/>
        <v>Damari Myers</v>
      </c>
      <c r="F2448" s="4" t="str">
        <f t="shared" si="1"/>
        <v>Pflugerville</v>
      </c>
      <c r="G2448" s="4" t="str">
        <f t="shared" si="2"/>
        <v>SELP</v>
      </c>
      <c r="AA2448" s="6" t="s">
        <v>72</v>
      </c>
    </row>
    <row r="2449" spans="1:29" ht="13" x14ac:dyDescent="0.15">
      <c r="A2449" s="15">
        <v>43775.689106516205</v>
      </c>
      <c r="B2449" s="6" t="s">
        <v>141</v>
      </c>
      <c r="C2449" s="6" t="s">
        <v>149</v>
      </c>
      <c r="E2449" s="4" t="str">
        <f t="shared" si="0"/>
        <v>Romanus Ike</v>
      </c>
      <c r="F2449" s="4" t="str">
        <f t="shared" si="1"/>
        <v>Pflugerville</v>
      </c>
      <c r="G2449" s="4" t="str">
        <f t="shared" si="2"/>
        <v>WDLP</v>
      </c>
      <c r="P2449" s="6" t="s">
        <v>177</v>
      </c>
    </row>
    <row r="2450" spans="1:29" ht="13" x14ac:dyDescent="0.15">
      <c r="A2450" s="15">
        <v>43775.689183182869</v>
      </c>
      <c r="B2450" s="6" t="s">
        <v>9</v>
      </c>
      <c r="D2450" s="6" t="s">
        <v>142</v>
      </c>
      <c r="E2450" s="4" t="str">
        <f t="shared" si="0"/>
        <v>Aidan Lengua</v>
      </c>
      <c r="F2450" s="4" t="str">
        <f t="shared" si="1"/>
        <v>Stony Point</v>
      </c>
      <c r="G2450" s="4" t="str">
        <f t="shared" si="2"/>
        <v>SELP</v>
      </c>
      <c r="AB2450" s="6" t="s">
        <v>204</v>
      </c>
    </row>
    <row r="2451" spans="1:29" ht="13" x14ac:dyDescent="0.15">
      <c r="A2451" s="15">
        <v>43775.689314224539</v>
      </c>
      <c r="B2451" s="6" t="s">
        <v>9</v>
      </c>
      <c r="D2451" s="6" t="s">
        <v>142</v>
      </c>
      <c r="E2451" s="4" t="str">
        <f t="shared" si="0"/>
        <v>Natnael Mussa</v>
      </c>
      <c r="F2451" s="4" t="str">
        <f t="shared" si="1"/>
        <v>Stony Point</v>
      </c>
      <c r="G2451" s="4" t="str">
        <f t="shared" si="2"/>
        <v>SELP</v>
      </c>
      <c r="AB2451" s="6" t="s">
        <v>422</v>
      </c>
    </row>
    <row r="2452" spans="1:29" ht="13" x14ac:dyDescent="0.15">
      <c r="A2452" s="15">
        <v>43775.689492511578</v>
      </c>
      <c r="B2452" s="6" t="s">
        <v>9</v>
      </c>
      <c r="D2452" s="6" t="s">
        <v>142</v>
      </c>
      <c r="E2452" s="4" t="str">
        <f t="shared" si="0"/>
        <v>Robert Ebem</v>
      </c>
      <c r="F2452" s="4" t="str">
        <f t="shared" si="1"/>
        <v>Stony Point</v>
      </c>
      <c r="G2452" s="4" t="str">
        <f t="shared" si="2"/>
        <v>SELP</v>
      </c>
      <c r="AB2452" s="6" t="s">
        <v>185</v>
      </c>
    </row>
    <row r="2453" spans="1:29" ht="13" x14ac:dyDescent="0.15">
      <c r="A2453" s="15">
        <v>43775.689523333334</v>
      </c>
      <c r="B2453" s="6" t="s">
        <v>141</v>
      </c>
      <c r="C2453" s="6" t="s">
        <v>142</v>
      </c>
      <c r="E2453" s="4" t="str">
        <f t="shared" si="0"/>
        <v>Kathleen Robot</v>
      </c>
      <c r="F2453" s="4" t="str">
        <f t="shared" si="1"/>
        <v>Stony Point</v>
      </c>
      <c r="G2453" s="4" t="str">
        <f t="shared" si="2"/>
        <v>WDLP</v>
      </c>
      <c r="Q2453" s="6" t="s">
        <v>405</v>
      </c>
    </row>
    <row r="2454" spans="1:29" ht="13" x14ac:dyDescent="0.15">
      <c r="A2454" s="15">
        <v>43775.689608761575</v>
      </c>
      <c r="B2454" s="6" t="s">
        <v>141</v>
      </c>
      <c r="C2454" s="6" t="s">
        <v>149</v>
      </c>
      <c r="E2454" s="4" t="str">
        <f t="shared" si="0"/>
        <v>Aileen Garcia</v>
      </c>
      <c r="F2454" s="4" t="str">
        <f t="shared" si="1"/>
        <v>Pflugerville</v>
      </c>
      <c r="G2454" s="4" t="str">
        <f t="shared" si="2"/>
        <v>WDLP</v>
      </c>
      <c r="P2454" s="6" t="s">
        <v>179</v>
      </c>
    </row>
    <row r="2455" spans="1:29" ht="13" x14ac:dyDescent="0.15">
      <c r="A2455" s="15">
        <v>43775.689843541666</v>
      </c>
      <c r="B2455" s="6" t="s">
        <v>141</v>
      </c>
      <c r="C2455" s="6" t="s">
        <v>168</v>
      </c>
      <c r="E2455" s="4" t="str">
        <f t="shared" si="0"/>
        <v>Alexia Perez</v>
      </c>
      <c r="F2455" s="4" t="str">
        <f t="shared" si="1"/>
        <v>Weiss</v>
      </c>
      <c r="G2455" s="4" t="str">
        <f t="shared" si="2"/>
        <v>WDLP</v>
      </c>
      <c r="R2455" s="6" t="s">
        <v>368</v>
      </c>
    </row>
    <row r="2456" spans="1:29" ht="13" x14ac:dyDescent="0.15">
      <c r="A2456" s="15">
        <v>43775.690007731479</v>
      </c>
      <c r="B2456" s="6" t="s">
        <v>141</v>
      </c>
      <c r="C2456" s="6" t="s">
        <v>168</v>
      </c>
      <c r="E2456" s="4" t="str">
        <f t="shared" si="0"/>
        <v>Jason Polk</v>
      </c>
      <c r="F2456" s="4" t="str">
        <f t="shared" si="1"/>
        <v>Weiss</v>
      </c>
      <c r="G2456" s="4" t="str">
        <f t="shared" si="2"/>
        <v>WDLP</v>
      </c>
      <c r="R2456" s="6" t="s">
        <v>370</v>
      </c>
    </row>
    <row r="2457" spans="1:29" ht="13" x14ac:dyDescent="0.15">
      <c r="A2457" s="15">
        <v>43775.690361898145</v>
      </c>
      <c r="B2457" s="6" t="s">
        <v>9</v>
      </c>
      <c r="D2457" s="6" t="s">
        <v>142</v>
      </c>
      <c r="E2457" s="4" t="str">
        <f t="shared" si="0"/>
        <v>Chieh-An Chen</v>
      </c>
      <c r="F2457" s="4" t="str">
        <f t="shared" si="1"/>
        <v>Stony Point</v>
      </c>
      <c r="G2457" s="4" t="str">
        <f t="shared" si="2"/>
        <v>SELP</v>
      </c>
      <c r="AB2457" s="6" t="s">
        <v>187</v>
      </c>
    </row>
    <row r="2458" spans="1:29" ht="13" x14ac:dyDescent="0.15">
      <c r="A2458" s="15">
        <v>43775.690370648153</v>
      </c>
      <c r="B2458" s="6" t="s">
        <v>141</v>
      </c>
      <c r="C2458" s="6" t="s">
        <v>144</v>
      </c>
      <c r="E2458" s="4" t="str">
        <f t="shared" si="0"/>
        <v>Victor Negrete</v>
      </c>
      <c r="F2458" s="4" t="str">
        <f t="shared" si="1"/>
        <v>Del Valle</v>
      </c>
      <c r="G2458" s="4" t="str">
        <f t="shared" si="2"/>
        <v>WDLP</v>
      </c>
      <c r="I2458" s="6" t="s">
        <v>152</v>
      </c>
    </row>
    <row r="2459" spans="1:29" ht="13" x14ac:dyDescent="0.15">
      <c r="A2459" s="15">
        <v>43775.690926620373</v>
      </c>
      <c r="B2459" s="6" t="s">
        <v>141</v>
      </c>
      <c r="C2459" s="6" t="s">
        <v>194</v>
      </c>
      <c r="E2459" s="4" t="str">
        <f t="shared" si="0"/>
        <v>Ashlyn King</v>
      </c>
      <c r="F2459" s="4" t="str">
        <f t="shared" si="1"/>
        <v>Akins</v>
      </c>
      <c r="G2459" s="4" t="str">
        <f t="shared" si="2"/>
        <v>WDLP</v>
      </c>
      <c r="H2459" s="6" t="s">
        <v>195</v>
      </c>
    </row>
    <row r="2460" spans="1:29" ht="13" x14ac:dyDescent="0.15">
      <c r="A2460" s="15">
        <v>43775.691048807872</v>
      </c>
      <c r="B2460" s="6" t="s">
        <v>141</v>
      </c>
      <c r="C2460" s="6" t="s">
        <v>194</v>
      </c>
      <c r="E2460" s="4" t="str">
        <f t="shared" si="0"/>
        <v>William Hale</v>
      </c>
      <c r="F2460" s="4" t="str">
        <f t="shared" si="1"/>
        <v>Akins</v>
      </c>
      <c r="G2460" s="4" t="str">
        <f t="shared" si="2"/>
        <v>WDLP</v>
      </c>
      <c r="H2460" s="6" t="s">
        <v>205</v>
      </c>
    </row>
    <row r="2461" spans="1:29" ht="13" x14ac:dyDescent="0.15">
      <c r="A2461" s="15">
        <v>43775.691394259258</v>
      </c>
      <c r="B2461" s="6" t="s">
        <v>9</v>
      </c>
      <c r="D2461" s="6" t="s">
        <v>168</v>
      </c>
      <c r="E2461" s="4" t="str">
        <f t="shared" si="0"/>
        <v>Chase Robbins</v>
      </c>
      <c r="F2461" s="4" t="str">
        <f t="shared" si="1"/>
        <v>Weiss</v>
      </c>
      <c r="G2461" s="4" t="str">
        <f t="shared" si="2"/>
        <v>SELP</v>
      </c>
      <c r="AC2461" s="6" t="s">
        <v>110</v>
      </c>
    </row>
    <row r="2462" spans="1:29" ht="13" x14ac:dyDescent="0.15">
      <c r="A2462" s="15">
        <v>43775.691470081016</v>
      </c>
      <c r="B2462" s="6" t="s">
        <v>9</v>
      </c>
      <c r="D2462" s="6" t="s">
        <v>168</v>
      </c>
      <c r="E2462" s="4" t="str">
        <f t="shared" si="0"/>
        <v>Jack Nguyen</v>
      </c>
      <c r="F2462" s="4" t="str">
        <f t="shared" si="1"/>
        <v>Weiss</v>
      </c>
      <c r="G2462" s="4" t="str">
        <f t="shared" si="2"/>
        <v>SELP</v>
      </c>
      <c r="AC2462" s="6" t="s">
        <v>116</v>
      </c>
    </row>
    <row r="2463" spans="1:29" ht="13" x14ac:dyDescent="0.15">
      <c r="A2463" s="15">
        <v>43775.691685601851</v>
      </c>
      <c r="B2463" s="6" t="s">
        <v>141</v>
      </c>
      <c r="C2463" s="6" t="s">
        <v>194</v>
      </c>
      <c r="E2463" s="4" t="str">
        <f t="shared" si="0"/>
        <v>Brendon Garrison</v>
      </c>
      <c r="F2463" s="4" t="str">
        <f t="shared" si="1"/>
        <v>Akins</v>
      </c>
      <c r="G2463" s="4" t="str">
        <f t="shared" si="2"/>
        <v>WDLP</v>
      </c>
      <c r="H2463" s="6" t="s">
        <v>375</v>
      </c>
    </row>
    <row r="2464" spans="1:29" ht="13" x14ac:dyDescent="0.15">
      <c r="A2464" s="15">
        <v>43775.691719525465</v>
      </c>
      <c r="B2464" s="6" t="s">
        <v>9</v>
      </c>
      <c r="D2464" s="6" t="s">
        <v>168</v>
      </c>
      <c r="E2464" s="4" t="str">
        <f t="shared" si="0"/>
        <v>Alan Garcia</v>
      </c>
      <c r="F2464" s="4" t="str">
        <f t="shared" si="1"/>
        <v>Weiss</v>
      </c>
      <c r="G2464" s="4" t="str">
        <f t="shared" si="2"/>
        <v>SELP</v>
      </c>
      <c r="AC2464" s="6" t="s">
        <v>102</v>
      </c>
    </row>
    <row r="2465" spans="1:29" ht="13" x14ac:dyDescent="0.15">
      <c r="A2465" s="15">
        <v>43775.69259549769</v>
      </c>
      <c r="B2465" s="6" t="s">
        <v>141</v>
      </c>
      <c r="C2465" s="6" t="s">
        <v>194</v>
      </c>
      <c r="E2465" s="4" t="str">
        <f t="shared" si="0"/>
        <v>Nallely Alonso</v>
      </c>
      <c r="F2465" s="4" t="str">
        <f t="shared" si="1"/>
        <v>Akins</v>
      </c>
      <c r="G2465" s="4" t="str">
        <f t="shared" si="2"/>
        <v>WDLP</v>
      </c>
      <c r="H2465" s="6" t="s">
        <v>407</v>
      </c>
    </row>
    <row r="2466" spans="1:29" ht="13" x14ac:dyDescent="0.15">
      <c r="A2466" s="15">
        <v>43775.692652824073</v>
      </c>
      <c r="B2466" s="6" t="s">
        <v>141</v>
      </c>
      <c r="C2466" s="6" t="s">
        <v>194</v>
      </c>
      <c r="E2466" s="4" t="str">
        <f t="shared" si="0"/>
        <v>Kennia Toledo</v>
      </c>
      <c r="F2466" s="4" t="str">
        <f t="shared" si="1"/>
        <v>Akins</v>
      </c>
      <c r="G2466" s="4" t="str">
        <f t="shared" si="2"/>
        <v>WDLP</v>
      </c>
      <c r="H2466" s="6" t="s">
        <v>374</v>
      </c>
    </row>
    <row r="2467" spans="1:29" ht="13" x14ac:dyDescent="0.15">
      <c r="A2467" s="15">
        <v>43775.692697025464</v>
      </c>
      <c r="B2467" s="6" t="s">
        <v>141</v>
      </c>
      <c r="C2467" s="6" t="s">
        <v>194</v>
      </c>
      <c r="E2467" s="4" t="str">
        <f t="shared" si="0"/>
        <v>Sean Koonce</v>
      </c>
      <c r="F2467" s="4" t="str">
        <f t="shared" si="1"/>
        <v>Akins</v>
      </c>
      <c r="G2467" s="4" t="str">
        <f t="shared" si="2"/>
        <v>WDLP</v>
      </c>
      <c r="H2467" s="6" t="s">
        <v>203</v>
      </c>
    </row>
    <row r="2468" spans="1:29" ht="13" x14ac:dyDescent="0.15">
      <c r="A2468" s="15">
        <v>43775.693025104163</v>
      </c>
      <c r="B2468" s="6" t="s">
        <v>141</v>
      </c>
      <c r="C2468" s="6" t="s">
        <v>194</v>
      </c>
      <c r="E2468" s="4" t="str">
        <f t="shared" si="0"/>
        <v>Sofia Ayala</v>
      </c>
      <c r="F2468" s="4" t="str">
        <f t="shared" si="1"/>
        <v>Akins</v>
      </c>
      <c r="G2468" s="4" t="str">
        <f t="shared" si="2"/>
        <v>WDLP</v>
      </c>
      <c r="H2468" s="6" t="s">
        <v>376</v>
      </c>
    </row>
    <row r="2469" spans="1:29" ht="13" x14ac:dyDescent="0.15">
      <c r="A2469" s="15">
        <v>43775.693203541668</v>
      </c>
      <c r="B2469" s="6" t="s">
        <v>141</v>
      </c>
      <c r="C2469" s="6" t="s">
        <v>194</v>
      </c>
      <c r="E2469" s="4" t="str">
        <f t="shared" si="0"/>
        <v>Kimberly Lujan</v>
      </c>
      <c r="F2469" s="4" t="str">
        <f t="shared" si="1"/>
        <v>Akins</v>
      </c>
      <c r="G2469" s="4" t="str">
        <f t="shared" si="2"/>
        <v>WDLP</v>
      </c>
      <c r="H2469" s="6" t="s">
        <v>377</v>
      </c>
    </row>
    <row r="2470" spans="1:29" ht="13" x14ac:dyDescent="0.15">
      <c r="A2470" s="15">
        <v>43775.69320386574</v>
      </c>
      <c r="B2470" s="6" t="s">
        <v>141</v>
      </c>
      <c r="C2470" s="6" t="s">
        <v>194</v>
      </c>
      <c r="E2470" s="4" t="str">
        <f t="shared" si="0"/>
        <v>Nicholas Cibrone</v>
      </c>
      <c r="F2470" s="4" t="str">
        <f t="shared" si="1"/>
        <v>Akins</v>
      </c>
      <c r="G2470" s="4" t="str">
        <f t="shared" si="2"/>
        <v>WDLP</v>
      </c>
      <c r="H2470" s="6" t="s">
        <v>200</v>
      </c>
    </row>
    <row r="2471" spans="1:29" ht="13" x14ac:dyDescent="0.15">
      <c r="A2471" s="15">
        <v>43775.69324493056</v>
      </c>
      <c r="B2471" s="6" t="s">
        <v>9</v>
      </c>
      <c r="D2471" s="6" t="s">
        <v>168</v>
      </c>
      <c r="E2471" s="4" t="str">
        <f t="shared" si="0"/>
        <v>Ayesha Faheem</v>
      </c>
      <c r="F2471" s="4" t="str">
        <f t="shared" si="1"/>
        <v>Weiss</v>
      </c>
      <c r="G2471" s="4" t="str">
        <f t="shared" si="2"/>
        <v>SELP</v>
      </c>
      <c r="AC2471" s="6" t="s">
        <v>106</v>
      </c>
    </row>
    <row r="2472" spans="1:29" ht="13" x14ac:dyDescent="0.15">
      <c r="A2472" s="15">
        <v>43775.693463622687</v>
      </c>
      <c r="B2472" s="6" t="s">
        <v>141</v>
      </c>
      <c r="C2472" s="6" t="s">
        <v>194</v>
      </c>
      <c r="E2472" s="4" t="str">
        <f t="shared" si="0"/>
        <v>Jayden Bryant</v>
      </c>
      <c r="F2472" s="4" t="str">
        <f t="shared" si="1"/>
        <v>Akins</v>
      </c>
      <c r="G2472" s="4" t="str">
        <f t="shared" si="2"/>
        <v>WDLP</v>
      </c>
      <c r="H2472" s="6" t="s">
        <v>406</v>
      </c>
    </row>
    <row r="2473" spans="1:29" ht="13" x14ac:dyDescent="0.15">
      <c r="A2473" s="15">
        <v>43775.694395983795</v>
      </c>
      <c r="B2473" s="6" t="s">
        <v>141</v>
      </c>
      <c r="C2473" s="6" t="s">
        <v>194</v>
      </c>
      <c r="E2473" s="4" t="str">
        <f t="shared" si="0"/>
        <v>Maria Contreras</v>
      </c>
      <c r="F2473" s="4" t="str">
        <f t="shared" si="1"/>
        <v>Akins</v>
      </c>
      <c r="G2473" s="4" t="str">
        <f t="shared" si="2"/>
        <v>WDLP</v>
      </c>
      <c r="H2473" s="6" t="s">
        <v>208</v>
      </c>
    </row>
    <row r="2474" spans="1:29" ht="13" x14ac:dyDescent="0.15">
      <c r="A2474" s="15">
        <v>43775.69794006944</v>
      </c>
      <c r="B2474" s="6" t="s">
        <v>141</v>
      </c>
      <c r="C2474" s="6" t="s">
        <v>194</v>
      </c>
      <c r="E2474" s="4" t="str">
        <f t="shared" si="0"/>
        <v>Nyla Lassiter</v>
      </c>
      <c r="F2474" s="4" t="str">
        <f t="shared" si="1"/>
        <v>Akins</v>
      </c>
      <c r="G2474" s="4" t="str">
        <f t="shared" si="2"/>
        <v>WDLP</v>
      </c>
      <c r="H2474" s="6" t="s">
        <v>207</v>
      </c>
    </row>
    <row r="2475" spans="1:29" ht="13" x14ac:dyDescent="0.15">
      <c r="A2475" s="15">
        <v>43775.698351527783</v>
      </c>
      <c r="B2475" s="6" t="s">
        <v>9</v>
      </c>
      <c r="D2475" s="6" t="s">
        <v>149</v>
      </c>
      <c r="E2475" s="4" t="str">
        <f t="shared" si="0"/>
        <v>Lambert Ike</v>
      </c>
      <c r="F2475" s="4" t="str">
        <f t="shared" si="1"/>
        <v>Pflugerville</v>
      </c>
      <c r="G2475" s="4" t="str">
        <f t="shared" si="2"/>
        <v>SELP</v>
      </c>
      <c r="AA2475" s="6" t="s">
        <v>86</v>
      </c>
    </row>
    <row r="2476" spans="1:29" ht="13" x14ac:dyDescent="0.15">
      <c r="A2476" s="15">
        <v>43775.699427500003</v>
      </c>
      <c r="B2476" s="6" t="s">
        <v>9</v>
      </c>
      <c r="D2476" s="6" t="s">
        <v>168</v>
      </c>
      <c r="E2476" s="4" t="str">
        <f t="shared" si="0"/>
        <v>Daena Daus</v>
      </c>
      <c r="F2476" s="4" t="str">
        <f t="shared" si="1"/>
        <v>Weiss</v>
      </c>
      <c r="G2476" s="4" t="str">
        <f t="shared" si="2"/>
        <v>SELP</v>
      </c>
      <c r="AC2476" s="6" t="s">
        <v>112</v>
      </c>
    </row>
    <row r="2477" spans="1:29" ht="13" x14ac:dyDescent="0.15">
      <c r="A2477" s="15">
        <v>43775.700508321759</v>
      </c>
      <c r="B2477" s="6" t="s">
        <v>9</v>
      </c>
      <c r="D2477" s="6" t="s">
        <v>168</v>
      </c>
      <c r="E2477" s="4" t="str">
        <f t="shared" si="0"/>
        <v>Angelyna Le</v>
      </c>
      <c r="F2477" s="4" t="str">
        <f t="shared" si="1"/>
        <v>Weiss</v>
      </c>
      <c r="G2477" s="4" t="str">
        <f t="shared" si="2"/>
        <v>SELP</v>
      </c>
      <c r="AC2477" s="6" t="s">
        <v>104</v>
      </c>
    </row>
    <row r="2478" spans="1:29" ht="13" x14ac:dyDescent="0.15">
      <c r="A2478" s="15">
        <v>43775.702986145829</v>
      </c>
      <c r="B2478" s="6" t="s">
        <v>141</v>
      </c>
      <c r="C2478" s="6" t="s">
        <v>210</v>
      </c>
      <c r="E2478" s="4" t="str">
        <f t="shared" si="0"/>
        <v>Shiron Hamlin Jr.</v>
      </c>
      <c r="F2478" s="4" t="str">
        <f t="shared" si="1"/>
        <v>Manor Early College High School</v>
      </c>
      <c r="G2478" s="4" t="str">
        <f t="shared" si="2"/>
        <v>WDLP</v>
      </c>
      <c r="L2478" s="6" t="s">
        <v>211</v>
      </c>
    </row>
    <row r="2479" spans="1:29" ht="13" x14ac:dyDescent="0.15">
      <c r="A2479" s="15">
        <v>43775.70329957176</v>
      </c>
      <c r="B2479" s="6" t="s">
        <v>141</v>
      </c>
      <c r="C2479" s="6" t="s">
        <v>210</v>
      </c>
      <c r="E2479" s="4" t="str">
        <f t="shared" si="0"/>
        <v>Timothy Villegas</v>
      </c>
      <c r="F2479" s="4" t="str">
        <f t="shared" si="1"/>
        <v>Manor Early College High School</v>
      </c>
      <c r="G2479" s="4" t="str">
        <f t="shared" si="2"/>
        <v>WDLP</v>
      </c>
      <c r="L2479" s="6" t="s">
        <v>216</v>
      </c>
    </row>
    <row r="2480" spans="1:29" ht="13" x14ac:dyDescent="0.15">
      <c r="A2480" s="15">
        <v>43775.704073865738</v>
      </c>
      <c r="B2480" s="6" t="s">
        <v>141</v>
      </c>
      <c r="C2480" s="6" t="s">
        <v>210</v>
      </c>
      <c r="E2480" s="4" t="str">
        <f t="shared" si="0"/>
        <v>Paw Wah</v>
      </c>
      <c r="F2480" s="4" t="str">
        <f t="shared" si="1"/>
        <v>Manor Early College High School</v>
      </c>
      <c r="G2480" s="4" t="str">
        <f t="shared" si="2"/>
        <v>WDLP</v>
      </c>
      <c r="L2480" s="6" t="s">
        <v>226</v>
      </c>
    </row>
    <row r="2481" spans="1:27" ht="13" x14ac:dyDescent="0.15">
      <c r="A2481" s="15">
        <v>43775.704251701391</v>
      </c>
      <c r="B2481" s="6" t="s">
        <v>141</v>
      </c>
      <c r="C2481" s="6" t="s">
        <v>210</v>
      </c>
      <c r="E2481" s="4" t="str">
        <f t="shared" si="0"/>
        <v>Nilmarie Gonzalez-Ugarte</v>
      </c>
      <c r="F2481" s="4" t="str">
        <f t="shared" si="1"/>
        <v>Manor Early College High School</v>
      </c>
      <c r="G2481" s="4" t="str">
        <f t="shared" si="2"/>
        <v>WDLP</v>
      </c>
      <c r="L2481" s="6" t="s">
        <v>230</v>
      </c>
    </row>
    <row r="2482" spans="1:27" ht="13" x14ac:dyDescent="0.15">
      <c r="A2482" s="15">
        <v>43775.704275925928</v>
      </c>
      <c r="B2482" s="6" t="s">
        <v>141</v>
      </c>
      <c r="C2482" s="6" t="s">
        <v>210</v>
      </c>
      <c r="E2482" s="4" t="str">
        <f t="shared" si="0"/>
        <v>Alexis Reyes</v>
      </c>
      <c r="F2482" s="4" t="str">
        <f t="shared" si="1"/>
        <v>Manor Early College High School</v>
      </c>
      <c r="G2482" s="4" t="str">
        <f t="shared" si="2"/>
        <v>WDLP</v>
      </c>
      <c r="L2482" s="6" t="s">
        <v>359</v>
      </c>
    </row>
    <row r="2483" spans="1:27" ht="13" x14ac:dyDescent="0.15">
      <c r="A2483" s="15">
        <v>43775.70445798611</v>
      </c>
      <c r="B2483" s="6" t="s">
        <v>141</v>
      </c>
      <c r="C2483" s="6" t="s">
        <v>210</v>
      </c>
      <c r="E2483" s="4" t="str">
        <f t="shared" si="0"/>
        <v>Maria Aldape</v>
      </c>
      <c r="F2483" s="4" t="str">
        <f t="shared" si="1"/>
        <v>Manor Early College High School</v>
      </c>
      <c r="G2483" s="4" t="str">
        <f t="shared" si="2"/>
        <v>WDLP</v>
      </c>
      <c r="L2483" s="6" t="s">
        <v>227</v>
      </c>
    </row>
    <row r="2484" spans="1:27" ht="13" x14ac:dyDescent="0.15">
      <c r="A2484" s="15">
        <v>43775.704757754633</v>
      </c>
      <c r="B2484" s="6" t="s">
        <v>141</v>
      </c>
      <c r="C2484" s="6" t="s">
        <v>210</v>
      </c>
      <c r="E2484" s="4" t="str">
        <f t="shared" si="0"/>
        <v>Anarosa Villatoro Reyes</v>
      </c>
      <c r="F2484" s="4" t="str">
        <f t="shared" si="1"/>
        <v>Manor Early College High School</v>
      </c>
      <c r="G2484" s="4" t="str">
        <f t="shared" si="2"/>
        <v>WDLP</v>
      </c>
      <c r="L2484" s="6" t="s">
        <v>232</v>
      </c>
    </row>
    <row r="2485" spans="1:27" ht="13" x14ac:dyDescent="0.15">
      <c r="A2485" s="15">
        <v>43775.705333414357</v>
      </c>
      <c r="B2485" s="6" t="s">
        <v>141</v>
      </c>
      <c r="C2485" s="6" t="s">
        <v>210</v>
      </c>
      <c r="E2485" s="4" t="str">
        <f t="shared" si="0"/>
        <v>Diego Garcia</v>
      </c>
      <c r="F2485" s="4" t="str">
        <f t="shared" si="1"/>
        <v>Manor Early College High School</v>
      </c>
      <c r="G2485" s="4" t="str">
        <f t="shared" si="2"/>
        <v>WDLP</v>
      </c>
      <c r="L2485" s="6" t="s">
        <v>241</v>
      </c>
    </row>
    <row r="2486" spans="1:27" ht="13" x14ac:dyDescent="0.15">
      <c r="A2486" s="15">
        <v>43775.705514351852</v>
      </c>
      <c r="B2486" s="6" t="s">
        <v>141</v>
      </c>
      <c r="C2486" s="6" t="s">
        <v>210</v>
      </c>
      <c r="E2486" s="4" t="str">
        <f t="shared" si="0"/>
        <v>Natalie Jones</v>
      </c>
      <c r="F2486" s="4" t="str">
        <f t="shared" si="1"/>
        <v>Manor Early College High School</v>
      </c>
      <c r="G2486" s="4" t="str">
        <f t="shared" si="2"/>
        <v>WDLP</v>
      </c>
      <c r="L2486" s="6" t="s">
        <v>218</v>
      </c>
    </row>
    <row r="2487" spans="1:27" ht="13" x14ac:dyDescent="0.15">
      <c r="A2487" s="15">
        <v>43775.705688414353</v>
      </c>
      <c r="B2487" s="6" t="s">
        <v>141</v>
      </c>
      <c r="C2487" s="6" t="s">
        <v>210</v>
      </c>
      <c r="E2487" s="4" t="str">
        <f t="shared" si="0"/>
        <v>Marienne Duran Henriquez</v>
      </c>
      <c r="F2487" s="4" t="str">
        <f t="shared" si="1"/>
        <v>Manor Early College High School</v>
      </c>
      <c r="G2487" s="4" t="str">
        <f t="shared" si="2"/>
        <v>WDLP</v>
      </c>
      <c r="L2487" s="6" t="s">
        <v>219</v>
      </c>
    </row>
    <row r="2488" spans="1:27" ht="13" x14ac:dyDescent="0.15">
      <c r="A2488" s="15">
        <v>43775.706871550923</v>
      </c>
      <c r="B2488" s="6" t="s">
        <v>141</v>
      </c>
      <c r="C2488" s="6" t="s">
        <v>210</v>
      </c>
      <c r="E2488" s="4" t="str">
        <f t="shared" si="0"/>
        <v>Ashley Krang</v>
      </c>
      <c r="F2488" s="4" t="str">
        <f t="shared" si="1"/>
        <v>Manor Early College High School</v>
      </c>
      <c r="G2488" s="4" t="str">
        <f t="shared" si="2"/>
        <v>WDLP</v>
      </c>
      <c r="L2488" s="6" t="s">
        <v>224</v>
      </c>
    </row>
    <row r="2489" spans="1:27" ht="13" x14ac:dyDescent="0.15">
      <c r="A2489" s="15">
        <v>43775.706907951389</v>
      </c>
      <c r="B2489" s="6" t="s">
        <v>141</v>
      </c>
      <c r="C2489" s="6" t="s">
        <v>210</v>
      </c>
      <c r="E2489" s="4" t="str">
        <f t="shared" si="0"/>
        <v>Laura Arzola</v>
      </c>
      <c r="F2489" s="4" t="str">
        <f t="shared" si="1"/>
        <v>Manor Early College High School</v>
      </c>
      <c r="G2489" s="4" t="str">
        <f t="shared" si="2"/>
        <v>WDLP</v>
      </c>
      <c r="L2489" s="6" t="s">
        <v>379</v>
      </c>
    </row>
    <row r="2490" spans="1:27" ht="13" x14ac:dyDescent="0.15">
      <c r="A2490" s="15">
        <v>43775.707912986109</v>
      </c>
      <c r="B2490" s="6" t="s">
        <v>9</v>
      </c>
      <c r="D2490" s="6" t="s">
        <v>149</v>
      </c>
      <c r="E2490" s="4" t="str">
        <f t="shared" si="0"/>
        <v>Roberto Salinas</v>
      </c>
      <c r="F2490" s="4" t="str">
        <f t="shared" si="1"/>
        <v>Pflugerville</v>
      </c>
      <c r="G2490" s="4" t="str">
        <f t="shared" si="2"/>
        <v>SELP</v>
      </c>
      <c r="AA2490" s="6" t="s">
        <v>90</v>
      </c>
    </row>
    <row r="2491" spans="1:27" ht="13" x14ac:dyDescent="0.15">
      <c r="A2491" s="15">
        <v>43775.707931967598</v>
      </c>
      <c r="B2491" s="6" t="s">
        <v>9</v>
      </c>
      <c r="D2491" s="6" t="s">
        <v>149</v>
      </c>
      <c r="E2491" s="4" t="str">
        <f t="shared" si="0"/>
        <v>John Mejia</v>
      </c>
      <c r="F2491" s="4" t="str">
        <f t="shared" si="1"/>
        <v>Pflugerville</v>
      </c>
      <c r="G2491" s="4" t="str">
        <f t="shared" si="2"/>
        <v>SELP</v>
      </c>
      <c r="AA2491" s="6" t="s">
        <v>80</v>
      </c>
    </row>
    <row r="2492" spans="1:27" ht="13" x14ac:dyDescent="0.15">
      <c r="A2492" s="15">
        <v>43775.708786550924</v>
      </c>
      <c r="B2492" s="6" t="s">
        <v>141</v>
      </c>
      <c r="C2492" s="6" t="s">
        <v>210</v>
      </c>
      <c r="E2492" s="4" t="str">
        <f t="shared" si="0"/>
        <v>Kel Paw</v>
      </c>
      <c r="F2492" s="4" t="str">
        <f t="shared" si="1"/>
        <v>Manor Early College High School</v>
      </c>
      <c r="G2492" s="4" t="str">
        <f t="shared" si="2"/>
        <v>WDLP</v>
      </c>
      <c r="L2492" s="6" t="s">
        <v>408</v>
      </c>
    </row>
    <row r="2493" spans="1:27" ht="13" x14ac:dyDescent="0.15">
      <c r="A2493" s="15">
        <v>43775.708879953701</v>
      </c>
      <c r="B2493" s="6" t="s">
        <v>9</v>
      </c>
      <c r="D2493" s="6" t="s">
        <v>149</v>
      </c>
      <c r="E2493" s="4" t="str">
        <f t="shared" si="0"/>
        <v>Tam Nguyen</v>
      </c>
      <c r="F2493" s="4" t="str">
        <f t="shared" si="1"/>
        <v>Pflugerville</v>
      </c>
      <c r="G2493" s="4" t="str">
        <f t="shared" si="2"/>
        <v>SELP</v>
      </c>
      <c r="AA2493" s="6" t="s">
        <v>96</v>
      </c>
    </row>
    <row r="2494" spans="1:27" ht="13" x14ac:dyDescent="0.15">
      <c r="A2494" s="15">
        <v>43775.709628124998</v>
      </c>
      <c r="B2494" s="6" t="s">
        <v>141</v>
      </c>
      <c r="C2494" s="6" t="s">
        <v>234</v>
      </c>
      <c r="E2494" s="4" t="str">
        <f t="shared" si="0"/>
        <v>Salemata Diallo</v>
      </c>
      <c r="F2494" s="4" t="str">
        <f t="shared" si="1"/>
        <v>Manor High School</v>
      </c>
      <c r="G2494" s="4" t="str">
        <f t="shared" si="2"/>
        <v>WDLP</v>
      </c>
      <c r="M2494" s="6" t="s">
        <v>235</v>
      </c>
    </row>
    <row r="2495" spans="1:27" ht="13" x14ac:dyDescent="0.15">
      <c r="A2495" s="15">
        <v>43775.709924201394</v>
      </c>
      <c r="B2495" s="6" t="s">
        <v>9</v>
      </c>
      <c r="D2495" s="6" t="s">
        <v>149</v>
      </c>
      <c r="E2495" s="4" t="str">
        <f t="shared" si="0"/>
        <v>Afreen Alim</v>
      </c>
      <c r="F2495" s="4" t="str">
        <f t="shared" si="1"/>
        <v>Pflugerville</v>
      </c>
      <c r="G2495" s="4" t="str">
        <f t="shared" si="2"/>
        <v>SELP</v>
      </c>
      <c r="AA2495" s="6" t="s">
        <v>62</v>
      </c>
    </row>
    <row r="2496" spans="1:27" ht="13" x14ac:dyDescent="0.15">
      <c r="A2496" s="15">
        <v>43775.712013136574</v>
      </c>
      <c r="B2496" s="6" t="s">
        <v>141</v>
      </c>
      <c r="C2496" s="6" t="s">
        <v>142</v>
      </c>
      <c r="E2496" s="4" t="str">
        <f t="shared" si="0"/>
        <v>Karla Jackson</v>
      </c>
      <c r="F2496" s="4" t="str">
        <f t="shared" si="1"/>
        <v>Stony Point</v>
      </c>
      <c r="G2496" s="4" t="str">
        <f t="shared" si="2"/>
        <v>WDLP</v>
      </c>
      <c r="Q2496" s="6" t="s">
        <v>178</v>
      </c>
    </row>
    <row r="2497" spans="1:27" ht="13" x14ac:dyDescent="0.15">
      <c r="A2497" s="15">
        <v>43775.712031400464</v>
      </c>
      <c r="B2497" s="6" t="s">
        <v>141</v>
      </c>
      <c r="C2497" s="6" t="s">
        <v>210</v>
      </c>
      <c r="E2497" s="4" t="str">
        <f t="shared" si="0"/>
        <v>Jeffrey Inthasane</v>
      </c>
      <c r="F2497" s="4" t="str">
        <f t="shared" si="1"/>
        <v>Manor Early College High School</v>
      </c>
      <c r="G2497" s="4" t="str">
        <f t="shared" si="2"/>
        <v>WDLP</v>
      </c>
      <c r="L2497" s="6" t="s">
        <v>223</v>
      </c>
    </row>
    <row r="2498" spans="1:27" ht="13" x14ac:dyDescent="0.15">
      <c r="A2498" s="15">
        <v>43775.713715879625</v>
      </c>
      <c r="B2498" s="6" t="s">
        <v>141</v>
      </c>
      <c r="C2498" s="6" t="s">
        <v>210</v>
      </c>
      <c r="E2498" s="4" t="str">
        <f t="shared" si="0"/>
        <v>Yael Sanchez</v>
      </c>
      <c r="F2498" s="4" t="str">
        <f t="shared" si="1"/>
        <v>Manor Early College High School</v>
      </c>
      <c r="G2498" s="4" t="str">
        <f t="shared" si="2"/>
        <v>WDLP</v>
      </c>
      <c r="L2498" s="6" t="s">
        <v>229</v>
      </c>
    </row>
    <row r="2499" spans="1:27" ht="13" x14ac:dyDescent="0.15">
      <c r="A2499" s="15">
        <v>43775.714032349541</v>
      </c>
      <c r="B2499" s="6" t="s">
        <v>141</v>
      </c>
      <c r="C2499" s="6" t="s">
        <v>210</v>
      </c>
      <c r="E2499" s="4" t="str">
        <f t="shared" si="0"/>
        <v>Bella Ball</v>
      </c>
      <c r="F2499" s="4" t="str">
        <f t="shared" si="1"/>
        <v>Manor Early College High School</v>
      </c>
      <c r="G2499" s="4" t="str">
        <f t="shared" si="2"/>
        <v>WDLP</v>
      </c>
      <c r="L2499" s="6" t="s">
        <v>240</v>
      </c>
    </row>
    <row r="2500" spans="1:27" ht="13" x14ac:dyDescent="0.15">
      <c r="A2500" s="15">
        <v>43775.714054432872</v>
      </c>
      <c r="B2500" s="6" t="s">
        <v>141</v>
      </c>
      <c r="C2500" s="6" t="s">
        <v>210</v>
      </c>
      <c r="E2500" s="4" t="str">
        <f t="shared" si="0"/>
        <v>Michael Castillo</v>
      </c>
      <c r="F2500" s="4" t="str">
        <f t="shared" si="1"/>
        <v>Manor Early College High School</v>
      </c>
      <c r="G2500" s="4" t="str">
        <f t="shared" si="2"/>
        <v>WDLP</v>
      </c>
      <c r="L2500" s="6" t="s">
        <v>242</v>
      </c>
    </row>
    <row r="2501" spans="1:27" ht="13" x14ac:dyDescent="0.15">
      <c r="A2501" s="15">
        <v>43775.726476180556</v>
      </c>
      <c r="B2501" s="6" t="s">
        <v>9</v>
      </c>
      <c r="D2501" s="6" t="s">
        <v>149</v>
      </c>
      <c r="E2501" s="4" t="str">
        <f t="shared" si="0"/>
        <v>Arsama Sebesibe</v>
      </c>
      <c r="F2501" s="4" t="str">
        <f t="shared" si="1"/>
        <v>Pflugerville</v>
      </c>
      <c r="G2501" s="4" t="str">
        <f t="shared" si="2"/>
        <v>SELP</v>
      </c>
      <c r="AA2501" s="6" t="s">
        <v>66</v>
      </c>
    </row>
    <row r="2502" spans="1:27" ht="13" x14ac:dyDescent="0.15">
      <c r="A2502" s="15">
        <v>43775.800428587958</v>
      </c>
      <c r="B2502" s="6" t="s">
        <v>141</v>
      </c>
      <c r="C2502" s="6" t="s">
        <v>234</v>
      </c>
      <c r="E2502" s="4" t="str">
        <f t="shared" si="0"/>
        <v>Michelle Rodriguez</v>
      </c>
      <c r="F2502" s="4" t="str">
        <f t="shared" si="1"/>
        <v>Manor High School</v>
      </c>
      <c r="G2502" s="4" t="str">
        <f t="shared" si="2"/>
        <v>WDLP</v>
      </c>
      <c r="M2502" s="6" t="s">
        <v>238</v>
      </c>
    </row>
    <row r="2503" spans="1:27" ht="13" x14ac:dyDescent="0.15">
      <c r="A2503" s="15">
        <v>43776.633943171299</v>
      </c>
      <c r="B2503" s="6" t="s">
        <v>9</v>
      </c>
      <c r="D2503" s="6" t="s">
        <v>247</v>
      </c>
      <c r="E2503" s="4" t="str">
        <f t="shared" si="0"/>
        <v>Guilliana Lopez</v>
      </c>
      <c r="F2503" s="4" t="str">
        <f t="shared" si="1"/>
        <v>Harmony</v>
      </c>
      <c r="G2503" s="4" t="str">
        <f t="shared" si="2"/>
        <v>SELP</v>
      </c>
      <c r="U2503" s="6" t="s">
        <v>271</v>
      </c>
    </row>
    <row r="2504" spans="1:27" ht="13" x14ac:dyDescent="0.15">
      <c r="A2504" s="15">
        <v>43776.634720497685</v>
      </c>
      <c r="B2504" s="6" t="s">
        <v>9</v>
      </c>
      <c r="D2504" s="6" t="s">
        <v>247</v>
      </c>
      <c r="E2504" s="4" t="str">
        <f t="shared" si="0"/>
        <v>Samantha Ross</v>
      </c>
      <c r="F2504" s="4" t="str">
        <f t="shared" si="1"/>
        <v>Harmony</v>
      </c>
      <c r="G2504" s="4" t="str">
        <f t="shared" si="2"/>
        <v>SELP</v>
      </c>
      <c r="U2504" s="6" t="s">
        <v>249</v>
      </c>
    </row>
    <row r="2505" spans="1:27" ht="13" x14ac:dyDescent="0.15">
      <c r="A2505" s="15">
        <v>43776.634768553238</v>
      </c>
      <c r="B2505" s="6" t="s">
        <v>9</v>
      </c>
      <c r="D2505" s="6" t="s">
        <v>247</v>
      </c>
      <c r="E2505" s="4" t="str">
        <f t="shared" si="0"/>
        <v>Ethan Do</v>
      </c>
      <c r="F2505" s="4" t="str">
        <f t="shared" si="1"/>
        <v>Harmony</v>
      </c>
      <c r="G2505" s="4" t="str">
        <f t="shared" si="2"/>
        <v>SELP</v>
      </c>
      <c r="U2505" s="6" t="s">
        <v>256</v>
      </c>
    </row>
    <row r="2506" spans="1:27" ht="13" x14ac:dyDescent="0.15">
      <c r="A2506" s="15">
        <v>43776.634819293977</v>
      </c>
      <c r="B2506" s="6" t="s">
        <v>9</v>
      </c>
      <c r="D2506" s="6" t="s">
        <v>247</v>
      </c>
      <c r="E2506" s="4" t="str">
        <f t="shared" si="0"/>
        <v>Jeshua Rios Meza</v>
      </c>
      <c r="F2506" s="4" t="str">
        <f t="shared" si="1"/>
        <v>Harmony</v>
      </c>
      <c r="G2506" s="4" t="str">
        <f t="shared" si="2"/>
        <v>SELP</v>
      </c>
      <c r="U2506" s="6" t="s">
        <v>354</v>
      </c>
    </row>
    <row r="2507" spans="1:27" ht="13" x14ac:dyDescent="0.15">
      <c r="A2507" s="15">
        <v>43776.634871458329</v>
      </c>
      <c r="B2507" s="6" t="s">
        <v>9</v>
      </c>
      <c r="D2507" s="6" t="s">
        <v>247</v>
      </c>
      <c r="E2507" s="4" t="str">
        <f t="shared" si="0"/>
        <v>Emin Koroglu</v>
      </c>
      <c r="F2507" s="4" t="str">
        <f t="shared" si="1"/>
        <v>Harmony</v>
      </c>
      <c r="G2507" s="4" t="str">
        <f t="shared" si="2"/>
        <v>SELP</v>
      </c>
      <c r="U2507" s="6" t="s">
        <v>259</v>
      </c>
    </row>
    <row r="2508" spans="1:27" ht="13" x14ac:dyDescent="0.15">
      <c r="A2508" s="15">
        <v>43776.635067581017</v>
      </c>
      <c r="B2508" s="6" t="s">
        <v>141</v>
      </c>
      <c r="C2508" s="6" t="s">
        <v>247</v>
      </c>
      <c r="E2508" s="4" t="str">
        <f t="shared" si="0"/>
        <v>Awenetria McHorse</v>
      </c>
      <c r="F2508" s="4" t="str">
        <f t="shared" si="1"/>
        <v>Harmony</v>
      </c>
      <c r="G2508" s="4" t="str">
        <f t="shared" si="2"/>
        <v>WDLP</v>
      </c>
      <c r="J2508" s="6" t="s">
        <v>254</v>
      </c>
    </row>
    <row r="2509" spans="1:27" ht="13" x14ac:dyDescent="0.15">
      <c r="A2509" s="15">
        <v>43776.63539166667</v>
      </c>
      <c r="B2509" s="6" t="s">
        <v>9</v>
      </c>
      <c r="D2509" s="6" t="s">
        <v>247</v>
      </c>
      <c r="E2509" s="4" t="str">
        <f t="shared" si="0"/>
        <v>Cedric Vu</v>
      </c>
      <c r="F2509" s="4" t="str">
        <f t="shared" si="1"/>
        <v>Harmony</v>
      </c>
      <c r="G2509" s="4" t="str">
        <f t="shared" si="2"/>
        <v>SELP</v>
      </c>
      <c r="U2509" s="6" t="s">
        <v>355</v>
      </c>
    </row>
    <row r="2510" spans="1:27" ht="13" x14ac:dyDescent="0.15">
      <c r="A2510" s="15">
        <v>43776.635852430554</v>
      </c>
      <c r="B2510" s="6" t="s">
        <v>9</v>
      </c>
      <c r="D2510" s="6" t="s">
        <v>247</v>
      </c>
      <c r="E2510" s="4" t="str">
        <f t="shared" si="0"/>
        <v>Jair Cedillo</v>
      </c>
      <c r="F2510" s="4" t="str">
        <f t="shared" si="1"/>
        <v>Harmony</v>
      </c>
      <c r="G2510" s="4" t="str">
        <f t="shared" si="2"/>
        <v>SELP</v>
      </c>
      <c r="U2510" s="6" t="s">
        <v>260</v>
      </c>
    </row>
    <row r="2511" spans="1:27" ht="13" x14ac:dyDescent="0.15">
      <c r="A2511" s="15">
        <v>43776.635898831024</v>
      </c>
      <c r="B2511" s="6" t="s">
        <v>141</v>
      </c>
      <c r="C2511" s="6" t="s">
        <v>247</v>
      </c>
      <c r="E2511" s="4" t="str">
        <f t="shared" si="0"/>
        <v>Catherine Hyatt</v>
      </c>
      <c r="F2511" s="4" t="str">
        <f t="shared" si="1"/>
        <v>Harmony</v>
      </c>
      <c r="G2511" s="4" t="str">
        <f t="shared" si="2"/>
        <v>WDLP</v>
      </c>
      <c r="J2511" s="6" t="s">
        <v>257</v>
      </c>
    </row>
    <row r="2512" spans="1:27" ht="13" x14ac:dyDescent="0.15">
      <c r="A2512" s="15">
        <v>43776.636849675924</v>
      </c>
      <c r="B2512" s="6" t="s">
        <v>9</v>
      </c>
      <c r="D2512" s="6" t="s">
        <v>247</v>
      </c>
      <c r="E2512" s="4" t="str">
        <f t="shared" si="0"/>
        <v>Rameez Khawaja</v>
      </c>
      <c r="F2512" s="4" t="str">
        <f t="shared" si="1"/>
        <v>Harmony</v>
      </c>
      <c r="G2512" s="4" t="str">
        <f t="shared" si="2"/>
        <v>SELP</v>
      </c>
      <c r="U2512" s="6" t="s">
        <v>255</v>
      </c>
    </row>
    <row r="2513" spans="1:24" ht="13" x14ac:dyDescent="0.15">
      <c r="A2513" s="15">
        <v>43776.636877731478</v>
      </c>
      <c r="B2513" s="6" t="s">
        <v>9</v>
      </c>
      <c r="D2513" s="6" t="s">
        <v>247</v>
      </c>
      <c r="E2513" s="4" t="str">
        <f t="shared" si="0"/>
        <v>Mia Williams</v>
      </c>
      <c r="F2513" s="4" t="str">
        <f t="shared" si="1"/>
        <v>Harmony</v>
      </c>
      <c r="G2513" s="4" t="str">
        <f t="shared" si="2"/>
        <v>SELP</v>
      </c>
      <c r="U2513" s="6" t="s">
        <v>266</v>
      </c>
    </row>
    <row r="2514" spans="1:24" ht="13" x14ac:dyDescent="0.15">
      <c r="A2514" s="15">
        <v>43776.637000254632</v>
      </c>
      <c r="B2514" s="6" t="s">
        <v>9</v>
      </c>
      <c r="D2514" s="6" t="s">
        <v>247</v>
      </c>
      <c r="E2514" s="4" t="str">
        <f t="shared" si="0"/>
        <v>McKalex Alexander</v>
      </c>
      <c r="F2514" s="4" t="str">
        <f t="shared" si="1"/>
        <v>Harmony</v>
      </c>
      <c r="G2514" s="4" t="str">
        <f t="shared" si="2"/>
        <v>SELP</v>
      </c>
      <c r="U2514" s="6" t="s">
        <v>264</v>
      </c>
    </row>
    <row r="2515" spans="1:24" ht="13" x14ac:dyDescent="0.15">
      <c r="A2515" s="15">
        <v>43776.637088622687</v>
      </c>
      <c r="B2515" s="6" t="s">
        <v>141</v>
      </c>
      <c r="C2515" s="6" t="s">
        <v>247</v>
      </c>
      <c r="E2515" s="4" t="str">
        <f t="shared" si="0"/>
        <v>Jenibelle Corro</v>
      </c>
      <c r="F2515" s="4" t="str">
        <f t="shared" si="1"/>
        <v>Harmony</v>
      </c>
      <c r="G2515" s="4" t="str">
        <f t="shared" si="2"/>
        <v>WDLP</v>
      </c>
      <c r="J2515" s="6" t="s">
        <v>265</v>
      </c>
    </row>
    <row r="2516" spans="1:24" ht="13" x14ac:dyDescent="0.15">
      <c r="A2516" s="15">
        <v>43776.637969814816</v>
      </c>
      <c r="B2516" s="6" t="s">
        <v>141</v>
      </c>
      <c r="C2516" s="6" t="s">
        <v>247</v>
      </c>
      <c r="E2516" s="4" t="str">
        <f t="shared" si="0"/>
        <v>Amauri Clark</v>
      </c>
      <c r="F2516" s="4" t="str">
        <f t="shared" si="1"/>
        <v>Harmony</v>
      </c>
      <c r="G2516" s="4" t="str">
        <f t="shared" si="2"/>
        <v>WDLP</v>
      </c>
      <c r="J2516" s="6" t="s">
        <v>258</v>
      </c>
    </row>
    <row r="2517" spans="1:24" ht="13" x14ac:dyDescent="0.15">
      <c r="A2517" s="15">
        <v>43776.641983020832</v>
      </c>
      <c r="B2517" s="6" t="s">
        <v>141</v>
      </c>
      <c r="C2517" s="6" t="s">
        <v>247</v>
      </c>
      <c r="E2517" s="4" t="str">
        <f t="shared" si="0"/>
        <v>Doralynn Reyes</v>
      </c>
      <c r="F2517" s="4" t="str">
        <f t="shared" si="1"/>
        <v>Harmony</v>
      </c>
      <c r="G2517" s="4" t="str">
        <f t="shared" si="2"/>
        <v>WDLP</v>
      </c>
      <c r="J2517" s="6" t="s">
        <v>253</v>
      </c>
    </row>
    <row r="2518" spans="1:24" ht="13" x14ac:dyDescent="0.15">
      <c r="A2518" s="15">
        <v>43776.642412824076</v>
      </c>
      <c r="B2518" s="6" t="s">
        <v>141</v>
      </c>
      <c r="C2518" s="6" t="s">
        <v>247</v>
      </c>
      <c r="E2518" s="4" t="str">
        <f t="shared" si="0"/>
        <v>Pranav Rao</v>
      </c>
      <c r="F2518" s="4" t="str">
        <f t="shared" si="1"/>
        <v>Harmony</v>
      </c>
      <c r="G2518" s="4" t="str">
        <f t="shared" si="2"/>
        <v>WDLP</v>
      </c>
      <c r="J2518" s="6" t="s">
        <v>269</v>
      </c>
    </row>
    <row r="2519" spans="1:24" ht="13" x14ac:dyDescent="0.15">
      <c r="A2519" s="15">
        <v>43776.655744710646</v>
      </c>
      <c r="B2519" s="6" t="s">
        <v>9</v>
      </c>
      <c r="D2519" s="6" t="s">
        <v>247</v>
      </c>
      <c r="E2519" s="4" t="str">
        <f t="shared" si="0"/>
        <v>Elianai Reyes</v>
      </c>
      <c r="F2519" s="4" t="str">
        <f t="shared" si="1"/>
        <v>Harmony</v>
      </c>
      <c r="G2519" s="4" t="str">
        <f t="shared" si="2"/>
        <v>SELP</v>
      </c>
      <c r="U2519" s="6" t="s">
        <v>267</v>
      </c>
    </row>
    <row r="2520" spans="1:24" ht="13" x14ac:dyDescent="0.15">
      <c r="A2520" s="15">
        <v>43776.667941319443</v>
      </c>
      <c r="B2520" s="6" t="s">
        <v>141</v>
      </c>
      <c r="C2520" s="6" t="s">
        <v>272</v>
      </c>
      <c r="E2520" s="4" t="str">
        <f t="shared" si="0"/>
        <v>Sofia Mendoza</v>
      </c>
      <c r="F2520" s="4" t="str">
        <f t="shared" si="1"/>
        <v>Manor New Tech</v>
      </c>
      <c r="G2520" s="4" t="str">
        <f t="shared" si="2"/>
        <v>WDLP</v>
      </c>
      <c r="N2520" s="6" t="s">
        <v>280</v>
      </c>
    </row>
    <row r="2521" spans="1:24" ht="13" x14ac:dyDescent="0.15">
      <c r="A2521" s="15">
        <v>43776.668611099536</v>
      </c>
      <c r="B2521" s="6" t="s">
        <v>9</v>
      </c>
      <c r="D2521" s="6" t="s">
        <v>144</v>
      </c>
      <c r="E2521" s="4" t="str">
        <f t="shared" si="0"/>
        <v>Brian Richardson</v>
      </c>
      <c r="F2521" s="4" t="str">
        <f t="shared" si="1"/>
        <v>Del Valle</v>
      </c>
      <c r="G2521" s="4" t="str">
        <f t="shared" si="2"/>
        <v>SELP</v>
      </c>
      <c r="T2521" s="6" t="s">
        <v>299</v>
      </c>
    </row>
    <row r="2522" spans="1:24" ht="13" x14ac:dyDescent="0.15">
      <c r="A2522" s="15">
        <v>43776.670125266202</v>
      </c>
      <c r="B2522" s="6" t="s">
        <v>141</v>
      </c>
      <c r="C2522" s="6" t="s">
        <v>272</v>
      </c>
      <c r="E2522" s="4" t="str">
        <f t="shared" si="0"/>
        <v>Matthew Campos</v>
      </c>
      <c r="F2522" s="4" t="str">
        <f t="shared" si="1"/>
        <v>Manor New Tech</v>
      </c>
      <c r="G2522" s="4" t="str">
        <f t="shared" si="2"/>
        <v>WDLP</v>
      </c>
      <c r="N2522" s="6" t="s">
        <v>281</v>
      </c>
    </row>
    <row r="2523" spans="1:24" ht="13" x14ac:dyDescent="0.15">
      <c r="A2523" s="15">
        <v>43776.671296064815</v>
      </c>
      <c r="B2523" s="6" t="s">
        <v>141</v>
      </c>
      <c r="C2523" s="6" t="s">
        <v>272</v>
      </c>
      <c r="E2523" s="4" t="str">
        <f t="shared" si="0"/>
        <v>Lidia Guitierrez</v>
      </c>
      <c r="F2523" s="4" t="str">
        <f t="shared" si="1"/>
        <v>Manor New Tech</v>
      </c>
      <c r="G2523" s="4" t="str">
        <f t="shared" si="2"/>
        <v>WDLP</v>
      </c>
      <c r="N2523" s="6" t="s">
        <v>273</v>
      </c>
    </row>
    <row r="2524" spans="1:24" ht="13" x14ac:dyDescent="0.15">
      <c r="A2524" s="15">
        <v>43776.674276863429</v>
      </c>
      <c r="B2524" s="6" t="s">
        <v>9</v>
      </c>
      <c r="D2524" s="6" t="s">
        <v>272</v>
      </c>
      <c r="E2524" s="4" t="str">
        <f t="shared" si="0"/>
        <v>Levi Ledesma-Olivo</v>
      </c>
      <c r="F2524" s="4" t="str">
        <f t="shared" si="1"/>
        <v>Manor New Tech</v>
      </c>
      <c r="G2524" s="4" t="str">
        <f t="shared" si="2"/>
        <v>SELP</v>
      </c>
      <c r="X2524" s="6" t="s">
        <v>283</v>
      </c>
    </row>
    <row r="2525" spans="1:24" ht="13" x14ac:dyDescent="0.15">
      <c r="A2525" s="15">
        <v>43776.675327314813</v>
      </c>
      <c r="B2525" s="6" t="s">
        <v>9</v>
      </c>
      <c r="D2525" s="6" t="s">
        <v>272</v>
      </c>
      <c r="E2525" s="4" t="str">
        <f t="shared" si="0"/>
        <v>Carolina Barboza</v>
      </c>
      <c r="F2525" s="4" t="str">
        <f t="shared" si="1"/>
        <v>Manor New Tech</v>
      </c>
      <c r="G2525" s="4" t="str">
        <f t="shared" si="2"/>
        <v>SELP</v>
      </c>
      <c r="X2525" s="6" t="s">
        <v>277</v>
      </c>
    </row>
    <row r="2526" spans="1:24" ht="13" x14ac:dyDescent="0.15">
      <c r="A2526" s="15">
        <v>43776.676752673608</v>
      </c>
      <c r="B2526" s="6" t="s">
        <v>9</v>
      </c>
      <c r="D2526" s="6" t="s">
        <v>144</v>
      </c>
      <c r="E2526" s="4" t="str">
        <f t="shared" si="0"/>
        <v>Shien Naranjo</v>
      </c>
      <c r="F2526" s="4" t="str">
        <f t="shared" si="1"/>
        <v>Del Valle</v>
      </c>
      <c r="G2526" s="4" t="str">
        <f t="shared" si="2"/>
        <v>SELP</v>
      </c>
      <c r="T2526" s="6" t="s">
        <v>417</v>
      </c>
    </row>
    <row r="2527" spans="1:24" ht="13" x14ac:dyDescent="0.15">
      <c r="A2527" s="15">
        <v>43776.677396400468</v>
      </c>
      <c r="B2527" s="6" t="s">
        <v>141</v>
      </c>
      <c r="C2527" s="6" t="s">
        <v>272</v>
      </c>
      <c r="E2527" s="4" t="str">
        <f t="shared" si="0"/>
        <v>Antonio Figueroa</v>
      </c>
      <c r="F2527" s="4" t="str">
        <f t="shared" si="1"/>
        <v>Manor New Tech</v>
      </c>
      <c r="G2527" s="4" t="str">
        <f t="shared" si="2"/>
        <v>WDLP</v>
      </c>
      <c r="N2527" s="6" t="s">
        <v>387</v>
      </c>
    </row>
    <row r="2528" spans="1:24" ht="13" x14ac:dyDescent="0.15">
      <c r="A2528" s="15">
        <v>43776.677683784721</v>
      </c>
      <c r="B2528" s="6" t="s">
        <v>9</v>
      </c>
      <c r="D2528" s="6" t="s">
        <v>272</v>
      </c>
      <c r="E2528" s="4" t="str">
        <f t="shared" si="0"/>
        <v>Ryan Sexton</v>
      </c>
      <c r="F2528" s="4" t="str">
        <f t="shared" si="1"/>
        <v>Manor New Tech</v>
      </c>
      <c r="G2528" s="4" t="str">
        <f t="shared" si="2"/>
        <v>SELP</v>
      </c>
      <c r="X2528" s="6" t="s">
        <v>282</v>
      </c>
    </row>
    <row r="2529" spans="1:22" ht="13" x14ac:dyDescent="0.15">
      <c r="A2529" s="15">
        <v>43776.677800925929</v>
      </c>
      <c r="B2529" s="6" t="s">
        <v>141</v>
      </c>
      <c r="C2529" s="6" t="s">
        <v>272</v>
      </c>
      <c r="E2529" s="4" t="str">
        <f t="shared" si="0"/>
        <v>Francisco Ruiz Silva</v>
      </c>
      <c r="F2529" s="4" t="str">
        <f t="shared" si="1"/>
        <v>Manor New Tech</v>
      </c>
      <c r="G2529" s="4" t="str">
        <f t="shared" si="2"/>
        <v>WDLP</v>
      </c>
      <c r="N2529" s="6" t="s">
        <v>320</v>
      </c>
    </row>
    <row r="2530" spans="1:22" ht="13" x14ac:dyDescent="0.15">
      <c r="A2530" s="15">
        <v>43776.678731932872</v>
      </c>
      <c r="B2530" s="6" t="s">
        <v>9</v>
      </c>
      <c r="D2530" s="6" t="s">
        <v>144</v>
      </c>
      <c r="E2530" s="4" t="str">
        <f t="shared" si="0"/>
        <v>Yaritza Kenyon</v>
      </c>
      <c r="F2530" s="4" t="str">
        <f t="shared" si="1"/>
        <v>Del Valle</v>
      </c>
      <c r="G2530" s="4" t="str">
        <f t="shared" si="2"/>
        <v>SELP</v>
      </c>
      <c r="T2530" s="6" t="s">
        <v>391</v>
      </c>
    </row>
    <row r="2531" spans="1:22" ht="13" x14ac:dyDescent="0.15">
      <c r="A2531" s="15">
        <v>43776.678904837958</v>
      </c>
      <c r="B2531" s="6" t="s">
        <v>141</v>
      </c>
      <c r="C2531" s="6" t="s">
        <v>288</v>
      </c>
      <c r="E2531" s="4" t="str">
        <f t="shared" si="0"/>
        <v>Jennifer Wieckowski</v>
      </c>
      <c r="F2531" s="4" t="str">
        <f t="shared" si="1"/>
        <v>Hendrickson</v>
      </c>
      <c r="G2531" s="4" t="str">
        <f t="shared" si="2"/>
        <v>WDLP</v>
      </c>
      <c r="K2531" s="6" t="s">
        <v>293</v>
      </c>
    </row>
    <row r="2532" spans="1:22" ht="13" x14ac:dyDescent="0.15">
      <c r="A2532" s="15">
        <v>43776.679751747681</v>
      </c>
      <c r="B2532" s="6" t="s">
        <v>9</v>
      </c>
      <c r="D2532" s="6" t="s">
        <v>144</v>
      </c>
      <c r="E2532" s="4" t="str">
        <f t="shared" si="0"/>
        <v>Edgar Velasco</v>
      </c>
      <c r="F2532" s="4" t="str">
        <f t="shared" si="1"/>
        <v>Del Valle</v>
      </c>
      <c r="G2532" s="4" t="str">
        <f t="shared" si="2"/>
        <v>SELP</v>
      </c>
      <c r="T2532" s="6" t="s">
        <v>300</v>
      </c>
    </row>
    <row r="2533" spans="1:22" ht="13" x14ac:dyDescent="0.15">
      <c r="A2533" s="15">
        <v>43776.679849618056</v>
      </c>
      <c r="B2533" s="6" t="s">
        <v>141</v>
      </c>
      <c r="C2533" s="6" t="s">
        <v>288</v>
      </c>
      <c r="E2533" s="4" t="str">
        <f t="shared" si="0"/>
        <v>Camryn Wade</v>
      </c>
      <c r="F2533" s="4" t="str">
        <f t="shared" si="1"/>
        <v>Hendrickson</v>
      </c>
      <c r="G2533" s="4" t="str">
        <f t="shared" si="2"/>
        <v>WDLP</v>
      </c>
      <c r="K2533" s="6" t="s">
        <v>388</v>
      </c>
    </row>
    <row r="2534" spans="1:22" ht="13" x14ac:dyDescent="0.15">
      <c r="A2534" s="15">
        <v>43776.67990101852</v>
      </c>
      <c r="B2534" s="6" t="s">
        <v>9</v>
      </c>
      <c r="D2534" s="6" t="s">
        <v>288</v>
      </c>
      <c r="E2534" s="4" t="str">
        <f t="shared" si="0"/>
        <v>Moustapha Toure</v>
      </c>
      <c r="F2534" s="4" t="str">
        <f t="shared" si="1"/>
        <v>Hendrickson</v>
      </c>
      <c r="G2534" s="4" t="str">
        <f t="shared" si="2"/>
        <v>SELP</v>
      </c>
      <c r="V2534" s="6" t="s">
        <v>45</v>
      </c>
    </row>
    <row r="2535" spans="1:22" ht="13" x14ac:dyDescent="0.15">
      <c r="A2535" s="15">
        <v>43776.680316828701</v>
      </c>
      <c r="B2535" s="6" t="s">
        <v>9</v>
      </c>
      <c r="D2535" s="6" t="s">
        <v>144</v>
      </c>
      <c r="E2535" s="4" t="str">
        <f t="shared" si="0"/>
        <v>Rocio Montero</v>
      </c>
      <c r="F2535" s="4" t="str">
        <f t="shared" si="1"/>
        <v>Del Valle</v>
      </c>
      <c r="G2535" s="4" t="str">
        <f t="shared" si="2"/>
        <v>SELP</v>
      </c>
      <c r="T2535" s="6" t="s">
        <v>286</v>
      </c>
    </row>
    <row r="2536" spans="1:22" ht="13" x14ac:dyDescent="0.15">
      <c r="A2536" s="15">
        <v>43776.68053780093</v>
      </c>
      <c r="B2536" s="6" t="s">
        <v>9</v>
      </c>
      <c r="D2536" s="6" t="s">
        <v>288</v>
      </c>
      <c r="E2536" s="4" t="str">
        <f t="shared" si="0"/>
        <v>Isabella Gangle</v>
      </c>
      <c r="F2536" s="4" t="str">
        <f t="shared" si="1"/>
        <v>Hendrickson</v>
      </c>
      <c r="G2536" s="4" t="str">
        <f t="shared" si="2"/>
        <v>SELP</v>
      </c>
      <c r="V2536" s="6" t="s">
        <v>27</v>
      </c>
    </row>
    <row r="2537" spans="1:22" ht="13" x14ac:dyDescent="0.15">
      <c r="A2537" s="15">
        <v>43776.68102131944</v>
      </c>
      <c r="B2537" s="6" t="s">
        <v>9</v>
      </c>
      <c r="D2537" s="6" t="s">
        <v>144</v>
      </c>
      <c r="E2537" s="4" t="str">
        <f t="shared" si="0"/>
        <v>Uriel Hernandez</v>
      </c>
      <c r="F2537" s="4" t="str">
        <f t="shared" si="1"/>
        <v>Del Valle</v>
      </c>
      <c r="G2537" s="4" t="str">
        <f t="shared" si="2"/>
        <v>SELP</v>
      </c>
      <c r="T2537" s="6" t="s">
        <v>353</v>
      </c>
    </row>
    <row r="2538" spans="1:22" ht="13" x14ac:dyDescent="0.15">
      <c r="A2538" s="15">
        <v>43776.681903576391</v>
      </c>
      <c r="B2538" s="6" t="s">
        <v>141</v>
      </c>
      <c r="C2538" s="6" t="s">
        <v>272</v>
      </c>
      <c r="E2538" s="4" t="str">
        <f t="shared" si="0"/>
        <v>Emily Wall-Mata</v>
      </c>
      <c r="F2538" s="4" t="str">
        <f t="shared" si="1"/>
        <v>Manor New Tech</v>
      </c>
      <c r="G2538" s="4" t="str">
        <f t="shared" si="2"/>
        <v>WDLP</v>
      </c>
      <c r="N2538" s="6" t="s">
        <v>313</v>
      </c>
    </row>
    <row r="2539" spans="1:22" ht="13" x14ac:dyDescent="0.15">
      <c r="A2539" s="15">
        <v>43776.681938796297</v>
      </c>
      <c r="B2539" s="6" t="s">
        <v>141</v>
      </c>
      <c r="C2539" s="6" t="s">
        <v>272</v>
      </c>
      <c r="E2539" s="4" t="str">
        <f t="shared" si="0"/>
        <v>Mahder Adenew</v>
      </c>
      <c r="F2539" s="4" t="str">
        <f t="shared" si="1"/>
        <v>Manor New Tech</v>
      </c>
      <c r="G2539" s="4" t="str">
        <f t="shared" si="2"/>
        <v>WDLP</v>
      </c>
      <c r="N2539" s="6" t="s">
        <v>312</v>
      </c>
    </row>
    <row r="2540" spans="1:22" ht="13" x14ac:dyDescent="0.15">
      <c r="A2540" s="15">
        <v>43776.682221608797</v>
      </c>
      <c r="B2540" s="6" t="s">
        <v>9</v>
      </c>
      <c r="D2540" s="6" t="s">
        <v>288</v>
      </c>
      <c r="E2540" s="4" t="str">
        <f t="shared" si="0"/>
        <v>Avn Josh Manigsaca</v>
      </c>
      <c r="F2540" s="4" t="str">
        <f t="shared" si="1"/>
        <v>Hendrickson</v>
      </c>
      <c r="G2540" s="4" t="str">
        <f t="shared" si="2"/>
        <v>SELP</v>
      </c>
      <c r="V2540" s="6" t="s">
        <v>12</v>
      </c>
    </row>
    <row r="2541" spans="1:22" ht="13" x14ac:dyDescent="0.15">
      <c r="A2541" s="15">
        <v>43776.68268943287</v>
      </c>
      <c r="B2541" s="6" t="s">
        <v>141</v>
      </c>
      <c r="C2541" s="6" t="s">
        <v>288</v>
      </c>
      <c r="E2541" s="4" t="str">
        <f t="shared" si="0"/>
        <v>Skylar Schlicht</v>
      </c>
      <c r="F2541" s="4" t="str">
        <f t="shared" si="1"/>
        <v>Hendrickson</v>
      </c>
      <c r="G2541" s="4" t="str">
        <f t="shared" si="2"/>
        <v>WDLP</v>
      </c>
      <c r="K2541" s="6" t="s">
        <v>295</v>
      </c>
    </row>
    <row r="2542" spans="1:22" ht="13" x14ac:dyDescent="0.15">
      <c r="A2542" s="15">
        <v>43776.682768182873</v>
      </c>
      <c r="B2542" s="6" t="s">
        <v>9</v>
      </c>
      <c r="D2542" s="6" t="s">
        <v>288</v>
      </c>
      <c r="E2542" s="4" t="str">
        <f t="shared" si="0"/>
        <v>Meagan Lavalle</v>
      </c>
      <c r="F2542" s="4" t="str">
        <f t="shared" si="1"/>
        <v>Hendrickson</v>
      </c>
      <c r="G2542" s="4" t="str">
        <f t="shared" si="2"/>
        <v>SELP</v>
      </c>
      <c r="V2542" s="6" t="s">
        <v>41</v>
      </c>
    </row>
    <row r="2543" spans="1:22" ht="13" x14ac:dyDescent="0.15">
      <c r="A2543" s="15">
        <v>43776.683069259263</v>
      </c>
      <c r="B2543" s="6" t="s">
        <v>9</v>
      </c>
      <c r="D2543" s="6" t="s">
        <v>288</v>
      </c>
      <c r="E2543" s="4" t="str">
        <f t="shared" si="0"/>
        <v>Nanda Prasad</v>
      </c>
      <c r="F2543" s="4" t="str">
        <f t="shared" si="1"/>
        <v>Hendrickson</v>
      </c>
      <c r="G2543" s="4" t="str">
        <f t="shared" si="2"/>
        <v>SELP</v>
      </c>
      <c r="V2543" s="6" t="s">
        <v>49</v>
      </c>
    </row>
    <row r="2544" spans="1:22" ht="13" x14ac:dyDescent="0.15">
      <c r="A2544" s="15">
        <v>43776.683518981481</v>
      </c>
      <c r="B2544" s="6" t="s">
        <v>141</v>
      </c>
      <c r="C2544" s="6" t="s">
        <v>288</v>
      </c>
      <c r="E2544" s="4" t="str">
        <f t="shared" si="0"/>
        <v>Kehali Bekalu</v>
      </c>
      <c r="F2544" s="4" t="str">
        <f t="shared" si="1"/>
        <v>Hendrickson</v>
      </c>
      <c r="G2544" s="4" t="str">
        <f t="shared" si="2"/>
        <v>WDLP</v>
      </c>
      <c r="K2544" s="6" t="s">
        <v>305</v>
      </c>
    </row>
    <row r="2545" spans="1:22" ht="13" x14ac:dyDescent="0.15">
      <c r="A2545" s="15">
        <v>43776.683650682869</v>
      </c>
      <c r="B2545" s="6" t="s">
        <v>141</v>
      </c>
      <c r="C2545" s="6" t="s">
        <v>288</v>
      </c>
      <c r="E2545" s="4" t="str">
        <f t="shared" si="0"/>
        <v>Kehali Bekalu</v>
      </c>
      <c r="F2545" s="4" t="str">
        <f t="shared" si="1"/>
        <v>Hendrickson</v>
      </c>
      <c r="G2545" s="4" t="str">
        <f t="shared" si="2"/>
        <v>WDLP</v>
      </c>
      <c r="K2545" s="6" t="s">
        <v>305</v>
      </c>
    </row>
    <row r="2546" spans="1:22" ht="13" x14ac:dyDescent="0.15">
      <c r="A2546" s="15">
        <v>43776.683670162034</v>
      </c>
      <c r="B2546" s="6" t="s">
        <v>141</v>
      </c>
      <c r="C2546" s="6" t="s">
        <v>288</v>
      </c>
      <c r="E2546" s="4" t="str">
        <f t="shared" si="0"/>
        <v>Aubrey Van Zandt</v>
      </c>
      <c r="F2546" s="4" t="str">
        <f t="shared" si="1"/>
        <v>Hendrickson</v>
      </c>
      <c r="G2546" s="4" t="str">
        <f t="shared" si="2"/>
        <v>WDLP</v>
      </c>
      <c r="K2546" s="6" t="s">
        <v>302</v>
      </c>
    </row>
    <row r="2547" spans="1:22" ht="13" x14ac:dyDescent="0.15">
      <c r="A2547" s="15">
        <v>43776.683682002316</v>
      </c>
      <c r="B2547" s="6" t="s">
        <v>9</v>
      </c>
      <c r="D2547" s="6" t="s">
        <v>288</v>
      </c>
      <c r="E2547" s="4" t="str">
        <f t="shared" si="0"/>
        <v>Nahom Tulu</v>
      </c>
      <c r="F2547" s="4" t="str">
        <f t="shared" si="1"/>
        <v>Hendrickson</v>
      </c>
      <c r="G2547" s="4" t="str">
        <f t="shared" si="2"/>
        <v>SELP</v>
      </c>
      <c r="V2547" s="6" t="s">
        <v>47</v>
      </c>
    </row>
    <row r="2548" spans="1:22" ht="13" x14ac:dyDescent="0.15">
      <c r="A2548" s="15">
        <v>43776.683779467596</v>
      </c>
      <c r="B2548" s="6" t="s">
        <v>141</v>
      </c>
      <c r="C2548" s="6" t="s">
        <v>288</v>
      </c>
      <c r="E2548" s="4" t="str">
        <f t="shared" si="0"/>
        <v>Kehali Bekalu</v>
      </c>
      <c r="F2548" s="4" t="str">
        <f t="shared" si="1"/>
        <v>Hendrickson</v>
      </c>
      <c r="G2548" s="4" t="str">
        <f t="shared" si="2"/>
        <v>WDLP</v>
      </c>
      <c r="K2548" s="6" t="s">
        <v>305</v>
      </c>
    </row>
    <row r="2549" spans="1:22" ht="13" x14ac:dyDescent="0.15">
      <c r="A2549" s="15">
        <v>43776.683830775466</v>
      </c>
      <c r="B2549" s="6" t="s">
        <v>9</v>
      </c>
      <c r="D2549" s="6" t="s">
        <v>288</v>
      </c>
      <c r="E2549" s="4" t="str">
        <f t="shared" si="0"/>
        <v>Matthew Hernandez</v>
      </c>
      <c r="F2549" s="4" t="str">
        <f t="shared" si="1"/>
        <v>Hendrickson</v>
      </c>
      <c r="G2549" s="4" t="str">
        <f t="shared" si="2"/>
        <v>SELP</v>
      </c>
      <c r="V2549" s="6" t="s">
        <v>39</v>
      </c>
    </row>
    <row r="2550" spans="1:22" ht="13" x14ac:dyDescent="0.15">
      <c r="A2550" s="15">
        <v>43776.684172222223</v>
      </c>
      <c r="B2550" s="6" t="s">
        <v>141</v>
      </c>
      <c r="C2550" s="6" t="s">
        <v>288</v>
      </c>
      <c r="E2550" s="4" t="str">
        <f t="shared" si="0"/>
        <v>TyJah Simon</v>
      </c>
      <c r="F2550" s="4" t="str">
        <f t="shared" si="1"/>
        <v>Hendrickson</v>
      </c>
      <c r="G2550" s="4" t="str">
        <f t="shared" si="2"/>
        <v>WDLP</v>
      </c>
      <c r="K2550" s="6" t="s">
        <v>289</v>
      </c>
    </row>
    <row r="2551" spans="1:22" ht="13" x14ac:dyDescent="0.15">
      <c r="A2551" s="15">
        <v>43776.684217939815</v>
      </c>
      <c r="B2551" s="6" t="s">
        <v>9</v>
      </c>
      <c r="D2551" s="6" t="s">
        <v>288</v>
      </c>
      <c r="E2551" s="4" t="str">
        <f t="shared" si="0"/>
        <v>Trayton Selissen</v>
      </c>
      <c r="F2551" s="4" t="str">
        <f t="shared" si="1"/>
        <v>Hendrickson</v>
      </c>
      <c r="G2551" s="4" t="str">
        <f t="shared" si="2"/>
        <v>SELP</v>
      </c>
      <c r="V2551" s="6" t="s">
        <v>59</v>
      </c>
    </row>
    <row r="2552" spans="1:22" ht="13" x14ac:dyDescent="0.15">
      <c r="A2552" s="15">
        <v>43776.684283310184</v>
      </c>
      <c r="B2552" s="6" t="s">
        <v>9</v>
      </c>
      <c r="D2552" s="6" t="s">
        <v>288</v>
      </c>
      <c r="E2552" s="4" t="str">
        <f t="shared" si="0"/>
        <v>Grace Parrott</v>
      </c>
      <c r="F2552" s="4" t="str">
        <f t="shared" si="1"/>
        <v>Hendrickson</v>
      </c>
      <c r="G2552" s="4" t="str">
        <f t="shared" si="2"/>
        <v>SELP</v>
      </c>
      <c r="V2552" s="6" t="s">
        <v>25</v>
      </c>
    </row>
    <row r="2553" spans="1:22" ht="13" x14ac:dyDescent="0.15">
      <c r="A2553" s="15">
        <v>43776.684297673608</v>
      </c>
      <c r="B2553" s="6" t="s">
        <v>141</v>
      </c>
      <c r="C2553" s="6" t="s">
        <v>288</v>
      </c>
      <c r="E2553" s="4" t="str">
        <f t="shared" si="0"/>
        <v>Gabriela Trevino</v>
      </c>
      <c r="F2553" s="4" t="str">
        <f t="shared" si="1"/>
        <v>Hendrickson</v>
      </c>
      <c r="G2553" s="4" t="str">
        <f t="shared" si="2"/>
        <v>WDLP</v>
      </c>
      <c r="K2553" s="6" t="s">
        <v>304</v>
      </c>
    </row>
    <row r="2554" spans="1:22" ht="13" x14ac:dyDescent="0.15">
      <c r="A2554" s="15">
        <v>43776.684455509254</v>
      </c>
      <c r="B2554" s="6" t="s">
        <v>141</v>
      </c>
      <c r="C2554" s="6" t="s">
        <v>288</v>
      </c>
      <c r="E2554" s="4" t="str">
        <f t="shared" si="0"/>
        <v>Brooke Wickersham</v>
      </c>
      <c r="F2554" s="4" t="str">
        <f t="shared" si="1"/>
        <v>Hendrickson</v>
      </c>
      <c r="G2554" s="4" t="str">
        <f t="shared" si="2"/>
        <v>WDLP</v>
      </c>
      <c r="K2554" s="6" t="s">
        <v>294</v>
      </c>
    </row>
    <row r="2555" spans="1:22" ht="13" x14ac:dyDescent="0.15">
      <c r="A2555" s="15">
        <v>43776.685024571758</v>
      </c>
      <c r="B2555" s="6" t="s">
        <v>9</v>
      </c>
      <c r="D2555" s="6" t="s">
        <v>288</v>
      </c>
      <c r="E2555" s="4" t="str">
        <f t="shared" si="0"/>
        <v>Eliyas Salad</v>
      </c>
      <c r="F2555" s="4" t="str">
        <f t="shared" si="1"/>
        <v>Hendrickson</v>
      </c>
      <c r="G2555" s="4" t="str">
        <f t="shared" si="2"/>
        <v>SELP</v>
      </c>
      <c r="V2555" s="6" t="s">
        <v>20</v>
      </c>
    </row>
    <row r="2556" spans="1:22" ht="13" x14ac:dyDescent="0.15">
      <c r="A2556" s="15">
        <v>43776.685177453706</v>
      </c>
      <c r="B2556" s="6" t="s">
        <v>9</v>
      </c>
      <c r="D2556" s="6" t="s">
        <v>288</v>
      </c>
      <c r="E2556" s="4" t="str">
        <f t="shared" si="0"/>
        <v>Pranit Arya</v>
      </c>
      <c r="F2556" s="4" t="str">
        <f t="shared" si="1"/>
        <v>Hendrickson</v>
      </c>
      <c r="G2556" s="4" t="str">
        <f t="shared" si="2"/>
        <v>SELP</v>
      </c>
      <c r="V2556" s="6" t="s">
        <v>55</v>
      </c>
    </row>
    <row r="2557" spans="1:22" ht="13" x14ac:dyDescent="0.15">
      <c r="A2557" s="15">
        <v>43776.685312592592</v>
      </c>
      <c r="B2557" s="6" t="s">
        <v>141</v>
      </c>
      <c r="C2557" s="6" t="s">
        <v>288</v>
      </c>
      <c r="E2557" s="4" t="str">
        <f t="shared" si="0"/>
        <v>Jayden Banks</v>
      </c>
      <c r="F2557" s="4" t="str">
        <f t="shared" si="1"/>
        <v>Hendrickson</v>
      </c>
      <c r="G2557" s="4" t="str">
        <f t="shared" si="2"/>
        <v>WDLP</v>
      </c>
      <c r="K2557" s="6" t="s">
        <v>303</v>
      </c>
    </row>
    <row r="2558" spans="1:22" ht="13" x14ac:dyDescent="0.15">
      <c r="A2558" s="15">
        <v>43776.68548028935</v>
      </c>
      <c r="B2558" s="6" t="s">
        <v>9</v>
      </c>
      <c r="D2558" s="6" t="s">
        <v>288</v>
      </c>
      <c r="E2558" s="4" t="str">
        <f t="shared" si="0"/>
        <v>Bryan Pham</v>
      </c>
      <c r="F2558" s="4" t="str">
        <f t="shared" si="1"/>
        <v>Hendrickson</v>
      </c>
      <c r="G2558" s="4" t="str">
        <f t="shared" si="2"/>
        <v>SELP</v>
      </c>
      <c r="V2558" s="6" t="s">
        <v>18</v>
      </c>
    </row>
    <row r="2559" spans="1:22" ht="13" x14ac:dyDescent="0.15">
      <c r="A2559" s="15">
        <v>43776.685504374997</v>
      </c>
      <c r="B2559" s="6" t="s">
        <v>141</v>
      </c>
      <c r="C2559" s="6" t="s">
        <v>288</v>
      </c>
      <c r="E2559" s="4" t="str">
        <f t="shared" si="0"/>
        <v>Keysibeth Guerra</v>
      </c>
      <c r="F2559" s="4" t="str">
        <f t="shared" si="1"/>
        <v>Hendrickson</v>
      </c>
      <c r="G2559" s="4" t="str">
        <f t="shared" si="2"/>
        <v>WDLP</v>
      </c>
      <c r="K2559" s="6" t="s">
        <v>298</v>
      </c>
    </row>
    <row r="2560" spans="1:22" ht="13" x14ac:dyDescent="0.15">
      <c r="A2560" s="15">
        <v>43776.686997488425</v>
      </c>
      <c r="B2560" s="6" t="s">
        <v>9</v>
      </c>
      <c r="D2560" s="6" t="s">
        <v>288</v>
      </c>
      <c r="E2560" s="4" t="str">
        <f t="shared" si="0"/>
        <v>Adam Moussa</v>
      </c>
      <c r="F2560" s="4" t="str">
        <f t="shared" si="1"/>
        <v>Hendrickson</v>
      </c>
      <c r="G2560" s="4" t="str">
        <f t="shared" si="2"/>
        <v>SELP</v>
      </c>
      <c r="V2560" s="6" t="s">
        <v>10</v>
      </c>
    </row>
    <row r="2561" spans="1:22" ht="13" x14ac:dyDescent="0.15">
      <c r="A2561" s="15">
        <v>43776.687192314814</v>
      </c>
      <c r="B2561" s="6" t="s">
        <v>9</v>
      </c>
      <c r="D2561" s="6" t="s">
        <v>288</v>
      </c>
      <c r="E2561" s="4" t="str">
        <f t="shared" si="0"/>
        <v>Jaykumar Patel</v>
      </c>
      <c r="F2561" s="4" t="str">
        <f t="shared" si="1"/>
        <v>Hendrickson</v>
      </c>
      <c r="G2561" s="4" t="str">
        <f t="shared" si="2"/>
        <v>SELP</v>
      </c>
      <c r="V2561" s="6" t="s">
        <v>31</v>
      </c>
    </row>
    <row r="2562" spans="1:22" ht="13" x14ac:dyDescent="0.15">
      <c r="A2562" s="15">
        <v>43776.688871388891</v>
      </c>
      <c r="B2562" s="6" t="s">
        <v>141</v>
      </c>
      <c r="C2562" s="6" t="s">
        <v>288</v>
      </c>
      <c r="E2562" s="4" t="str">
        <f t="shared" si="0"/>
        <v>Fanta Kante</v>
      </c>
      <c r="F2562" s="4" t="str">
        <f t="shared" si="1"/>
        <v>Hendrickson</v>
      </c>
      <c r="G2562" s="4" t="str">
        <f t="shared" si="2"/>
        <v>WDLP</v>
      </c>
      <c r="K2562" s="6" t="s">
        <v>322</v>
      </c>
    </row>
    <row r="2563" spans="1:22" ht="13" x14ac:dyDescent="0.15">
      <c r="A2563" s="15">
        <v>43776.689315520838</v>
      </c>
      <c r="B2563" s="6" t="s">
        <v>141</v>
      </c>
      <c r="C2563" s="6" t="s">
        <v>288</v>
      </c>
      <c r="E2563" s="4" t="str">
        <f t="shared" si="0"/>
        <v>Anabelle Serrano</v>
      </c>
      <c r="F2563" s="4" t="str">
        <f t="shared" si="1"/>
        <v>Hendrickson</v>
      </c>
      <c r="G2563" s="4" t="str">
        <f t="shared" si="2"/>
        <v>WDLP</v>
      </c>
      <c r="K2563" s="6" t="s">
        <v>330</v>
      </c>
    </row>
    <row r="2564" spans="1:22" ht="13" x14ac:dyDescent="0.15">
      <c r="A2564" s="15">
        <v>43776.689545555557</v>
      </c>
      <c r="B2564" s="6" t="s">
        <v>9</v>
      </c>
      <c r="D2564" s="6" t="s">
        <v>194</v>
      </c>
      <c r="E2564" s="4" t="str">
        <f t="shared" si="0"/>
        <v>Daniel Tonche</v>
      </c>
      <c r="F2564" s="4" t="str">
        <f t="shared" si="1"/>
        <v>Akins</v>
      </c>
      <c r="G2564" s="4" t="str">
        <f t="shared" si="2"/>
        <v>SELP</v>
      </c>
      <c r="S2564" s="6" t="s">
        <v>311</v>
      </c>
    </row>
    <row r="2565" spans="1:22" ht="13" x14ac:dyDescent="0.15">
      <c r="A2565" s="15">
        <v>43776.69000599537</v>
      </c>
      <c r="B2565" s="6" t="s">
        <v>9</v>
      </c>
      <c r="D2565" s="6" t="s">
        <v>288</v>
      </c>
      <c r="E2565" s="4" t="str">
        <f t="shared" si="0"/>
        <v>Omar Islam</v>
      </c>
      <c r="F2565" s="4" t="str">
        <f t="shared" si="1"/>
        <v>Hendrickson</v>
      </c>
      <c r="G2565" s="4" t="str">
        <f t="shared" si="2"/>
        <v>SELP</v>
      </c>
      <c r="V2565" s="6" t="s">
        <v>51</v>
      </c>
    </row>
    <row r="2566" spans="1:22" ht="13" x14ac:dyDescent="0.15">
      <c r="A2566" s="15">
        <v>43776.690346863426</v>
      </c>
      <c r="B2566" s="6" t="s">
        <v>9</v>
      </c>
      <c r="D2566" s="6" t="s">
        <v>194</v>
      </c>
      <c r="E2566" s="4" t="str">
        <f t="shared" si="0"/>
        <v>Jebeca Smith</v>
      </c>
      <c r="F2566" s="4" t="str">
        <f t="shared" si="1"/>
        <v>Akins</v>
      </c>
      <c r="G2566" s="4" t="str">
        <f t="shared" si="2"/>
        <v>SELP</v>
      </c>
      <c r="S2566" s="6" t="s">
        <v>328</v>
      </c>
    </row>
    <row r="2567" spans="1:22" ht="13" x14ac:dyDescent="0.15">
      <c r="A2567" s="15">
        <v>43776.690422650463</v>
      </c>
      <c r="B2567" s="6" t="s">
        <v>9</v>
      </c>
      <c r="D2567" s="6" t="s">
        <v>288</v>
      </c>
      <c r="E2567" s="4" t="str">
        <f t="shared" si="0"/>
        <v>Oneza Vhora</v>
      </c>
      <c r="F2567" s="4" t="str">
        <f t="shared" si="1"/>
        <v>Hendrickson</v>
      </c>
      <c r="G2567" s="4" t="str">
        <f t="shared" si="2"/>
        <v>SELP</v>
      </c>
      <c r="V2567" s="6" t="s">
        <v>53</v>
      </c>
    </row>
    <row r="2568" spans="1:22" ht="13" x14ac:dyDescent="0.15">
      <c r="A2568" s="15">
        <v>43776.690489351851</v>
      </c>
      <c r="B2568" s="6" t="s">
        <v>9</v>
      </c>
      <c r="D2568" s="6" t="s">
        <v>288</v>
      </c>
      <c r="E2568" s="4" t="str">
        <f t="shared" si="0"/>
        <v>Kayleigh Roberts</v>
      </c>
      <c r="F2568" s="4" t="str">
        <f t="shared" si="1"/>
        <v>Hendrickson</v>
      </c>
      <c r="G2568" s="4" t="str">
        <f t="shared" si="2"/>
        <v>SELP</v>
      </c>
      <c r="V2568" s="6" t="s">
        <v>35</v>
      </c>
    </row>
    <row r="2569" spans="1:22" ht="13" x14ac:dyDescent="0.15">
      <c r="A2569" s="15">
        <v>43776.690528206018</v>
      </c>
      <c r="B2569" s="6" t="s">
        <v>9</v>
      </c>
      <c r="D2569" s="6" t="s">
        <v>288</v>
      </c>
      <c r="E2569" s="4" t="str">
        <f t="shared" si="0"/>
        <v>Laura Torres Cortez</v>
      </c>
      <c r="F2569" s="4" t="str">
        <f t="shared" si="1"/>
        <v>Hendrickson</v>
      </c>
      <c r="G2569" s="4" t="str">
        <f t="shared" si="2"/>
        <v>SELP</v>
      </c>
      <c r="V2569" s="6" t="s">
        <v>37</v>
      </c>
    </row>
    <row r="2570" spans="1:22" ht="13" x14ac:dyDescent="0.15">
      <c r="A2570" s="15">
        <v>43776.690718796293</v>
      </c>
      <c r="B2570" s="6" t="s">
        <v>9</v>
      </c>
      <c r="D2570" s="6" t="s">
        <v>288</v>
      </c>
      <c r="E2570" s="4" t="str">
        <f t="shared" si="0"/>
        <v>Monae Thompson</v>
      </c>
      <c r="F2570" s="4" t="str">
        <f t="shared" si="1"/>
        <v>Hendrickson</v>
      </c>
      <c r="G2570" s="4" t="str">
        <f t="shared" si="2"/>
        <v>SELP</v>
      </c>
      <c r="V2570" s="6" t="s">
        <v>43</v>
      </c>
    </row>
    <row r="2571" spans="1:22" ht="13" x14ac:dyDescent="0.15">
      <c r="A2571" s="15">
        <v>43776.690831250002</v>
      </c>
      <c r="B2571" s="6" t="s">
        <v>9</v>
      </c>
      <c r="D2571" s="6" t="s">
        <v>194</v>
      </c>
      <c r="E2571" s="4" t="str">
        <f t="shared" si="0"/>
        <v>Joseline Diaz</v>
      </c>
      <c r="F2571" s="4" t="str">
        <f t="shared" si="1"/>
        <v>Akins</v>
      </c>
      <c r="G2571" s="4" t="str">
        <f t="shared" si="2"/>
        <v>SELP</v>
      </c>
      <c r="S2571" s="6" t="s">
        <v>321</v>
      </c>
    </row>
    <row r="2572" spans="1:22" ht="13" x14ac:dyDescent="0.15">
      <c r="A2572" s="15">
        <v>43776.690908668985</v>
      </c>
      <c r="B2572" s="6" t="s">
        <v>9</v>
      </c>
      <c r="D2572" s="6" t="s">
        <v>194</v>
      </c>
      <c r="E2572" s="4" t="str">
        <f t="shared" si="0"/>
        <v>Adriana Reyes</v>
      </c>
      <c r="F2572" s="4" t="str">
        <f t="shared" si="1"/>
        <v>Akins</v>
      </c>
      <c r="G2572" s="4" t="str">
        <f t="shared" si="2"/>
        <v>SELP</v>
      </c>
      <c r="S2572" s="6" t="s">
        <v>318</v>
      </c>
    </row>
    <row r="2573" spans="1:22" ht="13" x14ac:dyDescent="0.15">
      <c r="A2573" s="15">
        <v>43776.69162813657</v>
      </c>
      <c r="B2573" s="6" t="s">
        <v>9</v>
      </c>
      <c r="D2573" s="6" t="s">
        <v>194</v>
      </c>
      <c r="E2573" s="4" t="str">
        <f t="shared" si="0"/>
        <v>Edan Tapia-Lugo</v>
      </c>
      <c r="F2573" s="4" t="str">
        <f t="shared" si="1"/>
        <v>Akins</v>
      </c>
      <c r="G2573" s="4" t="str">
        <f t="shared" si="2"/>
        <v>SELP</v>
      </c>
      <c r="S2573" s="6" t="s">
        <v>323</v>
      </c>
    </row>
    <row r="2574" spans="1:22" ht="13" x14ac:dyDescent="0.15">
      <c r="A2574" s="15">
        <v>43776.691637118056</v>
      </c>
      <c r="B2574" s="6" t="s">
        <v>9</v>
      </c>
      <c r="D2574" s="6" t="s">
        <v>194</v>
      </c>
      <c r="E2574" s="4" t="str">
        <f t="shared" si="0"/>
        <v>Diego Lopez</v>
      </c>
      <c r="F2574" s="4" t="str">
        <f t="shared" si="1"/>
        <v>Akins</v>
      </c>
      <c r="G2574" s="4" t="str">
        <f t="shared" si="2"/>
        <v>SELP</v>
      </c>
      <c r="S2574" s="6" t="s">
        <v>325</v>
      </c>
    </row>
    <row r="2575" spans="1:22" ht="13" x14ac:dyDescent="0.15">
      <c r="A2575" s="15">
        <v>43776.69225133102</v>
      </c>
      <c r="B2575" s="6" t="s">
        <v>9</v>
      </c>
      <c r="D2575" s="6" t="s">
        <v>194</v>
      </c>
      <c r="E2575" s="4" t="str">
        <f t="shared" si="0"/>
        <v>Edison Cheah</v>
      </c>
      <c r="F2575" s="4" t="str">
        <f t="shared" si="1"/>
        <v>Akins</v>
      </c>
      <c r="G2575" s="4" t="str">
        <f t="shared" si="2"/>
        <v>SELP</v>
      </c>
      <c r="S2575" s="6" t="s">
        <v>324</v>
      </c>
    </row>
    <row r="2576" spans="1:22" ht="13" x14ac:dyDescent="0.15">
      <c r="A2576" s="15">
        <v>43776.692287453705</v>
      </c>
      <c r="B2576" s="6" t="s">
        <v>141</v>
      </c>
      <c r="C2576" s="6" t="s">
        <v>288</v>
      </c>
      <c r="E2576" s="4" t="str">
        <f t="shared" si="0"/>
        <v>Eniola Tanimonu</v>
      </c>
      <c r="F2576" s="4" t="str">
        <f t="shared" si="1"/>
        <v>Hendrickson</v>
      </c>
      <c r="G2576" s="4" t="str">
        <f t="shared" si="2"/>
        <v>WDLP</v>
      </c>
      <c r="K2576" s="6" t="s">
        <v>307</v>
      </c>
    </row>
    <row r="2577" spans="1:26" ht="13" x14ac:dyDescent="0.15">
      <c r="A2577" s="15">
        <v>43776.692592673615</v>
      </c>
      <c r="B2577" s="6" t="s">
        <v>9</v>
      </c>
      <c r="D2577" s="6" t="s">
        <v>194</v>
      </c>
      <c r="E2577" s="4" t="str">
        <f t="shared" si="0"/>
        <v>Matias Smoller</v>
      </c>
      <c r="F2577" s="4" t="str">
        <f t="shared" si="1"/>
        <v>Akins</v>
      </c>
      <c r="G2577" s="4" t="str">
        <f t="shared" si="2"/>
        <v>SELP</v>
      </c>
      <c r="S2577" s="6" t="s">
        <v>316</v>
      </c>
    </row>
    <row r="2578" spans="1:26" ht="13" x14ac:dyDescent="0.15">
      <c r="A2578" s="15">
        <v>43776.692655659717</v>
      </c>
      <c r="B2578" s="6" t="s">
        <v>141</v>
      </c>
      <c r="C2578" s="6" t="s">
        <v>272</v>
      </c>
      <c r="E2578" s="4" t="str">
        <f t="shared" si="0"/>
        <v>Abdourahamane Ndiaye</v>
      </c>
      <c r="F2578" s="4" t="str">
        <f t="shared" si="1"/>
        <v>Manor New Tech</v>
      </c>
      <c r="G2578" s="4" t="str">
        <f t="shared" si="2"/>
        <v>WDLP</v>
      </c>
      <c r="N2578" s="6" t="s">
        <v>334</v>
      </c>
    </row>
    <row r="2579" spans="1:26" ht="13" x14ac:dyDescent="0.15">
      <c r="A2579" s="15">
        <v>43776.693682152778</v>
      </c>
      <c r="B2579" s="6" t="s">
        <v>9</v>
      </c>
      <c r="D2579" s="6" t="s">
        <v>194</v>
      </c>
      <c r="E2579" s="4" t="str">
        <f t="shared" si="0"/>
        <v>Audrey Thomas</v>
      </c>
      <c r="F2579" s="4" t="str">
        <f t="shared" si="1"/>
        <v>Akins</v>
      </c>
      <c r="G2579" s="4" t="str">
        <f t="shared" si="2"/>
        <v>SELP</v>
      </c>
      <c r="S2579" s="6" t="s">
        <v>317</v>
      </c>
    </row>
    <row r="2580" spans="1:26" ht="13" x14ac:dyDescent="0.15">
      <c r="A2580" s="15">
        <v>43776.694023217591</v>
      </c>
      <c r="B2580" s="6" t="s">
        <v>9</v>
      </c>
      <c r="D2580" s="6" t="s">
        <v>194</v>
      </c>
      <c r="E2580" s="4" t="str">
        <f t="shared" si="0"/>
        <v>Gabriel Tristan</v>
      </c>
      <c r="F2580" s="4" t="str">
        <f t="shared" si="1"/>
        <v>Akins</v>
      </c>
      <c r="G2580" s="4" t="str">
        <f t="shared" si="2"/>
        <v>SELP</v>
      </c>
      <c r="S2580" s="6" t="s">
        <v>314</v>
      </c>
    </row>
    <row r="2581" spans="1:26" ht="13" x14ac:dyDescent="0.15">
      <c r="A2581" s="15">
        <v>43776.696209398149</v>
      </c>
      <c r="B2581" s="6" t="s">
        <v>9</v>
      </c>
      <c r="D2581" s="6" t="s">
        <v>194</v>
      </c>
      <c r="E2581" s="4" t="str">
        <f t="shared" si="0"/>
        <v>Andres Ramirez</v>
      </c>
      <c r="F2581" s="4" t="str">
        <f t="shared" si="1"/>
        <v>Akins</v>
      </c>
      <c r="G2581" s="4" t="str">
        <f t="shared" si="2"/>
        <v>SELP</v>
      </c>
      <c r="S2581" s="6" t="s">
        <v>327</v>
      </c>
    </row>
    <row r="2582" spans="1:26" ht="13" x14ac:dyDescent="0.15">
      <c r="A2582" s="15">
        <v>43776.696516932869</v>
      </c>
      <c r="B2582" s="6" t="s">
        <v>9</v>
      </c>
      <c r="D2582" s="6" t="s">
        <v>194</v>
      </c>
      <c r="E2582" s="4" t="str">
        <f t="shared" si="0"/>
        <v>Antonio Robert Tafoya Bermudez</v>
      </c>
      <c r="F2582" s="4" t="str">
        <f t="shared" si="1"/>
        <v>Akins</v>
      </c>
      <c r="G2582" s="4" t="str">
        <f t="shared" si="2"/>
        <v>SELP</v>
      </c>
      <c r="S2582" s="6" t="s">
        <v>326</v>
      </c>
    </row>
    <row r="2583" spans="1:26" ht="13" x14ac:dyDescent="0.15">
      <c r="A2583" s="15">
        <v>43776.697100694444</v>
      </c>
      <c r="B2583" s="6" t="s">
        <v>141</v>
      </c>
      <c r="C2583" s="6" t="s">
        <v>272</v>
      </c>
      <c r="E2583" s="4" t="str">
        <f t="shared" si="0"/>
        <v>Camden Polley</v>
      </c>
      <c r="F2583" s="4" t="str">
        <f t="shared" si="1"/>
        <v>Manor New Tech</v>
      </c>
      <c r="G2583" s="4" t="str">
        <f t="shared" si="2"/>
        <v>WDLP</v>
      </c>
      <c r="N2583" s="6" t="s">
        <v>409</v>
      </c>
    </row>
    <row r="2584" spans="1:26" ht="13" x14ac:dyDescent="0.15">
      <c r="A2584" s="15">
        <v>43776.702539166668</v>
      </c>
      <c r="B2584" s="6" t="s">
        <v>141</v>
      </c>
      <c r="C2584" s="6" t="s">
        <v>332</v>
      </c>
      <c r="E2584" s="4" t="str">
        <f t="shared" si="0"/>
        <v>Merlin Hernandez</v>
      </c>
      <c r="F2584" s="4" t="str">
        <f t="shared" si="1"/>
        <v>Manor Senior High School</v>
      </c>
      <c r="G2584" s="4" t="str">
        <f t="shared" si="2"/>
        <v>WDLP</v>
      </c>
      <c r="O2584" s="6" t="s">
        <v>333</v>
      </c>
    </row>
    <row r="2585" spans="1:26" ht="13" x14ac:dyDescent="0.15">
      <c r="A2585" s="15">
        <v>43776.702825949076</v>
      </c>
      <c r="B2585" s="6" t="s">
        <v>141</v>
      </c>
      <c r="C2585" s="6" t="s">
        <v>332</v>
      </c>
      <c r="E2585" s="4" t="str">
        <f t="shared" si="0"/>
        <v>Mia Sanchez</v>
      </c>
      <c r="F2585" s="4" t="str">
        <f t="shared" si="1"/>
        <v>Manor Senior High School</v>
      </c>
      <c r="G2585" s="4" t="str">
        <f t="shared" si="2"/>
        <v>WDLP</v>
      </c>
      <c r="O2585" s="6" t="s">
        <v>343</v>
      </c>
    </row>
    <row r="2586" spans="1:26" ht="13" x14ac:dyDescent="0.15">
      <c r="A2586" s="15">
        <v>43776.703801527779</v>
      </c>
      <c r="B2586" s="6" t="s">
        <v>9</v>
      </c>
      <c r="D2586" s="6" t="s">
        <v>210</v>
      </c>
      <c r="E2586" s="4" t="str">
        <f t="shared" si="0"/>
        <v>Harith Harizal</v>
      </c>
      <c r="F2586" s="4" t="str">
        <f t="shared" si="1"/>
        <v>Manor Early College High School</v>
      </c>
      <c r="G2586" s="4" t="str">
        <f t="shared" si="2"/>
        <v>SELP</v>
      </c>
      <c r="W2586" s="6" t="s">
        <v>410</v>
      </c>
    </row>
    <row r="2587" spans="1:26" ht="13" x14ac:dyDescent="0.15">
      <c r="A2587" s="15">
        <v>43776.705501631943</v>
      </c>
      <c r="B2587" s="6" t="s">
        <v>141</v>
      </c>
      <c r="C2587" s="6" t="s">
        <v>332</v>
      </c>
      <c r="E2587" s="4" t="str">
        <f t="shared" si="0"/>
        <v>Alaya Wright</v>
      </c>
      <c r="F2587" s="4" t="str">
        <f t="shared" si="1"/>
        <v>Manor Senior High School</v>
      </c>
      <c r="G2587" s="4" t="str">
        <f t="shared" si="2"/>
        <v>WDLP</v>
      </c>
      <c r="O2587" s="6" t="s">
        <v>396</v>
      </c>
    </row>
    <row r="2588" spans="1:26" ht="13" x14ac:dyDescent="0.15">
      <c r="A2588" s="15">
        <v>43776.705900717592</v>
      </c>
      <c r="B2588" s="6" t="s">
        <v>9</v>
      </c>
      <c r="D2588" s="6" t="s">
        <v>332</v>
      </c>
      <c r="E2588" s="4" t="str">
        <f t="shared" si="0"/>
        <v>Pradeep Tamang</v>
      </c>
      <c r="F2588" s="4" t="str">
        <f t="shared" si="1"/>
        <v>Manor Senior High School</v>
      </c>
      <c r="G2588" s="4" t="str">
        <f t="shared" si="2"/>
        <v>SELP</v>
      </c>
      <c r="Z2588" s="6" t="s">
        <v>337</v>
      </c>
    </row>
    <row r="2589" spans="1:26" ht="13" x14ac:dyDescent="0.15">
      <c r="A2589" s="15">
        <v>43776.709312372681</v>
      </c>
      <c r="B2589" s="6" t="s">
        <v>141</v>
      </c>
      <c r="C2589" s="6" t="s">
        <v>272</v>
      </c>
      <c r="E2589" s="4" t="str">
        <f t="shared" si="0"/>
        <v>Jenny Khun</v>
      </c>
      <c r="F2589" s="4" t="str">
        <f t="shared" si="1"/>
        <v>Manor New Tech</v>
      </c>
      <c r="G2589" s="4" t="str">
        <f t="shared" si="2"/>
        <v>WDLP</v>
      </c>
      <c r="N2589" s="6" t="s">
        <v>284</v>
      </c>
    </row>
    <row r="2590" spans="1:26" ht="13" x14ac:dyDescent="0.15">
      <c r="A2590" s="15">
        <v>43776.710147835649</v>
      </c>
      <c r="B2590" s="6" t="s">
        <v>9</v>
      </c>
      <c r="D2590" s="6" t="s">
        <v>288</v>
      </c>
      <c r="E2590" s="4" t="str">
        <f t="shared" si="0"/>
        <v>Janvi Patel</v>
      </c>
      <c r="F2590" s="4" t="str">
        <f t="shared" si="1"/>
        <v>Hendrickson</v>
      </c>
      <c r="G2590" s="4" t="str">
        <f t="shared" si="2"/>
        <v>SELP</v>
      </c>
      <c r="V2590" s="6" t="s">
        <v>29</v>
      </c>
    </row>
    <row r="2591" spans="1:26" ht="13" x14ac:dyDescent="0.15">
      <c r="A2591" s="15">
        <v>43776.710777291664</v>
      </c>
      <c r="B2591" s="6" t="s">
        <v>141</v>
      </c>
      <c r="C2591" s="6" t="s">
        <v>332</v>
      </c>
      <c r="E2591" s="4" t="str">
        <f t="shared" si="0"/>
        <v>Susan Quayeh</v>
      </c>
      <c r="F2591" s="4" t="str">
        <f t="shared" si="1"/>
        <v>Manor Senior High School</v>
      </c>
      <c r="G2591" s="4" t="str">
        <f t="shared" si="2"/>
        <v>WDLP</v>
      </c>
      <c r="O2591" s="6" t="s">
        <v>352</v>
      </c>
    </row>
    <row r="2592" spans="1:26" ht="13" x14ac:dyDescent="0.15">
      <c r="A2592" s="15">
        <v>43776.711458912032</v>
      </c>
      <c r="B2592" s="6" t="s">
        <v>141</v>
      </c>
      <c r="C2592" s="6" t="s">
        <v>332</v>
      </c>
      <c r="E2592" s="4" t="str">
        <f t="shared" si="0"/>
        <v>Talia Figueroa</v>
      </c>
      <c r="F2592" s="4" t="str">
        <f t="shared" si="1"/>
        <v>Manor Senior High School</v>
      </c>
      <c r="G2592" s="4" t="str">
        <f t="shared" si="2"/>
        <v>WDLP</v>
      </c>
      <c r="O2592" s="6" t="s">
        <v>344</v>
      </c>
    </row>
    <row r="2593" spans="1:26" ht="13" x14ac:dyDescent="0.15">
      <c r="A2593" s="15">
        <v>43776.712181030089</v>
      </c>
      <c r="B2593" s="6" t="s">
        <v>141</v>
      </c>
      <c r="C2593" s="6" t="s">
        <v>332</v>
      </c>
      <c r="E2593" s="4" t="str">
        <f t="shared" si="0"/>
        <v>Talia Figueroa</v>
      </c>
      <c r="F2593" s="4" t="str">
        <f t="shared" si="1"/>
        <v>Manor Senior High School</v>
      </c>
      <c r="G2593" s="4" t="str">
        <f t="shared" si="2"/>
        <v>WDLP</v>
      </c>
      <c r="O2593" s="6" t="s">
        <v>344</v>
      </c>
    </row>
    <row r="2594" spans="1:26" ht="13" x14ac:dyDescent="0.15">
      <c r="A2594" s="15">
        <v>43776.712684363425</v>
      </c>
      <c r="B2594" s="6" t="s">
        <v>9</v>
      </c>
      <c r="D2594" s="6" t="s">
        <v>332</v>
      </c>
      <c r="E2594" s="4" t="str">
        <f t="shared" si="0"/>
        <v>Eddie Villegas</v>
      </c>
      <c r="F2594" s="4" t="str">
        <f t="shared" si="1"/>
        <v>Manor Senior High School</v>
      </c>
      <c r="G2594" s="4" t="str">
        <f t="shared" si="2"/>
        <v>SELP</v>
      </c>
      <c r="Z2594" s="6" t="s">
        <v>342</v>
      </c>
    </row>
    <row r="2595" spans="1:26" ht="13" x14ac:dyDescent="0.15">
      <c r="A2595" s="15">
        <v>43776.716711504632</v>
      </c>
      <c r="B2595" s="6" t="s">
        <v>141</v>
      </c>
      <c r="C2595" s="6" t="s">
        <v>332</v>
      </c>
      <c r="E2595" s="4" t="str">
        <f t="shared" si="0"/>
        <v>Kaleb Ramirez</v>
      </c>
      <c r="F2595" s="4" t="str">
        <f t="shared" si="1"/>
        <v>Manor Senior High School</v>
      </c>
      <c r="G2595" s="4" t="str">
        <f t="shared" si="2"/>
        <v>WDLP</v>
      </c>
      <c r="O2595" s="6" t="s">
        <v>349</v>
      </c>
    </row>
    <row r="2596" spans="1:26" ht="13" x14ac:dyDescent="0.15">
      <c r="A2596" s="15">
        <v>43776.717152453704</v>
      </c>
      <c r="B2596" s="6" t="s">
        <v>141</v>
      </c>
      <c r="C2596" s="6" t="s">
        <v>332</v>
      </c>
      <c r="E2596" s="4" t="str">
        <f t="shared" si="0"/>
        <v>Lorenza McNeil</v>
      </c>
      <c r="F2596" s="4" t="str">
        <f t="shared" si="1"/>
        <v>Manor Senior High School</v>
      </c>
      <c r="G2596" s="4" t="str">
        <f t="shared" si="2"/>
        <v>WDLP</v>
      </c>
      <c r="O2596" s="6" t="s">
        <v>351</v>
      </c>
    </row>
    <row r="2597" spans="1:26" ht="13" x14ac:dyDescent="0.15">
      <c r="A2597" s="15">
        <v>43776.717213368058</v>
      </c>
      <c r="B2597" s="6" t="s">
        <v>141</v>
      </c>
      <c r="C2597" s="6" t="s">
        <v>332</v>
      </c>
      <c r="E2597" s="4" t="str">
        <f t="shared" si="0"/>
        <v>Alyssa Smith</v>
      </c>
      <c r="F2597" s="4" t="str">
        <f t="shared" si="1"/>
        <v>Manor Senior High School</v>
      </c>
      <c r="G2597" s="4" t="str">
        <f t="shared" si="2"/>
        <v>WDLP</v>
      </c>
      <c r="O2597" s="6" t="s">
        <v>346</v>
      </c>
    </row>
    <row r="2598" spans="1:26" ht="13" x14ac:dyDescent="0.15">
      <c r="A2598" s="15">
        <v>43776.725681689815</v>
      </c>
      <c r="B2598" s="6" t="s">
        <v>141</v>
      </c>
      <c r="C2598" s="6" t="s">
        <v>332</v>
      </c>
      <c r="E2598" s="4" t="str">
        <f t="shared" si="0"/>
        <v>Alissa Ortiz Gonzalez</v>
      </c>
      <c r="F2598" s="4" t="str">
        <f t="shared" si="1"/>
        <v>Manor Senior High School</v>
      </c>
      <c r="G2598" s="4" t="str">
        <f t="shared" si="2"/>
        <v>WDLP</v>
      </c>
      <c r="O2598" s="6" t="s">
        <v>335</v>
      </c>
    </row>
    <row r="2599" spans="1:26" ht="13" x14ac:dyDescent="0.15">
      <c r="A2599" s="15">
        <v>43780.669580208334</v>
      </c>
      <c r="B2599" s="6" t="s">
        <v>9</v>
      </c>
      <c r="D2599" s="6" t="s">
        <v>144</v>
      </c>
      <c r="T2599" s="6" t="s">
        <v>357</v>
      </c>
    </row>
    <row r="2600" spans="1:26" ht="13" x14ac:dyDescent="0.15">
      <c r="A2600" s="15">
        <v>43780.670462094902</v>
      </c>
      <c r="B2600" s="6" t="s">
        <v>141</v>
      </c>
      <c r="C2600" s="6" t="s">
        <v>144</v>
      </c>
      <c r="I2600" s="6" t="s">
        <v>285</v>
      </c>
    </row>
    <row r="2601" spans="1:26" ht="13" x14ac:dyDescent="0.15">
      <c r="A2601" s="15">
        <v>43780.671789872686</v>
      </c>
      <c r="B2601" s="6" t="s">
        <v>141</v>
      </c>
      <c r="C2601" s="6" t="s">
        <v>144</v>
      </c>
      <c r="I2601" s="6" t="s">
        <v>150</v>
      </c>
    </row>
    <row r="2602" spans="1:26" ht="13" x14ac:dyDescent="0.15">
      <c r="A2602" s="15">
        <v>43780.671824560181</v>
      </c>
      <c r="B2602" s="6" t="s">
        <v>141</v>
      </c>
      <c r="C2602" s="6" t="s">
        <v>144</v>
      </c>
      <c r="I2602" s="6" t="s">
        <v>297</v>
      </c>
    </row>
    <row r="2603" spans="1:26" ht="13" x14ac:dyDescent="0.15">
      <c r="A2603" s="15">
        <v>43780.678577048609</v>
      </c>
      <c r="B2603" s="6" t="s">
        <v>141</v>
      </c>
      <c r="C2603" s="6" t="s">
        <v>149</v>
      </c>
      <c r="P2603" s="6" t="s">
        <v>365</v>
      </c>
    </row>
    <row r="2604" spans="1:26" ht="13" x14ac:dyDescent="0.15">
      <c r="A2604" s="15">
        <v>43780.678976863426</v>
      </c>
      <c r="B2604" s="6" t="s">
        <v>141</v>
      </c>
      <c r="C2604" s="6" t="s">
        <v>144</v>
      </c>
      <c r="I2604" s="6" t="s">
        <v>358</v>
      </c>
    </row>
    <row r="2605" spans="1:26" ht="13" x14ac:dyDescent="0.15">
      <c r="A2605" s="15">
        <v>43780.679183807872</v>
      </c>
      <c r="B2605" s="6" t="s">
        <v>141</v>
      </c>
      <c r="C2605" s="6" t="s">
        <v>144</v>
      </c>
      <c r="I2605" s="6" t="s">
        <v>336</v>
      </c>
    </row>
    <row r="2606" spans="1:26" ht="13" x14ac:dyDescent="0.15">
      <c r="A2606" s="15">
        <v>43780.679189780094</v>
      </c>
      <c r="B2606" s="6" t="s">
        <v>141</v>
      </c>
      <c r="C2606" s="6" t="s">
        <v>149</v>
      </c>
      <c r="P2606" s="6" t="s">
        <v>157</v>
      </c>
    </row>
    <row r="2607" spans="1:26" ht="13" x14ac:dyDescent="0.15">
      <c r="A2607" s="15">
        <v>43780.679695081024</v>
      </c>
      <c r="B2607" s="6" t="s">
        <v>9</v>
      </c>
      <c r="D2607" s="6" t="s">
        <v>144</v>
      </c>
      <c r="T2607" s="6" t="s">
        <v>209</v>
      </c>
    </row>
    <row r="2608" spans="1:26" ht="13" x14ac:dyDescent="0.15">
      <c r="A2608" s="15">
        <v>43780.679800601851</v>
      </c>
      <c r="B2608" s="6" t="s">
        <v>141</v>
      </c>
      <c r="C2608" s="6" t="s">
        <v>149</v>
      </c>
      <c r="P2608" s="6" t="s">
        <v>160</v>
      </c>
    </row>
    <row r="2609" spans="1:29" ht="13" x14ac:dyDescent="0.15">
      <c r="A2609" s="15">
        <v>43780.679835486109</v>
      </c>
      <c r="B2609" s="6" t="s">
        <v>9</v>
      </c>
      <c r="D2609" s="6" t="s">
        <v>144</v>
      </c>
      <c r="T2609" s="6" t="s">
        <v>147</v>
      </c>
    </row>
    <row r="2610" spans="1:29" ht="13" x14ac:dyDescent="0.15">
      <c r="A2610" s="15">
        <v>43780.680126736115</v>
      </c>
      <c r="B2610" s="6" t="s">
        <v>141</v>
      </c>
      <c r="C2610" s="6" t="s">
        <v>144</v>
      </c>
      <c r="I2610" s="6" t="s">
        <v>146</v>
      </c>
    </row>
    <row r="2611" spans="1:29" ht="13" x14ac:dyDescent="0.15">
      <c r="A2611" s="15">
        <v>43780.680463356483</v>
      </c>
      <c r="B2611" s="6" t="s">
        <v>141</v>
      </c>
      <c r="C2611" s="6" t="s">
        <v>144</v>
      </c>
      <c r="I2611" s="6" t="s">
        <v>152</v>
      </c>
    </row>
    <row r="2612" spans="1:29" ht="13" x14ac:dyDescent="0.15">
      <c r="A2612" s="15">
        <v>43780.680488391205</v>
      </c>
      <c r="B2612" s="6" t="s">
        <v>141</v>
      </c>
      <c r="C2612" s="6" t="s">
        <v>144</v>
      </c>
      <c r="I2612" s="6" t="s">
        <v>151</v>
      </c>
    </row>
    <row r="2613" spans="1:29" ht="13" x14ac:dyDescent="0.15">
      <c r="A2613" s="15">
        <v>43780.681191365744</v>
      </c>
      <c r="B2613" s="6" t="s">
        <v>141</v>
      </c>
      <c r="C2613" s="6" t="s">
        <v>149</v>
      </c>
      <c r="P2613" s="6" t="s">
        <v>166</v>
      </c>
    </row>
    <row r="2614" spans="1:29" ht="13" x14ac:dyDescent="0.15">
      <c r="A2614" s="15">
        <v>43780.681902662036</v>
      </c>
      <c r="B2614" s="6" t="s">
        <v>141</v>
      </c>
      <c r="C2614" s="6" t="s">
        <v>144</v>
      </c>
      <c r="I2614" s="6" t="s">
        <v>423</v>
      </c>
    </row>
    <row r="2615" spans="1:29" ht="13" x14ac:dyDescent="0.15">
      <c r="A2615" s="15">
        <v>43780.682415104166</v>
      </c>
      <c r="B2615" s="6" t="s">
        <v>9</v>
      </c>
      <c r="D2615" s="6" t="s">
        <v>168</v>
      </c>
      <c r="AC2615" s="6" t="s">
        <v>100</v>
      </c>
    </row>
    <row r="2616" spans="1:29" ht="13" x14ac:dyDescent="0.15">
      <c r="A2616" s="15">
        <v>43780.684039687505</v>
      </c>
      <c r="B2616" s="6" t="s">
        <v>141</v>
      </c>
      <c r="C2616" s="6" t="s">
        <v>142</v>
      </c>
      <c r="Q2616" s="6" t="s">
        <v>171</v>
      </c>
    </row>
    <row r="2617" spans="1:29" ht="13" x14ac:dyDescent="0.15">
      <c r="A2617" s="15">
        <v>43780.684146006941</v>
      </c>
      <c r="B2617" s="6" t="s">
        <v>9</v>
      </c>
      <c r="D2617" s="6" t="s">
        <v>168</v>
      </c>
      <c r="AC2617" s="6" t="s">
        <v>120</v>
      </c>
    </row>
    <row r="2618" spans="1:29" ht="13" x14ac:dyDescent="0.15">
      <c r="A2618" s="15">
        <v>43780.6845746412</v>
      </c>
      <c r="B2618" s="6" t="s">
        <v>141</v>
      </c>
      <c r="C2618" s="6" t="s">
        <v>142</v>
      </c>
      <c r="Q2618" s="6" t="s">
        <v>183</v>
      </c>
    </row>
    <row r="2619" spans="1:29" ht="13" x14ac:dyDescent="0.15">
      <c r="A2619" s="15">
        <v>43780.684750057873</v>
      </c>
      <c r="B2619" s="6" t="s">
        <v>141</v>
      </c>
      <c r="C2619" s="6" t="s">
        <v>142</v>
      </c>
      <c r="Q2619" s="6" t="s">
        <v>412</v>
      </c>
    </row>
    <row r="2620" spans="1:29" ht="13" x14ac:dyDescent="0.15">
      <c r="A2620" s="15">
        <v>43780.684788333332</v>
      </c>
      <c r="B2620" s="6" t="s">
        <v>141</v>
      </c>
      <c r="C2620" s="6" t="s">
        <v>142</v>
      </c>
      <c r="Q2620" s="6" t="s">
        <v>369</v>
      </c>
    </row>
    <row r="2621" spans="1:29" ht="13" x14ac:dyDescent="0.15">
      <c r="A2621" s="15">
        <v>43780.684830601851</v>
      </c>
      <c r="B2621" s="6" t="s">
        <v>141</v>
      </c>
      <c r="C2621" s="6" t="s">
        <v>142</v>
      </c>
      <c r="Q2621" s="6" t="s">
        <v>184</v>
      </c>
    </row>
    <row r="2622" spans="1:29" ht="13" x14ac:dyDescent="0.15">
      <c r="A2622" s="15">
        <v>43780.684907939816</v>
      </c>
      <c r="B2622" s="6" t="s">
        <v>9</v>
      </c>
      <c r="D2622" s="6" t="s">
        <v>168</v>
      </c>
      <c r="AC2622" s="6" t="s">
        <v>104</v>
      </c>
    </row>
    <row r="2623" spans="1:29" ht="13" x14ac:dyDescent="0.15">
      <c r="A2623" s="15">
        <v>43780.684968530091</v>
      </c>
      <c r="B2623" s="6" t="s">
        <v>141</v>
      </c>
      <c r="C2623" s="6" t="s">
        <v>142</v>
      </c>
      <c r="Q2623" s="6" t="s">
        <v>371</v>
      </c>
    </row>
    <row r="2624" spans="1:29" ht="13" x14ac:dyDescent="0.15">
      <c r="A2624" s="15">
        <v>43780.685146701391</v>
      </c>
      <c r="B2624" s="6" t="s">
        <v>9</v>
      </c>
      <c r="D2624" s="6" t="s">
        <v>142</v>
      </c>
      <c r="AB2624" s="6" t="s">
        <v>204</v>
      </c>
    </row>
    <row r="2625" spans="1:29" ht="13" x14ac:dyDescent="0.15">
      <c r="A2625" s="15">
        <v>43780.685161747686</v>
      </c>
      <c r="B2625" s="6" t="s">
        <v>9</v>
      </c>
      <c r="D2625" s="6" t="s">
        <v>142</v>
      </c>
      <c r="AB2625" s="6" t="s">
        <v>193</v>
      </c>
    </row>
    <row r="2626" spans="1:29" ht="13" x14ac:dyDescent="0.15">
      <c r="A2626" s="15">
        <v>43780.685250972223</v>
      </c>
      <c r="B2626" s="6" t="s">
        <v>141</v>
      </c>
      <c r="C2626" s="6" t="s">
        <v>142</v>
      </c>
      <c r="Q2626" s="6" t="s">
        <v>180</v>
      </c>
    </row>
    <row r="2627" spans="1:29" ht="13" x14ac:dyDescent="0.15">
      <c r="A2627" s="15">
        <v>43780.685906874998</v>
      </c>
      <c r="B2627" s="6" t="s">
        <v>9</v>
      </c>
      <c r="D2627" s="6" t="s">
        <v>168</v>
      </c>
      <c r="AC2627" s="6" t="s">
        <v>110</v>
      </c>
    </row>
    <row r="2628" spans="1:29" ht="13" x14ac:dyDescent="0.15">
      <c r="A2628" s="15">
        <v>43780.686037245367</v>
      </c>
      <c r="B2628" s="6" t="s">
        <v>141</v>
      </c>
      <c r="C2628" s="6" t="s">
        <v>142</v>
      </c>
      <c r="Q2628" s="6" t="s">
        <v>161</v>
      </c>
    </row>
    <row r="2629" spans="1:29" ht="13" x14ac:dyDescent="0.15">
      <c r="A2629" s="15">
        <v>43780.68620207176</v>
      </c>
      <c r="B2629" s="6" t="s">
        <v>9</v>
      </c>
      <c r="D2629" s="6" t="s">
        <v>142</v>
      </c>
      <c r="AB2629" s="6" t="s">
        <v>186</v>
      </c>
    </row>
    <row r="2630" spans="1:29" ht="13" x14ac:dyDescent="0.15">
      <c r="A2630" s="15">
        <v>43780.686462939819</v>
      </c>
      <c r="B2630" s="6" t="s">
        <v>9</v>
      </c>
      <c r="D2630" s="6" t="s">
        <v>142</v>
      </c>
      <c r="AB2630" s="6" t="s">
        <v>364</v>
      </c>
    </row>
    <row r="2631" spans="1:29" ht="13" x14ac:dyDescent="0.15">
      <c r="A2631" s="15">
        <v>43780.686748449079</v>
      </c>
      <c r="B2631" s="6" t="s">
        <v>9</v>
      </c>
      <c r="D2631" s="6" t="s">
        <v>142</v>
      </c>
      <c r="AB2631" s="6" t="s">
        <v>364</v>
      </c>
    </row>
    <row r="2632" spans="1:29" ht="13" x14ac:dyDescent="0.15">
      <c r="A2632" s="15">
        <v>43780.687127268524</v>
      </c>
      <c r="B2632" s="6" t="s">
        <v>141</v>
      </c>
      <c r="C2632" s="6" t="s">
        <v>142</v>
      </c>
      <c r="Q2632" s="6" t="s">
        <v>405</v>
      </c>
    </row>
    <row r="2633" spans="1:29" ht="13" x14ac:dyDescent="0.15">
      <c r="A2633" s="15">
        <v>43780.687219143518</v>
      </c>
      <c r="B2633" s="6" t="s">
        <v>9</v>
      </c>
      <c r="D2633" s="6" t="s">
        <v>142</v>
      </c>
      <c r="AB2633" s="6" t="s">
        <v>188</v>
      </c>
    </row>
    <row r="2634" spans="1:29" ht="13" x14ac:dyDescent="0.15">
      <c r="A2634" s="15">
        <v>43780.687256157413</v>
      </c>
      <c r="B2634" s="6" t="s">
        <v>141</v>
      </c>
      <c r="C2634" s="6" t="s">
        <v>142</v>
      </c>
      <c r="Q2634" s="6" t="s">
        <v>181</v>
      </c>
    </row>
    <row r="2635" spans="1:29" ht="13" x14ac:dyDescent="0.15">
      <c r="A2635" s="15">
        <v>43780.687431574072</v>
      </c>
      <c r="B2635" s="6" t="s">
        <v>9</v>
      </c>
      <c r="D2635" s="6" t="s">
        <v>168</v>
      </c>
      <c r="AC2635" s="6" t="s">
        <v>122</v>
      </c>
    </row>
    <row r="2636" spans="1:29" ht="13" x14ac:dyDescent="0.15">
      <c r="A2636" s="15">
        <v>43780.687461793983</v>
      </c>
      <c r="B2636" s="6" t="s">
        <v>9</v>
      </c>
      <c r="D2636" s="6" t="s">
        <v>142</v>
      </c>
      <c r="AB2636" s="6" t="s">
        <v>422</v>
      </c>
    </row>
    <row r="2637" spans="1:29" ht="13" x14ac:dyDescent="0.15">
      <c r="A2637" s="15">
        <v>43780.687524699075</v>
      </c>
      <c r="B2637" s="6" t="s">
        <v>9</v>
      </c>
      <c r="D2637" s="6" t="s">
        <v>168</v>
      </c>
      <c r="AC2637" s="6" t="s">
        <v>112</v>
      </c>
    </row>
    <row r="2638" spans="1:29" ht="13" x14ac:dyDescent="0.15">
      <c r="A2638" s="15">
        <v>43780.687651111111</v>
      </c>
      <c r="B2638" s="6" t="s">
        <v>9</v>
      </c>
      <c r="D2638" s="6" t="s">
        <v>168</v>
      </c>
      <c r="AC2638" s="6" t="s">
        <v>116</v>
      </c>
    </row>
    <row r="2639" spans="1:29" ht="13" x14ac:dyDescent="0.15">
      <c r="A2639" s="15">
        <v>43780.687790833334</v>
      </c>
      <c r="B2639" s="6" t="s">
        <v>141</v>
      </c>
      <c r="C2639" s="6" t="s">
        <v>142</v>
      </c>
      <c r="Q2639" s="6" t="s">
        <v>174</v>
      </c>
    </row>
    <row r="2640" spans="1:29" ht="13" x14ac:dyDescent="0.15">
      <c r="A2640" s="15">
        <v>43780.688017870372</v>
      </c>
      <c r="B2640" s="6" t="s">
        <v>9</v>
      </c>
      <c r="D2640" s="6" t="s">
        <v>168</v>
      </c>
      <c r="AC2640" s="6" t="s">
        <v>102</v>
      </c>
    </row>
    <row r="2641" spans="1:29" ht="13" x14ac:dyDescent="0.15">
      <c r="A2641" s="15">
        <v>43780.688044155089</v>
      </c>
      <c r="B2641" s="6" t="s">
        <v>141</v>
      </c>
      <c r="C2641" s="6" t="s">
        <v>149</v>
      </c>
      <c r="P2641" s="6" t="s">
        <v>175</v>
      </c>
    </row>
    <row r="2642" spans="1:29" ht="13" x14ac:dyDescent="0.15">
      <c r="A2642" s="15">
        <v>43780.688364756948</v>
      </c>
      <c r="B2642" s="6" t="s">
        <v>9</v>
      </c>
      <c r="D2642" s="6" t="s">
        <v>168</v>
      </c>
      <c r="AC2642" s="6" t="s">
        <v>124</v>
      </c>
    </row>
    <row r="2643" spans="1:29" ht="13" x14ac:dyDescent="0.15">
      <c r="A2643" s="15">
        <v>43780.688973912038</v>
      </c>
      <c r="B2643" s="6" t="s">
        <v>9</v>
      </c>
      <c r="D2643" s="6" t="s">
        <v>142</v>
      </c>
      <c r="AB2643" s="6" t="s">
        <v>182</v>
      </c>
    </row>
    <row r="2644" spans="1:29" ht="13" x14ac:dyDescent="0.15">
      <c r="A2644" s="15">
        <v>43780.689090995365</v>
      </c>
      <c r="B2644" s="6" t="s">
        <v>9</v>
      </c>
      <c r="D2644" s="6" t="s">
        <v>168</v>
      </c>
      <c r="AC2644" s="6" t="s">
        <v>114</v>
      </c>
    </row>
    <row r="2645" spans="1:29" ht="13" x14ac:dyDescent="0.15">
      <c r="A2645" s="15">
        <v>43780.689117858798</v>
      </c>
      <c r="B2645" s="6" t="s">
        <v>141</v>
      </c>
      <c r="C2645" s="6" t="s">
        <v>168</v>
      </c>
      <c r="R2645" s="6" t="s">
        <v>403</v>
      </c>
    </row>
    <row r="2646" spans="1:29" ht="13" x14ac:dyDescent="0.15">
      <c r="A2646" s="15">
        <v>43780.689213923615</v>
      </c>
      <c r="B2646" s="6" t="s">
        <v>9</v>
      </c>
      <c r="D2646" s="6" t="s">
        <v>168</v>
      </c>
      <c r="AC2646" s="6" t="s">
        <v>118</v>
      </c>
    </row>
    <row r="2647" spans="1:29" ht="13" x14ac:dyDescent="0.15">
      <c r="A2647" s="15">
        <v>43780.689740046291</v>
      </c>
      <c r="B2647" s="6" t="s">
        <v>141</v>
      </c>
      <c r="C2647" s="6" t="s">
        <v>168</v>
      </c>
      <c r="R2647" s="6" t="s">
        <v>189</v>
      </c>
    </row>
    <row r="2648" spans="1:29" ht="13" x14ac:dyDescent="0.15">
      <c r="A2648" s="15">
        <v>43780.689854317126</v>
      </c>
      <c r="B2648" s="6" t="s">
        <v>141</v>
      </c>
      <c r="C2648" s="6" t="s">
        <v>194</v>
      </c>
      <c r="H2648" s="6" t="s">
        <v>200</v>
      </c>
    </row>
    <row r="2649" spans="1:29" ht="13" x14ac:dyDescent="0.15">
      <c r="A2649" s="15">
        <v>43780.690263263888</v>
      </c>
      <c r="B2649" s="6" t="s">
        <v>141</v>
      </c>
      <c r="C2649" s="6" t="s">
        <v>168</v>
      </c>
      <c r="R2649" s="6" t="s">
        <v>367</v>
      </c>
    </row>
    <row r="2650" spans="1:29" ht="13" x14ac:dyDescent="0.15">
      <c r="A2650" s="15">
        <v>43780.690529444444</v>
      </c>
      <c r="B2650" s="6" t="s">
        <v>141</v>
      </c>
      <c r="C2650" s="6" t="s">
        <v>142</v>
      </c>
      <c r="Q2650" s="6" t="s">
        <v>170</v>
      </c>
    </row>
    <row r="2651" spans="1:29" ht="13" x14ac:dyDescent="0.15">
      <c r="A2651" s="15">
        <v>43780.690529328705</v>
      </c>
      <c r="B2651" s="6" t="s">
        <v>141</v>
      </c>
      <c r="C2651" s="6" t="s">
        <v>142</v>
      </c>
      <c r="Q2651" s="6" t="s">
        <v>169</v>
      </c>
    </row>
    <row r="2652" spans="1:29" ht="13" x14ac:dyDescent="0.15">
      <c r="A2652" s="15">
        <v>43780.690536435184</v>
      </c>
      <c r="B2652" s="6" t="s">
        <v>141</v>
      </c>
      <c r="C2652" s="6" t="s">
        <v>194</v>
      </c>
      <c r="H2652" s="6" t="s">
        <v>207</v>
      </c>
    </row>
    <row r="2653" spans="1:29" ht="13" x14ac:dyDescent="0.15">
      <c r="A2653" s="15">
        <v>43780.690625474541</v>
      </c>
      <c r="B2653" s="6" t="s">
        <v>141</v>
      </c>
      <c r="C2653" s="6" t="s">
        <v>194</v>
      </c>
      <c r="H2653" s="6" t="s">
        <v>195</v>
      </c>
    </row>
    <row r="2654" spans="1:29" ht="13" x14ac:dyDescent="0.15">
      <c r="A2654" s="15">
        <v>43780.690648865741</v>
      </c>
      <c r="B2654" s="6" t="s">
        <v>141</v>
      </c>
      <c r="C2654" s="6" t="s">
        <v>194</v>
      </c>
      <c r="H2654" s="6" t="s">
        <v>205</v>
      </c>
    </row>
    <row r="2655" spans="1:29" ht="13" x14ac:dyDescent="0.15">
      <c r="A2655" s="15">
        <v>43780.690682465276</v>
      </c>
      <c r="B2655" s="6" t="s">
        <v>141</v>
      </c>
      <c r="C2655" s="6" t="s">
        <v>194</v>
      </c>
      <c r="H2655" s="6" t="s">
        <v>203</v>
      </c>
    </row>
    <row r="2656" spans="1:29" ht="13" x14ac:dyDescent="0.15">
      <c r="A2656" s="15">
        <v>43780.690969166666</v>
      </c>
      <c r="B2656" s="6" t="s">
        <v>141</v>
      </c>
      <c r="C2656" s="6" t="s">
        <v>168</v>
      </c>
      <c r="R2656" s="6" t="s">
        <v>199</v>
      </c>
    </row>
    <row r="2657" spans="1:20" ht="13" x14ac:dyDescent="0.15">
      <c r="A2657" s="15">
        <v>43780.691066585649</v>
      </c>
      <c r="B2657" s="6" t="s">
        <v>141</v>
      </c>
      <c r="C2657" s="6" t="s">
        <v>194</v>
      </c>
      <c r="H2657" s="6" t="s">
        <v>373</v>
      </c>
    </row>
    <row r="2658" spans="1:20" ht="13" x14ac:dyDescent="0.15">
      <c r="A2658" s="15">
        <v>43780.691123842596</v>
      </c>
      <c r="B2658" s="6" t="s">
        <v>141</v>
      </c>
      <c r="C2658" s="6" t="s">
        <v>194</v>
      </c>
      <c r="H2658" s="6" t="s">
        <v>374</v>
      </c>
    </row>
    <row r="2659" spans="1:20" ht="13" x14ac:dyDescent="0.15">
      <c r="A2659" s="15">
        <v>43780.691408055558</v>
      </c>
      <c r="B2659" s="6" t="s">
        <v>141</v>
      </c>
      <c r="C2659" s="6" t="s">
        <v>149</v>
      </c>
      <c r="P2659" s="6" t="s">
        <v>172</v>
      </c>
    </row>
    <row r="2660" spans="1:20" ht="13" x14ac:dyDescent="0.15">
      <c r="A2660" s="15">
        <v>43780.691773750004</v>
      </c>
      <c r="B2660" s="6" t="s">
        <v>141</v>
      </c>
      <c r="C2660" s="6" t="s">
        <v>194</v>
      </c>
      <c r="H2660" s="6" t="s">
        <v>376</v>
      </c>
    </row>
    <row r="2661" spans="1:20" ht="13" x14ac:dyDescent="0.15">
      <c r="A2661" s="15">
        <v>43780.69186392361</v>
      </c>
      <c r="B2661" s="6" t="s">
        <v>9</v>
      </c>
      <c r="D2661" s="6" t="s">
        <v>144</v>
      </c>
      <c r="T2661" s="6" t="s">
        <v>196</v>
      </c>
    </row>
    <row r="2662" spans="1:20" ht="13" x14ac:dyDescent="0.15">
      <c r="A2662" s="15">
        <v>43780.691960289347</v>
      </c>
      <c r="B2662" s="6" t="s">
        <v>141</v>
      </c>
      <c r="C2662" s="6" t="s">
        <v>149</v>
      </c>
      <c r="P2662" s="6" t="s">
        <v>179</v>
      </c>
    </row>
    <row r="2663" spans="1:20" ht="13" x14ac:dyDescent="0.15">
      <c r="A2663" s="15">
        <v>43780.692234652779</v>
      </c>
      <c r="B2663" s="6" t="s">
        <v>9</v>
      </c>
      <c r="D2663" s="6" t="s">
        <v>144</v>
      </c>
      <c r="T2663" s="6" t="s">
        <v>159</v>
      </c>
    </row>
    <row r="2664" spans="1:20" ht="13" x14ac:dyDescent="0.15">
      <c r="A2664" s="15">
        <v>43780.692389745367</v>
      </c>
      <c r="B2664" s="6" t="s">
        <v>141</v>
      </c>
      <c r="C2664" s="6" t="s">
        <v>194</v>
      </c>
      <c r="H2664" s="6" t="s">
        <v>375</v>
      </c>
    </row>
    <row r="2665" spans="1:20" ht="13" x14ac:dyDescent="0.15">
      <c r="A2665" s="15">
        <v>43780.692695300924</v>
      </c>
      <c r="B2665" s="6" t="s">
        <v>9</v>
      </c>
      <c r="D2665" s="6" t="s">
        <v>144</v>
      </c>
      <c r="T2665" s="6" t="s">
        <v>148</v>
      </c>
    </row>
    <row r="2666" spans="1:20" ht="13" x14ac:dyDescent="0.15">
      <c r="A2666" s="15">
        <v>43780.69288613426</v>
      </c>
      <c r="B2666" s="6" t="s">
        <v>141</v>
      </c>
      <c r="C2666" s="6" t="s">
        <v>194</v>
      </c>
      <c r="H2666" s="6" t="s">
        <v>407</v>
      </c>
    </row>
    <row r="2667" spans="1:20" ht="13" x14ac:dyDescent="0.15">
      <c r="A2667" s="15">
        <v>43780.698073715277</v>
      </c>
      <c r="B2667" s="6" t="s">
        <v>9</v>
      </c>
      <c r="D2667" s="6" t="s">
        <v>144</v>
      </c>
      <c r="T2667" s="6" t="s">
        <v>173</v>
      </c>
    </row>
    <row r="2668" spans="1:20" ht="13" x14ac:dyDescent="0.15">
      <c r="A2668" s="15">
        <v>43780.701701122685</v>
      </c>
      <c r="B2668" s="6" t="s">
        <v>141</v>
      </c>
      <c r="C2668" s="6" t="s">
        <v>210</v>
      </c>
      <c r="L2668" s="6" t="s">
        <v>359</v>
      </c>
    </row>
    <row r="2669" spans="1:20" ht="13" x14ac:dyDescent="0.15">
      <c r="A2669" s="15">
        <v>43780.702971527775</v>
      </c>
      <c r="B2669" s="6" t="s">
        <v>141</v>
      </c>
      <c r="C2669" s="6" t="s">
        <v>210</v>
      </c>
      <c r="L2669" s="6" t="s">
        <v>218</v>
      </c>
    </row>
    <row r="2670" spans="1:20" ht="13" x14ac:dyDescent="0.15">
      <c r="A2670" s="15">
        <v>43780.703040162036</v>
      </c>
      <c r="B2670" s="6" t="s">
        <v>141</v>
      </c>
      <c r="C2670" s="6" t="s">
        <v>210</v>
      </c>
      <c r="L2670" s="6" t="s">
        <v>226</v>
      </c>
    </row>
    <row r="2671" spans="1:20" ht="13" x14ac:dyDescent="0.15">
      <c r="A2671" s="15">
        <v>43780.703096655096</v>
      </c>
      <c r="B2671" s="6" t="s">
        <v>141</v>
      </c>
      <c r="C2671" s="6" t="s">
        <v>210</v>
      </c>
      <c r="L2671" s="6" t="s">
        <v>214</v>
      </c>
    </row>
    <row r="2672" spans="1:20" ht="13" x14ac:dyDescent="0.15">
      <c r="A2672" s="15">
        <v>43780.703660046296</v>
      </c>
      <c r="B2672" s="6" t="s">
        <v>141</v>
      </c>
      <c r="C2672" s="6" t="s">
        <v>210</v>
      </c>
      <c r="L2672" s="6" t="s">
        <v>225</v>
      </c>
    </row>
    <row r="2673" spans="1:18" ht="13" x14ac:dyDescent="0.15">
      <c r="A2673" s="15">
        <v>43780.704626365739</v>
      </c>
      <c r="B2673" s="6" t="s">
        <v>141</v>
      </c>
      <c r="C2673" s="6" t="s">
        <v>210</v>
      </c>
      <c r="L2673" s="6" t="s">
        <v>216</v>
      </c>
    </row>
    <row r="2674" spans="1:18" ht="13" x14ac:dyDescent="0.15">
      <c r="A2674" s="15">
        <v>43780.70480349537</v>
      </c>
      <c r="B2674" s="6" t="s">
        <v>141</v>
      </c>
      <c r="C2674" s="6" t="s">
        <v>210</v>
      </c>
      <c r="L2674" s="6" t="s">
        <v>227</v>
      </c>
    </row>
    <row r="2675" spans="1:18" ht="13" x14ac:dyDescent="0.15">
      <c r="A2675" s="15">
        <v>43780.705248946761</v>
      </c>
      <c r="B2675" s="6" t="s">
        <v>141</v>
      </c>
      <c r="C2675" s="6" t="s">
        <v>149</v>
      </c>
      <c r="P2675" s="6" t="s">
        <v>177</v>
      </c>
    </row>
    <row r="2676" spans="1:18" ht="13" x14ac:dyDescent="0.15">
      <c r="A2676" s="15">
        <v>43780.705380729167</v>
      </c>
      <c r="B2676" s="6" t="s">
        <v>141</v>
      </c>
      <c r="C2676" s="6" t="s">
        <v>234</v>
      </c>
      <c r="M2676" s="6" t="s">
        <v>243</v>
      </c>
    </row>
    <row r="2677" spans="1:18" ht="13" x14ac:dyDescent="0.15">
      <c r="A2677" s="15">
        <v>43780.707149155089</v>
      </c>
      <c r="B2677" s="6" t="s">
        <v>141</v>
      </c>
      <c r="C2677" s="6" t="s">
        <v>168</v>
      </c>
      <c r="R2677" s="6" t="s">
        <v>368</v>
      </c>
    </row>
    <row r="2678" spans="1:18" ht="13" x14ac:dyDescent="0.15">
      <c r="A2678" s="15">
        <v>43780.707508333333</v>
      </c>
      <c r="B2678" s="6" t="s">
        <v>141</v>
      </c>
      <c r="C2678" s="6" t="s">
        <v>210</v>
      </c>
      <c r="L2678" s="6" t="s">
        <v>424</v>
      </c>
    </row>
    <row r="2679" spans="1:18" ht="13" x14ac:dyDescent="0.15">
      <c r="A2679" s="15">
        <v>43780.707753622686</v>
      </c>
      <c r="B2679" s="6" t="s">
        <v>141</v>
      </c>
      <c r="C2679" s="6" t="s">
        <v>210</v>
      </c>
      <c r="L2679" s="6" t="s">
        <v>230</v>
      </c>
    </row>
    <row r="2680" spans="1:18" ht="13" x14ac:dyDescent="0.15">
      <c r="A2680" s="15">
        <v>43780.707820312498</v>
      </c>
      <c r="B2680" s="6" t="s">
        <v>141</v>
      </c>
      <c r="C2680" s="6" t="s">
        <v>210</v>
      </c>
      <c r="L2680" s="6" t="s">
        <v>244</v>
      </c>
    </row>
    <row r="2681" spans="1:18" ht="13" x14ac:dyDescent="0.15">
      <c r="A2681" s="15">
        <v>43780.707908807875</v>
      </c>
      <c r="B2681" s="6" t="s">
        <v>141</v>
      </c>
      <c r="C2681" s="6" t="s">
        <v>210</v>
      </c>
      <c r="L2681" s="6" t="s">
        <v>217</v>
      </c>
    </row>
    <row r="2682" spans="1:18" ht="13" x14ac:dyDescent="0.15">
      <c r="A2682" s="15">
        <v>43780.708499803237</v>
      </c>
      <c r="B2682" s="6" t="s">
        <v>141</v>
      </c>
      <c r="C2682" s="6" t="s">
        <v>234</v>
      </c>
      <c r="M2682" s="6" t="s">
        <v>382</v>
      </c>
    </row>
    <row r="2683" spans="1:18" ht="13" x14ac:dyDescent="0.15">
      <c r="A2683" s="15">
        <v>43780.708541747685</v>
      </c>
      <c r="B2683" s="6" t="s">
        <v>141</v>
      </c>
      <c r="C2683" s="6" t="s">
        <v>234</v>
      </c>
      <c r="M2683" s="6" t="s">
        <v>235</v>
      </c>
    </row>
    <row r="2684" spans="1:18" ht="13" x14ac:dyDescent="0.15">
      <c r="A2684" s="15">
        <v>43780.709204004626</v>
      </c>
      <c r="B2684" s="6" t="s">
        <v>141</v>
      </c>
      <c r="C2684" s="6" t="s">
        <v>210</v>
      </c>
      <c r="L2684" s="6" t="s">
        <v>219</v>
      </c>
    </row>
    <row r="2685" spans="1:18" ht="13" x14ac:dyDescent="0.15">
      <c r="A2685" s="15">
        <v>43780.709467685185</v>
      </c>
      <c r="B2685" s="6" t="s">
        <v>141</v>
      </c>
      <c r="C2685" s="6" t="s">
        <v>210</v>
      </c>
      <c r="L2685" s="6" t="s">
        <v>379</v>
      </c>
    </row>
    <row r="2686" spans="1:18" ht="13" x14ac:dyDescent="0.15">
      <c r="A2686" s="15">
        <v>43780.712245277777</v>
      </c>
      <c r="B2686" s="6" t="s">
        <v>141</v>
      </c>
      <c r="C2686" s="6" t="s">
        <v>210</v>
      </c>
      <c r="L2686" s="6" t="s">
        <v>381</v>
      </c>
    </row>
    <row r="2687" spans="1:18" ht="13" x14ac:dyDescent="0.15">
      <c r="A2687" s="15">
        <v>43780.713482951389</v>
      </c>
      <c r="B2687" s="6" t="s">
        <v>141</v>
      </c>
      <c r="C2687" s="6" t="s">
        <v>210</v>
      </c>
      <c r="L2687" s="6" t="s">
        <v>240</v>
      </c>
    </row>
    <row r="2688" spans="1:18" ht="13" x14ac:dyDescent="0.15">
      <c r="A2688" s="15">
        <v>43780.714062465282</v>
      </c>
      <c r="B2688" s="6" t="s">
        <v>141</v>
      </c>
      <c r="C2688" s="6" t="s">
        <v>210</v>
      </c>
      <c r="L2688" s="6" t="s">
        <v>242</v>
      </c>
    </row>
    <row r="2689" spans="1:12" ht="13" x14ac:dyDescent="0.15">
      <c r="A2689" s="15">
        <v>43780.714546446761</v>
      </c>
      <c r="B2689" s="6" t="s">
        <v>141</v>
      </c>
      <c r="C2689" s="6" t="s">
        <v>210</v>
      </c>
      <c r="L2689" s="6" t="s">
        <v>228</v>
      </c>
    </row>
    <row r="2690" spans="1:12" ht="13" x14ac:dyDescent="0.15">
      <c r="A2690" s="15">
        <v>43780.71485355324</v>
      </c>
      <c r="B2690" s="6" t="s">
        <v>141</v>
      </c>
      <c r="C2690" s="6" t="s">
        <v>210</v>
      </c>
      <c r="L2690" s="6" t="s">
        <v>246</v>
      </c>
    </row>
    <row r="2691" spans="1:12" ht="13" x14ac:dyDescent="0.15">
      <c r="A2691" s="15">
        <v>43780.722155208336</v>
      </c>
      <c r="B2691" s="6" t="s">
        <v>141</v>
      </c>
      <c r="C2691" s="6" t="s">
        <v>144</v>
      </c>
      <c r="I2691" s="6" t="s">
        <v>411</v>
      </c>
    </row>
    <row r="2692" spans="1:12" ht="13" x14ac:dyDescent="0.15">
      <c r="A2692" s="15">
        <v>43780.822693668983</v>
      </c>
      <c r="B2692" s="6" t="s">
        <v>141</v>
      </c>
      <c r="C2692" s="6" t="s">
        <v>210</v>
      </c>
      <c r="L2692" s="6" t="s">
        <v>241</v>
      </c>
    </row>
    <row r="2693" spans="1:12" ht="13" x14ac:dyDescent="0.15">
      <c r="E2693" s="4" t="str">
        <f t="shared" ref="E2693:E4494" si="3">H2693&amp;I2693&amp;J2693&amp;K2693&amp;L2693&amp;M2693&amp;N2693&amp;O2693&amp;P2693&amp;Q2693&amp;R2693&amp;S2693&amp;T2693&amp;U2693&amp;V2693&amp;W2693&amp;X2693&amp;Y2693&amp;Z2693&amp;AA2693&amp;AB2693&amp;AC2693</f>
        <v/>
      </c>
      <c r="F2693" s="4" t="str">
        <f t="shared" ref="F2693:F2839" si="4">C2693&amp;D2693</f>
        <v/>
      </c>
      <c r="G2693" s="4">
        <f t="shared" ref="G2693:G2725" si="5">B2693</f>
        <v>0</v>
      </c>
    </row>
    <row r="2694" spans="1:12" ht="13" x14ac:dyDescent="0.15">
      <c r="E2694" s="4" t="str">
        <f t="shared" si="3"/>
        <v/>
      </c>
      <c r="F2694" s="4" t="str">
        <f t="shared" si="4"/>
        <v/>
      </c>
      <c r="G2694" s="4">
        <f t="shared" si="5"/>
        <v>0</v>
      </c>
    </row>
    <row r="2695" spans="1:12" ht="13" x14ac:dyDescent="0.15">
      <c r="E2695" s="4" t="str">
        <f t="shared" si="3"/>
        <v/>
      </c>
      <c r="F2695" s="4" t="str">
        <f t="shared" si="4"/>
        <v/>
      </c>
      <c r="G2695" s="4">
        <f t="shared" si="5"/>
        <v>0</v>
      </c>
    </row>
    <row r="2696" spans="1:12" ht="13" x14ac:dyDescent="0.15">
      <c r="E2696" s="4" t="str">
        <f t="shared" si="3"/>
        <v/>
      </c>
      <c r="F2696" s="4" t="str">
        <f t="shared" si="4"/>
        <v/>
      </c>
      <c r="G2696" s="4">
        <f t="shared" si="5"/>
        <v>0</v>
      </c>
    </row>
    <row r="2697" spans="1:12" ht="13" x14ac:dyDescent="0.15">
      <c r="E2697" s="4" t="str">
        <f t="shared" si="3"/>
        <v/>
      </c>
      <c r="F2697" s="4" t="str">
        <f t="shared" si="4"/>
        <v/>
      </c>
      <c r="G2697" s="4">
        <f t="shared" si="5"/>
        <v>0</v>
      </c>
    </row>
    <row r="2698" spans="1:12" ht="13" x14ac:dyDescent="0.15">
      <c r="E2698" s="4" t="str">
        <f t="shared" si="3"/>
        <v/>
      </c>
      <c r="F2698" s="4" t="str">
        <f t="shared" si="4"/>
        <v/>
      </c>
      <c r="G2698" s="4">
        <f t="shared" si="5"/>
        <v>0</v>
      </c>
    </row>
    <row r="2699" spans="1:12" ht="13" x14ac:dyDescent="0.15">
      <c r="E2699" s="4" t="str">
        <f t="shared" si="3"/>
        <v/>
      </c>
      <c r="F2699" s="4" t="str">
        <f t="shared" si="4"/>
        <v/>
      </c>
      <c r="G2699" s="4">
        <f t="shared" si="5"/>
        <v>0</v>
      </c>
    </row>
    <row r="2700" spans="1:12" ht="13" x14ac:dyDescent="0.15">
      <c r="E2700" s="4" t="str">
        <f t="shared" si="3"/>
        <v/>
      </c>
      <c r="F2700" s="4" t="str">
        <f t="shared" si="4"/>
        <v/>
      </c>
      <c r="G2700" s="4">
        <f t="shared" si="5"/>
        <v>0</v>
      </c>
    </row>
    <row r="2701" spans="1:12" ht="13" x14ac:dyDescent="0.15">
      <c r="E2701" s="4" t="str">
        <f t="shared" si="3"/>
        <v/>
      </c>
      <c r="F2701" s="4" t="str">
        <f t="shared" si="4"/>
        <v/>
      </c>
      <c r="G2701" s="4">
        <f t="shared" si="5"/>
        <v>0</v>
      </c>
    </row>
    <row r="2702" spans="1:12" ht="13" x14ac:dyDescent="0.15">
      <c r="E2702" s="4" t="str">
        <f t="shared" si="3"/>
        <v/>
      </c>
      <c r="F2702" s="4" t="str">
        <f t="shared" si="4"/>
        <v/>
      </c>
      <c r="G2702" s="4">
        <f t="shared" si="5"/>
        <v>0</v>
      </c>
    </row>
    <row r="2703" spans="1:12" ht="13" x14ac:dyDescent="0.15">
      <c r="E2703" s="4" t="str">
        <f t="shared" si="3"/>
        <v/>
      </c>
      <c r="F2703" s="4" t="str">
        <f t="shared" si="4"/>
        <v/>
      </c>
      <c r="G2703" s="4">
        <f t="shared" si="5"/>
        <v>0</v>
      </c>
    </row>
    <row r="2704" spans="1:12" ht="13" x14ac:dyDescent="0.15">
      <c r="E2704" s="4" t="str">
        <f t="shared" si="3"/>
        <v/>
      </c>
      <c r="F2704" s="4" t="str">
        <f t="shared" si="4"/>
        <v/>
      </c>
      <c r="G2704" s="4">
        <f t="shared" si="5"/>
        <v>0</v>
      </c>
    </row>
    <row r="2705" spans="5:7" ht="13" x14ac:dyDescent="0.15">
      <c r="E2705" s="4" t="str">
        <f t="shared" si="3"/>
        <v/>
      </c>
      <c r="F2705" s="4" t="str">
        <f t="shared" si="4"/>
        <v/>
      </c>
      <c r="G2705" s="4">
        <f t="shared" si="5"/>
        <v>0</v>
      </c>
    </row>
    <row r="2706" spans="5:7" ht="13" x14ac:dyDescent="0.15">
      <c r="E2706" s="4" t="str">
        <f t="shared" si="3"/>
        <v/>
      </c>
      <c r="F2706" s="4" t="str">
        <f t="shared" si="4"/>
        <v/>
      </c>
      <c r="G2706" s="4">
        <f t="shared" si="5"/>
        <v>0</v>
      </c>
    </row>
    <row r="2707" spans="5:7" ht="13" x14ac:dyDescent="0.15">
      <c r="E2707" s="4" t="str">
        <f t="shared" si="3"/>
        <v/>
      </c>
      <c r="F2707" s="4" t="str">
        <f t="shared" si="4"/>
        <v/>
      </c>
      <c r="G2707" s="4">
        <f t="shared" si="5"/>
        <v>0</v>
      </c>
    </row>
    <row r="2708" spans="5:7" ht="13" x14ac:dyDescent="0.15">
      <c r="E2708" s="4" t="str">
        <f t="shared" si="3"/>
        <v/>
      </c>
      <c r="F2708" s="4" t="str">
        <f t="shared" si="4"/>
        <v/>
      </c>
      <c r="G2708" s="4">
        <f t="shared" si="5"/>
        <v>0</v>
      </c>
    </row>
    <row r="2709" spans="5:7" ht="13" x14ac:dyDescent="0.15">
      <c r="E2709" s="4" t="str">
        <f t="shared" si="3"/>
        <v/>
      </c>
      <c r="F2709" s="4" t="str">
        <f t="shared" si="4"/>
        <v/>
      </c>
      <c r="G2709" s="4">
        <f t="shared" si="5"/>
        <v>0</v>
      </c>
    </row>
    <row r="2710" spans="5:7" ht="13" x14ac:dyDescent="0.15">
      <c r="E2710" s="4" t="str">
        <f t="shared" si="3"/>
        <v/>
      </c>
      <c r="F2710" s="4" t="str">
        <f t="shared" si="4"/>
        <v/>
      </c>
      <c r="G2710" s="4">
        <f t="shared" si="5"/>
        <v>0</v>
      </c>
    </row>
    <row r="2711" spans="5:7" ht="13" x14ac:dyDescent="0.15">
      <c r="E2711" s="4" t="str">
        <f t="shared" si="3"/>
        <v/>
      </c>
      <c r="F2711" s="4" t="str">
        <f t="shared" si="4"/>
        <v/>
      </c>
      <c r="G2711" s="4">
        <f t="shared" si="5"/>
        <v>0</v>
      </c>
    </row>
    <row r="2712" spans="5:7" ht="13" x14ac:dyDescent="0.15">
      <c r="E2712" s="4" t="str">
        <f t="shared" si="3"/>
        <v/>
      </c>
      <c r="F2712" s="4" t="str">
        <f t="shared" si="4"/>
        <v/>
      </c>
      <c r="G2712" s="4">
        <f t="shared" si="5"/>
        <v>0</v>
      </c>
    </row>
    <row r="2713" spans="5:7" ht="13" x14ac:dyDescent="0.15">
      <c r="E2713" s="4" t="str">
        <f t="shared" si="3"/>
        <v/>
      </c>
      <c r="F2713" s="4" t="str">
        <f t="shared" si="4"/>
        <v/>
      </c>
      <c r="G2713" s="4">
        <f t="shared" si="5"/>
        <v>0</v>
      </c>
    </row>
    <row r="2714" spans="5:7" ht="13" x14ac:dyDescent="0.15">
      <c r="E2714" s="4" t="str">
        <f t="shared" si="3"/>
        <v/>
      </c>
      <c r="F2714" s="4" t="str">
        <f t="shared" si="4"/>
        <v/>
      </c>
      <c r="G2714" s="4">
        <f t="shared" si="5"/>
        <v>0</v>
      </c>
    </row>
    <row r="2715" spans="5:7" ht="13" x14ac:dyDescent="0.15">
      <c r="E2715" s="4" t="str">
        <f t="shared" si="3"/>
        <v/>
      </c>
      <c r="F2715" s="4" t="str">
        <f t="shared" si="4"/>
        <v/>
      </c>
      <c r="G2715" s="4">
        <f t="shared" si="5"/>
        <v>0</v>
      </c>
    </row>
    <row r="2716" spans="5:7" ht="13" x14ac:dyDescent="0.15">
      <c r="E2716" s="4" t="str">
        <f t="shared" si="3"/>
        <v/>
      </c>
      <c r="F2716" s="4" t="str">
        <f t="shared" si="4"/>
        <v/>
      </c>
      <c r="G2716" s="4">
        <f t="shared" si="5"/>
        <v>0</v>
      </c>
    </row>
    <row r="2717" spans="5:7" ht="13" x14ac:dyDescent="0.15">
      <c r="E2717" s="4" t="str">
        <f t="shared" si="3"/>
        <v/>
      </c>
      <c r="F2717" s="4" t="str">
        <f t="shared" si="4"/>
        <v/>
      </c>
      <c r="G2717" s="4">
        <f t="shared" si="5"/>
        <v>0</v>
      </c>
    </row>
    <row r="2718" spans="5:7" ht="13" x14ac:dyDescent="0.15">
      <c r="E2718" s="4" t="str">
        <f t="shared" si="3"/>
        <v/>
      </c>
      <c r="F2718" s="4" t="str">
        <f t="shared" si="4"/>
        <v/>
      </c>
      <c r="G2718" s="4">
        <f t="shared" si="5"/>
        <v>0</v>
      </c>
    </row>
    <row r="2719" spans="5:7" ht="13" x14ac:dyDescent="0.15">
      <c r="E2719" s="4" t="str">
        <f t="shared" si="3"/>
        <v/>
      </c>
      <c r="F2719" s="4" t="str">
        <f t="shared" si="4"/>
        <v/>
      </c>
      <c r="G2719" s="4">
        <f t="shared" si="5"/>
        <v>0</v>
      </c>
    </row>
    <row r="2720" spans="5:7" ht="13" x14ac:dyDescent="0.15">
      <c r="E2720" s="4" t="str">
        <f t="shared" si="3"/>
        <v/>
      </c>
      <c r="F2720" s="4" t="str">
        <f t="shared" si="4"/>
        <v/>
      </c>
      <c r="G2720" s="4">
        <f t="shared" si="5"/>
        <v>0</v>
      </c>
    </row>
    <row r="2721" spans="5:7" ht="13" x14ac:dyDescent="0.15">
      <c r="E2721" s="4" t="str">
        <f t="shared" si="3"/>
        <v/>
      </c>
      <c r="F2721" s="4" t="str">
        <f t="shared" si="4"/>
        <v/>
      </c>
      <c r="G2721" s="4">
        <f t="shared" si="5"/>
        <v>0</v>
      </c>
    </row>
    <row r="2722" spans="5:7" ht="13" x14ac:dyDescent="0.15">
      <c r="E2722" s="4" t="str">
        <f t="shared" si="3"/>
        <v/>
      </c>
      <c r="F2722" s="4" t="str">
        <f t="shared" si="4"/>
        <v/>
      </c>
      <c r="G2722" s="4">
        <f t="shared" si="5"/>
        <v>0</v>
      </c>
    </row>
    <row r="2723" spans="5:7" ht="13" x14ac:dyDescent="0.15">
      <c r="E2723" s="4" t="str">
        <f t="shared" si="3"/>
        <v/>
      </c>
      <c r="F2723" s="4" t="str">
        <f t="shared" si="4"/>
        <v/>
      </c>
      <c r="G2723" s="4">
        <f t="shared" si="5"/>
        <v>0</v>
      </c>
    </row>
    <row r="2724" spans="5:7" ht="13" x14ac:dyDescent="0.15">
      <c r="E2724" s="4" t="str">
        <f t="shared" si="3"/>
        <v/>
      </c>
      <c r="F2724" s="4" t="str">
        <f t="shared" si="4"/>
        <v/>
      </c>
      <c r="G2724" s="4">
        <f t="shared" si="5"/>
        <v>0</v>
      </c>
    </row>
    <row r="2725" spans="5:7" ht="13" x14ac:dyDescent="0.15">
      <c r="E2725" s="4" t="str">
        <f t="shared" si="3"/>
        <v/>
      </c>
      <c r="F2725" s="4" t="str">
        <f t="shared" si="4"/>
        <v/>
      </c>
      <c r="G2725" s="4">
        <f t="shared" si="5"/>
        <v>0</v>
      </c>
    </row>
    <row r="2726" spans="5:7" ht="13" x14ac:dyDescent="0.15">
      <c r="E2726" s="4" t="str">
        <f t="shared" si="3"/>
        <v/>
      </c>
      <c r="F2726" s="4" t="str">
        <f t="shared" si="4"/>
        <v/>
      </c>
    </row>
    <row r="2727" spans="5:7" ht="13" x14ac:dyDescent="0.15">
      <c r="E2727" s="4" t="str">
        <f t="shared" si="3"/>
        <v/>
      </c>
      <c r="F2727" s="4" t="str">
        <f t="shared" si="4"/>
        <v/>
      </c>
    </row>
    <row r="2728" spans="5:7" ht="13" x14ac:dyDescent="0.15">
      <c r="E2728" s="4" t="str">
        <f t="shared" si="3"/>
        <v/>
      </c>
      <c r="F2728" s="4" t="str">
        <f t="shared" si="4"/>
        <v/>
      </c>
    </row>
    <row r="2729" spans="5:7" ht="13" x14ac:dyDescent="0.15">
      <c r="E2729" s="4" t="str">
        <f t="shared" si="3"/>
        <v/>
      </c>
      <c r="F2729" s="4" t="str">
        <f t="shared" si="4"/>
        <v/>
      </c>
    </row>
    <row r="2730" spans="5:7" ht="13" x14ac:dyDescent="0.15">
      <c r="E2730" s="4" t="str">
        <f t="shared" si="3"/>
        <v/>
      </c>
      <c r="F2730" s="4" t="str">
        <f t="shared" si="4"/>
        <v/>
      </c>
    </row>
    <row r="2731" spans="5:7" ht="13" x14ac:dyDescent="0.15">
      <c r="E2731" s="4" t="str">
        <f t="shared" si="3"/>
        <v/>
      </c>
      <c r="F2731" s="4" t="str">
        <f t="shared" si="4"/>
        <v/>
      </c>
    </row>
    <row r="2732" spans="5:7" ht="13" x14ac:dyDescent="0.15">
      <c r="E2732" s="4" t="str">
        <f t="shared" si="3"/>
        <v/>
      </c>
      <c r="F2732" s="4" t="str">
        <f t="shared" si="4"/>
        <v/>
      </c>
    </row>
    <row r="2733" spans="5:7" ht="13" x14ac:dyDescent="0.15">
      <c r="E2733" s="4" t="str">
        <f t="shared" si="3"/>
        <v/>
      </c>
      <c r="F2733" s="4" t="str">
        <f t="shared" si="4"/>
        <v/>
      </c>
    </row>
    <row r="2734" spans="5:7" ht="13" x14ac:dyDescent="0.15">
      <c r="E2734" s="4" t="str">
        <f t="shared" si="3"/>
        <v/>
      </c>
      <c r="F2734" s="4" t="str">
        <f t="shared" si="4"/>
        <v/>
      </c>
    </row>
    <row r="2735" spans="5:7" ht="13" x14ac:dyDescent="0.15">
      <c r="E2735" s="4" t="str">
        <f t="shared" si="3"/>
        <v/>
      </c>
      <c r="F2735" s="4" t="str">
        <f t="shared" si="4"/>
        <v/>
      </c>
    </row>
    <row r="2736" spans="5:7" ht="13" x14ac:dyDescent="0.15">
      <c r="E2736" s="4" t="str">
        <f t="shared" si="3"/>
        <v/>
      </c>
      <c r="F2736" s="4" t="str">
        <f t="shared" si="4"/>
        <v/>
      </c>
    </row>
    <row r="2737" spans="5:6" ht="13" x14ac:dyDescent="0.15">
      <c r="E2737" s="4" t="str">
        <f t="shared" si="3"/>
        <v/>
      </c>
      <c r="F2737" s="4" t="str">
        <f t="shared" si="4"/>
        <v/>
      </c>
    </row>
    <row r="2738" spans="5:6" ht="13" x14ac:dyDescent="0.15">
      <c r="E2738" s="4" t="str">
        <f t="shared" si="3"/>
        <v/>
      </c>
      <c r="F2738" s="4" t="str">
        <f t="shared" si="4"/>
        <v/>
      </c>
    </row>
    <row r="2739" spans="5:6" ht="13" x14ac:dyDescent="0.15">
      <c r="E2739" s="4" t="str">
        <f t="shared" si="3"/>
        <v/>
      </c>
      <c r="F2739" s="4" t="str">
        <f t="shared" si="4"/>
        <v/>
      </c>
    </row>
    <row r="2740" spans="5:6" ht="13" x14ac:dyDescent="0.15">
      <c r="E2740" s="4" t="str">
        <f t="shared" si="3"/>
        <v/>
      </c>
      <c r="F2740" s="4" t="str">
        <f t="shared" si="4"/>
        <v/>
      </c>
    </row>
    <row r="2741" spans="5:6" ht="13" x14ac:dyDescent="0.15">
      <c r="E2741" s="4" t="str">
        <f t="shared" si="3"/>
        <v/>
      </c>
      <c r="F2741" s="4" t="str">
        <f t="shared" si="4"/>
        <v/>
      </c>
    </row>
    <row r="2742" spans="5:6" ht="13" x14ac:dyDescent="0.15">
      <c r="E2742" s="4" t="str">
        <f t="shared" si="3"/>
        <v/>
      </c>
      <c r="F2742" s="4" t="str">
        <f t="shared" si="4"/>
        <v/>
      </c>
    </row>
    <row r="2743" spans="5:6" ht="13" x14ac:dyDescent="0.15">
      <c r="E2743" s="4" t="str">
        <f t="shared" si="3"/>
        <v/>
      </c>
      <c r="F2743" s="4" t="str">
        <f t="shared" si="4"/>
        <v/>
      </c>
    </row>
    <row r="2744" spans="5:6" ht="13" x14ac:dyDescent="0.15">
      <c r="E2744" s="4" t="str">
        <f t="shared" si="3"/>
        <v/>
      </c>
      <c r="F2744" s="4" t="str">
        <f t="shared" si="4"/>
        <v/>
      </c>
    </row>
    <row r="2745" spans="5:6" ht="13" x14ac:dyDescent="0.15">
      <c r="E2745" s="4" t="str">
        <f t="shared" si="3"/>
        <v/>
      </c>
      <c r="F2745" s="4" t="str">
        <f t="shared" si="4"/>
        <v/>
      </c>
    </row>
    <row r="2746" spans="5:6" ht="13" x14ac:dyDescent="0.15">
      <c r="E2746" s="4" t="str">
        <f t="shared" si="3"/>
        <v/>
      </c>
      <c r="F2746" s="4" t="str">
        <f t="shared" si="4"/>
        <v/>
      </c>
    </row>
    <row r="2747" spans="5:6" ht="13" x14ac:dyDescent="0.15">
      <c r="E2747" s="4" t="str">
        <f t="shared" si="3"/>
        <v/>
      </c>
      <c r="F2747" s="4" t="str">
        <f t="shared" si="4"/>
        <v/>
      </c>
    </row>
    <row r="2748" spans="5:6" ht="13" x14ac:dyDescent="0.15">
      <c r="E2748" s="4" t="str">
        <f t="shared" si="3"/>
        <v/>
      </c>
      <c r="F2748" s="4" t="str">
        <f t="shared" si="4"/>
        <v/>
      </c>
    </row>
    <row r="2749" spans="5:6" ht="13" x14ac:dyDescent="0.15">
      <c r="E2749" s="4" t="str">
        <f t="shared" si="3"/>
        <v/>
      </c>
      <c r="F2749" s="4" t="str">
        <f t="shared" si="4"/>
        <v/>
      </c>
    </row>
    <row r="2750" spans="5:6" ht="13" x14ac:dyDescent="0.15">
      <c r="E2750" s="4" t="str">
        <f t="shared" si="3"/>
        <v/>
      </c>
      <c r="F2750" s="4" t="str">
        <f t="shared" si="4"/>
        <v/>
      </c>
    </row>
    <row r="2751" spans="5:6" ht="13" x14ac:dyDescent="0.15">
      <c r="E2751" s="4" t="str">
        <f t="shared" si="3"/>
        <v/>
      </c>
      <c r="F2751" s="4" t="str">
        <f t="shared" si="4"/>
        <v/>
      </c>
    </row>
    <row r="2752" spans="5:6" ht="13" x14ac:dyDescent="0.15">
      <c r="E2752" s="4" t="str">
        <f t="shared" si="3"/>
        <v/>
      </c>
      <c r="F2752" s="4" t="str">
        <f t="shared" si="4"/>
        <v/>
      </c>
    </row>
    <row r="2753" spans="5:6" ht="13" x14ac:dyDescent="0.15">
      <c r="E2753" s="4" t="str">
        <f t="shared" si="3"/>
        <v/>
      </c>
      <c r="F2753" s="4" t="str">
        <f t="shared" si="4"/>
        <v/>
      </c>
    </row>
    <row r="2754" spans="5:6" ht="13" x14ac:dyDescent="0.15">
      <c r="E2754" s="4" t="str">
        <f t="shared" si="3"/>
        <v/>
      </c>
      <c r="F2754" s="4" t="str">
        <f t="shared" si="4"/>
        <v/>
      </c>
    </row>
    <row r="2755" spans="5:6" ht="13" x14ac:dyDescent="0.15">
      <c r="E2755" s="4" t="str">
        <f t="shared" si="3"/>
        <v/>
      </c>
      <c r="F2755" s="4" t="str">
        <f t="shared" si="4"/>
        <v/>
      </c>
    </row>
    <row r="2756" spans="5:6" ht="13" x14ac:dyDescent="0.15">
      <c r="E2756" s="4" t="str">
        <f t="shared" si="3"/>
        <v/>
      </c>
      <c r="F2756" s="4" t="str">
        <f t="shared" si="4"/>
        <v/>
      </c>
    </row>
    <row r="2757" spans="5:6" ht="13" x14ac:dyDescent="0.15">
      <c r="E2757" s="4" t="str">
        <f t="shared" si="3"/>
        <v/>
      </c>
      <c r="F2757" s="4" t="str">
        <f t="shared" si="4"/>
        <v/>
      </c>
    </row>
    <row r="2758" spans="5:6" ht="13" x14ac:dyDescent="0.15">
      <c r="E2758" s="4" t="str">
        <f t="shared" si="3"/>
        <v/>
      </c>
      <c r="F2758" s="4" t="str">
        <f t="shared" si="4"/>
        <v/>
      </c>
    </row>
    <row r="2759" spans="5:6" ht="13" x14ac:dyDescent="0.15">
      <c r="E2759" s="4" t="str">
        <f t="shared" si="3"/>
        <v/>
      </c>
      <c r="F2759" s="4" t="str">
        <f t="shared" si="4"/>
        <v/>
      </c>
    </row>
    <row r="2760" spans="5:6" ht="13" x14ac:dyDescent="0.15">
      <c r="E2760" s="4" t="str">
        <f t="shared" si="3"/>
        <v/>
      </c>
      <c r="F2760" s="4" t="str">
        <f t="shared" si="4"/>
        <v/>
      </c>
    </row>
    <row r="2761" spans="5:6" ht="13" x14ac:dyDescent="0.15">
      <c r="E2761" s="4" t="str">
        <f t="shared" si="3"/>
        <v/>
      </c>
      <c r="F2761" s="4" t="str">
        <f t="shared" si="4"/>
        <v/>
      </c>
    </row>
    <row r="2762" spans="5:6" ht="13" x14ac:dyDescent="0.15">
      <c r="E2762" s="4" t="str">
        <f t="shared" si="3"/>
        <v/>
      </c>
      <c r="F2762" s="4" t="str">
        <f t="shared" si="4"/>
        <v/>
      </c>
    </row>
    <row r="2763" spans="5:6" ht="13" x14ac:dyDescent="0.15">
      <c r="E2763" s="4" t="str">
        <f t="shared" si="3"/>
        <v/>
      </c>
      <c r="F2763" s="4" t="str">
        <f t="shared" si="4"/>
        <v/>
      </c>
    </row>
    <row r="2764" spans="5:6" ht="13" x14ac:dyDescent="0.15">
      <c r="E2764" s="4" t="str">
        <f t="shared" si="3"/>
        <v/>
      </c>
      <c r="F2764" s="4" t="str">
        <f t="shared" si="4"/>
        <v/>
      </c>
    </row>
    <row r="2765" spans="5:6" ht="13" x14ac:dyDescent="0.15">
      <c r="E2765" s="4" t="str">
        <f t="shared" si="3"/>
        <v/>
      </c>
      <c r="F2765" s="4" t="str">
        <f t="shared" si="4"/>
        <v/>
      </c>
    </row>
    <row r="2766" spans="5:6" ht="13" x14ac:dyDescent="0.15">
      <c r="E2766" s="4" t="str">
        <f t="shared" si="3"/>
        <v/>
      </c>
      <c r="F2766" s="4" t="str">
        <f t="shared" si="4"/>
        <v/>
      </c>
    </row>
    <row r="2767" spans="5:6" ht="13" x14ac:dyDescent="0.15">
      <c r="E2767" s="4" t="str">
        <f t="shared" si="3"/>
        <v/>
      </c>
      <c r="F2767" s="4" t="str">
        <f t="shared" si="4"/>
        <v/>
      </c>
    </row>
    <row r="2768" spans="5:6" ht="13" x14ac:dyDescent="0.15">
      <c r="E2768" s="4" t="str">
        <f t="shared" si="3"/>
        <v/>
      </c>
      <c r="F2768" s="4" t="str">
        <f t="shared" si="4"/>
        <v/>
      </c>
    </row>
    <row r="2769" spans="5:6" ht="13" x14ac:dyDescent="0.15">
      <c r="E2769" s="4" t="str">
        <f t="shared" si="3"/>
        <v/>
      </c>
      <c r="F2769" s="4" t="str">
        <f t="shared" si="4"/>
        <v/>
      </c>
    </row>
    <row r="2770" spans="5:6" ht="13" x14ac:dyDescent="0.15">
      <c r="E2770" s="4" t="str">
        <f t="shared" si="3"/>
        <v/>
      </c>
      <c r="F2770" s="4" t="str">
        <f t="shared" si="4"/>
        <v/>
      </c>
    </row>
    <row r="2771" spans="5:6" ht="13" x14ac:dyDescent="0.15">
      <c r="E2771" s="4" t="str">
        <f t="shared" si="3"/>
        <v/>
      </c>
      <c r="F2771" s="4" t="str">
        <f t="shared" si="4"/>
        <v/>
      </c>
    </row>
    <row r="2772" spans="5:6" ht="13" x14ac:dyDescent="0.15">
      <c r="E2772" s="4" t="str">
        <f t="shared" si="3"/>
        <v/>
      </c>
      <c r="F2772" s="4" t="str">
        <f t="shared" si="4"/>
        <v/>
      </c>
    </row>
    <row r="2773" spans="5:6" ht="13" x14ac:dyDescent="0.15">
      <c r="E2773" s="4" t="str">
        <f t="shared" si="3"/>
        <v/>
      </c>
      <c r="F2773" s="4" t="str">
        <f t="shared" si="4"/>
        <v/>
      </c>
    </row>
    <row r="2774" spans="5:6" ht="13" x14ac:dyDescent="0.15">
      <c r="E2774" s="4" t="str">
        <f t="shared" si="3"/>
        <v/>
      </c>
      <c r="F2774" s="4" t="str">
        <f t="shared" si="4"/>
        <v/>
      </c>
    </row>
    <row r="2775" spans="5:6" ht="13" x14ac:dyDescent="0.15">
      <c r="E2775" s="4" t="str">
        <f t="shared" si="3"/>
        <v/>
      </c>
      <c r="F2775" s="4" t="str">
        <f t="shared" si="4"/>
        <v/>
      </c>
    </row>
    <row r="2776" spans="5:6" ht="13" x14ac:dyDescent="0.15">
      <c r="E2776" s="4" t="str">
        <f t="shared" si="3"/>
        <v/>
      </c>
      <c r="F2776" s="4" t="str">
        <f t="shared" si="4"/>
        <v/>
      </c>
    </row>
    <row r="2777" spans="5:6" ht="13" x14ac:dyDescent="0.15">
      <c r="E2777" s="4" t="str">
        <f t="shared" si="3"/>
        <v/>
      </c>
      <c r="F2777" s="4" t="str">
        <f t="shared" si="4"/>
        <v/>
      </c>
    </row>
    <row r="2778" spans="5:6" ht="13" x14ac:dyDescent="0.15">
      <c r="E2778" s="4" t="str">
        <f t="shared" si="3"/>
        <v/>
      </c>
      <c r="F2778" s="4" t="str">
        <f t="shared" si="4"/>
        <v/>
      </c>
    </row>
    <row r="2779" spans="5:6" ht="13" x14ac:dyDescent="0.15">
      <c r="E2779" s="4" t="str">
        <f t="shared" si="3"/>
        <v/>
      </c>
      <c r="F2779" s="4" t="str">
        <f t="shared" si="4"/>
        <v/>
      </c>
    </row>
    <row r="2780" spans="5:6" ht="13" x14ac:dyDescent="0.15">
      <c r="E2780" s="4" t="str">
        <f t="shared" si="3"/>
        <v/>
      </c>
      <c r="F2780" s="4" t="str">
        <f t="shared" si="4"/>
        <v/>
      </c>
    </row>
    <row r="2781" spans="5:6" ht="13" x14ac:dyDescent="0.15">
      <c r="E2781" s="4" t="str">
        <f t="shared" si="3"/>
        <v/>
      </c>
      <c r="F2781" s="4" t="str">
        <f t="shared" si="4"/>
        <v/>
      </c>
    </row>
    <row r="2782" spans="5:6" ht="13" x14ac:dyDescent="0.15">
      <c r="E2782" s="4" t="str">
        <f t="shared" si="3"/>
        <v/>
      </c>
      <c r="F2782" s="4" t="str">
        <f t="shared" si="4"/>
        <v/>
      </c>
    </row>
    <row r="2783" spans="5:6" ht="13" x14ac:dyDescent="0.15">
      <c r="E2783" s="4" t="str">
        <f t="shared" si="3"/>
        <v/>
      </c>
      <c r="F2783" s="4" t="str">
        <f t="shared" si="4"/>
        <v/>
      </c>
    </row>
    <row r="2784" spans="5:6" ht="13" x14ac:dyDescent="0.15">
      <c r="E2784" s="4" t="str">
        <f t="shared" si="3"/>
        <v/>
      </c>
      <c r="F2784" s="4" t="str">
        <f t="shared" si="4"/>
        <v/>
      </c>
    </row>
    <row r="2785" spans="5:6" ht="13" x14ac:dyDescent="0.15">
      <c r="E2785" s="4" t="str">
        <f t="shared" si="3"/>
        <v/>
      </c>
      <c r="F2785" s="4" t="str">
        <f t="shared" si="4"/>
        <v/>
      </c>
    </row>
    <row r="2786" spans="5:6" ht="13" x14ac:dyDescent="0.15">
      <c r="E2786" s="4" t="str">
        <f t="shared" si="3"/>
        <v/>
      </c>
      <c r="F2786" s="4" t="str">
        <f t="shared" si="4"/>
        <v/>
      </c>
    </row>
    <row r="2787" spans="5:6" ht="13" x14ac:dyDescent="0.15">
      <c r="E2787" s="4" t="str">
        <f t="shared" si="3"/>
        <v/>
      </c>
      <c r="F2787" s="4" t="str">
        <f t="shared" si="4"/>
        <v/>
      </c>
    </row>
    <row r="2788" spans="5:6" ht="13" x14ac:dyDescent="0.15">
      <c r="E2788" s="4" t="str">
        <f t="shared" si="3"/>
        <v/>
      </c>
      <c r="F2788" s="4" t="str">
        <f t="shared" si="4"/>
        <v/>
      </c>
    </row>
    <row r="2789" spans="5:6" ht="13" x14ac:dyDescent="0.15">
      <c r="E2789" s="4" t="str">
        <f t="shared" si="3"/>
        <v/>
      </c>
      <c r="F2789" s="4" t="str">
        <f t="shared" si="4"/>
        <v/>
      </c>
    </row>
    <row r="2790" spans="5:6" ht="13" x14ac:dyDescent="0.15">
      <c r="E2790" s="4" t="str">
        <f t="shared" si="3"/>
        <v/>
      </c>
      <c r="F2790" s="4" t="str">
        <f t="shared" si="4"/>
        <v/>
      </c>
    </row>
    <row r="2791" spans="5:6" ht="13" x14ac:dyDescent="0.15">
      <c r="E2791" s="4" t="str">
        <f t="shared" si="3"/>
        <v/>
      </c>
      <c r="F2791" s="4" t="str">
        <f t="shared" si="4"/>
        <v/>
      </c>
    </row>
    <row r="2792" spans="5:6" ht="13" x14ac:dyDescent="0.15">
      <c r="E2792" s="4" t="str">
        <f t="shared" si="3"/>
        <v/>
      </c>
      <c r="F2792" s="4" t="str">
        <f t="shared" si="4"/>
        <v/>
      </c>
    </row>
    <row r="2793" spans="5:6" ht="13" x14ac:dyDescent="0.15">
      <c r="E2793" s="4" t="str">
        <f t="shared" si="3"/>
        <v/>
      </c>
      <c r="F2793" s="4" t="str">
        <f t="shared" si="4"/>
        <v/>
      </c>
    </row>
    <row r="2794" spans="5:6" ht="13" x14ac:dyDescent="0.15">
      <c r="E2794" s="4" t="str">
        <f t="shared" si="3"/>
        <v/>
      </c>
      <c r="F2794" s="4" t="str">
        <f t="shared" si="4"/>
        <v/>
      </c>
    </row>
    <row r="2795" spans="5:6" ht="13" x14ac:dyDescent="0.15">
      <c r="E2795" s="4" t="str">
        <f t="shared" si="3"/>
        <v/>
      </c>
      <c r="F2795" s="4" t="str">
        <f t="shared" si="4"/>
        <v/>
      </c>
    </row>
    <row r="2796" spans="5:6" ht="13" x14ac:dyDescent="0.15">
      <c r="E2796" s="4" t="str">
        <f t="shared" si="3"/>
        <v/>
      </c>
      <c r="F2796" s="4" t="str">
        <f t="shared" si="4"/>
        <v/>
      </c>
    </row>
    <row r="2797" spans="5:6" ht="13" x14ac:dyDescent="0.15">
      <c r="E2797" s="4" t="str">
        <f t="shared" si="3"/>
        <v/>
      </c>
      <c r="F2797" s="4" t="str">
        <f t="shared" si="4"/>
        <v/>
      </c>
    </row>
    <row r="2798" spans="5:6" ht="13" x14ac:dyDescent="0.15">
      <c r="E2798" s="4" t="str">
        <f t="shared" si="3"/>
        <v/>
      </c>
      <c r="F2798" s="4" t="str">
        <f t="shared" si="4"/>
        <v/>
      </c>
    </row>
    <row r="2799" spans="5:6" ht="13" x14ac:dyDescent="0.15">
      <c r="E2799" s="4" t="str">
        <f t="shared" si="3"/>
        <v/>
      </c>
      <c r="F2799" s="4" t="str">
        <f t="shared" si="4"/>
        <v/>
      </c>
    </row>
    <row r="2800" spans="5:6" ht="13" x14ac:dyDescent="0.15">
      <c r="E2800" s="4" t="str">
        <f t="shared" si="3"/>
        <v/>
      </c>
      <c r="F2800" s="4" t="str">
        <f t="shared" si="4"/>
        <v/>
      </c>
    </row>
    <row r="2801" spans="5:6" ht="13" x14ac:dyDescent="0.15">
      <c r="E2801" s="4" t="str">
        <f t="shared" si="3"/>
        <v/>
      </c>
      <c r="F2801" s="4" t="str">
        <f t="shared" si="4"/>
        <v/>
      </c>
    </row>
    <row r="2802" spans="5:6" ht="13" x14ac:dyDescent="0.15">
      <c r="E2802" s="4" t="str">
        <f t="shared" si="3"/>
        <v/>
      </c>
      <c r="F2802" s="4" t="str">
        <f t="shared" si="4"/>
        <v/>
      </c>
    </row>
    <row r="2803" spans="5:6" ht="13" x14ac:dyDescent="0.15">
      <c r="E2803" s="4" t="str">
        <f t="shared" si="3"/>
        <v/>
      </c>
      <c r="F2803" s="4" t="str">
        <f t="shared" si="4"/>
        <v/>
      </c>
    </row>
    <row r="2804" spans="5:6" ht="13" x14ac:dyDescent="0.15">
      <c r="E2804" s="4" t="str">
        <f t="shared" si="3"/>
        <v/>
      </c>
      <c r="F2804" s="4" t="str">
        <f t="shared" si="4"/>
        <v/>
      </c>
    </row>
    <row r="2805" spans="5:6" ht="13" x14ac:dyDescent="0.15">
      <c r="E2805" s="4" t="str">
        <f t="shared" si="3"/>
        <v/>
      </c>
      <c r="F2805" s="4" t="str">
        <f t="shared" si="4"/>
        <v/>
      </c>
    </row>
    <row r="2806" spans="5:6" ht="13" x14ac:dyDescent="0.15">
      <c r="E2806" s="4" t="str">
        <f t="shared" si="3"/>
        <v/>
      </c>
      <c r="F2806" s="4" t="str">
        <f t="shared" si="4"/>
        <v/>
      </c>
    </row>
    <row r="2807" spans="5:6" ht="13" x14ac:dyDescent="0.15">
      <c r="E2807" s="4" t="str">
        <f t="shared" si="3"/>
        <v/>
      </c>
      <c r="F2807" s="4" t="str">
        <f t="shared" si="4"/>
        <v/>
      </c>
    </row>
    <row r="2808" spans="5:6" ht="13" x14ac:dyDescent="0.15">
      <c r="E2808" s="4" t="str">
        <f t="shared" si="3"/>
        <v/>
      </c>
      <c r="F2808" s="4" t="str">
        <f t="shared" si="4"/>
        <v/>
      </c>
    </row>
    <row r="2809" spans="5:6" ht="13" x14ac:dyDescent="0.15">
      <c r="E2809" s="4" t="str">
        <f t="shared" si="3"/>
        <v/>
      </c>
      <c r="F2809" s="4" t="str">
        <f t="shared" si="4"/>
        <v/>
      </c>
    </row>
    <row r="2810" spans="5:6" ht="13" x14ac:dyDescent="0.15">
      <c r="E2810" s="4" t="str">
        <f t="shared" si="3"/>
        <v/>
      </c>
      <c r="F2810" s="4" t="str">
        <f t="shared" si="4"/>
        <v/>
      </c>
    </row>
    <row r="2811" spans="5:6" ht="13" x14ac:dyDescent="0.15">
      <c r="E2811" s="4" t="str">
        <f t="shared" si="3"/>
        <v/>
      </c>
      <c r="F2811" s="4" t="str">
        <f t="shared" si="4"/>
        <v/>
      </c>
    </row>
    <row r="2812" spans="5:6" ht="13" x14ac:dyDescent="0.15">
      <c r="E2812" s="4" t="str">
        <f t="shared" si="3"/>
        <v/>
      </c>
      <c r="F2812" s="4" t="str">
        <f t="shared" si="4"/>
        <v/>
      </c>
    </row>
    <row r="2813" spans="5:6" ht="13" x14ac:dyDescent="0.15">
      <c r="E2813" s="4" t="str">
        <f t="shared" si="3"/>
        <v/>
      </c>
      <c r="F2813" s="4" t="str">
        <f t="shared" si="4"/>
        <v/>
      </c>
    </row>
    <row r="2814" spans="5:6" ht="13" x14ac:dyDescent="0.15">
      <c r="E2814" s="4" t="str">
        <f t="shared" si="3"/>
        <v/>
      </c>
      <c r="F2814" s="4" t="str">
        <f t="shared" si="4"/>
        <v/>
      </c>
    </row>
    <row r="2815" spans="5:6" ht="13" x14ac:dyDescent="0.15">
      <c r="E2815" s="4" t="str">
        <f t="shared" si="3"/>
        <v/>
      </c>
      <c r="F2815" s="4" t="str">
        <f t="shared" si="4"/>
        <v/>
      </c>
    </row>
    <row r="2816" spans="5:6" ht="13" x14ac:dyDescent="0.15">
      <c r="E2816" s="4" t="str">
        <f t="shared" si="3"/>
        <v/>
      </c>
      <c r="F2816" s="4" t="str">
        <f t="shared" si="4"/>
        <v/>
      </c>
    </row>
    <row r="2817" spans="5:6" ht="13" x14ac:dyDescent="0.15">
      <c r="E2817" s="4" t="str">
        <f t="shared" si="3"/>
        <v/>
      </c>
      <c r="F2817" s="4" t="str">
        <f t="shared" si="4"/>
        <v/>
      </c>
    </row>
    <row r="2818" spans="5:6" ht="13" x14ac:dyDescent="0.15">
      <c r="E2818" s="4" t="str">
        <f t="shared" si="3"/>
        <v/>
      </c>
      <c r="F2818" s="4" t="str">
        <f t="shared" si="4"/>
        <v/>
      </c>
    </row>
    <row r="2819" spans="5:6" ht="13" x14ac:dyDescent="0.15">
      <c r="E2819" s="4" t="str">
        <f t="shared" si="3"/>
        <v/>
      </c>
      <c r="F2819" s="4" t="str">
        <f t="shared" si="4"/>
        <v/>
      </c>
    </row>
    <row r="2820" spans="5:6" ht="13" x14ac:dyDescent="0.15">
      <c r="E2820" s="4" t="str">
        <f t="shared" si="3"/>
        <v/>
      </c>
      <c r="F2820" s="4" t="str">
        <f t="shared" si="4"/>
        <v/>
      </c>
    </row>
    <row r="2821" spans="5:6" ht="13" x14ac:dyDescent="0.15">
      <c r="E2821" s="4" t="str">
        <f t="shared" si="3"/>
        <v/>
      </c>
      <c r="F2821" s="4" t="str">
        <f t="shared" si="4"/>
        <v/>
      </c>
    </row>
    <row r="2822" spans="5:6" ht="13" x14ac:dyDescent="0.15">
      <c r="E2822" s="4" t="str">
        <f t="shared" si="3"/>
        <v/>
      </c>
      <c r="F2822" s="4" t="str">
        <f t="shared" si="4"/>
        <v/>
      </c>
    </row>
    <row r="2823" spans="5:6" ht="13" x14ac:dyDescent="0.15">
      <c r="E2823" s="4" t="str">
        <f t="shared" si="3"/>
        <v/>
      </c>
      <c r="F2823" s="4" t="str">
        <f t="shared" si="4"/>
        <v/>
      </c>
    </row>
    <row r="2824" spans="5:6" ht="13" x14ac:dyDescent="0.15">
      <c r="E2824" s="4" t="str">
        <f t="shared" si="3"/>
        <v/>
      </c>
      <c r="F2824" s="4" t="str">
        <f t="shared" si="4"/>
        <v/>
      </c>
    </row>
    <row r="2825" spans="5:6" ht="13" x14ac:dyDescent="0.15">
      <c r="E2825" s="4" t="str">
        <f t="shared" si="3"/>
        <v/>
      </c>
      <c r="F2825" s="4" t="str">
        <f t="shared" si="4"/>
        <v/>
      </c>
    </row>
    <row r="2826" spans="5:6" ht="13" x14ac:dyDescent="0.15">
      <c r="E2826" s="4" t="str">
        <f t="shared" si="3"/>
        <v/>
      </c>
      <c r="F2826" s="4" t="str">
        <f t="shared" si="4"/>
        <v/>
      </c>
    </row>
    <row r="2827" spans="5:6" ht="13" x14ac:dyDescent="0.15">
      <c r="E2827" s="4" t="str">
        <f t="shared" si="3"/>
        <v/>
      </c>
      <c r="F2827" s="4" t="str">
        <f t="shared" si="4"/>
        <v/>
      </c>
    </row>
    <row r="2828" spans="5:6" ht="13" x14ac:dyDescent="0.15">
      <c r="E2828" s="4" t="str">
        <f t="shared" si="3"/>
        <v/>
      </c>
      <c r="F2828" s="4" t="str">
        <f t="shared" si="4"/>
        <v/>
      </c>
    </row>
    <row r="2829" spans="5:6" ht="13" x14ac:dyDescent="0.15">
      <c r="E2829" s="4" t="str">
        <f t="shared" si="3"/>
        <v/>
      </c>
      <c r="F2829" s="4" t="str">
        <f t="shared" si="4"/>
        <v/>
      </c>
    </row>
    <row r="2830" spans="5:6" ht="13" x14ac:dyDescent="0.15">
      <c r="E2830" s="4" t="str">
        <f t="shared" si="3"/>
        <v/>
      </c>
      <c r="F2830" s="4" t="str">
        <f t="shared" si="4"/>
        <v/>
      </c>
    </row>
    <row r="2831" spans="5:6" ht="13" x14ac:dyDescent="0.15">
      <c r="E2831" s="4" t="str">
        <f t="shared" si="3"/>
        <v/>
      </c>
      <c r="F2831" s="4" t="str">
        <f t="shared" si="4"/>
        <v/>
      </c>
    </row>
    <row r="2832" spans="5:6" ht="13" x14ac:dyDescent="0.15">
      <c r="E2832" s="4" t="str">
        <f t="shared" si="3"/>
        <v/>
      </c>
      <c r="F2832" s="4" t="str">
        <f t="shared" si="4"/>
        <v/>
      </c>
    </row>
    <row r="2833" spans="5:6" ht="13" x14ac:dyDescent="0.15">
      <c r="E2833" s="4" t="str">
        <f t="shared" si="3"/>
        <v/>
      </c>
      <c r="F2833" s="4" t="str">
        <f t="shared" si="4"/>
        <v/>
      </c>
    </row>
    <row r="2834" spans="5:6" ht="13" x14ac:dyDescent="0.15">
      <c r="E2834" s="4" t="str">
        <f t="shared" si="3"/>
        <v/>
      </c>
      <c r="F2834" s="4" t="str">
        <f t="shared" si="4"/>
        <v/>
      </c>
    </row>
    <row r="2835" spans="5:6" ht="13" x14ac:dyDescent="0.15">
      <c r="E2835" s="4" t="str">
        <f t="shared" si="3"/>
        <v/>
      </c>
      <c r="F2835" s="4" t="str">
        <f t="shared" si="4"/>
        <v/>
      </c>
    </row>
    <row r="2836" spans="5:6" ht="13" x14ac:dyDescent="0.15">
      <c r="E2836" s="4" t="str">
        <f t="shared" si="3"/>
        <v/>
      </c>
      <c r="F2836" s="4" t="str">
        <f t="shared" si="4"/>
        <v/>
      </c>
    </row>
    <row r="2837" spans="5:6" ht="13" x14ac:dyDescent="0.15">
      <c r="E2837" s="4" t="str">
        <f t="shared" si="3"/>
        <v/>
      </c>
      <c r="F2837" s="4" t="str">
        <f t="shared" si="4"/>
        <v/>
      </c>
    </row>
    <row r="2838" spans="5:6" ht="13" x14ac:dyDescent="0.15">
      <c r="E2838" s="4" t="str">
        <f t="shared" si="3"/>
        <v/>
      </c>
      <c r="F2838" s="4" t="str">
        <f t="shared" si="4"/>
        <v/>
      </c>
    </row>
    <row r="2839" spans="5:6" ht="13" x14ac:dyDescent="0.15">
      <c r="E2839" s="4" t="str">
        <f t="shared" si="3"/>
        <v/>
      </c>
      <c r="F2839" s="4" t="str">
        <f t="shared" si="4"/>
        <v/>
      </c>
    </row>
    <row r="2840" spans="5:6" ht="13" x14ac:dyDescent="0.15">
      <c r="E2840" s="4" t="str">
        <f t="shared" si="3"/>
        <v/>
      </c>
    </row>
    <row r="2841" spans="5:6" ht="13" x14ac:dyDescent="0.15">
      <c r="E2841" s="4" t="str">
        <f t="shared" si="3"/>
        <v/>
      </c>
    </row>
    <row r="2842" spans="5:6" ht="13" x14ac:dyDescent="0.15">
      <c r="E2842" s="4" t="str">
        <f t="shared" si="3"/>
        <v/>
      </c>
    </row>
    <row r="2843" spans="5:6" ht="13" x14ac:dyDescent="0.15">
      <c r="E2843" s="4" t="str">
        <f t="shared" si="3"/>
        <v/>
      </c>
    </row>
    <row r="2844" spans="5:6" ht="13" x14ac:dyDescent="0.15">
      <c r="E2844" s="4" t="str">
        <f t="shared" si="3"/>
        <v/>
      </c>
    </row>
    <row r="2845" spans="5:6" ht="13" x14ac:dyDescent="0.15">
      <c r="E2845" s="4" t="str">
        <f t="shared" si="3"/>
        <v/>
      </c>
    </row>
    <row r="2846" spans="5:6" ht="13" x14ac:dyDescent="0.15">
      <c r="E2846" s="4" t="str">
        <f t="shared" si="3"/>
        <v/>
      </c>
    </row>
    <row r="2847" spans="5:6" ht="13" x14ac:dyDescent="0.15">
      <c r="E2847" s="4" t="str">
        <f t="shared" si="3"/>
        <v/>
      </c>
    </row>
    <row r="2848" spans="5:6" ht="13" x14ac:dyDescent="0.15">
      <c r="E2848" s="4" t="str">
        <f t="shared" si="3"/>
        <v/>
      </c>
    </row>
    <row r="2849" spans="5:5" ht="13" x14ac:dyDescent="0.15">
      <c r="E2849" s="4" t="str">
        <f t="shared" si="3"/>
        <v/>
      </c>
    </row>
    <row r="2850" spans="5:5" ht="13" x14ac:dyDescent="0.15">
      <c r="E2850" s="4" t="str">
        <f t="shared" si="3"/>
        <v/>
      </c>
    </row>
    <row r="2851" spans="5:5" ht="13" x14ac:dyDescent="0.15">
      <c r="E2851" s="4" t="str">
        <f t="shared" si="3"/>
        <v/>
      </c>
    </row>
    <row r="2852" spans="5:5" ht="13" x14ac:dyDescent="0.15">
      <c r="E2852" s="4" t="str">
        <f t="shared" si="3"/>
        <v/>
      </c>
    </row>
    <row r="2853" spans="5:5" ht="13" x14ac:dyDescent="0.15">
      <c r="E2853" s="4" t="str">
        <f t="shared" si="3"/>
        <v/>
      </c>
    </row>
    <row r="2854" spans="5:5" ht="13" x14ac:dyDescent="0.15">
      <c r="E2854" s="4" t="str">
        <f t="shared" si="3"/>
        <v/>
      </c>
    </row>
    <row r="2855" spans="5:5" ht="13" x14ac:dyDescent="0.15">
      <c r="E2855" s="4" t="str">
        <f t="shared" si="3"/>
        <v/>
      </c>
    </row>
    <row r="2856" spans="5:5" ht="13" x14ac:dyDescent="0.15">
      <c r="E2856" s="4" t="str">
        <f t="shared" si="3"/>
        <v/>
      </c>
    </row>
    <row r="2857" spans="5:5" ht="13" x14ac:dyDescent="0.15">
      <c r="E2857" s="4" t="str">
        <f t="shared" si="3"/>
        <v/>
      </c>
    </row>
    <row r="2858" spans="5:5" ht="13" x14ac:dyDescent="0.15">
      <c r="E2858" s="4" t="str">
        <f t="shared" si="3"/>
        <v/>
      </c>
    </row>
    <row r="2859" spans="5:5" ht="13" x14ac:dyDescent="0.15">
      <c r="E2859" s="4" t="str">
        <f t="shared" si="3"/>
        <v/>
      </c>
    </row>
    <row r="2860" spans="5:5" ht="13" x14ac:dyDescent="0.15">
      <c r="E2860" s="4" t="str">
        <f t="shared" si="3"/>
        <v/>
      </c>
    </row>
    <row r="2861" spans="5:5" ht="13" x14ac:dyDescent="0.15">
      <c r="E2861" s="4" t="str">
        <f t="shared" si="3"/>
        <v/>
      </c>
    </row>
    <row r="2862" spans="5:5" ht="13" x14ac:dyDescent="0.15">
      <c r="E2862" s="4" t="str">
        <f t="shared" si="3"/>
        <v/>
      </c>
    </row>
    <row r="2863" spans="5:5" ht="13" x14ac:dyDescent="0.15">
      <c r="E2863" s="4" t="str">
        <f t="shared" si="3"/>
        <v/>
      </c>
    </row>
    <row r="2864" spans="5:5" ht="13" x14ac:dyDescent="0.15">
      <c r="E2864" s="4" t="str">
        <f t="shared" si="3"/>
        <v/>
      </c>
    </row>
    <row r="2865" spans="5:5" ht="13" x14ac:dyDescent="0.15">
      <c r="E2865" s="4" t="str">
        <f t="shared" si="3"/>
        <v/>
      </c>
    </row>
    <row r="2866" spans="5:5" ht="13" x14ac:dyDescent="0.15">
      <c r="E2866" s="4" t="str">
        <f t="shared" si="3"/>
        <v/>
      </c>
    </row>
    <row r="2867" spans="5:5" ht="13" x14ac:dyDescent="0.15">
      <c r="E2867" s="4" t="str">
        <f t="shared" si="3"/>
        <v/>
      </c>
    </row>
    <row r="2868" spans="5:5" ht="13" x14ac:dyDescent="0.15">
      <c r="E2868" s="4" t="str">
        <f t="shared" si="3"/>
        <v/>
      </c>
    </row>
    <row r="2869" spans="5:5" ht="13" x14ac:dyDescent="0.15">
      <c r="E2869" s="4" t="str">
        <f t="shared" si="3"/>
        <v/>
      </c>
    </row>
    <row r="2870" spans="5:5" ht="13" x14ac:dyDescent="0.15">
      <c r="E2870" s="4" t="str">
        <f t="shared" si="3"/>
        <v/>
      </c>
    </row>
    <row r="2871" spans="5:5" ht="13" x14ac:dyDescent="0.15">
      <c r="E2871" s="4" t="str">
        <f t="shared" si="3"/>
        <v/>
      </c>
    </row>
    <row r="2872" spans="5:5" ht="13" x14ac:dyDescent="0.15">
      <c r="E2872" s="4" t="str">
        <f t="shared" si="3"/>
        <v/>
      </c>
    </row>
    <row r="2873" spans="5:5" ht="13" x14ac:dyDescent="0.15">
      <c r="E2873" s="4" t="str">
        <f t="shared" si="3"/>
        <v/>
      </c>
    </row>
    <row r="2874" spans="5:5" ht="13" x14ac:dyDescent="0.15">
      <c r="E2874" s="4" t="str">
        <f t="shared" si="3"/>
        <v/>
      </c>
    </row>
    <row r="2875" spans="5:5" ht="13" x14ac:dyDescent="0.15">
      <c r="E2875" s="4" t="str">
        <f t="shared" si="3"/>
        <v/>
      </c>
    </row>
    <row r="2876" spans="5:5" ht="13" x14ac:dyDescent="0.15">
      <c r="E2876" s="4" t="str">
        <f t="shared" si="3"/>
        <v/>
      </c>
    </row>
    <row r="2877" spans="5:5" ht="13" x14ac:dyDescent="0.15">
      <c r="E2877" s="4" t="str">
        <f t="shared" si="3"/>
        <v/>
      </c>
    </row>
    <row r="2878" spans="5:5" ht="13" x14ac:dyDescent="0.15">
      <c r="E2878" s="4" t="str">
        <f t="shared" si="3"/>
        <v/>
      </c>
    </row>
    <row r="2879" spans="5:5" ht="13" x14ac:dyDescent="0.15">
      <c r="E2879" s="4" t="str">
        <f t="shared" si="3"/>
        <v/>
      </c>
    </row>
    <row r="2880" spans="5:5" ht="13" x14ac:dyDescent="0.15">
      <c r="E2880" s="4" t="str">
        <f t="shared" si="3"/>
        <v/>
      </c>
    </row>
    <row r="2881" spans="5:5" ht="13" x14ac:dyDescent="0.15">
      <c r="E2881" s="4" t="str">
        <f t="shared" si="3"/>
        <v/>
      </c>
    </row>
    <row r="2882" spans="5:5" ht="13" x14ac:dyDescent="0.15">
      <c r="E2882" s="4" t="str">
        <f t="shared" si="3"/>
        <v/>
      </c>
    </row>
    <row r="2883" spans="5:5" ht="13" x14ac:dyDescent="0.15">
      <c r="E2883" s="4" t="str">
        <f t="shared" si="3"/>
        <v/>
      </c>
    </row>
    <row r="2884" spans="5:5" ht="13" x14ac:dyDescent="0.15">
      <c r="E2884" s="4" t="str">
        <f t="shared" si="3"/>
        <v/>
      </c>
    </row>
    <row r="2885" spans="5:5" ht="13" x14ac:dyDescent="0.15">
      <c r="E2885" s="4" t="str">
        <f t="shared" si="3"/>
        <v/>
      </c>
    </row>
    <row r="2886" spans="5:5" ht="13" x14ac:dyDescent="0.15">
      <c r="E2886" s="4" t="str">
        <f t="shared" si="3"/>
        <v/>
      </c>
    </row>
    <row r="2887" spans="5:5" ht="13" x14ac:dyDescent="0.15">
      <c r="E2887" s="4" t="str">
        <f t="shared" si="3"/>
        <v/>
      </c>
    </row>
    <row r="2888" spans="5:5" ht="13" x14ac:dyDescent="0.15">
      <c r="E2888" s="4" t="str">
        <f t="shared" si="3"/>
        <v/>
      </c>
    </row>
    <row r="2889" spans="5:5" ht="13" x14ac:dyDescent="0.15">
      <c r="E2889" s="4" t="str">
        <f t="shared" si="3"/>
        <v/>
      </c>
    </row>
    <row r="2890" spans="5:5" ht="13" x14ac:dyDescent="0.15">
      <c r="E2890" s="4" t="str">
        <f t="shared" si="3"/>
        <v/>
      </c>
    </row>
    <row r="2891" spans="5:5" ht="13" x14ac:dyDescent="0.15">
      <c r="E2891" s="4" t="str">
        <f t="shared" si="3"/>
        <v/>
      </c>
    </row>
    <row r="2892" spans="5:5" ht="13" x14ac:dyDescent="0.15">
      <c r="E2892" s="4" t="str">
        <f t="shared" si="3"/>
        <v/>
      </c>
    </row>
    <row r="2893" spans="5:5" ht="13" x14ac:dyDescent="0.15">
      <c r="E2893" s="4" t="str">
        <f t="shared" si="3"/>
        <v/>
      </c>
    </row>
    <row r="2894" spans="5:5" ht="13" x14ac:dyDescent="0.15">
      <c r="E2894" s="4" t="str">
        <f t="shared" si="3"/>
        <v/>
      </c>
    </row>
    <row r="2895" spans="5:5" ht="13" x14ac:dyDescent="0.15">
      <c r="E2895" s="4" t="str">
        <f t="shared" si="3"/>
        <v/>
      </c>
    </row>
    <row r="2896" spans="5:5" ht="13" x14ac:dyDescent="0.15">
      <c r="E2896" s="4" t="str">
        <f t="shared" si="3"/>
        <v/>
      </c>
    </row>
    <row r="2897" spans="5:5" ht="13" x14ac:dyDescent="0.15">
      <c r="E2897" s="4" t="str">
        <f t="shared" si="3"/>
        <v/>
      </c>
    </row>
    <row r="2898" spans="5:5" ht="13" x14ac:dyDescent="0.15">
      <c r="E2898" s="4" t="str">
        <f t="shared" si="3"/>
        <v/>
      </c>
    </row>
    <row r="2899" spans="5:5" ht="13" x14ac:dyDescent="0.15">
      <c r="E2899" s="4" t="str">
        <f t="shared" si="3"/>
        <v/>
      </c>
    </row>
    <row r="2900" spans="5:5" ht="13" x14ac:dyDescent="0.15">
      <c r="E2900" s="4" t="str">
        <f t="shared" si="3"/>
        <v/>
      </c>
    </row>
    <row r="2901" spans="5:5" ht="13" x14ac:dyDescent="0.15">
      <c r="E2901" s="4" t="str">
        <f t="shared" si="3"/>
        <v/>
      </c>
    </row>
    <row r="2902" spans="5:5" ht="13" x14ac:dyDescent="0.15">
      <c r="E2902" s="4" t="str">
        <f t="shared" si="3"/>
        <v/>
      </c>
    </row>
    <row r="2903" spans="5:5" ht="13" x14ac:dyDescent="0.15">
      <c r="E2903" s="4" t="str">
        <f t="shared" si="3"/>
        <v/>
      </c>
    </row>
    <row r="2904" spans="5:5" ht="13" x14ac:dyDescent="0.15">
      <c r="E2904" s="4" t="str">
        <f t="shared" si="3"/>
        <v/>
      </c>
    </row>
    <row r="2905" spans="5:5" ht="13" x14ac:dyDescent="0.15">
      <c r="E2905" s="4" t="str">
        <f t="shared" si="3"/>
        <v/>
      </c>
    </row>
    <row r="2906" spans="5:5" ht="13" x14ac:dyDescent="0.15">
      <c r="E2906" s="4" t="str">
        <f t="shared" si="3"/>
        <v/>
      </c>
    </row>
    <row r="2907" spans="5:5" ht="13" x14ac:dyDescent="0.15">
      <c r="E2907" s="4" t="str">
        <f t="shared" si="3"/>
        <v/>
      </c>
    </row>
    <row r="2908" spans="5:5" ht="13" x14ac:dyDescent="0.15">
      <c r="E2908" s="4" t="str">
        <f t="shared" si="3"/>
        <v/>
      </c>
    </row>
    <row r="2909" spans="5:5" ht="13" x14ac:dyDescent="0.15">
      <c r="E2909" s="4" t="str">
        <f t="shared" si="3"/>
        <v/>
      </c>
    </row>
    <row r="2910" spans="5:5" ht="13" x14ac:dyDescent="0.15">
      <c r="E2910" s="4" t="str">
        <f t="shared" si="3"/>
        <v/>
      </c>
    </row>
    <row r="2911" spans="5:5" ht="13" x14ac:dyDescent="0.15">
      <c r="E2911" s="4" t="str">
        <f t="shared" si="3"/>
        <v/>
      </c>
    </row>
    <row r="2912" spans="5:5" ht="13" x14ac:dyDescent="0.15">
      <c r="E2912" s="4" t="str">
        <f t="shared" si="3"/>
        <v/>
      </c>
    </row>
    <row r="2913" spans="5:5" ht="13" x14ac:dyDescent="0.15">
      <c r="E2913" s="4" t="str">
        <f t="shared" si="3"/>
        <v/>
      </c>
    </row>
    <row r="2914" spans="5:5" ht="13" x14ac:dyDescent="0.15">
      <c r="E2914" s="4" t="str">
        <f t="shared" si="3"/>
        <v/>
      </c>
    </row>
    <row r="2915" spans="5:5" ht="13" x14ac:dyDescent="0.15">
      <c r="E2915" s="4" t="str">
        <f t="shared" si="3"/>
        <v/>
      </c>
    </row>
    <row r="2916" spans="5:5" ht="13" x14ac:dyDescent="0.15">
      <c r="E2916" s="4" t="str">
        <f t="shared" si="3"/>
        <v/>
      </c>
    </row>
    <row r="2917" spans="5:5" ht="13" x14ac:dyDescent="0.15">
      <c r="E2917" s="4" t="str">
        <f t="shared" si="3"/>
        <v/>
      </c>
    </row>
    <row r="2918" spans="5:5" ht="13" x14ac:dyDescent="0.15">
      <c r="E2918" s="4" t="str">
        <f t="shared" si="3"/>
        <v/>
      </c>
    </row>
    <row r="2919" spans="5:5" ht="13" x14ac:dyDescent="0.15">
      <c r="E2919" s="4" t="str">
        <f t="shared" si="3"/>
        <v/>
      </c>
    </row>
    <row r="2920" spans="5:5" ht="13" x14ac:dyDescent="0.15">
      <c r="E2920" s="4" t="str">
        <f t="shared" si="3"/>
        <v/>
      </c>
    </row>
    <row r="2921" spans="5:5" ht="13" x14ac:dyDescent="0.15">
      <c r="E2921" s="4" t="str">
        <f t="shared" si="3"/>
        <v/>
      </c>
    </row>
    <row r="2922" spans="5:5" ht="13" x14ac:dyDescent="0.15">
      <c r="E2922" s="4" t="str">
        <f t="shared" si="3"/>
        <v/>
      </c>
    </row>
    <row r="2923" spans="5:5" ht="13" x14ac:dyDescent="0.15">
      <c r="E2923" s="4" t="str">
        <f t="shared" si="3"/>
        <v/>
      </c>
    </row>
    <row r="2924" spans="5:5" ht="13" x14ac:dyDescent="0.15">
      <c r="E2924" s="4" t="str">
        <f t="shared" si="3"/>
        <v/>
      </c>
    </row>
    <row r="2925" spans="5:5" ht="13" x14ac:dyDescent="0.15">
      <c r="E2925" s="4" t="str">
        <f t="shared" si="3"/>
        <v/>
      </c>
    </row>
    <row r="2926" spans="5:5" ht="13" x14ac:dyDescent="0.15">
      <c r="E2926" s="4" t="str">
        <f t="shared" si="3"/>
        <v/>
      </c>
    </row>
    <row r="2927" spans="5:5" ht="13" x14ac:dyDescent="0.15">
      <c r="E2927" s="4" t="str">
        <f t="shared" si="3"/>
        <v/>
      </c>
    </row>
    <row r="2928" spans="5:5" ht="13" x14ac:dyDescent="0.15">
      <c r="E2928" s="4" t="str">
        <f t="shared" si="3"/>
        <v/>
      </c>
    </row>
    <row r="2929" spans="5:5" ht="13" x14ac:dyDescent="0.15">
      <c r="E2929" s="4" t="str">
        <f t="shared" si="3"/>
        <v/>
      </c>
    </row>
    <row r="2930" spans="5:5" ht="13" x14ac:dyDescent="0.15">
      <c r="E2930" s="4" t="str">
        <f t="shared" si="3"/>
        <v/>
      </c>
    </row>
    <row r="2931" spans="5:5" ht="13" x14ac:dyDescent="0.15">
      <c r="E2931" s="4" t="str">
        <f t="shared" si="3"/>
        <v/>
      </c>
    </row>
    <row r="2932" spans="5:5" ht="13" x14ac:dyDescent="0.15">
      <c r="E2932" s="4" t="str">
        <f t="shared" si="3"/>
        <v/>
      </c>
    </row>
    <row r="2933" spans="5:5" ht="13" x14ac:dyDescent="0.15">
      <c r="E2933" s="4" t="str">
        <f t="shared" si="3"/>
        <v/>
      </c>
    </row>
    <row r="2934" spans="5:5" ht="13" x14ac:dyDescent="0.15">
      <c r="E2934" s="4" t="str">
        <f t="shared" si="3"/>
        <v/>
      </c>
    </row>
    <row r="2935" spans="5:5" ht="13" x14ac:dyDescent="0.15">
      <c r="E2935" s="4" t="str">
        <f t="shared" si="3"/>
        <v/>
      </c>
    </row>
    <row r="2936" spans="5:5" ht="13" x14ac:dyDescent="0.15">
      <c r="E2936" s="4" t="str">
        <f t="shared" si="3"/>
        <v/>
      </c>
    </row>
    <row r="2937" spans="5:5" ht="13" x14ac:dyDescent="0.15">
      <c r="E2937" s="4" t="str">
        <f t="shared" si="3"/>
        <v/>
      </c>
    </row>
    <row r="2938" spans="5:5" ht="13" x14ac:dyDescent="0.15">
      <c r="E2938" s="4" t="str">
        <f t="shared" si="3"/>
        <v/>
      </c>
    </row>
    <row r="2939" spans="5:5" ht="13" x14ac:dyDescent="0.15">
      <c r="E2939" s="4" t="str">
        <f t="shared" si="3"/>
        <v/>
      </c>
    </row>
    <row r="2940" spans="5:5" ht="13" x14ac:dyDescent="0.15">
      <c r="E2940" s="4" t="str">
        <f t="shared" si="3"/>
        <v/>
      </c>
    </row>
    <row r="2941" spans="5:5" ht="13" x14ac:dyDescent="0.15">
      <c r="E2941" s="4" t="str">
        <f t="shared" si="3"/>
        <v/>
      </c>
    </row>
    <row r="2942" spans="5:5" ht="13" x14ac:dyDescent="0.15">
      <c r="E2942" s="4" t="str">
        <f t="shared" si="3"/>
        <v/>
      </c>
    </row>
    <row r="2943" spans="5:5" ht="13" x14ac:dyDescent="0.15">
      <c r="E2943" s="4" t="str">
        <f t="shared" si="3"/>
        <v/>
      </c>
    </row>
    <row r="2944" spans="5:5" ht="13" x14ac:dyDescent="0.15">
      <c r="E2944" s="4" t="str">
        <f t="shared" si="3"/>
        <v/>
      </c>
    </row>
    <row r="2945" spans="5:5" ht="13" x14ac:dyDescent="0.15">
      <c r="E2945" s="4" t="str">
        <f t="shared" si="3"/>
        <v/>
      </c>
    </row>
    <row r="2946" spans="5:5" ht="13" x14ac:dyDescent="0.15">
      <c r="E2946" s="4" t="str">
        <f t="shared" si="3"/>
        <v/>
      </c>
    </row>
    <row r="2947" spans="5:5" ht="13" x14ac:dyDescent="0.15">
      <c r="E2947" s="4" t="str">
        <f t="shared" si="3"/>
        <v/>
      </c>
    </row>
    <row r="2948" spans="5:5" ht="13" x14ac:dyDescent="0.15">
      <c r="E2948" s="4" t="str">
        <f t="shared" si="3"/>
        <v/>
      </c>
    </row>
    <row r="2949" spans="5:5" ht="13" x14ac:dyDescent="0.15">
      <c r="E2949" s="4" t="str">
        <f t="shared" si="3"/>
        <v/>
      </c>
    </row>
    <row r="2950" spans="5:5" ht="13" x14ac:dyDescent="0.15">
      <c r="E2950" s="4" t="str">
        <f t="shared" si="3"/>
        <v/>
      </c>
    </row>
    <row r="2951" spans="5:5" ht="13" x14ac:dyDescent="0.15">
      <c r="E2951" s="4" t="str">
        <f t="shared" si="3"/>
        <v/>
      </c>
    </row>
    <row r="2952" spans="5:5" ht="13" x14ac:dyDescent="0.15">
      <c r="E2952" s="4" t="str">
        <f t="shared" si="3"/>
        <v/>
      </c>
    </row>
    <row r="2953" spans="5:5" ht="13" x14ac:dyDescent="0.15">
      <c r="E2953" s="4" t="str">
        <f t="shared" si="3"/>
        <v/>
      </c>
    </row>
    <row r="2954" spans="5:5" ht="13" x14ac:dyDescent="0.15">
      <c r="E2954" s="4" t="str">
        <f t="shared" si="3"/>
        <v/>
      </c>
    </row>
    <row r="2955" spans="5:5" ht="13" x14ac:dyDescent="0.15">
      <c r="E2955" s="4" t="str">
        <f t="shared" si="3"/>
        <v/>
      </c>
    </row>
    <row r="2956" spans="5:5" ht="13" x14ac:dyDescent="0.15">
      <c r="E2956" s="4" t="str">
        <f t="shared" si="3"/>
        <v/>
      </c>
    </row>
    <row r="2957" spans="5:5" ht="13" x14ac:dyDescent="0.15">
      <c r="E2957" s="4" t="str">
        <f t="shared" si="3"/>
        <v/>
      </c>
    </row>
    <row r="2958" spans="5:5" ht="13" x14ac:dyDescent="0.15">
      <c r="E2958" s="4" t="str">
        <f t="shared" si="3"/>
        <v/>
      </c>
    </row>
    <row r="2959" spans="5:5" ht="13" x14ac:dyDescent="0.15">
      <c r="E2959" s="4" t="str">
        <f t="shared" si="3"/>
        <v/>
      </c>
    </row>
    <row r="2960" spans="5:5" ht="13" x14ac:dyDescent="0.15">
      <c r="E2960" s="4" t="str">
        <f t="shared" si="3"/>
        <v/>
      </c>
    </row>
    <row r="2961" spans="5:5" ht="13" x14ac:dyDescent="0.15">
      <c r="E2961" s="4" t="str">
        <f t="shared" si="3"/>
        <v/>
      </c>
    </row>
    <row r="2962" spans="5:5" ht="13" x14ac:dyDescent="0.15">
      <c r="E2962" s="4" t="str">
        <f t="shared" si="3"/>
        <v/>
      </c>
    </row>
    <row r="2963" spans="5:5" ht="13" x14ac:dyDescent="0.15">
      <c r="E2963" s="4" t="str">
        <f t="shared" si="3"/>
        <v/>
      </c>
    </row>
    <row r="2964" spans="5:5" ht="13" x14ac:dyDescent="0.15">
      <c r="E2964" s="4" t="str">
        <f t="shared" si="3"/>
        <v/>
      </c>
    </row>
    <row r="2965" spans="5:5" ht="13" x14ac:dyDescent="0.15">
      <c r="E2965" s="4" t="str">
        <f t="shared" si="3"/>
        <v/>
      </c>
    </row>
    <row r="2966" spans="5:5" ht="13" x14ac:dyDescent="0.15">
      <c r="E2966" s="4" t="str">
        <f t="shared" si="3"/>
        <v/>
      </c>
    </row>
    <row r="2967" spans="5:5" ht="13" x14ac:dyDescent="0.15">
      <c r="E2967" s="4" t="str">
        <f t="shared" si="3"/>
        <v/>
      </c>
    </row>
    <row r="2968" spans="5:5" ht="13" x14ac:dyDescent="0.15">
      <c r="E2968" s="4" t="str">
        <f t="shared" si="3"/>
        <v/>
      </c>
    </row>
    <row r="2969" spans="5:5" ht="13" x14ac:dyDescent="0.15">
      <c r="E2969" s="4" t="str">
        <f t="shared" si="3"/>
        <v/>
      </c>
    </row>
    <row r="2970" spans="5:5" ht="13" x14ac:dyDescent="0.15">
      <c r="E2970" s="4" t="str">
        <f t="shared" si="3"/>
        <v/>
      </c>
    </row>
    <row r="2971" spans="5:5" ht="13" x14ac:dyDescent="0.15">
      <c r="E2971" s="4" t="str">
        <f t="shared" si="3"/>
        <v/>
      </c>
    </row>
    <row r="2972" spans="5:5" ht="13" x14ac:dyDescent="0.15">
      <c r="E2972" s="4" t="str">
        <f t="shared" si="3"/>
        <v/>
      </c>
    </row>
    <row r="2973" spans="5:5" ht="13" x14ac:dyDescent="0.15">
      <c r="E2973" s="4" t="str">
        <f t="shared" si="3"/>
        <v/>
      </c>
    </row>
    <row r="2974" spans="5:5" ht="13" x14ac:dyDescent="0.15">
      <c r="E2974" s="4" t="str">
        <f t="shared" si="3"/>
        <v/>
      </c>
    </row>
    <row r="2975" spans="5:5" ht="13" x14ac:dyDescent="0.15">
      <c r="E2975" s="4" t="str">
        <f t="shared" si="3"/>
        <v/>
      </c>
    </row>
    <row r="2976" spans="5:5" ht="13" x14ac:dyDescent="0.15">
      <c r="E2976" s="4" t="str">
        <f t="shared" si="3"/>
        <v/>
      </c>
    </row>
    <row r="2977" spans="5:5" ht="13" x14ac:dyDescent="0.15">
      <c r="E2977" s="4" t="str">
        <f t="shared" si="3"/>
        <v/>
      </c>
    </row>
    <row r="2978" spans="5:5" ht="13" x14ac:dyDescent="0.15">
      <c r="E2978" s="4" t="str">
        <f t="shared" si="3"/>
        <v/>
      </c>
    </row>
    <row r="2979" spans="5:5" ht="13" x14ac:dyDescent="0.15">
      <c r="E2979" s="4" t="str">
        <f t="shared" si="3"/>
        <v/>
      </c>
    </row>
    <row r="2980" spans="5:5" ht="13" x14ac:dyDescent="0.15">
      <c r="E2980" s="4" t="str">
        <f t="shared" si="3"/>
        <v/>
      </c>
    </row>
    <row r="2981" spans="5:5" ht="13" x14ac:dyDescent="0.15">
      <c r="E2981" s="4" t="str">
        <f t="shared" si="3"/>
        <v/>
      </c>
    </row>
    <row r="2982" spans="5:5" ht="13" x14ac:dyDescent="0.15">
      <c r="E2982" s="4" t="str">
        <f t="shared" si="3"/>
        <v/>
      </c>
    </row>
    <row r="2983" spans="5:5" ht="13" x14ac:dyDescent="0.15">
      <c r="E2983" s="4" t="str">
        <f t="shared" si="3"/>
        <v/>
      </c>
    </row>
    <row r="2984" spans="5:5" ht="13" x14ac:dyDescent="0.15">
      <c r="E2984" s="4" t="str">
        <f t="shared" si="3"/>
        <v/>
      </c>
    </row>
    <row r="2985" spans="5:5" ht="13" x14ac:dyDescent="0.15">
      <c r="E2985" s="4" t="str">
        <f t="shared" si="3"/>
        <v/>
      </c>
    </row>
    <row r="2986" spans="5:5" ht="13" x14ac:dyDescent="0.15">
      <c r="E2986" s="4" t="str">
        <f t="shared" si="3"/>
        <v/>
      </c>
    </row>
    <row r="2987" spans="5:5" ht="13" x14ac:dyDescent="0.15">
      <c r="E2987" s="4" t="str">
        <f t="shared" si="3"/>
        <v/>
      </c>
    </row>
    <row r="2988" spans="5:5" ht="13" x14ac:dyDescent="0.15">
      <c r="E2988" s="4" t="str">
        <f t="shared" si="3"/>
        <v/>
      </c>
    </row>
    <row r="2989" spans="5:5" ht="13" x14ac:dyDescent="0.15">
      <c r="E2989" s="4" t="str">
        <f t="shared" si="3"/>
        <v/>
      </c>
    </row>
    <row r="2990" spans="5:5" ht="13" x14ac:dyDescent="0.15">
      <c r="E2990" s="4" t="str">
        <f t="shared" si="3"/>
        <v/>
      </c>
    </row>
    <row r="2991" spans="5:5" ht="13" x14ac:dyDescent="0.15">
      <c r="E2991" s="4" t="str">
        <f t="shared" si="3"/>
        <v/>
      </c>
    </row>
    <row r="2992" spans="5:5" ht="13" x14ac:dyDescent="0.15">
      <c r="E2992" s="4" t="str">
        <f t="shared" si="3"/>
        <v/>
      </c>
    </row>
    <row r="2993" spans="5:5" ht="13" x14ac:dyDescent="0.15">
      <c r="E2993" s="4" t="str">
        <f t="shared" si="3"/>
        <v/>
      </c>
    </row>
    <row r="2994" spans="5:5" ht="13" x14ac:dyDescent="0.15">
      <c r="E2994" s="4" t="str">
        <f t="shared" si="3"/>
        <v/>
      </c>
    </row>
    <row r="2995" spans="5:5" ht="13" x14ac:dyDescent="0.15">
      <c r="E2995" s="4" t="str">
        <f t="shared" si="3"/>
        <v/>
      </c>
    </row>
    <row r="2996" spans="5:5" ht="13" x14ac:dyDescent="0.15">
      <c r="E2996" s="4" t="str">
        <f t="shared" si="3"/>
        <v/>
      </c>
    </row>
    <row r="2997" spans="5:5" ht="13" x14ac:dyDescent="0.15">
      <c r="E2997" s="4" t="str">
        <f t="shared" si="3"/>
        <v/>
      </c>
    </row>
    <row r="2998" spans="5:5" ht="13" x14ac:dyDescent="0.15">
      <c r="E2998" s="4" t="str">
        <f t="shared" si="3"/>
        <v/>
      </c>
    </row>
    <row r="2999" spans="5:5" ht="13" x14ac:dyDescent="0.15">
      <c r="E2999" s="4" t="str">
        <f t="shared" si="3"/>
        <v/>
      </c>
    </row>
    <row r="3000" spans="5:5" ht="13" x14ac:dyDescent="0.15">
      <c r="E3000" s="4" t="str">
        <f t="shared" si="3"/>
        <v/>
      </c>
    </row>
    <row r="3001" spans="5:5" ht="13" x14ac:dyDescent="0.15">
      <c r="E3001" s="4" t="str">
        <f t="shared" si="3"/>
        <v/>
      </c>
    </row>
    <row r="3002" spans="5:5" ht="13" x14ac:dyDescent="0.15">
      <c r="E3002" s="4" t="str">
        <f t="shared" si="3"/>
        <v/>
      </c>
    </row>
    <row r="3003" spans="5:5" ht="13" x14ac:dyDescent="0.15">
      <c r="E3003" s="4" t="str">
        <f t="shared" si="3"/>
        <v/>
      </c>
    </row>
    <row r="3004" spans="5:5" ht="13" x14ac:dyDescent="0.15">
      <c r="E3004" s="4" t="str">
        <f t="shared" si="3"/>
        <v/>
      </c>
    </row>
    <row r="3005" spans="5:5" ht="13" x14ac:dyDescent="0.15">
      <c r="E3005" s="4" t="str">
        <f t="shared" si="3"/>
        <v/>
      </c>
    </row>
    <row r="3006" spans="5:5" ht="13" x14ac:dyDescent="0.15">
      <c r="E3006" s="4" t="str">
        <f t="shared" si="3"/>
        <v/>
      </c>
    </row>
    <row r="3007" spans="5:5" ht="13" x14ac:dyDescent="0.15">
      <c r="E3007" s="4" t="str">
        <f t="shared" si="3"/>
        <v/>
      </c>
    </row>
    <row r="3008" spans="5:5" ht="13" x14ac:dyDescent="0.15">
      <c r="E3008" s="4" t="str">
        <f t="shared" si="3"/>
        <v/>
      </c>
    </row>
    <row r="3009" spans="5:5" ht="13" x14ac:dyDescent="0.15">
      <c r="E3009" s="4" t="str">
        <f t="shared" si="3"/>
        <v/>
      </c>
    </row>
    <row r="3010" spans="5:5" ht="13" x14ac:dyDescent="0.15">
      <c r="E3010" s="4" t="str">
        <f t="shared" si="3"/>
        <v/>
      </c>
    </row>
    <row r="3011" spans="5:5" ht="13" x14ac:dyDescent="0.15">
      <c r="E3011" s="4" t="str">
        <f t="shared" si="3"/>
        <v/>
      </c>
    </row>
    <row r="3012" spans="5:5" ht="13" x14ac:dyDescent="0.15">
      <c r="E3012" s="4" t="str">
        <f t="shared" si="3"/>
        <v/>
      </c>
    </row>
    <row r="3013" spans="5:5" ht="13" x14ac:dyDescent="0.15">
      <c r="E3013" s="4" t="str">
        <f t="shared" si="3"/>
        <v/>
      </c>
    </row>
    <row r="3014" spans="5:5" ht="13" x14ac:dyDescent="0.15">
      <c r="E3014" s="4" t="str">
        <f t="shared" si="3"/>
        <v/>
      </c>
    </row>
    <row r="3015" spans="5:5" ht="13" x14ac:dyDescent="0.15">
      <c r="E3015" s="4" t="str">
        <f t="shared" si="3"/>
        <v/>
      </c>
    </row>
    <row r="3016" spans="5:5" ht="13" x14ac:dyDescent="0.15">
      <c r="E3016" s="4" t="str">
        <f t="shared" si="3"/>
        <v/>
      </c>
    </row>
    <row r="3017" spans="5:5" ht="13" x14ac:dyDescent="0.15">
      <c r="E3017" s="4" t="str">
        <f t="shared" si="3"/>
        <v/>
      </c>
    </row>
    <row r="3018" spans="5:5" ht="13" x14ac:dyDescent="0.15">
      <c r="E3018" s="4" t="str">
        <f t="shared" si="3"/>
        <v/>
      </c>
    </row>
    <row r="3019" spans="5:5" ht="13" x14ac:dyDescent="0.15">
      <c r="E3019" s="4" t="str">
        <f t="shared" si="3"/>
        <v/>
      </c>
    </row>
    <row r="3020" spans="5:5" ht="13" x14ac:dyDescent="0.15">
      <c r="E3020" s="4" t="str">
        <f t="shared" si="3"/>
        <v/>
      </c>
    </row>
    <row r="3021" spans="5:5" ht="13" x14ac:dyDescent="0.15">
      <c r="E3021" s="4" t="str">
        <f t="shared" si="3"/>
        <v/>
      </c>
    </row>
    <row r="3022" spans="5:5" ht="13" x14ac:dyDescent="0.15">
      <c r="E3022" s="4" t="str">
        <f t="shared" si="3"/>
        <v/>
      </c>
    </row>
    <row r="3023" spans="5:5" ht="13" x14ac:dyDescent="0.15">
      <c r="E3023" s="4" t="str">
        <f t="shared" si="3"/>
        <v/>
      </c>
    </row>
    <row r="3024" spans="5:5" ht="13" x14ac:dyDescent="0.15">
      <c r="E3024" s="4" t="str">
        <f t="shared" si="3"/>
        <v/>
      </c>
    </row>
    <row r="3025" spans="5:5" ht="13" x14ac:dyDescent="0.15">
      <c r="E3025" s="4" t="str">
        <f t="shared" si="3"/>
        <v/>
      </c>
    </row>
    <row r="3026" spans="5:5" ht="13" x14ac:dyDescent="0.15">
      <c r="E3026" s="4" t="str">
        <f t="shared" si="3"/>
        <v/>
      </c>
    </row>
    <row r="3027" spans="5:5" ht="13" x14ac:dyDescent="0.15">
      <c r="E3027" s="4" t="str">
        <f t="shared" si="3"/>
        <v/>
      </c>
    </row>
    <row r="3028" spans="5:5" ht="13" x14ac:dyDescent="0.15">
      <c r="E3028" s="4" t="str">
        <f t="shared" si="3"/>
        <v/>
      </c>
    </row>
    <row r="3029" spans="5:5" ht="13" x14ac:dyDescent="0.15">
      <c r="E3029" s="4" t="str">
        <f t="shared" si="3"/>
        <v/>
      </c>
    </row>
    <row r="3030" spans="5:5" ht="13" x14ac:dyDescent="0.15">
      <c r="E3030" s="4" t="str">
        <f t="shared" si="3"/>
        <v/>
      </c>
    </row>
    <row r="3031" spans="5:5" ht="13" x14ac:dyDescent="0.15">
      <c r="E3031" s="4" t="str">
        <f t="shared" si="3"/>
        <v/>
      </c>
    </row>
    <row r="3032" spans="5:5" ht="13" x14ac:dyDescent="0.15">
      <c r="E3032" s="4" t="str">
        <f t="shared" si="3"/>
        <v/>
      </c>
    </row>
    <row r="3033" spans="5:5" ht="13" x14ac:dyDescent="0.15">
      <c r="E3033" s="4" t="str">
        <f t="shared" si="3"/>
        <v/>
      </c>
    </row>
    <row r="3034" spans="5:5" ht="13" x14ac:dyDescent="0.15">
      <c r="E3034" s="4" t="str">
        <f t="shared" si="3"/>
        <v/>
      </c>
    </row>
    <row r="3035" spans="5:5" ht="13" x14ac:dyDescent="0.15">
      <c r="E3035" s="4" t="str">
        <f t="shared" si="3"/>
        <v/>
      </c>
    </row>
    <row r="3036" spans="5:5" ht="13" x14ac:dyDescent="0.15">
      <c r="E3036" s="4" t="str">
        <f t="shared" si="3"/>
        <v/>
      </c>
    </row>
    <row r="3037" spans="5:5" ht="13" x14ac:dyDescent="0.15">
      <c r="E3037" s="4" t="str">
        <f t="shared" si="3"/>
        <v/>
      </c>
    </row>
    <row r="3038" spans="5:5" ht="13" x14ac:dyDescent="0.15">
      <c r="E3038" s="4" t="str">
        <f t="shared" si="3"/>
        <v/>
      </c>
    </row>
    <row r="3039" spans="5:5" ht="13" x14ac:dyDescent="0.15">
      <c r="E3039" s="4" t="str">
        <f t="shared" si="3"/>
        <v/>
      </c>
    </row>
    <row r="3040" spans="5:5" ht="13" x14ac:dyDescent="0.15">
      <c r="E3040" s="4" t="str">
        <f t="shared" si="3"/>
        <v/>
      </c>
    </row>
    <row r="3041" spans="5:5" ht="13" x14ac:dyDescent="0.15">
      <c r="E3041" s="4" t="str">
        <f t="shared" si="3"/>
        <v/>
      </c>
    </row>
    <row r="3042" spans="5:5" ht="13" x14ac:dyDescent="0.15">
      <c r="E3042" s="4" t="str">
        <f t="shared" si="3"/>
        <v/>
      </c>
    </row>
    <row r="3043" spans="5:5" ht="13" x14ac:dyDescent="0.15">
      <c r="E3043" s="4" t="str">
        <f t="shared" si="3"/>
        <v/>
      </c>
    </row>
    <row r="3044" spans="5:5" ht="13" x14ac:dyDescent="0.15">
      <c r="E3044" s="4" t="str">
        <f t="shared" si="3"/>
        <v/>
      </c>
    </row>
    <row r="3045" spans="5:5" ht="13" x14ac:dyDescent="0.15">
      <c r="E3045" s="4" t="str">
        <f t="shared" si="3"/>
        <v/>
      </c>
    </row>
    <row r="3046" spans="5:5" ht="13" x14ac:dyDescent="0.15">
      <c r="E3046" s="4" t="str">
        <f t="shared" si="3"/>
        <v/>
      </c>
    </row>
    <row r="3047" spans="5:5" ht="13" x14ac:dyDescent="0.15">
      <c r="E3047" s="4" t="str">
        <f t="shared" si="3"/>
        <v/>
      </c>
    </row>
    <row r="3048" spans="5:5" ht="13" x14ac:dyDescent="0.15">
      <c r="E3048" s="4" t="str">
        <f t="shared" si="3"/>
        <v/>
      </c>
    </row>
    <row r="3049" spans="5:5" ht="13" x14ac:dyDescent="0.15">
      <c r="E3049" s="4" t="str">
        <f t="shared" si="3"/>
        <v/>
      </c>
    </row>
    <row r="3050" spans="5:5" ht="13" x14ac:dyDescent="0.15">
      <c r="E3050" s="4" t="str">
        <f t="shared" si="3"/>
        <v/>
      </c>
    </row>
    <row r="3051" spans="5:5" ht="13" x14ac:dyDescent="0.15">
      <c r="E3051" s="4" t="str">
        <f t="shared" si="3"/>
        <v/>
      </c>
    </row>
    <row r="3052" spans="5:5" ht="13" x14ac:dyDescent="0.15">
      <c r="E3052" s="4" t="str">
        <f t="shared" si="3"/>
        <v/>
      </c>
    </row>
    <row r="3053" spans="5:5" ht="13" x14ac:dyDescent="0.15">
      <c r="E3053" s="4" t="str">
        <f t="shared" si="3"/>
        <v/>
      </c>
    </row>
    <row r="3054" spans="5:5" ht="13" x14ac:dyDescent="0.15">
      <c r="E3054" s="4" t="str">
        <f t="shared" si="3"/>
        <v/>
      </c>
    </row>
    <row r="3055" spans="5:5" ht="13" x14ac:dyDescent="0.15">
      <c r="E3055" s="4" t="str">
        <f t="shared" si="3"/>
        <v/>
      </c>
    </row>
    <row r="3056" spans="5:5" ht="13" x14ac:dyDescent="0.15">
      <c r="E3056" s="4" t="str">
        <f t="shared" si="3"/>
        <v/>
      </c>
    </row>
    <row r="3057" spans="5:5" ht="13" x14ac:dyDescent="0.15">
      <c r="E3057" s="4" t="str">
        <f t="shared" si="3"/>
        <v/>
      </c>
    </row>
    <row r="3058" spans="5:5" ht="13" x14ac:dyDescent="0.15">
      <c r="E3058" s="4" t="str">
        <f t="shared" si="3"/>
        <v/>
      </c>
    </row>
    <row r="3059" spans="5:5" ht="13" x14ac:dyDescent="0.15">
      <c r="E3059" s="4" t="str">
        <f t="shared" si="3"/>
        <v/>
      </c>
    </row>
    <row r="3060" spans="5:5" ht="13" x14ac:dyDescent="0.15">
      <c r="E3060" s="4" t="str">
        <f t="shared" si="3"/>
        <v/>
      </c>
    </row>
    <row r="3061" spans="5:5" ht="13" x14ac:dyDescent="0.15">
      <c r="E3061" s="4" t="str">
        <f t="shared" si="3"/>
        <v/>
      </c>
    </row>
    <row r="3062" spans="5:5" ht="13" x14ac:dyDescent="0.15">
      <c r="E3062" s="4" t="str">
        <f t="shared" si="3"/>
        <v/>
      </c>
    </row>
    <row r="3063" spans="5:5" ht="13" x14ac:dyDescent="0.15">
      <c r="E3063" s="4" t="str">
        <f t="shared" si="3"/>
        <v/>
      </c>
    </row>
    <row r="3064" spans="5:5" ht="13" x14ac:dyDescent="0.15">
      <c r="E3064" s="4" t="str">
        <f t="shared" si="3"/>
        <v/>
      </c>
    </row>
    <row r="3065" spans="5:5" ht="13" x14ac:dyDescent="0.15">
      <c r="E3065" s="4" t="str">
        <f t="shared" si="3"/>
        <v/>
      </c>
    </row>
    <row r="3066" spans="5:5" ht="13" x14ac:dyDescent="0.15">
      <c r="E3066" s="4" t="str">
        <f t="shared" si="3"/>
        <v/>
      </c>
    </row>
    <row r="3067" spans="5:5" ht="13" x14ac:dyDescent="0.15">
      <c r="E3067" s="4" t="str">
        <f t="shared" si="3"/>
        <v/>
      </c>
    </row>
    <row r="3068" spans="5:5" ht="13" x14ac:dyDescent="0.15">
      <c r="E3068" s="4" t="str">
        <f t="shared" si="3"/>
        <v/>
      </c>
    </row>
    <row r="3069" spans="5:5" ht="13" x14ac:dyDescent="0.15">
      <c r="E3069" s="4" t="str">
        <f t="shared" si="3"/>
        <v/>
      </c>
    </row>
    <row r="3070" spans="5:5" ht="13" x14ac:dyDescent="0.15">
      <c r="E3070" s="4" t="str">
        <f t="shared" si="3"/>
        <v/>
      </c>
    </row>
    <row r="3071" spans="5:5" ht="13" x14ac:dyDescent="0.15">
      <c r="E3071" s="4" t="str">
        <f t="shared" si="3"/>
        <v/>
      </c>
    </row>
    <row r="3072" spans="5:5" ht="13" x14ac:dyDescent="0.15">
      <c r="E3072" s="4" t="str">
        <f t="shared" si="3"/>
        <v/>
      </c>
    </row>
    <row r="3073" spans="5:5" ht="13" x14ac:dyDescent="0.15">
      <c r="E3073" s="4" t="str">
        <f t="shared" si="3"/>
        <v/>
      </c>
    </row>
    <row r="3074" spans="5:5" ht="13" x14ac:dyDescent="0.15">
      <c r="E3074" s="4" t="str">
        <f t="shared" si="3"/>
        <v/>
      </c>
    </row>
    <row r="3075" spans="5:5" ht="13" x14ac:dyDescent="0.15">
      <c r="E3075" s="4" t="str">
        <f t="shared" si="3"/>
        <v/>
      </c>
    </row>
    <row r="3076" spans="5:5" ht="13" x14ac:dyDescent="0.15">
      <c r="E3076" s="4" t="str">
        <f t="shared" si="3"/>
        <v/>
      </c>
    </row>
    <row r="3077" spans="5:5" ht="13" x14ac:dyDescent="0.15">
      <c r="E3077" s="4" t="str">
        <f t="shared" si="3"/>
        <v/>
      </c>
    </row>
    <row r="3078" spans="5:5" ht="13" x14ac:dyDescent="0.15">
      <c r="E3078" s="4" t="str">
        <f t="shared" si="3"/>
        <v/>
      </c>
    </row>
    <row r="3079" spans="5:5" ht="13" x14ac:dyDescent="0.15">
      <c r="E3079" s="4" t="str">
        <f t="shared" si="3"/>
        <v/>
      </c>
    </row>
    <row r="3080" spans="5:5" ht="13" x14ac:dyDescent="0.15">
      <c r="E3080" s="4" t="str">
        <f t="shared" si="3"/>
        <v/>
      </c>
    </row>
    <row r="3081" spans="5:5" ht="13" x14ac:dyDescent="0.15">
      <c r="E3081" s="4" t="str">
        <f t="shared" si="3"/>
        <v/>
      </c>
    </row>
    <row r="3082" spans="5:5" ht="13" x14ac:dyDescent="0.15">
      <c r="E3082" s="4" t="str">
        <f t="shared" si="3"/>
        <v/>
      </c>
    </row>
    <row r="3083" spans="5:5" ht="13" x14ac:dyDescent="0.15">
      <c r="E3083" s="4" t="str">
        <f t="shared" si="3"/>
        <v/>
      </c>
    </row>
    <row r="3084" spans="5:5" ht="13" x14ac:dyDescent="0.15">
      <c r="E3084" s="4" t="str">
        <f t="shared" si="3"/>
        <v/>
      </c>
    </row>
    <row r="3085" spans="5:5" ht="13" x14ac:dyDescent="0.15">
      <c r="E3085" s="4" t="str">
        <f t="shared" si="3"/>
        <v/>
      </c>
    </row>
    <row r="3086" spans="5:5" ht="13" x14ac:dyDescent="0.15">
      <c r="E3086" s="4" t="str">
        <f t="shared" si="3"/>
        <v/>
      </c>
    </row>
    <row r="3087" spans="5:5" ht="13" x14ac:dyDescent="0.15">
      <c r="E3087" s="4" t="str">
        <f t="shared" si="3"/>
        <v/>
      </c>
    </row>
    <row r="3088" spans="5:5" ht="13" x14ac:dyDescent="0.15">
      <c r="E3088" s="4" t="str">
        <f t="shared" si="3"/>
        <v/>
      </c>
    </row>
    <row r="3089" spans="5:5" ht="13" x14ac:dyDescent="0.15">
      <c r="E3089" s="4" t="str">
        <f t="shared" si="3"/>
        <v/>
      </c>
    </row>
    <row r="3090" spans="5:5" ht="13" x14ac:dyDescent="0.15">
      <c r="E3090" s="4" t="str">
        <f t="shared" si="3"/>
        <v/>
      </c>
    </row>
    <row r="3091" spans="5:5" ht="13" x14ac:dyDescent="0.15">
      <c r="E3091" s="4" t="str">
        <f t="shared" si="3"/>
        <v/>
      </c>
    </row>
    <row r="3092" spans="5:5" ht="13" x14ac:dyDescent="0.15">
      <c r="E3092" s="4" t="str">
        <f t="shared" si="3"/>
        <v/>
      </c>
    </row>
    <row r="3093" spans="5:5" ht="13" x14ac:dyDescent="0.15">
      <c r="E3093" s="4" t="str">
        <f t="shared" si="3"/>
        <v/>
      </c>
    </row>
    <row r="3094" spans="5:5" ht="13" x14ac:dyDescent="0.15">
      <c r="E3094" s="4" t="str">
        <f t="shared" si="3"/>
        <v/>
      </c>
    </row>
    <row r="3095" spans="5:5" ht="13" x14ac:dyDescent="0.15">
      <c r="E3095" s="4" t="str">
        <f t="shared" si="3"/>
        <v/>
      </c>
    </row>
    <row r="3096" spans="5:5" ht="13" x14ac:dyDescent="0.15">
      <c r="E3096" s="4" t="str">
        <f t="shared" si="3"/>
        <v/>
      </c>
    </row>
    <row r="3097" spans="5:5" ht="13" x14ac:dyDescent="0.15">
      <c r="E3097" s="4" t="str">
        <f t="shared" si="3"/>
        <v/>
      </c>
    </row>
    <row r="3098" spans="5:5" ht="13" x14ac:dyDescent="0.15">
      <c r="E3098" s="4" t="str">
        <f t="shared" si="3"/>
        <v/>
      </c>
    </row>
    <row r="3099" spans="5:5" ht="13" x14ac:dyDescent="0.15">
      <c r="E3099" s="4" t="str">
        <f t="shared" si="3"/>
        <v/>
      </c>
    </row>
    <row r="3100" spans="5:5" ht="13" x14ac:dyDescent="0.15">
      <c r="E3100" s="4" t="str">
        <f t="shared" si="3"/>
        <v/>
      </c>
    </row>
    <row r="3101" spans="5:5" ht="13" x14ac:dyDescent="0.15">
      <c r="E3101" s="4" t="str">
        <f t="shared" si="3"/>
        <v/>
      </c>
    </row>
    <row r="3102" spans="5:5" ht="13" x14ac:dyDescent="0.15">
      <c r="E3102" s="4" t="str">
        <f t="shared" si="3"/>
        <v/>
      </c>
    </row>
    <row r="3103" spans="5:5" ht="13" x14ac:dyDescent="0.15">
      <c r="E3103" s="4" t="str">
        <f t="shared" si="3"/>
        <v/>
      </c>
    </row>
    <row r="3104" spans="5:5" ht="13" x14ac:dyDescent="0.15">
      <c r="E3104" s="4" t="str">
        <f t="shared" si="3"/>
        <v/>
      </c>
    </row>
    <row r="3105" spans="5:5" ht="13" x14ac:dyDescent="0.15">
      <c r="E3105" s="4" t="str">
        <f t="shared" si="3"/>
        <v/>
      </c>
    </row>
    <row r="3106" spans="5:5" ht="13" x14ac:dyDescent="0.15">
      <c r="E3106" s="4" t="str">
        <f t="shared" si="3"/>
        <v/>
      </c>
    </row>
    <row r="3107" spans="5:5" ht="13" x14ac:dyDescent="0.15">
      <c r="E3107" s="4" t="str">
        <f t="shared" si="3"/>
        <v/>
      </c>
    </row>
    <row r="3108" spans="5:5" ht="13" x14ac:dyDescent="0.15">
      <c r="E3108" s="4" t="str">
        <f t="shared" si="3"/>
        <v/>
      </c>
    </row>
    <row r="3109" spans="5:5" ht="13" x14ac:dyDescent="0.15">
      <c r="E3109" s="4" t="str">
        <f t="shared" si="3"/>
        <v/>
      </c>
    </row>
    <row r="3110" spans="5:5" ht="13" x14ac:dyDescent="0.15">
      <c r="E3110" s="4" t="str">
        <f t="shared" si="3"/>
        <v/>
      </c>
    </row>
    <row r="3111" spans="5:5" ht="13" x14ac:dyDescent="0.15">
      <c r="E3111" s="4" t="str">
        <f t="shared" si="3"/>
        <v/>
      </c>
    </row>
    <row r="3112" spans="5:5" ht="13" x14ac:dyDescent="0.15">
      <c r="E3112" s="4" t="str">
        <f t="shared" si="3"/>
        <v/>
      </c>
    </row>
    <row r="3113" spans="5:5" ht="13" x14ac:dyDescent="0.15">
      <c r="E3113" s="4" t="str">
        <f t="shared" si="3"/>
        <v/>
      </c>
    </row>
    <row r="3114" spans="5:5" ht="13" x14ac:dyDescent="0.15">
      <c r="E3114" s="4" t="str">
        <f t="shared" si="3"/>
        <v/>
      </c>
    </row>
    <row r="3115" spans="5:5" ht="13" x14ac:dyDescent="0.15">
      <c r="E3115" s="4" t="str">
        <f t="shared" si="3"/>
        <v/>
      </c>
    </row>
    <row r="3116" spans="5:5" ht="13" x14ac:dyDescent="0.15">
      <c r="E3116" s="4" t="str">
        <f t="shared" si="3"/>
        <v/>
      </c>
    </row>
    <row r="3117" spans="5:5" ht="13" x14ac:dyDescent="0.15">
      <c r="E3117" s="4" t="str">
        <f t="shared" si="3"/>
        <v/>
      </c>
    </row>
    <row r="3118" spans="5:5" ht="13" x14ac:dyDescent="0.15">
      <c r="E3118" s="4" t="str">
        <f t="shared" si="3"/>
        <v/>
      </c>
    </row>
    <row r="3119" spans="5:5" ht="13" x14ac:dyDescent="0.15">
      <c r="E3119" s="4" t="str">
        <f t="shared" si="3"/>
        <v/>
      </c>
    </row>
    <row r="3120" spans="5:5" ht="13" x14ac:dyDescent="0.15">
      <c r="E3120" s="4" t="str">
        <f t="shared" si="3"/>
        <v/>
      </c>
    </row>
    <row r="3121" spans="5:5" ht="13" x14ac:dyDescent="0.15">
      <c r="E3121" s="4" t="str">
        <f t="shared" si="3"/>
        <v/>
      </c>
    </row>
    <row r="3122" spans="5:5" ht="13" x14ac:dyDescent="0.15">
      <c r="E3122" s="4" t="str">
        <f t="shared" si="3"/>
        <v/>
      </c>
    </row>
    <row r="3123" spans="5:5" ht="13" x14ac:dyDescent="0.15">
      <c r="E3123" s="4" t="str">
        <f t="shared" si="3"/>
        <v/>
      </c>
    </row>
    <row r="3124" spans="5:5" ht="13" x14ac:dyDescent="0.15">
      <c r="E3124" s="4" t="str">
        <f t="shared" si="3"/>
        <v/>
      </c>
    </row>
    <row r="3125" spans="5:5" ht="13" x14ac:dyDescent="0.15">
      <c r="E3125" s="4" t="str">
        <f t="shared" si="3"/>
        <v/>
      </c>
    </row>
    <row r="3126" spans="5:5" ht="13" x14ac:dyDescent="0.15">
      <c r="E3126" s="4" t="str">
        <f t="shared" si="3"/>
        <v/>
      </c>
    </row>
    <row r="3127" spans="5:5" ht="13" x14ac:dyDescent="0.15">
      <c r="E3127" s="4" t="str">
        <f t="shared" si="3"/>
        <v/>
      </c>
    </row>
    <row r="3128" spans="5:5" ht="13" x14ac:dyDescent="0.15">
      <c r="E3128" s="4" t="str">
        <f t="shared" si="3"/>
        <v/>
      </c>
    </row>
    <row r="3129" spans="5:5" ht="13" x14ac:dyDescent="0.15">
      <c r="E3129" s="4" t="str">
        <f t="shared" si="3"/>
        <v/>
      </c>
    </row>
    <row r="3130" spans="5:5" ht="13" x14ac:dyDescent="0.15">
      <c r="E3130" s="4" t="str">
        <f t="shared" si="3"/>
        <v/>
      </c>
    </row>
    <row r="3131" spans="5:5" ht="13" x14ac:dyDescent="0.15">
      <c r="E3131" s="4" t="str">
        <f t="shared" si="3"/>
        <v/>
      </c>
    </row>
    <row r="3132" spans="5:5" ht="13" x14ac:dyDescent="0.15">
      <c r="E3132" s="4" t="str">
        <f t="shared" si="3"/>
        <v/>
      </c>
    </row>
    <row r="3133" spans="5:5" ht="13" x14ac:dyDescent="0.15">
      <c r="E3133" s="4" t="str">
        <f t="shared" si="3"/>
        <v/>
      </c>
    </row>
    <row r="3134" spans="5:5" ht="13" x14ac:dyDescent="0.15">
      <c r="E3134" s="4" t="str">
        <f t="shared" si="3"/>
        <v/>
      </c>
    </row>
    <row r="3135" spans="5:5" ht="13" x14ac:dyDescent="0.15">
      <c r="E3135" s="4" t="str">
        <f t="shared" si="3"/>
        <v/>
      </c>
    </row>
    <row r="3136" spans="5:5" ht="13" x14ac:dyDescent="0.15">
      <c r="E3136" s="4" t="str">
        <f t="shared" si="3"/>
        <v/>
      </c>
    </row>
    <row r="3137" spans="5:5" ht="13" x14ac:dyDescent="0.15">
      <c r="E3137" s="4" t="str">
        <f t="shared" si="3"/>
        <v/>
      </c>
    </row>
    <row r="3138" spans="5:5" ht="13" x14ac:dyDescent="0.15">
      <c r="E3138" s="4" t="str">
        <f t="shared" si="3"/>
        <v/>
      </c>
    </row>
    <row r="3139" spans="5:5" ht="13" x14ac:dyDescent="0.15">
      <c r="E3139" s="4" t="str">
        <f t="shared" si="3"/>
        <v/>
      </c>
    </row>
    <row r="3140" spans="5:5" ht="13" x14ac:dyDescent="0.15">
      <c r="E3140" s="4" t="str">
        <f t="shared" si="3"/>
        <v/>
      </c>
    </row>
    <row r="3141" spans="5:5" ht="13" x14ac:dyDescent="0.15">
      <c r="E3141" s="4" t="str">
        <f t="shared" si="3"/>
        <v/>
      </c>
    </row>
    <row r="3142" spans="5:5" ht="13" x14ac:dyDescent="0.15">
      <c r="E3142" s="4" t="str">
        <f t="shared" si="3"/>
        <v/>
      </c>
    </row>
    <row r="3143" spans="5:5" ht="13" x14ac:dyDescent="0.15">
      <c r="E3143" s="4" t="str">
        <f t="shared" si="3"/>
        <v/>
      </c>
    </row>
    <row r="3144" spans="5:5" ht="13" x14ac:dyDescent="0.15">
      <c r="E3144" s="4" t="str">
        <f t="shared" si="3"/>
        <v/>
      </c>
    </row>
    <row r="3145" spans="5:5" ht="13" x14ac:dyDescent="0.15">
      <c r="E3145" s="4" t="str">
        <f t="shared" si="3"/>
        <v/>
      </c>
    </row>
    <row r="3146" spans="5:5" ht="13" x14ac:dyDescent="0.15">
      <c r="E3146" s="4" t="str">
        <f t="shared" si="3"/>
        <v/>
      </c>
    </row>
    <row r="3147" spans="5:5" ht="13" x14ac:dyDescent="0.15">
      <c r="E3147" s="4" t="str">
        <f t="shared" si="3"/>
        <v/>
      </c>
    </row>
    <row r="3148" spans="5:5" ht="13" x14ac:dyDescent="0.15">
      <c r="E3148" s="4" t="str">
        <f t="shared" si="3"/>
        <v/>
      </c>
    </row>
    <row r="3149" spans="5:5" ht="13" x14ac:dyDescent="0.15">
      <c r="E3149" s="4" t="str">
        <f t="shared" si="3"/>
        <v/>
      </c>
    </row>
    <row r="3150" spans="5:5" ht="13" x14ac:dyDescent="0.15">
      <c r="E3150" s="4" t="str">
        <f t="shared" si="3"/>
        <v/>
      </c>
    </row>
    <row r="3151" spans="5:5" ht="13" x14ac:dyDescent="0.15">
      <c r="E3151" s="4" t="str">
        <f t="shared" si="3"/>
        <v/>
      </c>
    </row>
    <row r="3152" spans="5:5" ht="13" x14ac:dyDescent="0.15">
      <c r="E3152" s="4" t="str">
        <f t="shared" si="3"/>
        <v/>
      </c>
    </row>
    <row r="3153" spans="5:5" ht="13" x14ac:dyDescent="0.15">
      <c r="E3153" s="4" t="str">
        <f t="shared" si="3"/>
        <v/>
      </c>
    </row>
    <row r="3154" spans="5:5" ht="13" x14ac:dyDescent="0.15">
      <c r="E3154" s="4" t="str">
        <f t="shared" si="3"/>
        <v/>
      </c>
    </row>
    <row r="3155" spans="5:5" ht="13" x14ac:dyDescent="0.15">
      <c r="E3155" s="4" t="str">
        <f t="shared" si="3"/>
        <v/>
      </c>
    </row>
    <row r="3156" spans="5:5" ht="13" x14ac:dyDescent="0.15">
      <c r="E3156" s="4" t="str">
        <f t="shared" si="3"/>
        <v/>
      </c>
    </row>
    <row r="3157" spans="5:5" ht="13" x14ac:dyDescent="0.15">
      <c r="E3157" s="4" t="str">
        <f t="shared" si="3"/>
        <v/>
      </c>
    </row>
    <row r="3158" spans="5:5" ht="13" x14ac:dyDescent="0.15">
      <c r="E3158" s="4" t="str">
        <f t="shared" si="3"/>
        <v/>
      </c>
    </row>
    <row r="3159" spans="5:5" ht="13" x14ac:dyDescent="0.15">
      <c r="E3159" s="4" t="str">
        <f t="shared" si="3"/>
        <v/>
      </c>
    </row>
    <row r="3160" spans="5:5" ht="13" x14ac:dyDescent="0.15">
      <c r="E3160" s="4" t="str">
        <f t="shared" si="3"/>
        <v/>
      </c>
    </row>
    <row r="3161" spans="5:5" ht="13" x14ac:dyDescent="0.15">
      <c r="E3161" s="4" t="str">
        <f t="shared" si="3"/>
        <v/>
      </c>
    </row>
    <row r="3162" spans="5:5" ht="13" x14ac:dyDescent="0.15">
      <c r="E3162" s="4" t="str">
        <f t="shared" si="3"/>
        <v/>
      </c>
    </row>
    <row r="3163" spans="5:5" ht="13" x14ac:dyDescent="0.15">
      <c r="E3163" s="4" t="str">
        <f t="shared" si="3"/>
        <v/>
      </c>
    </row>
    <row r="3164" spans="5:5" ht="13" x14ac:dyDescent="0.15">
      <c r="E3164" s="4" t="str">
        <f t="shared" si="3"/>
        <v/>
      </c>
    </row>
    <row r="3165" spans="5:5" ht="13" x14ac:dyDescent="0.15">
      <c r="E3165" s="4" t="str">
        <f t="shared" si="3"/>
        <v/>
      </c>
    </row>
    <row r="3166" spans="5:5" ht="13" x14ac:dyDescent="0.15">
      <c r="E3166" s="4" t="str">
        <f t="shared" si="3"/>
        <v/>
      </c>
    </row>
    <row r="3167" spans="5:5" ht="13" x14ac:dyDescent="0.15">
      <c r="E3167" s="4" t="str">
        <f t="shared" si="3"/>
        <v/>
      </c>
    </row>
    <row r="3168" spans="5:5" ht="13" x14ac:dyDescent="0.15">
      <c r="E3168" s="4" t="str">
        <f t="shared" si="3"/>
        <v/>
      </c>
    </row>
    <row r="3169" spans="5:5" ht="13" x14ac:dyDescent="0.15">
      <c r="E3169" s="4" t="str">
        <f t="shared" si="3"/>
        <v/>
      </c>
    </row>
    <row r="3170" spans="5:5" ht="13" x14ac:dyDescent="0.15">
      <c r="E3170" s="4" t="str">
        <f t="shared" si="3"/>
        <v/>
      </c>
    </row>
    <row r="3171" spans="5:5" ht="13" x14ac:dyDescent="0.15">
      <c r="E3171" s="4" t="str">
        <f t="shared" si="3"/>
        <v/>
      </c>
    </row>
    <row r="3172" spans="5:5" ht="13" x14ac:dyDescent="0.15">
      <c r="E3172" s="4" t="str">
        <f t="shared" si="3"/>
        <v/>
      </c>
    </row>
    <row r="3173" spans="5:5" ht="13" x14ac:dyDescent="0.15">
      <c r="E3173" s="4" t="str">
        <f t="shared" si="3"/>
        <v/>
      </c>
    </row>
    <row r="3174" spans="5:5" ht="13" x14ac:dyDescent="0.15">
      <c r="E3174" s="4" t="str">
        <f t="shared" si="3"/>
        <v/>
      </c>
    </row>
    <row r="3175" spans="5:5" ht="13" x14ac:dyDescent="0.15">
      <c r="E3175" s="4" t="str">
        <f t="shared" si="3"/>
        <v/>
      </c>
    </row>
    <row r="3176" spans="5:5" ht="13" x14ac:dyDescent="0.15">
      <c r="E3176" s="4" t="str">
        <f t="shared" si="3"/>
        <v/>
      </c>
    </row>
    <row r="3177" spans="5:5" ht="13" x14ac:dyDescent="0.15">
      <c r="E3177" s="4" t="str">
        <f t="shared" si="3"/>
        <v/>
      </c>
    </row>
    <row r="3178" spans="5:5" ht="13" x14ac:dyDescent="0.15">
      <c r="E3178" s="4" t="str">
        <f t="shared" si="3"/>
        <v/>
      </c>
    </row>
    <row r="3179" spans="5:5" ht="13" x14ac:dyDescent="0.15">
      <c r="E3179" s="4" t="str">
        <f t="shared" si="3"/>
        <v/>
      </c>
    </row>
    <row r="3180" spans="5:5" ht="13" x14ac:dyDescent="0.15">
      <c r="E3180" s="4" t="str">
        <f t="shared" si="3"/>
        <v/>
      </c>
    </row>
    <row r="3181" spans="5:5" ht="13" x14ac:dyDescent="0.15">
      <c r="E3181" s="4" t="str">
        <f t="shared" si="3"/>
        <v/>
      </c>
    </row>
    <row r="3182" spans="5:5" ht="13" x14ac:dyDescent="0.15">
      <c r="E3182" s="4" t="str">
        <f t="shared" si="3"/>
        <v/>
      </c>
    </row>
    <row r="3183" spans="5:5" ht="13" x14ac:dyDescent="0.15">
      <c r="E3183" s="4" t="str">
        <f t="shared" si="3"/>
        <v/>
      </c>
    </row>
    <row r="3184" spans="5:5" ht="13" x14ac:dyDescent="0.15">
      <c r="E3184" s="4" t="str">
        <f t="shared" si="3"/>
        <v/>
      </c>
    </row>
    <row r="3185" spans="5:5" ht="13" x14ac:dyDescent="0.15">
      <c r="E3185" s="4" t="str">
        <f t="shared" si="3"/>
        <v/>
      </c>
    </row>
    <row r="3186" spans="5:5" ht="13" x14ac:dyDescent="0.15">
      <c r="E3186" s="4" t="str">
        <f t="shared" si="3"/>
        <v/>
      </c>
    </row>
    <row r="3187" spans="5:5" ht="13" x14ac:dyDescent="0.15">
      <c r="E3187" s="4" t="str">
        <f t="shared" si="3"/>
        <v/>
      </c>
    </row>
    <row r="3188" spans="5:5" ht="13" x14ac:dyDescent="0.15">
      <c r="E3188" s="4" t="str">
        <f t="shared" si="3"/>
        <v/>
      </c>
    </row>
    <row r="3189" spans="5:5" ht="13" x14ac:dyDescent="0.15">
      <c r="E3189" s="4" t="str">
        <f t="shared" si="3"/>
        <v/>
      </c>
    </row>
    <row r="3190" spans="5:5" ht="13" x14ac:dyDescent="0.15">
      <c r="E3190" s="4" t="str">
        <f t="shared" si="3"/>
        <v/>
      </c>
    </row>
    <row r="3191" spans="5:5" ht="13" x14ac:dyDescent="0.15">
      <c r="E3191" s="4" t="str">
        <f t="shared" si="3"/>
        <v/>
      </c>
    </row>
    <row r="3192" spans="5:5" ht="13" x14ac:dyDescent="0.15">
      <c r="E3192" s="4" t="str">
        <f t="shared" si="3"/>
        <v/>
      </c>
    </row>
    <row r="3193" spans="5:5" ht="13" x14ac:dyDescent="0.15">
      <c r="E3193" s="4" t="str">
        <f t="shared" si="3"/>
        <v/>
      </c>
    </row>
    <row r="3194" spans="5:5" ht="13" x14ac:dyDescent="0.15">
      <c r="E3194" s="4" t="str">
        <f t="shared" si="3"/>
        <v/>
      </c>
    </row>
    <row r="3195" spans="5:5" ht="13" x14ac:dyDescent="0.15">
      <c r="E3195" s="4" t="str">
        <f t="shared" si="3"/>
        <v/>
      </c>
    </row>
    <row r="3196" spans="5:5" ht="13" x14ac:dyDescent="0.15">
      <c r="E3196" s="4" t="str">
        <f t="shared" si="3"/>
        <v/>
      </c>
    </row>
    <row r="3197" spans="5:5" ht="13" x14ac:dyDescent="0.15">
      <c r="E3197" s="4" t="str">
        <f t="shared" si="3"/>
        <v/>
      </c>
    </row>
    <row r="3198" spans="5:5" ht="13" x14ac:dyDescent="0.15">
      <c r="E3198" s="4" t="str">
        <f t="shared" si="3"/>
        <v/>
      </c>
    </row>
    <row r="3199" spans="5:5" ht="13" x14ac:dyDescent="0.15">
      <c r="E3199" s="4" t="str">
        <f t="shared" si="3"/>
        <v/>
      </c>
    </row>
    <row r="3200" spans="5:5" ht="13" x14ac:dyDescent="0.15">
      <c r="E3200" s="4" t="str">
        <f t="shared" si="3"/>
        <v/>
      </c>
    </row>
    <row r="3201" spans="5:5" ht="13" x14ac:dyDescent="0.15">
      <c r="E3201" s="4" t="str">
        <f t="shared" si="3"/>
        <v/>
      </c>
    </row>
    <row r="3202" spans="5:5" ht="13" x14ac:dyDescent="0.15">
      <c r="E3202" s="4" t="str">
        <f t="shared" si="3"/>
        <v/>
      </c>
    </row>
    <row r="3203" spans="5:5" ht="13" x14ac:dyDescent="0.15">
      <c r="E3203" s="4" t="str">
        <f t="shared" si="3"/>
        <v/>
      </c>
    </row>
    <row r="3204" spans="5:5" ht="13" x14ac:dyDescent="0.15">
      <c r="E3204" s="4" t="str">
        <f t="shared" si="3"/>
        <v/>
      </c>
    </row>
    <row r="3205" spans="5:5" ht="13" x14ac:dyDescent="0.15">
      <c r="E3205" s="4" t="str">
        <f t="shared" si="3"/>
        <v/>
      </c>
    </row>
    <row r="3206" spans="5:5" ht="13" x14ac:dyDescent="0.15">
      <c r="E3206" s="4" t="str">
        <f t="shared" si="3"/>
        <v/>
      </c>
    </row>
    <row r="3207" spans="5:5" ht="13" x14ac:dyDescent="0.15">
      <c r="E3207" s="4" t="str">
        <f t="shared" si="3"/>
        <v/>
      </c>
    </row>
    <row r="3208" spans="5:5" ht="13" x14ac:dyDescent="0.15">
      <c r="E3208" s="4" t="str">
        <f t="shared" si="3"/>
        <v/>
      </c>
    </row>
    <row r="3209" spans="5:5" ht="13" x14ac:dyDescent="0.15">
      <c r="E3209" s="4" t="str">
        <f t="shared" si="3"/>
        <v/>
      </c>
    </row>
    <row r="3210" spans="5:5" ht="13" x14ac:dyDescent="0.15">
      <c r="E3210" s="4" t="str">
        <f t="shared" si="3"/>
        <v/>
      </c>
    </row>
    <row r="3211" spans="5:5" ht="13" x14ac:dyDescent="0.15">
      <c r="E3211" s="4" t="str">
        <f t="shared" si="3"/>
        <v/>
      </c>
    </row>
    <row r="3212" spans="5:5" ht="13" x14ac:dyDescent="0.15">
      <c r="E3212" s="4" t="str">
        <f t="shared" si="3"/>
        <v/>
      </c>
    </row>
    <row r="3213" spans="5:5" ht="13" x14ac:dyDescent="0.15">
      <c r="E3213" s="4" t="str">
        <f t="shared" si="3"/>
        <v/>
      </c>
    </row>
    <row r="3214" spans="5:5" ht="13" x14ac:dyDescent="0.15">
      <c r="E3214" s="4" t="str">
        <f t="shared" si="3"/>
        <v/>
      </c>
    </row>
    <row r="3215" spans="5:5" ht="13" x14ac:dyDescent="0.15">
      <c r="E3215" s="4" t="str">
        <f t="shared" si="3"/>
        <v/>
      </c>
    </row>
    <row r="3216" spans="5:5" ht="13" x14ac:dyDescent="0.15">
      <c r="E3216" s="4" t="str">
        <f t="shared" si="3"/>
        <v/>
      </c>
    </row>
    <row r="3217" spans="5:5" ht="13" x14ac:dyDescent="0.15">
      <c r="E3217" s="4" t="str">
        <f t="shared" si="3"/>
        <v/>
      </c>
    </row>
    <row r="3218" spans="5:5" ht="13" x14ac:dyDescent="0.15">
      <c r="E3218" s="4" t="str">
        <f t="shared" si="3"/>
        <v/>
      </c>
    </row>
    <row r="3219" spans="5:5" ht="13" x14ac:dyDescent="0.15">
      <c r="E3219" s="4" t="str">
        <f t="shared" si="3"/>
        <v/>
      </c>
    </row>
    <row r="3220" spans="5:5" ht="13" x14ac:dyDescent="0.15">
      <c r="E3220" s="4" t="str">
        <f t="shared" si="3"/>
        <v/>
      </c>
    </row>
    <row r="3221" spans="5:5" ht="13" x14ac:dyDescent="0.15">
      <c r="E3221" s="4" t="str">
        <f t="shared" si="3"/>
        <v/>
      </c>
    </row>
    <row r="3222" spans="5:5" ht="13" x14ac:dyDescent="0.15">
      <c r="E3222" s="4" t="str">
        <f t="shared" si="3"/>
        <v/>
      </c>
    </row>
    <row r="3223" spans="5:5" ht="13" x14ac:dyDescent="0.15">
      <c r="E3223" s="4" t="str">
        <f t="shared" si="3"/>
        <v/>
      </c>
    </row>
    <row r="3224" spans="5:5" ht="13" x14ac:dyDescent="0.15">
      <c r="E3224" s="4" t="str">
        <f t="shared" si="3"/>
        <v/>
      </c>
    </row>
    <row r="3225" spans="5:5" ht="13" x14ac:dyDescent="0.15">
      <c r="E3225" s="4" t="str">
        <f t="shared" si="3"/>
        <v/>
      </c>
    </row>
    <row r="3226" spans="5:5" ht="13" x14ac:dyDescent="0.15">
      <c r="E3226" s="4" t="str">
        <f t="shared" si="3"/>
        <v/>
      </c>
    </row>
    <row r="3227" spans="5:5" ht="13" x14ac:dyDescent="0.15">
      <c r="E3227" s="4" t="str">
        <f t="shared" si="3"/>
        <v/>
      </c>
    </row>
    <row r="3228" spans="5:5" ht="13" x14ac:dyDescent="0.15">
      <c r="E3228" s="4" t="str">
        <f t="shared" si="3"/>
        <v/>
      </c>
    </row>
    <row r="3229" spans="5:5" ht="13" x14ac:dyDescent="0.15">
      <c r="E3229" s="4" t="str">
        <f t="shared" si="3"/>
        <v/>
      </c>
    </row>
    <row r="3230" spans="5:5" ht="13" x14ac:dyDescent="0.15">
      <c r="E3230" s="4" t="str">
        <f t="shared" si="3"/>
        <v/>
      </c>
    </row>
    <row r="3231" spans="5:5" ht="13" x14ac:dyDescent="0.15">
      <c r="E3231" s="4" t="str">
        <f t="shared" si="3"/>
        <v/>
      </c>
    </row>
    <row r="3232" spans="5:5" ht="13" x14ac:dyDescent="0.15">
      <c r="E3232" s="4" t="str">
        <f t="shared" si="3"/>
        <v/>
      </c>
    </row>
    <row r="3233" spans="5:5" ht="13" x14ac:dyDescent="0.15">
      <c r="E3233" s="4" t="str">
        <f t="shared" si="3"/>
        <v/>
      </c>
    </row>
    <row r="3234" spans="5:5" ht="13" x14ac:dyDescent="0.15">
      <c r="E3234" s="4" t="str">
        <f t="shared" si="3"/>
        <v/>
      </c>
    </row>
    <row r="3235" spans="5:5" ht="13" x14ac:dyDescent="0.15">
      <c r="E3235" s="4" t="str">
        <f t="shared" si="3"/>
        <v/>
      </c>
    </row>
    <row r="3236" spans="5:5" ht="13" x14ac:dyDescent="0.15">
      <c r="E3236" s="4" t="str">
        <f t="shared" si="3"/>
        <v/>
      </c>
    </row>
    <row r="3237" spans="5:5" ht="13" x14ac:dyDescent="0.15">
      <c r="E3237" s="4" t="str">
        <f t="shared" si="3"/>
        <v/>
      </c>
    </row>
    <row r="3238" spans="5:5" ht="13" x14ac:dyDescent="0.15">
      <c r="E3238" s="4" t="str">
        <f t="shared" si="3"/>
        <v/>
      </c>
    </row>
    <row r="3239" spans="5:5" ht="13" x14ac:dyDescent="0.15">
      <c r="E3239" s="4" t="str">
        <f t="shared" si="3"/>
        <v/>
      </c>
    </row>
    <row r="3240" spans="5:5" ht="13" x14ac:dyDescent="0.15">
      <c r="E3240" s="4" t="str">
        <f t="shared" si="3"/>
        <v/>
      </c>
    </row>
    <row r="3241" spans="5:5" ht="13" x14ac:dyDescent="0.15">
      <c r="E3241" s="4" t="str">
        <f t="shared" si="3"/>
        <v/>
      </c>
    </row>
    <row r="3242" spans="5:5" ht="13" x14ac:dyDescent="0.15">
      <c r="E3242" s="4" t="str">
        <f t="shared" si="3"/>
        <v/>
      </c>
    </row>
    <row r="3243" spans="5:5" ht="13" x14ac:dyDescent="0.15">
      <c r="E3243" s="4" t="str">
        <f t="shared" si="3"/>
        <v/>
      </c>
    </row>
    <row r="3244" spans="5:5" ht="13" x14ac:dyDescent="0.15">
      <c r="E3244" s="4" t="str">
        <f t="shared" si="3"/>
        <v/>
      </c>
    </row>
    <row r="3245" spans="5:5" ht="13" x14ac:dyDescent="0.15">
      <c r="E3245" s="4" t="str">
        <f t="shared" si="3"/>
        <v/>
      </c>
    </row>
    <row r="3246" spans="5:5" ht="13" x14ac:dyDescent="0.15">
      <c r="E3246" s="4" t="str">
        <f t="shared" si="3"/>
        <v/>
      </c>
    </row>
    <row r="3247" spans="5:5" ht="13" x14ac:dyDescent="0.15">
      <c r="E3247" s="4" t="str">
        <f t="shared" si="3"/>
        <v/>
      </c>
    </row>
    <row r="3248" spans="5:5" ht="13" x14ac:dyDescent="0.15">
      <c r="E3248" s="4" t="str">
        <f t="shared" si="3"/>
        <v/>
      </c>
    </row>
    <row r="3249" spans="5:5" ht="13" x14ac:dyDescent="0.15">
      <c r="E3249" s="4" t="str">
        <f t="shared" si="3"/>
        <v/>
      </c>
    </row>
    <row r="3250" spans="5:5" ht="13" x14ac:dyDescent="0.15">
      <c r="E3250" s="4" t="str">
        <f t="shared" si="3"/>
        <v/>
      </c>
    </row>
    <row r="3251" spans="5:5" ht="13" x14ac:dyDescent="0.15">
      <c r="E3251" s="4" t="str">
        <f t="shared" si="3"/>
        <v/>
      </c>
    </row>
    <row r="3252" spans="5:5" ht="13" x14ac:dyDescent="0.15">
      <c r="E3252" s="4" t="str">
        <f t="shared" si="3"/>
        <v/>
      </c>
    </row>
    <row r="3253" spans="5:5" ht="13" x14ac:dyDescent="0.15">
      <c r="E3253" s="4" t="str">
        <f t="shared" si="3"/>
        <v/>
      </c>
    </row>
    <row r="3254" spans="5:5" ht="13" x14ac:dyDescent="0.15">
      <c r="E3254" s="4" t="str">
        <f t="shared" si="3"/>
        <v/>
      </c>
    </row>
    <row r="3255" spans="5:5" ht="13" x14ac:dyDescent="0.15">
      <c r="E3255" s="4" t="str">
        <f t="shared" si="3"/>
        <v/>
      </c>
    </row>
    <row r="3256" spans="5:5" ht="13" x14ac:dyDescent="0.15">
      <c r="E3256" s="4" t="str">
        <f t="shared" si="3"/>
        <v/>
      </c>
    </row>
    <row r="3257" spans="5:5" ht="13" x14ac:dyDescent="0.15">
      <c r="E3257" s="4" t="str">
        <f t="shared" si="3"/>
        <v/>
      </c>
    </row>
    <row r="3258" spans="5:5" ht="13" x14ac:dyDescent="0.15">
      <c r="E3258" s="4" t="str">
        <f t="shared" si="3"/>
        <v/>
      </c>
    </row>
    <row r="3259" spans="5:5" ht="13" x14ac:dyDescent="0.15">
      <c r="E3259" s="4" t="str">
        <f t="shared" si="3"/>
        <v/>
      </c>
    </row>
    <row r="3260" spans="5:5" ht="13" x14ac:dyDescent="0.15">
      <c r="E3260" s="4" t="str">
        <f t="shared" si="3"/>
        <v/>
      </c>
    </row>
    <row r="3261" spans="5:5" ht="13" x14ac:dyDescent="0.15">
      <c r="E3261" s="4" t="str">
        <f t="shared" si="3"/>
        <v/>
      </c>
    </row>
    <row r="3262" spans="5:5" ht="13" x14ac:dyDescent="0.15">
      <c r="E3262" s="4" t="str">
        <f t="shared" si="3"/>
        <v/>
      </c>
    </row>
    <row r="3263" spans="5:5" ht="13" x14ac:dyDescent="0.15">
      <c r="E3263" s="4" t="str">
        <f t="shared" si="3"/>
        <v/>
      </c>
    </row>
    <row r="3264" spans="5:5" ht="13" x14ac:dyDescent="0.15">
      <c r="E3264" s="4" t="str">
        <f t="shared" si="3"/>
        <v/>
      </c>
    </row>
    <row r="3265" spans="5:5" ht="13" x14ac:dyDescent="0.15">
      <c r="E3265" s="4" t="str">
        <f t="shared" si="3"/>
        <v/>
      </c>
    </row>
    <row r="3266" spans="5:5" ht="13" x14ac:dyDescent="0.15">
      <c r="E3266" s="4" t="str">
        <f t="shared" si="3"/>
        <v/>
      </c>
    </row>
    <row r="3267" spans="5:5" ht="13" x14ac:dyDescent="0.15">
      <c r="E3267" s="4" t="str">
        <f t="shared" si="3"/>
        <v/>
      </c>
    </row>
    <row r="3268" spans="5:5" ht="13" x14ac:dyDescent="0.15">
      <c r="E3268" s="4" t="str">
        <f t="shared" si="3"/>
        <v/>
      </c>
    </row>
    <row r="3269" spans="5:5" ht="13" x14ac:dyDescent="0.15">
      <c r="E3269" s="4" t="str">
        <f t="shared" si="3"/>
        <v/>
      </c>
    </row>
    <row r="3270" spans="5:5" ht="13" x14ac:dyDescent="0.15">
      <c r="E3270" s="4" t="str">
        <f t="shared" si="3"/>
        <v/>
      </c>
    </row>
    <row r="3271" spans="5:5" ht="13" x14ac:dyDescent="0.15">
      <c r="E3271" s="4" t="str">
        <f t="shared" si="3"/>
        <v/>
      </c>
    </row>
    <row r="3272" spans="5:5" ht="13" x14ac:dyDescent="0.15">
      <c r="E3272" s="4" t="str">
        <f t="shared" si="3"/>
        <v/>
      </c>
    </row>
    <row r="3273" spans="5:5" ht="13" x14ac:dyDescent="0.15">
      <c r="E3273" s="4" t="str">
        <f t="shared" si="3"/>
        <v/>
      </c>
    </row>
    <row r="3274" spans="5:5" ht="13" x14ac:dyDescent="0.15">
      <c r="E3274" s="4" t="str">
        <f t="shared" si="3"/>
        <v/>
      </c>
    </row>
    <row r="3275" spans="5:5" ht="13" x14ac:dyDescent="0.15">
      <c r="E3275" s="4" t="str">
        <f t="shared" si="3"/>
        <v/>
      </c>
    </row>
    <row r="3276" spans="5:5" ht="13" x14ac:dyDescent="0.15">
      <c r="E3276" s="4" t="str">
        <f t="shared" si="3"/>
        <v/>
      </c>
    </row>
    <row r="3277" spans="5:5" ht="13" x14ac:dyDescent="0.15">
      <c r="E3277" s="4" t="str">
        <f t="shared" si="3"/>
        <v/>
      </c>
    </row>
    <row r="3278" spans="5:5" ht="13" x14ac:dyDescent="0.15">
      <c r="E3278" s="4" t="str">
        <f t="shared" si="3"/>
        <v/>
      </c>
    </row>
    <row r="3279" spans="5:5" ht="13" x14ac:dyDescent="0.15">
      <c r="E3279" s="4" t="str">
        <f t="shared" si="3"/>
        <v/>
      </c>
    </row>
    <row r="3280" spans="5:5" ht="13" x14ac:dyDescent="0.15">
      <c r="E3280" s="4" t="str">
        <f t="shared" si="3"/>
        <v/>
      </c>
    </row>
    <row r="3281" spans="5:5" ht="13" x14ac:dyDescent="0.15">
      <c r="E3281" s="4" t="str">
        <f t="shared" si="3"/>
        <v/>
      </c>
    </row>
    <row r="3282" spans="5:5" ht="13" x14ac:dyDescent="0.15">
      <c r="E3282" s="4" t="str">
        <f t="shared" si="3"/>
        <v/>
      </c>
    </row>
    <row r="3283" spans="5:5" ht="13" x14ac:dyDescent="0.15">
      <c r="E3283" s="4" t="str">
        <f t="shared" si="3"/>
        <v/>
      </c>
    </row>
    <row r="3284" spans="5:5" ht="13" x14ac:dyDescent="0.15">
      <c r="E3284" s="4" t="str">
        <f t="shared" si="3"/>
        <v/>
      </c>
    </row>
    <row r="3285" spans="5:5" ht="13" x14ac:dyDescent="0.15">
      <c r="E3285" s="4" t="str">
        <f t="shared" si="3"/>
        <v/>
      </c>
    </row>
    <row r="3286" spans="5:5" ht="13" x14ac:dyDescent="0.15">
      <c r="E3286" s="4" t="str">
        <f t="shared" si="3"/>
        <v/>
      </c>
    </row>
    <row r="3287" spans="5:5" ht="13" x14ac:dyDescent="0.15">
      <c r="E3287" s="4" t="str">
        <f t="shared" si="3"/>
        <v/>
      </c>
    </row>
    <row r="3288" spans="5:5" ht="13" x14ac:dyDescent="0.15">
      <c r="E3288" s="4" t="str">
        <f t="shared" si="3"/>
        <v/>
      </c>
    </row>
    <row r="3289" spans="5:5" ht="13" x14ac:dyDescent="0.15">
      <c r="E3289" s="4" t="str">
        <f t="shared" si="3"/>
        <v/>
      </c>
    </row>
    <row r="3290" spans="5:5" ht="13" x14ac:dyDescent="0.15">
      <c r="E3290" s="4" t="str">
        <f t="shared" si="3"/>
        <v/>
      </c>
    </row>
    <row r="3291" spans="5:5" ht="13" x14ac:dyDescent="0.15">
      <c r="E3291" s="4" t="str">
        <f t="shared" si="3"/>
        <v/>
      </c>
    </row>
    <row r="3292" spans="5:5" ht="13" x14ac:dyDescent="0.15">
      <c r="E3292" s="4" t="str">
        <f t="shared" si="3"/>
        <v/>
      </c>
    </row>
    <row r="3293" spans="5:5" ht="13" x14ac:dyDescent="0.15">
      <c r="E3293" s="4" t="str">
        <f t="shared" si="3"/>
        <v/>
      </c>
    </row>
    <row r="3294" spans="5:5" ht="13" x14ac:dyDescent="0.15">
      <c r="E3294" s="4" t="str">
        <f t="shared" si="3"/>
        <v/>
      </c>
    </row>
    <row r="3295" spans="5:5" ht="13" x14ac:dyDescent="0.15">
      <c r="E3295" s="4" t="str">
        <f t="shared" si="3"/>
        <v/>
      </c>
    </row>
    <row r="3296" spans="5:5" ht="13" x14ac:dyDescent="0.15">
      <c r="E3296" s="4" t="str">
        <f t="shared" si="3"/>
        <v/>
      </c>
    </row>
    <row r="3297" spans="5:5" ht="13" x14ac:dyDescent="0.15">
      <c r="E3297" s="4" t="str">
        <f t="shared" si="3"/>
        <v/>
      </c>
    </row>
    <row r="3298" spans="5:5" ht="13" x14ac:dyDescent="0.15">
      <c r="E3298" s="4" t="str">
        <f t="shared" si="3"/>
        <v/>
      </c>
    </row>
    <row r="3299" spans="5:5" ht="13" x14ac:dyDescent="0.15">
      <c r="E3299" s="4" t="str">
        <f t="shared" si="3"/>
        <v/>
      </c>
    </row>
    <row r="3300" spans="5:5" ht="13" x14ac:dyDescent="0.15">
      <c r="E3300" s="4" t="str">
        <f t="shared" si="3"/>
        <v/>
      </c>
    </row>
    <row r="3301" spans="5:5" ht="13" x14ac:dyDescent="0.15">
      <c r="E3301" s="4" t="str">
        <f t="shared" si="3"/>
        <v/>
      </c>
    </row>
    <row r="3302" spans="5:5" ht="13" x14ac:dyDescent="0.15">
      <c r="E3302" s="4" t="str">
        <f t="shared" si="3"/>
        <v/>
      </c>
    </row>
    <row r="3303" spans="5:5" ht="13" x14ac:dyDescent="0.15">
      <c r="E3303" s="4" t="str">
        <f t="shared" si="3"/>
        <v/>
      </c>
    </row>
    <row r="3304" spans="5:5" ht="13" x14ac:dyDescent="0.15">
      <c r="E3304" s="4" t="str">
        <f t="shared" si="3"/>
        <v/>
      </c>
    </row>
    <row r="3305" spans="5:5" ht="13" x14ac:dyDescent="0.15">
      <c r="E3305" s="4" t="str">
        <f t="shared" si="3"/>
        <v/>
      </c>
    </row>
    <row r="3306" spans="5:5" ht="13" x14ac:dyDescent="0.15">
      <c r="E3306" s="4" t="str">
        <f t="shared" si="3"/>
        <v/>
      </c>
    </row>
    <row r="3307" spans="5:5" ht="13" x14ac:dyDescent="0.15">
      <c r="E3307" s="4" t="str">
        <f t="shared" si="3"/>
        <v/>
      </c>
    </row>
    <row r="3308" spans="5:5" ht="13" x14ac:dyDescent="0.15">
      <c r="E3308" s="4" t="str">
        <f t="shared" si="3"/>
        <v/>
      </c>
    </row>
    <row r="3309" spans="5:5" ht="13" x14ac:dyDescent="0.15">
      <c r="E3309" s="4" t="str">
        <f t="shared" si="3"/>
        <v/>
      </c>
    </row>
    <row r="3310" spans="5:5" ht="13" x14ac:dyDescent="0.15">
      <c r="E3310" s="4" t="str">
        <f t="shared" si="3"/>
        <v/>
      </c>
    </row>
    <row r="3311" spans="5:5" ht="13" x14ac:dyDescent="0.15">
      <c r="E3311" s="4" t="str">
        <f t="shared" si="3"/>
        <v/>
      </c>
    </row>
    <row r="3312" spans="5:5" ht="13" x14ac:dyDescent="0.15">
      <c r="E3312" s="4" t="str">
        <f t="shared" si="3"/>
        <v/>
      </c>
    </row>
    <row r="3313" spans="5:5" ht="13" x14ac:dyDescent="0.15">
      <c r="E3313" s="4" t="str">
        <f t="shared" si="3"/>
        <v/>
      </c>
    </row>
    <row r="3314" spans="5:5" ht="13" x14ac:dyDescent="0.15">
      <c r="E3314" s="4" t="str">
        <f t="shared" si="3"/>
        <v/>
      </c>
    </row>
    <row r="3315" spans="5:5" ht="13" x14ac:dyDescent="0.15">
      <c r="E3315" s="4" t="str">
        <f t="shared" si="3"/>
        <v/>
      </c>
    </row>
    <row r="3316" spans="5:5" ht="13" x14ac:dyDescent="0.15">
      <c r="E3316" s="4" t="str">
        <f t="shared" si="3"/>
        <v/>
      </c>
    </row>
    <row r="3317" spans="5:5" ht="13" x14ac:dyDescent="0.15">
      <c r="E3317" s="4" t="str">
        <f t="shared" si="3"/>
        <v/>
      </c>
    </row>
    <row r="3318" spans="5:5" ht="13" x14ac:dyDescent="0.15">
      <c r="E3318" s="4" t="str">
        <f t="shared" si="3"/>
        <v/>
      </c>
    </row>
    <row r="3319" spans="5:5" ht="13" x14ac:dyDescent="0.15">
      <c r="E3319" s="4" t="str">
        <f t="shared" si="3"/>
        <v/>
      </c>
    </row>
    <row r="3320" spans="5:5" ht="13" x14ac:dyDescent="0.15">
      <c r="E3320" s="4" t="str">
        <f t="shared" si="3"/>
        <v/>
      </c>
    </row>
    <row r="3321" spans="5:5" ht="13" x14ac:dyDescent="0.15">
      <c r="E3321" s="4" t="str">
        <f t="shared" si="3"/>
        <v/>
      </c>
    </row>
    <row r="3322" spans="5:5" ht="13" x14ac:dyDescent="0.15">
      <c r="E3322" s="4" t="str">
        <f t="shared" si="3"/>
        <v/>
      </c>
    </row>
    <row r="3323" spans="5:5" ht="13" x14ac:dyDescent="0.15">
      <c r="E3323" s="4" t="str">
        <f t="shared" si="3"/>
        <v/>
      </c>
    </row>
    <row r="3324" spans="5:5" ht="13" x14ac:dyDescent="0.15">
      <c r="E3324" s="4" t="str">
        <f t="shared" si="3"/>
        <v/>
      </c>
    </row>
    <row r="3325" spans="5:5" ht="13" x14ac:dyDescent="0.15">
      <c r="E3325" s="4" t="str">
        <f t="shared" si="3"/>
        <v/>
      </c>
    </row>
    <row r="3326" spans="5:5" ht="13" x14ac:dyDescent="0.15">
      <c r="E3326" s="4" t="str">
        <f t="shared" si="3"/>
        <v/>
      </c>
    </row>
    <row r="3327" spans="5:5" ht="13" x14ac:dyDescent="0.15">
      <c r="E3327" s="4" t="str">
        <f t="shared" si="3"/>
        <v/>
      </c>
    </row>
    <row r="3328" spans="5:5" ht="13" x14ac:dyDescent="0.15">
      <c r="E3328" s="4" t="str">
        <f t="shared" si="3"/>
        <v/>
      </c>
    </row>
    <row r="3329" spans="5:5" ht="13" x14ac:dyDescent="0.15">
      <c r="E3329" s="4" t="str">
        <f t="shared" si="3"/>
        <v/>
      </c>
    </row>
    <row r="3330" spans="5:5" ht="13" x14ac:dyDescent="0.15">
      <c r="E3330" s="4" t="str">
        <f t="shared" si="3"/>
        <v/>
      </c>
    </row>
    <row r="3331" spans="5:5" ht="13" x14ac:dyDescent="0.15">
      <c r="E3331" s="4" t="str">
        <f t="shared" si="3"/>
        <v/>
      </c>
    </row>
    <row r="3332" spans="5:5" ht="13" x14ac:dyDescent="0.15">
      <c r="E3332" s="4" t="str">
        <f t="shared" si="3"/>
        <v/>
      </c>
    </row>
    <row r="3333" spans="5:5" ht="13" x14ac:dyDescent="0.15">
      <c r="E3333" s="4" t="str">
        <f t="shared" si="3"/>
        <v/>
      </c>
    </row>
    <row r="3334" spans="5:5" ht="13" x14ac:dyDescent="0.15">
      <c r="E3334" s="4" t="str">
        <f t="shared" si="3"/>
        <v/>
      </c>
    </row>
    <row r="3335" spans="5:5" ht="13" x14ac:dyDescent="0.15">
      <c r="E3335" s="4" t="str">
        <f t="shared" si="3"/>
        <v/>
      </c>
    </row>
    <row r="3336" spans="5:5" ht="13" x14ac:dyDescent="0.15">
      <c r="E3336" s="4" t="str">
        <f t="shared" si="3"/>
        <v/>
      </c>
    </row>
    <row r="3337" spans="5:5" ht="13" x14ac:dyDescent="0.15">
      <c r="E3337" s="4" t="str">
        <f t="shared" si="3"/>
        <v/>
      </c>
    </row>
    <row r="3338" spans="5:5" ht="13" x14ac:dyDescent="0.15">
      <c r="E3338" s="4" t="str">
        <f t="shared" si="3"/>
        <v/>
      </c>
    </row>
    <row r="3339" spans="5:5" ht="13" x14ac:dyDescent="0.15">
      <c r="E3339" s="4" t="str">
        <f t="shared" si="3"/>
        <v/>
      </c>
    </row>
    <row r="3340" spans="5:5" ht="13" x14ac:dyDescent="0.15">
      <c r="E3340" s="4" t="str">
        <f t="shared" si="3"/>
        <v/>
      </c>
    </row>
    <row r="3341" spans="5:5" ht="13" x14ac:dyDescent="0.15">
      <c r="E3341" s="4" t="str">
        <f t="shared" si="3"/>
        <v/>
      </c>
    </row>
    <row r="3342" spans="5:5" ht="13" x14ac:dyDescent="0.15">
      <c r="E3342" s="4" t="str">
        <f t="shared" si="3"/>
        <v/>
      </c>
    </row>
    <row r="3343" spans="5:5" ht="13" x14ac:dyDescent="0.15">
      <c r="E3343" s="4" t="str">
        <f t="shared" si="3"/>
        <v/>
      </c>
    </row>
    <row r="3344" spans="5:5" ht="13" x14ac:dyDescent="0.15">
      <c r="E3344" s="4" t="str">
        <f t="shared" si="3"/>
        <v/>
      </c>
    </row>
    <row r="3345" spans="5:5" ht="13" x14ac:dyDescent="0.15">
      <c r="E3345" s="4" t="str">
        <f t="shared" si="3"/>
        <v/>
      </c>
    </row>
    <row r="3346" spans="5:5" ht="13" x14ac:dyDescent="0.15">
      <c r="E3346" s="4" t="str">
        <f t="shared" si="3"/>
        <v/>
      </c>
    </row>
    <row r="3347" spans="5:5" ht="13" x14ac:dyDescent="0.15">
      <c r="E3347" s="4" t="str">
        <f t="shared" si="3"/>
        <v/>
      </c>
    </row>
    <row r="3348" spans="5:5" ht="13" x14ac:dyDescent="0.15">
      <c r="E3348" s="4" t="str">
        <f t="shared" si="3"/>
        <v/>
      </c>
    </row>
    <row r="3349" spans="5:5" ht="13" x14ac:dyDescent="0.15">
      <c r="E3349" s="4" t="str">
        <f t="shared" si="3"/>
        <v/>
      </c>
    </row>
    <row r="3350" spans="5:5" ht="13" x14ac:dyDescent="0.15">
      <c r="E3350" s="4" t="str">
        <f t="shared" si="3"/>
        <v/>
      </c>
    </row>
    <row r="3351" spans="5:5" ht="13" x14ac:dyDescent="0.15">
      <c r="E3351" s="4" t="str">
        <f t="shared" si="3"/>
        <v/>
      </c>
    </row>
    <row r="3352" spans="5:5" ht="13" x14ac:dyDescent="0.15">
      <c r="E3352" s="4" t="str">
        <f t="shared" si="3"/>
        <v/>
      </c>
    </row>
    <row r="3353" spans="5:5" ht="13" x14ac:dyDescent="0.15">
      <c r="E3353" s="4" t="str">
        <f t="shared" si="3"/>
        <v/>
      </c>
    </row>
    <row r="3354" spans="5:5" ht="13" x14ac:dyDescent="0.15">
      <c r="E3354" s="4" t="str">
        <f t="shared" si="3"/>
        <v/>
      </c>
    </row>
    <row r="3355" spans="5:5" ht="13" x14ac:dyDescent="0.15">
      <c r="E3355" s="4" t="str">
        <f t="shared" si="3"/>
        <v/>
      </c>
    </row>
    <row r="3356" spans="5:5" ht="13" x14ac:dyDescent="0.15">
      <c r="E3356" s="4" t="str">
        <f t="shared" si="3"/>
        <v/>
      </c>
    </row>
    <row r="3357" spans="5:5" ht="13" x14ac:dyDescent="0.15">
      <c r="E3357" s="4" t="str">
        <f t="shared" si="3"/>
        <v/>
      </c>
    </row>
    <row r="3358" spans="5:5" ht="13" x14ac:dyDescent="0.15">
      <c r="E3358" s="4" t="str">
        <f t="shared" si="3"/>
        <v/>
      </c>
    </row>
    <row r="3359" spans="5:5" ht="13" x14ac:dyDescent="0.15">
      <c r="E3359" s="4" t="str">
        <f t="shared" si="3"/>
        <v/>
      </c>
    </row>
    <row r="3360" spans="5:5" ht="13" x14ac:dyDescent="0.15">
      <c r="E3360" s="4" t="str">
        <f t="shared" si="3"/>
        <v/>
      </c>
    </row>
    <row r="3361" spans="5:5" ht="13" x14ac:dyDescent="0.15">
      <c r="E3361" s="4" t="str">
        <f t="shared" si="3"/>
        <v/>
      </c>
    </row>
    <row r="3362" spans="5:5" ht="13" x14ac:dyDescent="0.15">
      <c r="E3362" s="4" t="str">
        <f t="shared" si="3"/>
        <v/>
      </c>
    </row>
    <row r="3363" spans="5:5" ht="13" x14ac:dyDescent="0.15">
      <c r="E3363" s="4" t="str">
        <f t="shared" si="3"/>
        <v/>
      </c>
    </row>
    <row r="3364" spans="5:5" ht="13" x14ac:dyDescent="0.15">
      <c r="E3364" s="4" t="str">
        <f t="shared" si="3"/>
        <v/>
      </c>
    </row>
    <row r="3365" spans="5:5" ht="13" x14ac:dyDescent="0.15">
      <c r="E3365" s="4" t="str">
        <f t="shared" si="3"/>
        <v/>
      </c>
    </row>
    <row r="3366" spans="5:5" ht="13" x14ac:dyDescent="0.15">
      <c r="E3366" s="4" t="str">
        <f t="shared" si="3"/>
        <v/>
      </c>
    </row>
    <row r="3367" spans="5:5" ht="13" x14ac:dyDescent="0.15">
      <c r="E3367" s="4" t="str">
        <f t="shared" si="3"/>
        <v/>
      </c>
    </row>
    <row r="3368" spans="5:5" ht="13" x14ac:dyDescent="0.15">
      <c r="E3368" s="4" t="str">
        <f t="shared" si="3"/>
        <v/>
      </c>
    </row>
    <row r="3369" spans="5:5" ht="13" x14ac:dyDescent="0.15">
      <c r="E3369" s="4" t="str">
        <f t="shared" si="3"/>
        <v/>
      </c>
    </row>
    <row r="3370" spans="5:5" ht="13" x14ac:dyDescent="0.15">
      <c r="E3370" s="4" t="str">
        <f t="shared" si="3"/>
        <v/>
      </c>
    </row>
    <row r="3371" spans="5:5" ht="13" x14ac:dyDescent="0.15">
      <c r="E3371" s="4" t="str">
        <f t="shared" si="3"/>
        <v/>
      </c>
    </row>
    <row r="3372" spans="5:5" ht="13" x14ac:dyDescent="0.15">
      <c r="E3372" s="4" t="str">
        <f t="shared" si="3"/>
        <v/>
      </c>
    </row>
    <row r="3373" spans="5:5" ht="13" x14ac:dyDescent="0.15">
      <c r="E3373" s="4" t="str">
        <f t="shared" si="3"/>
        <v/>
      </c>
    </row>
    <row r="3374" spans="5:5" ht="13" x14ac:dyDescent="0.15">
      <c r="E3374" s="4" t="str">
        <f t="shared" si="3"/>
        <v/>
      </c>
    </row>
    <row r="3375" spans="5:5" ht="13" x14ac:dyDescent="0.15">
      <c r="E3375" s="4" t="str">
        <f t="shared" si="3"/>
        <v/>
      </c>
    </row>
    <row r="3376" spans="5:5" ht="13" x14ac:dyDescent="0.15">
      <c r="E3376" s="4" t="str">
        <f t="shared" si="3"/>
        <v/>
      </c>
    </row>
    <row r="3377" spans="5:5" ht="13" x14ac:dyDescent="0.15">
      <c r="E3377" s="4" t="str">
        <f t="shared" si="3"/>
        <v/>
      </c>
    </row>
    <row r="3378" spans="5:5" ht="13" x14ac:dyDescent="0.15">
      <c r="E3378" s="4" t="str">
        <f t="shared" si="3"/>
        <v/>
      </c>
    </row>
    <row r="3379" spans="5:5" ht="13" x14ac:dyDescent="0.15">
      <c r="E3379" s="4" t="str">
        <f t="shared" si="3"/>
        <v/>
      </c>
    </row>
    <row r="3380" spans="5:5" ht="13" x14ac:dyDescent="0.15">
      <c r="E3380" s="4" t="str">
        <f t="shared" si="3"/>
        <v/>
      </c>
    </row>
    <row r="3381" spans="5:5" ht="13" x14ac:dyDescent="0.15">
      <c r="E3381" s="4" t="str">
        <f t="shared" si="3"/>
        <v/>
      </c>
    </row>
    <row r="3382" spans="5:5" ht="13" x14ac:dyDescent="0.15">
      <c r="E3382" s="4" t="str">
        <f t="shared" si="3"/>
        <v/>
      </c>
    </row>
    <row r="3383" spans="5:5" ht="13" x14ac:dyDescent="0.15">
      <c r="E3383" s="4" t="str">
        <f t="shared" si="3"/>
        <v/>
      </c>
    </row>
    <row r="3384" spans="5:5" ht="13" x14ac:dyDescent="0.15">
      <c r="E3384" s="4" t="str">
        <f t="shared" si="3"/>
        <v/>
      </c>
    </row>
    <row r="3385" spans="5:5" ht="13" x14ac:dyDescent="0.15">
      <c r="E3385" s="4" t="str">
        <f t="shared" si="3"/>
        <v/>
      </c>
    </row>
    <row r="3386" spans="5:5" ht="13" x14ac:dyDescent="0.15">
      <c r="E3386" s="4" t="str">
        <f t="shared" si="3"/>
        <v/>
      </c>
    </row>
    <row r="3387" spans="5:5" ht="13" x14ac:dyDescent="0.15">
      <c r="E3387" s="4" t="str">
        <f t="shared" si="3"/>
        <v/>
      </c>
    </row>
    <row r="3388" spans="5:5" ht="13" x14ac:dyDescent="0.15">
      <c r="E3388" s="4" t="str">
        <f t="shared" si="3"/>
        <v/>
      </c>
    </row>
    <row r="3389" spans="5:5" ht="13" x14ac:dyDescent="0.15">
      <c r="E3389" s="4" t="str">
        <f t="shared" si="3"/>
        <v/>
      </c>
    </row>
    <row r="3390" spans="5:5" ht="13" x14ac:dyDescent="0.15">
      <c r="E3390" s="4" t="str">
        <f t="shared" si="3"/>
        <v/>
      </c>
    </row>
    <row r="3391" spans="5:5" ht="13" x14ac:dyDescent="0.15">
      <c r="E3391" s="4" t="str">
        <f t="shared" si="3"/>
        <v/>
      </c>
    </row>
    <row r="3392" spans="5:5" ht="13" x14ac:dyDescent="0.15">
      <c r="E3392" s="4" t="str">
        <f t="shared" si="3"/>
        <v/>
      </c>
    </row>
    <row r="3393" spans="5:5" ht="13" x14ac:dyDescent="0.15">
      <c r="E3393" s="4" t="str">
        <f t="shared" si="3"/>
        <v/>
      </c>
    </row>
    <row r="3394" spans="5:5" ht="13" x14ac:dyDescent="0.15">
      <c r="E3394" s="4" t="str">
        <f t="shared" si="3"/>
        <v/>
      </c>
    </row>
    <row r="3395" spans="5:5" ht="13" x14ac:dyDescent="0.15">
      <c r="E3395" s="4" t="str">
        <f t="shared" si="3"/>
        <v/>
      </c>
    </row>
    <row r="3396" spans="5:5" ht="13" x14ac:dyDescent="0.15">
      <c r="E3396" s="4" t="str">
        <f t="shared" si="3"/>
        <v/>
      </c>
    </row>
    <row r="3397" spans="5:5" ht="13" x14ac:dyDescent="0.15">
      <c r="E3397" s="4" t="str">
        <f t="shared" si="3"/>
        <v/>
      </c>
    </row>
    <row r="3398" spans="5:5" ht="13" x14ac:dyDescent="0.15">
      <c r="E3398" s="4" t="str">
        <f t="shared" si="3"/>
        <v/>
      </c>
    </row>
    <row r="3399" spans="5:5" ht="13" x14ac:dyDescent="0.15">
      <c r="E3399" s="4" t="str">
        <f t="shared" si="3"/>
        <v/>
      </c>
    </row>
    <row r="3400" spans="5:5" ht="13" x14ac:dyDescent="0.15">
      <c r="E3400" s="4" t="str">
        <f t="shared" si="3"/>
        <v/>
      </c>
    </row>
    <row r="3401" spans="5:5" ht="13" x14ac:dyDescent="0.15">
      <c r="E3401" s="4" t="str">
        <f t="shared" si="3"/>
        <v/>
      </c>
    </row>
    <row r="3402" spans="5:5" ht="13" x14ac:dyDescent="0.15">
      <c r="E3402" s="4" t="str">
        <f t="shared" si="3"/>
        <v/>
      </c>
    </row>
    <row r="3403" spans="5:5" ht="13" x14ac:dyDescent="0.15">
      <c r="E3403" s="4" t="str">
        <f t="shared" si="3"/>
        <v/>
      </c>
    </row>
    <row r="3404" spans="5:5" ht="13" x14ac:dyDescent="0.15">
      <c r="E3404" s="4" t="str">
        <f t="shared" si="3"/>
        <v/>
      </c>
    </row>
    <row r="3405" spans="5:5" ht="13" x14ac:dyDescent="0.15">
      <c r="E3405" s="4" t="str">
        <f t="shared" si="3"/>
        <v/>
      </c>
    </row>
    <row r="3406" spans="5:5" ht="13" x14ac:dyDescent="0.15">
      <c r="E3406" s="4" t="str">
        <f t="shared" si="3"/>
        <v/>
      </c>
    </row>
    <row r="3407" spans="5:5" ht="13" x14ac:dyDescent="0.15">
      <c r="E3407" s="4" t="str">
        <f t="shared" si="3"/>
        <v/>
      </c>
    </row>
    <row r="3408" spans="5:5" ht="13" x14ac:dyDescent="0.15">
      <c r="E3408" s="4" t="str">
        <f t="shared" si="3"/>
        <v/>
      </c>
    </row>
    <row r="3409" spans="5:5" ht="13" x14ac:dyDescent="0.15">
      <c r="E3409" s="4" t="str">
        <f t="shared" si="3"/>
        <v/>
      </c>
    </row>
    <row r="3410" spans="5:5" ht="13" x14ac:dyDescent="0.15">
      <c r="E3410" s="4" t="str">
        <f t="shared" si="3"/>
        <v/>
      </c>
    </row>
    <row r="3411" spans="5:5" ht="13" x14ac:dyDescent="0.15">
      <c r="E3411" s="4" t="str">
        <f t="shared" si="3"/>
        <v/>
      </c>
    </row>
    <row r="3412" spans="5:5" ht="13" x14ac:dyDescent="0.15">
      <c r="E3412" s="4" t="str">
        <f t="shared" si="3"/>
        <v/>
      </c>
    </row>
    <row r="3413" spans="5:5" ht="13" x14ac:dyDescent="0.15">
      <c r="E3413" s="4" t="str">
        <f t="shared" si="3"/>
        <v/>
      </c>
    </row>
    <row r="3414" spans="5:5" ht="13" x14ac:dyDescent="0.15">
      <c r="E3414" s="4" t="str">
        <f t="shared" si="3"/>
        <v/>
      </c>
    </row>
    <row r="3415" spans="5:5" ht="13" x14ac:dyDescent="0.15">
      <c r="E3415" s="4" t="str">
        <f t="shared" si="3"/>
        <v/>
      </c>
    </row>
    <row r="3416" spans="5:5" ht="13" x14ac:dyDescent="0.15">
      <c r="E3416" s="4" t="str">
        <f t="shared" si="3"/>
        <v/>
      </c>
    </row>
    <row r="3417" spans="5:5" ht="13" x14ac:dyDescent="0.15">
      <c r="E3417" s="4" t="str">
        <f t="shared" si="3"/>
        <v/>
      </c>
    </row>
    <row r="3418" spans="5:5" ht="13" x14ac:dyDescent="0.15">
      <c r="E3418" s="4" t="str">
        <f t="shared" si="3"/>
        <v/>
      </c>
    </row>
    <row r="3419" spans="5:5" ht="13" x14ac:dyDescent="0.15">
      <c r="E3419" s="4" t="str">
        <f t="shared" si="3"/>
        <v/>
      </c>
    </row>
    <row r="3420" spans="5:5" ht="13" x14ac:dyDescent="0.15">
      <c r="E3420" s="4" t="str">
        <f t="shared" si="3"/>
        <v/>
      </c>
    </row>
    <row r="3421" spans="5:5" ht="13" x14ac:dyDescent="0.15">
      <c r="E3421" s="4" t="str">
        <f t="shared" si="3"/>
        <v/>
      </c>
    </row>
    <row r="3422" spans="5:5" ht="13" x14ac:dyDescent="0.15">
      <c r="E3422" s="4" t="str">
        <f t="shared" si="3"/>
        <v/>
      </c>
    </row>
    <row r="3423" spans="5:5" ht="13" x14ac:dyDescent="0.15">
      <c r="E3423" s="4" t="str">
        <f t="shared" si="3"/>
        <v/>
      </c>
    </row>
    <row r="3424" spans="5:5" ht="13" x14ac:dyDescent="0.15">
      <c r="E3424" s="4" t="str">
        <f t="shared" si="3"/>
        <v/>
      </c>
    </row>
    <row r="3425" spans="5:5" ht="13" x14ac:dyDescent="0.15">
      <c r="E3425" s="4" t="str">
        <f t="shared" si="3"/>
        <v/>
      </c>
    </row>
    <row r="3426" spans="5:5" ht="13" x14ac:dyDescent="0.15">
      <c r="E3426" s="4" t="str">
        <f t="shared" si="3"/>
        <v/>
      </c>
    </row>
    <row r="3427" spans="5:5" ht="13" x14ac:dyDescent="0.15">
      <c r="E3427" s="4" t="str">
        <f t="shared" si="3"/>
        <v/>
      </c>
    </row>
    <row r="3428" spans="5:5" ht="13" x14ac:dyDescent="0.15">
      <c r="E3428" s="4" t="str">
        <f t="shared" si="3"/>
        <v/>
      </c>
    </row>
    <row r="3429" spans="5:5" ht="13" x14ac:dyDescent="0.15">
      <c r="E3429" s="4" t="str">
        <f t="shared" si="3"/>
        <v/>
      </c>
    </row>
    <row r="3430" spans="5:5" ht="13" x14ac:dyDescent="0.15">
      <c r="E3430" s="4" t="str">
        <f t="shared" si="3"/>
        <v/>
      </c>
    </row>
    <row r="3431" spans="5:5" ht="13" x14ac:dyDescent="0.15">
      <c r="E3431" s="4" t="str">
        <f t="shared" si="3"/>
        <v/>
      </c>
    </row>
    <row r="3432" spans="5:5" ht="13" x14ac:dyDescent="0.15">
      <c r="E3432" s="4" t="str">
        <f t="shared" si="3"/>
        <v/>
      </c>
    </row>
    <row r="3433" spans="5:5" ht="13" x14ac:dyDescent="0.15">
      <c r="E3433" s="4" t="str">
        <f t="shared" si="3"/>
        <v/>
      </c>
    </row>
    <row r="3434" spans="5:5" ht="13" x14ac:dyDescent="0.15">
      <c r="E3434" s="4" t="str">
        <f t="shared" si="3"/>
        <v/>
      </c>
    </row>
    <row r="3435" spans="5:5" ht="13" x14ac:dyDescent="0.15">
      <c r="E3435" s="4" t="str">
        <f t="shared" si="3"/>
        <v/>
      </c>
    </row>
    <row r="3436" spans="5:5" ht="13" x14ac:dyDescent="0.15">
      <c r="E3436" s="4" t="str">
        <f t="shared" si="3"/>
        <v/>
      </c>
    </row>
    <row r="3437" spans="5:5" ht="13" x14ac:dyDescent="0.15">
      <c r="E3437" s="4" t="str">
        <f t="shared" si="3"/>
        <v/>
      </c>
    </row>
    <row r="3438" spans="5:5" ht="13" x14ac:dyDescent="0.15">
      <c r="E3438" s="4" t="str">
        <f t="shared" si="3"/>
        <v/>
      </c>
    </row>
    <row r="3439" spans="5:5" ht="13" x14ac:dyDescent="0.15">
      <c r="E3439" s="4" t="str">
        <f t="shared" si="3"/>
        <v/>
      </c>
    </row>
    <row r="3440" spans="5:5" ht="13" x14ac:dyDescent="0.15">
      <c r="E3440" s="4" t="str">
        <f t="shared" si="3"/>
        <v/>
      </c>
    </row>
    <row r="3441" spans="5:5" ht="13" x14ac:dyDescent="0.15">
      <c r="E3441" s="4" t="str">
        <f t="shared" si="3"/>
        <v/>
      </c>
    </row>
    <row r="3442" spans="5:5" ht="13" x14ac:dyDescent="0.15">
      <c r="E3442" s="4" t="str">
        <f t="shared" si="3"/>
        <v/>
      </c>
    </row>
    <row r="3443" spans="5:5" ht="13" x14ac:dyDescent="0.15">
      <c r="E3443" s="4" t="str">
        <f t="shared" si="3"/>
        <v/>
      </c>
    </row>
    <row r="3444" spans="5:5" ht="13" x14ac:dyDescent="0.15">
      <c r="E3444" s="4" t="str">
        <f t="shared" si="3"/>
        <v/>
      </c>
    </row>
    <row r="3445" spans="5:5" ht="13" x14ac:dyDescent="0.15">
      <c r="E3445" s="4" t="str">
        <f t="shared" si="3"/>
        <v/>
      </c>
    </row>
    <row r="3446" spans="5:5" ht="13" x14ac:dyDescent="0.15">
      <c r="E3446" s="4" t="str">
        <f t="shared" si="3"/>
        <v/>
      </c>
    </row>
    <row r="3447" spans="5:5" ht="13" x14ac:dyDescent="0.15">
      <c r="E3447" s="4" t="str">
        <f t="shared" si="3"/>
        <v/>
      </c>
    </row>
    <row r="3448" spans="5:5" ht="13" x14ac:dyDescent="0.15">
      <c r="E3448" s="4" t="str">
        <f t="shared" si="3"/>
        <v/>
      </c>
    </row>
    <row r="3449" spans="5:5" ht="13" x14ac:dyDescent="0.15">
      <c r="E3449" s="4" t="str">
        <f t="shared" si="3"/>
        <v/>
      </c>
    </row>
    <row r="3450" spans="5:5" ht="13" x14ac:dyDescent="0.15">
      <c r="E3450" s="4" t="str">
        <f t="shared" si="3"/>
        <v/>
      </c>
    </row>
    <row r="3451" spans="5:5" ht="13" x14ac:dyDescent="0.15">
      <c r="E3451" s="4" t="str">
        <f t="shared" si="3"/>
        <v/>
      </c>
    </row>
    <row r="3452" spans="5:5" ht="13" x14ac:dyDescent="0.15">
      <c r="E3452" s="4" t="str">
        <f t="shared" si="3"/>
        <v/>
      </c>
    </row>
    <row r="3453" spans="5:5" ht="13" x14ac:dyDescent="0.15">
      <c r="E3453" s="4" t="str">
        <f t="shared" si="3"/>
        <v/>
      </c>
    </row>
    <row r="3454" spans="5:5" ht="13" x14ac:dyDescent="0.15">
      <c r="E3454" s="4" t="str">
        <f t="shared" si="3"/>
        <v/>
      </c>
    </row>
    <row r="3455" spans="5:5" ht="13" x14ac:dyDescent="0.15">
      <c r="E3455" s="4" t="str">
        <f t="shared" si="3"/>
        <v/>
      </c>
    </row>
    <row r="3456" spans="5:5" ht="13" x14ac:dyDescent="0.15">
      <c r="E3456" s="4" t="str">
        <f t="shared" si="3"/>
        <v/>
      </c>
    </row>
    <row r="3457" spans="5:5" ht="13" x14ac:dyDescent="0.15">
      <c r="E3457" s="4" t="str">
        <f t="shared" si="3"/>
        <v/>
      </c>
    </row>
    <row r="3458" spans="5:5" ht="13" x14ac:dyDescent="0.15">
      <c r="E3458" s="4" t="str">
        <f t="shared" si="3"/>
        <v/>
      </c>
    </row>
    <row r="3459" spans="5:5" ht="13" x14ac:dyDescent="0.15">
      <c r="E3459" s="4" t="str">
        <f t="shared" si="3"/>
        <v/>
      </c>
    </row>
    <row r="3460" spans="5:5" ht="13" x14ac:dyDescent="0.15">
      <c r="E3460" s="4" t="str">
        <f t="shared" si="3"/>
        <v/>
      </c>
    </row>
    <row r="3461" spans="5:5" ht="13" x14ac:dyDescent="0.15">
      <c r="E3461" s="4" t="str">
        <f t="shared" si="3"/>
        <v/>
      </c>
    </row>
    <row r="3462" spans="5:5" ht="13" x14ac:dyDescent="0.15">
      <c r="E3462" s="4" t="str">
        <f t="shared" si="3"/>
        <v/>
      </c>
    </row>
    <row r="3463" spans="5:5" ht="13" x14ac:dyDescent="0.15">
      <c r="E3463" s="4" t="str">
        <f t="shared" si="3"/>
        <v/>
      </c>
    </row>
    <row r="3464" spans="5:5" ht="13" x14ac:dyDescent="0.15">
      <c r="E3464" s="4" t="str">
        <f t="shared" si="3"/>
        <v/>
      </c>
    </row>
    <row r="3465" spans="5:5" ht="13" x14ac:dyDescent="0.15">
      <c r="E3465" s="4" t="str">
        <f t="shared" si="3"/>
        <v/>
      </c>
    </row>
    <row r="3466" spans="5:5" ht="13" x14ac:dyDescent="0.15">
      <c r="E3466" s="4" t="str">
        <f t="shared" si="3"/>
        <v/>
      </c>
    </row>
    <row r="3467" spans="5:5" ht="13" x14ac:dyDescent="0.15">
      <c r="E3467" s="4" t="str">
        <f t="shared" si="3"/>
        <v/>
      </c>
    </row>
    <row r="3468" spans="5:5" ht="13" x14ac:dyDescent="0.15">
      <c r="E3468" s="4" t="str">
        <f t="shared" si="3"/>
        <v/>
      </c>
    </row>
    <row r="3469" spans="5:5" ht="13" x14ac:dyDescent="0.15">
      <c r="E3469" s="4" t="str">
        <f t="shared" si="3"/>
        <v/>
      </c>
    </row>
    <row r="3470" spans="5:5" ht="13" x14ac:dyDescent="0.15">
      <c r="E3470" s="4" t="str">
        <f t="shared" si="3"/>
        <v/>
      </c>
    </row>
    <row r="3471" spans="5:5" ht="13" x14ac:dyDescent="0.15">
      <c r="E3471" s="4" t="str">
        <f t="shared" si="3"/>
        <v/>
      </c>
    </row>
    <row r="3472" spans="5:5" ht="13" x14ac:dyDescent="0.15">
      <c r="E3472" s="4" t="str">
        <f t="shared" si="3"/>
        <v/>
      </c>
    </row>
    <row r="3473" spans="5:5" ht="13" x14ac:dyDescent="0.15">
      <c r="E3473" s="4" t="str">
        <f t="shared" si="3"/>
        <v/>
      </c>
    </row>
    <row r="3474" spans="5:5" ht="13" x14ac:dyDescent="0.15">
      <c r="E3474" s="4" t="str">
        <f t="shared" si="3"/>
        <v/>
      </c>
    </row>
    <row r="3475" spans="5:5" ht="13" x14ac:dyDescent="0.15">
      <c r="E3475" s="4" t="str">
        <f t="shared" si="3"/>
        <v/>
      </c>
    </row>
    <row r="3476" spans="5:5" ht="13" x14ac:dyDescent="0.15">
      <c r="E3476" s="4" t="str">
        <f t="shared" si="3"/>
        <v/>
      </c>
    </row>
    <row r="3477" spans="5:5" ht="13" x14ac:dyDescent="0.15">
      <c r="E3477" s="4" t="str">
        <f t="shared" si="3"/>
        <v/>
      </c>
    </row>
    <row r="3478" spans="5:5" ht="13" x14ac:dyDescent="0.15">
      <c r="E3478" s="4" t="str">
        <f t="shared" si="3"/>
        <v/>
      </c>
    </row>
    <row r="3479" spans="5:5" ht="13" x14ac:dyDescent="0.15">
      <c r="E3479" s="4" t="str">
        <f t="shared" si="3"/>
        <v/>
      </c>
    </row>
    <row r="3480" spans="5:5" ht="13" x14ac:dyDescent="0.15">
      <c r="E3480" s="4" t="str">
        <f t="shared" si="3"/>
        <v/>
      </c>
    </row>
    <row r="3481" spans="5:5" ht="13" x14ac:dyDescent="0.15">
      <c r="E3481" s="4" t="str">
        <f t="shared" si="3"/>
        <v/>
      </c>
    </row>
    <row r="3482" spans="5:5" ht="13" x14ac:dyDescent="0.15">
      <c r="E3482" s="4" t="str">
        <f t="shared" si="3"/>
        <v/>
      </c>
    </row>
    <row r="3483" spans="5:5" ht="13" x14ac:dyDescent="0.15">
      <c r="E3483" s="4" t="str">
        <f t="shared" si="3"/>
        <v/>
      </c>
    </row>
    <row r="3484" spans="5:5" ht="13" x14ac:dyDescent="0.15">
      <c r="E3484" s="4" t="str">
        <f t="shared" si="3"/>
        <v/>
      </c>
    </row>
    <row r="3485" spans="5:5" ht="13" x14ac:dyDescent="0.15">
      <c r="E3485" s="4" t="str">
        <f t="shared" si="3"/>
        <v/>
      </c>
    </row>
    <row r="3486" spans="5:5" ht="13" x14ac:dyDescent="0.15">
      <c r="E3486" s="4" t="str">
        <f t="shared" si="3"/>
        <v/>
      </c>
    </row>
    <row r="3487" spans="5:5" ht="13" x14ac:dyDescent="0.15">
      <c r="E3487" s="4" t="str">
        <f t="shared" si="3"/>
        <v/>
      </c>
    </row>
    <row r="3488" spans="5:5" ht="13" x14ac:dyDescent="0.15">
      <c r="E3488" s="4" t="str">
        <f t="shared" si="3"/>
        <v/>
      </c>
    </row>
    <row r="3489" spans="5:5" ht="13" x14ac:dyDescent="0.15">
      <c r="E3489" s="4" t="str">
        <f t="shared" si="3"/>
        <v/>
      </c>
    </row>
    <row r="3490" spans="5:5" ht="13" x14ac:dyDescent="0.15">
      <c r="E3490" s="4" t="str">
        <f t="shared" si="3"/>
        <v/>
      </c>
    </row>
    <row r="3491" spans="5:5" ht="13" x14ac:dyDescent="0.15">
      <c r="E3491" s="4" t="str">
        <f t="shared" si="3"/>
        <v/>
      </c>
    </row>
    <row r="3492" spans="5:5" ht="13" x14ac:dyDescent="0.15">
      <c r="E3492" s="4" t="str">
        <f t="shared" si="3"/>
        <v/>
      </c>
    </row>
    <row r="3493" spans="5:5" ht="13" x14ac:dyDescent="0.15">
      <c r="E3493" s="4" t="str">
        <f t="shared" si="3"/>
        <v/>
      </c>
    </row>
    <row r="3494" spans="5:5" ht="13" x14ac:dyDescent="0.15">
      <c r="E3494" s="4" t="str">
        <f t="shared" si="3"/>
        <v/>
      </c>
    </row>
    <row r="3495" spans="5:5" ht="13" x14ac:dyDescent="0.15">
      <c r="E3495" s="4" t="str">
        <f t="shared" si="3"/>
        <v/>
      </c>
    </row>
    <row r="3496" spans="5:5" ht="13" x14ac:dyDescent="0.15">
      <c r="E3496" s="4" t="str">
        <f t="shared" si="3"/>
        <v/>
      </c>
    </row>
    <row r="3497" spans="5:5" ht="13" x14ac:dyDescent="0.15">
      <c r="E3497" s="4" t="str">
        <f t="shared" si="3"/>
        <v/>
      </c>
    </row>
    <row r="3498" spans="5:5" ht="13" x14ac:dyDescent="0.15">
      <c r="E3498" s="4" t="str">
        <f t="shared" si="3"/>
        <v/>
      </c>
    </row>
    <row r="3499" spans="5:5" ht="13" x14ac:dyDescent="0.15">
      <c r="E3499" s="4" t="str">
        <f t="shared" si="3"/>
        <v/>
      </c>
    </row>
    <row r="3500" spans="5:5" ht="13" x14ac:dyDescent="0.15">
      <c r="E3500" s="4" t="str">
        <f t="shared" si="3"/>
        <v/>
      </c>
    </row>
    <row r="3501" spans="5:5" ht="13" x14ac:dyDescent="0.15">
      <c r="E3501" s="4" t="str">
        <f t="shared" si="3"/>
        <v/>
      </c>
    </row>
    <row r="3502" spans="5:5" ht="13" x14ac:dyDescent="0.15">
      <c r="E3502" s="4" t="str">
        <f t="shared" si="3"/>
        <v/>
      </c>
    </row>
    <row r="3503" spans="5:5" ht="13" x14ac:dyDescent="0.15">
      <c r="E3503" s="4" t="str">
        <f t="shared" si="3"/>
        <v/>
      </c>
    </row>
    <row r="3504" spans="5:5" ht="13" x14ac:dyDescent="0.15">
      <c r="E3504" s="4" t="str">
        <f t="shared" si="3"/>
        <v/>
      </c>
    </row>
    <row r="3505" spans="5:5" ht="13" x14ac:dyDescent="0.15">
      <c r="E3505" s="4" t="str">
        <f t="shared" si="3"/>
        <v/>
      </c>
    </row>
    <row r="3506" spans="5:5" ht="13" x14ac:dyDescent="0.15">
      <c r="E3506" s="4" t="str">
        <f t="shared" si="3"/>
        <v/>
      </c>
    </row>
    <row r="3507" spans="5:5" ht="13" x14ac:dyDescent="0.15">
      <c r="E3507" s="4" t="str">
        <f t="shared" si="3"/>
        <v/>
      </c>
    </row>
    <row r="3508" spans="5:5" ht="13" x14ac:dyDescent="0.15">
      <c r="E3508" s="4" t="str">
        <f t="shared" si="3"/>
        <v/>
      </c>
    </row>
    <row r="3509" spans="5:5" ht="13" x14ac:dyDescent="0.15">
      <c r="E3509" s="4" t="str">
        <f t="shared" si="3"/>
        <v/>
      </c>
    </row>
    <row r="3510" spans="5:5" ht="13" x14ac:dyDescent="0.15">
      <c r="E3510" s="4" t="str">
        <f t="shared" si="3"/>
        <v/>
      </c>
    </row>
    <row r="3511" spans="5:5" ht="13" x14ac:dyDescent="0.15">
      <c r="E3511" s="4" t="str">
        <f t="shared" si="3"/>
        <v/>
      </c>
    </row>
    <row r="3512" spans="5:5" ht="13" x14ac:dyDescent="0.15">
      <c r="E3512" s="4" t="str">
        <f t="shared" si="3"/>
        <v/>
      </c>
    </row>
    <row r="3513" spans="5:5" ht="13" x14ac:dyDescent="0.15">
      <c r="E3513" s="4" t="str">
        <f t="shared" si="3"/>
        <v/>
      </c>
    </row>
    <row r="3514" spans="5:5" ht="13" x14ac:dyDescent="0.15">
      <c r="E3514" s="4" t="str">
        <f t="shared" si="3"/>
        <v/>
      </c>
    </row>
    <row r="3515" spans="5:5" ht="13" x14ac:dyDescent="0.15">
      <c r="E3515" s="4" t="str">
        <f t="shared" si="3"/>
        <v/>
      </c>
    </row>
    <row r="3516" spans="5:5" ht="13" x14ac:dyDescent="0.15">
      <c r="E3516" s="4" t="str">
        <f t="shared" si="3"/>
        <v/>
      </c>
    </row>
    <row r="3517" spans="5:5" ht="13" x14ac:dyDescent="0.15">
      <c r="E3517" s="4" t="str">
        <f t="shared" si="3"/>
        <v/>
      </c>
    </row>
    <row r="3518" spans="5:5" ht="13" x14ac:dyDescent="0.15">
      <c r="E3518" s="4" t="str">
        <f t="shared" si="3"/>
        <v/>
      </c>
    </row>
    <row r="3519" spans="5:5" ht="13" x14ac:dyDescent="0.15">
      <c r="E3519" s="4" t="str">
        <f t="shared" si="3"/>
        <v/>
      </c>
    </row>
    <row r="3520" spans="5:5" ht="13" x14ac:dyDescent="0.15">
      <c r="E3520" s="4" t="str">
        <f t="shared" si="3"/>
        <v/>
      </c>
    </row>
    <row r="3521" spans="5:5" ht="13" x14ac:dyDescent="0.15">
      <c r="E3521" s="4" t="str">
        <f t="shared" si="3"/>
        <v/>
      </c>
    </row>
    <row r="3522" spans="5:5" ht="13" x14ac:dyDescent="0.15">
      <c r="E3522" s="4" t="str">
        <f t="shared" si="3"/>
        <v/>
      </c>
    </row>
    <row r="3523" spans="5:5" ht="13" x14ac:dyDescent="0.15">
      <c r="E3523" s="4" t="str">
        <f t="shared" si="3"/>
        <v/>
      </c>
    </row>
    <row r="3524" spans="5:5" ht="13" x14ac:dyDescent="0.15">
      <c r="E3524" s="4" t="str">
        <f t="shared" si="3"/>
        <v/>
      </c>
    </row>
    <row r="3525" spans="5:5" ht="13" x14ac:dyDescent="0.15">
      <c r="E3525" s="4" t="str">
        <f t="shared" si="3"/>
        <v/>
      </c>
    </row>
    <row r="3526" spans="5:5" ht="13" x14ac:dyDescent="0.15">
      <c r="E3526" s="4" t="str">
        <f t="shared" si="3"/>
        <v/>
      </c>
    </row>
    <row r="3527" spans="5:5" ht="13" x14ac:dyDescent="0.15">
      <c r="E3527" s="4" t="str">
        <f t="shared" si="3"/>
        <v/>
      </c>
    </row>
    <row r="3528" spans="5:5" ht="13" x14ac:dyDescent="0.15">
      <c r="E3528" s="4" t="str">
        <f t="shared" si="3"/>
        <v/>
      </c>
    </row>
    <row r="3529" spans="5:5" ht="13" x14ac:dyDescent="0.15">
      <c r="E3529" s="4" t="str">
        <f t="shared" si="3"/>
        <v/>
      </c>
    </row>
    <row r="3530" spans="5:5" ht="13" x14ac:dyDescent="0.15">
      <c r="E3530" s="4" t="str">
        <f t="shared" si="3"/>
        <v/>
      </c>
    </row>
    <row r="3531" spans="5:5" ht="13" x14ac:dyDescent="0.15">
      <c r="E3531" s="4" t="str">
        <f t="shared" si="3"/>
        <v/>
      </c>
    </row>
    <row r="3532" spans="5:5" ht="13" x14ac:dyDescent="0.15">
      <c r="E3532" s="4" t="str">
        <f t="shared" si="3"/>
        <v/>
      </c>
    </row>
    <row r="3533" spans="5:5" ht="13" x14ac:dyDescent="0.15">
      <c r="E3533" s="4" t="str">
        <f t="shared" si="3"/>
        <v/>
      </c>
    </row>
    <row r="3534" spans="5:5" ht="13" x14ac:dyDescent="0.15">
      <c r="E3534" s="4" t="str">
        <f t="shared" si="3"/>
        <v/>
      </c>
    </row>
    <row r="3535" spans="5:5" ht="13" x14ac:dyDescent="0.15">
      <c r="E3535" s="4" t="str">
        <f t="shared" si="3"/>
        <v/>
      </c>
    </row>
    <row r="3536" spans="5:5" ht="13" x14ac:dyDescent="0.15">
      <c r="E3536" s="4" t="str">
        <f t="shared" si="3"/>
        <v/>
      </c>
    </row>
    <row r="3537" spans="5:5" ht="13" x14ac:dyDescent="0.15">
      <c r="E3537" s="4" t="str">
        <f t="shared" si="3"/>
        <v/>
      </c>
    </row>
    <row r="3538" spans="5:5" ht="13" x14ac:dyDescent="0.15">
      <c r="E3538" s="4" t="str">
        <f t="shared" si="3"/>
        <v/>
      </c>
    </row>
    <row r="3539" spans="5:5" ht="13" x14ac:dyDescent="0.15">
      <c r="E3539" s="4" t="str">
        <f t="shared" si="3"/>
        <v/>
      </c>
    </row>
    <row r="3540" spans="5:5" ht="13" x14ac:dyDescent="0.15">
      <c r="E3540" s="4" t="str">
        <f t="shared" si="3"/>
        <v/>
      </c>
    </row>
    <row r="3541" spans="5:5" ht="13" x14ac:dyDescent="0.15">
      <c r="E3541" s="4" t="str">
        <f t="shared" si="3"/>
        <v/>
      </c>
    </row>
    <row r="3542" spans="5:5" ht="13" x14ac:dyDescent="0.15">
      <c r="E3542" s="4" t="str">
        <f t="shared" si="3"/>
        <v/>
      </c>
    </row>
    <row r="3543" spans="5:5" ht="13" x14ac:dyDescent="0.15">
      <c r="E3543" s="4" t="str">
        <f t="shared" si="3"/>
        <v/>
      </c>
    </row>
    <row r="3544" spans="5:5" ht="13" x14ac:dyDescent="0.15">
      <c r="E3544" s="4" t="str">
        <f t="shared" si="3"/>
        <v/>
      </c>
    </row>
    <row r="3545" spans="5:5" ht="13" x14ac:dyDescent="0.15">
      <c r="E3545" s="4" t="str">
        <f t="shared" si="3"/>
        <v/>
      </c>
    </row>
    <row r="3546" spans="5:5" ht="13" x14ac:dyDescent="0.15">
      <c r="E3546" s="4" t="str">
        <f t="shared" si="3"/>
        <v/>
      </c>
    </row>
    <row r="3547" spans="5:5" ht="13" x14ac:dyDescent="0.15">
      <c r="E3547" s="4" t="str">
        <f t="shared" si="3"/>
        <v/>
      </c>
    </row>
    <row r="3548" spans="5:5" ht="13" x14ac:dyDescent="0.15">
      <c r="E3548" s="4" t="str">
        <f t="shared" si="3"/>
        <v/>
      </c>
    </row>
    <row r="3549" spans="5:5" ht="13" x14ac:dyDescent="0.15">
      <c r="E3549" s="4" t="str">
        <f t="shared" si="3"/>
        <v/>
      </c>
    </row>
    <row r="3550" spans="5:5" ht="13" x14ac:dyDescent="0.15">
      <c r="E3550" s="4" t="str">
        <f t="shared" si="3"/>
        <v/>
      </c>
    </row>
    <row r="3551" spans="5:5" ht="13" x14ac:dyDescent="0.15">
      <c r="E3551" s="4" t="str">
        <f t="shared" si="3"/>
        <v/>
      </c>
    </row>
    <row r="3552" spans="5:5" ht="13" x14ac:dyDescent="0.15">
      <c r="E3552" s="4" t="str">
        <f t="shared" si="3"/>
        <v/>
      </c>
    </row>
    <row r="3553" spans="5:5" ht="13" x14ac:dyDescent="0.15">
      <c r="E3553" s="4" t="str">
        <f t="shared" si="3"/>
        <v/>
      </c>
    </row>
    <row r="3554" spans="5:5" ht="13" x14ac:dyDescent="0.15">
      <c r="E3554" s="4" t="str">
        <f t="shared" si="3"/>
        <v/>
      </c>
    </row>
    <row r="3555" spans="5:5" ht="13" x14ac:dyDescent="0.15">
      <c r="E3555" s="4" t="str">
        <f t="shared" si="3"/>
        <v/>
      </c>
    </row>
    <row r="3556" spans="5:5" ht="13" x14ac:dyDescent="0.15">
      <c r="E3556" s="4" t="str">
        <f t="shared" si="3"/>
        <v/>
      </c>
    </row>
    <row r="3557" spans="5:5" ht="13" x14ac:dyDescent="0.15">
      <c r="E3557" s="4" t="str">
        <f t="shared" si="3"/>
        <v/>
      </c>
    </row>
    <row r="3558" spans="5:5" ht="13" x14ac:dyDescent="0.15">
      <c r="E3558" s="4" t="str">
        <f t="shared" si="3"/>
        <v/>
      </c>
    </row>
    <row r="3559" spans="5:5" ht="13" x14ac:dyDescent="0.15">
      <c r="E3559" s="4" t="str">
        <f t="shared" si="3"/>
        <v/>
      </c>
    </row>
    <row r="3560" spans="5:5" ht="13" x14ac:dyDescent="0.15">
      <c r="E3560" s="4" t="str">
        <f t="shared" si="3"/>
        <v/>
      </c>
    </row>
    <row r="3561" spans="5:5" ht="13" x14ac:dyDescent="0.15">
      <c r="E3561" s="4" t="str">
        <f t="shared" si="3"/>
        <v/>
      </c>
    </row>
    <row r="3562" spans="5:5" ht="13" x14ac:dyDescent="0.15">
      <c r="E3562" s="4" t="str">
        <f t="shared" si="3"/>
        <v/>
      </c>
    </row>
    <row r="3563" spans="5:5" ht="13" x14ac:dyDescent="0.15">
      <c r="E3563" s="4" t="str">
        <f t="shared" si="3"/>
        <v/>
      </c>
    </row>
    <row r="3564" spans="5:5" ht="13" x14ac:dyDescent="0.15">
      <c r="E3564" s="4" t="str">
        <f t="shared" si="3"/>
        <v/>
      </c>
    </row>
    <row r="3565" spans="5:5" ht="13" x14ac:dyDescent="0.15">
      <c r="E3565" s="4" t="str">
        <f t="shared" si="3"/>
        <v/>
      </c>
    </row>
    <row r="3566" spans="5:5" ht="13" x14ac:dyDescent="0.15">
      <c r="E3566" s="4" t="str">
        <f t="shared" si="3"/>
        <v/>
      </c>
    </row>
    <row r="3567" spans="5:5" ht="13" x14ac:dyDescent="0.15">
      <c r="E3567" s="4" t="str">
        <f t="shared" si="3"/>
        <v/>
      </c>
    </row>
    <row r="3568" spans="5:5" ht="13" x14ac:dyDescent="0.15">
      <c r="E3568" s="4" t="str">
        <f t="shared" si="3"/>
        <v/>
      </c>
    </row>
    <row r="3569" spans="5:5" ht="13" x14ac:dyDescent="0.15">
      <c r="E3569" s="4" t="str">
        <f t="shared" si="3"/>
        <v/>
      </c>
    </row>
    <row r="3570" spans="5:5" ht="13" x14ac:dyDescent="0.15">
      <c r="E3570" s="4" t="str">
        <f t="shared" si="3"/>
        <v/>
      </c>
    </row>
    <row r="3571" spans="5:5" ht="13" x14ac:dyDescent="0.15">
      <c r="E3571" s="4" t="str">
        <f t="shared" si="3"/>
        <v/>
      </c>
    </row>
    <row r="3572" spans="5:5" ht="13" x14ac:dyDescent="0.15">
      <c r="E3572" s="4" t="str">
        <f t="shared" si="3"/>
        <v/>
      </c>
    </row>
    <row r="3573" spans="5:5" ht="13" x14ac:dyDescent="0.15">
      <c r="E3573" s="4" t="str">
        <f t="shared" si="3"/>
        <v/>
      </c>
    </row>
    <row r="3574" spans="5:5" ht="13" x14ac:dyDescent="0.15">
      <c r="E3574" s="4" t="str">
        <f t="shared" si="3"/>
        <v/>
      </c>
    </row>
    <row r="3575" spans="5:5" ht="13" x14ac:dyDescent="0.15">
      <c r="E3575" s="4" t="str">
        <f t="shared" si="3"/>
        <v/>
      </c>
    </row>
    <row r="3576" spans="5:5" ht="13" x14ac:dyDescent="0.15">
      <c r="E3576" s="4" t="str">
        <f t="shared" si="3"/>
        <v/>
      </c>
    </row>
    <row r="3577" spans="5:5" ht="13" x14ac:dyDescent="0.15">
      <c r="E3577" s="4" t="str">
        <f t="shared" si="3"/>
        <v/>
      </c>
    </row>
    <row r="3578" spans="5:5" ht="13" x14ac:dyDescent="0.15">
      <c r="E3578" s="4" t="str">
        <f t="shared" si="3"/>
        <v/>
      </c>
    </row>
    <row r="3579" spans="5:5" ht="13" x14ac:dyDescent="0.15">
      <c r="E3579" s="4" t="str">
        <f t="shared" si="3"/>
        <v/>
      </c>
    </row>
    <row r="3580" spans="5:5" ht="13" x14ac:dyDescent="0.15">
      <c r="E3580" s="4" t="str">
        <f t="shared" si="3"/>
        <v/>
      </c>
    </row>
    <row r="3581" spans="5:5" ht="13" x14ac:dyDescent="0.15">
      <c r="E3581" s="4" t="str">
        <f t="shared" si="3"/>
        <v/>
      </c>
    </row>
    <row r="3582" spans="5:5" ht="13" x14ac:dyDescent="0.15">
      <c r="E3582" s="4" t="str">
        <f t="shared" si="3"/>
        <v/>
      </c>
    </row>
    <row r="3583" spans="5:5" ht="13" x14ac:dyDescent="0.15">
      <c r="E3583" s="4" t="str">
        <f t="shared" si="3"/>
        <v/>
      </c>
    </row>
    <row r="3584" spans="5:5" ht="13" x14ac:dyDescent="0.15">
      <c r="E3584" s="4" t="str">
        <f t="shared" si="3"/>
        <v/>
      </c>
    </row>
    <row r="3585" spans="5:5" ht="13" x14ac:dyDescent="0.15">
      <c r="E3585" s="4" t="str">
        <f t="shared" si="3"/>
        <v/>
      </c>
    </row>
    <row r="3586" spans="5:5" ht="13" x14ac:dyDescent="0.15">
      <c r="E3586" s="4" t="str">
        <f t="shared" si="3"/>
        <v/>
      </c>
    </row>
    <row r="3587" spans="5:5" ht="13" x14ac:dyDescent="0.15">
      <c r="E3587" s="4" t="str">
        <f t="shared" si="3"/>
        <v/>
      </c>
    </row>
    <row r="3588" spans="5:5" ht="13" x14ac:dyDescent="0.15">
      <c r="E3588" s="4" t="str">
        <f t="shared" si="3"/>
        <v/>
      </c>
    </row>
    <row r="3589" spans="5:5" ht="13" x14ac:dyDescent="0.15">
      <c r="E3589" s="4" t="str">
        <f t="shared" si="3"/>
        <v/>
      </c>
    </row>
    <row r="3590" spans="5:5" ht="13" x14ac:dyDescent="0.15">
      <c r="E3590" s="4" t="str">
        <f t="shared" si="3"/>
        <v/>
      </c>
    </row>
    <row r="3591" spans="5:5" ht="13" x14ac:dyDescent="0.15">
      <c r="E3591" s="4" t="str">
        <f t="shared" si="3"/>
        <v/>
      </c>
    </row>
    <row r="3592" spans="5:5" ht="13" x14ac:dyDescent="0.15">
      <c r="E3592" s="4" t="str">
        <f t="shared" si="3"/>
        <v/>
      </c>
    </row>
    <row r="3593" spans="5:5" ht="13" x14ac:dyDescent="0.15">
      <c r="E3593" s="4" t="str">
        <f t="shared" si="3"/>
        <v/>
      </c>
    </row>
    <row r="3594" spans="5:5" ht="13" x14ac:dyDescent="0.15">
      <c r="E3594" s="4" t="str">
        <f t="shared" si="3"/>
        <v/>
      </c>
    </row>
    <row r="3595" spans="5:5" ht="13" x14ac:dyDescent="0.15">
      <c r="E3595" s="4" t="str">
        <f t="shared" si="3"/>
        <v/>
      </c>
    </row>
    <row r="3596" spans="5:5" ht="13" x14ac:dyDescent="0.15">
      <c r="E3596" s="4" t="str">
        <f t="shared" si="3"/>
        <v/>
      </c>
    </row>
    <row r="3597" spans="5:5" ht="13" x14ac:dyDescent="0.15">
      <c r="E3597" s="4" t="str">
        <f t="shared" si="3"/>
        <v/>
      </c>
    </row>
    <row r="3598" spans="5:5" ht="13" x14ac:dyDescent="0.15">
      <c r="E3598" s="4" t="str">
        <f t="shared" si="3"/>
        <v/>
      </c>
    </row>
    <row r="3599" spans="5:5" ht="13" x14ac:dyDescent="0.15">
      <c r="E3599" s="4" t="str">
        <f t="shared" si="3"/>
        <v/>
      </c>
    </row>
    <row r="3600" spans="5:5" ht="13" x14ac:dyDescent="0.15">
      <c r="E3600" s="4" t="str">
        <f t="shared" si="3"/>
        <v/>
      </c>
    </row>
    <row r="3601" spans="5:5" ht="13" x14ac:dyDescent="0.15">
      <c r="E3601" s="4" t="str">
        <f t="shared" si="3"/>
        <v/>
      </c>
    </row>
    <row r="3602" spans="5:5" ht="13" x14ac:dyDescent="0.15">
      <c r="E3602" s="4" t="str">
        <f t="shared" si="3"/>
        <v/>
      </c>
    </row>
    <row r="3603" spans="5:5" ht="13" x14ac:dyDescent="0.15">
      <c r="E3603" s="4" t="str">
        <f t="shared" si="3"/>
        <v/>
      </c>
    </row>
    <row r="3604" spans="5:5" ht="13" x14ac:dyDescent="0.15">
      <c r="E3604" s="4" t="str">
        <f t="shared" si="3"/>
        <v/>
      </c>
    </row>
    <row r="3605" spans="5:5" ht="13" x14ac:dyDescent="0.15">
      <c r="E3605" s="4" t="str">
        <f t="shared" si="3"/>
        <v/>
      </c>
    </row>
    <row r="3606" spans="5:5" ht="13" x14ac:dyDescent="0.15">
      <c r="E3606" s="4" t="str">
        <f t="shared" si="3"/>
        <v/>
      </c>
    </row>
    <row r="3607" spans="5:5" ht="13" x14ac:dyDescent="0.15">
      <c r="E3607" s="4" t="str">
        <f t="shared" si="3"/>
        <v/>
      </c>
    </row>
    <row r="3608" spans="5:5" ht="13" x14ac:dyDescent="0.15">
      <c r="E3608" s="4" t="str">
        <f t="shared" si="3"/>
        <v/>
      </c>
    </row>
    <row r="3609" spans="5:5" ht="13" x14ac:dyDescent="0.15">
      <c r="E3609" s="4" t="str">
        <f t="shared" si="3"/>
        <v/>
      </c>
    </row>
    <row r="3610" spans="5:5" ht="13" x14ac:dyDescent="0.15">
      <c r="E3610" s="4" t="str">
        <f t="shared" si="3"/>
        <v/>
      </c>
    </row>
    <row r="3611" spans="5:5" ht="13" x14ac:dyDescent="0.15">
      <c r="E3611" s="4" t="str">
        <f t="shared" si="3"/>
        <v/>
      </c>
    </row>
    <row r="3612" spans="5:5" ht="13" x14ac:dyDescent="0.15">
      <c r="E3612" s="4" t="str">
        <f t="shared" si="3"/>
        <v/>
      </c>
    </row>
    <row r="3613" spans="5:5" ht="13" x14ac:dyDescent="0.15">
      <c r="E3613" s="4" t="str">
        <f t="shared" si="3"/>
        <v/>
      </c>
    </row>
    <row r="3614" spans="5:5" ht="13" x14ac:dyDescent="0.15">
      <c r="E3614" s="4" t="str">
        <f t="shared" si="3"/>
        <v/>
      </c>
    </row>
    <row r="3615" spans="5:5" ht="13" x14ac:dyDescent="0.15">
      <c r="E3615" s="4" t="str">
        <f t="shared" si="3"/>
        <v/>
      </c>
    </row>
    <row r="3616" spans="5:5" ht="13" x14ac:dyDescent="0.15">
      <c r="E3616" s="4" t="str">
        <f t="shared" si="3"/>
        <v/>
      </c>
    </row>
    <row r="3617" spans="5:5" ht="13" x14ac:dyDescent="0.15">
      <c r="E3617" s="4" t="str">
        <f t="shared" si="3"/>
        <v/>
      </c>
    </row>
    <row r="3618" spans="5:5" ht="13" x14ac:dyDescent="0.15">
      <c r="E3618" s="4" t="str">
        <f t="shared" si="3"/>
        <v/>
      </c>
    </row>
    <row r="3619" spans="5:5" ht="13" x14ac:dyDescent="0.15">
      <c r="E3619" s="4" t="str">
        <f t="shared" si="3"/>
        <v/>
      </c>
    </row>
    <row r="3620" spans="5:5" ht="13" x14ac:dyDescent="0.15">
      <c r="E3620" s="4" t="str">
        <f t="shared" si="3"/>
        <v/>
      </c>
    </row>
    <row r="3621" spans="5:5" ht="13" x14ac:dyDescent="0.15">
      <c r="E3621" s="4" t="str">
        <f t="shared" si="3"/>
        <v/>
      </c>
    </row>
    <row r="3622" spans="5:5" ht="13" x14ac:dyDescent="0.15">
      <c r="E3622" s="4" t="str">
        <f t="shared" si="3"/>
        <v/>
      </c>
    </row>
    <row r="3623" spans="5:5" ht="13" x14ac:dyDescent="0.15">
      <c r="E3623" s="4" t="str">
        <f t="shared" si="3"/>
        <v/>
      </c>
    </row>
    <row r="3624" spans="5:5" ht="13" x14ac:dyDescent="0.15">
      <c r="E3624" s="4" t="str">
        <f t="shared" si="3"/>
        <v/>
      </c>
    </row>
    <row r="3625" spans="5:5" ht="13" x14ac:dyDescent="0.15">
      <c r="E3625" s="4" t="str">
        <f t="shared" si="3"/>
        <v/>
      </c>
    </row>
    <row r="3626" spans="5:5" ht="13" x14ac:dyDescent="0.15">
      <c r="E3626" s="4" t="str">
        <f t="shared" si="3"/>
        <v/>
      </c>
    </row>
    <row r="3627" spans="5:5" ht="13" x14ac:dyDescent="0.15">
      <c r="E3627" s="4" t="str">
        <f t="shared" si="3"/>
        <v/>
      </c>
    </row>
    <row r="3628" spans="5:5" ht="13" x14ac:dyDescent="0.15">
      <c r="E3628" s="4" t="str">
        <f t="shared" si="3"/>
        <v/>
      </c>
    </row>
    <row r="3629" spans="5:5" ht="13" x14ac:dyDescent="0.15">
      <c r="E3629" s="4" t="str">
        <f t="shared" si="3"/>
        <v/>
      </c>
    </row>
    <row r="3630" spans="5:5" ht="13" x14ac:dyDescent="0.15">
      <c r="E3630" s="4" t="str">
        <f t="shared" si="3"/>
        <v/>
      </c>
    </row>
    <row r="3631" spans="5:5" ht="13" x14ac:dyDescent="0.15">
      <c r="E3631" s="4" t="str">
        <f t="shared" si="3"/>
        <v/>
      </c>
    </row>
    <row r="3632" spans="5:5" ht="13" x14ac:dyDescent="0.15">
      <c r="E3632" s="4" t="str">
        <f t="shared" si="3"/>
        <v/>
      </c>
    </row>
    <row r="3633" spans="5:5" ht="13" x14ac:dyDescent="0.15">
      <c r="E3633" s="4" t="str">
        <f t="shared" si="3"/>
        <v/>
      </c>
    </row>
    <row r="3634" spans="5:5" ht="13" x14ac:dyDescent="0.15">
      <c r="E3634" s="4" t="str">
        <f t="shared" si="3"/>
        <v/>
      </c>
    </row>
    <row r="3635" spans="5:5" ht="13" x14ac:dyDescent="0.15">
      <c r="E3635" s="4" t="str">
        <f t="shared" si="3"/>
        <v/>
      </c>
    </row>
    <row r="3636" spans="5:5" ht="13" x14ac:dyDescent="0.15">
      <c r="E3636" s="4" t="str">
        <f t="shared" si="3"/>
        <v/>
      </c>
    </row>
    <row r="3637" spans="5:5" ht="13" x14ac:dyDescent="0.15">
      <c r="E3637" s="4" t="str">
        <f t="shared" si="3"/>
        <v/>
      </c>
    </row>
    <row r="3638" spans="5:5" ht="13" x14ac:dyDescent="0.15">
      <c r="E3638" s="4" t="str">
        <f t="shared" si="3"/>
        <v/>
      </c>
    </row>
    <row r="3639" spans="5:5" ht="13" x14ac:dyDescent="0.15">
      <c r="E3639" s="4" t="str">
        <f t="shared" si="3"/>
        <v/>
      </c>
    </row>
    <row r="3640" spans="5:5" ht="13" x14ac:dyDescent="0.15">
      <c r="E3640" s="4" t="str">
        <f t="shared" si="3"/>
        <v/>
      </c>
    </row>
    <row r="3641" spans="5:5" ht="13" x14ac:dyDescent="0.15">
      <c r="E3641" s="4" t="str">
        <f t="shared" si="3"/>
        <v/>
      </c>
    </row>
    <row r="3642" spans="5:5" ht="13" x14ac:dyDescent="0.15">
      <c r="E3642" s="4" t="str">
        <f t="shared" si="3"/>
        <v/>
      </c>
    </row>
    <row r="3643" spans="5:5" ht="13" x14ac:dyDescent="0.15">
      <c r="E3643" s="4" t="str">
        <f t="shared" si="3"/>
        <v/>
      </c>
    </row>
    <row r="3644" spans="5:5" ht="13" x14ac:dyDescent="0.15">
      <c r="E3644" s="4" t="str">
        <f t="shared" si="3"/>
        <v/>
      </c>
    </row>
    <row r="3645" spans="5:5" ht="13" x14ac:dyDescent="0.15">
      <c r="E3645" s="4" t="str">
        <f t="shared" si="3"/>
        <v/>
      </c>
    </row>
    <row r="3646" spans="5:5" ht="13" x14ac:dyDescent="0.15">
      <c r="E3646" s="4" t="str">
        <f t="shared" si="3"/>
        <v/>
      </c>
    </row>
    <row r="3647" spans="5:5" ht="13" x14ac:dyDescent="0.15">
      <c r="E3647" s="4" t="str">
        <f t="shared" si="3"/>
        <v/>
      </c>
    </row>
    <row r="3648" spans="5:5" ht="13" x14ac:dyDescent="0.15">
      <c r="E3648" s="4" t="str">
        <f t="shared" si="3"/>
        <v/>
      </c>
    </row>
    <row r="3649" spans="5:5" ht="13" x14ac:dyDescent="0.15">
      <c r="E3649" s="4" t="str">
        <f t="shared" si="3"/>
        <v/>
      </c>
    </row>
    <row r="3650" spans="5:5" ht="13" x14ac:dyDescent="0.15">
      <c r="E3650" s="4" t="str">
        <f t="shared" si="3"/>
        <v/>
      </c>
    </row>
    <row r="3651" spans="5:5" ht="13" x14ac:dyDescent="0.15">
      <c r="E3651" s="4" t="str">
        <f t="shared" si="3"/>
        <v/>
      </c>
    </row>
    <row r="3652" spans="5:5" ht="13" x14ac:dyDescent="0.15">
      <c r="E3652" s="4" t="str">
        <f t="shared" si="3"/>
        <v/>
      </c>
    </row>
    <row r="3653" spans="5:5" ht="13" x14ac:dyDescent="0.15">
      <c r="E3653" s="4" t="str">
        <f t="shared" si="3"/>
        <v/>
      </c>
    </row>
    <row r="3654" spans="5:5" ht="13" x14ac:dyDescent="0.15">
      <c r="E3654" s="4" t="str">
        <f t="shared" si="3"/>
        <v/>
      </c>
    </row>
    <row r="3655" spans="5:5" ht="13" x14ac:dyDescent="0.15">
      <c r="E3655" s="4" t="str">
        <f t="shared" si="3"/>
        <v/>
      </c>
    </row>
    <row r="3656" spans="5:5" ht="13" x14ac:dyDescent="0.15">
      <c r="E3656" s="4" t="str">
        <f t="shared" si="3"/>
        <v/>
      </c>
    </row>
    <row r="3657" spans="5:5" ht="13" x14ac:dyDescent="0.15">
      <c r="E3657" s="4" t="str">
        <f t="shared" si="3"/>
        <v/>
      </c>
    </row>
    <row r="3658" spans="5:5" ht="13" x14ac:dyDescent="0.15">
      <c r="E3658" s="4" t="str">
        <f t="shared" si="3"/>
        <v/>
      </c>
    </row>
    <row r="3659" spans="5:5" ht="13" x14ac:dyDescent="0.15">
      <c r="E3659" s="4" t="str">
        <f t="shared" si="3"/>
        <v/>
      </c>
    </row>
    <row r="3660" spans="5:5" ht="13" x14ac:dyDescent="0.15">
      <c r="E3660" s="4" t="str">
        <f t="shared" si="3"/>
        <v/>
      </c>
    </row>
    <row r="3661" spans="5:5" ht="13" x14ac:dyDescent="0.15">
      <c r="E3661" s="4" t="str">
        <f t="shared" si="3"/>
        <v/>
      </c>
    </row>
    <row r="3662" spans="5:5" ht="13" x14ac:dyDescent="0.15">
      <c r="E3662" s="4" t="str">
        <f t="shared" si="3"/>
        <v/>
      </c>
    </row>
    <row r="3663" spans="5:5" ht="13" x14ac:dyDescent="0.15">
      <c r="E3663" s="4" t="str">
        <f t="shared" si="3"/>
        <v/>
      </c>
    </row>
    <row r="3664" spans="5:5" ht="13" x14ac:dyDescent="0.15">
      <c r="E3664" s="4" t="str">
        <f t="shared" si="3"/>
        <v/>
      </c>
    </row>
    <row r="3665" spans="5:5" ht="13" x14ac:dyDescent="0.15">
      <c r="E3665" s="4" t="str">
        <f t="shared" si="3"/>
        <v/>
      </c>
    </row>
    <row r="3666" spans="5:5" ht="13" x14ac:dyDescent="0.15">
      <c r="E3666" s="4" t="str">
        <f t="shared" si="3"/>
        <v/>
      </c>
    </row>
    <row r="3667" spans="5:5" ht="13" x14ac:dyDescent="0.15">
      <c r="E3667" s="4" t="str">
        <f t="shared" si="3"/>
        <v/>
      </c>
    </row>
    <row r="3668" spans="5:5" ht="13" x14ac:dyDescent="0.15">
      <c r="E3668" s="4" t="str">
        <f t="shared" si="3"/>
        <v/>
      </c>
    </row>
    <row r="3669" spans="5:5" ht="13" x14ac:dyDescent="0.15">
      <c r="E3669" s="4" t="str">
        <f t="shared" si="3"/>
        <v/>
      </c>
    </row>
    <row r="3670" spans="5:5" ht="13" x14ac:dyDescent="0.15">
      <c r="E3670" s="4" t="str">
        <f t="shared" si="3"/>
        <v/>
      </c>
    </row>
    <row r="3671" spans="5:5" ht="13" x14ac:dyDescent="0.15">
      <c r="E3671" s="4" t="str">
        <f t="shared" si="3"/>
        <v/>
      </c>
    </row>
    <row r="3672" spans="5:5" ht="13" x14ac:dyDescent="0.15">
      <c r="E3672" s="4" t="str">
        <f t="shared" si="3"/>
        <v/>
      </c>
    </row>
    <row r="3673" spans="5:5" ht="13" x14ac:dyDescent="0.15">
      <c r="E3673" s="4" t="str">
        <f t="shared" si="3"/>
        <v/>
      </c>
    </row>
    <row r="3674" spans="5:5" ht="13" x14ac:dyDescent="0.15">
      <c r="E3674" s="4" t="str">
        <f t="shared" si="3"/>
        <v/>
      </c>
    </row>
    <row r="3675" spans="5:5" ht="13" x14ac:dyDescent="0.15">
      <c r="E3675" s="4" t="str">
        <f t="shared" si="3"/>
        <v/>
      </c>
    </row>
    <row r="3676" spans="5:5" ht="13" x14ac:dyDescent="0.15">
      <c r="E3676" s="4" t="str">
        <f t="shared" si="3"/>
        <v/>
      </c>
    </row>
    <row r="3677" spans="5:5" ht="13" x14ac:dyDescent="0.15">
      <c r="E3677" s="4" t="str">
        <f t="shared" si="3"/>
        <v/>
      </c>
    </row>
    <row r="3678" spans="5:5" ht="13" x14ac:dyDescent="0.15">
      <c r="E3678" s="4" t="str">
        <f t="shared" si="3"/>
        <v/>
      </c>
    </row>
    <row r="3679" spans="5:5" ht="13" x14ac:dyDescent="0.15">
      <c r="E3679" s="4" t="str">
        <f t="shared" si="3"/>
        <v/>
      </c>
    </row>
    <row r="3680" spans="5:5" ht="13" x14ac:dyDescent="0.15">
      <c r="E3680" s="4" t="str">
        <f t="shared" si="3"/>
        <v/>
      </c>
    </row>
    <row r="3681" spans="5:5" ht="13" x14ac:dyDescent="0.15">
      <c r="E3681" s="4" t="str">
        <f t="shared" si="3"/>
        <v/>
      </c>
    </row>
    <row r="3682" spans="5:5" ht="13" x14ac:dyDescent="0.15">
      <c r="E3682" s="4" t="str">
        <f t="shared" si="3"/>
        <v/>
      </c>
    </row>
    <row r="3683" spans="5:5" ht="13" x14ac:dyDescent="0.15">
      <c r="E3683" s="4" t="str">
        <f t="shared" si="3"/>
        <v/>
      </c>
    </row>
    <row r="3684" spans="5:5" ht="13" x14ac:dyDescent="0.15">
      <c r="E3684" s="4" t="str">
        <f t="shared" si="3"/>
        <v/>
      </c>
    </row>
    <row r="3685" spans="5:5" ht="13" x14ac:dyDescent="0.15">
      <c r="E3685" s="4" t="str">
        <f t="shared" si="3"/>
        <v/>
      </c>
    </row>
    <row r="3686" spans="5:5" ht="13" x14ac:dyDescent="0.15">
      <c r="E3686" s="4" t="str">
        <f t="shared" si="3"/>
        <v/>
      </c>
    </row>
    <row r="3687" spans="5:5" ht="13" x14ac:dyDescent="0.15">
      <c r="E3687" s="4" t="str">
        <f t="shared" si="3"/>
        <v/>
      </c>
    </row>
    <row r="3688" spans="5:5" ht="13" x14ac:dyDescent="0.15">
      <c r="E3688" s="4" t="str">
        <f t="shared" si="3"/>
        <v/>
      </c>
    </row>
    <row r="3689" spans="5:5" ht="13" x14ac:dyDescent="0.15">
      <c r="E3689" s="4" t="str">
        <f t="shared" si="3"/>
        <v/>
      </c>
    </row>
    <row r="3690" spans="5:5" ht="13" x14ac:dyDescent="0.15">
      <c r="E3690" s="4" t="str">
        <f t="shared" si="3"/>
        <v/>
      </c>
    </row>
    <row r="3691" spans="5:5" ht="13" x14ac:dyDescent="0.15">
      <c r="E3691" s="4" t="str">
        <f t="shared" si="3"/>
        <v/>
      </c>
    </row>
    <row r="3692" spans="5:5" ht="13" x14ac:dyDescent="0.15">
      <c r="E3692" s="4" t="str">
        <f t="shared" si="3"/>
        <v/>
      </c>
    </row>
    <row r="3693" spans="5:5" ht="13" x14ac:dyDescent="0.15">
      <c r="E3693" s="4" t="str">
        <f t="shared" si="3"/>
        <v/>
      </c>
    </row>
    <row r="3694" spans="5:5" ht="13" x14ac:dyDescent="0.15">
      <c r="E3694" s="4" t="str">
        <f t="shared" si="3"/>
        <v/>
      </c>
    </row>
    <row r="3695" spans="5:5" ht="13" x14ac:dyDescent="0.15">
      <c r="E3695" s="4" t="str">
        <f t="shared" si="3"/>
        <v/>
      </c>
    </row>
    <row r="3696" spans="5:5" ht="13" x14ac:dyDescent="0.15">
      <c r="E3696" s="4" t="str">
        <f t="shared" si="3"/>
        <v/>
      </c>
    </row>
    <row r="3697" spans="5:5" ht="13" x14ac:dyDescent="0.15">
      <c r="E3697" s="4" t="str">
        <f t="shared" si="3"/>
        <v/>
      </c>
    </row>
    <row r="3698" spans="5:5" ht="13" x14ac:dyDescent="0.15">
      <c r="E3698" s="4" t="str">
        <f t="shared" si="3"/>
        <v/>
      </c>
    </row>
    <row r="3699" spans="5:5" ht="13" x14ac:dyDescent="0.15">
      <c r="E3699" s="4" t="str">
        <f t="shared" si="3"/>
        <v/>
      </c>
    </row>
    <row r="3700" spans="5:5" ht="13" x14ac:dyDescent="0.15">
      <c r="E3700" s="4" t="str">
        <f t="shared" si="3"/>
        <v/>
      </c>
    </row>
    <row r="3701" spans="5:5" ht="13" x14ac:dyDescent="0.15">
      <c r="E3701" s="4" t="str">
        <f t="shared" si="3"/>
        <v/>
      </c>
    </row>
    <row r="3702" spans="5:5" ht="13" x14ac:dyDescent="0.15">
      <c r="E3702" s="4" t="str">
        <f t="shared" si="3"/>
        <v/>
      </c>
    </row>
    <row r="3703" spans="5:5" ht="13" x14ac:dyDescent="0.15">
      <c r="E3703" s="4" t="str">
        <f t="shared" si="3"/>
        <v/>
      </c>
    </row>
    <row r="3704" spans="5:5" ht="13" x14ac:dyDescent="0.15">
      <c r="E3704" s="4" t="str">
        <f t="shared" si="3"/>
        <v/>
      </c>
    </row>
    <row r="3705" spans="5:5" ht="13" x14ac:dyDescent="0.15">
      <c r="E3705" s="4" t="str">
        <f t="shared" si="3"/>
        <v/>
      </c>
    </row>
    <row r="3706" spans="5:5" ht="13" x14ac:dyDescent="0.15">
      <c r="E3706" s="4" t="str">
        <f t="shared" si="3"/>
        <v/>
      </c>
    </row>
    <row r="3707" spans="5:5" ht="13" x14ac:dyDescent="0.15">
      <c r="E3707" s="4" t="str">
        <f t="shared" si="3"/>
        <v/>
      </c>
    </row>
    <row r="3708" spans="5:5" ht="13" x14ac:dyDescent="0.15">
      <c r="E3708" s="4" t="str">
        <f t="shared" si="3"/>
        <v/>
      </c>
    </row>
    <row r="3709" spans="5:5" ht="13" x14ac:dyDescent="0.15">
      <c r="E3709" s="4" t="str">
        <f t="shared" si="3"/>
        <v/>
      </c>
    </row>
    <row r="3710" spans="5:5" ht="13" x14ac:dyDescent="0.15">
      <c r="E3710" s="4" t="str">
        <f t="shared" si="3"/>
        <v/>
      </c>
    </row>
    <row r="3711" spans="5:5" ht="13" x14ac:dyDescent="0.15">
      <c r="E3711" s="4" t="str">
        <f t="shared" si="3"/>
        <v/>
      </c>
    </row>
    <row r="3712" spans="5:5" ht="13" x14ac:dyDescent="0.15">
      <c r="E3712" s="4" t="str">
        <f t="shared" si="3"/>
        <v/>
      </c>
    </row>
    <row r="3713" spans="5:5" ht="13" x14ac:dyDescent="0.15">
      <c r="E3713" s="4" t="str">
        <f t="shared" si="3"/>
        <v/>
      </c>
    </row>
    <row r="3714" spans="5:5" ht="13" x14ac:dyDescent="0.15">
      <c r="E3714" s="4" t="str">
        <f t="shared" si="3"/>
        <v/>
      </c>
    </row>
    <row r="3715" spans="5:5" ht="13" x14ac:dyDescent="0.15">
      <c r="E3715" s="4" t="str">
        <f t="shared" si="3"/>
        <v/>
      </c>
    </row>
    <row r="3716" spans="5:5" ht="13" x14ac:dyDescent="0.15">
      <c r="E3716" s="4" t="str">
        <f t="shared" si="3"/>
        <v/>
      </c>
    </row>
    <row r="3717" spans="5:5" ht="13" x14ac:dyDescent="0.15">
      <c r="E3717" s="4" t="str">
        <f t="shared" si="3"/>
        <v/>
      </c>
    </row>
    <row r="3718" spans="5:5" ht="13" x14ac:dyDescent="0.15">
      <c r="E3718" s="4" t="str">
        <f t="shared" si="3"/>
        <v/>
      </c>
    </row>
    <row r="3719" spans="5:5" ht="13" x14ac:dyDescent="0.15">
      <c r="E3719" s="4" t="str">
        <f t="shared" si="3"/>
        <v/>
      </c>
    </row>
    <row r="3720" spans="5:5" ht="13" x14ac:dyDescent="0.15">
      <c r="E3720" s="4" t="str">
        <f t="shared" si="3"/>
        <v/>
      </c>
    </row>
    <row r="3721" spans="5:5" ht="13" x14ac:dyDescent="0.15">
      <c r="E3721" s="4" t="str">
        <f t="shared" si="3"/>
        <v/>
      </c>
    </row>
    <row r="3722" spans="5:5" ht="13" x14ac:dyDescent="0.15">
      <c r="E3722" s="4" t="str">
        <f t="shared" si="3"/>
        <v/>
      </c>
    </row>
    <row r="3723" spans="5:5" ht="13" x14ac:dyDescent="0.15">
      <c r="E3723" s="4" t="str">
        <f t="shared" si="3"/>
        <v/>
      </c>
    </row>
    <row r="3724" spans="5:5" ht="13" x14ac:dyDescent="0.15">
      <c r="E3724" s="4" t="str">
        <f t="shared" si="3"/>
        <v/>
      </c>
    </row>
    <row r="3725" spans="5:5" ht="13" x14ac:dyDescent="0.15">
      <c r="E3725" s="4" t="str">
        <f t="shared" si="3"/>
        <v/>
      </c>
    </row>
    <row r="3726" spans="5:5" ht="13" x14ac:dyDescent="0.15">
      <c r="E3726" s="4" t="str">
        <f t="shared" si="3"/>
        <v/>
      </c>
    </row>
    <row r="3727" spans="5:5" ht="13" x14ac:dyDescent="0.15">
      <c r="E3727" s="4" t="str">
        <f t="shared" si="3"/>
        <v/>
      </c>
    </row>
    <row r="3728" spans="5:5" ht="13" x14ac:dyDescent="0.15">
      <c r="E3728" s="4" t="str">
        <f t="shared" si="3"/>
        <v/>
      </c>
    </row>
    <row r="3729" spans="5:5" ht="13" x14ac:dyDescent="0.15">
      <c r="E3729" s="4" t="str">
        <f t="shared" si="3"/>
        <v/>
      </c>
    </row>
    <row r="3730" spans="5:5" ht="13" x14ac:dyDescent="0.15">
      <c r="E3730" s="4" t="str">
        <f t="shared" si="3"/>
        <v/>
      </c>
    </row>
    <row r="3731" spans="5:5" ht="13" x14ac:dyDescent="0.15">
      <c r="E3731" s="4" t="str">
        <f t="shared" si="3"/>
        <v/>
      </c>
    </row>
    <row r="3732" spans="5:5" ht="13" x14ac:dyDescent="0.15">
      <c r="E3732" s="4" t="str">
        <f t="shared" si="3"/>
        <v/>
      </c>
    </row>
    <row r="3733" spans="5:5" ht="13" x14ac:dyDescent="0.15">
      <c r="E3733" s="4" t="str">
        <f t="shared" si="3"/>
        <v/>
      </c>
    </row>
    <row r="3734" spans="5:5" ht="13" x14ac:dyDescent="0.15">
      <c r="E3734" s="4" t="str">
        <f t="shared" si="3"/>
        <v/>
      </c>
    </row>
    <row r="3735" spans="5:5" ht="13" x14ac:dyDescent="0.15">
      <c r="E3735" s="4" t="str">
        <f t="shared" si="3"/>
        <v/>
      </c>
    </row>
    <row r="3736" spans="5:5" ht="13" x14ac:dyDescent="0.15">
      <c r="E3736" s="4" t="str">
        <f t="shared" si="3"/>
        <v/>
      </c>
    </row>
    <row r="3737" spans="5:5" ht="13" x14ac:dyDescent="0.15">
      <c r="E3737" s="4" t="str">
        <f t="shared" si="3"/>
        <v/>
      </c>
    </row>
    <row r="3738" spans="5:5" ht="13" x14ac:dyDescent="0.15">
      <c r="E3738" s="4" t="str">
        <f t="shared" si="3"/>
        <v/>
      </c>
    </row>
    <row r="3739" spans="5:5" ht="13" x14ac:dyDescent="0.15">
      <c r="E3739" s="4" t="str">
        <f t="shared" si="3"/>
        <v/>
      </c>
    </row>
    <row r="3740" spans="5:5" ht="13" x14ac:dyDescent="0.15">
      <c r="E3740" s="4" t="str">
        <f t="shared" si="3"/>
        <v/>
      </c>
    </row>
    <row r="3741" spans="5:5" ht="13" x14ac:dyDescent="0.15">
      <c r="E3741" s="4" t="str">
        <f t="shared" si="3"/>
        <v/>
      </c>
    </row>
    <row r="3742" spans="5:5" ht="13" x14ac:dyDescent="0.15">
      <c r="E3742" s="4" t="str">
        <f t="shared" si="3"/>
        <v/>
      </c>
    </row>
    <row r="3743" spans="5:5" ht="13" x14ac:dyDescent="0.15">
      <c r="E3743" s="4" t="str">
        <f t="shared" si="3"/>
        <v/>
      </c>
    </row>
    <row r="3744" spans="5:5" ht="13" x14ac:dyDescent="0.15">
      <c r="E3744" s="4" t="str">
        <f t="shared" si="3"/>
        <v/>
      </c>
    </row>
    <row r="3745" spans="5:5" ht="13" x14ac:dyDescent="0.15">
      <c r="E3745" s="4" t="str">
        <f t="shared" si="3"/>
        <v/>
      </c>
    </row>
    <row r="3746" spans="5:5" ht="13" x14ac:dyDescent="0.15">
      <c r="E3746" s="4" t="str">
        <f t="shared" si="3"/>
        <v/>
      </c>
    </row>
    <row r="3747" spans="5:5" ht="13" x14ac:dyDescent="0.15">
      <c r="E3747" s="4" t="str">
        <f t="shared" si="3"/>
        <v/>
      </c>
    </row>
    <row r="3748" spans="5:5" ht="13" x14ac:dyDescent="0.15">
      <c r="E3748" s="4" t="str">
        <f t="shared" si="3"/>
        <v/>
      </c>
    </row>
    <row r="3749" spans="5:5" ht="13" x14ac:dyDescent="0.15">
      <c r="E3749" s="4" t="str">
        <f t="shared" si="3"/>
        <v/>
      </c>
    </row>
    <row r="3750" spans="5:5" ht="13" x14ac:dyDescent="0.15">
      <c r="E3750" s="4" t="str">
        <f t="shared" si="3"/>
        <v/>
      </c>
    </row>
    <row r="3751" spans="5:5" ht="13" x14ac:dyDescent="0.15">
      <c r="E3751" s="4" t="str">
        <f t="shared" si="3"/>
        <v/>
      </c>
    </row>
    <row r="3752" spans="5:5" ht="13" x14ac:dyDescent="0.15">
      <c r="E3752" s="4" t="str">
        <f t="shared" si="3"/>
        <v/>
      </c>
    </row>
    <row r="3753" spans="5:5" ht="13" x14ac:dyDescent="0.15">
      <c r="E3753" s="4" t="str">
        <f t="shared" si="3"/>
        <v/>
      </c>
    </row>
    <row r="3754" spans="5:5" ht="13" x14ac:dyDescent="0.15">
      <c r="E3754" s="4" t="str">
        <f t="shared" si="3"/>
        <v/>
      </c>
    </row>
    <row r="3755" spans="5:5" ht="13" x14ac:dyDescent="0.15">
      <c r="E3755" s="4" t="str">
        <f t="shared" si="3"/>
        <v/>
      </c>
    </row>
    <row r="3756" spans="5:5" ht="13" x14ac:dyDescent="0.15">
      <c r="E3756" s="4" t="str">
        <f t="shared" si="3"/>
        <v/>
      </c>
    </row>
    <row r="3757" spans="5:5" ht="13" x14ac:dyDescent="0.15">
      <c r="E3757" s="4" t="str">
        <f t="shared" si="3"/>
        <v/>
      </c>
    </row>
    <row r="3758" spans="5:5" ht="13" x14ac:dyDescent="0.15">
      <c r="E3758" s="4" t="str">
        <f t="shared" si="3"/>
        <v/>
      </c>
    </row>
    <row r="3759" spans="5:5" ht="13" x14ac:dyDescent="0.15">
      <c r="E3759" s="4" t="str">
        <f t="shared" si="3"/>
        <v/>
      </c>
    </row>
    <row r="3760" spans="5:5" ht="13" x14ac:dyDescent="0.15">
      <c r="E3760" s="4" t="str">
        <f t="shared" si="3"/>
        <v/>
      </c>
    </row>
    <row r="3761" spans="5:5" ht="13" x14ac:dyDescent="0.15">
      <c r="E3761" s="4" t="str">
        <f t="shared" si="3"/>
        <v/>
      </c>
    </row>
    <row r="3762" spans="5:5" ht="13" x14ac:dyDescent="0.15">
      <c r="E3762" s="4" t="str">
        <f t="shared" si="3"/>
        <v/>
      </c>
    </row>
    <row r="3763" spans="5:5" ht="13" x14ac:dyDescent="0.15">
      <c r="E3763" s="4" t="str">
        <f t="shared" si="3"/>
        <v/>
      </c>
    </row>
    <row r="3764" spans="5:5" ht="13" x14ac:dyDescent="0.15">
      <c r="E3764" s="4" t="str">
        <f t="shared" si="3"/>
        <v/>
      </c>
    </row>
    <row r="3765" spans="5:5" ht="13" x14ac:dyDescent="0.15">
      <c r="E3765" s="4" t="str">
        <f t="shared" si="3"/>
        <v/>
      </c>
    </row>
    <row r="3766" spans="5:5" ht="13" x14ac:dyDescent="0.15">
      <c r="E3766" s="4" t="str">
        <f t="shared" si="3"/>
        <v/>
      </c>
    </row>
    <row r="3767" spans="5:5" ht="13" x14ac:dyDescent="0.15">
      <c r="E3767" s="4" t="str">
        <f t="shared" si="3"/>
        <v/>
      </c>
    </row>
    <row r="3768" spans="5:5" ht="13" x14ac:dyDescent="0.15">
      <c r="E3768" s="4" t="str">
        <f t="shared" si="3"/>
        <v/>
      </c>
    </row>
    <row r="3769" spans="5:5" ht="13" x14ac:dyDescent="0.15">
      <c r="E3769" s="4" t="str">
        <f t="shared" si="3"/>
        <v/>
      </c>
    </row>
    <row r="3770" spans="5:5" ht="13" x14ac:dyDescent="0.15">
      <c r="E3770" s="4" t="str">
        <f t="shared" si="3"/>
        <v/>
      </c>
    </row>
    <row r="3771" spans="5:5" ht="13" x14ac:dyDescent="0.15">
      <c r="E3771" s="4" t="str">
        <f t="shared" si="3"/>
        <v/>
      </c>
    </row>
    <row r="3772" spans="5:5" ht="13" x14ac:dyDescent="0.15">
      <c r="E3772" s="4" t="str">
        <f t="shared" si="3"/>
        <v/>
      </c>
    </row>
    <row r="3773" spans="5:5" ht="13" x14ac:dyDescent="0.15">
      <c r="E3773" s="4" t="str">
        <f t="shared" si="3"/>
        <v/>
      </c>
    </row>
    <row r="3774" spans="5:5" ht="13" x14ac:dyDescent="0.15">
      <c r="E3774" s="4" t="str">
        <f t="shared" si="3"/>
        <v/>
      </c>
    </row>
    <row r="3775" spans="5:5" ht="13" x14ac:dyDescent="0.15">
      <c r="E3775" s="4" t="str">
        <f t="shared" si="3"/>
        <v/>
      </c>
    </row>
    <row r="3776" spans="5:5" ht="13" x14ac:dyDescent="0.15">
      <c r="E3776" s="4" t="str">
        <f t="shared" si="3"/>
        <v/>
      </c>
    </row>
    <row r="3777" spans="5:5" ht="13" x14ac:dyDescent="0.15">
      <c r="E3777" s="4" t="str">
        <f t="shared" si="3"/>
        <v/>
      </c>
    </row>
    <row r="3778" spans="5:5" ht="13" x14ac:dyDescent="0.15">
      <c r="E3778" s="4" t="str">
        <f t="shared" si="3"/>
        <v/>
      </c>
    </row>
    <row r="3779" spans="5:5" ht="13" x14ac:dyDescent="0.15">
      <c r="E3779" s="4" t="str">
        <f t="shared" si="3"/>
        <v/>
      </c>
    </row>
    <row r="3780" spans="5:5" ht="13" x14ac:dyDescent="0.15">
      <c r="E3780" s="4" t="str">
        <f t="shared" si="3"/>
        <v/>
      </c>
    </row>
    <row r="3781" spans="5:5" ht="13" x14ac:dyDescent="0.15">
      <c r="E3781" s="4" t="str">
        <f t="shared" si="3"/>
        <v/>
      </c>
    </row>
    <row r="3782" spans="5:5" ht="13" x14ac:dyDescent="0.15">
      <c r="E3782" s="4" t="str">
        <f t="shared" si="3"/>
        <v/>
      </c>
    </row>
    <row r="3783" spans="5:5" ht="13" x14ac:dyDescent="0.15">
      <c r="E3783" s="4" t="str">
        <f t="shared" si="3"/>
        <v/>
      </c>
    </row>
    <row r="3784" spans="5:5" ht="13" x14ac:dyDescent="0.15">
      <c r="E3784" s="4" t="str">
        <f t="shared" si="3"/>
        <v/>
      </c>
    </row>
    <row r="3785" spans="5:5" ht="13" x14ac:dyDescent="0.15">
      <c r="E3785" s="4" t="str">
        <f t="shared" si="3"/>
        <v/>
      </c>
    </row>
    <row r="3786" spans="5:5" ht="13" x14ac:dyDescent="0.15">
      <c r="E3786" s="4" t="str">
        <f t="shared" si="3"/>
        <v/>
      </c>
    </row>
    <row r="3787" spans="5:5" ht="13" x14ac:dyDescent="0.15">
      <c r="E3787" s="4" t="str">
        <f t="shared" si="3"/>
        <v/>
      </c>
    </row>
    <row r="3788" spans="5:5" ht="13" x14ac:dyDescent="0.15">
      <c r="E3788" s="4" t="str">
        <f t="shared" si="3"/>
        <v/>
      </c>
    </row>
    <row r="3789" spans="5:5" ht="13" x14ac:dyDescent="0.15">
      <c r="E3789" s="4" t="str">
        <f t="shared" si="3"/>
        <v/>
      </c>
    </row>
    <row r="3790" spans="5:5" ht="13" x14ac:dyDescent="0.15">
      <c r="E3790" s="4" t="str">
        <f t="shared" si="3"/>
        <v/>
      </c>
    </row>
    <row r="3791" spans="5:5" ht="13" x14ac:dyDescent="0.15">
      <c r="E3791" s="4" t="str">
        <f t="shared" si="3"/>
        <v/>
      </c>
    </row>
    <row r="3792" spans="5:5" ht="13" x14ac:dyDescent="0.15">
      <c r="E3792" s="4" t="str">
        <f t="shared" si="3"/>
        <v/>
      </c>
    </row>
    <row r="3793" spans="5:5" ht="13" x14ac:dyDescent="0.15">
      <c r="E3793" s="4" t="str">
        <f t="shared" si="3"/>
        <v/>
      </c>
    </row>
    <row r="3794" spans="5:5" ht="13" x14ac:dyDescent="0.15">
      <c r="E3794" s="4" t="str">
        <f t="shared" si="3"/>
        <v/>
      </c>
    </row>
    <row r="3795" spans="5:5" ht="13" x14ac:dyDescent="0.15">
      <c r="E3795" s="4" t="str">
        <f t="shared" si="3"/>
        <v/>
      </c>
    </row>
    <row r="3796" spans="5:5" ht="13" x14ac:dyDescent="0.15">
      <c r="E3796" s="4" t="str">
        <f t="shared" si="3"/>
        <v/>
      </c>
    </row>
    <row r="3797" spans="5:5" ht="13" x14ac:dyDescent="0.15">
      <c r="E3797" s="4" t="str">
        <f t="shared" si="3"/>
        <v/>
      </c>
    </row>
    <row r="3798" spans="5:5" ht="13" x14ac:dyDescent="0.15">
      <c r="E3798" s="4" t="str">
        <f t="shared" si="3"/>
        <v/>
      </c>
    </row>
    <row r="3799" spans="5:5" ht="13" x14ac:dyDescent="0.15">
      <c r="E3799" s="4" t="str">
        <f t="shared" si="3"/>
        <v/>
      </c>
    </row>
    <row r="3800" spans="5:5" ht="13" x14ac:dyDescent="0.15">
      <c r="E3800" s="4" t="str">
        <f t="shared" si="3"/>
        <v/>
      </c>
    </row>
    <row r="3801" spans="5:5" ht="13" x14ac:dyDescent="0.15">
      <c r="E3801" s="4" t="str">
        <f t="shared" si="3"/>
        <v/>
      </c>
    </row>
    <row r="3802" spans="5:5" ht="13" x14ac:dyDescent="0.15">
      <c r="E3802" s="4" t="str">
        <f t="shared" si="3"/>
        <v/>
      </c>
    </row>
    <row r="3803" spans="5:5" ht="13" x14ac:dyDescent="0.15">
      <c r="E3803" s="4" t="str">
        <f t="shared" si="3"/>
        <v/>
      </c>
    </row>
    <row r="3804" spans="5:5" ht="13" x14ac:dyDescent="0.15">
      <c r="E3804" s="4" t="str">
        <f t="shared" si="3"/>
        <v/>
      </c>
    </row>
    <row r="3805" spans="5:5" ht="13" x14ac:dyDescent="0.15">
      <c r="E3805" s="4" t="str">
        <f t="shared" si="3"/>
        <v/>
      </c>
    </row>
    <row r="3806" spans="5:5" ht="13" x14ac:dyDescent="0.15">
      <c r="E3806" s="4" t="str">
        <f t="shared" si="3"/>
        <v/>
      </c>
    </row>
    <row r="3807" spans="5:5" ht="13" x14ac:dyDescent="0.15">
      <c r="E3807" s="4" t="str">
        <f t="shared" si="3"/>
        <v/>
      </c>
    </row>
    <row r="3808" spans="5:5" ht="13" x14ac:dyDescent="0.15">
      <c r="E3808" s="4" t="str">
        <f t="shared" si="3"/>
        <v/>
      </c>
    </row>
    <row r="3809" spans="5:5" ht="13" x14ac:dyDescent="0.15">
      <c r="E3809" s="4" t="str">
        <f t="shared" si="3"/>
        <v/>
      </c>
    </row>
    <row r="3810" spans="5:5" ht="13" x14ac:dyDescent="0.15">
      <c r="E3810" s="4" t="str">
        <f t="shared" si="3"/>
        <v/>
      </c>
    </row>
    <row r="3811" spans="5:5" ht="13" x14ac:dyDescent="0.15">
      <c r="E3811" s="4" t="str">
        <f t="shared" si="3"/>
        <v/>
      </c>
    </row>
    <row r="3812" spans="5:5" ht="13" x14ac:dyDescent="0.15">
      <c r="E3812" s="4" t="str">
        <f t="shared" si="3"/>
        <v/>
      </c>
    </row>
    <row r="3813" spans="5:5" ht="13" x14ac:dyDescent="0.15">
      <c r="E3813" s="4" t="str">
        <f t="shared" si="3"/>
        <v/>
      </c>
    </row>
    <row r="3814" spans="5:5" ht="13" x14ac:dyDescent="0.15">
      <c r="E3814" s="4" t="str">
        <f t="shared" si="3"/>
        <v/>
      </c>
    </row>
    <row r="3815" spans="5:5" ht="13" x14ac:dyDescent="0.15">
      <c r="E3815" s="4" t="str">
        <f t="shared" si="3"/>
        <v/>
      </c>
    </row>
    <row r="3816" spans="5:5" ht="13" x14ac:dyDescent="0.15">
      <c r="E3816" s="4" t="str">
        <f t="shared" si="3"/>
        <v/>
      </c>
    </row>
    <row r="3817" spans="5:5" ht="13" x14ac:dyDescent="0.15">
      <c r="E3817" s="4" t="str">
        <f t="shared" si="3"/>
        <v/>
      </c>
    </row>
    <row r="3818" spans="5:5" ht="13" x14ac:dyDescent="0.15">
      <c r="E3818" s="4" t="str">
        <f t="shared" si="3"/>
        <v/>
      </c>
    </row>
    <row r="3819" spans="5:5" ht="13" x14ac:dyDescent="0.15">
      <c r="E3819" s="4" t="str">
        <f t="shared" si="3"/>
        <v/>
      </c>
    </row>
    <row r="3820" spans="5:5" ht="13" x14ac:dyDescent="0.15">
      <c r="E3820" s="4" t="str">
        <f t="shared" si="3"/>
        <v/>
      </c>
    </row>
    <row r="3821" spans="5:5" ht="13" x14ac:dyDescent="0.15">
      <c r="E3821" s="4" t="str">
        <f t="shared" si="3"/>
        <v/>
      </c>
    </row>
    <row r="3822" spans="5:5" ht="13" x14ac:dyDescent="0.15">
      <c r="E3822" s="4" t="str">
        <f t="shared" si="3"/>
        <v/>
      </c>
    </row>
    <row r="3823" spans="5:5" ht="13" x14ac:dyDescent="0.15">
      <c r="E3823" s="4" t="str">
        <f t="shared" si="3"/>
        <v/>
      </c>
    </row>
    <row r="3824" spans="5:5" ht="13" x14ac:dyDescent="0.15">
      <c r="E3824" s="4" t="str">
        <f t="shared" si="3"/>
        <v/>
      </c>
    </row>
    <row r="3825" spans="5:5" ht="13" x14ac:dyDescent="0.15">
      <c r="E3825" s="4" t="str">
        <f t="shared" si="3"/>
        <v/>
      </c>
    </row>
    <row r="3826" spans="5:5" ht="13" x14ac:dyDescent="0.15">
      <c r="E3826" s="4" t="str">
        <f t="shared" si="3"/>
        <v/>
      </c>
    </row>
    <row r="3827" spans="5:5" ht="13" x14ac:dyDescent="0.15">
      <c r="E3827" s="4" t="str">
        <f t="shared" si="3"/>
        <v/>
      </c>
    </row>
    <row r="3828" spans="5:5" ht="13" x14ac:dyDescent="0.15">
      <c r="E3828" s="4" t="str">
        <f t="shared" si="3"/>
        <v/>
      </c>
    </row>
    <row r="3829" spans="5:5" ht="13" x14ac:dyDescent="0.15">
      <c r="E3829" s="4" t="str">
        <f t="shared" si="3"/>
        <v/>
      </c>
    </row>
    <row r="3830" spans="5:5" ht="13" x14ac:dyDescent="0.15">
      <c r="E3830" s="4" t="str">
        <f t="shared" si="3"/>
        <v/>
      </c>
    </row>
    <row r="3831" spans="5:5" ht="13" x14ac:dyDescent="0.15">
      <c r="E3831" s="4" t="str">
        <f t="shared" si="3"/>
        <v/>
      </c>
    </row>
    <row r="3832" spans="5:5" ht="13" x14ac:dyDescent="0.15">
      <c r="E3832" s="4" t="str">
        <f t="shared" si="3"/>
        <v/>
      </c>
    </row>
    <row r="3833" spans="5:5" ht="13" x14ac:dyDescent="0.15">
      <c r="E3833" s="4" t="str">
        <f t="shared" si="3"/>
        <v/>
      </c>
    </row>
    <row r="3834" spans="5:5" ht="13" x14ac:dyDescent="0.15">
      <c r="E3834" s="4" t="str">
        <f t="shared" si="3"/>
        <v/>
      </c>
    </row>
    <row r="3835" spans="5:5" ht="13" x14ac:dyDescent="0.15">
      <c r="E3835" s="4" t="str">
        <f t="shared" si="3"/>
        <v/>
      </c>
    </row>
    <row r="3836" spans="5:5" ht="13" x14ac:dyDescent="0.15">
      <c r="E3836" s="4" t="str">
        <f t="shared" si="3"/>
        <v/>
      </c>
    </row>
    <row r="3837" spans="5:5" ht="13" x14ac:dyDescent="0.15">
      <c r="E3837" s="4" t="str">
        <f t="shared" si="3"/>
        <v/>
      </c>
    </row>
    <row r="3838" spans="5:5" ht="13" x14ac:dyDescent="0.15">
      <c r="E3838" s="4" t="str">
        <f t="shared" si="3"/>
        <v/>
      </c>
    </row>
    <row r="3839" spans="5:5" ht="13" x14ac:dyDescent="0.15">
      <c r="E3839" s="4" t="str">
        <f t="shared" si="3"/>
        <v/>
      </c>
    </row>
    <row r="3840" spans="5:5" ht="13" x14ac:dyDescent="0.15">
      <c r="E3840" s="4" t="str">
        <f t="shared" si="3"/>
        <v/>
      </c>
    </row>
    <row r="3841" spans="5:5" ht="13" x14ac:dyDescent="0.15">
      <c r="E3841" s="4" t="str">
        <f t="shared" si="3"/>
        <v/>
      </c>
    </row>
    <row r="3842" spans="5:5" ht="13" x14ac:dyDescent="0.15">
      <c r="E3842" s="4" t="str">
        <f t="shared" si="3"/>
        <v/>
      </c>
    </row>
    <row r="3843" spans="5:5" ht="13" x14ac:dyDescent="0.15">
      <c r="E3843" s="4" t="str">
        <f t="shared" si="3"/>
        <v/>
      </c>
    </row>
    <row r="3844" spans="5:5" ht="13" x14ac:dyDescent="0.15">
      <c r="E3844" s="4" t="str">
        <f t="shared" si="3"/>
        <v/>
      </c>
    </row>
    <row r="3845" spans="5:5" ht="13" x14ac:dyDescent="0.15">
      <c r="E3845" s="4" t="str">
        <f t="shared" si="3"/>
        <v/>
      </c>
    </row>
    <row r="3846" spans="5:5" ht="13" x14ac:dyDescent="0.15">
      <c r="E3846" s="4" t="str">
        <f t="shared" si="3"/>
        <v/>
      </c>
    </row>
    <row r="3847" spans="5:5" ht="13" x14ac:dyDescent="0.15">
      <c r="E3847" s="4" t="str">
        <f t="shared" si="3"/>
        <v/>
      </c>
    </row>
    <row r="3848" spans="5:5" ht="13" x14ac:dyDescent="0.15">
      <c r="E3848" s="4" t="str">
        <f t="shared" si="3"/>
        <v/>
      </c>
    </row>
    <row r="3849" spans="5:5" ht="13" x14ac:dyDescent="0.15">
      <c r="E3849" s="4" t="str">
        <f t="shared" si="3"/>
        <v/>
      </c>
    </row>
    <row r="3850" spans="5:5" ht="13" x14ac:dyDescent="0.15">
      <c r="E3850" s="4" t="str">
        <f t="shared" si="3"/>
        <v/>
      </c>
    </row>
    <row r="3851" spans="5:5" ht="13" x14ac:dyDescent="0.15">
      <c r="E3851" s="4" t="str">
        <f t="shared" si="3"/>
        <v/>
      </c>
    </row>
    <row r="3852" spans="5:5" ht="13" x14ac:dyDescent="0.15">
      <c r="E3852" s="4" t="str">
        <f t="shared" si="3"/>
        <v/>
      </c>
    </row>
    <row r="3853" spans="5:5" ht="13" x14ac:dyDescent="0.15">
      <c r="E3853" s="4" t="str">
        <f t="shared" si="3"/>
        <v/>
      </c>
    </row>
    <row r="3854" spans="5:5" ht="13" x14ac:dyDescent="0.15">
      <c r="E3854" s="4" t="str">
        <f t="shared" si="3"/>
        <v/>
      </c>
    </row>
    <row r="3855" spans="5:5" ht="13" x14ac:dyDescent="0.15">
      <c r="E3855" s="4" t="str">
        <f t="shared" si="3"/>
        <v/>
      </c>
    </row>
    <row r="3856" spans="5:5" ht="13" x14ac:dyDescent="0.15">
      <c r="E3856" s="4" t="str">
        <f t="shared" si="3"/>
        <v/>
      </c>
    </row>
    <row r="3857" spans="5:5" ht="13" x14ac:dyDescent="0.15">
      <c r="E3857" s="4" t="str">
        <f t="shared" si="3"/>
        <v/>
      </c>
    </row>
    <row r="3858" spans="5:5" ht="13" x14ac:dyDescent="0.15">
      <c r="E3858" s="4" t="str">
        <f t="shared" si="3"/>
        <v/>
      </c>
    </row>
    <row r="3859" spans="5:5" ht="13" x14ac:dyDescent="0.15">
      <c r="E3859" s="4" t="str">
        <f t="shared" si="3"/>
        <v/>
      </c>
    </row>
    <row r="3860" spans="5:5" ht="13" x14ac:dyDescent="0.15">
      <c r="E3860" s="4" t="str">
        <f t="shared" si="3"/>
        <v/>
      </c>
    </row>
    <row r="3861" spans="5:5" ht="13" x14ac:dyDescent="0.15">
      <c r="E3861" s="4" t="str">
        <f t="shared" si="3"/>
        <v/>
      </c>
    </row>
    <row r="3862" spans="5:5" ht="13" x14ac:dyDescent="0.15">
      <c r="E3862" s="4" t="str">
        <f t="shared" si="3"/>
        <v/>
      </c>
    </row>
    <row r="3863" spans="5:5" ht="13" x14ac:dyDescent="0.15">
      <c r="E3863" s="4" t="str">
        <f t="shared" si="3"/>
        <v/>
      </c>
    </row>
    <row r="3864" spans="5:5" ht="13" x14ac:dyDescent="0.15">
      <c r="E3864" s="4" t="str">
        <f t="shared" si="3"/>
        <v/>
      </c>
    </row>
    <row r="3865" spans="5:5" ht="13" x14ac:dyDescent="0.15">
      <c r="E3865" s="4" t="str">
        <f t="shared" si="3"/>
        <v/>
      </c>
    </row>
    <row r="3866" spans="5:5" ht="13" x14ac:dyDescent="0.15">
      <c r="E3866" s="4" t="str">
        <f t="shared" si="3"/>
        <v/>
      </c>
    </row>
    <row r="3867" spans="5:5" ht="13" x14ac:dyDescent="0.15">
      <c r="E3867" s="4" t="str">
        <f t="shared" si="3"/>
        <v/>
      </c>
    </row>
    <row r="3868" spans="5:5" ht="13" x14ac:dyDescent="0.15">
      <c r="E3868" s="4" t="str">
        <f t="shared" si="3"/>
        <v/>
      </c>
    </row>
    <row r="3869" spans="5:5" ht="13" x14ac:dyDescent="0.15">
      <c r="E3869" s="4" t="str">
        <f t="shared" si="3"/>
        <v/>
      </c>
    </row>
    <row r="3870" spans="5:5" ht="13" x14ac:dyDescent="0.15">
      <c r="E3870" s="4" t="str">
        <f t="shared" si="3"/>
        <v/>
      </c>
    </row>
    <row r="3871" spans="5:5" ht="13" x14ac:dyDescent="0.15">
      <c r="E3871" s="4" t="str">
        <f t="shared" si="3"/>
        <v/>
      </c>
    </row>
    <row r="3872" spans="5:5" ht="13" x14ac:dyDescent="0.15">
      <c r="E3872" s="4" t="str">
        <f t="shared" si="3"/>
        <v/>
      </c>
    </row>
    <row r="3873" spans="5:5" ht="13" x14ac:dyDescent="0.15">
      <c r="E3873" s="4" t="str">
        <f t="shared" si="3"/>
        <v/>
      </c>
    </row>
    <row r="3874" spans="5:5" ht="13" x14ac:dyDescent="0.15">
      <c r="E3874" s="4" t="str">
        <f t="shared" si="3"/>
        <v/>
      </c>
    </row>
    <row r="3875" spans="5:5" ht="13" x14ac:dyDescent="0.15">
      <c r="E3875" s="4" t="str">
        <f t="shared" si="3"/>
        <v/>
      </c>
    </row>
    <row r="3876" spans="5:5" ht="13" x14ac:dyDescent="0.15">
      <c r="E3876" s="4" t="str">
        <f t="shared" si="3"/>
        <v/>
      </c>
    </row>
    <row r="3877" spans="5:5" ht="13" x14ac:dyDescent="0.15">
      <c r="E3877" s="4" t="str">
        <f t="shared" si="3"/>
        <v/>
      </c>
    </row>
    <row r="3878" spans="5:5" ht="13" x14ac:dyDescent="0.15">
      <c r="E3878" s="4" t="str">
        <f t="shared" si="3"/>
        <v/>
      </c>
    </row>
    <row r="3879" spans="5:5" ht="13" x14ac:dyDescent="0.15">
      <c r="E3879" s="4" t="str">
        <f t="shared" si="3"/>
        <v/>
      </c>
    </row>
    <row r="3880" spans="5:5" ht="13" x14ac:dyDescent="0.15">
      <c r="E3880" s="4" t="str">
        <f t="shared" si="3"/>
        <v/>
      </c>
    </row>
    <row r="3881" spans="5:5" ht="13" x14ac:dyDescent="0.15">
      <c r="E3881" s="4" t="str">
        <f t="shared" si="3"/>
        <v/>
      </c>
    </row>
    <row r="3882" spans="5:5" ht="13" x14ac:dyDescent="0.15">
      <c r="E3882" s="4" t="str">
        <f t="shared" si="3"/>
        <v/>
      </c>
    </row>
    <row r="3883" spans="5:5" ht="13" x14ac:dyDescent="0.15">
      <c r="E3883" s="4" t="str">
        <f t="shared" si="3"/>
        <v/>
      </c>
    </row>
    <row r="3884" spans="5:5" ht="13" x14ac:dyDescent="0.15">
      <c r="E3884" s="4" t="str">
        <f t="shared" si="3"/>
        <v/>
      </c>
    </row>
    <row r="3885" spans="5:5" ht="13" x14ac:dyDescent="0.15">
      <c r="E3885" s="4" t="str">
        <f t="shared" si="3"/>
        <v/>
      </c>
    </row>
    <row r="3886" spans="5:5" ht="13" x14ac:dyDescent="0.15">
      <c r="E3886" s="4" t="str">
        <f t="shared" si="3"/>
        <v/>
      </c>
    </row>
    <row r="3887" spans="5:5" ht="13" x14ac:dyDescent="0.15">
      <c r="E3887" s="4" t="str">
        <f t="shared" si="3"/>
        <v/>
      </c>
    </row>
    <row r="3888" spans="5:5" ht="13" x14ac:dyDescent="0.15">
      <c r="E3888" s="4" t="str">
        <f t="shared" si="3"/>
        <v/>
      </c>
    </row>
    <row r="3889" spans="5:5" ht="13" x14ac:dyDescent="0.15">
      <c r="E3889" s="4" t="str">
        <f t="shared" si="3"/>
        <v/>
      </c>
    </row>
    <row r="3890" spans="5:5" ht="13" x14ac:dyDescent="0.15">
      <c r="E3890" s="4" t="str">
        <f t="shared" si="3"/>
        <v/>
      </c>
    </row>
    <row r="3891" spans="5:5" ht="13" x14ac:dyDescent="0.15">
      <c r="E3891" s="4" t="str">
        <f t="shared" si="3"/>
        <v/>
      </c>
    </row>
    <row r="3892" spans="5:5" ht="13" x14ac:dyDescent="0.15">
      <c r="E3892" s="4" t="str">
        <f t="shared" si="3"/>
        <v/>
      </c>
    </row>
    <row r="3893" spans="5:5" ht="13" x14ac:dyDescent="0.15">
      <c r="E3893" s="4" t="str">
        <f t="shared" si="3"/>
        <v/>
      </c>
    </row>
    <row r="3894" spans="5:5" ht="13" x14ac:dyDescent="0.15">
      <c r="E3894" s="4" t="str">
        <f t="shared" si="3"/>
        <v/>
      </c>
    </row>
    <row r="3895" spans="5:5" ht="13" x14ac:dyDescent="0.15">
      <c r="E3895" s="4" t="str">
        <f t="shared" si="3"/>
        <v/>
      </c>
    </row>
    <row r="3896" spans="5:5" ht="13" x14ac:dyDescent="0.15">
      <c r="E3896" s="4" t="str">
        <f t="shared" si="3"/>
        <v/>
      </c>
    </row>
    <row r="3897" spans="5:5" ht="13" x14ac:dyDescent="0.15">
      <c r="E3897" s="4" t="str">
        <f t="shared" si="3"/>
        <v/>
      </c>
    </row>
    <row r="3898" spans="5:5" ht="13" x14ac:dyDescent="0.15">
      <c r="E3898" s="4" t="str">
        <f t="shared" si="3"/>
        <v/>
      </c>
    </row>
    <row r="3899" spans="5:5" ht="13" x14ac:dyDescent="0.15">
      <c r="E3899" s="4" t="str">
        <f t="shared" si="3"/>
        <v/>
      </c>
    </row>
    <row r="3900" spans="5:5" ht="13" x14ac:dyDescent="0.15">
      <c r="E3900" s="4" t="str">
        <f t="shared" si="3"/>
        <v/>
      </c>
    </row>
    <row r="3901" spans="5:5" ht="13" x14ac:dyDescent="0.15">
      <c r="E3901" s="4" t="str">
        <f t="shared" si="3"/>
        <v/>
      </c>
    </row>
    <row r="3902" spans="5:5" ht="13" x14ac:dyDescent="0.15">
      <c r="E3902" s="4" t="str">
        <f t="shared" si="3"/>
        <v/>
      </c>
    </row>
    <row r="3903" spans="5:5" ht="13" x14ac:dyDescent="0.15">
      <c r="E3903" s="4" t="str">
        <f t="shared" si="3"/>
        <v/>
      </c>
    </row>
    <row r="3904" spans="5:5" ht="13" x14ac:dyDescent="0.15">
      <c r="E3904" s="4" t="str">
        <f t="shared" si="3"/>
        <v/>
      </c>
    </row>
    <row r="3905" spans="5:5" ht="13" x14ac:dyDescent="0.15">
      <c r="E3905" s="4" t="str">
        <f t="shared" si="3"/>
        <v/>
      </c>
    </row>
    <row r="3906" spans="5:5" ht="13" x14ac:dyDescent="0.15">
      <c r="E3906" s="4" t="str">
        <f t="shared" si="3"/>
        <v/>
      </c>
    </row>
    <row r="3907" spans="5:5" ht="13" x14ac:dyDescent="0.15">
      <c r="E3907" s="4" t="str">
        <f t="shared" si="3"/>
        <v/>
      </c>
    </row>
    <row r="3908" spans="5:5" ht="13" x14ac:dyDescent="0.15">
      <c r="E3908" s="4" t="str">
        <f t="shared" si="3"/>
        <v/>
      </c>
    </row>
    <row r="3909" spans="5:5" ht="13" x14ac:dyDescent="0.15">
      <c r="E3909" s="4" t="str">
        <f t="shared" si="3"/>
        <v/>
      </c>
    </row>
    <row r="3910" spans="5:5" ht="13" x14ac:dyDescent="0.15">
      <c r="E3910" s="4" t="str">
        <f t="shared" si="3"/>
        <v/>
      </c>
    </row>
    <row r="3911" spans="5:5" ht="13" x14ac:dyDescent="0.15">
      <c r="E3911" s="4" t="str">
        <f t="shared" si="3"/>
        <v/>
      </c>
    </row>
    <row r="3912" spans="5:5" ht="13" x14ac:dyDescent="0.15">
      <c r="E3912" s="4" t="str">
        <f t="shared" si="3"/>
        <v/>
      </c>
    </row>
    <row r="3913" spans="5:5" ht="13" x14ac:dyDescent="0.15">
      <c r="E3913" s="4" t="str">
        <f t="shared" si="3"/>
        <v/>
      </c>
    </row>
    <row r="3914" spans="5:5" ht="13" x14ac:dyDescent="0.15">
      <c r="E3914" s="4" t="str">
        <f t="shared" si="3"/>
        <v/>
      </c>
    </row>
    <row r="3915" spans="5:5" ht="13" x14ac:dyDescent="0.15">
      <c r="E3915" s="4" t="str">
        <f t="shared" si="3"/>
        <v/>
      </c>
    </row>
    <row r="3916" spans="5:5" ht="13" x14ac:dyDescent="0.15">
      <c r="E3916" s="4" t="str">
        <f t="shared" si="3"/>
        <v/>
      </c>
    </row>
    <row r="3917" spans="5:5" ht="13" x14ac:dyDescent="0.15">
      <c r="E3917" s="4" t="str">
        <f t="shared" si="3"/>
        <v/>
      </c>
    </row>
    <row r="3918" spans="5:5" ht="13" x14ac:dyDescent="0.15">
      <c r="E3918" s="4" t="str">
        <f t="shared" si="3"/>
        <v/>
      </c>
    </row>
    <row r="3919" spans="5:5" ht="13" x14ac:dyDescent="0.15">
      <c r="E3919" s="4" t="str">
        <f t="shared" si="3"/>
        <v/>
      </c>
    </row>
    <row r="3920" spans="5:5" ht="13" x14ac:dyDescent="0.15">
      <c r="E3920" s="4" t="str">
        <f t="shared" si="3"/>
        <v/>
      </c>
    </row>
    <row r="3921" spans="5:5" ht="13" x14ac:dyDescent="0.15">
      <c r="E3921" s="4" t="str">
        <f t="shared" si="3"/>
        <v/>
      </c>
    </row>
    <row r="3922" spans="5:5" ht="13" x14ac:dyDescent="0.15">
      <c r="E3922" s="4" t="str">
        <f t="shared" si="3"/>
        <v/>
      </c>
    </row>
    <row r="3923" spans="5:5" ht="13" x14ac:dyDescent="0.15">
      <c r="E3923" s="4" t="str">
        <f t="shared" si="3"/>
        <v/>
      </c>
    </row>
    <row r="3924" spans="5:5" ht="13" x14ac:dyDescent="0.15">
      <c r="E3924" s="4" t="str">
        <f t="shared" si="3"/>
        <v/>
      </c>
    </row>
    <row r="3925" spans="5:5" ht="13" x14ac:dyDescent="0.15">
      <c r="E3925" s="4" t="str">
        <f t="shared" si="3"/>
        <v/>
      </c>
    </row>
    <row r="3926" spans="5:5" ht="13" x14ac:dyDescent="0.15">
      <c r="E3926" s="4" t="str">
        <f t="shared" si="3"/>
        <v/>
      </c>
    </row>
    <row r="3927" spans="5:5" ht="13" x14ac:dyDescent="0.15">
      <c r="E3927" s="4" t="str">
        <f t="shared" si="3"/>
        <v/>
      </c>
    </row>
    <row r="3928" spans="5:5" ht="13" x14ac:dyDescent="0.15">
      <c r="E3928" s="4" t="str">
        <f t="shared" si="3"/>
        <v/>
      </c>
    </row>
    <row r="3929" spans="5:5" ht="13" x14ac:dyDescent="0.15">
      <c r="E3929" s="4" t="str">
        <f t="shared" si="3"/>
        <v/>
      </c>
    </row>
    <row r="3930" spans="5:5" ht="13" x14ac:dyDescent="0.15">
      <c r="E3930" s="4" t="str">
        <f t="shared" si="3"/>
        <v/>
      </c>
    </row>
    <row r="3931" spans="5:5" ht="13" x14ac:dyDescent="0.15">
      <c r="E3931" s="4" t="str">
        <f t="shared" si="3"/>
        <v/>
      </c>
    </row>
    <row r="3932" spans="5:5" ht="13" x14ac:dyDescent="0.15">
      <c r="E3932" s="4" t="str">
        <f t="shared" si="3"/>
        <v/>
      </c>
    </row>
    <row r="3933" spans="5:5" ht="13" x14ac:dyDescent="0.15">
      <c r="E3933" s="4" t="str">
        <f t="shared" si="3"/>
        <v/>
      </c>
    </row>
    <row r="3934" spans="5:5" ht="13" x14ac:dyDescent="0.15">
      <c r="E3934" s="4" t="str">
        <f t="shared" si="3"/>
        <v/>
      </c>
    </row>
    <row r="3935" spans="5:5" ht="13" x14ac:dyDescent="0.15">
      <c r="E3935" s="4" t="str">
        <f t="shared" si="3"/>
        <v/>
      </c>
    </row>
    <row r="3936" spans="5:5" ht="13" x14ac:dyDescent="0.15">
      <c r="E3936" s="4" t="str">
        <f t="shared" si="3"/>
        <v/>
      </c>
    </row>
    <row r="3937" spans="5:5" ht="13" x14ac:dyDescent="0.15">
      <c r="E3937" s="4" t="str">
        <f t="shared" si="3"/>
        <v/>
      </c>
    </row>
    <row r="3938" spans="5:5" ht="13" x14ac:dyDescent="0.15">
      <c r="E3938" s="4" t="str">
        <f t="shared" si="3"/>
        <v/>
      </c>
    </row>
    <row r="3939" spans="5:5" ht="13" x14ac:dyDescent="0.15">
      <c r="E3939" s="4" t="str">
        <f t="shared" si="3"/>
        <v/>
      </c>
    </row>
    <row r="3940" spans="5:5" ht="13" x14ac:dyDescent="0.15">
      <c r="E3940" s="4" t="str">
        <f t="shared" si="3"/>
        <v/>
      </c>
    </row>
    <row r="3941" spans="5:5" ht="13" x14ac:dyDescent="0.15">
      <c r="E3941" s="4" t="str">
        <f t="shared" si="3"/>
        <v/>
      </c>
    </row>
    <row r="3942" spans="5:5" ht="13" x14ac:dyDescent="0.15">
      <c r="E3942" s="4" t="str">
        <f t="shared" si="3"/>
        <v/>
      </c>
    </row>
    <row r="3943" spans="5:5" ht="13" x14ac:dyDescent="0.15">
      <c r="E3943" s="4" t="str">
        <f t="shared" si="3"/>
        <v/>
      </c>
    </row>
    <row r="3944" spans="5:5" ht="13" x14ac:dyDescent="0.15">
      <c r="E3944" s="4" t="str">
        <f t="shared" si="3"/>
        <v/>
      </c>
    </row>
    <row r="3945" spans="5:5" ht="13" x14ac:dyDescent="0.15">
      <c r="E3945" s="4" t="str">
        <f t="shared" si="3"/>
        <v/>
      </c>
    </row>
    <row r="3946" spans="5:5" ht="13" x14ac:dyDescent="0.15">
      <c r="E3946" s="4" t="str">
        <f t="shared" si="3"/>
        <v/>
      </c>
    </row>
    <row r="3947" spans="5:5" ht="13" x14ac:dyDescent="0.15">
      <c r="E3947" s="4" t="str">
        <f t="shared" si="3"/>
        <v/>
      </c>
    </row>
    <row r="3948" spans="5:5" ht="13" x14ac:dyDescent="0.15">
      <c r="E3948" s="4" t="str">
        <f t="shared" si="3"/>
        <v/>
      </c>
    </row>
    <row r="3949" spans="5:5" ht="13" x14ac:dyDescent="0.15">
      <c r="E3949" s="4" t="str">
        <f t="shared" si="3"/>
        <v/>
      </c>
    </row>
    <row r="3950" spans="5:5" ht="13" x14ac:dyDescent="0.15">
      <c r="E3950" s="4" t="str">
        <f t="shared" si="3"/>
        <v/>
      </c>
    </row>
    <row r="3951" spans="5:5" ht="13" x14ac:dyDescent="0.15">
      <c r="E3951" s="4" t="str">
        <f t="shared" si="3"/>
        <v/>
      </c>
    </row>
    <row r="3952" spans="5:5" ht="13" x14ac:dyDescent="0.15">
      <c r="E3952" s="4" t="str">
        <f t="shared" si="3"/>
        <v/>
      </c>
    </row>
    <row r="3953" spans="5:5" ht="13" x14ac:dyDescent="0.15">
      <c r="E3953" s="4" t="str">
        <f t="shared" si="3"/>
        <v/>
      </c>
    </row>
    <row r="3954" spans="5:5" ht="13" x14ac:dyDescent="0.15">
      <c r="E3954" s="4" t="str">
        <f t="shared" si="3"/>
        <v/>
      </c>
    </row>
    <row r="3955" spans="5:5" ht="13" x14ac:dyDescent="0.15">
      <c r="E3955" s="4" t="str">
        <f t="shared" si="3"/>
        <v/>
      </c>
    </row>
    <row r="3956" spans="5:5" ht="13" x14ac:dyDescent="0.15">
      <c r="E3956" s="4" t="str">
        <f t="shared" si="3"/>
        <v/>
      </c>
    </row>
    <row r="3957" spans="5:5" ht="13" x14ac:dyDescent="0.15">
      <c r="E3957" s="4" t="str">
        <f t="shared" si="3"/>
        <v/>
      </c>
    </row>
    <row r="3958" spans="5:5" ht="13" x14ac:dyDescent="0.15">
      <c r="E3958" s="4" t="str">
        <f t="shared" si="3"/>
        <v/>
      </c>
    </row>
    <row r="3959" spans="5:5" ht="13" x14ac:dyDescent="0.15">
      <c r="E3959" s="4" t="str">
        <f t="shared" si="3"/>
        <v/>
      </c>
    </row>
    <row r="3960" spans="5:5" ht="13" x14ac:dyDescent="0.15">
      <c r="E3960" s="4" t="str">
        <f t="shared" si="3"/>
        <v/>
      </c>
    </row>
    <row r="3961" spans="5:5" ht="13" x14ac:dyDescent="0.15">
      <c r="E3961" s="4" t="str">
        <f t="shared" si="3"/>
        <v/>
      </c>
    </row>
    <row r="3962" spans="5:5" ht="13" x14ac:dyDescent="0.15">
      <c r="E3962" s="4" t="str">
        <f t="shared" si="3"/>
        <v/>
      </c>
    </row>
    <row r="3963" spans="5:5" ht="13" x14ac:dyDescent="0.15">
      <c r="E3963" s="4" t="str">
        <f t="shared" si="3"/>
        <v/>
      </c>
    </row>
    <row r="3964" spans="5:5" ht="13" x14ac:dyDescent="0.15">
      <c r="E3964" s="4" t="str">
        <f t="shared" si="3"/>
        <v/>
      </c>
    </row>
    <row r="3965" spans="5:5" ht="13" x14ac:dyDescent="0.15">
      <c r="E3965" s="4" t="str">
        <f t="shared" si="3"/>
        <v/>
      </c>
    </row>
    <row r="3966" spans="5:5" ht="13" x14ac:dyDescent="0.15">
      <c r="E3966" s="4" t="str">
        <f t="shared" si="3"/>
        <v/>
      </c>
    </row>
    <row r="3967" spans="5:5" ht="13" x14ac:dyDescent="0.15">
      <c r="E3967" s="4" t="str">
        <f t="shared" si="3"/>
        <v/>
      </c>
    </row>
    <row r="3968" spans="5:5" ht="13" x14ac:dyDescent="0.15">
      <c r="E3968" s="4" t="str">
        <f t="shared" si="3"/>
        <v/>
      </c>
    </row>
    <row r="3969" spans="5:5" ht="13" x14ac:dyDescent="0.15">
      <c r="E3969" s="4" t="str">
        <f t="shared" si="3"/>
        <v/>
      </c>
    </row>
    <row r="3970" spans="5:5" ht="13" x14ac:dyDescent="0.15">
      <c r="E3970" s="4" t="str">
        <f t="shared" si="3"/>
        <v/>
      </c>
    </row>
    <row r="3971" spans="5:5" ht="13" x14ac:dyDescent="0.15">
      <c r="E3971" s="4" t="str">
        <f t="shared" si="3"/>
        <v/>
      </c>
    </row>
    <row r="3972" spans="5:5" ht="13" x14ac:dyDescent="0.15">
      <c r="E3972" s="4" t="str">
        <f t="shared" si="3"/>
        <v/>
      </c>
    </row>
    <row r="3973" spans="5:5" ht="13" x14ac:dyDescent="0.15">
      <c r="E3973" s="4" t="str">
        <f t="shared" si="3"/>
        <v/>
      </c>
    </row>
    <row r="3974" spans="5:5" ht="13" x14ac:dyDescent="0.15">
      <c r="E3974" s="4" t="str">
        <f t="shared" si="3"/>
        <v/>
      </c>
    </row>
    <row r="3975" spans="5:5" ht="13" x14ac:dyDescent="0.15">
      <c r="E3975" s="4" t="str">
        <f t="shared" si="3"/>
        <v/>
      </c>
    </row>
    <row r="3976" spans="5:5" ht="13" x14ac:dyDescent="0.15">
      <c r="E3976" s="4" t="str">
        <f t="shared" si="3"/>
        <v/>
      </c>
    </row>
    <row r="3977" spans="5:5" ht="13" x14ac:dyDescent="0.15">
      <c r="E3977" s="4" t="str">
        <f t="shared" si="3"/>
        <v/>
      </c>
    </row>
    <row r="3978" spans="5:5" ht="13" x14ac:dyDescent="0.15">
      <c r="E3978" s="4" t="str">
        <f t="shared" si="3"/>
        <v/>
      </c>
    </row>
    <row r="3979" spans="5:5" ht="13" x14ac:dyDescent="0.15">
      <c r="E3979" s="4" t="str">
        <f t="shared" si="3"/>
        <v/>
      </c>
    </row>
    <row r="3980" spans="5:5" ht="13" x14ac:dyDescent="0.15">
      <c r="E3980" s="4" t="str">
        <f t="shared" si="3"/>
        <v/>
      </c>
    </row>
    <row r="3981" spans="5:5" ht="13" x14ac:dyDescent="0.15">
      <c r="E3981" s="4" t="str">
        <f t="shared" si="3"/>
        <v/>
      </c>
    </row>
    <row r="3982" spans="5:5" ht="13" x14ac:dyDescent="0.15">
      <c r="E3982" s="4" t="str">
        <f t="shared" si="3"/>
        <v/>
      </c>
    </row>
    <row r="3983" spans="5:5" ht="13" x14ac:dyDescent="0.15">
      <c r="E3983" s="4" t="str">
        <f t="shared" si="3"/>
        <v/>
      </c>
    </row>
    <row r="3984" spans="5:5" ht="13" x14ac:dyDescent="0.15">
      <c r="E3984" s="4" t="str">
        <f t="shared" si="3"/>
        <v/>
      </c>
    </row>
    <row r="3985" spans="5:5" ht="13" x14ac:dyDescent="0.15">
      <c r="E3985" s="4" t="str">
        <f t="shared" si="3"/>
        <v/>
      </c>
    </row>
    <row r="3986" spans="5:5" ht="13" x14ac:dyDescent="0.15">
      <c r="E3986" s="4" t="str">
        <f t="shared" si="3"/>
        <v/>
      </c>
    </row>
    <row r="3987" spans="5:5" ht="13" x14ac:dyDescent="0.15">
      <c r="E3987" s="4" t="str">
        <f t="shared" si="3"/>
        <v/>
      </c>
    </row>
    <row r="3988" spans="5:5" ht="13" x14ac:dyDescent="0.15">
      <c r="E3988" s="4" t="str">
        <f t="shared" si="3"/>
        <v/>
      </c>
    </row>
    <row r="3989" spans="5:5" ht="13" x14ac:dyDescent="0.15">
      <c r="E3989" s="4" t="str">
        <f t="shared" si="3"/>
        <v/>
      </c>
    </row>
    <row r="3990" spans="5:5" ht="13" x14ac:dyDescent="0.15">
      <c r="E3990" s="4" t="str">
        <f t="shared" si="3"/>
        <v/>
      </c>
    </row>
    <row r="3991" spans="5:5" ht="13" x14ac:dyDescent="0.15">
      <c r="E3991" s="4" t="str">
        <f t="shared" si="3"/>
        <v/>
      </c>
    </row>
    <row r="3992" spans="5:5" ht="13" x14ac:dyDescent="0.15">
      <c r="E3992" s="4" t="str">
        <f t="shared" si="3"/>
        <v/>
      </c>
    </row>
    <row r="3993" spans="5:5" ht="13" x14ac:dyDescent="0.15">
      <c r="E3993" s="4" t="str">
        <f t="shared" si="3"/>
        <v/>
      </c>
    </row>
    <row r="3994" spans="5:5" ht="13" x14ac:dyDescent="0.15">
      <c r="E3994" s="4" t="str">
        <f t="shared" si="3"/>
        <v/>
      </c>
    </row>
    <row r="3995" spans="5:5" ht="13" x14ac:dyDescent="0.15">
      <c r="E3995" s="4" t="str">
        <f t="shared" si="3"/>
        <v/>
      </c>
    </row>
    <row r="3996" spans="5:5" ht="13" x14ac:dyDescent="0.15">
      <c r="E3996" s="4" t="str">
        <f t="shared" si="3"/>
        <v/>
      </c>
    </row>
    <row r="3997" spans="5:5" ht="13" x14ac:dyDescent="0.15">
      <c r="E3997" s="4" t="str">
        <f t="shared" si="3"/>
        <v/>
      </c>
    </row>
    <row r="3998" spans="5:5" ht="13" x14ac:dyDescent="0.15">
      <c r="E3998" s="4" t="str">
        <f t="shared" si="3"/>
        <v/>
      </c>
    </row>
    <row r="3999" spans="5:5" ht="13" x14ac:dyDescent="0.15">
      <c r="E3999" s="4" t="str">
        <f t="shared" si="3"/>
        <v/>
      </c>
    </row>
    <row r="4000" spans="5:5" ht="13" x14ac:dyDescent="0.15">
      <c r="E4000" s="4" t="str">
        <f t="shared" si="3"/>
        <v/>
      </c>
    </row>
    <row r="4001" spans="5:5" ht="13" x14ac:dyDescent="0.15">
      <c r="E4001" s="4" t="str">
        <f t="shared" si="3"/>
        <v/>
      </c>
    </row>
    <row r="4002" spans="5:5" ht="13" x14ac:dyDescent="0.15">
      <c r="E4002" s="4" t="str">
        <f t="shared" si="3"/>
        <v/>
      </c>
    </row>
    <row r="4003" spans="5:5" ht="13" x14ac:dyDescent="0.15">
      <c r="E4003" s="4" t="str">
        <f t="shared" si="3"/>
        <v/>
      </c>
    </row>
    <row r="4004" spans="5:5" ht="13" x14ac:dyDescent="0.15">
      <c r="E4004" s="4" t="str">
        <f t="shared" si="3"/>
        <v/>
      </c>
    </row>
    <row r="4005" spans="5:5" ht="13" x14ac:dyDescent="0.15">
      <c r="E4005" s="4" t="str">
        <f t="shared" si="3"/>
        <v/>
      </c>
    </row>
    <row r="4006" spans="5:5" ht="13" x14ac:dyDescent="0.15">
      <c r="E4006" s="4" t="str">
        <f t="shared" si="3"/>
        <v/>
      </c>
    </row>
    <row r="4007" spans="5:5" ht="13" x14ac:dyDescent="0.15">
      <c r="E4007" s="4" t="str">
        <f t="shared" si="3"/>
        <v/>
      </c>
    </row>
    <row r="4008" spans="5:5" ht="13" x14ac:dyDescent="0.15">
      <c r="E4008" s="4" t="str">
        <f t="shared" si="3"/>
        <v/>
      </c>
    </row>
    <row r="4009" spans="5:5" ht="13" x14ac:dyDescent="0.15">
      <c r="E4009" s="4" t="str">
        <f t="shared" si="3"/>
        <v/>
      </c>
    </row>
    <row r="4010" spans="5:5" ht="13" x14ac:dyDescent="0.15">
      <c r="E4010" s="4" t="str">
        <f t="shared" si="3"/>
        <v/>
      </c>
    </row>
    <row r="4011" spans="5:5" ht="13" x14ac:dyDescent="0.15">
      <c r="E4011" s="4" t="str">
        <f t="shared" si="3"/>
        <v/>
      </c>
    </row>
    <row r="4012" spans="5:5" ht="13" x14ac:dyDescent="0.15">
      <c r="E4012" s="4" t="str">
        <f t="shared" si="3"/>
        <v/>
      </c>
    </row>
    <row r="4013" spans="5:5" ht="13" x14ac:dyDescent="0.15">
      <c r="E4013" s="4" t="str">
        <f t="shared" si="3"/>
        <v/>
      </c>
    </row>
    <row r="4014" spans="5:5" ht="13" x14ac:dyDescent="0.15">
      <c r="E4014" s="4" t="str">
        <f t="shared" si="3"/>
        <v/>
      </c>
    </row>
    <row r="4015" spans="5:5" ht="13" x14ac:dyDescent="0.15">
      <c r="E4015" s="4" t="str">
        <f t="shared" si="3"/>
        <v/>
      </c>
    </row>
    <row r="4016" spans="5:5" ht="13" x14ac:dyDescent="0.15">
      <c r="E4016" s="4" t="str">
        <f t="shared" si="3"/>
        <v/>
      </c>
    </row>
    <row r="4017" spans="5:5" ht="13" x14ac:dyDescent="0.15">
      <c r="E4017" s="4" t="str">
        <f t="shared" si="3"/>
        <v/>
      </c>
    </row>
    <row r="4018" spans="5:5" ht="13" x14ac:dyDescent="0.15">
      <c r="E4018" s="4" t="str">
        <f t="shared" si="3"/>
        <v/>
      </c>
    </row>
    <row r="4019" spans="5:5" ht="13" x14ac:dyDescent="0.15">
      <c r="E4019" s="4" t="str">
        <f t="shared" si="3"/>
        <v/>
      </c>
    </row>
    <row r="4020" spans="5:5" ht="13" x14ac:dyDescent="0.15">
      <c r="E4020" s="4" t="str">
        <f t="shared" si="3"/>
        <v/>
      </c>
    </row>
    <row r="4021" spans="5:5" ht="13" x14ac:dyDescent="0.15">
      <c r="E4021" s="4" t="str">
        <f t="shared" si="3"/>
        <v/>
      </c>
    </row>
    <row r="4022" spans="5:5" ht="13" x14ac:dyDescent="0.15">
      <c r="E4022" s="4" t="str">
        <f t="shared" si="3"/>
        <v/>
      </c>
    </row>
    <row r="4023" spans="5:5" ht="13" x14ac:dyDescent="0.15">
      <c r="E4023" s="4" t="str">
        <f t="shared" si="3"/>
        <v/>
      </c>
    </row>
    <row r="4024" spans="5:5" ht="13" x14ac:dyDescent="0.15">
      <c r="E4024" s="4" t="str">
        <f t="shared" si="3"/>
        <v/>
      </c>
    </row>
    <row r="4025" spans="5:5" ht="13" x14ac:dyDescent="0.15">
      <c r="E4025" s="4" t="str">
        <f t="shared" si="3"/>
        <v/>
      </c>
    </row>
    <row r="4026" spans="5:5" ht="13" x14ac:dyDescent="0.15">
      <c r="E4026" s="4" t="str">
        <f t="shared" si="3"/>
        <v/>
      </c>
    </row>
    <row r="4027" spans="5:5" ht="13" x14ac:dyDescent="0.15">
      <c r="E4027" s="4" t="str">
        <f t="shared" si="3"/>
        <v/>
      </c>
    </row>
    <row r="4028" spans="5:5" ht="13" x14ac:dyDescent="0.15">
      <c r="E4028" s="4" t="str">
        <f t="shared" si="3"/>
        <v/>
      </c>
    </row>
    <row r="4029" spans="5:5" ht="13" x14ac:dyDescent="0.15">
      <c r="E4029" s="4" t="str">
        <f t="shared" si="3"/>
        <v/>
      </c>
    </row>
    <row r="4030" spans="5:5" ht="13" x14ac:dyDescent="0.15">
      <c r="E4030" s="4" t="str">
        <f t="shared" si="3"/>
        <v/>
      </c>
    </row>
    <row r="4031" spans="5:5" ht="13" x14ac:dyDescent="0.15">
      <c r="E4031" s="4" t="str">
        <f t="shared" si="3"/>
        <v/>
      </c>
    </row>
    <row r="4032" spans="5:5" ht="13" x14ac:dyDescent="0.15">
      <c r="E4032" s="4" t="str">
        <f t="shared" si="3"/>
        <v/>
      </c>
    </row>
    <row r="4033" spans="5:5" ht="13" x14ac:dyDescent="0.15">
      <c r="E4033" s="4" t="str">
        <f t="shared" si="3"/>
        <v/>
      </c>
    </row>
    <row r="4034" spans="5:5" ht="13" x14ac:dyDescent="0.15">
      <c r="E4034" s="4" t="str">
        <f t="shared" si="3"/>
        <v/>
      </c>
    </row>
    <row r="4035" spans="5:5" ht="13" x14ac:dyDescent="0.15">
      <c r="E4035" s="4" t="str">
        <f t="shared" si="3"/>
        <v/>
      </c>
    </row>
    <row r="4036" spans="5:5" ht="13" x14ac:dyDescent="0.15">
      <c r="E4036" s="4" t="str">
        <f t="shared" si="3"/>
        <v/>
      </c>
    </row>
    <row r="4037" spans="5:5" ht="13" x14ac:dyDescent="0.15">
      <c r="E4037" s="4" t="str">
        <f t="shared" si="3"/>
        <v/>
      </c>
    </row>
    <row r="4038" spans="5:5" ht="13" x14ac:dyDescent="0.15">
      <c r="E4038" s="4" t="str">
        <f t="shared" si="3"/>
        <v/>
      </c>
    </row>
    <row r="4039" spans="5:5" ht="13" x14ac:dyDescent="0.15">
      <c r="E4039" s="4" t="str">
        <f t="shared" si="3"/>
        <v/>
      </c>
    </row>
    <row r="4040" spans="5:5" ht="13" x14ac:dyDescent="0.15">
      <c r="E4040" s="4" t="str">
        <f t="shared" si="3"/>
        <v/>
      </c>
    </row>
    <row r="4041" spans="5:5" ht="13" x14ac:dyDescent="0.15">
      <c r="E4041" s="4" t="str">
        <f t="shared" si="3"/>
        <v/>
      </c>
    </row>
    <row r="4042" spans="5:5" ht="13" x14ac:dyDescent="0.15">
      <c r="E4042" s="4" t="str">
        <f t="shared" si="3"/>
        <v/>
      </c>
    </row>
    <row r="4043" spans="5:5" ht="13" x14ac:dyDescent="0.15">
      <c r="E4043" s="4" t="str">
        <f t="shared" si="3"/>
        <v/>
      </c>
    </row>
    <row r="4044" spans="5:5" ht="13" x14ac:dyDescent="0.15">
      <c r="E4044" s="4" t="str">
        <f t="shared" si="3"/>
        <v/>
      </c>
    </row>
    <row r="4045" spans="5:5" ht="13" x14ac:dyDescent="0.15">
      <c r="E4045" s="4" t="str">
        <f t="shared" si="3"/>
        <v/>
      </c>
    </row>
    <row r="4046" spans="5:5" ht="13" x14ac:dyDescent="0.15">
      <c r="E4046" s="4" t="str">
        <f t="shared" si="3"/>
        <v/>
      </c>
    </row>
    <row r="4047" spans="5:5" ht="13" x14ac:dyDescent="0.15">
      <c r="E4047" s="4" t="str">
        <f t="shared" si="3"/>
        <v/>
      </c>
    </row>
    <row r="4048" spans="5:5" ht="13" x14ac:dyDescent="0.15">
      <c r="E4048" s="4" t="str">
        <f t="shared" si="3"/>
        <v/>
      </c>
    </row>
    <row r="4049" spans="5:5" ht="13" x14ac:dyDescent="0.15">
      <c r="E4049" s="4" t="str">
        <f t="shared" si="3"/>
        <v/>
      </c>
    </row>
    <row r="4050" spans="5:5" ht="13" x14ac:dyDescent="0.15">
      <c r="E4050" s="4" t="str">
        <f t="shared" si="3"/>
        <v/>
      </c>
    </row>
    <row r="4051" spans="5:5" ht="13" x14ac:dyDescent="0.15">
      <c r="E4051" s="4" t="str">
        <f t="shared" si="3"/>
        <v/>
      </c>
    </row>
    <row r="4052" spans="5:5" ht="13" x14ac:dyDescent="0.15">
      <c r="E4052" s="4" t="str">
        <f t="shared" si="3"/>
        <v/>
      </c>
    </row>
    <row r="4053" spans="5:5" ht="13" x14ac:dyDescent="0.15">
      <c r="E4053" s="4" t="str">
        <f t="shared" si="3"/>
        <v/>
      </c>
    </row>
    <row r="4054" spans="5:5" ht="13" x14ac:dyDescent="0.15">
      <c r="E4054" s="4" t="str">
        <f t="shared" si="3"/>
        <v/>
      </c>
    </row>
    <row r="4055" spans="5:5" ht="13" x14ac:dyDescent="0.15">
      <c r="E4055" s="4" t="str">
        <f t="shared" si="3"/>
        <v/>
      </c>
    </row>
    <row r="4056" spans="5:5" ht="13" x14ac:dyDescent="0.15">
      <c r="E4056" s="4" t="str">
        <f t="shared" si="3"/>
        <v/>
      </c>
    </row>
    <row r="4057" spans="5:5" ht="13" x14ac:dyDescent="0.15">
      <c r="E4057" s="4" t="str">
        <f t="shared" si="3"/>
        <v/>
      </c>
    </row>
    <row r="4058" spans="5:5" ht="13" x14ac:dyDescent="0.15">
      <c r="E4058" s="4" t="str">
        <f t="shared" si="3"/>
        <v/>
      </c>
    </row>
    <row r="4059" spans="5:5" ht="13" x14ac:dyDescent="0.15">
      <c r="E4059" s="4" t="str">
        <f t="shared" si="3"/>
        <v/>
      </c>
    </row>
    <row r="4060" spans="5:5" ht="13" x14ac:dyDescent="0.15">
      <c r="E4060" s="4" t="str">
        <f t="shared" si="3"/>
        <v/>
      </c>
    </row>
    <row r="4061" spans="5:5" ht="13" x14ac:dyDescent="0.15">
      <c r="E4061" s="4" t="str">
        <f t="shared" si="3"/>
        <v/>
      </c>
    </row>
    <row r="4062" spans="5:5" ht="13" x14ac:dyDescent="0.15">
      <c r="E4062" s="4" t="str">
        <f t="shared" si="3"/>
        <v/>
      </c>
    </row>
    <row r="4063" spans="5:5" ht="13" x14ac:dyDescent="0.15">
      <c r="E4063" s="4" t="str">
        <f t="shared" si="3"/>
        <v/>
      </c>
    </row>
    <row r="4064" spans="5:5" ht="13" x14ac:dyDescent="0.15">
      <c r="E4064" s="4" t="str">
        <f t="shared" si="3"/>
        <v/>
      </c>
    </row>
    <row r="4065" spans="5:5" ht="13" x14ac:dyDescent="0.15">
      <c r="E4065" s="4" t="str">
        <f t="shared" si="3"/>
        <v/>
      </c>
    </row>
    <row r="4066" spans="5:5" ht="13" x14ac:dyDescent="0.15">
      <c r="E4066" s="4" t="str">
        <f t="shared" si="3"/>
        <v/>
      </c>
    </row>
    <row r="4067" spans="5:5" ht="13" x14ac:dyDescent="0.15">
      <c r="E4067" s="4" t="str">
        <f t="shared" si="3"/>
        <v/>
      </c>
    </row>
    <row r="4068" spans="5:5" ht="13" x14ac:dyDescent="0.15">
      <c r="E4068" s="4" t="str">
        <f t="shared" si="3"/>
        <v/>
      </c>
    </row>
    <row r="4069" spans="5:5" ht="13" x14ac:dyDescent="0.15">
      <c r="E4069" s="4" t="str">
        <f t="shared" si="3"/>
        <v/>
      </c>
    </row>
    <row r="4070" spans="5:5" ht="13" x14ac:dyDescent="0.15">
      <c r="E4070" s="4" t="str">
        <f t="shared" si="3"/>
        <v/>
      </c>
    </row>
    <row r="4071" spans="5:5" ht="13" x14ac:dyDescent="0.15">
      <c r="E4071" s="4" t="str">
        <f t="shared" si="3"/>
        <v/>
      </c>
    </row>
    <row r="4072" spans="5:5" ht="13" x14ac:dyDescent="0.15">
      <c r="E4072" s="4" t="str">
        <f t="shared" si="3"/>
        <v/>
      </c>
    </row>
    <row r="4073" spans="5:5" ht="13" x14ac:dyDescent="0.15">
      <c r="E4073" s="4" t="str">
        <f t="shared" si="3"/>
        <v/>
      </c>
    </row>
    <row r="4074" spans="5:5" ht="13" x14ac:dyDescent="0.15">
      <c r="E4074" s="4" t="str">
        <f t="shared" si="3"/>
        <v/>
      </c>
    </row>
    <row r="4075" spans="5:5" ht="13" x14ac:dyDescent="0.15">
      <c r="E4075" s="4" t="str">
        <f t="shared" si="3"/>
        <v/>
      </c>
    </row>
    <row r="4076" spans="5:5" ht="13" x14ac:dyDescent="0.15">
      <c r="E4076" s="4" t="str">
        <f t="shared" si="3"/>
        <v/>
      </c>
    </row>
    <row r="4077" spans="5:5" ht="13" x14ac:dyDescent="0.15">
      <c r="E4077" s="4" t="str">
        <f t="shared" si="3"/>
        <v/>
      </c>
    </row>
    <row r="4078" spans="5:5" ht="13" x14ac:dyDescent="0.15">
      <c r="E4078" s="4" t="str">
        <f t="shared" si="3"/>
        <v/>
      </c>
    </row>
    <row r="4079" spans="5:5" ht="13" x14ac:dyDescent="0.15">
      <c r="E4079" s="4" t="str">
        <f t="shared" si="3"/>
        <v/>
      </c>
    </row>
    <row r="4080" spans="5:5" ht="13" x14ac:dyDescent="0.15">
      <c r="E4080" s="4" t="str">
        <f t="shared" si="3"/>
        <v/>
      </c>
    </row>
    <row r="4081" spans="5:5" ht="13" x14ac:dyDescent="0.15">
      <c r="E4081" s="4" t="str">
        <f t="shared" si="3"/>
        <v/>
      </c>
    </row>
    <row r="4082" spans="5:5" ht="13" x14ac:dyDescent="0.15">
      <c r="E4082" s="4" t="str">
        <f t="shared" si="3"/>
        <v/>
      </c>
    </row>
    <row r="4083" spans="5:5" ht="13" x14ac:dyDescent="0.15">
      <c r="E4083" s="4" t="str">
        <f t="shared" si="3"/>
        <v/>
      </c>
    </row>
    <row r="4084" spans="5:5" ht="13" x14ac:dyDescent="0.15">
      <c r="E4084" s="4" t="str">
        <f t="shared" si="3"/>
        <v/>
      </c>
    </row>
    <row r="4085" spans="5:5" ht="13" x14ac:dyDescent="0.15">
      <c r="E4085" s="4" t="str">
        <f t="shared" si="3"/>
        <v/>
      </c>
    </row>
    <row r="4086" spans="5:5" ht="13" x14ac:dyDescent="0.15">
      <c r="E4086" s="4" t="str">
        <f t="shared" si="3"/>
        <v/>
      </c>
    </row>
    <row r="4087" spans="5:5" ht="13" x14ac:dyDescent="0.15">
      <c r="E4087" s="4" t="str">
        <f t="shared" si="3"/>
        <v/>
      </c>
    </row>
    <row r="4088" spans="5:5" ht="13" x14ac:dyDescent="0.15">
      <c r="E4088" s="4" t="str">
        <f t="shared" si="3"/>
        <v/>
      </c>
    </row>
    <row r="4089" spans="5:5" ht="13" x14ac:dyDescent="0.15">
      <c r="E4089" s="4" t="str">
        <f t="shared" si="3"/>
        <v/>
      </c>
    </row>
    <row r="4090" spans="5:5" ht="13" x14ac:dyDescent="0.15">
      <c r="E4090" s="4" t="str">
        <f t="shared" si="3"/>
        <v/>
      </c>
    </row>
    <row r="4091" spans="5:5" ht="13" x14ac:dyDescent="0.15">
      <c r="E4091" s="4" t="str">
        <f t="shared" si="3"/>
        <v/>
      </c>
    </row>
    <row r="4092" spans="5:5" ht="13" x14ac:dyDescent="0.15">
      <c r="E4092" s="4" t="str">
        <f t="shared" si="3"/>
        <v/>
      </c>
    </row>
    <row r="4093" spans="5:5" ht="13" x14ac:dyDescent="0.15">
      <c r="E4093" s="4" t="str">
        <f t="shared" si="3"/>
        <v/>
      </c>
    </row>
    <row r="4094" spans="5:5" ht="13" x14ac:dyDescent="0.15">
      <c r="E4094" s="4" t="str">
        <f t="shared" si="3"/>
        <v/>
      </c>
    </row>
    <row r="4095" spans="5:5" ht="13" x14ac:dyDescent="0.15">
      <c r="E4095" s="4" t="str">
        <f t="shared" si="3"/>
        <v/>
      </c>
    </row>
    <row r="4096" spans="5:5" ht="13" x14ac:dyDescent="0.15">
      <c r="E4096" s="4" t="str">
        <f t="shared" si="3"/>
        <v/>
      </c>
    </row>
    <row r="4097" spans="5:5" ht="13" x14ac:dyDescent="0.15">
      <c r="E4097" s="4" t="str">
        <f t="shared" si="3"/>
        <v/>
      </c>
    </row>
    <row r="4098" spans="5:5" ht="13" x14ac:dyDescent="0.15">
      <c r="E4098" s="4" t="str">
        <f t="shared" si="3"/>
        <v/>
      </c>
    </row>
    <row r="4099" spans="5:5" ht="13" x14ac:dyDescent="0.15">
      <c r="E4099" s="4" t="str">
        <f t="shared" si="3"/>
        <v/>
      </c>
    </row>
    <row r="4100" spans="5:5" ht="13" x14ac:dyDescent="0.15">
      <c r="E4100" s="4" t="str">
        <f t="shared" si="3"/>
        <v/>
      </c>
    </row>
    <row r="4101" spans="5:5" ht="13" x14ac:dyDescent="0.15">
      <c r="E4101" s="4" t="str">
        <f t="shared" si="3"/>
        <v/>
      </c>
    </row>
    <row r="4102" spans="5:5" ht="13" x14ac:dyDescent="0.15">
      <c r="E4102" s="4" t="str">
        <f t="shared" si="3"/>
        <v/>
      </c>
    </row>
    <row r="4103" spans="5:5" ht="13" x14ac:dyDescent="0.15">
      <c r="E4103" s="4" t="str">
        <f t="shared" si="3"/>
        <v/>
      </c>
    </row>
    <row r="4104" spans="5:5" ht="13" x14ac:dyDescent="0.15">
      <c r="E4104" s="4" t="str">
        <f t="shared" si="3"/>
        <v/>
      </c>
    </row>
    <row r="4105" spans="5:5" ht="13" x14ac:dyDescent="0.15">
      <c r="E4105" s="4" t="str">
        <f t="shared" si="3"/>
        <v/>
      </c>
    </row>
    <row r="4106" spans="5:5" ht="13" x14ac:dyDescent="0.15">
      <c r="E4106" s="4" t="str">
        <f t="shared" si="3"/>
        <v/>
      </c>
    </row>
    <row r="4107" spans="5:5" ht="13" x14ac:dyDescent="0.15">
      <c r="E4107" s="4" t="str">
        <f t="shared" si="3"/>
        <v/>
      </c>
    </row>
    <row r="4108" spans="5:5" ht="13" x14ac:dyDescent="0.15">
      <c r="E4108" s="4" t="str">
        <f t="shared" si="3"/>
        <v/>
      </c>
    </row>
    <row r="4109" spans="5:5" ht="13" x14ac:dyDescent="0.15">
      <c r="E4109" s="4" t="str">
        <f t="shared" si="3"/>
        <v/>
      </c>
    </row>
    <row r="4110" spans="5:5" ht="13" x14ac:dyDescent="0.15">
      <c r="E4110" s="4" t="str">
        <f t="shared" si="3"/>
        <v/>
      </c>
    </row>
    <row r="4111" spans="5:5" ht="13" x14ac:dyDescent="0.15">
      <c r="E4111" s="4" t="str">
        <f t="shared" si="3"/>
        <v/>
      </c>
    </row>
    <row r="4112" spans="5:5" ht="13" x14ac:dyDescent="0.15">
      <c r="E4112" s="4" t="str">
        <f t="shared" si="3"/>
        <v/>
      </c>
    </row>
    <row r="4113" spans="5:5" ht="13" x14ac:dyDescent="0.15">
      <c r="E4113" s="4" t="str">
        <f t="shared" si="3"/>
        <v/>
      </c>
    </row>
    <row r="4114" spans="5:5" ht="13" x14ac:dyDescent="0.15">
      <c r="E4114" s="4" t="str">
        <f t="shared" si="3"/>
        <v/>
      </c>
    </row>
    <row r="4115" spans="5:5" ht="13" x14ac:dyDescent="0.15">
      <c r="E4115" s="4" t="str">
        <f t="shared" si="3"/>
        <v/>
      </c>
    </row>
    <row r="4116" spans="5:5" ht="13" x14ac:dyDescent="0.15">
      <c r="E4116" s="4" t="str">
        <f t="shared" si="3"/>
        <v/>
      </c>
    </row>
    <row r="4117" spans="5:5" ht="13" x14ac:dyDescent="0.15">
      <c r="E4117" s="4" t="str">
        <f t="shared" si="3"/>
        <v/>
      </c>
    </row>
    <row r="4118" spans="5:5" ht="13" x14ac:dyDescent="0.15">
      <c r="E4118" s="4" t="str">
        <f t="shared" si="3"/>
        <v/>
      </c>
    </row>
    <row r="4119" spans="5:5" ht="13" x14ac:dyDescent="0.15">
      <c r="E4119" s="4" t="str">
        <f t="shared" si="3"/>
        <v/>
      </c>
    </row>
    <row r="4120" spans="5:5" ht="13" x14ac:dyDescent="0.15">
      <c r="E4120" s="4" t="str">
        <f t="shared" si="3"/>
        <v/>
      </c>
    </row>
    <row r="4121" spans="5:5" ht="13" x14ac:dyDescent="0.15">
      <c r="E4121" s="4" t="str">
        <f t="shared" si="3"/>
        <v/>
      </c>
    </row>
    <row r="4122" spans="5:5" ht="13" x14ac:dyDescent="0.15">
      <c r="E4122" s="4" t="str">
        <f t="shared" si="3"/>
        <v/>
      </c>
    </row>
    <row r="4123" spans="5:5" ht="13" x14ac:dyDescent="0.15">
      <c r="E4123" s="4" t="str">
        <f t="shared" si="3"/>
        <v/>
      </c>
    </row>
    <row r="4124" spans="5:5" ht="13" x14ac:dyDescent="0.15">
      <c r="E4124" s="4" t="str">
        <f t="shared" si="3"/>
        <v/>
      </c>
    </row>
    <row r="4125" spans="5:5" ht="13" x14ac:dyDescent="0.15">
      <c r="E4125" s="4" t="str">
        <f t="shared" si="3"/>
        <v/>
      </c>
    </row>
    <row r="4126" spans="5:5" ht="13" x14ac:dyDescent="0.15">
      <c r="E4126" s="4" t="str">
        <f t="shared" si="3"/>
        <v/>
      </c>
    </row>
    <row r="4127" spans="5:5" ht="13" x14ac:dyDescent="0.15">
      <c r="E4127" s="4" t="str">
        <f t="shared" si="3"/>
        <v/>
      </c>
    </row>
    <row r="4128" spans="5:5" ht="13" x14ac:dyDescent="0.15">
      <c r="E4128" s="4" t="str">
        <f t="shared" si="3"/>
        <v/>
      </c>
    </row>
    <row r="4129" spans="5:5" ht="13" x14ac:dyDescent="0.15">
      <c r="E4129" s="4" t="str">
        <f t="shared" si="3"/>
        <v/>
      </c>
    </row>
    <row r="4130" spans="5:5" ht="13" x14ac:dyDescent="0.15">
      <c r="E4130" s="4" t="str">
        <f t="shared" si="3"/>
        <v/>
      </c>
    </row>
    <row r="4131" spans="5:5" ht="13" x14ac:dyDescent="0.15">
      <c r="E4131" s="4" t="str">
        <f t="shared" si="3"/>
        <v/>
      </c>
    </row>
    <row r="4132" spans="5:5" ht="13" x14ac:dyDescent="0.15">
      <c r="E4132" s="4" t="str">
        <f t="shared" si="3"/>
        <v/>
      </c>
    </row>
    <row r="4133" spans="5:5" ht="13" x14ac:dyDescent="0.15">
      <c r="E4133" s="4" t="str">
        <f t="shared" si="3"/>
        <v/>
      </c>
    </row>
    <row r="4134" spans="5:5" ht="13" x14ac:dyDescent="0.15">
      <c r="E4134" s="4" t="str">
        <f t="shared" si="3"/>
        <v/>
      </c>
    </row>
    <row r="4135" spans="5:5" ht="13" x14ac:dyDescent="0.15">
      <c r="E4135" s="4" t="str">
        <f t="shared" si="3"/>
        <v/>
      </c>
    </row>
    <row r="4136" spans="5:5" ht="13" x14ac:dyDescent="0.15">
      <c r="E4136" s="4" t="str">
        <f t="shared" si="3"/>
        <v/>
      </c>
    </row>
    <row r="4137" spans="5:5" ht="13" x14ac:dyDescent="0.15">
      <c r="E4137" s="4" t="str">
        <f t="shared" si="3"/>
        <v/>
      </c>
    </row>
    <row r="4138" spans="5:5" ht="13" x14ac:dyDescent="0.15">
      <c r="E4138" s="4" t="str">
        <f t="shared" si="3"/>
        <v/>
      </c>
    </row>
    <row r="4139" spans="5:5" ht="13" x14ac:dyDescent="0.15">
      <c r="E4139" s="4" t="str">
        <f t="shared" si="3"/>
        <v/>
      </c>
    </row>
    <row r="4140" spans="5:5" ht="13" x14ac:dyDescent="0.15">
      <c r="E4140" s="4" t="str">
        <f t="shared" si="3"/>
        <v/>
      </c>
    </row>
    <row r="4141" spans="5:5" ht="13" x14ac:dyDescent="0.15">
      <c r="E4141" s="4" t="str">
        <f t="shared" si="3"/>
        <v/>
      </c>
    </row>
    <row r="4142" spans="5:5" ht="13" x14ac:dyDescent="0.15">
      <c r="E4142" s="4" t="str">
        <f t="shared" si="3"/>
        <v/>
      </c>
    </row>
    <row r="4143" spans="5:5" ht="13" x14ac:dyDescent="0.15">
      <c r="E4143" s="4" t="str">
        <f t="shared" si="3"/>
        <v/>
      </c>
    </row>
    <row r="4144" spans="5:5" ht="13" x14ac:dyDescent="0.15">
      <c r="E4144" s="4" t="str">
        <f t="shared" si="3"/>
        <v/>
      </c>
    </row>
    <row r="4145" spans="5:5" ht="13" x14ac:dyDescent="0.15">
      <c r="E4145" s="4" t="str">
        <f t="shared" si="3"/>
        <v/>
      </c>
    </row>
    <row r="4146" spans="5:5" ht="13" x14ac:dyDescent="0.15">
      <c r="E4146" s="4" t="str">
        <f t="shared" si="3"/>
        <v/>
      </c>
    </row>
    <row r="4147" spans="5:5" ht="13" x14ac:dyDescent="0.15">
      <c r="E4147" s="4" t="str">
        <f t="shared" si="3"/>
        <v/>
      </c>
    </row>
    <row r="4148" spans="5:5" ht="13" x14ac:dyDescent="0.15">
      <c r="E4148" s="4" t="str">
        <f t="shared" si="3"/>
        <v/>
      </c>
    </row>
    <row r="4149" spans="5:5" ht="13" x14ac:dyDescent="0.15">
      <c r="E4149" s="4" t="str">
        <f t="shared" si="3"/>
        <v/>
      </c>
    </row>
    <row r="4150" spans="5:5" ht="13" x14ac:dyDescent="0.15">
      <c r="E4150" s="4" t="str">
        <f t="shared" si="3"/>
        <v/>
      </c>
    </row>
    <row r="4151" spans="5:5" ht="13" x14ac:dyDescent="0.15">
      <c r="E4151" s="4" t="str">
        <f t="shared" si="3"/>
        <v/>
      </c>
    </row>
    <row r="4152" spans="5:5" ht="13" x14ac:dyDescent="0.15">
      <c r="E4152" s="4" t="str">
        <f t="shared" si="3"/>
        <v/>
      </c>
    </row>
    <row r="4153" spans="5:5" ht="13" x14ac:dyDescent="0.15">
      <c r="E4153" s="4" t="str">
        <f t="shared" si="3"/>
        <v/>
      </c>
    </row>
    <row r="4154" spans="5:5" ht="13" x14ac:dyDescent="0.15">
      <c r="E4154" s="4" t="str">
        <f t="shared" si="3"/>
        <v/>
      </c>
    </row>
    <row r="4155" spans="5:5" ht="13" x14ac:dyDescent="0.15">
      <c r="E4155" s="4" t="str">
        <f t="shared" si="3"/>
        <v/>
      </c>
    </row>
    <row r="4156" spans="5:5" ht="13" x14ac:dyDescent="0.15">
      <c r="E4156" s="4" t="str">
        <f t="shared" si="3"/>
        <v/>
      </c>
    </row>
    <row r="4157" spans="5:5" ht="13" x14ac:dyDescent="0.15">
      <c r="E4157" s="4" t="str">
        <f t="shared" si="3"/>
        <v/>
      </c>
    </row>
    <row r="4158" spans="5:5" ht="13" x14ac:dyDescent="0.15">
      <c r="E4158" s="4" t="str">
        <f t="shared" si="3"/>
        <v/>
      </c>
    </row>
    <row r="4159" spans="5:5" ht="13" x14ac:dyDescent="0.15">
      <c r="E4159" s="4" t="str">
        <f t="shared" si="3"/>
        <v/>
      </c>
    </row>
    <row r="4160" spans="5:5" ht="13" x14ac:dyDescent="0.15">
      <c r="E4160" s="4" t="str">
        <f t="shared" si="3"/>
        <v/>
      </c>
    </row>
    <row r="4161" spans="5:5" ht="13" x14ac:dyDescent="0.15">
      <c r="E4161" s="4" t="str">
        <f t="shared" si="3"/>
        <v/>
      </c>
    </row>
    <row r="4162" spans="5:5" ht="13" x14ac:dyDescent="0.15">
      <c r="E4162" s="4" t="str">
        <f t="shared" si="3"/>
        <v/>
      </c>
    </row>
    <row r="4163" spans="5:5" ht="13" x14ac:dyDescent="0.15">
      <c r="E4163" s="4" t="str">
        <f t="shared" si="3"/>
        <v/>
      </c>
    </row>
    <row r="4164" spans="5:5" ht="13" x14ac:dyDescent="0.15">
      <c r="E4164" s="4" t="str">
        <f t="shared" si="3"/>
        <v/>
      </c>
    </row>
    <row r="4165" spans="5:5" ht="13" x14ac:dyDescent="0.15">
      <c r="E4165" s="4" t="str">
        <f t="shared" si="3"/>
        <v/>
      </c>
    </row>
    <row r="4166" spans="5:5" ht="13" x14ac:dyDescent="0.15">
      <c r="E4166" s="4" t="str">
        <f t="shared" si="3"/>
        <v/>
      </c>
    </row>
    <row r="4167" spans="5:5" ht="13" x14ac:dyDescent="0.15">
      <c r="E4167" s="4" t="str">
        <f t="shared" si="3"/>
        <v/>
      </c>
    </row>
    <row r="4168" spans="5:5" ht="13" x14ac:dyDescent="0.15">
      <c r="E4168" s="4" t="str">
        <f t="shared" si="3"/>
        <v/>
      </c>
    </row>
    <row r="4169" spans="5:5" ht="13" x14ac:dyDescent="0.15">
      <c r="E4169" s="4" t="str">
        <f t="shared" si="3"/>
        <v/>
      </c>
    </row>
    <row r="4170" spans="5:5" ht="13" x14ac:dyDescent="0.15">
      <c r="E4170" s="4" t="str">
        <f t="shared" si="3"/>
        <v/>
      </c>
    </row>
    <row r="4171" spans="5:5" ht="13" x14ac:dyDescent="0.15">
      <c r="E4171" s="4" t="str">
        <f t="shared" si="3"/>
        <v/>
      </c>
    </row>
    <row r="4172" spans="5:5" ht="13" x14ac:dyDescent="0.15">
      <c r="E4172" s="4" t="str">
        <f t="shared" si="3"/>
        <v/>
      </c>
    </row>
    <row r="4173" spans="5:5" ht="13" x14ac:dyDescent="0.15">
      <c r="E4173" s="4" t="str">
        <f t="shared" si="3"/>
        <v/>
      </c>
    </row>
    <row r="4174" spans="5:5" ht="13" x14ac:dyDescent="0.15">
      <c r="E4174" s="4" t="str">
        <f t="shared" si="3"/>
        <v/>
      </c>
    </row>
    <row r="4175" spans="5:5" ht="13" x14ac:dyDescent="0.15">
      <c r="E4175" s="4" t="str">
        <f t="shared" si="3"/>
        <v/>
      </c>
    </row>
    <row r="4176" spans="5:5" ht="13" x14ac:dyDescent="0.15">
      <c r="E4176" s="4" t="str">
        <f t="shared" si="3"/>
        <v/>
      </c>
    </row>
    <row r="4177" spans="5:5" ht="13" x14ac:dyDescent="0.15">
      <c r="E4177" s="4" t="str">
        <f t="shared" si="3"/>
        <v/>
      </c>
    </row>
    <row r="4178" spans="5:5" ht="13" x14ac:dyDescent="0.15">
      <c r="E4178" s="4" t="str">
        <f t="shared" si="3"/>
        <v/>
      </c>
    </row>
    <row r="4179" spans="5:5" ht="13" x14ac:dyDescent="0.15">
      <c r="E4179" s="4" t="str">
        <f t="shared" si="3"/>
        <v/>
      </c>
    </row>
    <row r="4180" spans="5:5" ht="13" x14ac:dyDescent="0.15">
      <c r="E4180" s="4" t="str">
        <f t="shared" si="3"/>
        <v/>
      </c>
    </row>
    <row r="4181" spans="5:5" ht="13" x14ac:dyDescent="0.15">
      <c r="E4181" s="4" t="str">
        <f t="shared" si="3"/>
        <v/>
      </c>
    </row>
    <row r="4182" spans="5:5" ht="13" x14ac:dyDescent="0.15">
      <c r="E4182" s="4" t="str">
        <f t="shared" si="3"/>
        <v/>
      </c>
    </row>
    <row r="4183" spans="5:5" ht="13" x14ac:dyDescent="0.15">
      <c r="E4183" s="4" t="str">
        <f t="shared" si="3"/>
        <v/>
      </c>
    </row>
    <row r="4184" spans="5:5" ht="13" x14ac:dyDescent="0.15">
      <c r="E4184" s="4" t="str">
        <f t="shared" si="3"/>
        <v/>
      </c>
    </row>
    <row r="4185" spans="5:5" ht="13" x14ac:dyDescent="0.15">
      <c r="E4185" s="4" t="str">
        <f t="shared" si="3"/>
        <v/>
      </c>
    </row>
    <row r="4186" spans="5:5" ht="13" x14ac:dyDescent="0.15">
      <c r="E4186" s="4" t="str">
        <f t="shared" si="3"/>
        <v/>
      </c>
    </row>
    <row r="4187" spans="5:5" ht="13" x14ac:dyDescent="0.15">
      <c r="E4187" s="4" t="str">
        <f t="shared" si="3"/>
        <v/>
      </c>
    </row>
    <row r="4188" spans="5:5" ht="13" x14ac:dyDescent="0.15">
      <c r="E4188" s="4" t="str">
        <f t="shared" si="3"/>
        <v/>
      </c>
    </row>
    <row r="4189" spans="5:5" ht="13" x14ac:dyDescent="0.15">
      <c r="E4189" s="4" t="str">
        <f t="shared" si="3"/>
        <v/>
      </c>
    </row>
    <row r="4190" spans="5:5" ht="13" x14ac:dyDescent="0.15">
      <c r="E4190" s="4" t="str">
        <f t="shared" si="3"/>
        <v/>
      </c>
    </row>
    <row r="4191" spans="5:5" ht="13" x14ac:dyDescent="0.15">
      <c r="E4191" s="4" t="str">
        <f t="shared" si="3"/>
        <v/>
      </c>
    </row>
    <row r="4192" spans="5:5" ht="13" x14ac:dyDescent="0.15">
      <c r="E4192" s="4" t="str">
        <f t="shared" si="3"/>
        <v/>
      </c>
    </row>
    <row r="4193" spans="5:5" ht="13" x14ac:dyDescent="0.15">
      <c r="E4193" s="4" t="str">
        <f t="shared" si="3"/>
        <v/>
      </c>
    </row>
    <row r="4194" spans="5:5" ht="13" x14ac:dyDescent="0.15">
      <c r="E4194" s="4" t="str">
        <f t="shared" si="3"/>
        <v/>
      </c>
    </row>
    <row r="4195" spans="5:5" ht="13" x14ac:dyDescent="0.15">
      <c r="E4195" s="4" t="str">
        <f t="shared" si="3"/>
        <v/>
      </c>
    </row>
    <row r="4196" spans="5:5" ht="13" x14ac:dyDescent="0.15">
      <c r="E4196" s="4" t="str">
        <f t="shared" si="3"/>
        <v/>
      </c>
    </row>
    <row r="4197" spans="5:5" ht="13" x14ac:dyDescent="0.15">
      <c r="E4197" s="4" t="str">
        <f t="shared" si="3"/>
        <v/>
      </c>
    </row>
    <row r="4198" spans="5:5" ht="13" x14ac:dyDescent="0.15">
      <c r="E4198" s="4" t="str">
        <f t="shared" si="3"/>
        <v/>
      </c>
    </row>
    <row r="4199" spans="5:5" ht="13" x14ac:dyDescent="0.15">
      <c r="E4199" s="4" t="str">
        <f t="shared" si="3"/>
        <v/>
      </c>
    </row>
    <row r="4200" spans="5:5" ht="13" x14ac:dyDescent="0.15">
      <c r="E4200" s="4" t="str">
        <f t="shared" si="3"/>
        <v/>
      </c>
    </row>
    <row r="4201" spans="5:5" ht="13" x14ac:dyDescent="0.15">
      <c r="E4201" s="4" t="str">
        <f t="shared" si="3"/>
        <v/>
      </c>
    </row>
    <row r="4202" spans="5:5" ht="13" x14ac:dyDescent="0.15">
      <c r="E4202" s="4" t="str">
        <f t="shared" si="3"/>
        <v/>
      </c>
    </row>
    <row r="4203" spans="5:5" ht="13" x14ac:dyDescent="0.15">
      <c r="E4203" s="4" t="str">
        <f t="shared" si="3"/>
        <v/>
      </c>
    </row>
    <row r="4204" spans="5:5" ht="13" x14ac:dyDescent="0.15">
      <c r="E4204" s="4" t="str">
        <f t="shared" si="3"/>
        <v/>
      </c>
    </row>
    <row r="4205" spans="5:5" ht="13" x14ac:dyDescent="0.15">
      <c r="E4205" s="4" t="str">
        <f t="shared" si="3"/>
        <v/>
      </c>
    </row>
    <row r="4206" spans="5:5" ht="13" x14ac:dyDescent="0.15">
      <c r="E4206" s="4" t="str">
        <f t="shared" si="3"/>
        <v/>
      </c>
    </row>
    <row r="4207" spans="5:5" ht="13" x14ac:dyDescent="0.15">
      <c r="E4207" s="4" t="str">
        <f t="shared" si="3"/>
        <v/>
      </c>
    </row>
    <row r="4208" spans="5:5" ht="13" x14ac:dyDescent="0.15">
      <c r="E4208" s="4" t="str">
        <f t="shared" si="3"/>
        <v/>
      </c>
    </row>
    <row r="4209" spans="5:5" ht="13" x14ac:dyDescent="0.15">
      <c r="E4209" s="4" t="str">
        <f t="shared" si="3"/>
        <v/>
      </c>
    </row>
    <row r="4210" spans="5:5" ht="13" x14ac:dyDescent="0.15">
      <c r="E4210" s="4" t="str">
        <f t="shared" si="3"/>
        <v/>
      </c>
    </row>
    <row r="4211" spans="5:5" ht="13" x14ac:dyDescent="0.15">
      <c r="E4211" s="4" t="str">
        <f t="shared" si="3"/>
        <v/>
      </c>
    </row>
    <row r="4212" spans="5:5" ht="13" x14ac:dyDescent="0.15">
      <c r="E4212" s="4" t="str">
        <f t="shared" si="3"/>
        <v/>
      </c>
    </row>
    <row r="4213" spans="5:5" ht="13" x14ac:dyDescent="0.15">
      <c r="E4213" s="4" t="str">
        <f t="shared" si="3"/>
        <v/>
      </c>
    </row>
    <row r="4214" spans="5:5" ht="13" x14ac:dyDescent="0.15">
      <c r="E4214" s="4" t="str">
        <f t="shared" si="3"/>
        <v/>
      </c>
    </row>
    <row r="4215" spans="5:5" ht="13" x14ac:dyDescent="0.15">
      <c r="E4215" s="4" t="str">
        <f t="shared" si="3"/>
        <v/>
      </c>
    </row>
    <row r="4216" spans="5:5" ht="13" x14ac:dyDescent="0.15">
      <c r="E4216" s="4" t="str">
        <f t="shared" si="3"/>
        <v/>
      </c>
    </row>
    <row r="4217" spans="5:5" ht="13" x14ac:dyDescent="0.15">
      <c r="E4217" s="4" t="str">
        <f t="shared" si="3"/>
        <v/>
      </c>
    </row>
    <row r="4218" spans="5:5" ht="13" x14ac:dyDescent="0.15">
      <c r="E4218" s="4" t="str">
        <f t="shared" si="3"/>
        <v/>
      </c>
    </row>
    <row r="4219" spans="5:5" ht="13" x14ac:dyDescent="0.15">
      <c r="E4219" s="4" t="str">
        <f t="shared" si="3"/>
        <v/>
      </c>
    </row>
    <row r="4220" spans="5:5" ht="13" x14ac:dyDescent="0.15">
      <c r="E4220" s="4" t="str">
        <f t="shared" si="3"/>
        <v/>
      </c>
    </row>
    <row r="4221" spans="5:5" ht="13" x14ac:dyDescent="0.15">
      <c r="E4221" s="4" t="str">
        <f t="shared" si="3"/>
        <v/>
      </c>
    </row>
    <row r="4222" spans="5:5" ht="13" x14ac:dyDescent="0.15">
      <c r="E4222" s="4" t="str">
        <f t="shared" si="3"/>
        <v/>
      </c>
    </row>
    <row r="4223" spans="5:5" ht="13" x14ac:dyDescent="0.15">
      <c r="E4223" s="4" t="str">
        <f t="shared" si="3"/>
        <v/>
      </c>
    </row>
    <row r="4224" spans="5:5" ht="13" x14ac:dyDescent="0.15">
      <c r="E4224" s="4" t="str">
        <f t="shared" si="3"/>
        <v/>
      </c>
    </row>
    <row r="4225" spans="5:5" ht="13" x14ac:dyDescent="0.15">
      <c r="E4225" s="4" t="str">
        <f t="shared" si="3"/>
        <v/>
      </c>
    </row>
    <row r="4226" spans="5:5" ht="13" x14ac:dyDescent="0.15">
      <c r="E4226" s="4" t="str">
        <f t="shared" si="3"/>
        <v/>
      </c>
    </row>
    <row r="4227" spans="5:5" ht="13" x14ac:dyDescent="0.15">
      <c r="E4227" s="4" t="str">
        <f t="shared" si="3"/>
        <v/>
      </c>
    </row>
    <row r="4228" spans="5:5" ht="13" x14ac:dyDescent="0.15">
      <c r="E4228" s="4" t="str">
        <f t="shared" si="3"/>
        <v/>
      </c>
    </row>
    <row r="4229" spans="5:5" ht="13" x14ac:dyDescent="0.15">
      <c r="E4229" s="4" t="str">
        <f t="shared" si="3"/>
        <v/>
      </c>
    </row>
    <row r="4230" spans="5:5" ht="13" x14ac:dyDescent="0.15">
      <c r="E4230" s="4" t="str">
        <f t="shared" si="3"/>
        <v/>
      </c>
    </row>
    <row r="4231" spans="5:5" ht="13" x14ac:dyDescent="0.15">
      <c r="E4231" s="4" t="str">
        <f t="shared" si="3"/>
        <v/>
      </c>
    </row>
    <row r="4232" spans="5:5" ht="13" x14ac:dyDescent="0.15">
      <c r="E4232" s="4" t="str">
        <f t="shared" si="3"/>
        <v/>
      </c>
    </row>
    <row r="4233" spans="5:5" ht="13" x14ac:dyDescent="0.15">
      <c r="E4233" s="4" t="str">
        <f t="shared" si="3"/>
        <v/>
      </c>
    </row>
    <row r="4234" spans="5:5" ht="13" x14ac:dyDescent="0.15">
      <c r="E4234" s="4" t="str">
        <f t="shared" si="3"/>
        <v/>
      </c>
    </row>
    <row r="4235" spans="5:5" ht="13" x14ac:dyDescent="0.15">
      <c r="E4235" s="4" t="str">
        <f t="shared" si="3"/>
        <v/>
      </c>
    </row>
    <row r="4236" spans="5:5" ht="13" x14ac:dyDescent="0.15">
      <c r="E4236" s="4" t="str">
        <f t="shared" si="3"/>
        <v/>
      </c>
    </row>
    <row r="4237" spans="5:5" ht="13" x14ac:dyDescent="0.15">
      <c r="E4237" s="4" t="str">
        <f t="shared" si="3"/>
        <v/>
      </c>
    </row>
    <row r="4238" spans="5:5" ht="13" x14ac:dyDescent="0.15">
      <c r="E4238" s="4" t="str">
        <f t="shared" si="3"/>
        <v/>
      </c>
    </row>
    <row r="4239" spans="5:5" ht="13" x14ac:dyDescent="0.15">
      <c r="E4239" s="4" t="str">
        <f t="shared" si="3"/>
        <v/>
      </c>
    </row>
    <row r="4240" spans="5:5" ht="13" x14ac:dyDescent="0.15">
      <c r="E4240" s="4" t="str">
        <f t="shared" si="3"/>
        <v/>
      </c>
    </row>
    <row r="4241" spans="5:5" ht="13" x14ac:dyDescent="0.15">
      <c r="E4241" s="4" t="str">
        <f t="shared" si="3"/>
        <v/>
      </c>
    </row>
    <row r="4242" spans="5:5" ht="13" x14ac:dyDescent="0.15">
      <c r="E4242" s="4" t="str">
        <f t="shared" si="3"/>
        <v/>
      </c>
    </row>
    <row r="4243" spans="5:5" ht="13" x14ac:dyDescent="0.15">
      <c r="E4243" s="4" t="str">
        <f t="shared" si="3"/>
        <v/>
      </c>
    </row>
    <row r="4244" spans="5:5" ht="13" x14ac:dyDescent="0.15">
      <c r="E4244" s="4" t="str">
        <f t="shared" si="3"/>
        <v/>
      </c>
    </row>
    <row r="4245" spans="5:5" ht="13" x14ac:dyDescent="0.15">
      <c r="E4245" s="4" t="str">
        <f t="shared" si="3"/>
        <v/>
      </c>
    </row>
    <row r="4246" spans="5:5" ht="13" x14ac:dyDescent="0.15">
      <c r="E4246" s="4" t="str">
        <f t="shared" si="3"/>
        <v/>
      </c>
    </row>
    <row r="4247" spans="5:5" ht="13" x14ac:dyDescent="0.15">
      <c r="E4247" s="4" t="str">
        <f t="shared" si="3"/>
        <v/>
      </c>
    </row>
    <row r="4248" spans="5:5" ht="13" x14ac:dyDescent="0.15">
      <c r="E4248" s="4" t="str">
        <f t="shared" si="3"/>
        <v/>
      </c>
    </row>
    <row r="4249" spans="5:5" ht="13" x14ac:dyDescent="0.15">
      <c r="E4249" s="4" t="str">
        <f t="shared" si="3"/>
        <v/>
      </c>
    </row>
    <row r="4250" spans="5:5" ht="13" x14ac:dyDescent="0.15">
      <c r="E4250" s="4" t="str">
        <f t="shared" si="3"/>
        <v/>
      </c>
    </row>
    <row r="4251" spans="5:5" ht="13" x14ac:dyDescent="0.15">
      <c r="E4251" s="4" t="str">
        <f t="shared" si="3"/>
        <v/>
      </c>
    </row>
    <row r="4252" spans="5:5" ht="13" x14ac:dyDescent="0.15">
      <c r="E4252" s="4" t="str">
        <f t="shared" si="3"/>
        <v/>
      </c>
    </row>
    <row r="4253" spans="5:5" ht="13" x14ac:dyDescent="0.15">
      <c r="E4253" s="4" t="str">
        <f t="shared" si="3"/>
        <v/>
      </c>
    </row>
    <row r="4254" spans="5:5" ht="13" x14ac:dyDescent="0.15">
      <c r="E4254" s="4" t="str">
        <f t="shared" si="3"/>
        <v/>
      </c>
    </row>
    <row r="4255" spans="5:5" ht="13" x14ac:dyDescent="0.15">
      <c r="E4255" s="4" t="str">
        <f t="shared" si="3"/>
        <v/>
      </c>
    </row>
    <row r="4256" spans="5:5" ht="13" x14ac:dyDescent="0.15">
      <c r="E4256" s="4" t="str">
        <f t="shared" si="3"/>
        <v/>
      </c>
    </row>
    <row r="4257" spans="5:5" ht="13" x14ac:dyDescent="0.15">
      <c r="E4257" s="4" t="str">
        <f t="shared" si="3"/>
        <v/>
      </c>
    </row>
    <row r="4258" spans="5:5" ht="13" x14ac:dyDescent="0.15">
      <c r="E4258" s="4" t="str">
        <f t="shared" si="3"/>
        <v/>
      </c>
    </row>
    <row r="4259" spans="5:5" ht="13" x14ac:dyDescent="0.15">
      <c r="E4259" s="4" t="str">
        <f t="shared" si="3"/>
        <v/>
      </c>
    </row>
    <row r="4260" spans="5:5" ht="13" x14ac:dyDescent="0.15">
      <c r="E4260" s="4" t="str">
        <f t="shared" si="3"/>
        <v/>
      </c>
    </row>
    <row r="4261" spans="5:5" ht="13" x14ac:dyDescent="0.15">
      <c r="E4261" s="4" t="str">
        <f t="shared" si="3"/>
        <v/>
      </c>
    </row>
    <row r="4262" spans="5:5" ht="13" x14ac:dyDescent="0.15">
      <c r="E4262" s="4" t="str">
        <f t="shared" si="3"/>
        <v/>
      </c>
    </row>
    <row r="4263" spans="5:5" ht="13" x14ac:dyDescent="0.15">
      <c r="E4263" s="4" t="str">
        <f t="shared" si="3"/>
        <v/>
      </c>
    </row>
    <row r="4264" spans="5:5" ht="13" x14ac:dyDescent="0.15">
      <c r="E4264" s="4" t="str">
        <f t="shared" si="3"/>
        <v/>
      </c>
    </row>
    <row r="4265" spans="5:5" ht="13" x14ac:dyDescent="0.15">
      <c r="E4265" s="4" t="str">
        <f t="shared" si="3"/>
        <v/>
      </c>
    </row>
    <row r="4266" spans="5:5" ht="13" x14ac:dyDescent="0.15">
      <c r="E4266" s="4" t="str">
        <f t="shared" si="3"/>
        <v/>
      </c>
    </row>
    <row r="4267" spans="5:5" ht="13" x14ac:dyDescent="0.15">
      <c r="E4267" s="4" t="str">
        <f t="shared" si="3"/>
        <v/>
      </c>
    </row>
    <row r="4268" spans="5:5" ht="13" x14ac:dyDescent="0.15">
      <c r="E4268" s="4" t="str">
        <f t="shared" si="3"/>
        <v/>
      </c>
    </row>
    <row r="4269" spans="5:5" ht="13" x14ac:dyDescent="0.15">
      <c r="E4269" s="4" t="str">
        <f t="shared" si="3"/>
        <v/>
      </c>
    </row>
    <row r="4270" spans="5:5" ht="13" x14ac:dyDescent="0.15">
      <c r="E4270" s="4" t="str">
        <f t="shared" si="3"/>
        <v/>
      </c>
    </row>
    <row r="4271" spans="5:5" ht="13" x14ac:dyDescent="0.15">
      <c r="E4271" s="4" t="str">
        <f t="shared" si="3"/>
        <v/>
      </c>
    </row>
    <row r="4272" spans="5:5" ht="13" x14ac:dyDescent="0.15">
      <c r="E4272" s="4" t="str">
        <f t="shared" si="3"/>
        <v/>
      </c>
    </row>
    <row r="4273" spans="5:5" ht="13" x14ac:dyDescent="0.15">
      <c r="E4273" s="4" t="str">
        <f t="shared" si="3"/>
        <v/>
      </c>
    </row>
    <row r="4274" spans="5:5" ht="13" x14ac:dyDescent="0.15">
      <c r="E4274" s="4" t="str">
        <f t="shared" si="3"/>
        <v/>
      </c>
    </row>
    <row r="4275" spans="5:5" ht="13" x14ac:dyDescent="0.15">
      <c r="E4275" s="4" t="str">
        <f t="shared" si="3"/>
        <v/>
      </c>
    </row>
    <row r="4276" spans="5:5" ht="13" x14ac:dyDescent="0.15">
      <c r="E4276" s="4" t="str">
        <f t="shared" si="3"/>
        <v/>
      </c>
    </row>
    <row r="4277" spans="5:5" ht="13" x14ac:dyDescent="0.15">
      <c r="E4277" s="4" t="str">
        <f t="shared" si="3"/>
        <v/>
      </c>
    </row>
    <row r="4278" spans="5:5" ht="13" x14ac:dyDescent="0.15">
      <c r="E4278" s="4" t="str">
        <f t="shared" si="3"/>
        <v/>
      </c>
    </row>
    <row r="4279" spans="5:5" ht="13" x14ac:dyDescent="0.15">
      <c r="E4279" s="4" t="str">
        <f t="shared" si="3"/>
        <v/>
      </c>
    </row>
    <row r="4280" spans="5:5" ht="13" x14ac:dyDescent="0.15">
      <c r="E4280" s="4" t="str">
        <f t="shared" si="3"/>
        <v/>
      </c>
    </row>
    <row r="4281" spans="5:5" ht="13" x14ac:dyDescent="0.15">
      <c r="E4281" s="4" t="str">
        <f t="shared" si="3"/>
        <v/>
      </c>
    </row>
    <row r="4282" spans="5:5" ht="13" x14ac:dyDescent="0.15">
      <c r="E4282" s="4" t="str">
        <f t="shared" si="3"/>
        <v/>
      </c>
    </row>
    <row r="4283" spans="5:5" ht="13" x14ac:dyDescent="0.15">
      <c r="E4283" s="4" t="str">
        <f t="shared" si="3"/>
        <v/>
      </c>
    </row>
    <row r="4284" spans="5:5" ht="13" x14ac:dyDescent="0.15">
      <c r="E4284" s="4" t="str">
        <f t="shared" si="3"/>
        <v/>
      </c>
    </row>
    <row r="4285" spans="5:5" ht="13" x14ac:dyDescent="0.15">
      <c r="E4285" s="4" t="str">
        <f t="shared" si="3"/>
        <v/>
      </c>
    </row>
    <row r="4286" spans="5:5" ht="13" x14ac:dyDescent="0.15">
      <c r="E4286" s="4" t="str">
        <f t="shared" si="3"/>
        <v/>
      </c>
    </row>
    <row r="4287" spans="5:5" ht="13" x14ac:dyDescent="0.15">
      <c r="E4287" s="4" t="str">
        <f t="shared" si="3"/>
        <v/>
      </c>
    </row>
    <row r="4288" spans="5:5" ht="13" x14ac:dyDescent="0.15">
      <c r="E4288" s="4" t="str">
        <f t="shared" si="3"/>
        <v/>
      </c>
    </row>
    <row r="4289" spans="5:5" ht="13" x14ac:dyDescent="0.15">
      <c r="E4289" s="4" t="str">
        <f t="shared" si="3"/>
        <v/>
      </c>
    </row>
    <row r="4290" spans="5:5" ht="13" x14ac:dyDescent="0.15">
      <c r="E4290" s="4" t="str">
        <f t="shared" si="3"/>
        <v/>
      </c>
    </row>
    <row r="4291" spans="5:5" ht="13" x14ac:dyDescent="0.15">
      <c r="E4291" s="4" t="str">
        <f t="shared" si="3"/>
        <v/>
      </c>
    </row>
    <row r="4292" spans="5:5" ht="13" x14ac:dyDescent="0.15">
      <c r="E4292" s="4" t="str">
        <f t="shared" si="3"/>
        <v/>
      </c>
    </row>
    <row r="4293" spans="5:5" ht="13" x14ac:dyDescent="0.15">
      <c r="E4293" s="4" t="str">
        <f t="shared" si="3"/>
        <v/>
      </c>
    </row>
    <row r="4294" spans="5:5" ht="13" x14ac:dyDescent="0.15">
      <c r="E4294" s="4" t="str">
        <f t="shared" si="3"/>
        <v/>
      </c>
    </row>
    <row r="4295" spans="5:5" ht="13" x14ac:dyDescent="0.15">
      <c r="E4295" s="4" t="str">
        <f t="shared" si="3"/>
        <v/>
      </c>
    </row>
    <row r="4296" spans="5:5" ht="13" x14ac:dyDescent="0.15">
      <c r="E4296" s="4" t="str">
        <f t="shared" si="3"/>
        <v/>
      </c>
    </row>
    <row r="4297" spans="5:5" ht="13" x14ac:dyDescent="0.15">
      <c r="E4297" s="4" t="str">
        <f t="shared" si="3"/>
        <v/>
      </c>
    </row>
    <row r="4298" spans="5:5" ht="13" x14ac:dyDescent="0.15">
      <c r="E4298" s="4" t="str">
        <f t="shared" si="3"/>
        <v/>
      </c>
    </row>
    <row r="4299" spans="5:5" ht="13" x14ac:dyDescent="0.15">
      <c r="E4299" s="4" t="str">
        <f t="shared" si="3"/>
        <v/>
      </c>
    </row>
    <row r="4300" spans="5:5" ht="13" x14ac:dyDescent="0.15">
      <c r="E4300" s="4" t="str">
        <f t="shared" si="3"/>
        <v/>
      </c>
    </row>
    <row r="4301" spans="5:5" ht="13" x14ac:dyDescent="0.15">
      <c r="E4301" s="4" t="str">
        <f t="shared" si="3"/>
        <v/>
      </c>
    </row>
    <row r="4302" spans="5:5" ht="13" x14ac:dyDescent="0.15">
      <c r="E4302" s="4" t="str">
        <f t="shared" si="3"/>
        <v/>
      </c>
    </row>
    <row r="4303" spans="5:5" ht="13" x14ac:dyDescent="0.15">
      <c r="E4303" s="4" t="str">
        <f t="shared" si="3"/>
        <v/>
      </c>
    </row>
    <row r="4304" spans="5:5" ht="13" x14ac:dyDescent="0.15">
      <c r="E4304" s="4" t="str">
        <f t="shared" si="3"/>
        <v/>
      </c>
    </row>
    <row r="4305" spans="5:5" ht="13" x14ac:dyDescent="0.15">
      <c r="E4305" s="4" t="str">
        <f t="shared" si="3"/>
        <v/>
      </c>
    </row>
    <row r="4306" spans="5:5" ht="13" x14ac:dyDescent="0.15">
      <c r="E4306" s="4" t="str">
        <f t="shared" si="3"/>
        <v/>
      </c>
    </row>
    <row r="4307" spans="5:5" ht="13" x14ac:dyDescent="0.15">
      <c r="E4307" s="4" t="str">
        <f t="shared" si="3"/>
        <v/>
      </c>
    </row>
    <row r="4308" spans="5:5" ht="13" x14ac:dyDescent="0.15">
      <c r="E4308" s="4" t="str">
        <f t="shared" si="3"/>
        <v/>
      </c>
    </row>
    <row r="4309" spans="5:5" ht="13" x14ac:dyDescent="0.15">
      <c r="E4309" s="4" t="str">
        <f t="shared" si="3"/>
        <v/>
      </c>
    </row>
    <row r="4310" spans="5:5" ht="13" x14ac:dyDescent="0.15">
      <c r="E4310" s="4" t="str">
        <f t="shared" si="3"/>
        <v/>
      </c>
    </row>
    <row r="4311" spans="5:5" ht="13" x14ac:dyDescent="0.15">
      <c r="E4311" s="4" t="str">
        <f t="shared" si="3"/>
        <v/>
      </c>
    </row>
    <row r="4312" spans="5:5" ht="13" x14ac:dyDescent="0.15">
      <c r="E4312" s="4" t="str">
        <f t="shared" si="3"/>
        <v/>
      </c>
    </row>
    <row r="4313" spans="5:5" ht="13" x14ac:dyDescent="0.15">
      <c r="E4313" s="4" t="str">
        <f t="shared" si="3"/>
        <v/>
      </c>
    </row>
    <row r="4314" spans="5:5" ht="13" x14ac:dyDescent="0.15">
      <c r="E4314" s="4" t="str">
        <f t="shared" si="3"/>
        <v/>
      </c>
    </row>
    <row r="4315" spans="5:5" ht="13" x14ac:dyDescent="0.15">
      <c r="E4315" s="4" t="str">
        <f t="shared" si="3"/>
        <v/>
      </c>
    </row>
    <row r="4316" spans="5:5" ht="13" x14ac:dyDescent="0.15">
      <c r="E4316" s="4" t="str">
        <f t="shared" si="3"/>
        <v/>
      </c>
    </row>
    <row r="4317" spans="5:5" ht="13" x14ac:dyDescent="0.15">
      <c r="E4317" s="4" t="str">
        <f t="shared" si="3"/>
        <v/>
      </c>
    </row>
    <row r="4318" spans="5:5" ht="13" x14ac:dyDescent="0.15">
      <c r="E4318" s="4" t="str">
        <f t="shared" si="3"/>
        <v/>
      </c>
    </row>
    <row r="4319" spans="5:5" ht="13" x14ac:dyDescent="0.15">
      <c r="E4319" s="4" t="str">
        <f t="shared" si="3"/>
        <v/>
      </c>
    </row>
    <row r="4320" spans="5:5" ht="13" x14ac:dyDescent="0.15">
      <c r="E4320" s="4" t="str">
        <f t="shared" si="3"/>
        <v/>
      </c>
    </row>
    <row r="4321" spans="5:5" ht="13" x14ac:dyDescent="0.15">
      <c r="E4321" s="4" t="str">
        <f t="shared" si="3"/>
        <v/>
      </c>
    </row>
    <row r="4322" spans="5:5" ht="13" x14ac:dyDescent="0.15">
      <c r="E4322" s="4" t="str">
        <f t="shared" si="3"/>
        <v/>
      </c>
    </row>
    <row r="4323" spans="5:5" ht="13" x14ac:dyDescent="0.15">
      <c r="E4323" s="4" t="str">
        <f t="shared" si="3"/>
        <v/>
      </c>
    </row>
    <row r="4324" spans="5:5" ht="13" x14ac:dyDescent="0.15">
      <c r="E4324" s="4" t="str">
        <f t="shared" si="3"/>
        <v/>
      </c>
    </row>
    <row r="4325" spans="5:5" ht="13" x14ac:dyDescent="0.15">
      <c r="E4325" s="4" t="str">
        <f t="shared" si="3"/>
        <v/>
      </c>
    </row>
    <row r="4326" spans="5:5" ht="13" x14ac:dyDescent="0.15">
      <c r="E4326" s="4" t="str">
        <f t="shared" si="3"/>
        <v/>
      </c>
    </row>
    <row r="4327" spans="5:5" ht="13" x14ac:dyDescent="0.15">
      <c r="E4327" s="4" t="str">
        <f t="shared" si="3"/>
        <v/>
      </c>
    </row>
    <row r="4328" spans="5:5" ht="13" x14ac:dyDescent="0.15">
      <c r="E4328" s="4" t="str">
        <f t="shared" si="3"/>
        <v/>
      </c>
    </row>
    <row r="4329" spans="5:5" ht="13" x14ac:dyDescent="0.15">
      <c r="E4329" s="4" t="str">
        <f t="shared" si="3"/>
        <v/>
      </c>
    </row>
    <row r="4330" spans="5:5" ht="13" x14ac:dyDescent="0.15">
      <c r="E4330" s="4" t="str">
        <f t="shared" si="3"/>
        <v/>
      </c>
    </row>
    <row r="4331" spans="5:5" ht="13" x14ac:dyDescent="0.15">
      <c r="E4331" s="4" t="str">
        <f t="shared" si="3"/>
        <v/>
      </c>
    </row>
    <row r="4332" spans="5:5" ht="13" x14ac:dyDescent="0.15">
      <c r="E4332" s="4" t="str">
        <f t="shared" si="3"/>
        <v/>
      </c>
    </row>
    <row r="4333" spans="5:5" ht="13" x14ac:dyDescent="0.15">
      <c r="E4333" s="4" t="str">
        <f t="shared" si="3"/>
        <v/>
      </c>
    </row>
    <row r="4334" spans="5:5" ht="13" x14ac:dyDescent="0.15">
      <c r="E4334" s="4" t="str">
        <f t="shared" si="3"/>
        <v/>
      </c>
    </row>
    <row r="4335" spans="5:5" ht="13" x14ac:dyDescent="0.15">
      <c r="E4335" s="4" t="str">
        <f t="shared" si="3"/>
        <v/>
      </c>
    </row>
    <row r="4336" spans="5:5" ht="13" x14ac:dyDescent="0.15">
      <c r="E4336" s="4" t="str">
        <f t="shared" si="3"/>
        <v/>
      </c>
    </row>
    <row r="4337" spans="5:5" ht="13" x14ac:dyDescent="0.15">
      <c r="E4337" s="4" t="str">
        <f t="shared" si="3"/>
        <v/>
      </c>
    </row>
    <row r="4338" spans="5:5" ht="13" x14ac:dyDescent="0.15">
      <c r="E4338" s="4" t="str">
        <f t="shared" si="3"/>
        <v/>
      </c>
    </row>
    <row r="4339" spans="5:5" ht="13" x14ac:dyDescent="0.15">
      <c r="E4339" s="4" t="str">
        <f t="shared" si="3"/>
        <v/>
      </c>
    </row>
    <row r="4340" spans="5:5" ht="13" x14ac:dyDescent="0.15">
      <c r="E4340" s="4" t="str">
        <f t="shared" si="3"/>
        <v/>
      </c>
    </row>
    <row r="4341" spans="5:5" ht="13" x14ac:dyDescent="0.15">
      <c r="E4341" s="4" t="str">
        <f t="shared" si="3"/>
        <v/>
      </c>
    </row>
    <row r="4342" spans="5:5" ht="13" x14ac:dyDescent="0.15">
      <c r="E4342" s="4" t="str">
        <f t="shared" si="3"/>
        <v/>
      </c>
    </row>
    <row r="4343" spans="5:5" ht="13" x14ac:dyDescent="0.15">
      <c r="E4343" s="4" t="str">
        <f t="shared" si="3"/>
        <v/>
      </c>
    </row>
    <row r="4344" spans="5:5" ht="13" x14ac:dyDescent="0.15">
      <c r="E4344" s="4" t="str">
        <f t="shared" si="3"/>
        <v/>
      </c>
    </row>
    <row r="4345" spans="5:5" ht="13" x14ac:dyDescent="0.15">
      <c r="E4345" s="4" t="str">
        <f t="shared" si="3"/>
        <v/>
      </c>
    </row>
    <row r="4346" spans="5:5" ht="13" x14ac:dyDescent="0.15">
      <c r="E4346" s="4" t="str">
        <f t="shared" si="3"/>
        <v/>
      </c>
    </row>
    <row r="4347" spans="5:5" ht="13" x14ac:dyDescent="0.15">
      <c r="E4347" s="4" t="str">
        <f t="shared" si="3"/>
        <v/>
      </c>
    </row>
    <row r="4348" spans="5:5" ht="13" x14ac:dyDescent="0.15">
      <c r="E4348" s="4" t="str">
        <f t="shared" si="3"/>
        <v/>
      </c>
    </row>
    <row r="4349" spans="5:5" ht="13" x14ac:dyDescent="0.15">
      <c r="E4349" s="4" t="str">
        <f t="shared" si="3"/>
        <v/>
      </c>
    </row>
    <row r="4350" spans="5:5" ht="13" x14ac:dyDescent="0.15">
      <c r="E4350" s="4" t="str">
        <f t="shared" si="3"/>
        <v/>
      </c>
    </row>
    <row r="4351" spans="5:5" ht="13" x14ac:dyDescent="0.15">
      <c r="E4351" s="4" t="str">
        <f t="shared" si="3"/>
        <v/>
      </c>
    </row>
    <row r="4352" spans="5:5" ht="13" x14ac:dyDescent="0.15">
      <c r="E4352" s="4" t="str">
        <f t="shared" si="3"/>
        <v/>
      </c>
    </row>
    <row r="4353" spans="5:5" ht="13" x14ac:dyDescent="0.15">
      <c r="E4353" s="4" t="str">
        <f t="shared" si="3"/>
        <v/>
      </c>
    </row>
    <row r="4354" spans="5:5" ht="13" x14ac:dyDescent="0.15">
      <c r="E4354" s="4" t="str">
        <f t="shared" si="3"/>
        <v/>
      </c>
    </row>
    <row r="4355" spans="5:5" ht="13" x14ac:dyDescent="0.15">
      <c r="E4355" s="4" t="str">
        <f t="shared" si="3"/>
        <v/>
      </c>
    </row>
    <row r="4356" spans="5:5" ht="13" x14ac:dyDescent="0.15">
      <c r="E4356" s="4" t="str">
        <f t="shared" si="3"/>
        <v/>
      </c>
    </row>
    <row r="4357" spans="5:5" ht="13" x14ac:dyDescent="0.15">
      <c r="E4357" s="4" t="str">
        <f t="shared" si="3"/>
        <v/>
      </c>
    </row>
    <row r="4358" spans="5:5" ht="13" x14ac:dyDescent="0.15">
      <c r="E4358" s="4" t="str">
        <f t="shared" si="3"/>
        <v/>
      </c>
    </row>
    <row r="4359" spans="5:5" ht="13" x14ac:dyDescent="0.15">
      <c r="E4359" s="4" t="str">
        <f t="shared" si="3"/>
        <v/>
      </c>
    </row>
    <row r="4360" spans="5:5" ht="13" x14ac:dyDescent="0.15">
      <c r="E4360" s="4" t="str">
        <f t="shared" si="3"/>
        <v/>
      </c>
    </row>
    <row r="4361" spans="5:5" ht="13" x14ac:dyDescent="0.15">
      <c r="E4361" s="4" t="str">
        <f t="shared" si="3"/>
        <v/>
      </c>
    </row>
    <row r="4362" spans="5:5" ht="13" x14ac:dyDescent="0.15">
      <c r="E4362" s="4" t="str">
        <f t="shared" si="3"/>
        <v/>
      </c>
    </row>
    <row r="4363" spans="5:5" ht="13" x14ac:dyDescent="0.15">
      <c r="E4363" s="4" t="str">
        <f t="shared" si="3"/>
        <v/>
      </c>
    </row>
    <row r="4364" spans="5:5" ht="13" x14ac:dyDescent="0.15">
      <c r="E4364" s="4" t="str">
        <f t="shared" si="3"/>
        <v/>
      </c>
    </row>
    <row r="4365" spans="5:5" ht="13" x14ac:dyDescent="0.15">
      <c r="E4365" s="4" t="str">
        <f t="shared" si="3"/>
        <v/>
      </c>
    </row>
    <row r="4366" spans="5:5" ht="13" x14ac:dyDescent="0.15">
      <c r="E4366" s="4" t="str">
        <f t="shared" si="3"/>
        <v/>
      </c>
    </row>
    <row r="4367" spans="5:5" ht="13" x14ac:dyDescent="0.15">
      <c r="E4367" s="4" t="str">
        <f t="shared" si="3"/>
        <v/>
      </c>
    </row>
    <row r="4368" spans="5:5" ht="13" x14ac:dyDescent="0.15">
      <c r="E4368" s="4" t="str">
        <f t="shared" si="3"/>
        <v/>
      </c>
    </row>
    <row r="4369" spans="5:5" ht="13" x14ac:dyDescent="0.15">
      <c r="E4369" s="4" t="str">
        <f t="shared" si="3"/>
        <v/>
      </c>
    </row>
    <row r="4370" spans="5:5" ht="13" x14ac:dyDescent="0.15">
      <c r="E4370" s="4" t="str">
        <f t="shared" si="3"/>
        <v/>
      </c>
    </row>
    <row r="4371" spans="5:5" ht="13" x14ac:dyDescent="0.15">
      <c r="E4371" s="4" t="str">
        <f t="shared" si="3"/>
        <v/>
      </c>
    </row>
    <row r="4372" spans="5:5" ht="13" x14ac:dyDescent="0.15">
      <c r="E4372" s="4" t="str">
        <f t="shared" si="3"/>
        <v/>
      </c>
    </row>
    <row r="4373" spans="5:5" ht="13" x14ac:dyDescent="0.15">
      <c r="E4373" s="4" t="str">
        <f t="shared" si="3"/>
        <v/>
      </c>
    </row>
    <row r="4374" spans="5:5" ht="13" x14ac:dyDescent="0.15">
      <c r="E4374" s="4" t="str">
        <f t="shared" si="3"/>
        <v/>
      </c>
    </row>
    <row r="4375" spans="5:5" ht="13" x14ac:dyDescent="0.15">
      <c r="E4375" s="4" t="str">
        <f t="shared" si="3"/>
        <v/>
      </c>
    </row>
    <row r="4376" spans="5:5" ht="13" x14ac:dyDescent="0.15">
      <c r="E4376" s="4" t="str">
        <f t="shared" si="3"/>
        <v/>
      </c>
    </row>
    <row r="4377" spans="5:5" ht="13" x14ac:dyDescent="0.15">
      <c r="E4377" s="4" t="str">
        <f t="shared" si="3"/>
        <v/>
      </c>
    </row>
    <row r="4378" spans="5:5" ht="13" x14ac:dyDescent="0.15">
      <c r="E4378" s="4" t="str">
        <f t="shared" si="3"/>
        <v/>
      </c>
    </row>
    <row r="4379" spans="5:5" ht="13" x14ac:dyDescent="0.15">
      <c r="E4379" s="4" t="str">
        <f t="shared" si="3"/>
        <v/>
      </c>
    </row>
    <row r="4380" spans="5:5" ht="13" x14ac:dyDescent="0.15">
      <c r="E4380" s="4" t="str">
        <f t="shared" si="3"/>
        <v/>
      </c>
    </row>
    <row r="4381" spans="5:5" ht="13" x14ac:dyDescent="0.15">
      <c r="E4381" s="4" t="str">
        <f t="shared" si="3"/>
        <v/>
      </c>
    </row>
    <row r="4382" spans="5:5" ht="13" x14ac:dyDescent="0.15">
      <c r="E4382" s="4" t="str">
        <f t="shared" si="3"/>
        <v/>
      </c>
    </row>
    <row r="4383" spans="5:5" ht="13" x14ac:dyDescent="0.15">
      <c r="E4383" s="4" t="str">
        <f t="shared" si="3"/>
        <v/>
      </c>
    </row>
    <row r="4384" spans="5:5" ht="13" x14ac:dyDescent="0.15">
      <c r="E4384" s="4" t="str">
        <f t="shared" si="3"/>
        <v/>
      </c>
    </row>
    <row r="4385" spans="5:5" ht="13" x14ac:dyDescent="0.15">
      <c r="E4385" s="4" t="str">
        <f t="shared" si="3"/>
        <v/>
      </c>
    </row>
    <row r="4386" spans="5:5" ht="13" x14ac:dyDescent="0.15">
      <c r="E4386" s="4" t="str">
        <f t="shared" si="3"/>
        <v/>
      </c>
    </row>
    <row r="4387" spans="5:5" ht="13" x14ac:dyDescent="0.15">
      <c r="E4387" s="4" t="str">
        <f t="shared" si="3"/>
        <v/>
      </c>
    </row>
    <row r="4388" spans="5:5" ht="13" x14ac:dyDescent="0.15">
      <c r="E4388" s="4" t="str">
        <f t="shared" si="3"/>
        <v/>
      </c>
    </row>
    <row r="4389" spans="5:5" ht="13" x14ac:dyDescent="0.15">
      <c r="E4389" s="4" t="str">
        <f t="shared" si="3"/>
        <v/>
      </c>
    </row>
    <row r="4390" spans="5:5" ht="13" x14ac:dyDescent="0.15">
      <c r="E4390" s="4" t="str">
        <f t="shared" si="3"/>
        <v/>
      </c>
    </row>
    <row r="4391" spans="5:5" ht="13" x14ac:dyDescent="0.15">
      <c r="E4391" s="4" t="str">
        <f t="shared" si="3"/>
        <v/>
      </c>
    </row>
    <row r="4392" spans="5:5" ht="13" x14ac:dyDescent="0.15">
      <c r="E4392" s="4" t="str">
        <f t="shared" si="3"/>
        <v/>
      </c>
    </row>
    <row r="4393" spans="5:5" ht="13" x14ac:dyDescent="0.15">
      <c r="E4393" s="4" t="str">
        <f t="shared" si="3"/>
        <v/>
      </c>
    </row>
    <row r="4394" spans="5:5" ht="13" x14ac:dyDescent="0.15">
      <c r="E4394" s="4" t="str">
        <f t="shared" si="3"/>
        <v/>
      </c>
    </row>
    <row r="4395" spans="5:5" ht="13" x14ac:dyDescent="0.15">
      <c r="E4395" s="4" t="str">
        <f t="shared" si="3"/>
        <v/>
      </c>
    </row>
    <row r="4396" spans="5:5" ht="13" x14ac:dyDescent="0.15">
      <c r="E4396" s="4" t="str">
        <f t="shared" si="3"/>
        <v/>
      </c>
    </row>
    <row r="4397" spans="5:5" ht="13" x14ac:dyDescent="0.15">
      <c r="E4397" s="4" t="str">
        <f t="shared" si="3"/>
        <v/>
      </c>
    </row>
    <row r="4398" spans="5:5" ht="13" x14ac:dyDescent="0.15">
      <c r="E4398" s="4" t="str">
        <f t="shared" si="3"/>
        <v/>
      </c>
    </row>
    <row r="4399" spans="5:5" ht="13" x14ac:dyDescent="0.15">
      <c r="E4399" s="4" t="str">
        <f t="shared" si="3"/>
        <v/>
      </c>
    </row>
    <row r="4400" spans="5:5" ht="13" x14ac:dyDescent="0.15">
      <c r="E4400" s="4" t="str">
        <f t="shared" si="3"/>
        <v/>
      </c>
    </row>
    <row r="4401" spans="5:5" ht="13" x14ac:dyDescent="0.15">
      <c r="E4401" s="4" t="str">
        <f t="shared" si="3"/>
        <v/>
      </c>
    </row>
    <row r="4402" spans="5:5" ht="13" x14ac:dyDescent="0.15">
      <c r="E4402" s="4" t="str">
        <f t="shared" si="3"/>
        <v/>
      </c>
    </row>
    <row r="4403" spans="5:5" ht="13" x14ac:dyDescent="0.15">
      <c r="E4403" s="4" t="str">
        <f t="shared" si="3"/>
        <v/>
      </c>
    </row>
    <row r="4404" spans="5:5" ht="13" x14ac:dyDescent="0.15">
      <c r="E4404" s="4" t="str">
        <f t="shared" si="3"/>
        <v/>
      </c>
    </row>
    <row r="4405" spans="5:5" ht="13" x14ac:dyDescent="0.15">
      <c r="E4405" s="4" t="str">
        <f t="shared" si="3"/>
        <v/>
      </c>
    </row>
    <row r="4406" spans="5:5" ht="13" x14ac:dyDescent="0.15">
      <c r="E4406" s="4" t="str">
        <f t="shared" si="3"/>
        <v/>
      </c>
    </row>
    <row r="4407" spans="5:5" ht="13" x14ac:dyDescent="0.15">
      <c r="E4407" s="4" t="str">
        <f t="shared" si="3"/>
        <v/>
      </c>
    </row>
    <row r="4408" spans="5:5" ht="13" x14ac:dyDescent="0.15">
      <c r="E4408" s="4" t="str">
        <f t="shared" si="3"/>
        <v/>
      </c>
    </row>
    <row r="4409" spans="5:5" ht="13" x14ac:dyDescent="0.15">
      <c r="E4409" s="4" t="str">
        <f t="shared" si="3"/>
        <v/>
      </c>
    </row>
    <row r="4410" spans="5:5" ht="13" x14ac:dyDescent="0.15">
      <c r="E4410" s="4" t="str">
        <f t="shared" si="3"/>
        <v/>
      </c>
    </row>
    <row r="4411" spans="5:5" ht="13" x14ac:dyDescent="0.15">
      <c r="E4411" s="4" t="str">
        <f t="shared" si="3"/>
        <v/>
      </c>
    </row>
    <row r="4412" spans="5:5" ht="13" x14ac:dyDescent="0.15">
      <c r="E4412" s="4" t="str">
        <f t="shared" si="3"/>
        <v/>
      </c>
    </row>
    <row r="4413" spans="5:5" ht="13" x14ac:dyDescent="0.15">
      <c r="E4413" s="4" t="str">
        <f t="shared" si="3"/>
        <v/>
      </c>
    </row>
    <row r="4414" spans="5:5" ht="13" x14ac:dyDescent="0.15">
      <c r="E4414" s="4" t="str">
        <f t="shared" si="3"/>
        <v/>
      </c>
    </row>
    <row r="4415" spans="5:5" ht="13" x14ac:dyDescent="0.15">
      <c r="E4415" s="4" t="str">
        <f t="shared" si="3"/>
        <v/>
      </c>
    </row>
    <row r="4416" spans="5:5" ht="13" x14ac:dyDescent="0.15">
      <c r="E4416" s="4" t="str">
        <f t="shared" si="3"/>
        <v/>
      </c>
    </row>
    <row r="4417" spans="5:5" ht="13" x14ac:dyDescent="0.15">
      <c r="E4417" s="4" t="str">
        <f t="shared" si="3"/>
        <v/>
      </c>
    </row>
    <row r="4418" spans="5:5" ht="13" x14ac:dyDescent="0.15">
      <c r="E4418" s="4" t="str">
        <f t="shared" si="3"/>
        <v/>
      </c>
    </row>
    <row r="4419" spans="5:5" ht="13" x14ac:dyDescent="0.15">
      <c r="E4419" s="4" t="str">
        <f t="shared" si="3"/>
        <v/>
      </c>
    </row>
    <row r="4420" spans="5:5" ht="13" x14ac:dyDescent="0.15">
      <c r="E4420" s="4" t="str">
        <f t="shared" si="3"/>
        <v/>
      </c>
    </row>
    <row r="4421" spans="5:5" ht="13" x14ac:dyDescent="0.15">
      <c r="E4421" s="4" t="str">
        <f t="shared" si="3"/>
        <v/>
      </c>
    </row>
    <row r="4422" spans="5:5" ht="13" x14ac:dyDescent="0.15">
      <c r="E4422" s="4" t="str">
        <f t="shared" si="3"/>
        <v/>
      </c>
    </row>
    <row r="4423" spans="5:5" ht="13" x14ac:dyDescent="0.15">
      <c r="E4423" s="4" t="str">
        <f t="shared" si="3"/>
        <v/>
      </c>
    </row>
    <row r="4424" spans="5:5" ht="13" x14ac:dyDescent="0.15">
      <c r="E4424" s="4" t="str">
        <f t="shared" si="3"/>
        <v/>
      </c>
    </row>
    <row r="4425" spans="5:5" ht="13" x14ac:dyDescent="0.15">
      <c r="E4425" s="4" t="str">
        <f t="shared" si="3"/>
        <v/>
      </c>
    </row>
    <row r="4426" spans="5:5" ht="13" x14ac:dyDescent="0.15">
      <c r="E4426" s="4" t="str">
        <f t="shared" si="3"/>
        <v/>
      </c>
    </row>
    <row r="4427" spans="5:5" ht="13" x14ac:dyDescent="0.15">
      <c r="E4427" s="4" t="str">
        <f t="shared" si="3"/>
        <v/>
      </c>
    </row>
    <row r="4428" spans="5:5" ht="13" x14ac:dyDescent="0.15">
      <c r="E4428" s="4" t="str">
        <f t="shared" si="3"/>
        <v/>
      </c>
    </row>
    <row r="4429" spans="5:5" ht="13" x14ac:dyDescent="0.15">
      <c r="E4429" s="4" t="str">
        <f t="shared" si="3"/>
        <v/>
      </c>
    </row>
    <row r="4430" spans="5:5" ht="13" x14ac:dyDescent="0.15">
      <c r="E4430" s="4" t="str">
        <f t="shared" si="3"/>
        <v/>
      </c>
    </row>
    <row r="4431" spans="5:5" ht="13" x14ac:dyDescent="0.15">
      <c r="E4431" s="4" t="str">
        <f t="shared" si="3"/>
        <v/>
      </c>
    </row>
    <row r="4432" spans="5:5" ht="13" x14ac:dyDescent="0.15">
      <c r="E4432" s="4" t="str">
        <f t="shared" si="3"/>
        <v/>
      </c>
    </row>
    <row r="4433" spans="5:5" ht="13" x14ac:dyDescent="0.15">
      <c r="E4433" s="4" t="str">
        <f t="shared" si="3"/>
        <v/>
      </c>
    </row>
    <row r="4434" spans="5:5" ht="13" x14ac:dyDescent="0.15">
      <c r="E4434" s="4" t="str">
        <f t="shared" si="3"/>
        <v/>
      </c>
    </row>
    <row r="4435" spans="5:5" ht="13" x14ac:dyDescent="0.15">
      <c r="E4435" s="4" t="str">
        <f t="shared" si="3"/>
        <v/>
      </c>
    </row>
    <row r="4436" spans="5:5" ht="13" x14ac:dyDescent="0.15">
      <c r="E4436" s="4" t="str">
        <f t="shared" si="3"/>
        <v/>
      </c>
    </row>
    <row r="4437" spans="5:5" ht="13" x14ac:dyDescent="0.15">
      <c r="E4437" s="4" t="str">
        <f t="shared" si="3"/>
        <v/>
      </c>
    </row>
    <row r="4438" spans="5:5" ht="13" x14ac:dyDescent="0.15">
      <c r="E4438" s="4" t="str">
        <f t="shared" si="3"/>
        <v/>
      </c>
    </row>
    <row r="4439" spans="5:5" ht="13" x14ac:dyDescent="0.15">
      <c r="E4439" s="4" t="str">
        <f t="shared" si="3"/>
        <v/>
      </c>
    </row>
    <row r="4440" spans="5:5" ht="13" x14ac:dyDescent="0.15">
      <c r="E4440" s="4" t="str">
        <f t="shared" si="3"/>
        <v/>
      </c>
    </row>
    <row r="4441" spans="5:5" ht="13" x14ac:dyDescent="0.15">
      <c r="E4441" s="4" t="str">
        <f t="shared" si="3"/>
        <v/>
      </c>
    </row>
    <row r="4442" spans="5:5" ht="13" x14ac:dyDescent="0.15">
      <c r="E4442" s="4" t="str">
        <f t="shared" si="3"/>
        <v/>
      </c>
    </row>
    <row r="4443" spans="5:5" ht="13" x14ac:dyDescent="0.15">
      <c r="E4443" s="4" t="str">
        <f t="shared" si="3"/>
        <v/>
      </c>
    </row>
    <row r="4444" spans="5:5" ht="13" x14ac:dyDescent="0.15">
      <c r="E4444" s="4" t="str">
        <f t="shared" si="3"/>
        <v/>
      </c>
    </row>
    <row r="4445" spans="5:5" ht="13" x14ac:dyDescent="0.15">
      <c r="E4445" s="4" t="str">
        <f t="shared" si="3"/>
        <v/>
      </c>
    </row>
    <row r="4446" spans="5:5" ht="13" x14ac:dyDescent="0.15">
      <c r="E4446" s="4" t="str">
        <f t="shared" si="3"/>
        <v/>
      </c>
    </row>
    <row r="4447" spans="5:5" ht="13" x14ac:dyDescent="0.15">
      <c r="E4447" s="4" t="str">
        <f t="shared" si="3"/>
        <v/>
      </c>
    </row>
    <row r="4448" spans="5:5" ht="13" x14ac:dyDescent="0.15">
      <c r="E4448" s="4" t="str">
        <f t="shared" si="3"/>
        <v/>
      </c>
    </row>
    <row r="4449" spans="5:5" ht="13" x14ac:dyDescent="0.15">
      <c r="E4449" s="4" t="str">
        <f t="shared" si="3"/>
        <v/>
      </c>
    </row>
    <row r="4450" spans="5:5" ht="13" x14ac:dyDescent="0.15">
      <c r="E4450" s="4" t="str">
        <f t="shared" si="3"/>
        <v/>
      </c>
    </row>
    <row r="4451" spans="5:5" ht="13" x14ac:dyDescent="0.15">
      <c r="E4451" s="4" t="str">
        <f t="shared" si="3"/>
        <v/>
      </c>
    </row>
    <row r="4452" spans="5:5" ht="13" x14ac:dyDescent="0.15">
      <c r="E4452" s="4" t="str">
        <f t="shared" si="3"/>
        <v/>
      </c>
    </row>
    <row r="4453" spans="5:5" ht="13" x14ac:dyDescent="0.15">
      <c r="E4453" s="4" t="str">
        <f t="shared" si="3"/>
        <v/>
      </c>
    </row>
    <row r="4454" spans="5:5" ht="13" x14ac:dyDescent="0.15">
      <c r="E4454" s="4" t="str">
        <f t="shared" si="3"/>
        <v/>
      </c>
    </row>
    <row r="4455" spans="5:5" ht="13" x14ac:dyDescent="0.15">
      <c r="E4455" s="4" t="str">
        <f t="shared" si="3"/>
        <v/>
      </c>
    </row>
    <row r="4456" spans="5:5" ht="13" x14ac:dyDescent="0.15">
      <c r="E4456" s="4" t="str">
        <f t="shared" si="3"/>
        <v/>
      </c>
    </row>
    <row r="4457" spans="5:5" ht="13" x14ac:dyDescent="0.15">
      <c r="E4457" s="4" t="str">
        <f t="shared" si="3"/>
        <v/>
      </c>
    </row>
    <row r="4458" spans="5:5" ht="13" x14ac:dyDescent="0.15">
      <c r="E4458" s="4" t="str">
        <f t="shared" si="3"/>
        <v/>
      </c>
    </row>
    <row r="4459" spans="5:5" ht="13" x14ac:dyDescent="0.15">
      <c r="E4459" s="4" t="str">
        <f t="shared" si="3"/>
        <v/>
      </c>
    </row>
    <row r="4460" spans="5:5" ht="13" x14ac:dyDescent="0.15">
      <c r="E4460" s="4" t="str">
        <f t="shared" si="3"/>
        <v/>
      </c>
    </row>
    <row r="4461" spans="5:5" ht="13" x14ac:dyDescent="0.15">
      <c r="E4461" s="4" t="str">
        <f t="shared" si="3"/>
        <v/>
      </c>
    </row>
    <row r="4462" spans="5:5" ht="13" x14ac:dyDescent="0.15">
      <c r="E4462" s="4" t="str">
        <f t="shared" si="3"/>
        <v/>
      </c>
    </row>
    <row r="4463" spans="5:5" ht="13" x14ac:dyDescent="0.15">
      <c r="E4463" s="4" t="str">
        <f t="shared" si="3"/>
        <v/>
      </c>
    </row>
    <row r="4464" spans="5:5" ht="13" x14ac:dyDescent="0.15">
      <c r="E4464" s="4" t="str">
        <f t="shared" si="3"/>
        <v/>
      </c>
    </row>
    <row r="4465" spans="5:5" ht="13" x14ac:dyDescent="0.15">
      <c r="E4465" s="4" t="str">
        <f t="shared" si="3"/>
        <v/>
      </c>
    </row>
    <row r="4466" spans="5:5" ht="13" x14ac:dyDescent="0.15">
      <c r="E4466" s="4" t="str">
        <f t="shared" si="3"/>
        <v/>
      </c>
    </row>
    <row r="4467" spans="5:5" ht="13" x14ac:dyDescent="0.15">
      <c r="E4467" s="4" t="str">
        <f t="shared" si="3"/>
        <v/>
      </c>
    </row>
    <row r="4468" spans="5:5" ht="13" x14ac:dyDescent="0.15">
      <c r="E4468" s="4" t="str">
        <f t="shared" si="3"/>
        <v/>
      </c>
    </row>
    <row r="4469" spans="5:5" ht="13" x14ac:dyDescent="0.15">
      <c r="E4469" s="4" t="str">
        <f t="shared" si="3"/>
        <v/>
      </c>
    </row>
    <row r="4470" spans="5:5" ht="13" x14ac:dyDescent="0.15">
      <c r="E4470" s="4" t="str">
        <f t="shared" si="3"/>
        <v/>
      </c>
    </row>
    <row r="4471" spans="5:5" ht="13" x14ac:dyDescent="0.15">
      <c r="E4471" s="4" t="str">
        <f t="shared" si="3"/>
        <v/>
      </c>
    </row>
    <row r="4472" spans="5:5" ht="13" x14ac:dyDescent="0.15">
      <c r="E4472" s="4" t="str">
        <f t="shared" si="3"/>
        <v/>
      </c>
    </row>
    <row r="4473" spans="5:5" ht="13" x14ac:dyDescent="0.15">
      <c r="E4473" s="4" t="str">
        <f t="shared" si="3"/>
        <v/>
      </c>
    </row>
    <row r="4474" spans="5:5" ht="13" x14ac:dyDescent="0.15">
      <c r="E4474" s="4" t="str">
        <f t="shared" si="3"/>
        <v/>
      </c>
    </row>
    <row r="4475" spans="5:5" ht="13" x14ac:dyDescent="0.15">
      <c r="E4475" s="4" t="str">
        <f t="shared" si="3"/>
        <v/>
      </c>
    </row>
    <row r="4476" spans="5:5" ht="13" x14ac:dyDescent="0.15">
      <c r="E4476" s="4" t="str">
        <f t="shared" si="3"/>
        <v/>
      </c>
    </row>
    <row r="4477" spans="5:5" ht="13" x14ac:dyDescent="0.15">
      <c r="E4477" s="4" t="str">
        <f t="shared" si="3"/>
        <v/>
      </c>
    </row>
    <row r="4478" spans="5:5" ht="13" x14ac:dyDescent="0.15">
      <c r="E4478" s="4" t="str">
        <f t="shared" si="3"/>
        <v/>
      </c>
    </row>
    <row r="4479" spans="5:5" ht="13" x14ac:dyDescent="0.15">
      <c r="E4479" s="4" t="str">
        <f t="shared" si="3"/>
        <v/>
      </c>
    </row>
    <row r="4480" spans="5:5" ht="13" x14ac:dyDescent="0.15">
      <c r="E4480" s="4" t="str">
        <f t="shared" si="3"/>
        <v/>
      </c>
    </row>
    <row r="4481" spans="5:5" ht="13" x14ac:dyDescent="0.15">
      <c r="E4481" s="4" t="str">
        <f t="shared" si="3"/>
        <v/>
      </c>
    </row>
    <row r="4482" spans="5:5" ht="13" x14ac:dyDescent="0.15">
      <c r="E4482" s="4" t="str">
        <f t="shared" si="3"/>
        <v/>
      </c>
    </row>
    <row r="4483" spans="5:5" ht="13" x14ac:dyDescent="0.15">
      <c r="E4483" s="4" t="str">
        <f t="shared" si="3"/>
        <v/>
      </c>
    </row>
    <row r="4484" spans="5:5" ht="13" x14ac:dyDescent="0.15">
      <c r="E4484" s="4" t="str">
        <f t="shared" si="3"/>
        <v/>
      </c>
    </row>
    <row r="4485" spans="5:5" ht="13" x14ac:dyDescent="0.15">
      <c r="E4485" s="4" t="str">
        <f t="shared" si="3"/>
        <v/>
      </c>
    </row>
    <row r="4486" spans="5:5" ht="13" x14ac:dyDescent="0.15">
      <c r="E4486" s="4" t="str">
        <f t="shared" si="3"/>
        <v/>
      </c>
    </row>
    <row r="4487" spans="5:5" ht="13" x14ac:dyDescent="0.15">
      <c r="E4487" s="4" t="str">
        <f t="shared" si="3"/>
        <v/>
      </c>
    </row>
    <row r="4488" spans="5:5" ht="13" x14ac:dyDescent="0.15">
      <c r="E4488" s="4" t="str">
        <f t="shared" si="3"/>
        <v/>
      </c>
    </row>
    <row r="4489" spans="5:5" ht="13" x14ac:dyDescent="0.15">
      <c r="E4489" s="4" t="str">
        <f t="shared" si="3"/>
        <v/>
      </c>
    </row>
    <row r="4490" spans="5:5" ht="13" x14ac:dyDescent="0.15">
      <c r="E4490" s="4" t="str">
        <f t="shared" si="3"/>
        <v/>
      </c>
    </row>
    <row r="4491" spans="5:5" ht="13" x14ac:dyDescent="0.15">
      <c r="E4491" s="4" t="str">
        <f t="shared" si="3"/>
        <v/>
      </c>
    </row>
    <row r="4492" spans="5:5" ht="13" x14ac:dyDescent="0.15">
      <c r="E4492" s="4" t="str">
        <f t="shared" si="3"/>
        <v/>
      </c>
    </row>
    <row r="4493" spans="5:5" ht="13" x14ac:dyDescent="0.15">
      <c r="E4493" s="4" t="str">
        <f t="shared" si="3"/>
        <v/>
      </c>
    </row>
    <row r="4494" spans="5:5" ht="13" x14ac:dyDescent="0.15">
      <c r="E4494" s="4" t="str">
        <f t="shared" si="3"/>
        <v/>
      </c>
    </row>
  </sheetData>
  <autoFilter ref="A1:AI2304" xr:uid="{00000000-0009-0000-0000-000004000000}"/>
  <conditionalFormatting sqref="E1:G12792">
    <cfRule type="expression" dxfId="0" priority="1">
      <formula>F&amp;G&amp;H&amp;I&amp;J&amp;K&amp;L&amp;M&amp;N&amp;O&amp;P&amp;Q</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333"/>
  <sheetViews>
    <sheetView showGridLines="0" workbookViewId="0"/>
  </sheetViews>
  <sheetFormatPr baseColWidth="10" defaultColWidth="14.5" defaultRowHeight="15.75" customHeight="1" x14ac:dyDescent="0.15"/>
  <cols>
    <col min="1" max="1" width="22.5" customWidth="1"/>
    <col min="7" max="7" width="32.33203125" customWidth="1"/>
  </cols>
  <sheetData>
    <row r="1" spans="1:8" ht="15.75" customHeight="1" x14ac:dyDescent="0.15">
      <c r="A1" s="16" t="s">
        <v>425</v>
      </c>
    </row>
    <row r="3" spans="1:8" ht="15.75" customHeight="1" x14ac:dyDescent="0.15">
      <c r="A3" s="4" t="s">
        <v>0</v>
      </c>
      <c r="B3" s="4" t="s">
        <v>426</v>
      </c>
    </row>
    <row r="4" spans="1:8" ht="15.75" customHeight="1" x14ac:dyDescent="0.15">
      <c r="A4" s="4"/>
      <c r="B4" s="4">
        <v>94</v>
      </c>
    </row>
    <row r="5" spans="1:8" ht="15.75" customHeight="1" x14ac:dyDescent="0.15">
      <c r="A5" s="4" t="s">
        <v>415</v>
      </c>
      <c r="B5" s="4">
        <v>4</v>
      </c>
    </row>
    <row r="6" spans="1:8" ht="15.75" customHeight="1" x14ac:dyDescent="0.15">
      <c r="A6" s="4" t="s">
        <v>6</v>
      </c>
      <c r="B6" s="4">
        <v>5</v>
      </c>
    </row>
    <row r="7" spans="1:8" ht="15.75" customHeight="1" x14ac:dyDescent="0.15">
      <c r="A7" s="4" t="s">
        <v>334</v>
      </c>
      <c r="B7" s="4">
        <v>8</v>
      </c>
      <c r="G7" s="17" t="s">
        <v>126</v>
      </c>
      <c r="H7" s="17" t="s">
        <v>427</v>
      </c>
    </row>
    <row r="8" spans="1:8" ht="15.75" customHeight="1" x14ac:dyDescent="0.15">
      <c r="A8" s="4" t="s">
        <v>192</v>
      </c>
      <c r="B8" s="4">
        <v>8</v>
      </c>
      <c r="G8" s="18" t="s">
        <v>194</v>
      </c>
      <c r="H8" s="18">
        <v>11</v>
      </c>
    </row>
    <row r="9" spans="1:8" ht="15.75" customHeight="1" x14ac:dyDescent="0.15">
      <c r="A9" s="4" t="s">
        <v>100</v>
      </c>
      <c r="B9" s="4">
        <v>5</v>
      </c>
      <c r="G9" s="18" t="s">
        <v>144</v>
      </c>
      <c r="H9" s="18">
        <v>11</v>
      </c>
    </row>
    <row r="10" spans="1:8" ht="15.75" customHeight="1" x14ac:dyDescent="0.15">
      <c r="A10" s="4" t="s">
        <v>10</v>
      </c>
      <c r="B10" s="4">
        <v>8</v>
      </c>
      <c r="G10" s="18" t="s">
        <v>247</v>
      </c>
      <c r="H10" s="18">
        <v>12</v>
      </c>
    </row>
    <row r="11" spans="1:8" ht="15.75" customHeight="1" x14ac:dyDescent="0.15">
      <c r="A11" s="4" t="s">
        <v>263</v>
      </c>
      <c r="B11" s="4">
        <v>5</v>
      </c>
      <c r="G11" s="18" t="s">
        <v>288</v>
      </c>
      <c r="H11" s="18">
        <v>12</v>
      </c>
    </row>
    <row r="12" spans="1:8" ht="15.75" customHeight="1" x14ac:dyDescent="0.15">
      <c r="A12" s="4" t="s">
        <v>296</v>
      </c>
      <c r="B12" s="4">
        <v>10</v>
      </c>
      <c r="G12" s="18" t="s">
        <v>234</v>
      </c>
      <c r="H12" s="18">
        <v>9</v>
      </c>
    </row>
    <row r="13" spans="1:8" ht="15.75" customHeight="1" x14ac:dyDescent="0.15">
      <c r="A13" s="4" t="s">
        <v>318</v>
      </c>
      <c r="B13" s="4">
        <v>10</v>
      </c>
      <c r="G13" s="18" t="s">
        <v>210</v>
      </c>
      <c r="H13" s="18">
        <v>9</v>
      </c>
    </row>
    <row r="14" spans="1:8" ht="15.75" customHeight="1" x14ac:dyDescent="0.15">
      <c r="A14" s="4" t="s">
        <v>167</v>
      </c>
      <c r="B14" s="4">
        <v>5</v>
      </c>
      <c r="G14" s="18" t="s">
        <v>272</v>
      </c>
      <c r="H14" s="18">
        <v>9</v>
      </c>
    </row>
    <row r="15" spans="1:8" ht="15.75" customHeight="1" x14ac:dyDescent="0.15">
      <c r="A15" s="4" t="s">
        <v>62</v>
      </c>
      <c r="B15" s="4">
        <v>8</v>
      </c>
      <c r="G15" s="18" t="s">
        <v>332</v>
      </c>
      <c r="H15" s="18">
        <v>9</v>
      </c>
    </row>
    <row r="16" spans="1:8" ht="15.75" customHeight="1" x14ac:dyDescent="0.15">
      <c r="A16" s="4" t="s">
        <v>184</v>
      </c>
      <c r="B16" s="4">
        <v>11</v>
      </c>
      <c r="G16" s="18" t="s">
        <v>149</v>
      </c>
      <c r="H16" s="18">
        <v>11</v>
      </c>
    </row>
    <row r="17" spans="1:8" ht="15.75" customHeight="1" x14ac:dyDescent="0.15">
      <c r="A17" s="4" t="s">
        <v>204</v>
      </c>
      <c r="B17" s="4">
        <v>13</v>
      </c>
      <c r="G17" s="18" t="s">
        <v>142</v>
      </c>
      <c r="H17" s="18">
        <v>11</v>
      </c>
    </row>
    <row r="18" spans="1:8" ht="15.75" customHeight="1" x14ac:dyDescent="0.15">
      <c r="A18" s="4" t="s">
        <v>179</v>
      </c>
      <c r="B18" s="4">
        <v>10</v>
      </c>
      <c r="G18" s="18" t="s">
        <v>168</v>
      </c>
      <c r="H18" s="18">
        <v>11</v>
      </c>
    </row>
    <row r="19" spans="1:8" ht="15.75" customHeight="1" x14ac:dyDescent="0.15">
      <c r="A19" s="4" t="s">
        <v>278</v>
      </c>
      <c r="B19" s="4">
        <v>8</v>
      </c>
    </row>
    <row r="20" spans="1:8" ht="15.75" customHeight="1" x14ac:dyDescent="0.15">
      <c r="A20" s="4" t="s">
        <v>102</v>
      </c>
      <c r="B20" s="4">
        <v>9</v>
      </c>
    </row>
    <row r="21" spans="1:8" ht="15.75" customHeight="1" x14ac:dyDescent="0.15">
      <c r="A21" s="4" t="s">
        <v>396</v>
      </c>
      <c r="B21" s="4">
        <v>8</v>
      </c>
    </row>
    <row r="22" spans="1:8" ht="15.75" customHeight="1" x14ac:dyDescent="0.15">
      <c r="A22" s="4" t="s">
        <v>151</v>
      </c>
      <c r="B22" s="4">
        <v>10</v>
      </c>
    </row>
    <row r="23" spans="1:8" ht="15.75" customHeight="1" x14ac:dyDescent="0.15">
      <c r="A23" s="4" t="s">
        <v>309</v>
      </c>
      <c r="B23" s="4">
        <v>10</v>
      </c>
    </row>
    <row r="24" spans="1:8" ht="15.75" customHeight="1" x14ac:dyDescent="0.15">
      <c r="A24" s="4" t="s">
        <v>350</v>
      </c>
      <c r="B24" s="4">
        <v>4</v>
      </c>
    </row>
    <row r="25" spans="1:8" ht="15.75" customHeight="1" x14ac:dyDescent="0.15">
      <c r="A25" s="4" t="s">
        <v>276</v>
      </c>
      <c r="B25" s="4">
        <v>5</v>
      </c>
    </row>
    <row r="26" spans="1:8" ht="15.75" customHeight="1" x14ac:dyDescent="0.15">
      <c r="A26" s="4" t="s">
        <v>368</v>
      </c>
      <c r="B26" s="4">
        <v>8</v>
      </c>
    </row>
    <row r="27" spans="1:8" ht="15.75" customHeight="1" x14ac:dyDescent="0.15">
      <c r="A27" s="4" t="s">
        <v>359</v>
      </c>
      <c r="B27" s="4">
        <v>8</v>
      </c>
    </row>
    <row r="28" spans="1:8" ht="15.75" customHeight="1" x14ac:dyDescent="0.15">
      <c r="A28" s="4" t="s">
        <v>183</v>
      </c>
      <c r="B28" s="4">
        <v>11</v>
      </c>
    </row>
    <row r="29" spans="1:8" ht="15.75" customHeight="1" x14ac:dyDescent="0.15">
      <c r="A29" s="4" t="s">
        <v>186</v>
      </c>
      <c r="B29" s="4">
        <v>8</v>
      </c>
    </row>
    <row r="30" spans="1:8" ht="15.75" customHeight="1" x14ac:dyDescent="0.15">
      <c r="A30" s="4" t="s">
        <v>335</v>
      </c>
      <c r="B30" s="4">
        <v>10</v>
      </c>
    </row>
    <row r="31" spans="1:8" ht="15.75" customHeight="1" x14ac:dyDescent="0.15">
      <c r="A31" s="4" t="s">
        <v>339</v>
      </c>
      <c r="B31" s="4">
        <v>3</v>
      </c>
    </row>
    <row r="32" spans="1:8" ht="15.75" customHeight="1" x14ac:dyDescent="0.15">
      <c r="A32" s="4" t="s">
        <v>64</v>
      </c>
      <c r="B32" s="4">
        <v>9</v>
      </c>
    </row>
    <row r="33" spans="1:2" ht="15.75" customHeight="1" x14ac:dyDescent="0.15">
      <c r="A33" s="4" t="s">
        <v>346</v>
      </c>
      <c r="B33" s="4">
        <v>9</v>
      </c>
    </row>
    <row r="34" spans="1:2" ht="15.75" customHeight="1" x14ac:dyDescent="0.15">
      <c r="A34" s="4" t="s">
        <v>400</v>
      </c>
      <c r="B34" s="4">
        <v>9</v>
      </c>
    </row>
    <row r="35" spans="1:2" ht="15.75" customHeight="1" x14ac:dyDescent="0.15">
      <c r="A35" s="4" t="s">
        <v>258</v>
      </c>
      <c r="B35" s="4">
        <v>14</v>
      </c>
    </row>
    <row r="36" spans="1:2" ht="15.75" customHeight="1" x14ac:dyDescent="0.15">
      <c r="A36" s="4" t="s">
        <v>330</v>
      </c>
      <c r="B36" s="4">
        <v>9</v>
      </c>
    </row>
    <row r="37" spans="1:2" ht="15.75" customHeight="1" x14ac:dyDescent="0.15">
      <c r="A37" s="4" t="s">
        <v>232</v>
      </c>
      <c r="B37" s="4">
        <v>7</v>
      </c>
    </row>
    <row r="38" spans="1:2" ht="15.75" customHeight="1" x14ac:dyDescent="0.15">
      <c r="A38" s="4" t="s">
        <v>270</v>
      </c>
      <c r="B38" s="4">
        <v>10</v>
      </c>
    </row>
    <row r="39" spans="1:2" ht="15.75" customHeight="1" x14ac:dyDescent="0.15">
      <c r="A39" s="4" t="s">
        <v>327</v>
      </c>
      <c r="B39" s="4">
        <v>11</v>
      </c>
    </row>
    <row r="40" spans="1:2" ht="15.75" customHeight="1" x14ac:dyDescent="0.15">
      <c r="A40" s="4" t="s">
        <v>389</v>
      </c>
      <c r="B40" s="4">
        <v>5</v>
      </c>
    </row>
    <row r="41" spans="1:2" ht="15.75" customHeight="1" x14ac:dyDescent="0.15">
      <c r="A41" s="4" t="s">
        <v>104</v>
      </c>
      <c r="B41" s="4">
        <v>9</v>
      </c>
    </row>
    <row r="42" spans="1:2" ht="15.75" customHeight="1" x14ac:dyDescent="0.15">
      <c r="A42" s="4" t="s">
        <v>188</v>
      </c>
      <c r="B42" s="4">
        <v>8</v>
      </c>
    </row>
    <row r="43" spans="1:2" ht="15.75" customHeight="1" x14ac:dyDescent="0.15">
      <c r="A43" s="4" t="s">
        <v>387</v>
      </c>
      <c r="B43" s="4">
        <v>3</v>
      </c>
    </row>
    <row r="44" spans="1:2" ht="15.75" customHeight="1" x14ac:dyDescent="0.15">
      <c r="A44" s="4" t="s">
        <v>326</v>
      </c>
      <c r="B44" s="4">
        <v>8</v>
      </c>
    </row>
    <row r="45" spans="1:2" ht="15.75" customHeight="1" x14ac:dyDescent="0.15">
      <c r="A45" s="4" t="s">
        <v>383</v>
      </c>
      <c r="B45" s="4">
        <v>5</v>
      </c>
    </row>
    <row r="46" spans="1:2" ht="15.75" customHeight="1" x14ac:dyDescent="0.15">
      <c r="A46" s="4" t="s">
        <v>66</v>
      </c>
      <c r="B46" s="4">
        <v>12</v>
      </c>
    </row>
    <row r="47" spans="1:2" ht="13" x14ac:dyDescent="0.15">
      <c r="A47" s="4" t="s">
        <v>182</v>
      </c>
      <c r="B47" s="4">
        <v>9</v>
      </c>
    </row>
    <row r="48" spans="1:2" ht="13" x14ac:dyDescent="0.15">
      <c r="A48" s="4" t="s">
        <v>224</v>
      </c>
      <c r="B48" s="4">
        <v>6</v>
      </c>
    </row>
    <row r="49" spans="1:2" ht="13" x14ac:dyDescent="0.15">
      <c r="A49" s="4" t="s">
        <v>195</v>
      </c>
      <c r="B49" s="4">
        <v>12</v>
      </c>
    </row>
    <row r="50" spans="1:2" ht="13" x14ac:dyDescent="0.15">
      <c r="A50" s="4" t="s">
        <v>302</v>
      </c>
      <c r="B50" s="4">
        <v>12</v>
      </c>
    </row>
    <row r="51" spans="1:2" ht="13" x14ac:dyDescent="0.15">
      <c r="A51" s="4" t="s">
        <v>68</v>
      </c>
      <c r="B51" s="4">
        <v>7</v>
      </c>
    </row>
    <row r="52" spans="1:2" ht="13" x14ac:dyDescent="0.15">
      <c r="A52" s="4" t="s">
        <v>317</v>
      </c>
      <c r="B52" s="4">
        <v>9</v>
      </c>
    </row>
    <row r="53" spans="1:2" ht="13" x14ac:dyDescent="0.15">
      <c r="A53" s="4" t="s">
        <v>12</v>
      </c>
      <c r="B53" s="4">
        <v>12</v>
      </c>
    </row>
    <row r="54" spans="1:2" ht="13" x14ac:dyDescent="0.15">
      <c r="A54" s="4" t="s">
        <v>254</v>
      </c>
      <c r="B54" s="4">
        <v>12</v>
      </c>
    </row>
    <row r="55" spans="1:2" ht="13" x14ac:dyDescent="0.15">
      <c r="A55" s="4" t="s">
        <v>106</v>
      </c>
      <c r="B55" s="4">
        <v>6</v>
      </c>
    </row>
    <row r="56" spans="1:2" ht="13" x14ac:dyDescent="0.15">
      <c r="A56" s="4" t="s">
        <v>240</v>
      </c>
      <c r="B56" s="4">
        <v>7</v>
      </c>
    </row>
    <row r="57" spans="1:2" ht="13" x14ac:dyDescent="0.15">
      <c r="A57" s="4" t="s">
        <v>414</v>
      </c>
      <c r="B57" s="4">
        <v>5</v>
      </c>
    </row>
    <row r="58" spans="1:2" ht="13" x14ac:dyDescent="0.15">
      <c r="A58" s="4" t="s">
        <v>14</v>
      </c>
      <c r="B58" s="4">
        <v>9</v>
      </c>
    </row>
    <row r="59" spans="1:2" ht="13" x14ac:dyDescent="0.15">
      <c r="A59" s="4" t="s">
        <v>401</v>
      </c>
      <c r="B59" s="4">
        <v>4</v>
      </c>
    </row>
    <row r="60" spans="1:2" ht="13" x14ac:dyDescent="0.15">
      <c r="A60" s="4" t="s">
        <v>399</v>
      </c>
      <c r="B60" s="4">
        <v>4</v>
      </c>
    </row>
    <row r="61" spans="1:2" ht="13" x14ac:dyDescent="0.15">
      <c r="A61" s="4" t="s">
        <v>16</v>
      </c>
      <c r="B61" s="4">
        <v>6</v>
      </c>
    </row>
    <row r="62" spans="1:2" ht="13" x14ac:dyDescent="0.15">
      <c r="A62" s="4" t="s">
        <v>290</v>
      </c>
      <c r="B62" s="4">
        <v>5</v>
      </c>
    </row>
    <row r="63" spans="1:2" ht="13" x14ac:dyDescent="0.15">
      <c r="A63" s="4" t="s">
        <v>375</v>
      </c>
      <c r="B63" s="4">
        <v>9</v>
      </c>
    </row>
    <row r="64" spans="1:2" ht="13" x14ac:dyDescent="0.15">
      <c r="A64" s="4" t="s">
        <v>299</v>
      </c>
      <c r="B64" s="4">
        <v>10</v>
      </c>
    </row>
    <row r="65" spans="1:2" ht="13" x14ac:dyDescent="0.15">
      <c r="A65" s="4" t="s">
        <v>268</v>
      </c>
      <c r="B65" s="4">
        <v>5</v>
      </c>
    </row>
    <row r="66" spans="1:2" ht="13" x14ac:dyDescent="0.15">
      <c r="A66" s="4" t="s">
        <v>294</v>
      </c>
      <c r="B66" s="4">
        <v>12</v>
      </c>
    </row>
    <row r="67" spans="1:2" ht="13" x14ac:dyDescent="0.15">
      <c r="A67" s="4" t="s">
        <v>18</v>
      </c>
      <c r="B67" s="4">
        <v>11</v>
      </c>
    </row>
    <row r="68" spans="1:2" ht="13" x14ac:dyDescent="0.15">
      <c r="A68" s="4" t="s">
        <v>274</v>
      </c>
      <c r="B68" s="4">
        <v>4</v>
      </c>
    </row>
    <row r="69" spans="1:2" ht="13" x14ac:dyDescent="0.15">
      <c r="A69" s="4" t="s">
        <v>403</v>
      </c>
      <c r="B69" s="4">
        <v>7</v>
      </c>
    </row>
    <row r="70" spans="1:2" ht="13" x14ac:dyDescent="0.15">
      <c r="A70" s="4" t="s">
        <v>108</v>
      </c>
      <c r="B70" s="4">
        <v>9</v>
      </c>
    </row>
    <row r="71" spans="1:2" ht="13" x14ac:dyDescent="0.15">
      <c r="A71" s="4" t="s">
        <v>409</v>
      </c>
      <c r="B71" s="4">
        <v>3</v>
      </c>
    </row>
    <row r="72" spans="1:2" ht="13" x14ac:dyDescent="0.15">
      <c r="A72" s="4" t="s">
        <v>388</v>
      </c>
      <c r="B72" s="4">
        <v>11</v>
      </c>
    </row>
    <row r="73" spans="1:2" ht="13" x14ac:dyDescent="0.15">
      <c r="A73" s="4" t="s">
        <v>386</v>
      </c>
      <c r="B73" s="4">
        <v>4</v>
      </c>
    </row>
    <row r="74" spans="1:2" ht="13" x14ac:dyDescent="0.15">
      <c r="A74" s="4" t="s">
        <v>277</v>
      </c>
      <c r="B74" s="4">
        <v>9</v>
      </c>
    </row>
    <row r="75" spans="1:2" ht="13" x14ac:dyDescent="0.15">
      <c r="A75" s="4" t="s">
        <v>418</v>
      </c>
      <c r="B75" s="4">
        <v>4</v>
      </c>
    </row>
    <row r="76" spans="1:2" ht="13" x14ac:dyDescent="0.15">
      <c r="A76" s="4" t="s">
        <v>257</v>
      </c>
      <c r="B76" s="4">
        <v>9</v>
      </c>
    </row>
    <row r="77" spans="1:2" ht="13" x14ac:dyDescent="0.15">
      <c r="A77" s="4" t="s">
        <v>355</v>
      </c>
      <c r="B77" s="4">
        <v>10</v>
      </c>
    </row>
    <row r="78" spans="1:2" ht="13" x14ac:dyDescent="0.15">
      <c r="A78" s="4" t="s">
        <v>348</v>
      </c>
      <c r="B78" s="4">
        <v>8</v>
      </c>
    </row>
    <row r="79" spans="1:2" ht="13" x14ac:dyDescent="0.15">
      <c r="A79" s="4" t="s">
        <v>356</v>
      </c>
      <c r="B79" s="4">
        <v>6</v>
      </c>
    </row>
    <row r="80" spans="1:2" ht="13" x14ac:dyDescent="0.15">
      <c r="A80" s="4" t="s">
        <v>110</v>
      </c>
      <c r="B80" s="4">
        <v>6</v>
      </c>
    </row>
    <row r="81" spans="1:2" ht="13" x14ac:dyDescent="0.15">
      <c r="A81" s="4" t="s">
        <v>187</v>
      </c>
      <c r="B81" s="4">
        <v>10</v>
      </c>
    </row>
    <row r="82" spans="1:2" ht="13" x14ac:dyDescent="0.15">
      <c r="A82" s="4" t="s">
        <v>161</v>
      </c>
      <c r="B82" s="4">
        <v>10</v>
      </c>
    </row>
    <row r="83" spans="1:2" ht="13" x14ac:dyDescent="0.15">
      <c r="A83" s="4" t="s">
        <v>145</v>
      </c>
      <c r="B83" s="4">
        <v>8</v>
      </c>
    </row>
    <row r="84" spans="1:2" ht="13" x14ac:dyDescent="0.15">
      <c r="A84" s="4" t="s">
        <v>291</v>
      </c>
      <c r="B84" s="4">
        <v>10</v>
      </c>
    </row>
    <row r="85" spans="1:2" ht="13" x14ac:dyDescent="0.15">
      <c r="A85" s="4" t="s">
        <v>287</v>
      </c>
      <c r="B85" s="4">
        <v>10</v>
      </c>
    </row>
    <row r="86" spans="1:2" ht="13" x14ac:dyDescent="0.15">
      <c r="A86" s="4" t="s">
        <v>70</v>
      </c>
      <c r="B86" s="4">
        <v>10</v>
      </c>
    </row>
    <row r="87" spans="1:2" ht="13" x14ac:dyDescent="0.15">
      <c r="A87" s="4" t="s">
        <v>112</v>
      </c>
      <c r="B87" s="4">
        <v>6</v>
      </c>
    </row>
    <row r="88" spans="1:2" ht="13" x14ac:dyDescent="0.15">
      <c r="A88" s="4" t="s">
        <v>166</v>
      </c>
      <c r="B88" s="4">
        <v>10</v>
      </c>
    </row>
    <row r="89" spans="1:2" ht="13" x14ac:dyDescent="0.15">
      <c r="A89" s="4" t="s">
        <v>72</v>
      </c>
      <c r="B89" s="4">
        <v>10</v>
      </c>
    </row>
    <row r="90" spans="1:2" ht="13" x14ac:dyDescent="0.15">
      <c r="A90" s="4" t="s">
        <v>331</v>
      </c>
      <c r="B90" s="4">
        <v>8</v>
      </c>
    </row>
    <row r="91" spans="1:2" ht="13" x14ac:dyDescent="0.15">
      <c r="A91" s="4" t="s">
        <v>311</v>
      </c>
      <c r="B91" s="4">
        <v>10</v>
      </c>
    </row>
    <row r="92" spans="1:2" ht="13" x14ac:dyDescent="0.15">
      <c r="A92" s="4" t="s">
        <v>155</v>
      </c>
      <c r="B92" s="4">
        <v>8</v>
      </c>
    </row>
    <row r="93" spans="1:2" ht="13" x14ac:dyDescent="0.15">
      <c r="A93" s="4" t="s">
        <v>394</v>
      </c>
      <c r="B93" s="4">
        <v>3</v>
      </c>
    </row>
    <row r="94" spans="1:2" ht="13" x14ac:dyDescent="0.15">
      <c r="A94" s="4" t="s">
        <v>193</v>
      </c>
      <c r="B94" s="4">
        <v>9</v>
      </c>
    </row>
    <row r="95" spans="1:2" ht="13" x14ac:dyDescent="0.15">
      <c r="A95" s="4" t="s">
        <v>297</v>
      </c>
      <c r="B95" s="4">
        <v>8</v>
      </c>
    </row>
    <row r="96" spans="1:2" ht="13" x14ac:dyDescent="0.15">
      <c r="A96" s="4" t="s">
        <v>191</v>
      </c>
      <c r="B96" s="4">
        <v>10</v>
      </c>
    </row>
    <row r="97" spans="1:2" ht="13" x14ac:dyDescent="0.15">
      <c r="A97" s="4" t="s">
        <v>74</v>
      </c>
      <c r="B97" s="4">
        <v>11</v>
      </c>
    </row>
    <row r="98" spans="1:2" ht="13" x14ac:dyDescent="0.15">
      <c r="A98" s="4" t="s">
        <v>241</v>
      </c>
      <c r="B98" s="4">
        <v>11</v>
      </c>
    </row>
    <row r="99" spans="1:2" ht="13" x14ac:dyDescent="0.15">
      <c r="A99" s="4" t="s">
        <v>325</v>
      </c>
      <c r="B99" s="4">
        <v>9</v>
      </c>
    </row>
    <row r="100" spans="1:2" ht="13" x14ac:dyDescent="0.15">
      <c r="A100" s="4" t="s">
        <v>246</v>
      </c>
      <c r="B100" s="4">
        <v>4</v>
      </c>
    </row>
    <row r="101" spans="1:2" ht="13" x14ac:dyDescent="0.15">
      <c r="A101" s="4" t="s">
        <v>253</v>
      </c>
      <c r="B101" s="4">
        <v>10</v>
      </c>
    </row>
    <row r="102" spans="1:2" ht="13" x14ac:dyDescent="0.15">
      <c r="A102" s="4" t="s">
        <v>156</v>
      </c>
      <c r="B102" s="4">
        <v>2</v>
      </c>
    </row>
    <row r="103" spans="1:2" ht="13" x14ac:dyDescent="0.15">
      <c r="A103" s="4" t="s">
        <v>323</v>
      </c>
      <c r="B103" s="4">
        <v>9</v>
      </c>
    </row>
    <row r="104" spans="1:2" ht="13" x14ac:dyDescent="0.15">
      <c r="A104" s="4" t="s">
        <v>342</v>
      </c>
      <c r="B104" s="4">
        <v>5</v>
      </c>
    </row>
    <row r="105" spans="1:2" ht="13" x14ac:dyDescent="0.15">
      <c r="A105" s="4" t="s">
        <v>300</v>
      </c>
      <c r="B105" s="4">
        <v>11</v>
      </c>
    </row>
    <row r="106" spans="1:2" ht="13" x14ac:dyDescent="0.15">
      <c r="A106" s="4" t="s">
        <v>324</v>
      </c>
      <c r="B106" s="4">
        <v>10</v>
      </c>
    </row>
    <row r="107" spans="1:2" ht="13" x14ac:dyDescent="0.15">
      <c r="A107" s="4" t="s">
        <v>267</v>
      </c>
      <c r="B107" s="4">
        <v>9</v>
      </c>
    </row>
    <row r="108" spans="1:2" ht="13" x14ac:dyDescent="0.15">
      <c r="A108" s="4" t="s">
        <v>20</v>
      </c>
      <c r="B108" s="4">
        <v>9</v>
      </c>
    </row>
    <row r="109" spans="1:2" ht="13" x14ac:dyDescent="0.15">
      <c r="A109" s="4" t="s">
        <v>143</v>
      </c>
      <c r="B109" s="4">
        <v>8</v>
      </c>
    </row>
    <row r="110" spans="1:2" ht="13" x14ac:dyDescent="0.15">
      <c r="A110" s="4" t="s">
        <v>214</v>
      </c>
      <c r="B110" s="4">
        <v>8</v>
      </c>
    </row>
    <row r="111" spans="1:2" ht="13" x14ac:dyDescent="0.15">
      <c r="A111" s="4" t="s">
        <v>285</v>
      </c>
      <c r="B111" s="4">
        <v>10</v>
      </c>
    </row>
    <row r="112" spans="1:2" ht="13" x14ac:dyDescent="0.15">
      <c r="A112" s="4" t="s">
        <v>76</v>
      </c>
      <c r="B112" s="4">
        <v>10</v>
      </c>
    </row>
    <row r="113" spans="1:2" ht="13" x14ac:dyDescent="0.15">
      <c r="A113" s="4" t="s">
        <v>313</v>
      </c>
      <c r="B113" s="4">
        <v>9</v>
      </c>
    </row>
    <row r="114" spans="1:2" ht="13" x14ac:dyDescent="0.15">
      <c r="A114" s="4" t="s">
        <v>259</v>
      </c>
      <c r="B114" s="4">
        <v>12</v>
      </c>
    </row>
    <row r="115" spans="1:2" ht="13" x14ac:dyDescent="0.15">
      <c r="A115" s="4" t="s">
        <v>378</v>
      </c>
      <c r="B115" s="4">
        <v>7</v>
      </c>
    </row>
    <row r="116" spans="1:2" ht="13" x14ac:dyDescent="0.15">
      <c r="A116" s="4" t="s">
        <v>114</v>
      </c>
      <c r="B116" s="4">
        <v>8</v>
      </c>
    </row>
    <row r="117" spans="1:2" ht="13" x14ac:dyDescent="0.15">
      <c r="A117" s="4" t="s">
        <v>307</v>
      </c>
      <c r="B117" s="4">
        <v>4</v>
      </c>
    </row>
    <row r="118" spans="1:2" ht="13" x14ac:dyDescent="0.15">
      <c r="A118" s="4" t="s">
        <v>250</v>
      </c>
      <c r="B118" s="4">
        <v>1</v>
      </c>
    </row>
    <row r="119" spans="1:2" ht="13" x14ac:dyDescent="0.15">
      <c r="A119" s="4" t="s">
        <v>419</v>
      </c>
      <c r="B119" s="4">
        <v>2</v>
      </c>
    </row>
    <row r="120" spans="1:2" ht="13" x14ac:dyDescent="0.15">
      <c r="A120" s="4" t="s">
        <v>233</v>
      </c>
      <c r="B120" s="4">
        <v>7</v>
      </c>
    </row>
    <row r="121" spans="1:2" ht="13" x14ac:dyDescent="0.15">
      <c r="A121" s="4" t="s">
        <v>173</v>
      </c>
      <c r="B121" s="4">
        <v>15</v>
      </c>
    </row>
    <row r="122" spans="1:2" ht="13" x14ac:dyDescent="0.15">
      <c r="A122" s="4" t="s">
        <v>220</v>
      </c>
      <c r="B122" s="4">
        <v>3</v>
      </c>
    </row>
    <row r="123" spans="1:2" ht="13" x14ac:dyDescent="0.15">
      <c r="A123" s="4" t="s">
        <v>146</v>
      </c>
      <c r="B123" s="4">
        <v>11</v>
      </c>
    </row>
    <row r="124" spans="1:2" ht="13" x14ac:dyDescent="0.15">
      <c r="A124" s="4" t="s">
        <v>256</v>
      </c>
      <c r="B124" s="4">
        <v>11</v>
      </c>
    </row>
    <row r="125" spans="1:2" ht="13" x14ac:dyDescent="0.15">
      <c r="A125" s="4" t="s">
        <v>373</v>
      </c>
      <c r="B125" s="4">
        <v>7</v>
      </c>
    </row>
    <row r="126" spans="1:2" ht="13" x14ac:dyDescent="0.15">
      <c r="A126" s="4" t="s">
        <v>322</v>
      </c>
      <c r="B126" s="4">
        <v>11</v>
      </c>
    </row>
    <row r="127" spans="1:2" ht="13" x14ac:dyDescent="0.15">
      <c r="A127" s="4" t="s">
        <v>301</v>
      </c>
      <c r="B127" s="4">
        <v>11</v>
      </c>
    </row>
    <row r="128" spans="1:2" ht="13" x14ac:dyDescent="0.15">
      <c r="A128" s="4" t="s">
        <v>22</v>
      </c>
      <c r="B128" s="4">
        <v>6</v>
      </c>
    </row>
    <row r="129" spans="1:2" ht="13" x14ac:dyDescent="0.15">
      <c r="A129" s="4" t="s">
        <v>198</v>
      </c>
      <c r="B129" s="4">
        <v>8</v>
      </c>
    </row>
    <row r="130" spans="1:2" ht="13" x14ac:dyDescent="0.15">
      <c r="A130" s="4" t="s">
        <v>416</v>
      </c>
      <c r="B130" s="4">
        <v>7</v>
      </c>
    </row>
    <row r="131" spans="1:2" ht="13" x14ac:dyDescent="0.15">
      <c r="A131" s="4" t="s">
        <v>150</v>
      </c>
      <c r="B131" s="4">
        <v>10</v>
      </c>
    </row>
    <row r="132" spans="1:2" ht="13" x14ac:dyDescent="0.15">
      <c r="A132" s="4" t="s">
        <v>201</v>
      </c>
      <c r="B132" s="4">
        <v>8</v>
      </c>
    </row>
    <row r="133" spans="1:2" ht="13" x14ac:dyDescent="0.15">
      <c r="A133" s="4" t="s">
        <v>320</v>
      </c>
      <c r="B133" s="4">
        <v>9</v>
      </c>
    </row>
    <row r="134" spans="1:2" ht="13" x14ac:dyDescent="0.15">
      <c r="A134" s="4" t="s">
        <v>314</v>
      </c>
      <c r="B134" s="4">
        <v>8</v>
      </c>
    </row>
    <row r="135" spans="1:2" ht="13" x14ac:dyDescent="0.15">
      <c r="A135" s="4" t="s">
        <v>304</v>
      </c>
      <c r="B135" s="4">
        <v>10</v>
      </c>
    </row>
    <row r="136" spans="1:2" ht="13" x14ac:dyDescent="0.15">
      <c r="A136" s="4" t="s">
        <v>190</v>
      </c>
      <c r="B136" s="4">
        <v>9</v>
      </c>
    </row>
    <row r="137" spans="1:2" ht="13" x14ac:dyDescent="0.15">
      <c r="A137" s="4" t="s">
        <v>369</v>
      </c>
      <c r="B137" s="4">
        <v>10</v>
      </c>
    </row>
    <row r="138" spans="1:2" ht="13" x14ac:dyDescent="0.15">
      <c r="A138" s="4" t="s">
        <v>25</v>
      </c>
      <c r="B138" s="4">
        <v>10</v>
      </c>
    </row>
    <row r="139" spans="1:2" ht="13" x14ac:dyDescent="0.15">
      <c r="A139" s="4" t="s">
        <v>271</v>
      </c>
      <c r="B139" s="4">
        <v>12</v>
      </c>
    </row>
    <row r="140" spans="1:2" ht="13" x14ac:dyDescent="0.15">
      <c r="A140" s="4" t="s">
        <v>410</v>
      </c>
      <c r="B140" s="4">
        <v>7</v>
      </c>
    </row>
    <row r="141" spans="1:2" ht="13" x14ac:dyDescent="0.15">
      <c r="A141" s="4" t="s">
        <v>329</v>
      </c>
      <c r="B141" s="4">
        <v>3</v>
      </c>
    </row>
    <row r="142" spans="1:2" ht="13" x14ac:dyDescent="0.15">
      <c r="A142" s="4" t="s">
        <v>222</v>
      </c>
      <c r="B142" s="4">
        <v>8</v>
      </c>
    </row>
    <row r="143" spans="1:2" ht="13" x14ac:dyDescent="0.15">
      <c r="A143" s="4" t="s">
        <v>404</v>
      </c>
      <c r="B143" s="4">
        <v>4</v>
      </c>
    </row>
    <row r="144" spans="1:2" ht="13" x14ac:dyDescent="0.15">
      <c r="A144" s="4" t="s">
        <v>163</v>
      </c>
      <c r="B144" s="4">
        <v>4</v>
      </c>
    </row>
    <row r="145" spans="1:2" ht="13" x14ac:dyDescent="0.15">
      <c r="A145" s="4" t="s">
        <v>189</v>
      </c>
      <c r="B145" s="4">
        <v>11</v>
      </c>
    </row>
    <row r="146" spans="1:2" ht="13" x14ac:dyDescent="0.15">
      <c r="A146" s="4" t="s">
        <v>360</v>
      </c>
      <c r="B146" s="4">
        <v>2</v>
      </c>
    </row>
    <row r="147" spans="1:2" ht="13" x14ac:dyDescent="0.15">
      <c r="A147" s="4" t="s">
        <v>78</v>
      </c>
      <c r="B147" s="4">
        <v>11</v>
      </c>
    </row>
    <row r="148" spans="1:2" ht="13" x14ac:dyDescent="0.15">
      <c r="A148" s="4" t="s">
        <v>27</v>
      </c>
      <c r="B148" s="4">
        <v>12</v>
      </c>
    </row>
    <row r="149" spans="1:2" ht="13" x14ac:dyDescent="0.15">
      <c r="A149" s="4" t="s">
        <v>245</v>
      </c>
      <c r="B149" s="4">
        <v>7</v>
      </c>
    </row>
    <row r="150" spans="1:2" ht="13" x14ac:dyDescent="0.15">
      <c r="A150" s="4" t="s">
        <v>228</v>
      </c>
      <c r="B150" s="4">
        <v>6</v>
      </c>
    </row>
    <row r="151" spans="1:2" ht="13" x14ac:dyDescent="0.15">
      <c r="A151" s="4" t="s">
        <v>116</v>
      </c>
      <c r="B151" s="4">
        <v>8</v>
      </c>
    </row>
    <row r="152" spans="1:2" ht="13" x14ac:dyDescent="0.15">
      <c r="A152" s="4" t="s">
        <v>392</v>
      </c>
      <c r="B152" s="4">
        <v>1</v>
      </c>
    </row>
    <row r="153" spans="1:2" ht="13" x14ac:dyDescent="0.15">
      <c r="A153" s="4" t="s">
        <v>164</v>
      </c>
      <c r="B153" s="4">
        <v>8</v>
      </c>
    </row>
    <row r="154" spans="1:2" ht="13" x14ac:dyDescent="0.15">
      <c r="A154" s="4" t="s">
        <v>292</v>
      </c>
      <c r="B154" s="4">
        <v>8</v>
      </c>
    </row>
    <row r="155" spans="1:2" ht="13" x14ac:dyDescent="0.15">
      <c r="A155" s="4" t="s">
        <v>260</v>
      </c>
      <c r="B155" s="4">
        <v>11</v>
      </c>
    </row>
    <row r="156" spans="1:2" ht="13" x14ac:dyDescent="0.15">
      <c r="A156" s="4" t="s">
        <v>310</v>
      </c>
      <c r="B156" s="4">
        <v>7</v>
      </c>
    </row>
    <row r="157" spans="1:2" ht="13" x14ac:dyDescent="0.15">
      <c r="A157" s="4" t="s">
        <v>170</v>
      </c>
      <c r="B157" s="4">
        <v>7</v>
      </c>
    </row>
    <row r="158" spans="1:2" ht="13" x14ac:dyDescent="0.15">
      <c r="A158" s="4" t="s">
        <v>29</v>
      </c>
      <c r="B158" s="4">
        <v>10</v>
      </c>
    </row>
    <row r="159" spans="1:2" ht="13" x14ac:dyDescent="0.15">
      <c r="A159" s="4" t="s">
        <v>390</v>
      </c>
      <c r="B159" s="4">
        <v>2</v>
      </c>
    </row>
    <row r="160" spans="1:2" ht="13" x14ac:dyDescent="0.15">
      <c r="A160" s="4" t="s">
        <v>370</v>
      </c>
      <c r="B160" s="4">
        <v>6</v>
      </c>
    </row>
    <row r="161" spans="1:2" ht="13" x14ac:dyDescent="0.15">
      <c r="A161" s="4" t="s">
        <v>174</v>
      </c>
      <c r="B161" s="4">
        <v>7</v>
      </c>
    </row>
    <row r="162" spans="1:2" ht="13" x14ac:dyDescent="0.15">
      <c r="A162" s="4" t="s">
        <v>237</v>
      </c>
      <c r="B162" s="4">
        <v>3</v>
      </c>
    </row>
    <row r="163" spans="1:2" ht="13" x14ac:dyDescent="0.15">
      <c r="A163" s="4" t="s">
        <v>303</v>
      </c>
      <c r="B163" s="4">
        <v>11</v>
      </c>
    </row>
    <row r="164" spans="1:2" ht="13" x14ac:dyDescent="0.15">
      <c r="A164" s="4" t="s">
        <v>406</v>
      </c>
      <c r="B164" s="4">
        <v>7</v>
      </c>
    </row>
    <row r="165" spans="1:2" ht="13" x14ac:dyDescent="0.15">
      <c r="A165" s="4" t="s">
        <v>31</v>
      </c>
      <c r="B165" s="4">
        <v>10</v>
      </c>
    </row>
    <row r="166" spans="1:2" ht="13" x14ac:dyDescent="0.15">
      <c r="A166" s="4" t="s">
        <v>412</v>
      </c>
      <c r="B166" s="4">
        <v>8</v>
      </c>
    </row>
    <row r="167" spans="1:2" ht="13" x14ac:dyDescent="0.15">
      <c r="A167" s="4" t="s">
        <v>328</v>
      </c>
      <c r="B167" s="4">
        <v>10</v>
      </c>
    </row>
    <row r="168" spans="1:2" ht="13" x14ac:dyDescent="0.15">
      <c r="A168" s="4" t="s">
        <v>223</v>
      </c>
      <c r="B168" s="4">
        <v>7</v>
      </c>
    </row>
    <row r="169" spans="1:2" ht="13" x14ac:dyDescent="0.15">
      <c r="A169" s="4" t="s">
        <v>265</v>
      </c>
      <c r="B169" s="4">
        <v>10</v>
      </c>
    </row>
    <row r="170" spans="1:2" ht="13" x14ac:dyDescent="0.15">
      <c r="A170" s="4" t="s">
        <v>293</v>
      </c>
      <c r="B170" s="4">
        <v>10</v>
      </c>
    </row>
    <row r="171" spans="1:2" ht="13" x14ac:dyDescent="0.15">
      <c r="A171" s="4" t="s">
        <v>284</v>
      </c>
      <c r="B171" s="4">
        <v>10</v>
      </c>
    </row>
    <row r="172" spans="1:2" ht="13" x14ac:dyDescent="0.15">
      <c r="A172" s="4" t="s">
        <v>239</v>
      </c>
      <c r="B172" s="4">
        <v>6</v>
      </c>
    </row>
    <row r="173" spans="1:2" ht="13" x14ac:dyDescent="0.15">
      <c r="A173" s="4" t="s">
        <v>398</v>
      </c>
      <c r="B173" s="4">
        <v>6</v>
      </c>
    </row>
    <row r="174" spans="1:2" ht="13" x14ac:dyDescent="0.15">
      <c r="A174" s="4" t="s">
        <v>354</v>
      </c>
      <c r="B174" s="4">
        <v>13</v>
      </c>
    </row>
    <row r="175" spans="1:2" ht="13" x14ac:dyDescent="0.15">
      <c r="A175" s="4" t="s">
        <v>364</v>
      </c>
      <c r="B175" s="4">
        <v>7</v>
      </c>
    </row>
    <row r="176" spans="1:2" ht="13" x14ac:dyDescent="0.15">
      <c r="A176" s="4" t="s">
        <v>80</v>
      </c>
      <c r="B176" s="4">
        <v>11</v>
      </c>
    </row>
    <row r="177" spans="1:2" ht="13" x14ac:dyDescent="0.15">
      <c r="A177" s="4" t="s">
        <v>345</v>
      </c>
      <c r="B177" s="4">
        <v>4</v>
      </c>
    </row>
    <row r="178" spans="1:2" ht="13" x14ac:dyDescent="0.15">
      <c r="A178" s="4" t="s">
        <v>381</v>
      </c>
      <c r="B178" s="4">
        <v>3</v>
      </c>
    </row>
    <row r="179" spans="1:2" ht="13" x14ac:dyDescent="0.15">
      <c r="A179" s="4" t="s">
        <v>82</v>
      </c>
      <c r="B179" s="4">
        <v>9</v>
      </c>
    </row>
    <row r="180" spans="1:2" ht="13" x14ac:dyDescent="0.15">
      <c r="A180" s="4" t="s">
        <v>413</v>
      </c>
      <c r="B180" s="4">
        <v>4</v>
      </c>
    </row>
    <row r="181" spans="1:2" ht="13" x14ac:dyDescent="0.15">
      <c r="A181" s="4" t="s">
        <v>321</v>
      </c>
      <c r="B181" s="4">
        <v>11</v>
      </c>
    </row>
    <row r="182" spans="1:2" ht="13" x14ac:dyDescent="0.15">
      <c r="A182" s="4" t="s">
        <v>84</v>
      </c>
      <c r="B182" s="4">
        <v>9</v>
      </c>
    </row>
    <row r="183" spans="1:2" ht="13" x14ac:dyDescent="0.15">
      <c r="A183" s="4" t="s">
        <v>159</v>
      </c>
      <c r="B183" s="4">
        <v>11</v>
      </c>
    </row>
    <row r="184" spans="1:2" ht="13" x14ac:dyDescent="0.15">
      <c r="A184" s="4" t="s">
        <v>147</v>
      </c>
      <c r="B184" s="4">
        <v>11</v>
      </c>
    </row>
    <row r="185" spans="1:2" ht="13" x14ac:dyDescent="0.15">
      <c r="A185" s="4" t="s">
        <v>148</v>
      </c>
      <c r="B185" s="4">
        <v>8</v>
      </c>
    </row>
    <row r="186" spans="1:2" ht="13" x14ac:dyDescent="0.15">
      <c r="A186" s="4" t="s">
        <v>340</v>
      </c>
      <c r="B186" s="4">
        <v>4</v>
      </c>
    </row>
    <row r="187" spans="1:2" ht="13" x14ac:dyDescent="0.15">
      <c r="A187" s="4" t="s">
        <v>176</v>
      </c>
      <c r="B187" s="4">
        <v>9</v>
      </c>
    </row>
    <row r="188" spans="1:2" ht="13" x14ac:dyDescent="0.15">
      <c r="A188" s="4" t="s">
        <v>33</v>
      </c>
      <c r="B188" s="4">
        <v>2</v>
      </c>
    </row>
    <row r="189" spans="1:2" ht="13" x14ac:dyDescent="0.15">
      <c r="A189" s="4" t="s">
        <v>347</v>
      </c>
      <c r="B189" s="4">
        <v>9</v>
      </c>
    </row>
    <row r="190" spans="1:2" ht="13" x14ac:dyDescent="0.15">
      <c r="A190" s="4" t="s">
        <v>349</v>
      </c>
      <c r="B190" s="4">
        <v>9</v>
      </c>
    </row>
    <row r="191" spans="1:2" ht="13" x14ac:dyDescent="0.15">
      <c r="A191" s="4" t="s">
        <v>178</v>
      </c>
      <c r="B191" s="4">
        <v>6</v>
      </c>
    </row>
    <row r="192" spans="1:2" ht="13" x14ac:dyDescent="0.15">
      <c r="A192" s="4" t="s">
        <v>405</v>
      </c>
      <c r="B192" s="4">
        <v>8</v>
      </c>
    </row>
    <row r="193" spans="1:2" ht="13" x14ac:dyDescent="0.15">
      <c r="A193" s="4" t="s">
        <v>35</v>
      </c>
      <c r="B193" s="4">
        <v>9</v>
      </c>
    </row>
    <row r="194" spans="1:2" ht="13" x14ac:dyDescent="0.15">
      <c r="A194" s="4" t="s">
        <v>305</v>
      </c>
      <c r="B194" s="4">
        <v>11</v>
      </c>
    </row>
    <row r="195" spans="1:2" ht="13" x14ac:dyDescent="0.15">
      <c r="A195" s="4" t="s">
        <v>165</v>
      </c>
      <c r="B195" s="4">
        <v>3</v>
      </c>
    </row>
    <row r="196" spans="1:2" ht="13" x14ac:dyDescent="0.15">
      <c r="A196" s="4" t="s">
        <v>157</v>
      </c>
      <c r="B196" s="4">
        <v>10</v>
      </c>
    </row>
    <row r="197" spans="1:2" ht="13" x14ac:dyDescent="0.15">
      <c r="A197" s="4" t="s">
        <v>408</v>
      </c>
      <c r="B197" s="4">
        <v>6</v>
      </c>
    </row>
    <row r="198" spans="1:2" ht="13" x14ac:dyDescent="0.15">
      <c r="A198" s="4" t="s">
        <v>374</v>
      </c>
      <c r="B198" s="4">
        <v>10</v>
      </c>
    </row>
    <row r="199" spans="1:2" ht="13" x14ac:dyDescent="0.15">
      <c r="A199" s="4" t="s">
        <v>171</v>
      </c>
      <c r="B199" s="4">
        <v>11</v>
      </c>
    </row>
    <row r="200" spans="1:2" ht="13" x14ac:dyDescent="0.15">
      <c r="A200" s="4" t="s">
        <v>411</v>
      </c>
      <c r="B200" s="4">
        <v>5</v>
      </c>
    </row>
    <row r="201" spans="1:2" ht="13" x14ac:dyDescent="0.15">
      <c r="A201" s="4" t="s">
        <v>298</v>
      </c>
      <c r="B201" s="4">
        <v>10</v>
      </c>
    </row>
    <row r="202" spans="1:2" ht="13" x14ac:dyDescent="0.15">
      <c r="A202" s="4" t="s">
        <v>377</v>
      </c>
      <c r="B202" s="4">
        <v>9</v>
      </c>
    </row>
    <row r="203" spans="1:2" ht="13" x14ac:dyDescent="0.15">
      <c r="A203" s="4" t="s">
        <v>212</v>
      </c>
      <c r="B203" s="4">
        <v>5</v>
      </c>
    </row>
    <row r="204" spans="1:2" ht="13" x14ac:dyDescent="0.15">
      <c r="A204" s="4" t="s">
        <v>181</v>
      </c>
      <c r="B204" s="4">
        <v>11</v>
      </c>
    </row>
    <row r="205" spans="1:2" ht="13" x14ac:dyDescent="0.15">
      <c r="A205" s="4" t="s">
        <v>153</v>
      </c>
      <c r="B205" s="4">
        <v>8</v>
      </c>
    </row>
    <row r="206" spans="1:2" ht="13" x14ac:dyDescent="0.15">
      <c r="A206" s="4" t="s">
        <v>336</v>
      </c>
      <c r="B206" s="4">
        <v>6</v>
      </c>
    </row>
    <row r="207" spans="1:2" ht="13" x14ac:dyDescent="0.15">
      <c r="A207" s="4" t="s">
        <v>86</v>
      </c>
      <c r="B207" s="4">
        <v>4</v>
      </c>
    </row>
    <row r="208" spans="1:2" ht="13" x14ac:dyDescent="0.15">
      <c r="A208" s="4" t="s">
        <v>421</v>
      </c>
      <c r="B208" s="4">
        <v>1</v>
      </c>
    </row>
    <row r="209" spans="1:2" ht="13" x14ac:dyDescent="0.15">
      <c r="A209" s="4" t="s">
        <v>379</v>
      </c>
      <c r="B209" s="4">
        <v>7</v>
      </c>
    </row>
    <row r="210" spans="1:2" ht="13" x14ac:dyDescent="0.15">
      <c r="A210" s="4" t="s">
        <v>37</v>
      </c>
      <c r="B210" s="4">
        <v>10</v>
      </c>
    </row>
    <row r="211" spans="1:2" ht="13" x14ac:dyDescent="0.15">
      <c r="A211" s="4" t="s">
        <v>365</v>
      </c>
      <c r="B211" s="4">
        <v>6</v>
      </c>
    </row>
    <row r="212" spans="1:2" ht="13" x14ac:dyDescent="0.15">
      <c r="A212" s="4" t="s">
        <v>118</v>
      </c>
      <c r="B212" s="4">
        <v>9</v>
      </c>
    </row>
    <row r="213" spans="1:2" ht="13" x14ac:dyDescent="0.15">
      <c r="A213" s="4" t="s">
        <v>236</v>
      </c>
      <c r="B213" s="4">
        <v>5</v>
      </c>
    </row>
    <row r="214" spans="1:2" ht="13" x14ac:dyDescent="0.15">
      <c r="A214" s="4" t="s">
        <v>283</v>
      </c>
      <c r="B214" s="4">
        <v>10</v>
      </c>
    </row>
    <row r="215" spans="1:2" ht="13" x14ac:dyDescent="0.15">
      <c r="A215" s="4" t="s">
        <v>273</v>
      </c>
      <c r="B215" s="4">
        <v>10</v>
      </c>
    </row>
    <row r="216" spans="1:2" ht="13" x14ac:dyDescent="0.15">
      <c r="A216" s="4" t="s">
        <v>366</v>
      </c>
      <c r="B216" s="4">
        <v>2</v>
      </c>
    </row>
    <row r="217" spans="1:2" ht="13" x14ac:dyDescent="0.15">
      <c r="A217" s="4" t="s">
        <v>88</v>
      </c>
      <c r="B217" s="4">
        <v>3</v>
      </c>
    </row>
    <row r="218" spans="1:2" ht="13" x14ac:dyDescent="0.15">
      <c r="A218" s="4" t="s">
        <v>217</v>
      </c>
      <c r="B218" s="4">
        <v>7</v>
      </c>
    </row>
    <row r="219" spans="1:2" ht="13" x14ac:dyDescent="0.15">
      <c r="A219" s="4" t="s">
        <v>351</v>
      </c>
      <c r="B219" s="4">
        <v>10</v>
      </c>
    </row>
    <row r="220" spans="1:2" ht="13" x14ac:dyDescent="0.15">
      <c r="A220" s="4" t="s">
        <v>196</v>
      </c>
      <c r="B220" s="4">
        <v>11</v>
      </c>
    </row>
    <row r="221" spans="1:2" ht="13" x14ac:dyDescent="0.15">
      <c r="A221" s="4" t="s">
        <v>248</v>
      </c>
      <c r="B221" s="4">
        <v>9</v>
      </c>
    </row>
    <row r="222" spans="1:2" ht="13" x14ac:dyDescent="0.15">
      <c r="A222" s="4" t="s">
        <v>397</v>
      </c>
      <c r="B222" s="4">
        <v>4</v>
      </c>
    </row>
    <row r="223" spans="1:2" ht="13" x14ac:dyDescent="0.15">
      <c r="A223" s="4" t="s">
        <v>158</v>
      </c>
      <c r="B223" s="4">
        <v>9</v>
      </c>
    </row>
    <row r="224" spans="1:2" ht="13" x14ac:dyDescent="0.15">
      <c r="A224" s="4" t="s">
        <v>367</v>
      </c>
      <c r="B224" s="4">
        <v>11</v>
      </c>
    </row>
    <row r="225" spans="1:2" ht="13" x14ac:dyDescent="0.15">
      <c r="A225" s="4" t="s">
        <v>199</v>
      </c>
      <c r="B225" s="4">
        <v>7</v>
      </c>
    </row>
    <row r="226" spans="1:2" ht="13" x14ac:dyDescent="0.15">
      <c r="A226" s="4" t="s">
        <v>225</v>
      </c>
      <c r="B226" s="4">
        <v>7</v>
      </c>
    </row>
    <row r="227" spans="1:2" ht="13" x14ac:dyDescent="0.15">
      <c r="A227" s="4" t="s">
        <v>395</v>
      </c>
      <c r="B227" s="4">
        <v>6</v>
      </c>
    </row>
    <row r="228" spans="1:2" ht="13" x14ac:dyDescent="0.15">
      <c r="A228" s="4" t="s">
        <v>221</v>
      </c>
      <c r="B228" s="4">
        <v>5</v>
      </c>
    </row>
    <row r="229" spans="1:2" ht="13" x14ac:dyDescent="0.15">
      <c r="A229" s="4" t="s">
        <v>393</v>
      </c>
      <c r="B229" s="4">
        <v>1</v>
      </c>
    </row>
    <row r="230" spans="1:2" ht="13" x14ac:dyDescent="0.15">
      <c r="A230" s="4" t="s">
        <v>312</v>
      </c>
      <c r="B230" s="4">
        <v>10</v>
      </c>
    </row>
    <row r="231" spans="1:2" ht="13" x14ac:dyDescent="0.15">
      <c r="A231" s="4" t="s">
        <v>180</v>
      </c>
      <c r="B231" s="4">
        <v>7</v>
      </c>
    </row>
    <row r="232" spans="1:2" ht="13" x14ac:dyDescent="0.15">
      <c r="A232" s="4" t="s">
        <v>275</v>
      </c>
      <c r="B232" s="4">
        <v>5</v>
      </c>
    </row>
    <row r="233" spans="1:2" ht="13" x14ac:dyDescent="0.15">
      <c r="A233" s="4" t="s">
        <v>385</v>
      </c>
      <c r="B233" s="4">
        <v>2</v>
      </c>
    </row>
    <row r="234" spans="1:2" ht="13" x14ac:dyDescent="0.15">
      <c r="A234" s="4" t="s">
        <v>213</v>
      </c>
      <c r="B234" s="4">
        <v>3</v>
      </c>
    </row>
    <row r="235" spans="1:2" ht="13" x14ac:dyDescent="0.15">
      <c r="A235" s="4" t="s">
        <v>227</v>
      </c>
      <c r="B235" s="4">
        <v>9</v>
      </c>
    </row>
    <row r="236" spans="1:2" ht="13" x14ac:dyDescent="0.15">
      <c r="A236" s="4" t="s">
        <v>243</v>
      </c>
      <c r="B236" s="4">
        <v>3</v>
      </c>
    </row>
    <row r="237" spans="1:2" ht="13" x14ac:dyDescent="0.15">
      <c r="A237" s="4" t="s">
        <v>208</v>
      </c>
      <c r="B237" s="4">
        <v>10</v>
      </c>
    </row>
    <row r="238" spans="1:2" ht="13" x14ac:dyDescent="0.15">
      <c r="A238" s="4" t="s">
        <v>219</v>
      </c>
      <c r="B238" s="4">
        <v>10</v>
      </c>
    </row>
    <row r="239" spans="1:2" ht="13" x14ac:dyDescent="0.15">
      <c r="A239" s="4" t="s">
        <v>252</v>
      </c>
      <c r="B239" s="4">
        <v>6</v>
      </c>
    </row>
    <row r="240" spans="1:2" ht="13" x14ac:dyDescent="0.15">
      <c r="A240" s="4" t="s">
        <v>371</v>
      </c>
      <c r="B240" s="4">
        <v>8</v>
      </c>
    </row>
    <row r="241" spans="1:2" ht="13" x14ac:dyDescent="0.15">
      <c r="A241" s="4" t="s">
        <v>338</v>
      </c>
      <c r="B241" s="4">
        <v>6</v>
      </c>
    </row>
    <row r="242" spans="1:2" ht="13" x14ac:dyDescent="0.15">
      <c r="A242" s="4" t="s">
        <v>172</v>
      </c>
      <c r="B242" s="4">
        <v>7</v>
      </c>
    </row>
    <row r="243" spans="1:2" ht="13" x14ac:dyDescent="0.15">
      <c r="A243" s="4" t="s">
        <v>316</v>
      </c>
      <c r="B243" s="4">
        <v>9</v>
      </c>
    </row>
    <row r="244" spans="1:2" ht="13" x14ac:dyDescent="0.15">
      <c r="A244" s="4" t="s">
        <v>281</v>
      </c>
      <c r="B244" s="4">
        <v>9</v>
      </c>
    </row>
    <row r="245" spans="1:2" ht="13" x14ac:dyDescent="0.15">
      <c r="A245" s="4" t="s">
        <v>39</v>
      </c>
      <c r="B245" s="4">
        <v>10</v>
      </c>
    </row>
    <row r="246" spans="1:2" ht="13" x14ac:dyDescent="0.15">
      <c r="A246" s="4" t="s">
        <v>279</v>
      </c>
      <c r="B246" s="4">
        <v>9</v>
      </c>
    </row>
    <row r="247" spans="1:2" ht="13" x14ac:dyDescent="0.15">
      <c r="A247" s="4" t="s">
        <v>264</v>
      </c>
      <c r="B247" s="4">
        <v>7</v>
      </c>
    </row>
    <row r="248" spans="1:2" ht="13" x14ac:dyDescent="0.15">
      <c r="A248" s="4" t="s">
        <v>41</v>
      </c>
      <c r="B248" s="4">
        <v>11</v>
      </c>
    </row>
    <row r="249" spans="1:2" ht="13" x14ac:dyDescent="0.15">
      <c r="A249" s="4" t="s">
        <v>333</v>
      </c>
      <c r="B249" s="4">
        <v>10</v>
      </c>
    </row>
    <row r="250" spans="1:2" ht="13" x14ac:dyDescent="0.15">
      <c r="A250" s="4" t="s">
        <v>343</v>
      </c>
      <c r="B250" s="4">
        <v>8</v>
      </c>
    </row>
    <row r="251" spans="1:2" ht="13" x14ac:dyDescent="0.15">
      <c r="A251" s="4" t="s">
        <v>266</v>
      </c>
      <c r="B251" s="4">
        <v>7</v>
      </c>
    </row>
    <row r="252" spans="1:2" ht="13" x14ac:dyDescent="0.15">
      <c r="A252" s="4" t="s">
        <v>372</v>
      </c>
      <c r="B252" s="4">
        <v>4</v>
      </c>
    </row>
    <row r="253" spans="1:2" ht="13" x14ac:dyDescent="0.15">
      <c r="A253" s="4" t="s">
        <v>242</v>
      </c>
      <c r="B253" s="4">
        <v>9</v>
      </c>
    </row>
    <row r="254" spans="1:2" ht="13" x14ac:dyDescent="0.15">
      <c r="A254" s="4" t="s">
        <v>238</v>
      </c>
      <c r="B254" s="4">
        <v>6</v>
      </c>
    </row>
    <row r="255" spans="1:2" ht="13" x14ac:dyDescent="0.15">
      <c r="A255" s="4" t="s">
        <v>315</v>
      </c>
      <c r="B255" s="4">
        <v>7</v>
      </c>
    </row>
    <row r="256" spans="1:2" ht="13" x14ac:dyDescent="0.15">
      <c r="A256" s="4" t="s">
        <v>43</v>
      </c>
      <c r="B256" s="4">
        <v>12</v>
      </c>
    </row>
    <row r="257" spans="1:2" ht="13" x14ac:dyDescent="0.15">
      <c r="A257" s="4" t="s">
        <v>45</v>
      </c>
      <c r="B257" s="4">
        <v>9</v>
      </c>
    </row>
    <row r="258" spans="1:2" ht="13" x14ac:dyDescent="0.15">
      <c r="A258" s="4" t="s">
        <v>363</v>
      </c>
      <c r="B258" s="4">
        <v>10</v>
      </c>
    </row>
    <row r="259" spans="1:2" ht="13" x14ac:dyDescent="0.15">
      <c r="A259" s="4" t="s">
        <v>47</v>
      </c>
      <c r="B259" s="4">
        <v>7</v>
      </c>
    </row>
    <row r="260" spans="1:2" ht="13" x14ac:dyDescent="0.15">
      <c r="A260" s="4" t="s">
        <v>407</v>
      </c>
      <c r="B260" s="4">
        <v>10</v>
      </c>
    </row>
    <row r="261" spans="1:2" ht="13" x14ac:dyDescent="0.15">
      <c r="A261" s="4" t="s">
        <v>49</v>
      </c>
      <c r="B261" s="4">
        <v>10</v>
      </c>
    </row>
    <row r="262" spans="1:2" ht="13" x14ac:dyDescent="0.15">
      <c r="A262" s="4" t="s">
        <v>218</v>
      </c>
      <c r="B262" s="4">
        <v>9</v>
      </c>
    </row>
    <row r="263" spans="1:2" ht="13" x14ac:dyDescent="0.15">
      <c r="A263" s="4" t="s">
        <v>422</v>
      </c>
      <c r="B263" s="4">
        <v>1</v>
      </c>
    </row>
    <row r="264" spans="1:2" ht="13" x14ac:dyDescent="0.15">
      <c r="A264" s="4" t="s">
        <v>380</v>
      </c>
      <c r="B264" s="4">
        <v>7</v>
      </c>
    </row>
    <row r="265" spans="1:2" ht="13" x14ac:dyDescent="0.15">
      <c r="A265" s="4" t="s">
        <v>200</v>
      </c>
      <c r="B265" s="4">
        <v>10</v>
      </c>
    </row>
    <row r="266" spans="1:2" ht="13" x14ac:dyDescent="0.15">
      <c r="A266" s="4" t="s">
        <v>162</v>
      </c>
      <c r="B266" s="4">
        <v>11</v>
      </c>
    </row>
    <row r="267" spans="1:2" ht="13" x14ac:dyDescent="0.15">
      <c r="A267" s="4" t="s">
        <v>361</v>
      </c>
      <c r="B267" s="4">
        <v>5</v>
      </c>
    </row>
    <row r="268" spans="1:2" ht="13" x14ac:dyDescent="0.15">
      <c r="A268" s="4" t="s">
        <v>230</v>
      </c>
      <c r="B268" s="4">
        <v>9</v>
      </c>
    </row>
    <row r="269" spans="1:2" ht="13" x14ac:dyDescent="0.15">
      <c r="A269" s="4" t="s">
        <v>207</v>
      </c>
      <c r="B269" s="4">
        <v>5</v>
      </c>
    </row>
    <row r="270" spans="1:2" ht="13" x14ac:dyDescent="0.15">
      <c r="A270" s="4" t="s">
        <v>51</v>
      </c>
      <c r="B270" s="4">
        <v>12</v>
      </c>
    </row>
    <row r="271" spans="1:2" ht="13" x14ac:dyDescent="0.15">
      <c r="A271" s="4" t="s">
        <v>53</v>
      </c>
      <c r="B271" s="4">
        <v>11</v>
      </c>
    </row>
    <row r="272" spans="1:2" ht="13" x14ac:dyDescent="0.15">
      <c r="A272" s="4" t="s">
        <v>160</v>
      </c>
      <c r="B272" s="4">
        <v>7</v>
      </c>
    </row>
    <row r="273" spans="1:2" ht="13" x14ac:dyDescent="0.15">
      <c r="A273" s="4" t="s">
        <v>262</v>
      </c>
      <c r="B273" s="4">
        <v>6</v>
      </c>
    </row>
    <row r="274" spans="1:2" ht="13" x14ac:dyDescent="0.15">
      <c r="A274" s="4" t="s">
        <v>226</v>
      </c>
      <c r="B274" s="4">
        <v>9</v>
      </c>
    </row>
    <row r="275" spans="1:2" ht="13" x14ac:dyDescent="0.15">
      <c r="A275" s="4" t="s">
        <v>337</v>
      </c>
      <c r="B275" s="4">
        <v>10</v>
      </c>
    </row>
    <row r="276" spans="1:2" ht="13" x14ac:dyDescent="0.15">
      <c r="A276" s="4" t="s">
        <v>269</v>
      </c>
      <c r="B276" s="4">
        <v>11</v>
      </c>
    </row>
    <row r="277" spans="1:2" ht="13" x14ac:dyDescent="0.15">
      <c r="A277" s="4" t="s">
        <v>55</v>
      </c>
      <c r="B277" s="4">
        <v>11</v>
      </c>
    </row>
    <row r="278" spans="1:2" ht="13" x14ac:dyDescent="0.15">
      <c r="A278" s="4" t="s">
        <v>357</v>
      </c>
      <c r="B278" s="4">
        <v>10</v>
      </c>
    </row>
    <row r="279" spans="1:2" ht="13" x14ac:dyDescent="0.15">
      <c r="A279" s="4" t="s">
        <v>57</v>
      </c>
      <c r="B279" s="4">
        <v>6</v>
      </c>
    </row>
    <row r="280" spans="1:2" ht="13" x14ac:dyDescent="0.15">
      <c r="A280" s="4" t="s">
        <v>255</v>
      </c>
      <c r="B280" s="4">
        <v>10</v>
      </c>
    </row>
    <row r="281" spans="1:2" ht="13" x14ac:dyDescent="0.15">
      <c r="A281" s="4" t="s">
        <v>306</v>
      </c>
      <c r="B281" s="4">
        <v>10</v>
      </c>
    </row>
    <row r="282" spans="1:2" ht="13" x14ac:dyDescent="0.15">
      <c r="A282" s="4" t="s">
        <v>120</v>
      </c>
      <c r="B282" s="4">
        <v>10</v>
      </c>
    </row>
    <row r="283" spans="1:2" ht="13" x14ac:dyDescent="0.15">
      <c r="A283" s="4" t="s">
        <v>202</v>
      </c>
      <c r="B283" s="4">
        <v>7</v>
      </c>
    </row>
    <row r="284" spans="1:2" ht="13" x14ac:dyDescent="0.15">
      <c r="A284" s="4" t="s">
        <v>382</v>
      </c>
      <c r="B284" s="4">
        <v>6</v>
      </c>
    </row>
    <row r="285" spans="1:2" ht="13" x14ac:dyDescent="0.15">
      <c r="A285" s="4" t="s">
        <v>185</v>
      </c>
      <c r="B285" s="4">
        <v>9</v>
      </c>
    </row>
    <row r="286" spans="1:2" ht="13" x14ac:dyDescent="0.15">
      <c r="A286" s="4" t="s">
        <v>90</v>
      </c>
      <c r="B286" s="4">
        <v>11</v>
      </c>
    </row>
    <row r="287" spans="1:2" ht="13" x14ac:dyDescent="0.15">
      <c r="A287" s="4" t="s">
        <v>286</v>
      </c>
      <c r="B287" s="4">
        <v>11</v>
      </c>
    </row>
    <row r="288" spans="1:2" ht="13" x14ac:dyDescent="0.15">
      <c r="A288" s="4" t="s">
        <v>308</v>
      </c>
      <c r="B288" s="4">
        <v>7</v>
      </c>
    </row>
    <row r="289" spans="1:2" ht="13" x14ac:dyDescent="0.15">
      <c r="A289" s="4" t="s">
        <v>177</v>
      </c>
      <c r="B289" s="4">
        <v>8</v>
      </c>
    </row>
    <row r="290" spans="1:2" ht="13" x14ac:dyDescent="0.15">
      <c r="A290" s="4" t="s">
        <v>384</v>
      </c>
      <c r="B290" s="4">
        <v>3</v>
      </c>
    </row>
    <row r="291" spans="1:2" ht="13" x14ac:dyDescent="0.15">
      <c r="A291" s="4" t="s">
        <v>215</v>
      </c>
      <c r="B291" s="4">
        <v>8</v>
      </c>
    </row>
    <row r="292" spans="1:2" ht="13" x14ac:dyDescent="0.15">
      <c r="A292" s="4" t="s">
        <v>282</v>
      </c>
      <c r="B292" s="4">
        <v>7</v>
      </c>
    </row>
    <row r="293" spans="1:2" ht="13" x14ac:dyDescent="0.15">
      <c r="A293" s="4" t="s">
        <v>122</v>
      </c>
      <c r="B293" s="4">
        <v>8</v>
      </c>
    </row>
    <row r="294" spans="1:2" ht="13" x14ac:dyDescent="0.15">
      <c r="A294" s="4" t="s">
        <v>235</v>
      </c>
      <c r="B294" s="4">
        <v>9</v>
      </c>
    </row>
    <row r="295" spans="1:2" ht="13" x14ac:dyDescent="0.15">
      <c r="A295" s="4" t="s">
        <v>249</v>
      </c>
      <c r="B295" s="4">
        <v>10</v>
      </c>
    </row>
    <row r="296" spans="1:2" ht="13" x14ac:dyDescent="0.15">
      <c r="A296" s="4" t="s">
        <v>124</v>
      </c>
      <c r="B296" s="4">
        <v>8</v>
      </c>
    </row>
    <row r="297" spans="1:2" ht="13" x14ac:dyDescent="0.15">
      <c r="A297" s="4" t="s">
        <v>197</v>
      </c>
      <c r="B297" s="4">
        <v>5</v>
      </c>
    </row>
    <row r="298" spans="1:2" ht="13" x14ac:dyDescent="0.15">
      <c r="A298" s="4" t="s">
        <v>203</v>
      </c>
      <c r="B298" s="4">
        <v>11</v>
      </c>
    </row>
    <row r="299" spans="1:2" ht="13" x14ac:dyDescent="0.15">
      <c r="A299" s="4" t="s">
        <v>92</v>
      </c>
      <c r="B299" s="4">
        <v>6</v>
      </c>
    </row>
    <row r="300" spans="1:2" ht="13" x14ac:dyDescent="0.15">
      <c r="A300" s="4" t="s">
        <v>261</v>
      </c>
      <c r="B300" s="4">
        <v>11</v>
      </c>
    </row>
    <row r="301" spans="1:2" ht="13" x14ac:dyDescent="0.15">
      <c r="A301" s="4" t="s">
        <v>319</v>
      </c>
      <c r="B301" s="4">
        <v>5</v>
      </c>
    </row>
    <row r="302" spans="1:2" ht="13" x14ac:dyDescent="0.15">
      <c r="A302" s="4" t="s">
        <v>251</v>
      </c>
      <c r="B302" s="4">
        <v>8</v>
      </c>
    </row>
    <row r="303" spans="1:2" ht="13" x14ac:dyDescent="0.15">
      <c r="A303" s="4" t="s">
        <v>417</v>
      </c>
      <c r="B303" s="4">
        <v>7</v>
      </c>
    </row>
    <row r="304" spans="1:2" ht="13" x14ac:dyDescent="0.15">
      <c r="A304" s="4" t="s">
        <v>211</v>
      </c>
      <c r="B304" s="4">
        <v>7</v>
      </c>
    </row>
    <row r="305" spans="1:2" ht="13" x14ac:dyDescent="0.15">
      <c r="A305" s="4" t="s">
        <v>295</v>
      </c>
      <c r="B305" s="4">
        <v>12</v>
      </c>
    </row>
    <row r="306" spans="1:2" ht="13" x14ac:dyDescent="0.15">
      <c r="A306" s="4" t="s">
        <v>376</v>
      </c>
      <c r="B306" s="4">
        <v>10</v>
      </c>
    </row>
    <row r="307" spans="1:2" ht="13" x14ac:dyDescent="0.15">
      <c r="A307" s="4" t="s">
        <v>280</v>
      </c>
      <c r="B307" s="4">
        <v>11</v>
      </c>
    </row>
    <row r="308" spans="1:2" ht="13" x14ac:dyDescent="0.15">
      <c r="A308" s="4" t="s">
        <v>94</v>
      </c>
      <c r="B308" s="4">
        <v>11</v>
      </c>
    </row>
    <row r="309" spans="1:2" ht="13" x14ac:dyDescent="0.15">
      <c r="A309" s="4" t="s">
        <v>175</v>
      </c>
      <c r="B309" s="4">
        <v>7</v>
      </c>
    </row>
    <row r="310" spans="1:2" ht="13" x14ac:dyDescent="0.15">
      <c r="A310" s="4" t="s">
        <v>352</v>
      </c>
      <c r="B310" s="4">
        <v>6</v>
      </c>
    </row>
    <row r="311" spans="1:2" ht="13" x14ac:dyDescent="0.15">
      <c r="A311" s="4" t="s">
        <v>344</v>
      </c>
      <c r="B311" s="4">
        <v>10</v>
      </c>
    </row>
    <row r="312" spans="1:2" ht="13" x14ac:dyDescent="0.15">
      <c r="A312" s="4" t="s">
        <v>96</v>
      </c>
      <c r="B312" s="4">
        <v>9</v>
      </c>
    </row>
    <row r="313" spans="1:2" ht="13" x14ac:dyDescent="0.15">
      <c r="A313" s="4" t="s">
        <v>358</v>
      </c>
      <c r="B313" s="4">
        <v>10</v>
      </c>
    </row>
    <row r="314" spans="1:2" ht="13" x14ac:dyDescent="0.15">
      <c r="A314" s="4" t="s">
        <v>341</v>
      </c>
      <c r="B314" s="4">
        <v>7</v>
      </c>
    </row>
    <row r="315" spans="1:2" ht="13" x14ac:dyDescent="0.15">
      <c r="A315" s="4" t="s">
        <v>169</v>
      </c>
      <c r="B315" s="4">
        <v>9</v>
      </c>
    </row>
    <row r="316" spans="1:2" ht="13" x14ac:dyDescent="0.15">
      <c r="A316" s="4" t="s">
        <v>98</v>
      </c>
      <c r="B316" s="4">
        <v>2</v>
      </c>
    </row>
    <row r="317" spans="1:2" ht="13" x14ac:dyDescent="0.15">
      <c r="A317" s="4" t="s">
        <v>216</v>
      </c>
      <c r="B317" s="4">
        <v>9</v>
      </c>
    </row>
    <row r="318" spans="1:2" ht="13" x14ac:dyDescent="0.15">
      <c r="A318" s="4" t="s">
        <v>59</v>
      </c>
      <c r="B318" s="4">
        <v>9</v>
      </c>
    </row>
    <row r="319" spans="1:2" ht="13" x14ac:dyDescent="0.15">
      <c r="A319" s="4" t="s">
        <v>402</v>
      </c>
      <c r="B319" s="4">
        <v>4</v>
      </c>
    </row>
    <row r="320" spans="1:2" ht="13" x14ac:dyDescent="0.15">
      <c r="A320" s="4" t="s">
        <v>209</v>
      </c>
      <c r="B320" s="4">
        <v>9</v>
      </c>
    </row>
    <row r="321" spans="1:2" ht="13" x14ac:dyDescent="0.15">
      <c r="A321" s="4" t="s">
        <v>289</v>
      </c>
      <c r="B321" s="4">
        <v>10</v>
      </c>
    </row>
    <row r="322" spans="1:2" ht="13" x14ac:dyDescent="0.15">
      <c r="A322" s="4" t="s">
        <v>353</v>
      </c>
      <c r="B322" s="4">
        <v>12</v>
      </c>
    </row>
    <row r="323" spans="1:2" ht="13" x14ac:dyDescent="0.15">
      <c r="A323" s="4" t="s">
        <v>244</v>
      </c>
      <c r="B323" s="4">
        <v>3</v>
      </c>
    </row>
    <row r="324" spans="1:2" ht="13" x14ac:dyDescent="0.15">
      <c r="A324" s="4" t="s">
        <v>231</v>
      </c>
      <c r="B324" s="4">
        <v>6</v>
      </c>
    </row>
    <row r="325" spans="1:2" ht="13" x14ac:dyDescent="0.15">
      <c r="A325" s="4" t="s">
        <v>152</v>
      </c>
      <c r="B325" s="4">
        <v>9</v>
      </c>
    </row>
    <row r="326" spans="1:2" ht="13" x14ac:dyDescent="0.15">
      <c r="A326" s="4" t="s">
        <v>205</v>
      </c>
      <c r="B326" s="4">
        <v>11</v>
      </c>
    </row>
    <row r="327" spans="1:2" ht="13" x14ac:dyDescent="0.15">
      <c r="A327" s="4" t="s">
        <v>362</v>
      </c>
      <c r="B327" s="4">
        <v>5</v>
      </c>
    </row>
    <row r="328" spans="1:2" ht="13" x14ac:dyDescent="0.15">
      <c r="A328" s="4" t="s">
        <v>154</v>
      </c>
      <c r="B328" s="4">
        <v>8</v>
      </c>
    </row>
    <row r="329" spans="1:2" ht="13" x14ac:dyDescent="0.15">
      <c r="A329" s="4" t="s">
        <v>229</v>
      </c>
      <c r="B329" s="4">
        <v>7</v>
      </c>
    </row>
    <row r="330" spans="1:2" ht="13" x14ac:dyDescent="0.15">
      <c r="A330" s="4" t="s">
        <v>391</v>
      </c>
      <c r="B330" s="4">
        <v>9</v>
      </c>
    </row>
    <row r="331" spans="1:2" ht="13" x14ac:dyDescent="0.15">
      <c r="A331" s="4" t="s">
        <v>206</v>
      </c>
      <c r="B331" s="4">
        <v>8</v>
      </c>
    </row>
    <row r="332" spans="1:2" ht="13" x14ac:dyDescent="0.15">
      <c r="A332" s="4" t="s">
        <v>420</v>
      </c>
      <c r="B332" s="4">
        <v>4</v>
      </c>
    </row>
    <row r="333" spans="1:2" ht="13" x14ac:dyDescent="0.15">
      <c r="A333" s="4" t="s">
        <v>428</v>
      </c>
      <c r="B333" s="4">
        <v>2690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5"/>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2" width="21.5" customWidth="1"/>
    <col min="3" max="3" width="34.5" customWidth="1"/>
    <col min="4" max="4" width="34.5" hidden="1" customWidth="1"/>
    <col min="5" max="5" width="16.1640625" hidden="1" customWidth="1"/>
    <col min="6" max="6" width="21.5" customWidth="1"/>
    <col min="7" max="26" width="21.5" hidden="1" customWidth="1"/>
    <col min="27" max="32" width="21.5" customWidth="1"/>
  </cols>
  <sheetData>
    <row r="1" spans="1:29" ht="15.75" customHeight="1" x14ac:dyDescent="0.15">
      <c r="A1" s="4" t="s">
        <v>137</v>
      </c>
      <c r="B1" s="4" t="s">
        <v>429</v>
      </c>
      <c r="C1" s="6" t="s">
        <v>126</v>
      </c>
      <c r="D1" s="4" t="s">
        <v>126</v>
      </c>
      <c r="E1" s="6" t="s">
        <v>138</v>
      </c>
      <c r="F1" s="6" t="s">
        <v>0</v>
      </c>
      <c r="G1" s="4" t="s">
        <v>430</v>
      </c>
      <c r="H1" s="4" t="s">
        <v>431</v>
      </c>
      <c r="I1" s="4" t="s">
        <v>431</v>
      </c>
      <c r="J1" s="4" t="s">
        <v>430</v>
      </c>
      <c r="K1" s="4" t="s">
        <v>430</v>
      </c>
      <c r="L1" s="4" t="s">
        <v>431</v>
      </c>
      <c r="M1" s="4" t="s">
        <v>430</v>
      </c>
      <c r="N1" s="4" t="s">
        <v>430</v>
      </c>
      <c r="O1" s="4" t="s">
        <v>431</v>
      </c>
      <c r="P1" s="4" t="s">
        <v>431</v>
      </c>
      <c r="Q1" s="4" t="s">
        <v>430</v>
      </c>
      <c r="R1" s="4" t="s">
        <v>431</v>
      </c>
      <c r="S1" s="4" t="s">
        <v>431</v>
      </c>
      <c r="T1" s="4" t="s">
        <v>431</v>
      </c>
      <c r="U1" s="4" t="s">
        <v>430</v>
      </c>
      <c r="V1" s="4" t="s">
        <v>430</v>
      </c>
      <c r="W1" s="4" t="s">
        <v>430</v>
      </c>
      <c r="X1" s="4" t="s">
        <v>431</v>
      </c>
      <c r="Y1" s="4" t="s">
        <v>431</v>
      </c>
      <c r="Z1" s="4" t="s">
        <v>431</v>
      </c>
    </row>
    <row r="2" spans="1:29" ht="15.75" customHeight="1" x14ac:dyDescent="0.15">
      <c r="A2" s="15">
        <v>43759.735638935184</v>
      </c>
      <c r="B2" s="6" t="s">
        <v>141</v>
      </c>
      <c r="C2" s="6" t="str">
        <f t="shared" ref="C2:C63" si="0">D2&amp;E2</f>
        <v>Akins</v>
      </c>
      <c r="D2" s="6" t="s">
        <v>194</v>
      </c>
      <c r="F2" s="4" t="str">
        <f t="shared" ref="F2:F63" si="1">G2&amp;H2&amp;I2&amp;J2&amp;K2&amp;L2&amp;M2&amp;N2&amp;O2&amp;P2&amp;Q2&amp;R2&amp;S2&amp;T2&amp;U2&amp;V2&amp;W2&amp;X2&amp;Y2&amp;Z2</f>
        <v>Sofia Ayala</v>
      </c>
      <c r="G2" s="6" t="s">
        <v>376</v>
      </c>
    </row>
    <row r="3" spans="1:29" ht="15.75" customHeight="1" x14ac:dyDescent="0.15">
      <c r="A3" s="15">
        <v>43759.817514097223</v>
      </c>
      <c r="B3" s="6" t="s">
        <v>141</v>
      </c>
      <c r="C3" s="6" t="str">
        <f t="shared" si="0"/>
        <v>Stony Point</v>
      </c>
      <c r="D3" s="6" t="s">
        <v>142</v>
      </c>
      <c r="F3" s="4" t="str">
        <f t="shared" si="1"/>
        <v>Agnieszka Jesionowska</v>
      </c>
      <c r="O3" s="6" t="s">
        <v>184</v>
      </c>
    </row>
    <row r="4" spans="1:29" ht="15.75" customHeight="1" x14ac:dyDescent="0.15">
      <c r="A4" s="15">
        <v>43759.82445644676</v>
      </c>
      <c r="B4" s="6" t="s">
        <v>141</v>
      </c>
      <c r="C4" s="6" t="str">
        <f t="shared" si="0"/>
        <v>Weiss</v>
      </c>
      <c r="D4" s="6" t="s">
        <v>168</v>
      </c>
      <c r="F4" s="4" t="str">
        <f t="shared" si="1"/>
        <v>Gabriella Vallejo</v>
      </c>
      <c r="P4" s="6" t="s">
        <v>190</v>
      </c>
    </row>
    <row r="5" spans="1:29" ht="15.75" customHeight="1" x14ac:dyDescent="0.15">
      <c r="A5" s="15">
        <v>43759.836216157404</v>
      </c>
      <c r="B5" s="6" t="s">
        <v>9</v>
      </c>
      <c r="C5" s="6" t="str">
        <f t="shared" si="0"/>
        <v>Stony Point</v>
      </c>
      <c r="E5" s="6" t="s">
        <v>142</v>
      </c>
      <c r="F5" s="4" t="str">
        <f t="shared" si="1"/>
        <v>Alicia Navarro</v>
      </c>
      <c r="Y5" s="6" t="s">
        <v>186</v>
      </c>
    </row>
    <row r="6" spans="1:29" ht="15.75" customHeight="1" x14ac:dyDescent="0.15">
      <c r="A6" s="15">
        <v>43759.853777546297</v>
      </c>
      <c r="B6" s="6" t="s">
        <v>141</v>
      </c>
      <c r="C6" s="6" t="str">
        <f t="shared" si="0"/>
        <v>Manor Early College High School + HS</v>
      </c>
      <c r="D6" s="6" t="s">
        <v>432</v>
      </c>
      <c r="F6" s="4" t="str">
        <f t="shared" si="1"/>
        <v>Maddox Dimmitt</v>
      </c>
      <c r="K6" s="6" t="s">
        <v>225</v>
      </c>
      <c r="AB6" s="4" t="s">
        <v>0</v>
      </c>
      <c r="AC6" s="4" t="s">
        <v>433</v>
      </c>
    </row>
    <row r="7" spans="1:29" ht="15.75" customHeight="1" x14ac:dyDescent="0.15">
      <c r="A7" s="15">
        <v>43759.896437986114</v>
      </c>
      <c r="B7" s="6" t="s">
        <v>141</v>
      </c>
      <c r="C7" s="6" t="str">
        <f t="shared" si="0"/>
        <v>Manor Early College High School + HS</v>
      </c>
      <c r="D7" s="6" t="s">
        <v>432</v>
      </c>
      <c r="F7" s="4" t="str">
        <f t="shared" si="1"/>
        <v>Timothy Villegas</v>
      </c>
      <c r="K7" s="6" t="s">
        <v>216</v>
      </c>
      <c r="AB7" s="4"/>
      <c r="AC7" s="4">
        <v>0</v>
      </c>
    </row>
    <row r="8" spans="1:29" ht="15.75" customHeight="1" x14ac:dyDescent="0.15">
      <c r="A8" s="15">
        <v>43760.647018877316</v>
      </c>
      <c r="B8" s="6" t="s">
        <v>141</v>
      </c>
      <c r="C8" s="6" t="str">
        <f t="shared" si="0"/>
        <v>Del Valle</v>
      </c>
      <c r="D8" s="6" t="s">
        <v>144</v>
      </c>
      <c r="F8" s="4" t="str">
        <f t="shared" si="1"/>
        <v>Emily Lopez Campos</v>
      </c>
      <c r="H8" s="6" t="s">
        <v>285</v>
      </c>
      <c r="AB8" s="4" t="s">
        <v>138</v>
      </c>
      <c r="AC8" s="4">
        <v>16</v>
      </c>
    </row>
    <row r="9" spans="1:29" ht="15.75" customHeight="1" x14ac:dyDescent="0.15">
      <c r="A9" s="15">
        <v>43760.647181469903</v>
      </c>
      <c r="B9" s="6" t="s">
        <v>141</v>
      </c>
      <c r="C9" s="6" t="str">
        <f t="shared" si="0"/>
        <v>Del Valle</v>
      </c>
      <c r="D9" s="6" t="s">
        <v>144</v>
      </c>
      <c r="F9" s="4" t="str">
        <f t="shared" si="1"/>
        <v>Estrellita Dilbert</v>
      </c>
      <c r="H9" s="6" t="s">
        <v>146</v>
      </c>
      <c r="AB9" s="4" t="s">
        <v>184</v>
      </c>
      <c r="AC9" s="4">
        <v>1</v>
      </c>
    </row>
    <row r="10" spans="1:29" ht="15.75" customHeight="1" x14ac:dyDescent="0.15">
      <c r="A10" s="15">
        <v>43760.647389178237</v>
      </c>
      <c r="B10" s="6" t="s">
        <v>141</v>
      </c>
      <c r="C10" s="6" t="str">
        <f t="shared" si="0"/>
        <v>Del Valle</v>
      </c>
      <c r="D10" s="6" t="s">
        <v>144</v>
      </c>
      <c r="F10" s="4" t="str">
        <f t="shared" si="1"/>
        <v>Ty Warren</v>
      </c>
      <c r="H10" s="6" t="s">
        <v>209</v>
      </c>
      <c r="AB10" s="4" t="s">
        <v>204</v>
      </c>
      <c r="AC10" s="4">
        <v>1</v>
      </c>
    </row>
    <row r="11" spans="1:29" ht="15.75" customHeight="1" x14ac:dyDescent="0.15">
      <c r="A11" s="15">
        <v>43760.731864872687</v>
      </c>
      <c r="B11" s="6" t="s">
        <v>141</v>
      </c>
      <c r="C11" s="6" t="str">
        <f t="shared" si="0"/>
        <v>Harmony</v>
      </c>
      <c r="D11" s="6" t="s">
        <v>247</v>
      </c>
      <c r="F11" s="4" t="str">
        <f t="shared" si="1"/>
        <v>Catherine Hyatt</v>
      </c>
      <c r="I11" s="6" t="s">
        <v>257</v>
      </c>
      <c r="AB11" s="4" t="s">
        <v>278</v>
      </c>
      <c r="AC11" s="4">
        <v>1</v>
      </c>
    </row>
    <row r="12" spans="1:29" ht="15.75" customHeight="1" x14ac:dyDescent="0.15">
      <c r="A12" s="15">
        <v>43760.769676921293</v>
      </c>
      <c r="B12" s="6" t="s">
        <v>9</v>
      </c>
      <c r="C12" s="6" t="str">
        <f t="shared" si="0"/>
        <v>Akins</v>
      </c>
      <c r="E12" s="6" t="s">
        <v>194</v>
      </c>
      <c r="F12" s="4" t="str">
        <f t="shared" si="1"/>
        <v>Andres Ramirez</v>
      </c>
      <c r="Q12" s="6" t="s">
        <v>327</v>
      </c>
      <c r="AB12" s="4" t="s">
        <v>186</v>
      </c>
      <c r="AC12" s="4">
        <v>1</v>
      </c>
    </row>
    <row r="13" spans="1:29" ht="15.75" customHeight="1" x14ac:dyDescent="0.15">
      <c r="A13" s="15">
        <v>43760.797233321762</v>
      </c>
      <c r="B13" s="6" t="s">
        <v>9</v>
      </c>
      <c r="C13" s="6" t="str">
        <f t="shared" si="0"/>
        <v>Manor Senior High School</v>
      </c>
      <c r="E13" s="6" t="s">
        <v>332</v>
      </c>
      <c r="F13" s="4" t="str">
        <f t="shared" si="1"/>
        <v>Bianca Exiga</v>
      </c>
      <c r="W13" s="6" t="s">
        <v>399</v>
      </c>
      <c r="AB13" s="4" t="s">
        <v>335</v>
      </c>
      <c r="AC13" s="4">
        <v>1</v>
      </c>
    </row>
    <row r="14" spans="1:29" ht="15.75" customHeight="1" x14ac:dyDescent="0.15">
      <c r="A14" s="15">
        <v>43760.820611539355</v>
      </c>
      <c r="B14" s="6" t="s">
        <v>9</v>
      </c>
      <c r="C14" s="6" t="str">
        <f t="shared" si="0"/>
        <v>Manor New Tech</v>
      </c>
      <c r="E14" s="6" t="s">
        <v>272</v>
      </c>
      <c r="F14" s="4" t="str">
        <f t="shared" si="1"/>
        <v>Carolina Barboza</v>
      </c>
      <c r="V14" s="6" t="s">
        <v>277</v>
      </c>
      <c r="AB14" s="4" t="s">
        <v>400</v>
      </c>
      <c r="AC14" s="4">
        <v>1</v>
      </c>
    </row>
    <row r="15" spans="1:29" ht="15.75" customHeight="1" x14ac:dyDescent="0.15">
      <c r="A15" s="15">
        <v>43760.899039976852</v>
      </c>
      <c r="B15" s="6" t="s">
        <v>9</v>
      </c>
      <c r="C15" s="6" t="str">
        <f t="shared" si="0"/>
        <v>Weiss</v>
      </c>
      <c r="E15" s="6" t="s">
        <v>168</v>
      </c>
      <c r="F15" s="4" t="str">
        <f t="shared" si="1"/>
        <v>Emmanuel Ahonle</v>
      </c>
      <c r="Z15" s="6" t="s">
        <v>114</v>
      </c>
      <c r="AB15" s="4" t="s">
        <v>258</v>
      </c>
      <c r="AC15" s="4">
        <v>1</v>
      </c>
    </row>
    <row r="16" spans="1:29" ht="15.75" customHeight="1" x14ac:dyDescent="0.15">
      <c r="A16" s="15">
        <v>43760.906920983798</v>
      </c>
      <c r="B16" s="6" t="s">
        <v>141</v>
      </c>
      <c r="C16" s="6" t="str">
        <f t="shared" si="0"/>
        <v>Manor New Tech</v>
      </c>
      <c r="D16" s="6" t="s">
        <v>272</v>
      </c>
      <c r="F16" s="4" t="str">
        <f t="shared" si="1"/>
        <v>Lidia Guitierrez</v>
      </c>
      <c r="L16" s="6" t="s">
        <v>273</v>
      </c>
      <c r="AB16" s="4" t="s">
        <v>327</v>
      </c>
      <c r="AC16" s="4">
        <v>1</v>
      </c>
    </row>
    <row r="17" spans="1:29" ht="15.75" customHeight="1" x14ac:dyDescent="0.15">
      <c r="A17" s="15">
        <v>43761.130891990746</v>
      </c>
      <c r="B17" s="6" t="s">
        <v>9</v>
      </c>
      <c r="C17" s="6" t="str">
        <f t="shared" si="0"/>
        <v>Manor Early College High School + HS</v>
      </c>
      <c r="E17" s="6" t="s">
        <v>432</v>
      </c>
      <c r="F17" s="4" t="str">
        <f t="shared" si="1"/>
        <v>Marlene Rodriguez</v>
      </c>
      <c r="U17" s="6" t="s">
        <v>338</v>
      </c>
      <c r="AB17" s="4" t="s">
        <v>389</v>
      </c>
      <c r="AC17" s="4">
        <v>1</v>
      </c>
    </row>
    <row r="18" spans="1:29" ht="15.75" customHeight="1" x14ac:dyDescent="0.15">
      <c r="A18" s="15">
        <v>43761.371171689811</v>
      </c>
      <c r="B18" s="6" t="s">
        <v>9</v>
      </c>
      <c r="C18" s="6" t="str">
        <f t="shared" si="0"/>
        <v>Del Valle</v>
      </c>
      <c r="E18" s="6" t="s">
        <v>144</v>
      </c>
      <c r="F18" s="4" t="str">
        <f t="shared" si="1"/>
        <v>Angel Campuzano</v>
      </c>
      <c r="R18" s="6" t="s">
        <v>389</v>
      </c>
      <c r="AB18" s="4" t="s">
        <v>399</v>
      </c>
      <c r="AC18" s="4">
        <v>1</v>
      </c>
    </row>
    <row r="19" spans="1:29" ht="15.75" customHeight="1" x14ac:dyDescent="0.15">
      <c r="A19" s="15">
        <v>43761.742179837966</v>
      </c>
      <c r="B19" s="6" t="s">
        <v>141</v>
      </c>
      <c r="C19" s="6" t="str">
        <f t="shared" si="0"/>
        <v>Akins</v>
      </c>
      <c r="D19" s="6" t="s">
        <v>194</v>
      </c>
      <c r="F19" s="4" t="str">
        <f t="shared" si="1"/>
        <v>Maria Contreras</v>
      </c>
      <c r="G19" s="6" t="s">
        <v>208</v>
      </c>
      <c r="AB19" s="4" t="s">
        <v>18</v>
      </c>
      <c r="AC19" s="4">
        <v>1</v>
      </c>
    </row>
    <row r="20" spans="1:29" ht="15.75" customHeight="1" x14ac:dyDescent="0.15">
      <c r="A20" s="15">
        <v>43761.777729745372</v>
      </c>
      <c r="B20" s="6" t="s">
        <v>141</v>
      </c>
      <c r="C20" s="6" t="str">
        <f t="shared" si="0"/>
        <v>Del Valle</v>
      </c>
      <c r="D20" s="6" t="s">
        <v>144</v>
      </c>
      <c r="F20" s="4" t="str">
        <f t="shared" si="1"/>
        <v>Emily Lopez Campos</v>
      </c>
      <c r="H20" s="6" t="s">
        <v>285</v>
      </c>
      <c r="AB20" s="4" t="s">
        <v>108</v>
      </c>
      <c r="AC20" s="4">
        <v>1</v>
      </c>
    </row>
    <row r="21" spans="1:29" ht="15.75" customHeight="1" x14ac:dyDescent="0.15">
      <c r="A21" s="15">
        <v>43761.81195609954</v>
      </c>
      <c r="B21" s="6" t="s">
        <v>9</v>
      </c>
      <c r="C21" s="6" t="str">
        <f t="shared" si="0"/>
        <v>Manor Early College High School + HS</v>
      </c>
      <c r="E21" s="6" t="s">
        <v>432</v>
      </c>
      <c r="F21" s="4" t="str">
        <f t="shared" si="1"/>
        <v>Marlene Rodriguez</v>
      </c>
      <c r="U21" s="6" t="s">
        <v>338</v>
      </c>
      <c r="AB21" s="4" t="s">
        <v>277</v>
      </c>
      <c r="AC21" s="4">
        <v>4</v>
      </c>
    </row>
    <row r="22" spans="1:29" ht="15.75" customHeight="1" x14ac:dyDescent="0.15">
      <c r="A22" s="15">
        <v>43762.350425173616</v>
      </c>
      <c r="B22" s="6" t="s">
        <v>141</v>
      </c>
      <c r="C22" s="6" t="str">
        <f t="shared" si="0"/>
        <v>Stony Point</v>
      </c>
      <c r="D22" s="6" t="s">
        <v>142</v>
      </c>
      <c r="F22" s="4" t="str">
        <f t="shared" si="1"/>
        <v>Kevin McMillan</v>
      </c>
      <c r="O22" s="6" t="s">
        <v>171</v>
      </c>
      <c r="AB22" s="4" t="s">
        <v>257</v>
      </c>
      <c r="AC22" s="4">
        <v>2</v>
      </c>
    </row>
    <row r="23" spans="1:29" ht="15.75" customHeight="1" x14ac:dyDescent="0.15">
      <c r="A23" s="15">
        <v>43762.468125312502</v>
      </c>
      <c r="B23" s="6" t="s">
        <v>141</v>
      </c>
      <c r="C23" s="6" t="str">
        <f t="shared" si="0"/>
        <v>Weiss</v>
      </c>
      <c r="D23" s="6" t="s">
        <v>168</v>
      </c>
      <c r="F23" s="4" t="str">
        <f t="shared" si="1"/>
        <v>Luz Sanchez</v>
      </c>
      <c r="P23" s="6" t="s">
        <v>367</v>
      </c>
      <c r="AB23" s="4" t="s">
        <v>166</v>
      </c>
      <c r="AC23" s="4">
        <v>1</v>
      </c>
    </row>
    <row r="24" spans="1:29" ht="15.75" customHeight="1" x14ac:dyDescent="0.15">
      <c r="A24" s="15">
        <v>43762.742632384259</v>
      </c>
      <c r="B24" s="6" t="s">
        <v>141</v>
      </c>
      <c r="C24" s="6" t="str">
        <f t="shared" si="0"/>
        <v>Manor New Tech</v>
      </c>
      <c r="D24" s="6" t="s">
        <v>272</v>
      </c>
      <c r="F24" s="4" t="str">
        <f t="shared" si="1"/>
        <v>Aileen Rodriguez</v>
      </c>
      <c r="L24" s="6" t="s">
        <v>278</v>
      </c>
      <c r="AB24" s="4" t="s">
        <v>323</v>
      </c>
      <c r="AC24" s="4">
        <v>1</v>
      </c>
    </row>
    <row r="25" spans="1:29" ht="15.75" customHeight="1" x14ac:dyDescent="0.15">
      <c r="A25" s="15">
        <v>43762.75067267361</v>
      </c>
      <c r="B25" s="6" t="s">
        <v>9</v>
      </c>
      <c r="C25" s="6" t="str">
        <f t="shared" si="0"/>
        <v>Manor New Tech</v>
      </c>
      <c r="E25" s="6" t="s">
        <v>272</v>
      </c>
      <c r="F25" s="4" t="str">
        <f t="shared" si="1"/>
        <v>Carolina Barboza</v>
      </c>
      <c r="V25" s="6" t="s">
        <v>277</v>
      </c>
      <c r="AB25" s="4" t="s">
        <v>143</v>
      </c>
      <c r="AC25" s="4">
        <v>1</v>
      </c>
    </row>
    <row r="26" spans="1:29" ht="15.75" customHeight="1" x14ac:dyDescent="0.15">
      <c r="A26" s="15">
        <v>43762.756331041666</v>
      </c>
      <c r="B26" s="6" t="s">
        <v>9</v>
      </c>
      <c r="C26" s="6" t="str">
        <f t="shared" si="0"/>
        <v>Del Valle</v>
      </c>
      <c r="E26" s="6" t="s">
        <v>144</v>
      </c>
      <c r="F26" s="4" t="str">
        <f t="shared" si="1"/>
        <v>Rocio Montero</v>
      </c>
      <c r="R26" s="6" t="s">
        <v>286</v>
      </c>
      <c r="AB26" s="4" t="s">
        <v>285</v>
      </c>
      <c r="AC26" s="4">
        <v>2</v>
      </c>
    </row>
    <row r="27" spans="1:29" ht="15.75" customHeight="1" x14ac:dyDescent="0.15">
      <c r="A27" s="15">
        <v>43762.767615150464</v>
      </c>
      <c r="B27" s="6" t="s">
        <v>9</v>
      </c>
      <c r="C27" s="6" t="str">
        <f t="shared" si="0"/>
        <v>Akins</v>
      </c>
      <c r="E27" s="6" t="s">
        <v>194</v>
      </c>
      <c r="F27" s="4" t="str">
        <f t="shared" si="1"/>
        <v>Edan Tapia-Lugo</v>
      </c>
      <c r="Q27" s="6" t="s">
        <v>323</v>
      </c>
      <c r="AB27" s="4" t="s">
        <v>259</v>
      </c>
      <c r="AC27" s="4">
        <v>1</v>
      </c>
    </row>
    <row r="28" spans="1:29" ht="15.75" customHeight="1" x14ac:dyDescent="0.15">
      <c r="A28" s="15">
        <v>43762.831883599538</v>
      </c>
      <c r="B28" s="6" t="s">
        <v>141</v>
      </c>
      <c r="C28" s="6" t="str">
        <f t="shared" si="0"/>
        <v>Manor Senior High School</v>
      </c>
      <c r="D28" s="6" t="s">
        <v>332</v>
      </c>
      <c r="F28" s="4" t="str">
        <f t="shared" si="1"/>
        <v>Alissa Ortiz Gonzalez</v>
      </c>
      <c r="M28" s="6" t="s">
        <v>335</v>
      </c>
      <c r="AB28" s="4" t="s">
        <v>114</v>
      </c>
      <c r="AC28" s="4">
        <v>1</v>
      </c>
    </row>
    <row r="29" spans="1:29" ht="15.75" customHeight="1" x14ac:dyDescent="0.15">
      <c r="A29" s="15">
        <v>43762.835657326388</v>
      </c>
      <c r="B29" s="6" t="s">
        <v>9</v>
      </c>
      <c r="C29" s="6" t="str">
        <f t="shared" si="0"/>
        <v>Del Valle</v>
      </c>
      <c r="E29" s="6" t="s">
        <v>144</v>
      </c>
      <c r="F29" s="4" t="str">
        <f t="shared" si="1"/>
        <v>Justice Warren</v>
      </c>
      <c r="R29" s="6" t="s">
        <v>148</v>
      </c>
      <c r="AB29" s="4" t="s">
        <v>146</v>
      </c>
      <c r="AC29" s="4">
        <v>1</v>
      </c>
    </row>
    <row r="30" spans="1:29" ht="15.75" customHeight="1" x14ac:dyDescent="0.15">
      <c r="A30" s="15">
        <v>43763.484841805555</v>
      </c>
      <c r="B30" s="6" t="s">
        <v>9</v>
      </c>
      <c r="C30" s="6" t="str">
        <f t="shared" si="0"/>
        <v>Manor Senior High School</v>
      </c>
      <c r="E30" s="6" t="s">
        <v>332</v>
      </c>
      <c r="F30" s="4" t="str">
        <f t="shared" si="1"/>
        <v>Jeremiah Cole</v>
      </c>
      <c r="W30" s="6" t="s">
        <v>398</v>
      </c>
      <c r="AB30" s="4" t="s">
        <v>190</v>
      </c>
      <c r="AC30" s="4">
        <v>2</v>
      </c>
    </row>
    <row r="31" spans="1:29" ht="15.75" customHeight="1" x14ac:dyDescent="0.15">
      <c r="A31" s="15">
        <v>43763.502875613427</v>
      </c>
      <c r="B31" s="6" t="s">
        <v>9</v>
      </c>
      <c r="C31" s="6" t="str">
        <f t="shared" si="0"/>
        <v>Manor Early College High School + HS</v>
      </c>
      <c r="E31" s="6" t="s">
        <v>432</v>
      </c>
      <c r="F31" s="4" t="str">
        <f t="shared" si="1"/>
        <v>Harith Harizal</v>
      </c>
      <c r="U31" s="6" t="s">
        <v>410</v>
      </c>
      <c r="AB31" s="4" t="s">
        <v>410</v>
      </c>
      <c r="AC31" s="4">
        <v>2</v>
      </c>
    </row>
    <row r="32" spans="1:29" ht="15.75" customHeight="1" x14ac:dyDescent="0.15">
      <c r="A32" s="15">
        <v>43766.244317268516</v>
      </c>
      <c r="B32" s="6" t="s">
        <v>141</v>
      </c>
      <c r="C32" s="6" t="str">
        <f t="shared" si="0"/>
        <v>Pflugerville</v>
      </c>
      <c r="D32" s="6" t="s">
        <v>149</v>
      </c>
      <c r="F32" s="4" t="str">
        <f t="shared" si="1"/>
        <v>Dajuan Jules</v>
      </c>
      <c r="N32" s="6" t="s">
        <v>166</v>
      </c>
      <c r="AB32" s="4" t="s">
        <v>189</v>
      </c>
      <c r="AC32" s="4">
        <v>1</v>
      </c>
    </row>
    <row r="33" spans="1:29" ht="15.75" customHeight="1" x14ac:dyDescent="0.15">
      <c r="A33" s="15">
        <v>43766.740793854166</v>
      </c>
      <c r="B33" s="6" t="s">
        <v>9</v>
      </c>
      <c r="C33" s="6" t="str">
        <f t="shared" si="0"/>
        <v>Stony Point</v>
      </c>
      <c r="E33" s="6" t="s">
        <v>142</v>
      </c>
      <c r="F33" s="4" t="str">
        <f t="shared" si="1"/>
        <v>Robert Ebem</v>
      </c>
      <c r="Y33" s="6" t="s">
        <v>185</v>
      </c>
      <c r="AB33" s="4" t="s">
        <v>398</v>
      </c>
      <c r="AC33" s="4">
        <v>2</v>
      </c>
    </row>
    <row r="34" spans="1:29" ht="15.75" customHeight="1" x14ac:dyDescent="0.15">
      <c r="A34" s="15">
        <v>43766.778117337963</v>
      </c>
      <c r="B34" s="6" t="s">
        <v>141</v>
      </c>
      <c r="C34" s="6" t="str">
        <f t="shared" si="0"/>
        <v>Weiss</v>
      </c>
      <c r="D34" s="6" t="s">
        <v>168</v>
      </c>
      <c r="F34" s="4" t="str">
        <f t="shared" si="1"/>
        <v>Gabriella Vallejo</v>
      </c>
      <c r="P34" s="6" t="s">
        <v>190</v>
      </c>
      <c r="AB34" s="4" t="s">
        <v>148</v>
      </c>
      <c r="AC34" s="4">
        <v>1</v>
      </c>
    </row>
    <row r="35" spans="1:29" ht="15.75" customHeight="1" x14ac:dyDescent="0.15">
      <c r="A35" s="15">
        <v>43766.845263136573</v>
      </c>
      <c r="B35" s="6" t="s">
        <v>9</v>
      </c>
      <c r="C35" s="6" t="str">
        <f t="shared" si="0"/>
        <v>Weiss</v>
      </c>
      <c r="E35" s="6" t="s">
        <v>168</v>
      </c>
      <c r="F35" s="4" t="str">
        <f t="shared" si="1"/>
        <v>Caleb Ulangca</v>
      </c>
      <c r="Z35" s="6" t="s">
        <v>108</v>
      </c>
      <c r="AB35" s="4" t="s">
        <v>347</v>
      </c>
      <c r="AC35" s="4">
        <v>1</v>
      </c>
    </row>
    <row r="36" spans="1:29" ht="15.75" customHeight="1" x14ac:dyDescent="0.15">
      <c r="A36" s="15">
        <v>43766.90460130787</v>
      </c>
      <c r="B36" s="6" t="s">
        <v>141</v>
      </c>
      <c r="C36" s="6" t="str">
        <f t="shared" si="0"/>
        <v>Manor Early College High School + HS</v>
      </c>
      <c r="D36" s="6" t="s">
        <v>432</v>
      </c>
      <c r="F36" s="4" t="str">
        <f t="shared" si="1"/>
        <v>Lilyana Chaney</v>
      </c>
      <c r="K36" s="6" t="s">
        <v>217</v>
      </c>
      <c r="AB36" s="4" t="s">
        <v>349</v>
      </c>
      <c r="AC36" s="4">
        <v>1</v>
      </c>
    </row>
    <row r="37" spans="1:29" ht="15.75" customHeight="1" x14ac:dyDescent="0.15">
      <c r="A37" s="15">
        <v>43767.40273371528</v>
      </c>
      <c r="B37" s="6" t="s">
        <v>141</v>
      </c>
      <c r="C37" s="6" t="str">
        <f t="shared" si="0"/>
        <v>Manor Early College High School + HS</v>
      </c>
      <c r="D37" s="6" t="s">
        <v>432</v>
      </c>
      <c r="F37" s="4" t="str">
        <f t="shared" si="1"/>
        <v>Marienne Duran Henriquez</v>
      </c>
      <c r="K37" s="6" t="s">
        <v>219</v>
      </c>
      <c r="AB37" s="4" t="s">
        <v>157</v>
      </c>
      <c r="AC37" s="4">
        <v>1</v>
      </c>
    </row>
    <row r="38" spans="1:29" ht="15.75" customHeight="1" x14ac:dyDescent="0.15">
      <c r="A38" s="15">
        <v>43767.708165787037</v>
      </c>
      <c r="B38" s="6" t="s">
        <v>9</v>
      </c>
      <c r="C38" s="6" t="str">
        <f t="shared" si="0"/>
        <v>Harmony</v>
      </c>
      <c r="E38" s="6" t="s">
        <v>247</v>
      </c>
      <c r="F38" s="4" t="str">
        <f t="shared" si="1"/>
        <v>Lucian Winkelmann Swaim</v>
      </c>
      <c r="S38" s="6" t="s">
        <v>248</v>
      </c>
      <c r="AB38" s="4" t="s">
        <v>171</v>
      </c>
      <c r="AC38" s="4">
        <v>1</v>
      </c>
    </row>
    <row r="39" spans="1:29" ht="15.75" customHeight="1" x14ac:dyDescent="0.15">
      <c r="A39" s="15">
        <v>43767.743956782404</v>
      </c>
      <c r="B39" s="6" t="s">
        <v>9</v>
      </c>
      <c r="C39" s="6" t="str">
        <f t="shared" si="0"/>
        <v>Manor New Tech</v>
      </c>
      <c r="E39" s="6" t="s">
        <v>272</v>
      </c>
      <c r="F39" s="4" t="str">
        <f t="shared" si="1"/>
        <v>Carolina Barboza</v>
      </c>
      <c r="V39" s="6" t="s">
        <v>277</v>
      </c>
      <c r="AB39" s="4" t="s">
        <v>212</v>
      </c>
      <c r="AC39" s="4">
        <v>1</v>
      </c>
    </row>
    <row r="40" spans="1:29" ht="15.75" customHeight="1" x14ac:dyDescent="0.15">
      <c r="A40" s="15">
        <v>43767.794061111112</v>
      </c>
      <c r="B40" s="6" t="s">
        <v>9</v>
      </c>
      <c r="C40" s="6" t="str">
        <f t="shared" si="0"/>
        <v>Manor Senior High School</v>
      </c>
      <c r="E40" s="6" t="s">
        <v>332</v>
      </c>
      <c r="F40" s="4" t="str">
        <f t="shared" si="1"/>
        <v>Jeremiah Cole</v>
      </c>
      <c r="W40" s="6" t="s">
        <v>398</v>
      </c>
      <c r="AB40" s="4" t="s">
        <v>336</v>
      </c>
      <c r="AC40" s="4">
        <v>1</v>
      </c>
    </row>
    <row r="41" spans="1:29" ht="15.75" customHeight="1" x14ac:dyDescent="0.15">
      <c r="A41" s="15">
        <v>43767.797285173612</v>
      </c>
      <c r="B41" s="6" t="s">
        <v>9</v>
      </c>
      <c r="C41" s="6" t="str">
        <f t="shared" si="0"/>
        <v>Hendrickson</v>
      </c>
      <c r="E41" s="6" t="s">
        <v>288</v>
      </c>
      <c r="F41" s="4" t="str">
        <f t="shared" si="1"/>
        <v>Trayton Selissen</v>
      </c>
      <c r="T41" s="6" t="s">
        <v>59</v>
      </c>
      <c r="AB41" s="4" t="s">
        <v>273</v>
      </c>
      <c r="AC41" s="4">
        <v>1</v>
      </c>
    </row>
    <row r="42" spans="1:29" ht="15.75" customHeight="1" x14ac:dyDescent="0.15">
      <c r="A42" s="15">
        <v>43767.846095277782</v>
      </c>
      <c r="B42" s="6" t="s">
        <v>9</v>
      </c>
      <c r="C42" s="6" t="str">
        <f t="shared" si="0"/>
        <v>Manor Early College High School + HS</v>
      </c>
      <c r="E42" s="6" t="s">
        <v>432</v>
      </c>
      <c r="F42" s="4" t="str">
        <f t="shared" si="1"/>
        <v>Harith Harizal</v>
      </c>
      <c r="U42" s="6" t="s">
        <v>410</v>
      </c>
      <c r="AB42" s="4" t="s">
        <v>217</v>
      </c>
      <c r="AC42" s="4">
        <v>1</v>
      </c>
    </row>
    <row r="43" spans="1:29" ht="15.75" customHeight="1" x14ac:dyDescent="0.15">
      <c r="A43" s="15">
        <v>43767.907557060185</v>
      </c>
      <c r="B43" s="6" t="s">
        <v>141</v>
      </c>
      <c r="C43" s="6" t="str">
        <f t="shared" si="0"/>
        <v>Harmony</v>
      </c>
      <c r="D43" s="6" t="s">
        <v>247</v>
      </c>
      <c r="F43" s="4" t="str">
        <f t="shared" si="1"/>
        <v>Amauri Clark</v>
      </c>
      <c r="I43" s="6" t="s">
        <v>258</v>
      </c>
      <c r="AB43" s="4" t="s">
        <v>248</v>
      </c>
      <c r="AC43" s="4">
        <v>1</v>
      </c>
    </row>
    <row r="44" spans="1:29" ht="15.75" customHeight="1" x14ac:dyDescent="0.15">
      <c r="A44" s="15">
        <v>43767.913839872686</v>
      </c>
      <c r="B44" s="6" t="s">
        <v>9</v>
      </c>
      <c r="C44" s="6" t="str">
        <f t="shared" si="0"/>
        <v>Del Valle</v>
      </c>
      <c r="E44" s="6" t="s">
        <v>144</v>
      </c>
      <c r="F44" s="4" t="str">
        <f t="shared" si="1"/>
        <v>Amanda Escalante</v>
      </c>
      <c r="R44" s="6" t="s">
        <v>400</v>
      </c>
      <c r="AB44" s="4" t="s">
        <v>367</v>
      </c>
      <c r="AC44" s="4">
        <v>1</v>
      </c>
    </row>
    <row r="45" spans="1:29" ht="15.75" customHeight="1" x14ac:dyDescent="0.15">
      <c r="A45" s="15">
        <v>43768.427390729164</v>
      </c>
      <c r="B45" s="6" t="s">
        <v>9</v>
      </c>
      <c r="C45" s="6" t="str">
        <f t="shared" si="0"/>
        <v>Del Valle</v>
      </c>
      <c r="E45" s="6" t="s">
        <v>144</v>
      </c>
      <c r="F45" s="4" t="str">
        <f t="shared" si="1"/>
        <v>Rand Lindsey</v>
      </c>
      <c r="R45" s="6" t="s">
        <v>306</v>
      </c>
      <c r="AB45" s="4" t="s">
        <v>225</v>
      </c>
      <c r="AC45" s="4">
        <v>1</v>
      </c>
    </row>
    <row r="46" spans="1:29" ht="15.75" customHeight="1" x14ac:dyDescent="0.15">
      <c r="A46" s="15">
        <v>43768.730180694445</v>
      </c>
      <c r="B46" s="6" t="s">
        <v>141</v>
      </c>
      <c r="C46" s="6" t="str">
        <f t="shared" si="0"/>
        <v>Stony Point</v>
      </c>
      <c r="D46" s="6" t="s">
        <v>142</v>
      </c>
      <c r="F46" s="4" t="str">
        <f t="shared" si="1"/>
        <v>Elizabeth Amend</v>
      </c>
      <c r="O46" s="6" t="s">
        <v>143</v>
      </c>
      <c r="AB46" s="4" t="s">
        <v>208</v>
      </c>
      <c r="AC46" s="4">
        <v>1</v>
      </c>
    </row>
    <row r="47" spans="1:29" ht="15.75" customHeight="1" x14ac:dyDescent="0.15">
      <c r="A47" s="15">
        <v>43768.753347002319</v>
      </c>
      <c r="B47" s="6" t="s">
        <v>9</v>
      </c>
      <c r="C47" s="6" t="str">
        <f t="shared" si="0"/>
        <v>Stony Point</v>
      </c>
      <c r="E47" s="6" t="s">
        <v>142</v>
      </c>
      <c r="F47" s="4" t="str">
        <f t="shared" si="1"/>
        <v>Aidan Lengua</v>
      </c>
      <c r="Y47" s="6" t="s">
        <v>204</v>
      </c>
      <c r="AB47" s="4" t="s">
        <v>219</v>
      </c>
      <c r="AC47" s="4">
        <v>1</v>
      </c>
    </row>
    <row r="48" spans="1:29" ht="15.75" customHeight="1" x14ac:dyDescent="0.15">
      <c r="A48" s="15">
        <v>43768.760275011577</v>
      </c>
      <c r="B48" s="6" t="s">
        <v>9</v>
      </c>
      <c r="C48" s="6" t="str">
        <f t="shared" si="0"/>
        <v>Weiss</v>
      </c>
      <c r="E48" s="6" t="s">
        <v>168</v>
      </c>
      <c r="F48" s="4" t="str">
        <f t="shared" si="1"/>
        <v>Rashi Yadav</v>
      </c>
      <c r="Z48" s="6" t="s">
        <v>120</v>
      </c>
      <c r="AB48" s="4" t="s">
        <v>338</v>
      </c>
      <c r="AC48" s="4">
        <v>2</v>
      </c>
    </row>
    <row r="49" spans="1:29" ht="13" x14ac:dyDescent="0.15">
      <c r="A49" s="15">
        <v>43768.771801365743</v>
      </c>
      <c r="B49" s="6" t="s">
        <v>141</v>
      </c>
      <c r="C49" s="6" t="str">
        <f t="shared" si="0"/>
        <v>Del Valle</v>
      </c>
      <c r="D49" s="6" t="s">
        <v>144</v>
      </c>
      <c r="F49" s="4" t="str">
        <f t="shared" si="1"/>
        <v>Lalit Khadka</v>
      </c>
      <c r="H49" s="6" t="s">
        <v>336</v>
      </c>
      <c r="AB49" s="4" t="s">
        <v>172</v>
      </c>
      <c r="AC49" s="4">
        <v>1</v>
      </c>
    </row>
    <row r="50" spans="1:29" ht="13" x14ac:dyDescent="0.15">
      <c r="A50" s="15">
        <v>43769.374464768523</v>
      </c>
      <c r="B50" s="6" t="s">
        <v>141</v>
      </c>
      <c r="C50" s="6" t="str">
        <f t="shared" si="0"/>
        <v>Manor Early College High School + HS</v>
      </c>
      <c r="D50" s="6" t="s">
        <v>432</v>
      </c>
      <c r="F50" s="4" t="str">
        <f t="shared" si="1"/>
        <v>Kiya Clay</v>
      </c>
      <c r="K50" s="6" t="s">
        <v>212</v>
      </c>
      <c r="AB50" s="4" t="s">
        <v>279</v>
      </c>
      <c r="AC50" s="4">
        <v>1</v>
      </c>
    </row>
    <row r="51" spans="1:29" ht="13" x14ac:dyDescent="0.15">
      <c r="A51" s="15">
        <v>43769.742996250003</v>
      </c>
      <c r="B51" s="6" t="s">
        <v>9</v>
      </c>
      <c r="C51" s="6" t="str">
        <f t="shared" si="0"/>
        <v>Hendrickson</v>
      </c>
      <c r="E51" s="6" t="s">
        <v>288</v>
      </c>
      <c r="F51" s="4" t="str">
        <f t="shared" si="1"/>
        <v>Bryan Pham</v>
      </c>
      <c r="T51" s="6" t="s">
        <v>18</v>
      </c>
      <c r="AB51" s="4" t="s">
        <v>337</v>
      </c>
      <c r="AC51" s="4">
        <v>1</v>
      </c>
    </row>
    <row r="52" spans="1:29" ht="13" x14ac:dyDescent="0.15">
      <c r="A52" s="15">
        <v>43769.746406261576</v>
      </c>
      <c r="B52" s="6" t="s">
        <v>141</v>
      </c>
      <c r="C52" s="6" t="str">
        <f t="shared" si="0"/>
        <v>Harmony</v>
      </c>
      <c r="D52" s="6" t="s">
        <v>247</v>
      </c>
      <c r="F52" s="4" t="str">
        <f t="shared" si="1"/>
        <v>Catherine Hyatt</v>
      </c>
      <c r="I52" s="6" t="s">
        <v>257</v>
      </c>
      <c r="AB52" s="4" t="s">
        <v>306</v>
      </c>
      <c r="AC52" s="4">
        <v>1</v>
      </c>
    </row>
    <row r="53" spans="1:29" ht="13" x14ac:dyDescent="0.15">
      <c r="A53" s="15">
        <v>43769.778497280087</v>
      </c>
      <c r="B53" s="6" t="s">
        <v>9</v>
      </c>
      <c r="C53" s="6" t="str">
        <f t="shared" si="0"/>
        <v>Manor Early College High School + HS</v>
      </c>
      <c r="E53" s="6" t="s">
        <v>432</v>
      </c>
      <c r="F53" s="4" t="str">
        <f t="shared" si="1"/>
        <v>Kaiya Bello-Munn</v>
      </c>
      <c r="U53" s="6" t="s">
        <v>347</v>
      </c>
      <c r="AB53" s="4" t="s">
        <v>120</v>
      </c>
      <c r="AC53" s="4">
        <v>1</v>
      </c>
    </row>
    <row r="54" spans="1:29" ht="13" x14ac:dyDescent="0.15">
      <c r="A54" s="15">
        <v>43769.840092453705</v>
      </c>
      <c r="B54" s="6" t="s">
        <v>141</v>
      </c>
      <c r="C54" s="6" t="str">
        <f t="shared" si="0"/>
        <v>Manor Senior High School</v>
      </c>
      <c r="D54" s="6" t="s">
        <v>332</v>
      </c>
      <c r="F54" s="4" t="str">
        <f t="shared" si="1"/>
        <v>Kaleb Ramirez</v>
      </c>
      <c r="M54" s="6" t="s">
        <v>349</v>
      </c>
      <c r="AB54" s="4" t="s">
        <v>185</v>
      </c>
      <c r="AC54" s="4">
        <v>2</v>
      </c>
    </row>
    <row r="55" spans="1:29" ht="13" x14ac:dyDescent="0.15">
      <c r="A55" s="15">
        <v>43769.863665659723</v>
      </c>
      <c r="B55" s="6" t="s">
        <v>9</v>
      </c>
      <c r="C55" s="6" t="str">
        <f t="shared" si="0"/>
        <v>Harmony</v>
      </c>
      <c r="E55" s="6" t="s">
        <v>247</v>
      </c>
      <c r="F55" s="4" t="str">
        <f t="shared" si="1"/>
        <v>Emin Koroglu</v>
      </c>
      <c r="S55" s="6" t="s">
        <v>259</v>
      </c>
      <c r="AB55" s="4" t="s">
        <v>286</v>
      </c>
      <c r="AC55" s="4">
        <v>1</v>
      </c>
    </row>
    <row r="56" spans="1:29" ht="13" x14ac:dyDescent="0.15">
      <c r="A56" s="15">
        <v>43770.302464224536</v>
      </c>
      <c r="B56" s="6" t="s">
        <v>9</v>
      </c>
      <c r="C56" s="6" t="str">
        <f t="shared" si="0"/>
        <v>Manor New Tech</v>
      </c>
      <c r="E56" s="6" t="s">
        <v>272</v>
      </c>
      <c r="F56" s="4" t="str">
        <f t="shared" si="1"/>
        <v>Maylo Garcia</v>
      </c>
      <c r="V56" s="6" t="s">
        <v>279</v>
      </c>
      <c r="AB56" s="4" t="s">
        <v>434</v>
      </c>
      <c r="AC56" s="4">
        <v>1</v>
      </c>
    </row>
    <row r="57" spans="1:29" ht="13" x14ac:dyDescent="0.15">
      <c r="A57" s="15">
        <v>43770.477059131939</v>
      </c>
      <c r="B57" s="6" t="s">
        <v>141</v>
      </c>
      <c r="C57" s="6" t="str">
        <f t="shared" si="0"/>
        <v>Pflugerville</v>
      </c>
      <c r="D57" s="6" t="s">
        <v>149</v>
      </c>
      <c r="F57" s="4" t="str">
        <f t="shared" si="1"/>
        <v>Keira Tran</v>
      </c>
      <c r="N57" s="6" t="s">
        <v>157</v>
      </c>
      <c r="AB57" s="4" t="s">
        <v>376</v>
      </c>
      <c r="AC57" s="4">
        <v>1</v>
      </c>
    </row>
    <row r="58" spans="1:29" ht="13" x14ac:dyDescent="0.15">
      <c r="A58" s="15">
        <v>43770.641977002313</v>
      </c>
      <c r="B58" s="6" t="s">
        <v>9</v>
      </c>
      <c r="C58" s="6" t="str">
        <f t="shared" si="0"/>
        <v>Manor Senior High School</v>
      </c>
      <c r="E58" s="6" t="s">
        <v>332</v>
      </c>
      <c r="F58" s="4" t="str">
        <f t="shared" si="1"/>
        <v>Pradeep Tamang</v>
      </c>
      <c r="W58" s="6" t="s">
        <v>337</v>
      </c>
      <c r="AB58" s="4" t="s">
        <v>216</v>
      </c>
      <c r="AC58" s="4">
        <v>1</v>
      </c>
    </row>
    <row r="59" spans="1:29" ht="13" x14ac:dyDescent="0.15">
      <c r="A59" s="15">
        <v>43771.358288599542</v>
      </c>
      <c r="B59" s="6" t="s">
        <v>9</v>
      </c>
      <c r="C59" s="6" t="str">
        <f t="shared" si="0"/>
        <v>Manor New Tech</v>
      </c>
      <c r="E59" s="6" t="s">
        <v>272</v>
      </c>
      <c r="F59" s="4" t="str">
        <f t="shared" si="1"/>
        <v>Carolina Barboza</v>
      </c>
      <c r="V59" s="6" t="s">
        <v>277</v>
      </c>
      <c r="AB59" s="4" t="s">
        <v>59</v>
      </c>
      <c r="AC59" s="4">
        <v>1</v>
      </c>
    </row>
    <row r="60" spans="1:29" ht="13" x14ac:dyDescent="0.15">
      <c r="A60" s="15">
        <v>43773.719488402778</v>
      </c>
      <c r="B60" s="6" t="s">
        <v>9</v>
      </c>
      <c r="C60" s="6" t="str">
        <f t="shared" si="0"/>
        <v>Stony Point</v>
      </c>
      <c r="E60" s="6" t="s">
        <v>142</v>
      </c>
      <c r="F60" s="4" t="str">
        <f t="shared" si="1"/>
        <v>Robert Ebem</v>
      </c>
      <c r="Y60" s="6" t="s">
        <v>185</v>
      </c>
      <c r="AB60" s="4" t="s">
        <v>209</v>
      </c>
      <c r="AC60" s="4">
        <v>1</v>
      </c>
    </row>
    <row r="61" spans="1:29" ht="13" x14ac:dyDescent="0.15">
      <c r="A61" s="15">
        <v>43773.743840682873</v>
      </c>
      <c r="B61" s="6" t="s">
        <v>141</v>
      </c>
      <c r="C61" s="6" t="str">
        <f t="shared" si="0"/>
        <v>Akins</v>
      </c>
      <c r="D61" s="6" t="s">
        <v>194</v>
      </c>
      <c r="F61" s="4" t="str">
        <f t="shared" si="1"/>
        <v>Shaun Cabase</v>
      </c>
      <c r="G61" s="6" t="s">
        <v>434</v>
      </c>
      <c r="AB61" s="4" t="s">
        <v>428</v>
      </c>
      <c r="AC61" s="4">
        <v>78</v>
      </c>
    </row>
    <row r="62" spans="1:29" ht="13" x14ac:dyDescent="0.15">
      <c r="A62" s="15">
        <v>43774.180213958331</v>
      </c>
      <c r="B62" s="6" t="s">
        <v>141</v>
      </c>
      <c r="C62" s="6" t="str">
        <f t="shared" si="0"/>
        <v>Weiss</v>
      </c>
      <c r="D62" s="6" t="s">
        <v>168</v>
      </c>
      <c r="F62" s="4" t="str">
        <f t="shared" si="1"/>
        <v>Isaac Ahonle</v>
      </c>
      <c r="P62" s="6" t="s">
        <v>189</v>
      </c>
    </row>
    <row r="63" spans="1:29" ht="13" x14ac:dyDescent="0.15">
      <c r="A63" s="15">
        <v>43774.57460983796</v>
      </c>
      <c r="B63" s="6" t="s">
        <v>141</v>
      </c>
      <c r="C63" s="6" t="str">
        <f t="shared" si="0"/>
        <v>Pflugerville</v>
      </c>
      <c r="D63" s="6" t="s">
        <v>149</v>
      </c>
      <c r="F63" s="4" t="str">
        <f t="shared" si="1"/>
        <v>Marley McMillan</v>
      </c>
      <c r="N63" s="6" t="s">
        <v>172</v>
      </c>
    </row>
    <row r="64" spans="1:29" ht="13" x14ac:dyDescent="0.15">
      <c r="A64" s="15">
        <v>43774.70202542824</v>
      </c>
      <c r="B64" s="6" t="s">
        <v>141</v>
      </c>
      <c r="D64" s="6" t="s">
        <v>247</v>
      </c>
      <c r="I64" s="6" t="s">
        <v>257</v>
      </c>
    </row>
    <row r="65" spans="1:25" ht="13" x14ac:dyDescent="0.15">
      <c r="A65" s="15">
        <v>43774.729747465273</v>
      </c>
      <c r="B65" s="6" t="s">
        <v>9</v>
      </c>
      <c r="E65" s="6" t="s">
        <v>288</v>
      </c>
      <c r="T65" s="6" t="s">
        <v>53</v>
      </c>
    </row>
    <row r="66" spans="1:25" ht="13" x14ac:dyDescent="0.15">
      <c r="A66" s="15">
        <v>43775.337723784723</v>
      </c>
      <c r="B66" s="6" t="s">
        <v>9</v>
      </c>
      <c r="E66" s="6" t="s">
        <v>144</v>
      </c>
      <c r="R66" s="6" t="s">
        <v>417</v>
      </c>
    </row>
    <row r="67" spans="1:25" ht="13" x14ac:dyDescent="0.15">
      <c r="A67" s="15">
        <v>43775.373999907402</v>
      </c>
      <c r="B67" s="6" t="s">
        <v>141</v>
      </c>
      <c r="D67" s="6" t="s">
        <v>332</v>
      </c>
      <c r="M67" s="6" t="s">
        <v>333</v>
      </c>
    </row>
    <row r="68" spans="1:25" ht="13" x14ac:dyDescent="0.15">
      <c r="A68" s="15">
        <v>43775.418668333332</v>
      </c>
      <c r="B68" s="6" t="s">
        <v>141</v>
      </c>
      <c r="D68" s="6" t="s">
        <v>432</v>
      </c>
      <c r="K68" s="6" t="s">
        <v>230</v>
      </c>
    </row>
    <row r="69" spans="1:25" ht="13" x14ac:dyDescent="0.15">
      <c r="A69" s="15">
        <v>43775.440373518519</v>
      </c>
      <c r="B69" s="6" t="s">
        <v>9</v>
      </c>
      <c r="E69" s="6" t="s">
        <v>332</v>
      </c>
      <c r="W69" s="6" t="s">
        <v>337</v>
      </c>
    </row>
    <row r="70" spans="1:25" ht="13" x14ac:dyDescent="0.15">
      <c r="A70" s="15">
        <v>43775.440582719908</v>
      </c>
      <c r="B70" s="6" t="s">
        <v>141</v>
      </c>
      <c r="D70" s="6" t="s">
        <v>194</v>
      </c>
      <c r="G70" s="6" t="s">
        <v>195</v>
      </c>
    </row>
    <row r="71" spans="1:25" ht="13" x14ac:dyDescent="0.15">
      <c r="A71" s="15">
        <v>43775.440966458336</v>
      </c>
      <c r="B71" s="6" t="s">
        <v>141</v>
      </c>
      <c r="D71" s="6" t="s">
        <v>194</v>
      </c>
      <c r="G71" s="6" t="s">
        <v>208</v>
      </c>
    </row>
    <row r="72" spans="1:25" ht="13" x14ac:dyDescent="0.15">
      <c r="A72" s="15">
        <v>43775.537263923616</v>
      </c>
      <c r="B72" s="6" t="s">
        <v>9</v>
      </c>
      <c r="E72" s="6" t="s">
        <v>272</v>
      </c>
      <c r="V72" s="6" t="s">
        <v>277</v>
      </c>
    </row>
    <row r="73" spans="1:25" ht="13" x14ac:dyDescent="0.15">
      <c r="A73" s="15">
        <v>43775.659850613425</v>
      </c>
      <c r="B73" s="6" t="s">
        <v>9</v>
      </c>
      <c r="E73" s="6" t="s">
        <v>194</v>
      </c>
      <c r="Q73" s="6" t="s">
        <v>327</v>
      </c>
    </row>
    <row r="74" spans="1:25" ht="13" x14ac:dyDescent="0.15">
      <c r="A74" s="15">
        <v>43775.735759733798</v>
      </c>
      <c r="B74" s="6" t="s">
        <v>9</v>
      </c>
      <c r="E74" s="6" t="s">
        <v>142</v>
      </c>
      <c r="Y74" s="6" t="s">
        <v>404</v>
      </c>
    </row>
    <row r="75" spans="1:25" ht="13" x14ac:dyDescent="0.15">
      <c r="A75" s="15">
        <v>43775.749279247684</v>
      </c>
      <c r="B75" s="6" t="s">
        <v>141</v>
      </c>
      <c r="D75" s="6" t="s">
        <v>194</v>
      </c>
      <c r="G75" s="6" t="s">
        <v>200</v>
      </c>
    </row>
    <row r="76" spans="1:25" ht="13" x14ac:dyDescent="0.15">
      <c r="A76" s="15">
        <v>43775.827093368054</v>
      </c>
      <c r="B76" s="6" t="s">
        <v>141</v>
      </c>
      <c r="D76" s="6" t="s">
        <v>149</v>
      </c>
      <c r="N76" s="6" t="s">
        <v>172</v>
      </c>
    </row>
    <row r="77" spans="1:25" ht="13" x14ac:dyDescent="0.15">
      <c r="A77" s="15">
        <v>43775.844153298611</v>
      </c>
      <c r="B77" s="6" t="s">
        <v>141</v>
      </c>
      <c r="D77" s="6" t="s">
        <v>432</v>
      </c>
      <c r="K77" s="6" t="s">
        <v>232</v>
      </c>
    </row>
    <row r="78" spans="1:25" ht="13" x14ac:dyDescent="0.15">
      <c r="A78" s="15">
        <v>43775.889514317125</v>
      </c>
      <c r="B78" s="6" t="s">
        <v>141</v>
      </c>
      <c r="D78" s="6" t="s">
        <v>168</v>
      </c>
      <c r="P78" s="6" t="s">
        <v>189</v>
      </c>
    </row>
    <row r="79" spans="1:25" ht="13" x14ac:dyDescent="0.15">
      <c r="A79" s="15">
        <v>43776.404957777777</v>
      </c>
      <c r="B79" s="6" t="s">
        <v>141</v>
      </c>
      <c r="D79" s="6" t="s">
        <v>432</v>
      </c>
      <c r="K79" s="6" t="s">
        <v>230</v>
      </c>
    </row>
    <row r="80" spans="1:25" ht="13" x14ac:dyDescent="0.15">
      <c r="A80" s="15">
        <v>43776.732760092593</v>
      </c>
      <c r="B80" s="6" t="s">
        <v>141</v>
      </c>
      <c r="D80" s="6" t="s">
        <v>272</v>
      </c>
      <c r="L80" s="6" t="s">
        <v>273</v>
      </c>
    </row>
    <row r="81" spans="1:26" ht="13" x14ac:dyDescent="0.15">
      <c r="A81" s="15">
        <v>43776.761623425926</v>
      </c>
      <c r="B81" s="6" t="s">
        <v>9</v>
      </c>
      <c r="E81" s="6" t="s">
        <v>144</v>
      </c>
      <c r="R81" s="6" t="s">
        <v>300</v>
      </c>
    </row>
    <row r="82" spans="1:26" ht="13" x14ac:dyDescent="0.15">
      <c r="A82" s="15">
        <v>43776.793625578706</v>
      </c>
      <c r="B82" s="6" t="s">
        <v>9</v>
      </c>
      <c r="E82" s="6" t="s">
        <v>288</v>
      </c>
      <c r="T82" s="6" t="s">
        <v>27</v>
      </c>
    </row>
    <row r="83" spans="1:26" ht="13" x14ac:dyDescent="0.15">
      <c r="A83" s="15">
        <v>43776.802812916663</v>
      </c>
      <c r="B83" s="6" t="s">
        <v>9</v>
      </c>
      <c r="E83" s="6" t="s">
        <v>194</v>
      </c>
      <c r="Q83" s="6" t="s">
        <v>325</v>
      </c>
    </row>
    <row r="84" spans="1:26" ht="13" x14ac:dyDescent="0.15">
      <c r="A84" s="15">
        <v>43777.43426130787</v>
      </c>
      <c r="B84" s="6" t="s">
        <v>9</v>
      </c>
      <c r="E84" s="6" t="s">
        <v>272</v>
      </c>
      <c r="V84" s="6" t="s">
        <v>277</v>
      </c>
    </row>
    <row r="85" spans="1:26" ht="13" x14ac:dyDescent="0.15">
      <c r="A85" s="15">
        <v>43779.597018437504</v>
      </c>
      <c r="B85" s="6" t="s">
        <v>9</v>
      </c>
      <c r="E85" s="6" t="s">
        <v>432</v>
      </c>
      <c r="U85" s="6" t="s">
        <v>410</v>
      </c>
    </row>
    <row r="86" spans="1:26" ht="13" x14ac:dyDescent="0.15">
      <c r="A86" s="15">
        <v>43780.72508621528</v>
      </c>
      <c r="B86" s="6" t="s">
        <v>9</v>
      </c>
      <c r="E86" s="6" t="s">
        <v>144</v>
      </c>
      <c r="R86" s="6" t="s">
        <v>162</v>
      </c>
    </row>
    <row r="87" spans="1:26" ht="13" x14ac:dyDescent="0.15">
      <c r="A87" s="15">
        <v>43780.752220439812</v>
      </c>
      <c r="B87" s="6" t="s">
        <v>9</v>
      </c>
      <c r="E87" s="6" t="s">
        <v>168</v>
      </c>
      <c r="Z87" s="6" t="s">
        <v>104</v>
      </c>
    </row>
    <row r="88" spans="1:26" ht="13" x14ac:dyDescent="0.15">
      <c r="A88" s="15">
        <v>43780.78931724537</v>
      </c>
      <c r="B88" s="6" t="s">
        <v>141</v>
      </c>
      <c r="D88" s="6" t="s">
        <v>432</v>
      </c>
      <c r="K88" s="6" t="s">
        <v>230</v>
      </c>
    </row>
    <row r="89" spans="1:26" ht="13" x14ac:dyDescent="0.15">
      <c r="A89" s="15">
        <v>43780.820495833337</v>
      </c>
      <c r="B89" s="6" t="s">
        <v>9</v>
      </c>
      <c r="E89" s="6" t="s">
        <v>142</v>
      </c>
      <c r="Y89" s="6" t="s">
        <v>422</v>
      </c>
    </row>
    <row r="90" spans="1:26" ht="13" x14ac:dyDescent="0.15">
      <c r="C90" s="6" t="str">
        <f t="shared" ref="C90:C99" si="2">D90&amp;E90</f>
        <v/>
      </c>
      <c r="F90" s="4" t="str">
        <f t="shared" ref="F90:F105" si="3">G90&amp;H90&amp;I90&amp;J90&amp;K90&amp;L90&amp;M90&amp;N90&amp;O90&amp;P90&amp;Q90&amp;R90&amp;S90&amp;T90&amp;U90&amp;V90&amp;W90&amp;X90&amp;Y90&amp;Z90</f>
        <v/>
      </c>
    </row>
    <row r="91" spans="1:26" ht="13" x14ac:dyDescent="0.15">
      <c r="C91" s="6" t="str">
        <f t="shared" si="2"/>
        <v/>
      </c>
      <c r="F91" s="4" t="str">
        <f t="shared" si="3"/>
        <v/>
      </c>
    </row>
    <row r="92" spans="1:26" ht="13" x14ac:dyDescent="0.15">
      <c r="C92" s="6" t="str">
        <f t="shared" si="2"/>
        <v/>
      </c>
      <c r="F92" s="4" t="str">
        <f t="shared" si="3"/>
        <v/>
      </c>
    </row>
    <row r="93" spans="1:26" ht="13" x14ac:dyDescent="0.15">
      <c r="C93" s="6" t="str">
        <f t="shared" si="2"/>
        <v/>
      </c>
      <c r="F93" s="4" t="str">
        <f t="shared" si="3"/>
        <v/>
      </c>
    </row>
    <row r="94" spans="1:26" ht="13" x14ac:dyDescent="0.15">
      <c r="C94" s="6" t="str">
        <f t="shared" si="2"/>
        <v/>
      </c>
      <c r="F94" s="4" t="str">
        <f t="shared" si="3"/>
        <v/>
      </c>
    </row>
    <row r="95" spans="1:26" ht="13" x14ac:dyDescent="0.15">
      <c r="C95" s="6" t="str">
        <f t="shared" si="2"/>
        <v/>
      </c>
      <c r="F95" s="4" t="str">
        <f t="shared" si="3"/>
        <v/>
      </c>
    </row>
    <row r="96" spans="1:26" ht="13" x14ac:dyDescent="0.15">
      <c r="C96" s="6" t="str">
        <f t="shared" si="2"/>
        <v/>
      </c>
      <c r="F96" s="4" t="str">
        <f t="shared" si="3"/>
        <v/>
      </c>
    </row>
    <row r="97" spans="3:6" ht="13" x14ac:dyDescent="0.15">
      <c r="C97" s="6" t="str">
        <f t="shared" si="2"/>
        <v/>
      </c>
      <c r="F97" s="4" t="str">
        <f t="shared" si="3"/>
        <v/>
      </c>
    </row>
    <row r="98" spans="3:6" ht="13" x14ac:dyDescent="0.15">
      <c r="C98" s="6" t="str">
        <f t="shared" si="2"/>
        <v/>
      </c>
      <c r="F98" s="4" t="str">
        <f t="shared" si="3"/>
        <v/>
      </c>
    </row>
    <row r="99" spans="3:6" ht="13" x14ac:dyDescent="0.15">
      <c r="C99" s="6" t="str">
        <f t="shared" si="2"/>
        <v/>
      </c>
      <c r="F99" s="4" t="str">
        <f t="shared" si="3"/>
        <v/>
      </c>
    </row>
    <row r="100" spans="3:6" ht="13" x14ac:dyDescent="0.15">
      <c r="F100" s="4" t="str">
        <f t="shared" si="3"/>
        <v/>
      </c>
    </row>
    <row r="101" spans="3:6" ht="13" x14ac:dyDescent="0.15">
      <c r="F101" s="4" t="str">
        <f t="shared" si="3"/>
        <v/>
      </c>
    </row>
    <row r="102" spans="3:6" ht="13" x14ac:dyDescent="0.15">
      <c r="F102" s="4" t="str">
        <f t="shared" si="3"/>
        <v/>
      </c>
    </row>
    <row r="103" spans="3:6" ht="13" x14ac:dyDescent="0.15">
      <c r="F103" s="4" t="str">
        <f t="shared" si="3"/>
        <v/>
      </c>
    </row>
    <row r="104" spans="3:6" ht="13" x14ac:dyDescent="0.15">
      <c r="F104" s="4" t="str">
        <f t="shared" si="3"/>
        <v/>
      </c>
    </row>
    <row r="105" spans="3:6" ht="13" x14ac:dyDescent="0.15">
      <c r="F105" s="4" t="str">
        <f t="shared" si="3"/>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22.6640625" customWidth="1"/>
    <col min="2" max="2" width="21.5" customWidth="1"/>
  </cols>
  <sheetData>
    <row r="1" spans="1:26" ht="15.75" customHeight="1" x14ac:dyDescent="0.15">
      <c r="A1" s="1" t="s">
        <v>1</v>
      </c>
      <c r="B1" s="19" t="s">
        <v>435</v>
      </c>
      <c r="C1" s="19" t="s">
        <v>436</v>
      </c>
      <c r="D1" s="20" t="s">
        <v>437</v>
      </c>
      <c r="E1" s="1" t="s">
        <v>438</v>
      </c>
      <c r="F1" s="1" t="s">
        <v>439</v>
      </c>
      <c r="G1" s="1" t="s">
        <v>440</v>
      </c>
      <c r="H1" s="1" t="s">
        <v>441</v>
      </c>
      <c r="I1" s="1" t="s">
        <v>442</v>
      </c>
      <c r="J1" s="1" t="s">
        <v>443</v>
      </c>
      <c r="K1" s="21" t="s">
        <v>444</v>
      </c>
      <c r="L1" s="1" t="s">
        <v>445</v>
      </c>
      <c r="M1" s="1" t="s">
        <v>446</v>
      </c>
      <c r="N1" s="1" t="s">
        <v>447</v>
      </c>
      <c r="O1" s="3"/>
      <c r="P1" s="3"/>
      <c r="Q1" s="3"/>
      <c r="R1" s="3"/>
      <c r="S1" s="3"/>
      <c r="T1" s="3"/>
      <c r="U1" s="3"/>
      <c r="V1" s="3"/>
      <c r="W1" s="3"/>
      <c r="X1" s="3"/>
      <c r="Y1" s="3"/>
      <c r="Z1" s="3"/>
    </row>
    <row r="2" spans="1:26" ht="13" x14ac:dyDescent="0.15">
      <c r="A2" s="4">
        <f>'Attendance Summary'!A4</f>
        <v>0</v>
      </c>
      <c r="B2" s="22" t="e">
        <f ca="1">AVERAGE(C2:H2)</f>
        <v>#NAME?</v>
      </c>
      <c r="C2" s="22" t="e">
        <f ca="1">(_xludf.IFNA(VLOOKUP(A2,'ET #5'!F:G,2,FALSE),"0"))</f>
        <v>#NAME?</v>
      </c>
      <c r="D2" s="23" t="e">
        <f ca="1">(_xludf.IFNA(VLOOKUP(A2,'ET #6'!F:G,2,FALSE),"0"))</f>
        <v>#NAME?</v>
      </c>
      <c r="E2" s="23" t="e">
        <f ca="1">(_xludf.IFNA(VLOOKUP(A2,'ET #7'!F:G,2,FALSE),"0"))</f>
        <v>#NAME?</v>
      </c>
      <c r="F2" s="23" t="e">
        <f ca="1">(_xludf.IFNA(VLOOKUP(A2,'ET #8'!F:G,2,FALSE),"0"))</f>
        <v>#NAME?</v>
      </c>
      <c r="G2" s="23" t="e">
        <f ca="1">(_xludf.IFNA(VLOOKUP(A2,'ET #9'!F:G,2,FALSE),"0"))</f>
        <v>#NAME?</v>
      </c>
      <c r="H2" s="23" t="e">
        <f ca="1">(_xludf.IFNA(VLOOKUP(A2,'ET #10'!D:E,2,FALSE),"0"))</f>
        <v>#NAME?</v>
      </c>
      <c r="K2" s="24" t="e">
        <f ca="1">(_xludf.IFNA(VLOOKUP(A2,'ET #13'!D:E,2,FALSE),"0"))</f>
        <v>#NAME?</v>
      </c>
      <c r="L2" s="24" t="e">
        <f ca="1">(_xludf.IFNA(VLOOKUP(A2,'ET #14'!D:E,2,FALSE),"0"))</f>
        <v>#NAME?</v>
      </c>
      <c r="M2" s="24" t="e">
        <f ca="1">(_xludf.IFNA(VLOOKUP(A2,'ET #15'!D:E,2,FALSE),"0"))</f>
        <v>#NAME?</v>
      </c>
      <c r="N2" s="24" t="e">
        <f ca="1">(_xludf.IFNA(VLOOKUP(A2,'ET #16'!D:E,2,FALSE),"0"))</f>
        <v>#NAME?</v>
      </c>
    </row>
    <row r="3" spans="1:26" ht="13" x14ac:dyDescent="0.15">
      <c r="A3" s="4" t="str">
        <f>'Attendance Summary'!A5</f>
        <v>A'Miracle Davis</v>
      </c>
      <c r="B3" s="22" t="e">
        <f t="shared" ref="B3:B329" ca="1" si="0">AVERAGE(C3:Z3)</f>
        <v>#NAME?</v>
      </c>
      <c r="C3" s="22" t="e">
        <f ca="1">(_xludf.IFNA(VLOOKUP(A3,'ET #5'!F:G,2,FALSE),"0"))</f>
        <v>#NAME?</v>
      </c>
      <c r="D3" s="23" t="e">
        <f ca="1">(_xludf.IFNA(VLOOKUP(A3,'ET #6'!F:G,2,FALSE),"0"))</f>
        <v>#NAME?</v>
      </c>
      <c r="E3" s="23" t="e">
        <f ca="1">(_xludf.IFNA(VLOOKUP(A3,'ET #7'!F:G,2,FALSE),"0"))</f>
        <v>#NAME?</v>
      </c>
      <c r="F3" s="23" t="e">
        <f ca="1">(_xludf.IFNA(VLOOKUP(A3,'ET #8'!F:G,2,FALSE),"0"))</f>
        <v>#NAME?</v>
      </c>
      <c r="G3" s="23" t="e">
        <f ca="1">(_xludf.IFNA(VLOOKUP(A3,'ET #9'!F:G,2,FALSE),"0"))</f>
        <v>#NAME?</v>
      </c>
      <c r="H3" s="23" t="e">
        <f ca="1">(_xludf.IFNA(VLOOKUP(A3,'ET #10'!D:E,2,FALSE),"0"))</f>
        <v>#NAME?</v>
      </c>
      <c r="I3" s="23" t="e">
        <f ca="1">(_xludf.IFNA(VLOOKUP(A3,'ET #11'!F:G,2,FALSE),"0"))</f>
        <v>#NAME?</v>
      </c>
      <c r="J3" s="23" t="e">
        <f ca="1">(_xludf.IFNA(VLOOKUP(A3,'ET #12'!F:G,2,FALSE),"0"))</f>
        <v>#NAME?</v>
      </c>
      <c r="K3" s="24" t="e">
        <f ca="1">(_xludf.IFNA(VLOOKUP(A3,'ET #13'!D:E,2,FALSE),"0"))</f>
        <v>#NAME?</v>
      </c>
      <c r="L3" s="24" t="e">
        <f ca="1">(_xludf.IFNA(VLOOKUP(A3,'ET #14'!D:E,2,FALSE),"0"))</f>
        <v>#NAME?</v>
      </c>
      <c r="M3" s="24" t="e">
        <f ca="1">(_xludf.IFNA(VLOOKUP(A3,'ET #15'!D:E,2,FALSE),"0"))</f>
        <v>#NAME?</v>
      </c>
      <c r="N3" s="24" t="e">
        <f ca="1">(_xludf.IFNA(VLOOKUP(A3,'ET #16'!D:E,2,FALSE),"0"))</f>
        <v>#NAME?</v>
      </c>
    </row>
    <row r="4" spans="1:26" ht="13" x14ac:dyDescent="0.15">
      <c r="A4" s="4" t="str">
        <f>'Attendance Summary'!A6</f>
        <v>Abbas Abidi</v>
      </c>
      <c r="B4" s="22" t="e">
        <f t="shared" ca="1" si="0"/>
        <v>#NAME?</v>
      </c>
      <c r="C4" s="22" t="e">
        <f ca="1">(_xludf.IFNA(VLOOKUP(A4,'ET #5'!F:G,2,FALSE),"0"))</f>
        <v>#NAME?</v>
      </c>
      <c r="D4" s="23" t="e">
        <f ca="1">(_xludf.IFNA(VLOOKUP(A4,'ET #6'!F:G,2,FALSE),"0"))</f>
        <v>#NAME?</v>
      </c>
      <c r="E4" s="23" t="e">
        <f ca="1">(_xludf.IFNA(VLOOKUP(A4,'ET #7'!F:G,2,FALSE),"0"))</f>
        <v>#NAME?</v>
      </c>
      <c r="F4" s="23" t="e">
        <f ca="1">(_xludf.IFNA(VLOOKUP(A4,'ET #8'!F:G,2,FALSE),"0"))</f>
        <v>#NAME?</v>
      </c>
      <c r="G4" s="23" t="e">
        <f ca="1">(_xludf.IFNA(VLOOKUP(A4,'ET #9'!F:G,2,FALSE),"0"))</f>
        <v>#NAME?</v>
      </c>
      <c r="H4" s="23" t="e">
        <f ca="1">(_xludf.IFNA(VLOOKUP(A4,'ET #10'!D:E,2,FALSE),"0"))</f>
        <v>#NAME?</v>
      </c>
      <c r="I4" s="23" t="e">
        <f ca="1">(_xludf.IFNA(VLOOKUP(A4,'ET #11'!F:G,2,FALSE),"0"))</f>
        <v>#NAME?</v>
      </c>
      <c r="J4" s="23" t="e">
        <f ca="1">(_xludf.IFNA(VLOOKUP(A4,'ET #12'!F:G,2,FALSE),"0"))</f>
        <v>#NAME?</v>
      </c>
      <c r="K4" s="24" t="e">
        <f ca="1">(_xludf.IFNA(VLOOKUP(A4,'ET #13'!D:E,2,FALSE),"0"))</f>
        <v>#NAME?</v>
      </c>
      <c r="L4" s="24" t="e">
        <f ca="1">(_xludf.IFNA(VLOOKUP(A4,'ET #14'!D:E,2,FALSE),"0"))</f>
        <v>#NAME?</v>
      </c>
      <c r="M4" s="24" t="e">
        <f ca="1">(_xludf.IFNA(VLOOKUP(A4,'ET #15'!D:E,2,FALSE),"0"))</f>
        <v>#NAME?</v>
      </c>
      <c r="N4" s="24" t="e">
        <f ca="1">(_xludf.IFNA(VLOOKUP(A4,'ET #16'!D:E,2,FALSE),"0"))</f>
        <v>#NAME?</v>
      </c>
    </row>
    <row r="5" spans="1:26" ht="13" x14ac:dyDescent="0.15">
      <c r="A5" s="4" t="str">
        <f>'Attendance Summary'!A7</f>
        <v>Abdourahamane Ndiaye</v>
      </c>
      <c r="B5" s="22" t="e">
        <f t="shared" ca="1" si="0"/>
        <v>#NAME?</v>
      </c>
      <c r="C5" s="22" t="e">
        <f ca="1">(_xludf.IFNA(VLOOKUP(A5,'ET #5'!F:G,2,FALSE),"0"))</f>
        <v>#NAME?</v>
      </c>
      <c r="D5" s="23" t="e">
        <f ca="1">(_xludf.IFNA(VLOOKUP(A5,'ET #6'!F:G,2,FALSE),"0"))</f>
        <v>#NAME?</v>
      </c>
      <c r="E5" s="23" t="e">
        <f ca="1">(_xludf.IFNA(VLOOKUP(A5,'ET #7'!F:G,2,FALSE),"0"))</f>
        <v>#NAME?</v>
      </c>
      <c r="F5" s="23" t="e">
        <f ca="1">(_xludf.IFNA(VLOOKUP(A5,'ET #8'!F:G,2,FALSE),"0"))</f>
        <v>#NAME?</v>
      </c>
      <c r="G5" s="23" t="e">
        <f ca="1">(_xludf.IFNA(VLOOKUP(A5,'ET #9'!F:G,2,FALSE),"0"))</f>
        <v>#NAME?</v>
      </c>
      <c r="H5" s="23" t="e">
        <f ca="1">(_xludf.IFNA(VLOOKUP(A5,'ET #10'!D:E,2,FALSE),"0"))</f>
        <v>#NAME?</v>
      </c>
      <c r="I5" s="23" t="e">
        <f ca="1">(_xludf.IFNA(VLOOKUP(A5,'ET #11'!F:G,2,FALSE),"0"))</f>
        <v>#NAME?</v>
      </c>
      <c r="J5" s="23" t="e">
        <f ca="1">(_xludf.IFNA(VLOOKUP(A5,'ET #12'!F:G,2,FALSE),"0"))</f>
        <v>#NAME?</v>
      </c>
      <c r="K5" s="24" t="e">
        <f ca="1">(_xludf.IFNA(VLOOKUP(A5,'ET #13'!D:E,2,FALSE),"0"))</f>
        <v>#NAME?</v>
      </c>
      <c r="L5" s="24" t="e">
        <f ca="1">(_xludf.IFNA(VLOOKUP(A5,'ET #14'!D:E,2,FALSE),"0"))</f>
        <v>#NAME?</v>
      </c>
      <c r="M5" s="24" t="e">
        <f ca="1">(_xludf.IFNA(VLOOKUP(A5,'ET #15'!D:E,2,FALSE),"0"))</f>
        <v>#NAME?</v>
      </c>
      <c r="N5" s="24" t="e">
        <f ca="1">(_xludf.IFNA(VLOOKUP(A5,'ET #16'!D:E,2,FALSE),"0"))</f>
        <v>#NAME?</v>
      </c>
    </row>
    <row r="6" spans="1:26" ht="13" x14ac:dyDescent="0.15">
      <c r="A6" s="4" t="str">
        <f>'Attendance Summary'!A8</f>
        <v>Abigail Berry</v>
      </c>
      <c r="B6" s="22" t="e">
        <f t="shared" ca="1" si="0"/>
        <v>#NAME?</v>
      </c>
      <c r="C6" s="22" t="e">
        <f ca="1">(_xludf.IFNA(VLOOKUP(A6,'ET #5'!F:G,2,FALSE),"0"))</f>
        <v>#NAME?</v>
      </c>
      <c r="D6" s="23" t="e">
        <f ca="1">(_xludf.IFNA(VLOOKUP(A6,'ET #6'!F:G,2,FALSE),"0"))</f>
        <v>#NAME?</v>
      </c>
      <c r="E6" s="23" t="e">
        <f ca="1">(_xludf.IFNA(VLOOKUP(A6,'ET #7'!F:G,2,FALSE),"0"))</f>
        <v>#NAME?</v>
      </c>
      <c r="F6" s="23" t="e">
        <f ca="1">(_xludf.IFNA(VLOOKUP(A6,'ET #8'!F:G,2,FALSE),"0"))</f>
        <v>#NAME?</v>
      </c>
      <c r="G6" s="23" t="e">
        <f ca="1">(_xludf.IFNA(VLOOKUP(A6,'ET #9'!F:G,2,FALSE),"0"))</f>
        <v>#NAME?</v>
      </c>
      <c r="H6" s="23" t="e">
        <f ca="1">(_xludf.IFNA(VLOOKUP(A6,'ET #10'!D:E,2,FALSE),"0"))</f>
        <v>#NAME?</v>
      </c>
      <c r="I6" s="23" t="e">
        <f ca="1">(_xludf.IFNA(VLOOKUP(A6,'ET #11'!F:G,2,FALSE),"0"))</f>
        <v>#NAME?</v>
      </c>
      <c r="J6" s="23" t="e">
        <f ca="1">(_xludf.IFNA(VLOOKUP(A6,'ET #12'!F:G,2,FALSE),"0"))</f>
        <v>#NAME?</v>
      </c>
      <c r="K6" s="24" t="e">
        <f ca="1">(_xludf.IFNA(VLOOKUP(A6,'ET #13'!D:E,2,FALSE),"0"))</f>
        <v>#NAME?</v>
      </c>
      <c r="L6" s="24" t="e">
        <f ca="1">(_xludf.IFNA(VLOOKUP(A6,'ET #14'!D:E,2,FALSE),"0"))</f>
        <v>#NAME?</v>
      </c>
      <c r="M6" s="24" t="e">
        <f ca="1">(_xludf.IFNA(VLOOKUP(A6,'ET #15'!D:E,2,FALSE),"0"))</f>
        <v>#NAME?</v>
      </c>
      <c r="N6" s="24" t="e">
        <f ca="1">(_xludf.IFNA(VLOOKUP(A6,'ET #16'!D:E,2,FALSE),"0"))</f>
        <v>#NAME?</v>
      </c>
    </row>
    <row r="7" spans="1:26" ht="13" x14ac:dyDescent="0.15">
      <c r="A7" s="4" t="str">
        <f>'Attendance Summary'!A9</f>
        <v>Abigail Toghanro</v>
      </c>
      <c r="B7" s="22" t="e">
        <f t="shared" ca="1" si="0"/>
        <v>#NAME?</v>
      </c>
      <c r="C7" s="22" t="e">
        <f ca="1">(_xludf.IFNA(VLOOKUP(A7,'ET #5'!F:G,2,FALSE),"0"))</f>
        <v>#NAME?</v>
      </c>
      <c r="D7" s="23" t="e">
        <f ca="1">(_xludf.IFNA(VLOOKUP(A7,'ET #6'!F:G,2,FALSE),"0"))</f>
        <v>#NAME?</v>
      </c>
      <c r="E7" s="23" t="e">
        <f ca="1">(_xludf.IFNA(VLOOKUP(A7,'ET #7'!F:G,2,FALSE),"0"))</f>
        <v>#NAME?</v>
      </c>
      <c r="F7" s="23" t="e">
        <f ca="1">(_xludf.IFNA(VLOOKUP(A7,'ET #8'!F:G,2,FALSE),"0"))</f>
        <v>#NAME?</v>
      </c>
      <c r="G7" s="23" t="e">
        <f ca="1">(_xludf.IFNA(VLOOKUP(A7,'ET #9'!F:G,2,FALSE),"0"))</f>
        <v>#NAME?</v>
      </c>
      <c r="H7" s="23" t="e">
        <f ca="1">(_xludf.IFNA(VLOOKUP(A7,'ET #10'!D:E,2,FALSE),"0"))</f>
        <v>#NAME?</v>
      </c>
      <c r="I7" s="23" t="e">
        <f ca="1">(_xludf.IFNA(VLOOKUP(A7,'ET #11'!F:G,2,FALSE),"0"))</f>
        <v>#NAME?</v>
      </c>
      <c r="J7" s="23" t="e">
        <f ca="1">(_xludf.IFNA(VLOOKUP(A7,'ET #12'!F:G,2,FALSE),"0"))</f>
        <v>#NAME?</v>
      </c>
      <c r="K7" s="24" t="e">
        <f ca="1">(_xludf.IFNA(VLOOKUP(A7,'ET #13'!D:E,2,FALSE),"0"))</f>
        <v>#NAME?</v>
      </c>
      <c r="L7" s="24" t="e">
        <f ca="1">(_xludf.IFNA(VLOOKUP(A7,'ET #14'!D:E,2,FALSE),"0"))</f>
        <v>#NAME?</v>
      </c>
      <c r="M7" s="24" t="e">
        <f ca="1">(_xludf.IFNA(VLOOKUP(A7,'ET #15'!D:E,2,FALSE),"0"))</f>
        <v>#NAME?</v>
      </c>
      <c r="N7" s="24" t="e">
        <f ca="1">(_xludf.IFNA(VLOOKUP(A7,'ET #16'!D:E,2,FALSE),"0"))</f>
        <v>#NAME?</v>
      </c>
    </row>
    <row r="8" spans="1:26" ht="13" x14ac:dyDescent="0.15">
      <c r="A8" s="4" t="str">
        <f>'Attendance Summary'!A10</f>
        <v>Adam Moussa</v>
      </c>
      <c r="B8" s="22" t="e">
        <f t="shared" ca="1" si="0"/>
        <v>#NAME?</v>
      </c>
      <c r="C8" s="22" t="e">
        <f ca="1">(_xludf.IFNA(VLOOKUP(A8,'ET #5'!F:G,2,FALSE),"0"))</f>
        <v>#NAME?</v>
      </c>
      <c r="D8" s="23" t="e">
        <f ca="1">(_xludf.IFNA(VLOOKUP(A8,'ET #6'!F:G,2,FALSE),"0"))</f>
        <v>#NAME?</v>
      </c>
      <c r="E8" s="23" t="e">
        <f ca="1">(_xludf.IFNA(VLOOKUP(A8,'ET #7'!F:G,2,FALSE),"0"))</f>
        <v>#NAME?</v>
      </c>
      <c r="F8" s="23" t="e">
        <f ca="1">(_xludf.IFNA(VLOOKUP(A8,'ET #8'!F:G,2,FALSE),"0"))</f>
        <v>#NAME?</v>
      </c>
      <c r="G8" s="23" t="e">
        <f ca="1">(_xludf.IFNA(VLOOKUP(A8,'ET #9'!F:G,2,FALSE),"0"))</f>
        <v>#NAME?</v>
      </c>
      <c r="H8" s="23" t="e">
        <f ca="1">(_xludf.IFNA(VLOOKUP(A8,'ET #10'!D:E,2,FALSE),"0"))</f>
        <v>#NAME?</v>
      </c>
      <c r="I8" s="23" t="e">
        <f ca="1">(_xludf.IFNA(VLOOKUP(A8,'ET #11'!F:G,2,FALSE),"0"))</f>
        <v>#NAME?</v>
      </c>
      <c r="J8" s="23" t="e">
        <f ca="1">(_xludf.IFNA(VLOOKUP(A8,'ET #12'!F:G,2,FALSE),"0"))</f>
        <v>#NAME?</v>
      </c>
      <c r="K8" s="24" t="e">
        <f ca="1">(_xludf.IFNA(VLOOKUP(A8,'ET #13'!D:E,2,FALSE),"0"))</f>
        <v>#NAME?</v>
      </c>
      <c r="L8" s="24" t="e">
        <f ca="1">(_xludf.IFNA(VLOOKUP(A8,'ET #14'!D:E,2,FALSE),"0"))</f>
        <v>#NAME?</v>
      </c>
      <c r="M8" s="24" t="e">
        <f ca="1">(_xludf.IFNA(VLOOKUP(A8,'ET #15'!D:E,2,FALSE),"0"))</f>
        <v>#NAME?</v>
      </c>
      <c r="N8" s="24" t="e">
        <f ca="1">(_xludf.IFNA(VLOOKUP(A8,'ET #16'!D:E,2,FALSE),"0"))</f>
        <v>#NAME?</v>
      </c>
    </row>
    <row r="9" spans="1:26" ht="13" x14ac:dyDescent="0.15">
      <c r="A9" s="4" t="str">
        <f>'Attendance Summary'!A11</f>
        <v>Adrian Ortuno</v>
      </c>
      <c r="B9" s="22" t="e">
        <f t="shared" ca="1" si="0"/>
        <v>#NAME?</v>
      </c>
      <c r="C9" s="22" t="e">
        <f ca="1">(_xludf.IFNA(VLOOKUP(A9,'ET #5'!F:G,2,FALSE),"0"))</f>
        <v>#NAME?</v>
      </c>
      <c r="D9" s="23" t="e">
        <f ca="1">(_xludf.IFNA(VLOOKUP(A9,'ET #6'!F:G,2,FALSE),"0"))</f>
        <v>#NAME?</v>
      </c>
      <c r="E9" s="23" t="e">
        <f ca="1">(_xludf.IFNA(VLOOKUP(A9,'ET #7'!F:G,2,FALSE),"0"))</f>
        <v>#NAME?</v>
      </c>
      <c r="F9" s="23" t="e">
        <f ca="1">(_xludf.IFNA(VLOOKUP(A9,'ET #8'!F:G,2,FALSE),"0"))</f>
        <v>#NAME?</v>
      </c>
      <c r="G9" s="23" t="e">
        <f ca="1">(_xludf.IFNA(VLOOKUP(A9,'ET #9'!F:G,2,FALSE),"0"))</f>
        <v>#NAME?</v>
      </c>
      <c r="H9" s="23" t="e">
        <f ca="1">(_xludf.IFNA(VLOOKUP(A9,'ET #10'!D:E,2,FALSE),"0"))</f>
        <v>#NAME?</v>
      </c>
      <c r="I9" s="23" t="e">
        <f ca="1">(_xludf.IFNA(VLOOKUP(A9,'ET #11'!F:G,2,FALSE),"0"))</f>
        <v>#NAME?</v>
      </c>
      <c r="J9" s="23" t="e">
        <f ca="1">(_xludf.IFNA(VLOOKUP(A9,'ET #12'!F:G,2,FALSE),"0"))</f>
        <v>#NAME?</v>
      </c>
      <c r="K9" s="24" t="e">
        <f ca="1">(_xludf.IFNA(VLOOKUP(A9,'ET #13'!D:E,2,FALSE),"0"))</f>
        <v>#NAME?</v>
      </c>
      <c r="L9" s="24" t="e">
        <f ca="1">(_xludf.IFNA(VLOOKUP(A9,'ET #14'!D:E,2,FALSE),"0"))</f>
        <v>#NAME?</v>
      </c>
      <c r="M9" s="24" t="e">
        <f ca="1">(_xludf.IFNA(VLOOKUP(A9,'ET #15'!D:E,2,FALSE),"0"))</f>
        <v>#NAME?</v>
      </c>
      <c r="N9" s="24" t="e">
        <f ca="1">(_xludf.IFNA(VLOOKUP(A9,'ET #16'!D:E,2,FALSE),"0"))</f>
        <v>#NAME?</v>
      </c>
    </row>
    <row r="10" spans="1:26" ht="13" x14ac:dyDescent="0.15">
      <c r="A10" s="4" t="str">
        <f>'Attendance Summary'!A12</f>
        <v>Adrian Zermeno</v>
      </c>
      <c r="B10" s="22" t="e">
        <f t="shared" ca="1" si="0"/>
        <v>#NAME?</v>
      </c>
      <c r="C10" s="22" t="e">
        <f ca="1">(_xludf.IFNA(VLOOKUP(A10,'ET #5'!F:G,2,FALSE),"0"))</f>
        <v>#NAME?</v>
      </c>
      <c r="D10" s="23" t="e">
        <f ca="1">(_xludf.IFNA(VLOOKUP(A10,'ET #6'!F:G,2,FALSE),"0"))</f>
        <v>#NAME?</v>
      </c>
      <c r="E10" s="23" t="e">
        <f ca="1">(_xludf.IFNA(VLOOKUP(A10,'ET #7'!F:G,2,FALSE),"0"))</f>
        <v>#NAME?</v>
      </c>
      <c r="F10" s="23" t="e">
        <f ca="1">(_xludf.IFNA(VLOOKUP(A10,'ET #8'!F:G,2,FALSE),"0"))</f>
        <v>#NAME?</v>
      </c>
      <c r="G10" s="23" t="e">
        <f ca="1">(_xludf.IFNA(VLOOKUP(A10,'ET #9'!F:G,2,FALSE),"0"))</f>
        <v>#NAME?</v>
      </c>
      <c r="H10" s="23" t="e">
        <f ca="1">(_xludf.IFNA(VLOOKUP(A10,'ET #10'!D:E,2,FALSE),"0"))</f>
        <v>#NAME?</v>
      </c>
      <c r="I10" s="23" t="e">
        <f ca="1">(_xludf.IFNA(VLOOKUP(A10,'ET #11'!F:G,2,FALSE),"0"))</f>
        <v>#NAME?</v>
      </c>
      <c r="J10" s="23" t="e">
        <f ca="1">(_xludf.IFNA(VLOOKUP(A10,'ET #12'!F:G,2,FALSE),"0"))</f>
        <v>#NAME?</v>
      </c>
      <c r="K10" s="24" t="e">
        <f ca="1">(_xludf.IFNA(VLOOKUP(A10,'ET #13'!D:E,2,FALSE),"0"))</f>
        <v>#NAME?</v>
      </c>
      <c r="L10" s="24" t="e">
        <f ca="1">(_xludf.IFNA(VLOOKUP(A10,'ET #14'!D:E,2,FALSE),"0"))</f>
        <v>#NAME?</v>
      </c>
      <c r="M10" s="24" t="e">
        <f ca="1">(_xludf.IFNA(VLOOKUP(A10,'ET #15'!D:E,2,FALSE),"0"))</f>
        <v>#NAME?</v>
      </c>
      <c r="N10" s="24" t="e">
        <f ca="1">(_xludf.IFNA(VLOOKUP(A10,'ET #16'!D:E,2,FALSE),"0"))</f>
        <v>#NAME?</v>
      </c>
    </row>
    <row r="11" spans="1:26" ht="13" x14ac:dyDescent="0.15">
      <c r="A11" s="4" t="str">
        <f>'Attendance Summary'!A13</f>
        <v>Adriana Reyes</v>
      </c>
      <c r="B11" s="22" t="e">
        <f t="shared" ca="1" si="0"/>
        <v>#NAME?</v>
      </c>
      <c r="C11" s="22" t="e">
        <f ca="1">(_xludf.IFNA(VLOOKUP(A11,'ET #5'!F:G,2,FALSE),"0"))</f>
        <v>#NAME?</v>
      </c>
      <c r="D11" s="23" t="e">
        <f ca="1">(_xludf.IFNA(VLOOKUP(A11,'ET #6'!F:G,2,FALSE),"0"))</f>
        <v>#NAME?</v>
      </c>
      <c r="E11" s="23" t="e">
        <f ca="1">(_xludf.IFNA(VLOOKUP(A11,'ET #7'!F:G,2,FALSE),"0"))</f>
        <v>#NAME?</v>
      </c>
      <c r="F11" s="23" t="e">
        <f ca="1">(_xludf.IFNA(VLOOKUP(A11,'ET #8'!F:G,2,FALSE),"0"))</f>
        <v>#NAME?</v>
      </c>
      <c r="G11" s="23" t="e">
        <f ca="1">(_xludf.IFNA(VLOOKUP(A11,'ET #9'!F:G,2,FALSE),"0"))</f>
        <v>#NAME?</v>
      </c>
      <c r="H11" s="23" t="e">
        <f ca="1">(_xludf.IFNA(VLOOKUP(A11,'ET #10'!D:E,2,FALSE),"0"))</f>
        <v>#NAME?</v>
      </c>
      <c r="I11" s="23" t="e">
        <f ca="1">(_xludf.IFNA(VLOOKUP(A11,'ET #11'!F:G,2,FALSE),"0"))</f>
        <v>#NAME?</v>
      </c>
      <c r="J11" s="23" t="e">
        <f ca="1">(_xludf.IFNA(VLOOKUP(A11,'ET #12'!F:G,2,FALSE),"0"))</f>
        <v>#NAME?</v>
      </c>
      <c r="K11" s="24" t="e">
        <f ca="1">(_xludf.IFNA(VLOOKUP(A11,'ET #13'!D:E,2,FALSE),"0"))</f>
        <v>#NAME?</v>
      </c>
      <c r="L11" s="24" t="e">
        <f ca="1">(_xludf.IFNA(VLOOKUP(A11,'ET #14'!D:E,2,FALSE),"0"))</f>
        <v>#NAME?</v>
      </c>
      <c r="M11" s="24" t="e">
        <f ca="1">(_xludf.IFNA(VLOOKUP(A11,'ET #15'!D:E,2,FALSE),"0"))</f>
        <v>#NAME?</v>
      </c>
      <c r="N11" s="24" t="e">
        <f ca="1">(_xludf.IFNA(VLOOKUP(A11,'ET #16'!D:E,2,FALSE),"0"))</f>
        <v>#NAME?</v>
      </c>
    </row>
    <row r="12" spans="1:26" ht="13" x14ac:dyDescent="0.15">
      <c r="A12" s="4" t="str">
        <f>'Attendance Summary'!A14</f>
        <v>Adrianna Bowie</v>
      </c>
      <c r="B12" s="22" t="e">
        <f t="shared" ca="1" si="0"/>
        <v>#NAME?</v>
      </c>
      <c r="C12" s="22" t="e">
        <f ca="1">(_xludf.IFNA(VLOOKUP(A12,'ET #5'!F:G,2,FALSE),"0"))</f>
        <v>#NAME?</v>
      </c>
      <c r="D12" s="23" t="e">
        <f ca="1">(_xludf.IFNA(VLOOKUP(A12,'ET #6'!F:G,2,FALSE),"0"))</f>
        <v>#NAME?</v>
      </c>
      <c r="E12" s="23" t="e">
        <f ca="1">(_xludf.IFNA(VLOOKUP(A12,'ET #7'!F:G,2,FALSE),"0"))</f>
        <v>#NAME?</v>
      </c>
      <c r="F12" s="23" t="e">
        <f ca="1">(_xludf.IFNA(VLOOKUP(A12,'ET #8'!F:G,2,FALSE),"0"))</f>
        <v>#NAME?</v>
      </c>
      <c r="G12" s="23" t="e">
        <f ca="1">(_xludf.IFNA(VLOOKUP(A12,'ET #9'!F:G,2,FALSE),"0"))</f>
        <v>#NAME?</v>
      </c>
      <c r="H12" s="23" t="e">
        <f ca="1">(_xludf.IFNA(VLOOKUP(A12,'ET #10'!D:E,2,FALSE),"0"))</f>
        <v>#NAME?</v>
      </c>
      <c r="I12" s="23" t="e">
        <f ca="1">(_xludf.IFNA(VLOOKUP(A12,'ET #11'!F:G,2,FALSE),"0"))</f>
        <v>#NAME?</v>
      </c>
      <c r="J12" s="23" t="e">
        <f ca="1">(_xludf.IFNA(VLOOKUP(A12,'ET #12'!F:G,2,FALSE),"0"))</f>
        <v>#NAME?</v>
      </c>
      <c r="K12" s="24" t="e">
        <f ca="1">(_xludf.IFNA(VLOOKUP(A12,'ET #13'!D:E,2,FALSE),"0"))</f>
        <v>#NAME?</v>
      </c>
      <c r="L12" s="24" t="e">
        <f ca="1">(_xludf.IFNA(VLOOKUP(A12,'ET #14'!D:E,2,FALSE),"0"))</f>
        <v>#NAME?</v>
      </c>
      <c r="M12" s="24" t="e">
        <f ca="1">(_xludf.IFNA(VLOOKUP(A12,'ET #15'!D:E,2,FALSE),"0"))</f>
        <v>#NAME?</v>
      </c>
      <c r="N12" s="24" t="e">
        <f ca="1">(_xludf.IFNA(VLOOKUP(A12,'ET #16'!D:E,2,FALSE),"0"))</f>
        <v>#NAME?</v>
      </c>
    </row>
    <row r="13" spans="1:26" ht="13" x14ac:dyDescent="0.15">
      <c r="A13" s="4" t="str">
        <f>'Attendance Summary'!A15</f>
        <v>Afreen Alim</v>
      </c>
      <c r="B13" s="22" t="e">
        <f t="shared" ca="1" si="0"/>
        <v>#NAME?</v>
      </c>
      <c r="C13" s="22" t="e">
        <f ca="1">(_xludf.IFNA(VLOOKUP(A13,'ET #5'!F:G,2,FALSE),"0"))</f>
        <v>#NAME?</v>
      </c>
      <c r="D13" s="23" t="e">
        <f ca="1">(_xludf.IFNA(VLOOKUP(A13,'ET #6'!F:G,2,FALSE),"0"))</f>
        <v>#NAME?</v>
      </c>
      <c r="E13" s="23" t="e">
        <f ca="1">(_xludf.IFNA(VLOOKUP(A13,'ET #7'!F:G,2,FALSE),"0"))</f>
        <v>#NAME?</v>
      </c>
      <c r="F13" s="23" t="e">
        <f ca="1">(_xludf.IFNA(VLOOKUP(A13,'ET #8'!F:G,2,FALSE),"0"))</f>
        <v>#NAME?</v>
      </c>
      <c r="G13" s="23" t="e">
        <f ca="1">(_xludf.IFNA(VLOOKUP(A13,'ET #9'!F:G,2,FALSE),"0"))</f>
        <v>#NAME?</v>
      </c>
      <c r="H13" s="23" t="e">
        <f ca="1">(_xludf.IFNA(VLOOKUP(A13,'ET #10'!D:E,2,FALSE),"0"))</f>
        <v>#NAME?</v>
      </c>
      <c r="I13" s="23" t="e">
        <f ca="1">(_xludf.IFNA(VLOOKUP(A13,'ET #11'!F:G,2,FALSE),"0"))</f>
        <v>#NAME?</v>
      </c>
      <c r="J13" s="23" t="e">
        <f ca="1">(_xludf.IFNA(VLOOKUP(A13,'ET #12'!F:G,2,FALSE),"0"))</f>
        <v>#NAME?</v>
      </c>
      <c r="K13" s="24" t="e">
        <f ca="1">(_xludf.IFNA(VLOOKUP(A13,'ET #13'!D:E,2,FALSE),"0"))</f>
        <v>#NAME?</v>
      </c>
      <c r="L13" s="24" t="e">
        <f ca="1">(_xludf.IFNA(VLOOKUP(A13,'ET #14'!D:E,2,FALSE),"0"))</f>
        <v>#NAME?</v>
      </c>
      <c r="M13" s="24" t="e">
        <f ca="1">(_xludf.IFNA(VLOOKUP(A13,'ET #15'!D:E,2,FALSE),"0"))</f>
        <v>#NAME?</v>
      </c>
      <c r="N13" s="24" t="e">
        <f ca="1">(_xludf.IFNA(VLOOKUP(A13,'ET #16'!D:E,2,FALSE),"0"))</f>
        <v>#NAME?</v>
      </c>
    </row>
    <row r="14" spans="1:26" ht="13" x14ac:dyDescent="0.15">
      <c r="A14" s="4" t="str">
        <f>'Attendance Summary'!A16</f>
        <v>Agnieszka Jesionowska</v>
      </c>
      <c r="B14" s="22" t="e">
        <f t="shared" ca="1" si="0"/>
        <v>#NAME?</v>
      </c>
      <c r="C14" s="22" t="e">
        <f ca="1">(_xludf.IFNA(VLOOKUP(A14,'ET #5'!F:G,2,FALSE),"0"))</f>
        <v>#NAME?</v>
      </c>
      <c r="D14" s="23" t="e">
        <f ca="1">(_xludf.IFNA(VLOOKUP(A14,'ET #6'!F:G,2,FALSE),"0"))</f>
        <v>#NAME?</v>
      </c>
      <c r="E14" s="23" t="e">
        <f ca="1">(_xludf.IFNA(VLOOKUP(A14,'ET #7'!F:G,2,FALSE),"0"))</f>
        <v>#NAME?</v>
      </c>
      <c r="F14" s="23" t="e">
        <f ca="1">(_xludf.IFNA(VLOOKUP(A14,'ET #8'!F:G,2,FALSE),"0"))</f>
        <v>#NAME?</v>
      </c>
      <c r="G14" s="23" t="e">
        <f ca="1">(_xludf.IFNA(VLOOKUP(A14,'ET #9'!F:G,2,FALSE),"0"))</f>
        <v>#NAME?</v>
      </c>
      <c r="H14" s="23" t="e">
        <f ca="1">(_xludf.IFNA(VLOOKUP(A14,'ET #10'!D:E,2,FALSE),"0"))</f>
        <v>#NAME?</v>
      </c>
      <c r="I14" s="23" t="e">
        <f ca="1">(_xludf.IFNA(VLOOKUP(A14,'ET #11'!F:G,2,FALSE),"0"))</f>
        <v>#NAME?</v>
      </c>
      <c r="J14" s="23" t="e">
        <f ca="1">(_xludf.IFNA(VLOOKUP(A14,'ET #12'!F:G,2,FALSE),"0"))</f>
        <v>#NAME?</v>
      </c>
      <c r="K14" s="24" t="e">
        <f ca="1">(_xludf.IFNA(VLOOKUP(A14,'ET #13'!D:E,2,FALSE),"0"))</f>
        <v>#NAME?</v>
      </c>
      <c r="L14" s="24" t="e">
        <f ca="1">(_xludf.IFNA(VLOOKUP(A14,'ET #14'!D:E,2,FALSE),"0"))</f>
        <v>#NAME?</v>
      </c>
      <c r="M14" s="24" t="e">
        <f ca="1">(_xludf.IFNA(VLOOKUP(A14,'ET #15'!D:E,2,FALSE),"0"))</f>
        <v>#NAME?</v>
      </c>
      <c r="N14" s="24" t="e">
        <f ca="1">(_xludf.IFNA(VLOOKUP(A14,'ET #16'!D:E,2,FALSE),"0"))</f>
        <v>#NAME?</v>
      </c>
    </row>
    <row r="15" spans="1:26" ht="13" x14ac:dyDescent="0.15">
      <c r="A15" s="4" t="str">
        <f>'Attendance Summary'!A17</f>
        <v>Aidan Lengua</v>
      </c>
      <c r="B15" s="22" t="e">
        <f t="shared" ca="1" si="0"/>
        <v>#NAME?</v>
      </c>
      <c r="C15" s="22" t="e">
        <f ca="1">(_xludf.IFNA(VLOOKUP(A15,'ET #5'!F:G,2,FALSE),"0"))</f>
        <v>#NAME?</v>
      </c>
      <c r="D15" s="23" t="e">
        <f ca="1">(_xludf.IFNA(VLOOKUP(A15,'ET #6'!F:G,2,FALSE),"0"))</f>
        <v>#NAME?</v>
      </c>
      <c r="E15" s="23" t="e">
        <f ca="1">(_xludf.IFNA(VLOOKUP(A15,'ET #7'!F:G,2,FALSE),"0"))</f>
        <v>#NAME?</v>
      </c>
      <c r="F15" s="23" t="e">
        <f ca="1">(_xludf.IFNA(VLOOKUP(A15,'ET #8'!F:G,2,FALSE),"0"))</f>
        <v>#NAME?</v>
      </c>
      <c r="G15" s="23" t="e">
        <f ca="1">(_xludf.IFNA(VLOOKUP(A15,'ET #9'!F:G,2,FALSE),"0"))</f>
        <v>#NAME?</v>
      </c>
      <c r="H15" s="23" t="e">
        <f ca="1">(_xludf.IFNA(VLOOKUP(A15,'ET #10'!D:E,2,FALSE),"0"))</f>
        <v>#NAME?</v>
      </c>
      <c r="I15" s="23" t="e">
        <f ca="1">(_xludf.IFNA(VLOOKUP(A15,'ET #11'!F:G,2,FALSE),"0"))</f>
        <v>#NAME?</v>
      </c>
      <c r="J15" s="23" t="e">
        <f ca="1">(_xludf.IFNA(VLOOKUP(A15,'ET #12'!F:G,2,FALSE),"0"))</f>
        <v>#NAME?</v>
      </c>
      <c r="K15" s="24" t="e">
        <f ca="1">(_xludf.IFNA(VLOOKUP(A15,'ET #13'!D:E,2,FALSE),"0"))</f>
        <v>#NAME?</v>
      </c>
      <c r="L15" s="24" t="e">
        <f ca="1">(_xludf.IFNA(VLOOKUP(A15,'ET #14'!D:E,2,FALSE),"0"))</f>
        <v>#NAME?</v>
      </c>
      <c r="M15" s="24" t="e">
        <f ca="1">(_xludf.IFNA(VLOOKUP(A15,'ET #15'!D:E,2,FALSE),"0"))</f>
        <v>#NAME?</v>
      </c>
      <c r="N15" s="24" t="e">
        <f ca="1">(_xludf.IFNA(VLOOKUP(A15,'ET #16'!D:E,2,FALSE),"0"))</f>
        <v>#NAME?</v>
      </c>
    </row>
    <row r="16" spans="1:26" ht="13" x14ac:dyDescent="0.15">
      <c r="A16" s="4" t="str">
        <f>'Attendance Summary'!A18</f>
        <v>Aileen Garcia</v>
      </c>
      <c r="B16" s="22" t="e">
        <f t="shared" ca="1" si="0"/>
        <v>#NAME?</v>
      </c>
      <c r="C16" s="22" t="e">
        <f ca="1">(_xludf.IFNA(VLOOKUP(A16,'ET #5'!F:G,2,FALSE),"0"))</f>
        <v>#NAME?</v>
      </c>
      <c r="D16" s="23" t="e">
        <f ca="1">(_xludf.IFNA(VLOOKUP(A16,'ET #6'!F:G,2,FALSE),"0"))</f>
        <v>#NAME?</v>
      </c>
      <c r="E16" s="23" t="e">
        <f ca="1">(_xludf.IFNA(VLOOKUP(A16,'ET #7'!F:G,2,FALSE),"0"))</f>
        <v>#NAME?</v>
      </c>
      <c r="F16" s="23" t="e">
        <f ca="1">(_xludf.IFNA(VLOOKUP(A16,'ET #8'!F:G,2,FALSE),"0"))</f>
        <v>#NAME?</v>
      </c>
      <c r="G16" s="23" t="e">
        <f ca="1">(_xludf.IFNA(VLOOKUP(A16,'ET #9'!F:G,2,FALSE),"0"))</f>
        <v>#NAME?</v>
      </c>
      <c r="H16" s="23" t="e">
        <f ca="1">(_xludf.IFNA(VLOOKUP(A16,'ET #10'!D:E,2,FALSE),"0"))</f>
        <v>#NAME?</v>
      </c>
      <c r="I16" s="23" t="e">
        <f ca="1">(_xludf.IFNA(VLOOKUP(A16,'ET #11'!F:G,2,FALSE),"0"))</f>
        <v>#NAME?</v>
      </c>
      <c r="J16" s="23" t="e">
        <f ca="1">(_xludf.IFNA(VLOOKUP(A16,'ET #12'!F:G,2,FALSE),"0"))</f>
        <v>#NAME?</v>
      </c>
      <c r="K16" s="24" t="e">
        <f ca="1">(_xludf.IFNA(VLOOKUP(A16,'ET #13'!D:E,2,FALSE),"0"))</f>
        <v>#NAME?</v>
      </c>
      <c r="L16" s="24" t="e">
        <f ca="1">(_xludf.IFNA(VLOOKUP(A16,'ET #14'!D:E,2,FALSE),"0"))</f>
        <v>#NAME?</v>
      </c>
      <c r="M16" s="24" t="e">
        <f ca="1">(_xludf.IFNA(VLOOKUP(A16,'ET #15'!D:E,2,FALSE),"0"))</f>
        <v>#NAME?</v>
      </c>
      <c r="N16" s="24" t="e">
        <f ca="1">(_xludf.IFNA(VLOOKUP(A16,'ET #16'!D:E,2,FALSE),"0"))</f>
        <v>#NAME?</v>
      </c>
    </row>
    <row r="17" spans="1:14" ht="13" x14ac:dyDescent="0.15">
      <c r="A17" s="4" t="str">
        <f>'Attendance Summary'!A19</f>
        <v>Aileen Rodriguez</v>
      </c>
      <c r="B17" s="22" t="e">
        <f t="shared" ca="1" si="0"/>
        <v>#NAME?</v>
      </c>
      <c r="C17" s="22" t="e">
        <f ca="1">(_xludf.IFNA(VLOOKUP(A17,'ET #5'!F:G,2,FALSE),"0"))</f>
        <v>#NAME?</v>
      </c>
      <c r="D17" s="23" t="e">
        <f ca="1">(_xludf.IFNA(VLOOKUP(A17,'ET #6'!F:G,2,FALSE),"0"))</f>
        <v>#NAME?</v>
      </c>
      <c r="E17" s="23" t="e">
        <f ca="1">(_xludf.IFNA(VLOOKUP(A17,'ET #7'!F:G,2,FALSE),"0"))</f>
        <v>#NAME?</v>
      </c>
      <c r="F17" s="23" t="e">
        <f ca="1">(_xludf.IFNA(VLOOKUP(A17,'ET #8'!F:G,2,FALSE),"0"))</f>
        <v>#NAME?</v>
      </c>
      <c r="G17" s="23" t="e">
        <f ca="1">(_xludf.IFNA(VLOOKUP(A17,'ET #9'!F:G,2,FALSE),"0"))</f>
        <v>#NAME?</v>
      </c>
      <c r="H17" s="23" t="e">
        <f ca="1">(_xludf.IFNA(VLOOKUP(A17,'ET #10'!D:E,2,FALSE),"0"))</f>
        <v>#NAME?</v>
      </c>
      <c r="I17" s="23" t="e">
        <f ca="1">(_xludf.IFNA(VLOOKUP(A17,'ET #11'!F:G,2,FALSE),"0"))</f>
        <v>#NAME?</v>
      </c>
      <c r="J17" s="23" t="e">
        <f ca="1">(_xludf.IFNA(VLOOKUP(A17,'ET #12'!F:G,2,FALSE),"0"))</f>
        <v>#NAME?</v>
      </c>
      <c r="K17" s="24" t="e">
        <f ca="1">(_xludf.IFNA(VLOOKUP(A17,'ET #13'!D:E,2,FALSE),"0"))</f>
        <v>#NAME?</v>
      </c>
      <c r="L17" s="24" t="e">
        <f ca="1">(_xludf.IFNA(VLOOKUP(A17,'ET #14'!D:E,2,FALSE),"0"))</f>
        <v>#NAME?</v>
      </c>
      <c r="M17" s="24" t="e">
        <f ca="1">(_xludf.IFNA(VLOOKUP(A17,'ET #15'!D:E,2,FALSE),"0"))</f>
        <v>#NAME?</v>
      </c>
      <c r="N17" s="24" t="e">
        <f ca="1">(_xludf.IFNA(VLOOKUP(A17,'ET #16'!D:E,2,FALSE),"0"))</f>
        <v>#NAME?</v>
      </c>
    </row>
    <row r="18" spans="1:14" ht="13" x14ac:dyDescent="0.15">
      <c r="A18" s="4" t="str">
        <f>'Attendance Summary'!A20</f>
        <v>Alan Garcia</v>
      </c>
      <c r="B18" s="22" t="e">
        <f t="shared" ca="1" si="0"/>
        <v>#NAME?</v>
      </c>
      <c r="C18" s="22" t="e">
        <f ca="1">(_xludf.IFNA(VLOOKUP(A18,'ET #5'!F:G,2,FALSE),"0"))</f>
        <v>#NAME?</v>
      </c>
      <c r="D18" s="23" t="e">
        <f ca="1">(_xludf.IFNA(VLOOKUP(A18,'ET #6'!F:G,2,FALSE),"0"))</f>
        <v>#NAME?</v>
      </c>
      <c r="E18" s="23" t="e">
        <f ca="1">(_xludf.IFNA(VLOOKUP(A18,'ET #7'!F:G,2,FALSE),"0"))</f>
        <v>#NAME?</v>
      </c>
      <c r="F18" s="23" t="e">
        <f ca="1">(_xludf.IFNA(VLOOKUP(A18,'ET #8'!F:G,2,FALSE),"0"))</f>
        <v>#NAME?</v>
      </c>
      <c r="G18" s="23" t="e">
        <f ca="1">(_xludf.IFNA(VLOOKUP(A18,'ET #9'!F:G,2,FALSE),"0"))</f>
        <v>#NAME?</v>
      </c>
      <c r="H18" s="23" t="e">
        <f ca="1">(_xludf.IFNA(VLOOKUP(A18,'ET #10'!D:E,2,FALSE),"0"))</f>
        <v>#NAME?</v>
      </c>
      <c r="I18" s="23" t="e">
        <f ca="1">(_xludf.IFNA(VLOOKUP(A18,'ET #11'!F:G,2,FALSE),"0"))</f>
        <v>#NAME?</v>
      </c>
      <c r="J18" s="23" t="e">
        <f ca="1">(_xludf.IFNA(VLOOKUP(A18,'ET #12'!F:G,2,FALSE),"0"))</f>
        <v>#NAME?</v>
      </c>
      <c r="K18" s="24" t="e">
        <f ca="1">(_xludf.IFNA(VLOOKUP(A18,'ET #13'!D:E,2,FALSE),"0"))</f>
        <v>#NAME?</v>
      </c>
      <c r="L18" s="24" t="e">
        <f ca="1">(_xludf.IFNA(VLOOKUP(A18,'ET #14'!D:E,2,FALSE),"0"))</f>
        <v>#NAME?</v>
      </c>
      <c r="M18" s="24" t="e">
        <f ca="1">(_xludf.IFNA(VLOOKUP(A18,'ET #15'!D:E,2,FALSE),"0"))</f>
        <v>#NAME?</v>
      </c>
      <c r="N18" s="24" t="e">
        <f ca="1">(_xludf.IFNA(VLOOKUP(A18,'ET #16'!D:E,2,FALSE),"0"))</f>
        <v>#NAME?</v>
      </c>
    </row>
    <row r="19" spans="1:14" ht="13" x14ac:dyDescent="0.15">
      <c r="A19" s="4" t="str">
        <f>'Attendance Summary'!A21</f>
        <v>Alaya Wright</v>
      </c>
      <c r="B19" s="22" t="e">
        <f t="shared" ca="1" si="0"/>
        <v>#NAME?</v>
      </c>
      <c r="C19" s="22" t="e">
        <f ca="1">(_xludf.IFNA(VLOOKUP(A19,'ET #5'!F:G,2,FALSE),"0"))</f>
        <v>#NAME?</v>
      </c>
      <c r="D19" s="23" t="e">
        <f ca="1">(_xludf.IFNA(VLOOKUP(A19,'ET #6'!F:G,2,FALSE),"0"))</f>
        <v>#NAME?</v>
      </c>
      <c r="E19" s="23" t="e">
        <f ca="1">(_xludf.IFNA(VLOOKUP(A19,'ET #7'!F:G,2,FALSE),"0"))</f>
        <v>#NAME?</v>
      </c>
      <c r="F19" s="23" t="e">
        <f ca="1">(_xludf.IFNA(VLOOKUP(A19,'ET #8'!F:G,2,FALSE),"0"))</f>
        <v>#NAME?</v>
      </c>
      <c r="G19" s="23" t="e">
        <f ca="1">(_xludf.IFNA(VLOOKUP(A19,'ET #9'!F:G,2,FALSE),"0"))</f>
        <v>#NAME?</v>
      </c>
      <c r="H19" s="23" t="e">
        <f ca="1">(_xludf.IFNA(VLOOKUP(A19,'ET #10'!D:E,2,FALSE),"0"))</f>
        <v>#NAME?</v>
      </c>
      <c r="I19" s="23" t="e">
        <f ca="1">(_xludf.IFNA(VLOOKUP(A19,'ET #11'!F:G,2,FALSE),"0"))</f>
        <v>#NAME?</v>
      </c>
      <c r="J19" s="23" t="e">
        <f ca="1">(_xludf.IFNA(VLOOKUP(A19,'ET #12'!F:G,2,FALSE),"0"))</f>
        <v>#NAME?</v>
      </c>
      <c r="K19" s="24" t="e">
        <f ca="1">(_xludf.IFNA(VLOOKUP(A19,'ET #13'!D:E,2,FALSE),"0"))</f>
        <v>#NAME?</v>
      </c>
      <c r="L19" s="24" t="e">
        <f ca="1">(_xludf.IFNA(VLOOKUP(A19,'ET #14'!D:E,2,FALSE),"0"))</f>
        <v>#NAME?</v>
      </c>
      <c r="M19" s="24" t="e">
        <f ca="1">(_xludf.IFNA(VLOOKUP(A19,'ET #15'!D:E,2,FALSE),"0"))</f>
        <v>#NAME?</v>
      </c>
      <c r="N19" s="24" t="e">
        <f ca="1">(_xludf.IFNA(VLOOKUP(A19,'ET #16'!D:E,2,FALSE),"0"))</f>
        <v>#NAME?</v>
      </c>
    </row>
    <row r="20" spans="1:14" ht="13" x14ac:dyDescent="0.15">
      <c r="A20" s="4" t="str">
        <f>'Attendance Summary'!A22</f>
        <v>Aleksy Rodriguez</v>
      </c>
      <c r="B20" s="22" t="e">
        <f t="shared" ca="1" si="0"/>
        <v>#NAME?</v>
      </c>
      <c r="C20" s="22" t="e">
        <f ca="1">(_xludf.IFNA(VLOOKUP(A20,'ET #5'!F:G,2,FALSE),"0"))</f>
        <v>#NAME?</v>
      </c>
      <c r="D20" s="23" t="e">
        <f ca="1">(_xludf.IFNA(VLOOKUP(A20,'ET #6'!F:G,2,FALSE),"0"))</f>
        <v>#NAME?</v>
      </c>
      <c r="E20" s="23" t="e">
        <f ca="1">(_xludf.IFNA(VLOOKUP(A20,'ET #7'!F:G,2,FALSE),"0"))</f>
        <v>#NAME?</v>
      </c>
      <c r="F20" s="23" t="e">
        <f ca="1">(_xludf.IFNA(VLOOKUP(A20,'ET #8'!F:G,2,FALSE),"0"))</f>
        <v>#NAME?</v>
      </c>
      <c r="G20" s="23" t="e">
        <f ca="1">(_xludf.IFNA(VLOOKUP(A20,'ET #9'!F:G,2,FALSE),"0"))</f>
        <v>#NAME?</v>
      </c>
      <c r="H20" s="23" t="e">
        <f ca="1">(_xludf.IFNA(VLOOKUP(A20,'ET #10'!D:E,2,FALSE),"0"))</f>
        <v>#NAME?</v>
      </c>
      <c r="I20" s="23" t="e">
        <f ca="1">(_xludf.IFNA(VLOOKUP(A20,'ET #11'!F:G,2,FALSE),"0"))</f>
        <v>#NAME?</v>
      </c>
      <c r="J20" s="23" t="e">
        <f ca="1">(_xludf.IFNA(VLOOKUP(A20,'ET #12'!F:G,2,FALSE),"0"))</f>
        <v>#NAME?</v>
      </c>
      <c r="K20" s="24" t="e">
        <f ca="1">(_xludf.IFNA(VLOOKUP(A20,'ET #13'!D:E,2,FALSE),"0"))</f>
        <v>#NAME?</v>
      </c>
      <c r="L20" s="24" t="e">
        <f ca="1">(_xludf.IFNA(VLOOKUP(A20,'ET #14'!D:E,2,FALSE),"0"))</f>
        <v>#NAME?</v>
      </c>
      <c r="M20" s="24" t="e">
        <f ca="1">(_xludf.IFNA(VLOOKUP(A20,'ET #15'!D:E,2,FALSE),"0"))</f>
        <v>#NAME?</v>
      </c>
      <c r="N20" s="24" t="e">
        <f ca="1">(_xludf.IFNA(VLOOKUP(A20,'ET #16'!D:E,2,FALSE),"0"))</f>
        <v>#NAME?</v>
      </c>
    </row>
    <row r="21" spans="1:14" ht="13" x14ac:dyDescent="0.15">
      <c r="A21" s="4" t="str">
        <f>'Attendance Summary'!A23</f>
        <v>Alex San Miguel</v>
      </c>
      <c r="B21" s="22" t="e">
        <f t="shared" ca="1" si="0"/>
        <v>#NAME?</v>
      </c>
      <c r="C21" s="22" t="e">
        <f ca="1">(_xludf.IFNA(VLOOKUP(A21,'ET #5'!F:G,2,FALSE),"0"))</f>
        <v>#NAME?</v>
      </c>
      <c r="D21" s="23" t="e">
        <f ca="1">(_xludf.IFNA(VLOOKUP(A21,'ET #6'!F:G,2,FALSE),"0"))</f>
        <v>#NAME?</v>
      </c>
      <c r="E21" s="23" t="e">
        <f ca="1">(_xludf.IFNA(VLOOKUP(A21,'ET #7'!F:G,2,FALSE),"0"))</f>
        <v>#NAME?</v>
      </c>
      <c r="F21" s="23" t="e">
        <f ca="1">(_xludf.IFNA(VLOOKUP(A21,'ET #8'!F:G,2,FALSE),"0"))</f>
        <v>#NAME?</v>
      </c>
      <c r="G21" s="23" t="e">
        <f ca="1">(_xludf.IFNA(VLOOKUP(A21,'ET #9'!F:G,2,FALSE),"0"))</f>
        <v>#NAME?</v>
      </c>
      <c r="H21" s="23" t="e">
        <f ca="1">(_xludf.IFNA(VLOOKUP(A21,'ET #10'!D:E,2,FALSE),"0"))</f>
        <v>#NAME?</v>
      </c>
      <c r="I21" s="23" t="e">
        <f ca="1">(_xludf.IFNA(VLOOKUP(A21,'ET #11'!F:G,2,FALSE),"0"))</f>
        <v>#NAME?</v>
      </c>
      <c r="J21" s="23" t="e">
        <f ca="1">(_xludf.IFNA(VLOOKUP(A21,'ET #12'!F:G,2,FALSE),"0"))</f>
        <v>#NAME?</v>
      </c>
      <c r="K21" s="24" t="e">
        <f ca="1">(_xludf.IFNA(VLOOKUP(A21,'ET #13'!D:E,2,FALSE),"0"))</f>
        <v>#NAME?</v>
      </c>
      <c r="L21" s="24" t="e">
        <f ca="1">(_xludf.IFNA(VLOOKUP(A21,'ET #14'!D:E,2,FALSE),"0"))</f>
        <v>#NAME?</v>
      </c>
      <c r="M21" s="24" t="e">
        <f ca="1">(_xludf.IFNA(VLOOKUP(A21,'ET #15'!D:E,2,FALSE),"0"))</f>
        <v>#NAME?</v>
      </c>
      <c r="N21" s="24" t="e">
        <f ca="1">(_xludf.IFNA(VLOOKUP(A21,'ET #16'!D:E,2,FALSE),"0"))</f>
        <v>#NAME?</v>
      </c>
    </row>
    <row r="22" spans="1:14" ht="13" x14ac:dyDescent="0.15">
      <c r="A22" s="4" t="str">
        <f>'Attendance Summary'!A24</f>
        <v>Alexander Matos</v>
      </c>
      <c r="B22" s="22" t="e">
        <f t="shared" ca="1" si="0"/>
        <v>#NAME?</v>
      </c>
      <c r="C22" s="22" t="e">
        <f ca="1">(_xludf.IFNA(VLOOKUP(A22,'ET #5'!F:G,2,FALSE),"0"))</f>
        <v>#NAME?</v>
      </c>
      <c r="D22" s="23" t="e">
        <f ca="1">(_xludf.IFNA(VLOOKUP(A22,'ET #6'!F:G,2,FALSE),"0"))</f>
        <v>#NAME?</v>
      </c>
      <c r="E22" s="23" t="e">
        <f ca="1">(_xludf.IFNA(VLOOKUP(A22,'ET #7'!F:G,2,FALSE),"0"))</f>
        <v>#NAME?</v>
      </c>
      <c r="F22" s="23" t="e">
        <f ca="1">(_xludf.IFNA(VLOOKUP(A22,'ET #8'!F:G,2,FALSE),"0"))</f>
        <v>#NAME?</v>
      </c>
      <c r="G22" s="23" t="e">
        <f ca="1">(_xludf.IFNA(VLOOKUP(A22,'ET #9'!F:G,2,FALSE),"0"))</f>
        <v>#NAME?</v>
      </c>
      <c r="H22" s="23" t="e">
        <f ca="1">(_xludf.IFNA(VLOOKUP(A22,'ET #10'!D:E,2,FALSE),"0"))</f>
        <v>#NAME?</v>
      </c>
      <c r="I22" s="23" t="e">
        <f ca="1">(_xludf.IFNA(VLOOKUP(A22,'ET #11'!F:G,2,FALSE),"0"))</f>
        <v>#NAME?</v>
      </c>
      <c r="J22" s="23" t="e">
        <f ca="1">(_xludf.IFNA(VLOOKUP(A22,'ET #12'!F:G,2,FALSE),"0"))</f>
        <v>#NAME?</v>
      </c>
      <c r="K22" s="24" t="e">
        <f ca="1">(_xludf.IFNA(VLOOKUP(A22,'ET #13'!D:E,2,FALSE),"0"))</f>
        <v>#NAME?</v>
      </c>
      <c r="L22" s="24" t="e">
        <f ca="1">(_xludf.IFNA(VLOOKUP(A22,'ET #14'!D:E,2,FALSE),"0"))</f>
        <v>#NAME?</v>
      </c>
      <c r="M22" s="24" t="e">
        <f ca="1">(_xludf.IFNA(VLOOKUP(A22,'ET #15'!D:E,2,FALSE),"0"))</f>
        <v>#NAME?</v>
      </c>
      <c r="N22" s="24" t="e">
        <f ca="1">(_xludf.IFNA(VLOOKUP(A22,'ET #16'!D:E,2,FALSE),"0"))</f>
        <v>#NAME?</v>
      </c>
    </row>
    <row r="23" spans="1:14" ht="13" x14ac:dyDescent="0.15">
      <c r="A23" s="4" t="str">
        <f>'Attendance Summary'!A25</f>
        <v>Alexandra Loy</v>
      </c>
      <c r="B23" s="22" t="e">
        <f t="shared" ca="1" si="0"/>
        <v>#NAME?</v>
      </c>
      <c r="C23" s="22" t="e">
        <f ca="1">(_xludf.IFNA(VLOOKUP(A23,'ET #5'!F:G,2,FALSE),"0"))</f>
        <v>#NAME?</v>
      </c>
      <c r="D23" s="23" t="e">
        <f ca="1">(_xludf.IFNA(VLOOKUP(A23,'ET #6'!F:G,2,FALSE),"0"))</f>
        <v>#NAME?</v>
      </c>
      <c r="E23" s="23" t="e">
        <f ca="1">(_xludf.IFNA(VLOOKUP(A23,'ET #7'!F:G,2,FALSE),"0"))</f>
        <v>#NAME?</v>
      </c>
      <c r="F23" s="23" t="e">
        <f ca="1">(_xludf.IFNA(VLOOKUP(A23,'ET #8'!F:G,2,FALSE),"0"))</f>
        <v>#NAME?</v>
      </c>
      <c r="G23" s="23" t="e">
        <f ca="1">(_xludf.IFNA(VLOOKUP(A23,'ET #9'!F:G,2,FALSE),"0"))</f>
        <v>#NAME?</v>
      </c>
      <c r="H23" s="23" t="e">
        <f ca="1">(_xludf.IFNA(VLOOKUP(A23,'ET #10'!D:E,2,FALSE),"0"))</f>
        <v>#NAME?</v>
      </c>
      <c r="I23" s="23" t="e">
        <f ca="1">(_xludf.IFNA(VLOOKUP(A23,'ET #11'!F:G,2,FALSE),"0"))</f>
        <v>#NAME?</v>
      </c>
      <c r="J23" s="23" t="e">
        <f ca="1">(_xludf.IFNA(VLOOKUP(A23,'ET #12'!F:G,2,FALSE),"0"))</f>
        <v>#NAME?</v>
      </c>
      <c r="K23" s="24" t="e">
        <f ca="1">(_xludf.IFNA(VLOOKUP(A23,'ET #13'!D:E,2,FALSE),"0"))</f>
        <v>#NAME?</v>
      </c>
      <c r="L23" s="24" t="e">
        <f ca="1">(_xludf.IFNA(VLOOKUP(A23,'ET #14'!D:E,2,FALSE),"0"))</f>
        <v>#NAME?</v>
      </c>
      <c r="M23" s="24" t="e">
        <f ca="1">(_xludf.IFNA(VLOOKUP(A23,'ET #15'!D:E,2,FALSE),"0"))</f>
        <v>#NAME?</v>
      </c>
      <c r="N23" s="24" t="e">
        <f ca="1">(_xludf.IFNA(VLOOKUP(A23,'ET #16'!D:E,2,FALSE),"0"))</f>
        <v>#NAME?</v>
      </c>
    </row>
    <row r="24" spans="1:14" ht="13" x14ac:dyDescent="0.15">
      <c r="A24" s="4" t="str">
        <f>'Attendance Summary'!A26</f>
        <v>Alexia Perez</v>
      </c>
      <c r="B24" s="22" t="e">
        <f t="shared" ca="1" si="0"/>
        <v>#NAME?</v>
      </c>
      <c r="C24" s="22" t="e">
        <f ca="1">(_xludf.IFNA(VLOOKUP(A24,'ET #5'!F:G,2,FALSE),"0"))</f>
        <v>#NAME?</v>
      </c>
      <c r="D24" s="23" t="e">
        <f ca="1">(_xludf.IFNA(VLOOKUP(A24,'ET #6'!F:G,2,FALSE),"0"))</f>
        <v>#NAME?</v>
      </c>
      <c r="E24" s="23" t="e">
        <f ca="1">(_xludf.IFNA(VLOOKUP(A24,'ET #7'!F:G,2,FALSE),"0"))</f>
        <v>#NAME?</v>
      </c>
      <c r="F24" s="23" t="e">
        <f ca="1">(_xludf.IFNA(VLOOKUP(A24,'ET #8'!F:G,2,FALSE),"0"))</f>
        <v>#NAME?</v>
      </c>
      <c r="G24" s="23" t="e">
        <f ca="1">(_xludf.IFNA(VLOOKUP(A24,'ET #9'!F:G,2,FALSE),"0"))</f>
        <v>#NAME?</v>
      </c>
      <c r="H24" s="23" t="e">
        <f ca="1">(_xludf.IFNA(VLOOKUP(A24,'ET #10'!D:E,2,FALSE),"0"))</f>
        <v>#NAME?</v>
      </c>
      <c r="I24" s="23" t="e">
        <f ca="1">(_xludf.IFNA(VLOOKUP(A24,'ET #11'!F:G,2,FALSE),"0"))</f>
        <v>#NAME?</v>
      </c>
      <c r="J24" s="23" t="e">
        <f ca="1">(_xludf.IFNA(VLOOKUP(A24,'ET #12'!F:G,2,FALSE),"0"))</f>
        <v>#NAME?</v>
      </c>
      <c r="K24" s="24" t="e">
        <f ca="1">(_xludf.IFNA(VLOOKUP(A24,'ET #13'!D:E,2,FALSE),"0"))</f>
        <v>#NAME?</v>
      </c>
      <c r="L24" s="24" t="e">
        <f ca="1">(_xludf.IFNA(VLOOKUP(A24,'ET #14'!D:E,2,FALSE),"0"))</f>
        <v>#NAME?</v>
      </c>
      <c r="M24" s="24" t="e">
        <f ca="1">(_xludf.IFNA(VLOOKUP(A24,'ET #15'!D:E,2,FALSE),"0"))</f>
        <v>#NAME?</v>
      </c>
      <c r="N24" s="24" t="e">
        <f ca="1">(_xludf.IFNA(VLOOKUP(A24,'ET #16'!D:E,2,FALSE),"0"))</f>
        <v>#NAME?</v>
      </c>
    </row>
    <row r="25" spans="1:14" ht="13" x14ac:dyDescent="0.15">
      <c r="A25" s="4" t="str">
        <f>'Attendance Summary'!A27</f>
        <v>Alexis Reyes</v>
      </c>
      <c r="B25" s="22" t="e">
        <f t="shared" ca="1" si="0"/>
        <v>#NAME?</v>
      </c>
      <c r="C25" s="22" t="e">
        <f ca="1">(_xludf.IFNA(VLOOKUP(A25,'ET #5'!F:G,2,FALSE),"0"))</f>
        <v>#NAME?</v>
      </c>
      <c r="D25" s="23" t="e">
        <f ca="1">(_xludf.IFNA(VLOOKUP(A25,'ET #6'!F:G,2,FALSE),"0"))</f>
        <v>#NAME?</v>
      </c>
      <c r="E25" s="23" t="e">
        <f ca="1">(_xludf.IFNA(VLOOKUP(A25,'ET #7'!F:G,2,FALSE),"0"))</f>
        <v>#NAME?</v>
      </c>
      <c r="F25" s="23" t="e">
        <f ca="1">(_xludf.IFNA(VLOOKUP(A25,'ET #8'!F:G,2,FALSE),"0"))</f>
        <v>#NAME?</v>
      </c>
      <c r="G25" s="23" t="e">
        <f ca="1">(_xludf.IFNA(VLOOKUP(A25,'ET #9'!F:G,2,FALSE),"0"))</f>
        <v>#NAME?</v>
      </c>
      <c r="H25" s="23" t="e">
        <f ca="1">(_xludf.IFNA(VLOOKUP(A25,'ET #10'!D:E,2,FALSE),"0"))</f>
        <v>#NAME?</v>
      </c>
      <c r="I25" s="23" t="e">
        <f ca="1">(_xludf.IFNA(VLOOKUP(A25,'ET #11'!F:G,2,FALSE),"0"))</f>
        <v>#NAME?</v>
      </c>
      <c r="J25" s="23" t="e">
        <f ca="1">(_xludf.IFNA(VLOOKUP(A25,'ET #12'!F:G,2,FALSE),"0"))</f>
        <v>#NAME?</v>
      </c>
      <c r="K25" s="24" t="e">
        <f ca="1">(_xludf.IFNA(VLOOKUP(A25,'ET #13'!D:E,2,FALSE),"0"))</f>
        <v>#NAME?</v>
      </c>
      <c r="L25" s="24" t="e">
        <f ca="1">(_xludf.IFNA(VLOOKUP(A25,'ET #14'!D:E,2,FALSE),"0"))</f>
        <v>#NAME?</v>
      </c>
      <c r="M25" s="24" t="e">
        <f ca="1">(_xludf.IFNA(VLOOKUP(A25,'ET #15'!D:E,2,FALSE),"0"))</f>
        <v>#NAME?</v>
      </c>
      <c r="N25" s="24" t="e">
        <f ca="1">(_xludf.IFNA(VLOOKUP(A25,'ET #16'!D:E,2,FALSE),"0"))</f>
        <v>#NAME?</v>
      </c>
    </row>
    <row r="26" spans="1:14" ht="13" x14ac:dyDescent="0.15">
      <c r="A26" s="4" t="str">
        <f>'Attendance Summary'!A28</f>
        <v>Aliana Sanchez</v>
      </c>
      <c r="B26" s="22" t="e">
        <f t="shared" ca="1" si="0"/>
        <v>#NAME?</v>
      </c>
      <c r="C26" s="22" t="e">
        <f ca="1">(_xludf.IFNA(VLOOKUP(A26,'ET #5'!F:G,2,FALSE),"0"))</f>
        <v>#NAME?</v>
      </c>
      <c r="D26" s="23" t="e">
        <f ca="1">(_xludf.IFNA(VLOOKUP(A26,'ET #6'!F:G,2,FALSE),"0"))</f>
        <v>#NAME?</v>
      </c>
      <c r="E26" s="23" t="e">
        <f ca="1">(_xludf.IFNA(VLOOKUP(A26,'ET #7'!F:G,2,FALSE),"0"))</f>
        <v>#NAME?</v>
      </c>
      <c r="F26" s="23" t="e">
        <f ca="1">(_xludf.IFNA(VLOOKUP(A26,'ET #8'!F:G,2,FALSE),"0"))</f>
        <v>#NAME?</v>
      </c>
      <c r="G26" s="23" t="e">
        <f ca="1">(_xludf.IFNA(VLOOKUP(A26,'ET #9'!F:G,2,FALSE),"0"))</f>
        <v>#NAME?</v>
      </c>
      <c r="H26" s="23" t="e">
        <f ca="1">(_xludf.IFNA(VLOOKUP(A26,'ET #10'!D:E,2,FALSE),"0"))</f>
        <v>#NAME?</v>
      </c>
      <c r="I26" s="23" t="e">
        <f ca="1">(_xludf.IFNA(VLOOKUP(A26,'ET #11'!F:G,2,FALSE),"0"))</f>
        <v>#NAME?</v>
      </c>
      <c r="J26" s="23" t="e">
        <f ca="1">(_xludf.IFNA(VLOOKUP(A26,'ET #12'!F:G,2,FALSE),"0"))</f>
        <v>#NAME?</v>
      </c>
      <c r="K26" s="24" t="e">
        <f ca="1">(_xludf.IFNA(VLOOKUP(A26,'ET #13'!D:E,2,FALSE),"0"))</f>
        <v>#NAME?</v>
      </c>
      <c r="L26" s="24" t="e">
        <f ca="1">(_xludf.IFNA(VLOOKUP(A26,'ET #14'!D:E,2,FALSE),"0"))</f>
        <v>#NAME?</v>
      </c>
      <c r="M26" s="24" t="e">
        <f ca="1">(_xludf.IFNA(VLOOKUP(A26,'ET #15'!D:E,2,FALSE),"0"))</f>
        <v>#NAME?</v>
      </c>
      <c r="N26" s="24" t="e">
        <f ca="1">(_xludf.IFNA(VLOOKUP(A26,'ET #16'!D:E,2,FALSE),"0"))</f>
        <v>#NAME?</v>
      </c>
    </row>
    <row r="27" spans="1:14" ht="13" x14ac:dyDescent="0.15">
      <c r="A27" s="4" t="str">
        <f>'Attendance Summary'!A29</f>
        <v>Alicia Navarro</v>
      </c>
      <c r="B27" s="22" t="e">
        <f t="shared" ca="1" si="0"/>
        <v>#NAME?</v>
      </c>
      <c r="C27" s="22" t="e">
        <f ca="1">(_xludf.IFNA(VLOOKUP(A27,'ET #5'!F:G,2,FALSE),"0"))</f>
        <v>#NAME?</v>
      </c>
      <c r="D27" s="23" t="e">
        <f ca="1">(_xludf.IFNA(VLOOKUP(A27,'ET #6'!F:G,2,FALSE),"0"))</f>
        <v>#NAME?</v>
      </c>
      <c r="E27" s="23" t="e">
        <f ca="1">(_xludf.IFNA(VLOOKUP(A27,'ET #7'!F:G,2,FALSE),"0"))</f>
        <v>#NAME?</v>
      </c>
      <c r="F27" s="23" t="e">
        <f ca="1">(_xludf.IFNA(VLOOKUP(A27,'ET #8'!F:G,2,FALSE),"0"))</f>
        <v>#NAME?</v>
      </c>
      <c r="G27" s="23" t="e">
        <f ca="1">(_xludf.IFNA(VLOOKUP(A27,'ET #9'!F:G,2,FALSE),"0"))</f>
        <v>#NAME?</v>
      </c>
      <c r="H27" s="23" t="e">
        <f ca="1">(_xludf.IFNA(VLOOKUP(A27,'ET #10'!D:E,2,FALSE),"0"))</f>
        <v>#NAME?</v>
      </c>
      <c r="I27" s="23" t="e">
        <f ca="1">(_xludf.IFNA(VLOOKUP(A27,'ET #11'!F:G,2,FALSE),"0"))</f>
        <v>#NAME?</v>
      </c>
      <c r="J27" s="23" t="e">
        <f ca="1">(_xludf.IFNA(VLOOKUP(A27,'ET #12'!F:G,2,FALSE),"0"))</f>
        <v>#NAME?</v>
      </c>
      <c r="K27" s="24" t="e">
        <f ca="1">(_xludf.IFNA(VLOOKUP(A27,'ET #13'!D:E,2,FALSE),"0"))</f>
        <v>#NAME?</v>
      </c>
      <c r="L27" s="24" t="e">
        <f ca="1">(_xludf.IFNA(VLOOKUP(A27,'ET #14'!D:E,2,FALSE),"0"))</f>
        <v>#NAME?</v>
      </c>
      <c r="M27" s="24" t="e">
        <f ca="1">(_xludf.IFNA(VLOOKUP(A27,'ET #15'!D:E,2,FALSE),"0"))</f>
        <v>#NAME?</v>
      </c>
      <c r="N27" s="24" t="e">
        <f ca="1">(_xludf.IFNA(VLOOKUP(A27,'ET #16'!D:E,2,FALSE),"0"))</f>
        <v>#NAME?</v>
      </c>
    </row>
    <row r="28" spans="1:14" ht="13" x14ac:dyDescent="0.15">
      <c r="A28" s="4" t="str">
        <f>'Attendance Summary'!A30</f>
        <v>Alissa Ortiz Gonzalez</v>
      </c>
      <c r="B28" s="22" t="e">
        <f t="shared" ca="1" si="0"/>
        <v>#NAME?</v>
      </c>
      <c r="C28" s="22" t="e">
        <f ca="1">(_xludf.IFNA(VLOOKUP(A28,'ET #5'!F:G,2,FALSE),"0"))</f>
        <v>#NAME?</v>
      </c>
      <c r="D28" s="23" t="e">
        <f ca="1">(_xludf.IFNA(VLOOKUP(A28,'ET #6'!F:G,2,FALSE),"0"))</f>
        <v>#NAME?</v>
      </c>
      <c r="E28" s="23" t="e">
        <f ca="1">(_xludf.IFNA(VLOOKUP(A28,'ET #7'!F:G,2,FALSE),"0"))</f>
        <v>#NAME?</v>
      </c>
      <c r="F28" s="23" t="e">
        <f ca="1">(_xludf.IFNA(VLOOKUP(A28,'ET #8'!F:G,2,FALSE),"0"))</f>
        <v>#NAME?</v>
      </c>
      <c r="G28" s="23" t="e">
        <f ca="1">(_xludf.IFNA(VLOOKUP(A28,'ET #9'!F:G,2,FALSE),"0"))</f>
        <v>#NAME?</v>
      </c>
      <c r="H28" s="23" t="e">
        <f ca="1">(_xludf.IFNA(VLOOKUP(A28,'ET #10'!D:E,2,FALSE),"0"))</f>
        <v>#NAME?</v>
      </c>
      <c r="I28" s="23" t="e">
        <f ca="1">(_xludf.IFNA(VLOOKUP(A28,'ET #11'!F:G,2,FALSE),"0"))</f>
        <v>#NAME?</v>
      </c>
      <c r="J28" s="23" t="e">
        <f ca="1">(_xludf.IFNA(VLOOKUP(A28,'ET #12'!F:G,2,FALSE),"0"))</f>
        <v>#NAME?</v>
      </c>
      <c r="K28" s="24" t="e">
        <f ca="1">(_xludf.IFNA(VLOOKUP(A28,'ET #13'!D:E,2,FALSE),"0"))</f>
        <v>#NAME?</v>
      </c>
      <c r="L28" s="24" t="e">
        <f ca="1">(_xludf.IFNA(VLOOKUP(A28,'ET #14'!D:E,2,FALSE),"0"))</f>
        <v>#NAME?</v>
      </c>
      <c r="M28" s="24" t="e">
        <f ca="1">(_xludf.IFNA(VLOOKUP(A28,'ET #15'!D:E,2,FALSE),"0"))</f>
        <v>#NAME?</v>
      </c>
      <c r="N28" s="24" t="e">
        <f ca="1">(_xludf.IFNA(VLOOKUP(A28,'ET #16'!D:E,2,FALSE),"0"))</f>
        <v>#NAME?</v>
      </c>
    </row>
    <row r="29" spans="1:14" ht="13" x14ac:dyDescent="0.15">
      <c r="A29" s="4" t="str">
        <f>'Attendance Summary'!A31</f>
        <v>Alpha Ndiaye</v>
      </c>
      <c r="B29" s="22" t="e">
        <f t="shared" ca="1" si="0"/>
        <v>#NAME?</v>
      </c>
      <c r="C29" s="22" t="e">
        <f ca="1">(_xludf.IFNA(VLOOKUP(A29,'ET #5'!F:G,2,FALSE),"0"))</f>
        <v>#NAME?</v>
      </c>
      <c r="D29" s="23" t="e">
        <f ca="1">(_xludf.IFNA(VLOOKUP(A29,'ET #6'!F:G,2,FALSE),"0"))</f>
        <v>#NAME?</v>
      </c>
      <c r="E29" s="23" t="e">
        <f ca="1">(_xludf.IFNA(VLOOKUP(A29,'ET #7'!F:G,2,FALSE),"0"))</f>
        <v>#NAME?</v>
      </c>
      <c r="F29" s="23" t="e">
        <f ca="1">(_xludf.IFNA(VLOOKUP(A29,'ET #8'!F:G,2,FALSE),"0"))</f>
        <v>#NAME?</v>
      </c>
      <c r="G29" s="23" t="e">
        <f ca="1">(_xludf.IFNA(VLOOKUP(A29,'ET #9'!F:G,2,FALSE),"0"))</f>
        <v>#NAME?</v>
      </c>
      <c r="H29" s="23" t="e">
        <f ca="1">(_xludf.IFNA(VLOOKUP(A29,'ET #10'!D:E,2,FALSE),"0"))</f>
        <v>#NAME?</v>
      </c>
      <c r="I29" s="23" t="e">
        <f ca="1">(_xludf.IFNA(VLOOKUP(A29,'ET #11'!F:G,2,FALSE),"0"))</f>
        <v>#NAME?</v>
      </c>
      <c r="J29" s="23" t="e">
        <f ca="1">(_xludf.IFNA(VLOOKUP(A29,'ET #12'!F:G,2,FALSE),"0"))</f>
        <v>#NAME?</v>
      </c>
      <c r="K29" s="24" t="e">
        <f ca="1">(_xludf.IFNA(VLOOKUP(A29,'ET #13'!D:E,2,FALSE),"0"))</f>
        <v>#NAME?</v>
      </c>
      <c r="L29" s="24" t="e">
        <f ca="1">(_xludf.IFNA(VLOOKUP(A29,'ET #14'!D:E,2,FALSE),"0"))</f>
        <v>#NAME?</v>
      </c>
      <c r="M29" s="24" t="e">
        <f ca="1">(_xludf.IFNA(VLOOKUP(A29,'ET #15'!D:E,2,FALSE),"0"))</f>
        <v>#NAME?</v>
      </c>
      <c r="N29" s="24" t="e">
        <f ca="1">(_xludf.IFNA(VLOOKUP(A29,'ET #16'!D:E,2,FALSE),"0"))</f>
        <v>#NAME?</v>
      </c>
    </row>
    <row r="30" spans="1:14" ht="13" x14ac:dyDescent="0.15">
      <c r="A30" s="4" t="str">
        <f>'Attendance Summary'!A32</f>
        <v>Alyssa Domingue</v>
      </c>
      <c r="B30" s="22" t="e">
        <f t="shared" ca="1" si="0"/>
        <v>#NAME?</v>
      </c>
      <c r="C30" s="22" t="e">
        <f ca="1">(_xludf.IFNA(VLOOKUP(A30,'ET #5'!F:G,2,FALSE),"0"))</f>
        <v>#NAME?</v>
      </c>
      <c r="D30" s="23" t="e">
        <f ca="1">(_xludf.IFNA(VLOOKUP(A30,'ET #6'!F:G,2,FALSE),"0"))</f>
        <v>#NAME?</v>
      </c>
      <c r="E30" s="23" t="e">
        <f ca="1">(_xludf.IFNA(VLOOKUP(A30,'ET #7'!F:G,2,FALSE),"0"))</f>
        <v>#NAME?</v>
      </c>
      <c r="F30" s="23" t="e">
        <f ca="1">(_xludf.IFNA(VLOOKUP(A30,'ET #8'!F:G,2,FALSE),"0"))</f>
        <v>#NAME?</v>
      </c>
      <c r="G30" s="23" t="e">
        <f ca="1">(_xludf.IFNA(VLOOKUP(A30,'ET #9'!F:G,2,FALSE),"0"))</f>
        <v>#NAME?</v>
      </c>
      <c r="H30" s="23" t="e">
        <f ca="1">(_xludf.IFNA(VLOOKUP(A30,'ET #10'!D:E,2,FALSE),"0"))</f>
        <v>#NAME?</v>
      </c>
      <c r="I30" s="23" t="e">
        <f ca="1">(_xludf.IFNA(VLOOKUP(A30,'ET #11'!F:G,2,FALSE),"0"))</f>
        <v>#NAME?</v>
      </c>
      <c r="J30" s="23" t="e">
        <f ca="1">(_xludf.IFNA(VLOOKUP(A30,'ET #12'!F:G,2,FALSE),"0"))</f>
        <v>#NAME?</v>
      </c>
      <c r="K30" s="24" t="e">
        <f ca="1">(_xludf.IFNA(VLOOKUP(A30,'ET #13'!D:E,2,FALSE),"0"))</f>
        <v>#NAME?</v>
      </c>
      <c r="L30" s="24" t="e">
        <f ca="1">(_xludf.IFNA(VLOOKUP(A30,'ET #14'!D:E,2,FALSE),"0"))</f>
        <v>#NAME?</v>
      </c>
      <c r="M30" s="24" t="e">
        <f ca="1">(_xludf.IFNA(VLOOKUP(A30,'ET #15'!D:E,2,FALSE),"0"))</f>
        <v>#NAME?</v>
      </c>
      <c r="N30" s="24" t="e">
        <f ca="1">(_xludf.IFNA(VLOOKUP(A30,'ET #16'!D:E,2,FALSE),"0"))</f>
        <v>#NAME?</v>
      </c>
    </row>
    <row r="31" spans="1:14" ht="13" x14ac:dyDescent="0.15">
      <c r="A31" s="4" t="str">
        <f>'Attendance Summary'!A33</f>
        <v>Alyssa Smith</v>
      </c>
      <c r="B31" s="22" t="e">
        <f t="shared" ca="1" si="0"/>
        <v>#NAME?</v>
      </c>
      <c r="C31" s="22" t="e">
        <f ca="1">(_xludf.IFNA(VLOOKUP(A31,'ET #5'!F:G,2,FALSE),"0"))</f>
        <v>#NAME?</v>
      </c>
      <c r="D31" s="23" t="e">
        <f ca="1">(_xludf.IFNA(VLOOKUP(A31,'ET #6'!F:G,2,FALSE),"0"))</f>
        <v>#NAME?</v>
      </c>
      <c r="E31" s="23" t="e">
        <f ca="1">(_xludf.IFNA(VLOOKUP(A31,'ET #7'!F:G,2,FALSE),"0"))</f>
        <v>#NAME?</v>
      </c>
      <c r="F31" s="23" t="e">
        <f ca="1">(_xludf.IFNA(VLOOKUP(A31,'ET #8'!F:G,2,FALSE),"0"))</f>
        <v>#NAME?</v>
      </c>
      <c r="G31" s="23" t="e">
        <f ca="1">(_xludf.IFNA(VLOOKUP(A31,'ET #9'!F:G,2,FALSE),"0"))</f>
        <v>#NAME?</v>
      </c>
      <c r="H31" s="23" t="e">
        <f ca="1">(_xludf.IFNA(VLOOKUP(A31,'ET #10'!D:E,2,FALSE),"0"))</f>
        <v>#NAME?</v>
      </c>
      <c r="I31" s="23" t="e">
        <f ca="1">(_xludf.IFNA(VLOOKUP(A31,'ET #11'!F:G,2,FALSE),"0"))</f>
        <v>#NAME?</v>
      </c>
      <c r="J31" s="23" t="e">
        <f ca="1">(_xludf.IFNA(VLOOKUP(A31,'ET #12'!F:G,2,FALSE),"0"))</f>
        <v>#NAME?</v>
      </c>
      <c r="K31" s="24" t="e">
        <f ca="1">(_xludf.IFNA(VLOOKUP(A31,'ET #13'!D:E,2,FALSE),"0"))</f>
        <v>#NAME?</v>
      </c>
      <c r="L31" s="24" t="e">
        <f ca="1">(_xludf.IFNA(VLOOKUP(A31,'ET #14'!D:E,2,FALSE),"0"))</f>
        <v>#NAME?</v>
      </c>
      <c r="M31" s="24" t="e">
        <f ca="1">(_xludf.IFNA(VLOOKUP(A31,'ET #15'!D:E,2,FALSE),"0"))</f>
        <v>#NAME?</v>
      </c>
      <c r="N31" s="24" t="e">
        <f ca="1">(_xludf.IFNA(VLOOKUP(A31,'ET #16'!D:E,2,FALSE),"0"))</f>
        <v>#NAME?</v>
      </c>
    </row>
    <row r="32" spans="1:14" ht="13" x14ac:dyDescent="0.15">
      <c r="A32" s="4" t="str">
        <f>'Attendance Summary'!A34</f>
        <v>Amanda Escalante</v>
      </c>
      <c r="B32" s="22" t="e">
        <f t="shared" ca="1" si="0"/>
        <v>#NAME?</v>
      </c>
      <c r="C32" s="22" t="e">
        <f ca="1">(_xludf.IFNA(VLOOKUP(A32,'ET #5'!F:G,2,FALSE),"0"))</f>
        <v>#NAME?</v>
      </c>
      <c r="D32" s="23" t="e">
        <f ca="1">(_xludf.IFNA(VLOOKUP(A32,'ET #6'!F:G,2,FALSE),"0"))</f>
        <v>#NAME?</v>
      </c>
      <c r="E32" s="23" t="e">
        <f ca="1">(_xludf.IFNA(VLOOKUP(A32,'ET #7'!F:G,2,FALSE),"0"))</f>
        <v>#NAME?</v>
      </c>
      <c r="F32" s="23" t="e">
        <f ca="1">(_xludf.IFNA(VLOOKUP(A32,'ET #8'!F:G,2,FALSE),"0"))</f>
        <v>#NAME?</v>
      </c>
      <c r="G32" s="23" t="e">
        <f ca="1">(_xludf.IFNA(VLOOKUP(A32,'ET #9'!F:G,2,FALSE),"0"))</f>
        <v>#NAME?</v>
      </c>
      <c r="H32" s="23" t="e">
        <f ca="1">(_xludf.IFNA(VLOOKUP(A32,'ET #10'!D:E,2,FALSE),"0"))</f>
        <v>#NAME?</v>
      </c>
      <c r="I32" s="23" t="e">
        <f ca="1">(_xludf.IFNA(VLOOKUP(A32,'ET #11'!F:G,2,FALSE),"0"))</f>
        <v>#NAME?</v>
      </c>
      <c r="J32" s="23" t="e">
        <f ca="1">(_xludf.IFNA(VLOOKUP(A32,'ET #12'!F:G,2,FALSE),"0"))</f>
        <v>#NAME?</v>
      </c>
      <c r="K32" s="24" t="e">
        <f ca="1">(_xludf.IFNA(VLOOKUP(A32,'ET #13'!D:E,2,FALSE),"0"))</f>
        <v>#NAME?</v>
      </c>
      <c r="L32" s="24" t="e">
        <f ca="1">(_xludf.IFNA(VLOOKUP(A32,'ET #14'!D:E,2,FALSE),"0"))</f>
        <v>#NAME?</v>
      </c>
      <c r="M32" s="24" t="e">
        <f ca="1">(_xludf.IFNA(VLOOKUP(A32,'ET #15'!D:E,2,FALSE),"0"))</f>
        <v>#NAME?</v>
      </c>
      <c r="N32" s="24" t="e">
        <f ca="1">(_xludf.IFNA(VLOOKUP(A32,'ET #16'!D:E,2,FALSE),"0"))</f>
        <v>#NAME?</v>
      </c>
    </row>
    <row r="33" spans="1:14" ht="13" x14ac:dyDescent="0.15">
      <c r="A33" s="4" t="str">
        <f>'Attendance Summary'!A35</f>
        <v>Amauri Clark</v>
      </c>
      <c r="B33" s="22" t="e">
        <f t="shared" ca="1" si="0"/>
        <v>#NAME?</v>
      </c>
      <c r="C33" s="22" t="e">
        <f ca="1">(_xludf.IFNA(VLOOKUP(A33,'ET #5'!F:G,2,FALSE),"0"))</f>
        <v>#NAME?</v>
      </c>
      <c r="D33" s="23" t="e">
        <f ca="1">(_xludf.IFNA(VLOOKUP(A33,'ET #6'!F:G,2,FALSE),"0"))</f>
        <v>#NAME?</v>
      </c>
      <c r="E33" s="23" t="e">
        <f ca="1">(_xludf.IFNA(VLOOKUP(A33,'ET #7'!F:G,2,FALSE),"0"))</f>
        <v>#NAME?</v>
      </c>
      <c r="F33" s="23" t="e">
        <f ca="1">(_xludf.IFNA(VLOOKUP(A33,'ET #8'!F:G,2,FALSE),"0"))</f>
        <v>#NAME?</v>
      </c>
      <c r="G33" s="23" t="e">
        <f ca="1">(_xludf.IFNA(VLOOKUP(A33,'ET #9'!F:G,2,FALSE),"0"))</f>
        <v>#NAME?</v>
      </c>
      <c r="H33" s="23" t="e">
        <f ca="1">(_xludf.IFNA(VLOOKUP(A33,'ET #10'!D:E,2,FALSE),"0"))</f>
        <v>#NAME?</v>
      </c>
      <c r="I33" s="23" t="e">
        <f ca="1">(_xludf.IFNA(VLOOKUP(A33,'ET #11'!F:G,2,FALSE),"0"))</f>
        <v>#NAME?</v>
      </c>
      <c r="J33" s="23" t="e">
        <f ca="1">(_xludf.IFNA(VLOOKUP(A33,'ET #12'!F:G,2,FALSE),"0"))</f>
        <v>#NAME?</v>
      </c>
      <c r="K33" s="24" t="e">
        <f ca="1">(_xludf.IFNA(VLOOKUP(A33,'ET #13'!D:E,2,FALSE),"0"))</f>
        <v>#NAME?</v>
      </c>
      <c r="L33" s="24" t="e">
        <f ca="1">(_xludf.IFNA(VLOOKUP(A33,'ET #14'!D:E,2,FALSE),"0"))</f>
        <v>#NAME?</v>
      </c>
      <c r="M33" s="24" t="e">
        <f ca="1">(_xludf.IFNA(VLOOKUP(A33,'ET #15'!D:E,2,FALSE),"0"))</f>
        <v>#NAME?</v>
      </c>
      <c r="N33" s="24" t="e">
        <f ca="1">(_xludf.IFNA(VLOOKUP(A33,'ET #16'!D:E,2,FALSE),"0"))</f>
        <v>#NAME?</v>
      </c>
    </row>
    <row r="34" spans="1:14" ht="13" x14ac:dyDescent="0.15">
      <c r="A34" s="4" t="str">
        <f>'Attendance Summary'!A36</f>
        <v>Anabelle Serrano</v>
      </c>
      <c r="B34" s="22" t="e">
        <f t="shared" ca="1" si="0"/>
        <v>#NAME?</v>
      </c>
      <c r="C34" s="22" t="e">
        <f ca="1">(_xludf.IFNA(VLOOKUP(A34,'ET #5'!F:G,2,FALSE),"0"))</f>
        <v>#NAME?</v>
      </c>
      <c r="D34" s="23" t="e">
        <f ca="1">(_xludf.IFNA(VLOOKUP(A34,'ET #6'!F:G,2,FALSE),"0"))</f>
        <v>#NAME?</v>
      </c>
      <c r="E34" s="23" t="e">
        <f ca="1">(_xludf.IFNA(VLOOKUP(A34,'ET #7'!F:G,2,FALSE),"0"))</f>
        <v>#NAME?</v>
      </c>
      <c r="F34" s="23" t="e">
        <f ca="1">(_xludf.IFNA(VLOOKUP(A34,'ET #8'!F:G,2,FALSE),"0"))</f>
        <v>#NAME?</v>
      </c>
      <c r="G34" s="23" t="e">
        <f ca="1">(_xludf.IFNA(VLOOKUP(A34,'ET #9'!F:G,2,FALSE),"0"))</f>
        <v>#NAME?</v>
      </c>
      <c r="H34" s="23" t="e">
        <f ca="1">(_xludf.IFNA(VLOOKUP(A34,'ET #10'!D:E,2,FALSE),"0"))</f>
        <v>#NAME?</v>
      </c>
      <c r="I34" s="23" t="e">
        <f ca="1">(_xludf.IFNA(VLOOKUP(A34,'ET #11'!F:G,2,FALSE),"0"))</f>
        <v>#NAME?</v>
      </c>
      <c r="J34" s="23" t="e">
        <f ca="1">(_xludf.IFNA(VLOOKUP(A34,'ET #12'!F:G,2,FALSE),"0"))</f>
        <v>#NAME?</v>
      </c>
      <c r="K34" s="24" t="e">
        <f ca="1">(_xludf.IFNA(VLOOKUP(A34,'ET #13'!D:E,2,FALSE),"0"))</f>
        <v>#NAME?</v>
      </c>
      <c r="L34" s="24" t="e">
        <f ca="1">(_xludf.IFNA(VLOOKUP(A34,'ET #14'!D:E,2,FALSE),"0"))</f>
        <v>#NAME?</v>
      </c>
      <c r="M34" s="24" t="e">
        <f ca="1">(_xludf.IFNA(VLOOKUP(A34,'ET #15'!D:E,2,FALSE),"0"))</f>
        <v>#NAME?</v>
      </c>
      <c r="N34" s="24" t="e">
        <f ca="1">(_xludf.IFNA(VLOOKUP(A34,'ET #16'!D:E,2,FALSE),"0"))</f>
        <v>#NAME?</v>
      </c>
    </row>
    <row r="35" spans="1:14" ht="13" x14ac:dyDescent="0.15">
      <c r="A35" s="4" t="str">
        <f>'Attendance Summary'!A37</f>
        <v>Anarosa Villatoro Reyes</v>
      </c>
      <c r="B35" s="22" t="e">
        <f t="shared" ca="1" si="0"/>
        <v>#NAME?</v>
      </c>
      <c r="C35" s="22" t="e">
        <f ca="1">(_xludf.IFNA(VLOOKUP(A35,'ET #5'!F:G,2,FALSE),"0"))</f>
        <v>#NAME?</v>
      </c>
      <c r="D35" s="23" t="e">
        <f ca="1">(_xludf.IFNA(VLOOKUP(A35,'ET #6'!F:G,2,FALSE),"0"))</f>
        <v>#NAME?</v>
      </c>
      <c r="E35" s="23" t="e">
        <f ca="1">(_xludf.IFNA(VLOOKUP(A35,'ET #7'!F:G,2,FALSE),"0"))</f>
        <v>#NAME?</v>
      </c>
      <c r="F35" s="23" t="e">
        <f ca="1">(_xludf.IFNA(VLOOKUP(A35,'ET #8'!F:G,2,FALSE),"0"))</f>
        <v>#NAME?</v>
      </c>
      <c r="G35" s="23" t="e">
        <f ca="1">(_xludf.IFNA(VLOOKUP(A35,'ET #9'!F:G,2,FALSE),"0"))</f>
        <v>#NAME?</v>
      </c>
      <c r="H35" s="23" t="e">
        <f ca="1">(_xludf.IFNA(VLOOKUP(A35,'ET #10'!D:E,2,FALSE),"0"))</f>
        <v>#NAME?</v>
      </c>
      <c r="I35" s="23" t="e">
        <f ca="1">(_xludf.IFNA(VLOOKUP(A35,'ET #11'!F:G,2,FALSE),"0"))</f>
        <v>#NAME?</v>
      </c>
      <c r="J35" s="23" t="e">
        <f ca="1">(_xludf.IFNA(VLOOKUP(A35,'ET #12'!F:G,2,FALSE),"0"))</f>
        <v>#NAME?</v>
      </c>
      <c r="K35" s="24" t="e">
        <f ca="1">(_xludf.IFNA(VLOOKUP(A35,'ET #13'!D:E,2,FALSE),"0"))</f>
        <v>#NAME?</v>
      </c>
      <c r="L35" s="24" t="e">
        <f ca="1">(_xludf.IFNA(VLOOKUP(A35,'ET #14'!D:E,2,FALSE),"0"))</f>
        <v>#NAME?</v>
      </c>
      <c r="M35" s="24" t="e">
        <f ca="1">(_xludf.IFNA(VLOOKUP(A35,'ET #15'!D:E,2,FALSE),"0"))</f>
        <v>#NAME?</v>
      </c>
      <c r="N35" s="24" t="e">
        <f ca="1">(_xludf.IFNA(VLOOKUP(A35,'ET #16'!D:E,2,FALSE),"0"))</f>
        <v>#NAME?</v>
      </c>
    </row>
    <row r="36" spans="1:14" ht="13" x14ac:dyDescent="0.15">
      <c r="A36" s="4" t="str">
        <f>'Attendance Summary'!A38</f>
        <v>Anas Rahman</v>
      </c>
      <c r="B36" s="22" t="e">
        <f t="shared" ca="1" si="0"/>
        <v>#NAME?</v>
      </c>
      <c r="C36" s="22" t="e">
        <f ca="1">(_xludf.IFNA(VLOOKUP(A36,'ET #5'!F:G,2,FALSE),"0"))</f>
        <v>#NAME?</v>
      </c>
      <c r="D36" s="23" t="e">
        <f ca="1">(_xludf.IFNA(VLOOKUP(A36,'ET #6'!F:G,2,FALSE),"0"))</f>
        <v>#NAME?</v>
      </c>
      <c r="E36" s="23" t="e">
        <f ca="1">(_xludf.IFNA(VLOOKUP(A36,'ET #7'!F:G,2,FALSE),"0"))</f>
        <v>#NAME?</v>
      </c>
      <c r="F36" s="23" t="e">
        <f ca="1">(_xludf.IFNA(VLOOKUP(A36,'ET #8'!F:G,2,FALSE),"0"))</f>
        <v>#NAME?</v>
      </c>
      <c r="G36" s="23" t="e">
        <f ca="1">(_xludf.IFNA(VLOOKUP(A36,'ET #9'!F:G,2,FALSE),"0"))</f>
        <v>#NAME?</v>
      </c>
      <c r="H36" s="23" t="e">
        <f ca="1">(_xludf.IFNA(VLOOKUP(A36,'ET #10'!D:E,2,FALSE),"0"))</f>
        <v>#NAME?</v>
      </c>
      <c r="I36" s="23" t="e">
        <f ca="1">(_xludf.IFNA(VLOOKUP(A36,'ET #11'!F:G,2,FALSE),"0"))</f>
        <v>#NAME?</v>
      </c>
      <c r="J36" s="23" t="e">
        <f ca="1">(_xludf.IFNA(VLOOKUP(A36,'ET #12'!F:G,2,FALSE),"0"))</f>
        <v>#NAME?</v>
      </c>
      <c r="K36" s="24" t="e">
        <f ca="1">(_xludf.IFNA(VLOOKUP(A36,'ET #13'!D:E,2,FALSE),"0"))</f>
        <v>#NAME?</v>
      </c>
      <c r="L36" s="24" t="e">
        <f ca="1">(_xludf.IFNA(VLOOKUP(A36,'ET #14'!D:E,2,FALSE),"0"))</f>
        <v>#NAME?</v>
      </c>
      <c r="M36" s="24" t="e">
        <f ca="1">(_xludf.IFNA(VLOOKUP(A36,'ET #15'!D:E,2,FALSE),"0"))</f>
        <v>#NAME?</v>
      </c>
      <c r="N36" s="24" t="e">
        <f ca="1">(_xludf.IFNA(VLOOKUP(A36,'ET #16'!D:E,2,FALSE),"0"))</f>
        <v>#NAME?</v>
      </c>
    </row>
    <row r="37" spans="1:14" ht="13" x14ac:dyDescent="0.15">
      <c r="A37" s="4" t="str">
        <f>'Attendance Summary'!A39</f>
        <v>Andres Ramirez</v>
      </c>
      <c r="B37" s="22" t="e">
        <f t="shared" ca="1" si="0"/>
        <v>#NAME?</v>
      </c>
      <c r="C37" s="22" t="e">
        <f ca="1">(_xludf.IFNA(VLOOKUP(A37,'ET #5'!F:G,2,FALSE),"0"))</f>
        <v>#NAME?</v>
      </c>
      <c r="D37" s="23" t="e">
        <f ca="1">(_xludf.IFNA(VLOOKUP(A37,'ET #6'!F:G,2,FALSE),"0"))</f>
        <v>#NAME?</v>
      </c>
      <c r="E37" s="23" t="e">
        <f ca="1">(_xludf.IFNA(VLOOKUP(A37,'ET #7'!F:G,2,FALSE),"0"))</f>
        <v>#NAME?</v>
      </c>
      <c r="F37" s="23" t="e">
        <f ca="1">(_xludf.IFNA(VLOOKUP(A37,'ET #8'!F:G,2,FALSE),"0"))</f>
        <v>#NAME?</v>
      </c>
      <c r="G37" s="23" t="e">
        <f ca="1">(_xludf.IFNA(VLOOKUP(A37,'ET #9'!F:G,2,FALSE),"0"))</f>
        <v>#NAME?</v>
      </c>
      <c r="H37" s="23" t="e">
        <f ca="1">(_xludf.IFNA(VLOOKUP(A37,'ET #10'!D:E,2,FALSE),"0"))</f>
        <v>#NAME?</v>
      </c>
      <c r="I37" s="23" t="e">
        <f ca="1">(_xludf.IFNA(VLOOKUP(A37,'ET #11'!F:G,2,FALSE),"0"))</f>
        <v>#NAME?</v>
      </c>
      <c r="J37" s="23" t="e">
        <f ca="1">(_xludf.IFNA(VLOOKUP(A37,'ET #12'!F:G,2,FALSE),"0"))</f>
        <v>#NAME?</v>
      </c>
      <c r="K37" s="24" t="e">
        <f ca="1">(_xludf.IFNA(VLOOKUP(A37,'ET #13'!D:E,2,FALSE),"0"))</f>
        <v>#NAME?</v>
      </c>
      <c r="L37" s="24" t="e">
        <f ca="1">(_xludf.IFNA(VLOOKUP(A37,'ET #14'!D:E,2,FALSE),"0"))</f>
        <v>#NAME?</v>
      </c>
      <c r="M37" s="24" t="e">
        <f ca="1">(_xludf.IFNA(VLOOKUP(A37,'ET #15'!D:E,2,FALSE),"0"))</f>
        <v>#NAME?</v>
      </c>
      <c r="N37" s="24" t="e">
        <f ca="1">(_xludf.IFNA(VLOOKUP(A37,'ET #16'!D:E,2,FALSE),"0"))</f>
        <v>#NAME?</v>
      </c>
    </row>
    <row r="38" spans="1:14" ht="13" x14ac:dyDescent="0.15">
      <c r="A38" s="4" t="str">
        <f>'Attendance Summary'!A40</f>
        <v>Angel Campuzano</v>
      </c>
      <c r="B38" s="22" t="e">
        <f t="shared" ca="1" si="0"/>
        <v>#NAME?</v>
      </c>
      <c r="C38" s="22" t="e">
        <f ca="1">(_xludf.IFNA(VLOOKUP(A38,'ET #5'!F:G,2,FALSE),"0"))</f>
        <v>#NAME?</v>
      </c>
      <c r="D38" s="23" t="e">
        <f ca="1">(_xludf.IFNA(VLOOKUP(A38,'ET #6'!F:G,2,FALSE),"0"))</f>
        <v>#NAME?</v>
      </c>
      <c r="E38" s="23" t="e">
        <f ca="1">(_xludf.IFNA(VLOOKUP(A38,'ET #7'!F:G,2,FALSE),"0"))</f>
        <v>#NAME?</v>
      </c>
      <c r="F38" s="23" t="e">
        <f ca="1">(_xludf.IFNA(VLOOKUP(A38,'ET #8'!F:G,2,FALSE),"0"))</f>
        <v>#NAME?</v>
      </c>
      <c r="G38" s="23" t="e">
        <f ca="1">(_xludf.IFNA(VLOOKUP(A38,'ET #9'!F:G,2,FALSE),"0"))</f>
        <v>#NAME?</v>
      </c>
      <c r="H38" s="23" t="e">
        <f ca="1">(_xludf.IFNA(VLOOKUP(A38,'ET #10'!D:E,2,FALSE),"0"))</f>
        <v>#NAME?</v>
      </c>
      <c r="I38" s="23" t="e">
        <f ca="1">(_xludf.IFNA(VLOOKUP(A38,'ET #11'!F:G,2,FALSE),"0"))</f>
        <v>#NAME?</v>
      </c>
      <c r="J38" s="23" t="e">
        <f ca="1">(_xludf.IFNA(VLOOKUP(A38,'ET #12'!F:G,2,FALSE),"0"))</f>
        <v>#NAME?</v>
      </c>
      <c r="K38" s="24" t="e">
        <f ca="1">(_xludf.IFNA(VLOOKUP(A38,'ET #13'!D:E,2,FALSE),"0"))</f>
        <v>#NAME?</v>
      </c>
      <c r="L38" s="24" t="e">
        <f ca="1">(_xludf.IFNA(VLOOKUP(A38,'ET #14'!D:E,2,FALSE),"0"))</f>
        <v>#NAME?</v>
      </c>
      <c r="M38" s="24" t="e">
        <f ca="1">(_xludf.IFNA(VLOOKUP(A38,'ET #15'!D:E,2,FALSE),"0"))</f>
        <v>#NAME?</v>
      </c>
      <c r="N38" s="24" t="e">
        <f ca="1">(_xludf.IFNA(VLOOKUP(A38,'ET #16'!D:E,2,FALSE),"0"))</f>
        <v>#NAME?</v>
      </c>
    </row>
    <row r="39" spans="1:14" ht="13" x14ac:dyDescent="0.15">
      <c r="A39" s="4" t="str">
        <f>'Attendance Summary'!A41</f>
        <v>Angelyna Le</v>
      </c>
      <c r="B39" s="22" t="e">
        <f t="shared" ca="1" si="0"/>
        <v>#NAME?</v>
      </c>
      <c r="C39" s="22" t="e">
        <f ca="1">(_xludf.IFNA(VLOOKUP(A39,'ET #5'!F:G,2,FALSE),"0"))</f>
        <v>#NAME?</v>
      </c>
      <c r="D39" s="23" t="e">
        <f ca="1">(_xludf.IFNA(VLOOKUP(A39,'ET #6'!F:G,2,FALSE),"0"))</f>
        <v>#NAME?</v>
      </c>
      <c r="E39" s="23" t="e">
        <f ca="1">(_xludf.IFNA(VLOOKUP(A39,'ET #7'!F:G,2,FALSE),"0"))</f>
        <v>#NAME?</v>
      </c>
      <c r="F39" s="23" t="e">
        <f ca="1">(_xludf.IFNA(VLOOKUP(A39,'ET #8'!F:G,2,FALSE),"0"))</f>
        <v>#NAME?</v>
      </c>
      <c r="G39" s="23" t="e">
        <f ca="1">(_xludf.IFNA(VLOOKUP(A39,'ET #9'!F:G,2,FALSE),"0"))</f>
        <v>#NAME?</v>
      </c>
      <c r="H39" s="23" t="e">
        <f ca="1">(_xludf.IFNA(VLOOKUP(A39,'ET #10'!D:E,2,FALSE),"0"))</f>
        <v>#NAME?</v>
      </c>
      <c r="I39" s="23" t="e">
        <f ca="1">(_xludf.IFNA(VLOOKUP(A39,'ET #11'!F:G,2,FALSE),"0"))</f>
        <v>#NAME?</v>
      </c>
      <c r="J39" s="23" t="e">
        <f ca="1">(_xludf.IFNA(VLOOKUP(A39,'ET #12'!F:G,2,FALSE),"0"))</f>
        <v>#NAME?</v>
      </c>
      <c r="K39" s="24" t="e">
        <f ca="1">(_xludf.IFNA(VLOOKUP(A39,'ET #13'!D:E,2,FALSE),"0"))</f>
        <v>#NAME?</v>
      </c>
      <c r="L39" s="24" t="e">
        <f ca="1">(_xludf.IFNA(VLOOKUP(A39,'ET #14'!D:E,2,FALSE),"0"))</f>
        <v>#NAME?</v>
      </c>
      <c r="M39" s="24" t="e">
        <f ca="1">(_xludf.IFNA(VLOOKUP(A39,'ET #15'!D:E,2,FALSE),"0"))</f>
        <v>#NAME?</v>
      </c>
      <c r="N39" s="24" t="e">
        <f ca="1">(_xludf.IFNA(VLOOKUP(A39,'ET #16'!D:E,2,FALSE),"0"))</f>
        <v>#NAME?</v>
      </c>
    </row>
    <row r="40" spans="1:14" ht="13" x14ac:dyDescent="0.15">
      <c r="A40" s="4" t="str">
        <f>'Attendance Summary'!A42</f>
        <v>Anne-Marie Prosper</v>
      </c>
      <c r="B40" s="22" t="e">
        <f t="shared" ca="1" si="0"/>
        <v>#NAME?</v>
      </c>
      <c r="C40" s="22" t="e">
        <f ca="1">(_xludf.IFNA(VLOOKUP(A40,'ET #5'!F:G,2,FALSE),"0"))</f>
        <v>#NAME?</v>
      </c>
      <c r="D40" s="23" t="e">
        <f ca="1">(_xludf.IFNA(VLOOKUP(A40,'ET #6'!F:G,2,FALSE),"0"))</f>
        <v>#NAME?</v>
      </c>
      <c r="E40" s="23" t="e">
        <f ca="1">(_xludf.IFNA(VLOOKUP(A40,'ET #7'!F:G,2,FALSE),"0"))</f>
        <v>#NAME?</v>
      </c>
      <c r="F40" s="23" t="e">
        <f ca="1">(_xludf.IFNA(VLOOKUP(A40,'ET #8'!F:G,2,FALSE),"0"))</f>
        <v>#NAME?</v>
      </c>
      <c r="G40" s="23" t="e">
        <f ca="1">(_xludf.IFNA(VLOOKUP(A40,'ET #9'!F:G,2,FALSE),"0"))</f>
        <v>#NAME?</v>
      </c>
      <c r="H40" s="23" t="e">
        <f ca="1">(_xludf.IFNA(VLOOKUP(A40,'ET #10'!D:E,2,FALSE),"0"))</f>
        <v>#NAME?</v>
      </c>
      <c r="I40" s="23" t="e">
        <f ca="1">(_xludf.IFNA(VLOOKUP(A40,'ET #11'!F:G,2,FALSE),"0"))</f>
        <v>#NAME?</v>
      </c>
      <c r="J40" s="23" t="e">
        <f ca="1">(_xludf.IFNA(VLOOKUP(A40,'ET #12'!F:G,2,FALSE),"0"))</f>
        <v>#NAME?</v>
      </c>
      <c r="K40" s="24" t="e">
        <f ca="1">(_xludf.IFNA(VLOOKUP(A40,'ET #13'!D:E,2,FALSE),"0"))</f>
        <v>#NAME?</v>
      </c>
      <c r="L40" s="24" t="e">
        <f ca="1">(_xludf.IFNA(VLOOKUP(A40,'ET #14'!D:E,2,FALSE),"0"))</f>
        <v>#NAME?</v>
      </c>
      <c r="M40" s="24" t="e">
        <f ca="1">(_xludf.IFNA(VLOOKUP(A40,'ET #15'!D:E,2,FALSE),"0"))</f>
        <v>#NAME?</v>
      </c>
      <c r="N40" s="24" t="e">
        <f ca="1">(_xludf.IFNA(VLOOKUP(A40,'ET #16'!D:E,2,FALSE),"0"))</f>
        <v>#NAME?</v>
      </c>
    </row>
    <row r="41" spans="1:14" ht="13" x14ac:dyDescent="0.15">
      <c r="A41" s="4" t="str">
        <f>'Attendance Summary'!A43</f>
        <v>Antonio Figueroa</v>
      </c>
      <c r="B41" s="22" t="e">
        <f t="shared" ca="1" si="0"/>
        <v>#NAME?</v>
      </c>
      <c r="C41" s="22" t="e">
        <f ca="1">(_xludf.IFNA(VLOOKUP(A41,'ET #5'!F:G,2,FALSE),"0"))</f>
        <v>#NAME?</v>
      </c>
      <c r="D41" s="23" t="e">
        <f ca="1">(_xludf.IFNA(VLOOKUP(A41,'ET #6'!F:G,2,FALSE),"0"))</f>
        <v>#NAME?</v>
      </c>
      <c r="E41" s="23" t="e">
        <f ca="1">(_xludf.IFNA(VLOOKUP(A41,'ET #7'!F:G,2,FALSE),"0"))</f>
        <v>#NAME?</v>
      </c>
      <c r="F41" s="23" t="e">
        <f ca="1">(_xludf.IFNA(VLOOKUP(A41,'ET #8'!F:G,2,FALSE),"0"))</f>
        <v>#NAME?</v>
      </c>
      <c r="G41" s="23" t="e">
        <f ca="1">(_xludf.IFNA(VLOOKUP(A41,'ET #9'!F:G,2,FALSE),"0"))</f>
        <v>#NAME?</v>
      </c>
      <c r="H41" s="23" t="e">
        <f ca="1">(_xludf.IFNA(VLOOKUP(A41,'ET #10'!D:E,2,FALSE),"0"))</f>
        <v>#NAME?</v>
      </c>
      <c r="I41" s="23" t="e">
        <f ca="1">(_xludf.IFNA(VLOOKUP(A41,'ET #11'!F:G,2,FALSE),"0"))</f>
        <v>#NAME?</v>
      </c>
      <c r="J41" s="23" t="e">
        <f ca="1">(_xludf.IFNA(VLOOKUP(A41,'ET #12'!F:G,2,FALSE),"0"))</f>
        <v>#NAME?</v>
      </c>
      <c r="K41" s="24" t="e">
        <f ca="1">(_xludf.IFNA(VLOOKUP(A41,'ET #13'!D:E,2,FALSE),"0"))</f>
        <v>#NAME?</v>
      </c>
      <c r="L41" s="24" t="e">
        <f ca="1">(_xludf.IFNA(VLOOKUP(A41,'ET #14'!D:E,2,FALSE),"0"))</f>
        <v>#NAME?</v>
      </c>
      <c r="M41" s="24" t="e">
        <f ca="1">(_xludf.IFNA(VLOOKUP(A41,'ET #15'!D:E,2,FALSE),"0"))</f>
        <v>#NAME?</v>
      </c>
      <c r="N41" s="24" t="e">
        <f ca="1">(_xludf.IFNA(VLOOKUP(A41,'ET #16'!D:E,2,FALSE),"0"))</f>
        <v>#NAME?</v>
      </c>
    </row>
    <row r="42" spans="1:14" ht="13" x14ac:dyDescent="0.15">
      <c r="A42" s="4" t="str">
        <f>'Attendance Summary'!A44</f>
        <v>Antonio Robert Tafoya Bermudez</v>
      </c>
      <c r="B42" s="22" t="e">
        <f t="shared" ca="1" si="0"/>
        <v>#NAME?</v>
      </c>
      <c r="C42" s="22" t="e">
        <f ca="1">(_xludf.IFNA(VLOOKUP(A42,'ET #5'!F:G,2,FALSE),"0"))</f>
        <v>#NAME?</v>
      </c>
      <c r="D42" s="23" t="e">
        <f ca="1">(_xludf.IFNA(VLOOKUP(A42,'ET #6'!F:G,2,FALSE),"0"))</f>
        <v>#NAME?</v>
      </c>
      <c r="E42" s="23" t="e">
        <f ca="1">(_xludf.IFNA(VLOOKUP(A42,'ET #7'!F:G,2,FALSE),"0"))</f>
        <v>#NAME?</v>
      </c>
      <c r="F42" s="23" t="e">
        <f ca="1">(_xludf.IFNA(VLOOKUP(A42,'ET #8'!F:G,2,FALSE),"0"))</f>
        <v>#NAME?</v>
      </c>
      <c r="G42" s="23" t="e">
        <f ca="1">(_xludf.IFNA(VLOOKUP(A42,'ET #9'!F:G,2,FALSE),"0"))</f>
        <v>#NAME?</v>
      </c>
      <c r="H42" s="23" t="e">
        <f ca="1">(_xludf.IFNA(VLOOKUP(A42,'ET #10'!D:E,2,FALSE),"0"))</f>
        <v>#NAME?</v>
      </c>
      <c r="I42" s="23" t="e">
        <f ca="1">(_xludf.IFNA(VLOOKUP(A42,'ET #11'!F:G,2,FALSE),"0"))</f>
        <v>#NAME?</v>
      </c>
      <c r="J42" s="23" t="e">
        <f ca="1">(_xludf.IFNA(VLOOKUP(A42,'ET #12'!F:G,2,FALSE),"0"))</f>
        <v>#NAME?</v>
      </c>
      <c r="K42" s="24" t="e">
        <f ca="1">(_xludf.IFNA(VLOOKUP(A42,'ET #13'!D:E,2,FALSE),"0"))</f>
        <v>#NAME?</v>
      </c>
      <c r="L42" s="24" t="e">
        <f ca="1">(_xludf.IFNA(VLOOKUP(A42,'ET #14'!D:E,2,FALSE),"0"))</f>
        <v>#NAME?</v>
      </c>
      <c r="M42" s="24" t="e">
        <f ca="1">(_xludf.IFNA(VLOOKUP(A42,'ET #15'!D:E,2,FALSE),"0"))</f>
        <v>#NAME?</v>
      </c>
      <c r="N42" s="24" t="e">
        <f ca="1">(_xludf.IFNA(VLOOKUP(A42,'ET #16'!D:E,2,FALSE),"0"))</f>
        <v>#NAME?</v>
      </c>
    </row>
    <row r="43" spans="1:14" ht="13" x14ac:dyDescent="0.15">
      <c r="A43" s="4" t="str">
        <f>'Attendance Summary'!A45</f>
        <v>Arriana Gonzalez</v>
      </c>
      <c r="B43" s="22" t="e">
        <f t="shared" ca="1" si="0"/>
        <v>#NAME?</v>
      </c>
      <c r="C43" s="22" t="e">
        <f ca="1">(_xludf.IFNA(VLOOKUP(A43,'ET #5'!F:G,2,FALSE),"0"))</f>
        <v>#NAME?</v>
      </c>
      <c r="D43" s="23" t="e">
        <f ca="1">(_xludf.IFNA(VLOOKUP(A43,'ET #6'!F:G,2,FALSE),"0"))</f>
        <v>#NAME?</v>
      </c>
      <c r="E43" s="23" t="e">
        <f ca="1">(_xludf.IFNA(VLOOKUP(A43,'ET #7'!F:G,2,FALSE),"0"))</f>
        <v>#NAME?</v>
      </c>
      <c r="F43" s="23" t="e">
        <f ca="1">(_xludf.IFNA(VLOOKUP(A43,'ET #8'!F:G,2,FALSE),"0"))</f>
        <v>#NAME?</v>
      </c>
      <c r="G43" s="23" t="e">
        <f ca="1">(_xludf.IFNA(VLOOKUP(A43,'ET #9'!F:G,2,FALSE),"0"))</f>
        <v>#NAME?</v>
      </c>
      <c r="H43" s="23" t="e">
        <f ca="1">(_xludf.IFNA(VLOOKUP(A43,'ET #10'!D:E,2,FALSE),"0"))</f>
        <v>#NAME?</v>
      </c>
      <c r="I43" s="23" t="e">
        <f ca="1">(_xludf.IFNA(VLOOKUP(A43,'ET #11'!F:G,2,FALSE),"0"))</f>
        <v>#NAME?</v>
      </c>
      <c r="J43" s="23" t="e">
        <f ca="1">(_xludf.IFNA(VLOOKUP(A43,'ET #12'!F:G,2,FALSE),"0"))</f>
        <v>#NAME?</v>
      </c>
      <c r="K43" s="24" t="e">
        <f ca="1">(_xludf.IFNA(VLOOKUP(A43,'ET #13'!D:E,2,FALSE),"0"))</f>
        <v>#NAME?</v>
      </c>
      <c r="L43" s="24" t="e">
        <f ca="1">(_xludf.IFNA(VLOOKUP(A43,'ET #14'!D:E,2,FALSE),"0"))</f>
        <v>#NAME?</v>
      </c>
      <c r="M43" s="24" t="e">
        <f ca="1">(_xludf.IFNA(VLOOKUP(A43,'ET #15'!D:E,2,FALSE),"0"))</f>
        <v>#NAME?</v>
      </c>
      <c r="N43" s="24" t="e">
        <f ca="1">(_xludf.IFNA(VLOOKUP(A43,'ET #16'!D:E,2,FALSE),"0"))</f>
        <v>#NAME?</v>
      </c>
    </row>
    <row r="44" spans="1:14" ht="13" x14ac:dyDescent="0.15">
      <c r="A44" s="4" t="str">
        <f>'Attendance Summary'!A46</f>
        <v>Arsama Sebesibe</v>
      </c>
      <c r="B44" s="22" t="e">
        <f t="shared" ca="1" si="0"/>
        <v>#NAME?</v>
      </c>
      <c r="C44" s="22" t="e">
        <f ca="1">(_xludf.IFNA(VLOOKUP(A44,'ET #5'!F:G,2,FALSE),"0"))</f>
        <v>#NAME?</v>
      </c>
      <c r="D44" s="23" t="e">
        <f ca="1">(_xludf.IFNA(VLOOKUP(A44,'ET #6'!F:G,2,FALSE),"0"))</f>
        <v>#NAME?</v>
      </c>
      <c r="E44" s="23" t="e">
        <f ca="1">(_xludf.IFNA(VLOOKUP(A44,'ET #7'!F:G,2,FALSE),"0"))</f>
        <v>#NAME?</v>
      </c>
      <c r="F44" s="23" t="e">
        <f ca="1">(_xludf.IFNA(VLOOKUP(A44,'ET #8'!F:G,2,FALSE),"0"))</f>
        <v>#NAME?</v>
      </c>
      <c r="G44" s="23" t="e">
        <f ca="1">(_xludf.IFNA(VLOOKUP(A44,'ET #9'!F:G,2,FALSE),"0"))</f>
        <v>#NAME?</v>
      </c>
      <c r="H44" s="23" t="e">
        <f ca="1">(_xludf.IFNA(VLOOKUP(A44,'ET #10'!D:E,2,FALSE),"0"))</f>
        <v>#NAME?</v>
      </c>
      <c r="I44" s="23" t="e">
        <f ca="1">(_xludf.IFNA(VLOOKUP(A44,'ET #11'!F:G,2,FALSE),"0"))</f>
        <v>#NAME?</v>
      </c>
      <c r="J44" s="23" t="e">
        <f ca="1">(_xludf.IFNA(VLOOKUP(A44,'ET #12'!F:G,2,FALSE),"0"))</f>
        <v>#NAME?</v>
      </c>
      <c r="K44" s="24" t="e">
        <f ca="1">(_xludf.IFNA(VLOOKUP(A44,'ET #13'!D:E,2,FALSE),"0"))</f>
        <v>#NAME?</v>
      </c>
      <c r="L44" s="24" t="e">
        <f ca="1">(_xludf.IFNA(VLOOKUP(A44,'ET #14'!D:E,2,FALSE),"0"))</f>
        <v>#NAME?</v>
      </c>
      <c r="M44" s="24" t="e">
        <f ca="1">(_xludf.IFNA(VLOOKUP(A44,'ET #15'!D:E,2,FALSE),"0"))</f>
        <v>#NAME?</v>
      </c>
      <c r="N44" s="24" t="e">
        <f ca="1">(_xludf.IFNA(VLOOKUP(A44,'ET #16'!D:E,2,FALSE),"0"))</f>
        <v>#NAME?</v>
      </c>
    </row>
    <row r="45" spans="1:14" ht="13" x14ac:dyDescent="0.15">
      <c r="A45" s="4" t="str">
        <f>'Attendance Summary'!A47</f>
        <v>Ashely Briscoe</v>
      </c>
      <c r="B45" s="22" t="e">
        <f t="shared" ca="1" si="0"/>
        <v>#NAME?</v>
      </c>
      <c r="C45" s="22" t="e">
        <f ca="1">(_xludf.IFNA(VLOOKUP(A45,'ET #5'!F:G,2,FALSE),"0"))</f>
        <v>#NAME?</v>
      </c>
      <c r="D45" s="23" t="e">
        <f ca="1">(_xludf.IFNA(VLOOKUP(A45,'ET #6'!F:G,2,FALSE),"0"))</f>
        <v>#NAME?</v>
      </c>
      <c r="E45" s="23" t="e">
        <f ca="1">(_xludf.IFNA(VLOOKUP(A45,'ET #7'!F:G,2,FALSE),"0"))</f>
        <v>#NAME?</v>
      </c>
      <c r="F45" s="23" t="e">
        <f ca="1">(_xludf.IFNA(VLOOKUP(A45,'ET #8'!F:G,2,FALSE),"0"))</f>
        <v>#NAME?</v>
      </c>
      <c r="G45" s="23" t="e">
        <f ca="1">(_xludf.IFNA(VLOOKUP(A45,'ET #9'!F:G,2,FALSE),"0"))</f>
        <v>#NAME?</v>
      </c>
      <c r="H45" s="23" t="e">
        <f ca="1">(_xludf.IFNA(VLOOKUP(A45,'ET #10'!D:E,2,FALSE),"0"))</f>
        <v>#NAME?</v>
      </c>
      <c r="I45" s="23" t="e">
        <f ca="1">(_xludf.IFNA(VLOOKUP(A45,'ET #11'!F:G,2,FALSE),"0"))</f>
        <v>#NAME?</v>
      </c>
      <c r="J45" s="23" t="e">
        <f ca="1">(_xludf.IFNA(VLOOKUP(A45,'ET #12'!F:G,2,FALSE),"0"))</f>
        <v>#NAME?</v>
      </c>
      <c r="K45" s="24" t="e">
        <f ca="1">(_xludf.IFNA(VLOOKUP(A45,'ET #13'!D:E,2,FALSE),"0"))</f>
        <v>#NAME?</v>
      </c>
      <c r="L45" s="24" t="e">
        <f ca="1">(_xludf.IFNA(VLOOKUP(A45,'ET #14'!D:E,2,FALSE),"0"))</f>
        <v>#NAME?</v>
      </c>
      <c r="M45" s="24" t="e">
        <f ca="1">(_xludf.IFNA(VLOOKUP(A45,'ET #15'!D:E,2,FALSE),"0"))</f>
        <v>#NAME?</v>
      </c>
      <c r="N45" s="24" t="e">
        <f ca="1">(_xludf.IFNA(VLOOKUP(A45,'ET #16'!D:E,2,FALSE),"0"))</f>
        <v>#NAME?</v>
      </c>
    </row>
    <row r="46" spans="1:14" ht="13" x14ac:dyDescent="0.15">
      <c r="A46" s="4" t="str">
        <f>'Attendance Summary'!A48</f>
        <v>Ashley Krang</v>
      </c>
      <c r="B46" s="22" t="e">
        <f t="shared" ca="1" si="0"/>
        <v>#NAME?</v>
      </c>
      <c r="C46" s="22" t="e">
        <f ca="1">(_xludf.IFNA(VLOOKUP(A46,'ET #5'!F:G,2,FALSE),"0"))</f>
        <v>#NAME?</v>
      </c>
      <c r="D46" s="23" t="e">
        <f ca="1">(_xludf.IFNA(VLOOKUP(A46,'ET #6'!F:G,2,FALSE),"0"))</f>
        <v>#NAME?</v>
      </c>
      <c r="E46" s="23" t="e">
        <f ca="1">(_xludf.IFNA(VLOOKUP(A46,'ET #7'!F:G,2,FALSE),"0"))</f>
        <v>#NAME?</v>
      </c>
      <c r="F46" s="23" t="e">
        <f ca="1">(_xludf.IFNA(VLOOKUP(A46,'ET #8'!F:G,2,FALSE),"0"))</f>
        <v>#NAME?</v>
      </c>
      <c r="G46" s="23" t="e">
        <f ca="1">(_xludf.IFNA(VLOOKUP(A46,'ET #9'!F:G,2,FALSE),"0"))</f>
        <v>#NAME?</v>
      </c>
      <c r="H46" s="23" t="e">
        <f ca="1">(_xludf.IFNA(VLOOKUP(A46,'ET #10'!D:E,2,FALSE),"0"))</f>
        <v>#NAME?</v>
      </c>
      <c r="I46" s="23" t="e">
        <f ca="1">(_xludf.IFNA(VLOOKUP(A46,'ET #11'!F:G,2,FALSE),"0"))</f>
        <v>#NAME?</v>
      </c>
      <c r="J46" s="23" t="e">
        <f ca="1">(_xludf.IFNA(VLOOKUP(A46,'ET #12'!F:G,2,FALSE),"0"))</f>
        <v>#NAME?</v>
      </c>
      <c r="K46" s="24" t="e">
        <f ca="1">(_xludf.IFNA(VLOOKUP(A46,'ET #13'!D:E,2,FALSE),"0"))</f>
        <v>#NAME?</v>
      </c>
      <c r="L46" s="24" t="e">
        <f ca="1">(_xludf.IFNA(VLOOKUP(A46,'ET #14'!D:E,2,FALSE),"0"))</f>
        <v>#NAME?</v>
      </c>
      <c r="M46" s="24" t="e">
        <f ca="1">(_xludf.IFNA(VLOOKUP(A46,'ET #15'!D:E,2,FALSE),"0"))</f>
        <v>#NAME?</v>
      </c>
      <c r="N46" s="24" t="e">
        <f ca="1">(_xludf.IFNA(VLOOKUP(A46,'ET #16'!D:E,2,FALSE),"0"))</f>
        <v>#NAME?</v>
      </c>
    </row>
    <row r="47" spans="1:14" ht="13" x14ac:dyDescent="0.15">
      <c r="A47" s="4" t="str">
        <f>'Attendance Summary'!A49</f>
        <v>Ashlyn King</v>
      </c>
      <c r="B47" s="22" t="e">
        <f t="shared" ca="1" si="0"/>
        <v>#NAME?</v>
      </c>
      <c r="C47" s="22" t="e">
        <f ca="1">(_xludf.IFNA(VLOOKUP(A47,'ET #5'!F:G,2,FALSE),"0"))</f>
        <v>#NAME?</v>
      </c>
      <c r="D47" s="23" t="e">
        <f ca="1">(_xludf.IFNA(VLOOKUP(A47,'ET #6'!F:G,2,FALSE),"0"))</f>
        <v>#NAME?</v>
      </c>
      <c r="E47" s="23" t="e">
        <f ca="1">(_xludf.IFNA(VLOOKUP(A47,'ET #7'!F:G,2,FALSE),"0"))</f>
        <v>#NAME?</v>
      </c>
      <c r="F47" s="23" t="e">
        <f ca="1">(_xludf.IFNA(VLOOKUP(A47,'ET #8'!F:G,2,FALSE),"0"))</f>
        <v>#NAME?</v>
      </c>
      <c r="G47" s="23" t="e">
        <f ca="1">(_xludf.IFNA(VLOOKUP(A47,'ET #9'!F:G,2,FALSE),"0"))</f>
        <v>#NAME?</v>
      </c>
      <c r="H47" s="23" t="e">
        <f ca="1">(_xludf.IFNA(VLOOKUP(A47,'ET #10'!D:E,2,FALSE),"0"))</f>
        <v>#NAME?</v>
      </c>
      <c r="I47" s="23" t="e">
        <f ca="1">(_xludf.IFNA(VLOOKUP(A47,'ET #11'!F:G,2,FALSE),"0"))</f>
        <v>#NAME?</v>
      </c>
      <c r="J47" s="23" t="e">
        <f ca="1">(_xludf.IFNA(VLOOKUP(A47,'ET #12'!F:G,2,FALSE),"0"))</f>
        <v>#NAME?</v>
      </c>
      <c r="K47" s="24" t="e">
        <f ca="1">(_xludf.IFNA(VLOOKUP(A47,'ET #13'!D:E,2,FALSE),"0"))</f>
        <v>#NAME?</v>
      </c>
      <c r="L47" s="24" t="e">
        <f ca="1">(_xludf.IFNA(VLOOKUP(A47,'ET #14'!D:E,2,FALSE),"0"))</f>
        <v>#NAME?</v>
      </c>
      <c r="M47" s="24" t="e">
        <f ca="1">(_xludf.IFNA(VLOOKUP(A47,'ET #15'!D:E,2,FALSE),"0"))</f>
        <v>#NAME?</v>
      </c>
      <c r="N47" s="24" t="e">
        <f ca="1">(_xludf.IFNA(VLOOKUP(A47,'ET #16'!D:E,2,FALSE),"0"))</f>
        <v>#NAME?</v>
      </c>
    </row>
    <row r="48" spans="1:14" ht="13" x14ac:dyDescent="0.15">
      <c r="A48" s="4" t="str">
        <f>'Attendance Summary'!A50</f>
        <v>Aubrey Van Zandt</v>
      </c>
      <c r="B48" s="22" t="e">
        <f t="shared" ca="1" si="0"/>
        <v>#NAME?</v>
      </c>
      <c r="C48" s="22" t="e">
        <f ca="1">(_xludf.IFNA(VLOOKUP(A48,'ET #5'!F:G,2,FALSE),"0"))</f>
        <v>#NAME?</v>
      </c>
      <c r="D48" s="23" t="e">
        <f ca="1">(_xludf.IFNA(VLOOKUP(A48,'ET #6'!F:G,2,FALSE),"0"))</f>
        <v>#NAME?</v>
      </c>
      <c r="E48" s="23" t="e">
        <f ca="1">(_xludf.IFNA(VLOOKUP(A48,'ET #7'!F:G,2,FALSE),"0"))</f>
        <v>#NAME?</v>
      </c>
      <c r="F48" s="23" t="e">
        <f ca="1">(_xludf.IFNA(VLOOKUP(A48,'ET #8'!F:G,2,FALSE),"0"))</f>
        <v>#NAME?</v>
      </c>
      <c r="G48" s="23" t="e">
        <f ca="1">(_xludf.IFNA(VLOOKUP(A48,'ET #9'!F:G,2,FALSE),"0"))</f>
        <v>#NAME?</v>
      </c>
      <c r="H48" s="23" t="e">
        <f ca="1">(_xludf.IFNA(VLOOKUP(A48,'ET #10'!D:E,2,FALSE),"0"))</f>
        <v>#NAME?</v>
      </c>
      <c r="I48" s="23" t="e">
        <f ca="1">(_xludf.IFNA(VLOOKUP(A48,'ET #11'!F:G,2,FALSE),"0"))</f>
        <v>#NAME?</v>
      </c>
      <c r="J48" s="23" t="e">
        <f ca="1">(_xludf.IFNA(VLOOKUP(A48,'ET #12'!F:G,2,FALSE),"0"))</f>
        <v>#NAME?</v>
      </c>
      <c r="K48" s="24" t="e">
        <f ca="1">(_xludf.IFNA(VLOOKUP(A48,'ET #13'!D:E,2,FALSE),"0"))</f>
        <v>#NAME?</v>
      </c>
      <c r="L48" s="24" t="e">
        <f ca="1">(_xludf.IFNA(VLOOKUP(A48,'ET #14'!D:E,2,FALSE),"0"))</f>
        <v>#NAME?</v>
      </c>
      <c r="M48" s="24" t="e">
        <f ca="1">(_xludf.IFNA(VLOOKUP(A48,'ET #15'!D:E,2,FALSE),"0"))</f>
        <v>#NAME?</v>
      </c>
      <c r="N48" s="24" t="e">
        <f ca="1">(_xludf.IFNA(VLOOKUP(A48,'ET #16'!D:E,2,FALSE),"0"))</f>
        <v>#NAME?</v>
      </c>
    </row>
    <row r="49" spans="1:14" ht="13" x14ac:dyDescent="0.15">
      <c r="A49" s="4" t="str">
        <f>'Attendance Summary'!A51</f>
        <v>Audrey Le</v>
      </c>
      <c r="B49" s="22" t="e">
        <f t="shared" ca="1" si="0"/>
        <v>#NAME?</v>
      </c>
      <c r="C49" s="22" t="e">
        <f ca="1">(_xludf.IFNA(VLOOKUP(A49,'ET #5'!F:G,2,FALSE),"0"))</f>
        <v>#NAME?</v>
      </c>
      <c r="D49" s="23" t="e">
        <f ca="1">(_xludf.IFNA(VLOOKUP(A49,'ET #6'!F:G,2,FALSE),"0"))</f>
        <v>#NAME?</v>
      </c>
      <c r="E49" s="23" t="e">
        <f ca="1">(_xludf.IFNA(VLOOKUP(A49,'ET #7'!F:G,2,FALSE),"0"))</f>
        <v>#NAME?</v>
      </c>
      <c r="F49" s="23" t="e">
        <f ca="1">(_xludf.IFNA(VLOOKUP(A49,'ET #8'!F:G,2,FALSE),"0"))</f>
        <v>#NAME?</v>
      </c>
      <c r="G49" s="23" t="e">
        <f ca="1">(_xludf.IFNA(VLOOKUP(A49,'ET #9'!F:G,2,FALSE),"0"))</f>
        <v>#NAME?</v>
      </c>
      <c r="H49" s="23" t="e">
        <f ca="1">(_xludf.IFNA(VLOOKUP(A49,'ET #10'!D:E,2,FALSE),"0"))</f>
        <v>#NAME?</v>
      </c>
      <c r="I49" s="23" t="e">
        <f ca="1">(_xludf.IFNA(VLOOKUP(A49,'ET #11'!F:G,2,FALSE),"0"))</f>
        <v>#NAME?</v>
      </c>
      <c r="J49" s="23" t="e">
        <f ca="1">(_xludf.IFNA(VLOOKUP(A49,'ET #12'!F:G,2,FALSE),"0"))</f>
        <v>#NAME?</v>
      </c>
      <c r="K49" s="24" t="e">
        <f ca="1">(_xludf.IFNA(VLOOKUP(A49,'ET #13'!D:E,2,FALSE),"0"))</f>
        <v>#NAME?</v>
      </c>
      <c r="L49" s="24" t="e">
        <f ca="1">(_xludf.IFNA(VLOOKUP(A49,'ET #14'!D:E,2,FALSE),"0"))</f>
        <v>#NAME?</v>
      </c>
      <c r="M49" s="24" t="e">
        <f ca="1">(_xludf.IFNA(VLOOKUP(A49,'ET #15'!D:E,2,FALSE),"0"))</f>
        <v>#NAME?</v>
      </c>
      <c r="N49" s="24" t="e">
        <f ca="1">(_xludf.IFNA(VLOOKUP(A49,'ET #16'!D:E,2,FALSE),"0"))</f>
        <v>#NAME?</v>
      </c>
    </row>
    <row r="50" spans="1:14" ht="13" x14ac:dyDescent="0.15">
      <c r="A50" s="4" t="str">
        <f>'Attendance Summary'!A52</f>
        <v>Audrey Thomas</v>
      </c>
      <c r="B50" s="22" t="e">
        <f t="shared" ca="1" si="0"/>
        <v>#NAME?</v>
      </c>
      <c r="C50" s="22" t="e">
        <f ca="1">(_xludf.IFNA(VLOOKUP(A50,'ET #5'!F:G,2,FALSE),"0"))</f>
        <v>#NAME?</v>
      </c>
      <c r="D50" s="23" t="e">
        <f ca="1">(_xludf.IFNA(VLOOKUP(A50,'ET #6'!F:G,2,FALSE),"0"))</f>
        <v>#NAME?</v>
      </c>
      <c r="E50" s="23" t="e">
        <f ca="1">(_xludf.IFNA(VLOOKUP(A50,'ET #7'!F:G,2,FALSE),"0"))</f>
        <v>#NAME?</v>
      </c>
      <c r="F50" s="23" t="e">
        <f ca="1">(_xludf.IFNA(VLOOKUP(A50,'ET #8'!F:G,2,FALSE),"0"))</f>
        <v>#NAME?</v>
      </c>
      <c r="G50" s="23" t="e">
        <f ca="1">(_xludf.IFNA(VLOOKUP(A50,'ET #9'!F:G,2,FALSE),"0"))</f>
        <v>#NAME?</v>
      </c>
      <c r="H50" s="23" t="e">
        <f ca="1">(_xludf.IFNA(VLOOKUP(A50,'ET #10'!D:E,2,FALSE),"0"))</f>
        <v>#NAME?</v>
      </c>
      <c r="I50" s="23" t="e">
        <f ca="1">(_xludf.IFNA(VLOOKUP(A50,'ET #11'!F:G,2,FALSE),"0"))</f>
        <v>#NAME?</v>
      </c>
      <c r="J50" s="23" t="e">
        <f ca="1">(_xludf.IFNA(VLOOKUP(A50,'ET #12'!F:G,2,FALSE),"0"))</f>
        <v>#NAME?</v>
      </c>
      <c r="K50" s="24" t="e">
        <f ca="1">(_xludf.IFNA(VLOOKUP(A50,'ET #13'!D:E,2,FALSE),"0"))</f>
        <v>#NAME?</v>
      </c>
      <c r="L50" s="24" t="e">
        <f ca="1">(_xludf.IFNA(VLOOKUP(A50,'ET #14'!D:E,2,FALSE),"0"))</f>
        <v>#NAME?</v>
      </c>
      <c r="M50" s="24" t="e">
        <f ca="1">(_xludf.IFNA(VLOOKUP(A50,'ET #15'!D:E,2,FALSE),"0"))</f>
        <v>#NAME?</v>
      </c>
      <c r="N50" s="24" t="e">
        <f ca="1">(_xludf.IFNA(VLOOKUP(A50,'ET #16'!D:E,2,FALSE),"0"))</f>
        <v>#NAME?</v>
      </c>
    </row>
    <row r="51" spans="1:14" ht="13" x14ac:dyDescent="0.15">
      <c r="A51" s="4" t="str">
        <f>'Attendance Summary'!A53</f>
        <v>Avn Josh Manigsaca</v>
      </c>
      <c r="B51" s="22" t="e">
        <f t="shared" ca="1" si="0"/>
        <v>#NAME?</v>
      </c>
      <c r="C51" s="22" t="e">
        <f ca="1">(_xludf.IFNA(VLOOKUP(A51,'ET #5'!F:G,2,FALSE),"0"))</f>
        <v>#NAME?</v>
      </c>
      <c r="D51" s="23" t="e">
        <f ca="1">(_xludf.IFNA(VLOOKUP(A51,'ET #6'!F:G,2,FALSE),"0"))</f>
        <v>#NAME?</v>
      </c>
      <c r="E51" s="23" t="e">
        <f ca="1">(_xludf.IFNA(VLOOKUP(A51,'ET #7'!F:G,2,FALSE),"0"))</f>
        <v>#NAME?</v>
      </c>
      <c r="F51" s="23" t="e">
        <f ca="1">(_xludf.IFNA(VLOOKUP(A51,'ET #8'!F:G,2,FALSE),"0"))</f>
        <v>#NAME?</v>
      </c>
      <c r="G51" s="23" t="e">
        <f ca="1">(_xludf.IFNA(VLOOKUP(A51,'ET #9'!F:G,2,FALSE),"0"))</f>
        <v>#NAME?</v>
      </c>
      <c r="H51" s="23" t="e">
        <f ca="1">(_xludf.IFNA(VLOOKUP(A51,'ET #10'!D:E,2,FALSE),"0"))</f>
        <v>#NAME?</v>
      </c>
      <c r="I51" s="23" t="e">
        <f ca="1">(_xludf.IFNA(VLOOKUP(A51,'ET #11'!F:G,2,FALSE),"0"))</f>
        <v>#NAME?</v>
      </c>
      <c r="J51" s="23" t="e">
        <f ca="1">(_xludf.IFNA(VLOOKUP(A51,'ET #12'!F:G,2,FALSE),"0"))</f>
        <v>#NAME?</v>
      </c>
      <c r="K51" s="24" t="e">
        <f ca="1">(_xludf.IFNA(VLOOKUP(A51,'ET #13'!D:E,2,FALSE),"0"))</f>
        <v>#NAME?</v>
      </c>
      <c r="L51" s="24" t="e">
        <f ca="1">(_xludf.IFNA(VLOOKUP(A51,'ET #14'!D:E,2,FALSE),"0"))</f>
        <v>#NAME?</v>
      </c>
      <c r="M51" s="24" t="e">
        <f ca="1">(_xludf.IFNA(VLOOKUP(A51,'ET #15'!D:E,2,FALSE),"0"))</f>
        <v>#NAME?</v>
      </c>
      <c r="N51" s="24" t="e">
        <f ca="1">(_xludf.IFNA(VLOOKUP(A51,'ET #16'!D:E,2,FALSE),"0"))</f>
        <v>#NAME?</v>
      </c>
    </row>
    <row r="52" spans="1:14" ht="13" x14ac:dyDescent="0.15">
      <c r="A52" s="4" t="str">
        <f>'Attendance Summary'!A54</f>
        <v>Awenetria McHorse</v>
      </c>
      <c r="B52" s="22" t="e">
        <f t="shared" ca="1" si="0"/>
        <v>#NAME?</v>
      </c>
      <c r="C52" s="22" t="e">
        <f ca="1">(_xludf.IFNA(VLOOKUP(A52,'ET #5'!F:G,2,FALSE),"0"))</f>
        <v>#NAME?</v>
      </c>
      <c r="D52" s="23" t="e">
        <f ca="1">(_xludf.IFNA(VLOOKUP(A52,'ET #6'!F:G,2,FALSE),"0"))</f>
        <v>#NAME?</v>
      </c>
      <c r="E52" s="23" t="e">
        <f ca="1">(_xludf.IFNA(VLOOKUP(A52,'ET #7'!F:G,2,FALSE),"0"))</f>
        <v>#NAME?</v>
      </c>
      <c r="F52" s="23" t="e">
        <f ca="1">(_xludf.IFNA(VLOOKUP(A52,'ET #8'!F:G,2,FALSE),"0"))</f>
        <v>#NAME?</v>
      </c>
      <c r="G52" s="23" t="e">
        <f ca="1">(_xludf.IFNA(VLOOKUP(A52,'ET #9'!F:G,2,FALSE),"0"))</f>
        <v>#NAME?</v>
      </c>
      <c r="H52" s="23" t="e">
        <f ca="1">(_xludf.IFNA(VLOOKUP(A52,'ET #10'!D:E,2,FALSE),"0"))</f>
        <v>#NAME?</v>
      </c>
      <c r="I52" s="23" t="e">
        <f ca="1">(_xludf.IFNA(VLOOKUP(A52,'ET #11'!F:G,2,FALSE),"0"))</f>
        <v>#NAME?</v>
      </c>
      <c r="J52" s="23" t="e">
        <f ca="1">(_xludf.IFNA(VLOOKUP(A52,'ET #12'!F:G,2,FALSE),"0"))</f>
        <v>#NAME?</v>
      </c>
      <c r="K52" s="24" t="e">
        <f ca="1">(_xludf.IFNA(VLOOKUP(A52,'ET #13'!D:E,2,FALSE),"0"))</f>
        <v>#NAME?</v>
      </c>
      <c r="L52" s="24" t="e">
        <f ca="1">(_xludf.IFNA(VLOOKUP(A52,'ET #14'!D:E,2,FALSE),"0"))</f>
        <v>#NAME?</v>
      </c>
      <c r="M52" s="24" t="e">
        <f ca="1">(_xludf.IFNA(VLOOKUP(A52,'ET #15'!D:E,2,FALSE),"0"))</f>
        <v>#NAME?</v>
      </c>
      <c r="N52" s="24" t="e">
        <f ca="1">(_xludf.IFNA(VLOOKUP(A52,'ET #16'!D:E,2,FALSE),"0"))</f>
        <v>#NAME?</v>
      </c>
    </row>
    <row r="53" spans="1:14" ht="13" x14ac:dyDescent="0.15">
      <c r="A53" s="4" t="str">
        <f>'Attendance Summary'!A55</f>
        <v>Ayesha Faheem</v>
      </c>
      <c r="B53" s="22" t="e">
        <f t="shared" ca="1" si="0"/>
        <v>#NAME?</v>
      </c>
      <c r="C53" s="22" t="e">
        <f ca="1">(_xludf.IFNA(VLOOKUP(A53,'ET #5'!F:G,2,FALSE),"0"))</f>
        <v>#NAME?</v>
      </c>
      <c r="D53" s="23" t="e">
        <f ca="1">(_xludf.IFNA(VLOOKUP(A53,'ET #6'!F:G,2,FALSE),"0"))</f>
        <v>#NAME?</v>
      </c>
      <c r="E53" s="23" t="e">
        <f ca="1">(_xludf.IFNA(VLOOKUP(A53,'ET #7'!F:G,2,FALSE),"0"))</f>
        <v>#NAME?</v>
      </c>
      <c r="F53" s="23" t="e">
        <f ca="1">(_xludf.IFNA(VLOOKUP(A53,'ET #8'!F:G,2,FALSE),"0"))</f>
        <v>#NAME?</v>
      </c>
      <c r="G53" s="23" t="e">
        <f ca="1">(_xludf.IFNA(VLOOKUP(A53,'ET #9'!F:G,2,FALSE),"0"))</f>
        <v>#NAME?</v>
      </c>
      <c r="H53" s="23" t="e">
        <f ca="1">(_xludf.IFNA(VLOOKUP(A53,'ET #10'!D:E,2,FALSE),"0"))</f>
        <v>#NAME?</v>
      </c>
      <c r="I53" s="23" t="e">
        <f ca="1">(_xludf.IFNA(VLOOKUP(A53,'ET #11'!F:G,2,FALSE),"0"))</f>
        <v>#NAME?</v>
      </c>
      <c r="J53" s="23" t="e">
        <f ca="1">(_xludf.IFNA(VLOOKUP(A53,'ET #12'!F:G,2,FALSE),"0"))</f>
        <v>#NAME?</v>
      </c>
      <c r="K53" s="24" t="e">
        <f ca="1">(_xludf.IFNA(VLOOKUP(A53,'ET #13'!D:E,2,FALSE),"0"))</f>
        <v>#NAME?</v>
      </c>
      <c r="L53" s="24" t="e">
        <f ca="1">(_xludf.IFNA(VLOOKUP(A53,'ET #14'!D:E,2,FALSE),"0"))</f>
        <v>#NAME?</v>
      </c>
      <c r="M53" s="24" t="e">
        <f ca="1">(_xludf.IFNA(VLOOKUP(A53,'ET #15'!D:E,2,FALSE),"0"))</f>
        <v>#NAME?</v>
      </c>
      <c r="N53" s="24" t="e">
        <f ca="1">(_xludf.IFNA(VLOOKUP(A53,'ET #16'!D:E,2,FALSE),"0"))</f>
        <v>#NAME?</v>
      </c>
    </row>
    <row r="54" spans="1:14" ht="13" x14ac:dyDescent="0.15">
      <c r="A54" s="4" t="str">
        <f>'Attendance Summary'!A56</f>
        <v>Bella Ball</v>
      </c>
      <c r="B54" s="22" t="e">
        <f t="shared" ca="1" si="0"/>
        <v>#NAME?</v>
      </c>
      <c r="C54" s="22" t="e">
        <f ca="1">(_xludf.IFNA(VLOOKUP(A54,'ET #5'!F:G,2,FALSE),"0"))</f>
        <v>#NAME?</v>
      </c>
      <c r="D54" s="23" t="e">
        <f ca="1">(_xludf.IFNA(VLOOKUP(A54,'ET #6'!F:G,2,FALSE),"0"))</f>
        <v>#NAME?</v>
      </c>
      <c r="E54" s="23" t="e">
        <f ca="1">(_xludf.IFNA(VLOOKUP(A54,'ET #7'!F:G,2,FALSE),"0"))</f>
        <v>#NAME?</v>
      </c>
      <c r="F54" s="23" t="e">
        <f ca="1">(_xludf.IFNA(VLOOKUP(A54,'ET #8'!F:G,2,FALSE),"0"))</f>
        <v>#NAME?</v>
      </c>
      <c r="G54" s="23" t="e">
        <f ca="1">(_xludf.IFNA(VLOOKUP(A54,'ET #9'!F:G,2,FALSE),"0"))</f>
        <v>#NAME?</v>
      </c>
      <c r="H54" s="23" t="e">
        <f ca="1">(_xludf.IFNA(VLOOKUP(A54,'ET #10'!D:E,2,FALSE),"0"))</f>
        <v>#NAME?</v>
      </c>
      <c r="I54" s="23" t="e">
        <f ca="1">(_xludf.IFNA(VLOOKUP(A54,'ET #11'!F:G,2,FALSE),"0"))</f>
        <v>#NAME?</v>
      </c>
      <c r="J54" s="23" t="e">
        <f ca="1">(_xludf.IFNA(VLOOKUP(A54,'ET #12'!F:G,2,FALSE),"0"))</f>
        <v>#NAME?</v>
      </c>
      <c r="K54" s="24" t="e">
        <f ca="1">(_xludf.IFNA(VLOOKUP(A54,'ET #13'!D:E,2,FALSE),"0"))</f>
        <v>#NAME?</v>
      </c>
      <c r="L54" s="24" t="e">
        <f ca="1">(_xludf.IFNA(VLOOKUP(A54,'ET #14'!D:E,2,FALSE),"0"))</f>
        <v>#NAME?</v>
      </c>
      <c r="M54" s="24" t="e">
        <f ca="1">(_xludf.IFNA(VLOOKUP(A54,'ET #15'!D:E,2,FALSE),"0"))</f>
        <v>#NAME?</v>
      </c>
      <c r="N54" s="24" t="e">
        <f ca="1">(_xludf.IFNA(VLOOKUP(A54,'ET #16'!D:E,2,FALSE),"0"))</f>
        <v>#NAME?</v>
      </c>
    </row>
    <row r="55" spans="1:14" ht="13" x14ac:dyDescent="0.15">
      <c r="A55" s="4" t="str">
        <f>'Attendance Summary'!A57</f>
        <v>Ben Gross</v>
      </c>
      <c r="B55" s="22" t="e">
        <f t="shared" ca="1" si="0"/>
        <v>#NAME?</v>
      </c>
      <c r="C55" s="22" t="e">
        <f ca="1">(_xludf.IFNA(VLOOKUP(A55,'ET #5'!F:G,2,FALSE),"0"))</f>
        <v>#NAME?</v>
      </c>
      <c r="D55" s="23" t="e">
        <f ca="1">(_xludf.IFNA(VLOOKUP(A55,'ET #6'!F:G,2,FALSE),"0"))</f>
        <v>#NAME?</v>
      </c>
      <c r="E55" s="23" t="e">
        <f ca="1">(_xludf.IFNA(VLOOKUP(A55,'ET #7'!F:G,2,FALSE),"0"))</f>
        <v>#NAME?</v>
      </c>
      <c r="F55" s="23" t="e">
        <f ca="1">(_xludf.IFNA(VLOOKUP(A55,'ET #8'!F:G,2,FALSE),"0"))</f>
        <v>#NAME?</v>
      </c>
      <c r="G55" s="23" t="e">
        <f ca="1">(_xludf.IFNA(VLOOKUP(A55,'ET #9'!F:G,2,FALSE),"0"))</f>
        <v>#NAME?</v>
      </c>
      <c r="H55" s="23" t="e">
        <f ca="1">(_xludf.IFNA(VLOOKUP(A55,'ET #10'!D:E,2,FALSE),"0"))</f>
        <v>#NAME?</v>
      </c>
      <c r="I55" s="23" t="e">
        <f ca="1">(_xludf.IFNA(VLOOKUP(A55,'ET #11'!F:G,2,FALSE),"0"))</f>
        <v>#NAME?</v>
      </c>
      <c r="J55" s="23" t="e">
        <f ca="1">(_xludf.IFNA(VLOOKUP(A55,'ET #12'!F:G,2,FALSE),"0"))</f>
        <v>#NAME?</v>
      </c>
      <c r="K55" s="24" t="e">
        <f ca="1">(_xludf.IFNA(VLOOKUP(A55,'ET #13'!D:E,2,FALSE),"0"))</f>
        <v>#NAME?</v>
      </c>
      <c r="L55" s="24" t="e">
        <f ca="1">(_xludf.IFNA(VLOOKUP(A55,'ET #14'!D:E,2,FALSE),"0"))</f>
        <v>#NAME?</v>
      </c>
      <c r="M55" s="24" t="e">
        <f ca="1">(_xludf.IFNA(VLOOKUP(A55,'ET #15'!D:E,2,FALSE),"0"))</f>
        <v>#NAME?</v>
      </c>
      <c r="N55" s="24" t="e">
        <f ca="1">(_xludf.IFNA(VLOOKUP(A55,'ET #16'!D:E,2,FALSE),"0"))</f>
        <v>#NAME?</v>
      </c>
    </row>
    <row r="56" spans="1:14" ht="13" x14ac:dyDescent="0.15">
      <c r="A56" s="4" t="str">
        <f>'Attendance Summary'!A58</f>
        <v>Benjamin Pham</v>
      </c>
      <c r="B56" s="22" t="e">
        <f t="shared" ca="1" si="0"/>
        <v>#NAME?</v>
      </c>
      <c r="C56" s="22" t="e">
        <f ca="1">(_xludf.IFNA(VLOOKUP(A56,'ET #5'!F:G,2,FALSE),"0"))</f>
        <v>#NAME?</v>
      </c>
      <c r="D56" s="23" t="e">
        <f ca="1">(_xludf.IFNA(VLOOKUP(A56,'ET #6'!F:G,2,FALSE),"0"))</f>
        <v>#NAME?</v>
      </c>
      <c r="E56" s="23" t="e">
        <f ca="1">(_xludf.IFNA(VLOOKUP(A56,'ET #7'!F:G,2,FALSE),"0"))</f>
        <v>#NAME?</v>
      </c>
      <c r="F56" s="23" t="e">
        <f ca="1">(_xludf.IFNA(VLOOKUP(A56,'ET #8'!F:G,2,FALSE),"0"))</f>
        <v>#NAME?</v>
      </c>
      <c r="G56" s="23" t="e">
        <f ca="1">(_xludf.IFNA(VLOOKUP(A56,'ET #9'!F:G,2,FALSE),"0"))</f>
        <v>#NAME?</v>
      </c>
      <c r="H56" s="23" t="e">
        <f ca="1">(_xludf.IFNA(VLOOKUP(A56,'ET #10'!D:E,2,FALSE),"0"))</f>
        <v>#NAME?</v>
      </c>
      <c r="I56" s="23" t="e">
        <f ca="1">(_xludf.IFNA(VLOOKUP(A56,'ET #11'!F:G,2,FALSE),"0"))</f>
        <v>#NAME?</v>
      </c>
      <c r="J56" s="23" t="e">
        <f ca="1">(_xludf.IFNA(VLOOKUP(A56,'ET #12'!F:G,2,FALSE),"0"))</f>
        <v>#NAME?</v>
      </c>
      <c r="K56" s="24" t="e">
        <f ca="1">(_xludf.IFNA(VLOOKUP(A56,'ET #13'!D:E,2,FALSE),"0"))</f>
        <v>#NAME?</v>
      </c>
      <c r="L56" s="24" t="e">
        <f ca="1">(_xludf.IFNA(VLOOKUP(A56,'ET #14'!D:E,2,FALSE),"0"))</f>
        <v>#NAME?</v>
      </c>
      <c r="M56" s="24" t="e">
        <f ca="1">(_xludf.IFNA(VLOOKUP(A56,'ET #15'!D:E,2,FALSE),"0"))</f>
        <v>#NAME?</v>
      </c>
      <c r="N56" s="24" t="e">
        <f ca="1">(_xludf.IFNA(VLOOKUP(A56,'ET #16'!D:E,2,FALSE),"0"))</f>
        <v>#NAME?</v>
      </c>
    </row>
    <row r="57" spans="1:14" ht="13" x14ac:dyDescent="0.15">
      <c r="A57" s="4" t="str">
        <f>'Attendance Summary'!A59</f>
        <v>Bethany Wong</v>
      </c>
      <c r="B57" s="22" t="e">
        <f t="shared" ca="1" si="0"/>
        <v>#NAME?</v>
      </c>
      <c r="C57" s="22" t="e">
        <f ca="1">(_xludf.IFNA(VLOOKUP(A57,'ET #5'!F:G,2,FALSE),"0"))</f>
        <v>#NAME?</v>
      </c>
      <c r="D57" s="23" t="e">
        <f ca="1">(_xludf.IFNA(VLOOKUP(A57,'ET #6'!F:G,2,FALSE),"0"))</f>
        <v>#NAME?</v>
      </c>
      <c r="E57" s="23" t="e">
        <f ca="1">(_xludf.IFNA(VLOOKUP(A57,'ET #7'!F:G,2,FALSE),"0"))</f>
        <v>#NAME?</v>
      </c>
      <c r="F57" s="23" t="e">
        <f ca="1">(_xludf.IFNA(VLOOKUP(A57,'ET #8'!F:G,2,FALSE),"0"))</f>
        <v>#NAME?</v>
      </c>
      <c r="G57" s="23" t="e">
        <f ca="1">(_xludf.IFNA(VLOOKUP(A57,'ET #9'!F:G,2,FALSE),"0"))</f>
        <v>#NAME?</v>
      </c>
      <c r="H57" s="23" t="e">
        <f ca="1">(_xludf.IFNA(VLOOKUP(A57,'ET #10'!D:E,2,FALSE),"0"))</f>
        <v>#NAME?</v>
      </c>
      <c r="I57" s="23" t="e">
        <f ca="1">(_xludf.IFNA(VLOOKUP(A57,'ET #11'!F:G,2,FALSE),"0"))</f>
        <v>#NAME?</v>
      </c>
      <c r="J57" s="23" t="e">
        <f ca="1">(_xludf.IFNA(VLOOKUP(A57,'ET #12'!F:G,2,FALSE),"0"))</f>
        <v>#NAME?</v>
      </c>
      <c r="K57" s="24" t="e">
        <f ca="1">(_xludf.IFNA(VLOOKUP(A57,'ET #13'!D:E,2,FALSE),"0"))</f>
        <v>#NAME?</v>
      </c>
      <c r="L57" s="24" t="e">
        <f ca="1">(_xludf.IFNA(VLOOKUP(A57,'ET #14'!D:E,2,FALSE),"0"))</f>
        <v>#NAME?</v>
      </c>
      <c r="M57" s="24" t="e">
        <f ca="1">(_xludf.IFNA(VLOOKUP(A57,'ET #15'!D:E,2,FALSE),"0"))</f>
        <v>#NAME?</v>
      </c>
      <c r="N57" s="24" t="e">
        <f ca="1">(_xludf.IFNA(VLOOKUP(A57,'ET #16'!D:E,2,FALSE),"0"))</f>
        <v>#NAME?</v>
      </c>
    </row>
    <row r="58" spans="1:14" ht="13" x14ac:dyDescent="0.15">
      <c r="A58" s="4" t="str">
        <f>'Attendance Summary'!A60</f>
        <v>Bianca Exiga</v>
      </c>
      <c r="B58" s="22" t="e">
        <f t="shared" ca="1" si="0"/>
        <v>#NAME?</v>
      </c>
      <c r="C58" s="22" t="e">
        <f ca="1">(_xludf.IFNA(VLOOKUP(A58,'ET #5'!F:G,2,FALSE),"0"))</f>
        <v>#NAME?</v>
      </c>
      <c r="D58" s="23" t="e">
        <f ca="1">(_xludf.IFNA(VLOOKUP(A58,'ET #6'!F:G,2,FALSE),"0"))</f>
        <v>#NAME?</v>
      </c>
      <c r="E58" s="23" t="e">
        <f ca="1">(_xludf.IFNA(VLOOKUP(A58,'ET #7'!F:G,2,FALSE),"0"))</f>
        <v>#NAME?</v>
      </c>
      <c r="F58" s="23" t="e">
        <f ca="1">(_xludf.IFNA(VLOOKUP(A58,'ET #8'!F:G,2,FALSE),"0"))</f>
        <v>#NAME?</v>
      </c>
      <c r="G58" s="23" t="e">
        <f ca="1">(_xludf.IFNA(VLOOKUP(A58,'ET #9'!F:G,2,FALSE),"0"))</f>
        <v>#NAME?</v>
      </c>
      <c r="H58" s="23" t="e">
        <f ca="1">(_xludf.IFNA(VLOOKUP(A58,'ET #10'!D:E,2,FALSE),"0"))</f>
        <v>#NAME?</v>
      </c>
      <c r="I58" s="23" t="e">
        <f ca="1">(_xludf.IFNA(VLOOKUP(A58,'ET #11'!F:G,2,FALSE),"0"))</f>
        <v>#NAME?</v>
      </c>
      <c r="J58" s="23" t="e">
        <f ca="1">(_xludf.IFNA(VLOOKUP(A58,'ET #12'!F:G,2,FALSE),"0"))</f>
        <v>#NAME?</v>
      </c>
      <c r="K58" s="24" t="e">
        <f ca="1">(_xludf.IFNA(VLOOKUP(A58,'ET #13'!D:E,2,FALSE),"0"))</f>
        <v>#NAME?</v>
      </c>
      <c r="L58" s="24" t="e">
        <f ca="1">(_xludf.IFNA(VLOOKUP(A58,'ET #14'!D:E,2,FALSE),"0"))</f>
        <v>#NAME?</v>
      </c>
      <c r="M58" s="24" t="e">
        <f ca="1">(_xludf.IFNA(VLOOKUP(A58,'ET #15'!D:E,2,FALSE),"0"))</f>
        <v>#NAME?</v>
      </c>
      <c r="N58" s="24" t="e">
        <f ca="1">(_xludf.IFNA(VLOOKUP(A58,'ET #16'!D:E,2,FALSE),"0"))</f>
        <v>#NAME?</v>
      </c>
    </row>
    <row r="59" spans="1:14" ht="13" x14ac:dyDescent="0.15">
      <c r="A59" s="4" t="str">
        <f>'Attendance Summary'!A61</f>
        <v>Bilal Salad</v>
      </c>
      <c r="B59" s="22" t="e">
        <f t="shared" ca="1" si="0"/>
        <v>#NAME?</v>
      </c>
      <c r="C59" s="22" t="e">
        <f ca="1">(_xludf.IFNA(VLOOKUP(A59,'ET #5'!F:G,2,FALSE),"0"))</f>
        <v>#NAME?</v>
      </c>
      <c r="D59" s="23" t="e">
        <f ca="1">(_xludf.IFNA(VLOOKUP(A59,'ET #6'!F:G,2,FALSE),"0"))</f>
        <v>#NAME?</v>
      </c>
      <c r="E59" s="23" t="e">
        <f ca="1">(_xludf.IFNA(VLOOKUP(A59,'ET #7'!F:G,2,FALSE),"0"))</f>
        <v>#NAME?</v>
      </c>
      <c r="F59" s="23" t="e">
        <f ca="1">(_xludf.IFNA(VLOOKUP(A59,'ET #8'!F:G,2,FALSE),"0"))</f>
        <v>#NAME?</v>
      </c>
      <c r="G59" s="23" t="e">
        <f ca="1">(_xludf.IFNA(VLOOKUP(A59,'ET #9'!F:G,2,FALSE),"0"))</f>
        <v>#NAME?</v>
      </c>
      <c r="H59" s="23" t="e">
        <f ca="1">(_xludf.IFNA(VLOOKUP(A59,'ET #10'!D:E,2,FALSE),"0"))</f>
        <v>#NAME?</v>
      </c>
      <c r="I59" s="23" t="e">
        <f ca="1">(_xludf.IFNA(VLOOKUP(A59,'ET #11'!F:G,2,FALSE),"0"))</f>
        <v>#NAME?</v>
      </c>
      <c r="J59" s="23" t="e">
        <f ca="1">(_xludf.IFNA(VLOOKUP(A59,'ET #12'!F:G,2,FALSE),"0"))</f>
        <v>#NAME?</v>
      </c>
      <c r="K59" s="24" t="e">
        <f ca="1">(_xludf.IFNA(VLOOKUP(A59,'ET #13'!D:E,2,FALSE),"0"))</f>
        <v>#NAME?</v>
      </c>
      <c r="L59" s="24" t="e">
        <f ca="1">(_xludf.IFNA(VLOOKUP(A59,'ET #14'!D:E,2,FALSE),"0"))</f>
        <v>#NAME?</v>
      </c>
      <c r="M59" s="24" t="e">
        <f ca="1">(_xludf.IFNA(VLOOKUP(A59,'ET #15'!D:E,2,FALSE),"0"))</f>
        <v>#NAME?</v>
      </c>
      <c r="N59" s="24" t="e">
        <f ca="1">(_xludf.IFNA(VLOOKUP(A59,'ET #16'!D:E,2,FALSE),"0"))</f>
        <v>#NAME?</v>
      </c>
    </row>
    <row r="60" spans="1:14" ht="13" x14ac:dyDescent="0.15">
      <c r="A60" s="4" t="str">
        <f>'Attendance Summary'!A62</f>
        <v>Brenda Hernandez</v>
      </c>
      <c r="B60" s="22" t="e">
        <f t="shared" ca="1" si="0"/>
        <v>#NAME?</v>
      </c>
      <c r="C60" s="22" t="e">
        <f ca="1">(_xludf.IFNA(VLOOKUP(A60,'ET #5'!F:G,2,FALSE),"0"))</f>
        <v>#NAME?</v>
      </c>
      <c r="D60" s="23" t="e">
        <f ca="1">(_xludf.IFNA(VLOOKUP(A60,'ET #6'!F:G,2,FALSE),"0"))</f>
        <v>#NAME?</v>
      </c>
      <c r="E60" s="23" t="e">
        <f ca="1">(_xludf.IFNA(VLOOKUP(A60,'ET #7'!F:G,2,FALSE),"0"))</f>
        <v>#NAME?</v>
      </c>
      <c r="F60" s="23" t="e">
        <f ca="1">(_xludf.IFNA(VLOOKUP(A60,'ET #8'!F:G,2,FALSE),"0"))</f>
        <v>#NAME?</v>
      </c>
      <c r="G60" s="23" t="e">
        <f ca="1">(_xludf.IFNA(VLOOKUP(A60,'ET #9'!F:G,2,FALSE),"0"))</f>
        <v>#NAME?</v>
      </c>
      <c r="H60" s="23" t="e">
        <f ca="1">(_xludf.IFNA(VLOOKUP(A60,'ET #10'!D:E,2,FALSE),"0"))</f>
        <v>#NAME?</v>
      </c>
      <c r="I60" s="23" t="e">
        <f ca="1">(_xludf.IFNA(VLOOKUP(A60,'ET #11'!F:G,2,FALSE),"0"))</f>
        <v>#NAME?</v>
      </c>
      <c r="J60" s="23" t="e">
        <f ca="1">(_xludf.IFNA(VLOOKUP(A60,'ET #12'!F:G,2,FALSE),"0"))</f>
        <v>#NAME?</v>
      </c>
      <c r="K60" s="24" t="e">
        <f ca="1">(_xludf.IFNA(VLOOKUP(A60,'ET #13'!D:E,2,FALSE),"0"))</f>
        <v>#NAME?</v>
      </c>
      <c r="L60" s="24" t="e">
        <f ca="1">(_xludf.IFNA(VLOOKUP(A60,'ET #14'!D:E,2,FALSE),"0"))</f>
        <v>#NAME?</v>
      </c>
      <c r="M60" s="24" t="e">
        <f ca="1">(_xludf.IFNA(VLOOKUP(A60,'ET #15'!D:E,2,FALSE),"0"))</f>
        <v>#NAME?</v>
      </c>
      <c r="N60" s="24" t="e">
        <f ca="1">(_xludf.IFNA(VLOOKUP(A60,'ET #16'!D:E,2,FALSE),"0"))</f>
        <v>#NAME?</v>
      </c>
    </row>
    <row r="61" spans="1:14" ht="13" x14ac:dyDescent="0.15">
      <c r="A61" s="4" t="str">
        <f>'Attendance Summary'!A63</f>
        <v>Brendon Garrison</v>
      </c>
      <c r="B61" s="22" t="e">
        <f t="shared" ca="1" si="0"/>
        <v>#NAME?</v>
      </c>
      <c r="C61" s="22" t="e">
        <f ca="1">(_xludf.IFNA(VLOOKUP(A61,'ET #5'!F:G,2,FALSE),"0"))</f>
        <v>#NAME?</v>
      </c>
      <c r="D61" s="23" t="e">
        <f ca="1">(_xludf.IFNA(VLOOKUP(A61,'ET #6'!F:G,2,FALSE),"0"))</f>
        <v>#NAME?</v>
      </c>
      <c r="E61" s="23" t="e">
        <f ca="1">(_xludf.IFNA(VLOOKUP(A61,'ET #7'!F:G,2,FALSE),"0"))</f>
        <v>#NAME?</v>
      </c>
      <c r="F61" s="23" t="e">
        <f ca="1">(_xludf.IFNA(VLOOKUP(A61,'ET #8'!F:G,2,FALSE),"0"))</f>
        <v>#NAME?</v>
      </c>
      <c r="G61" s="23" t="e">
        <f ca="1">(_xludf.IFNA(VLOOKUP(A61,'ET #9'!F:G,2,FALSE),"0"))</f>
        <v>#NAME?</v>
      </c>
      <c r="H61" s="23" t="e">
        <f ca="1">(_xludf.IFNA(VLOOKUP(A61,'ET #10'!D:E,2,FALSE),"0"))</f>
        <v>#NAME?</v>
      </c>
      <c r="I61" s="23" t="e">
        <f ca="1">(_xludf.IFNA(VLOOKUP(A61,'ET #11'!F:G,2,FALSE),"0"))</f>
        <v>#NAME?</v>
      </c>
      <c r="J61" s="23" t="e">
        <f ca="1">(_xludf.IFNA(VLOOKUP(A61,'ET #12'!F:G,2,FALSE),"0"))</f>
        <v>#NAME?</v>
      </c>
      <c r="K61" s="24" t="e">
        <f ca="1">(_xludf.IFNA(VLOOKUP(A61,'ET #13'!D:E,2,FALSE),"0"))</f>
        <v>#NAME?</v>
      </c>
      <c r="L61" s="24" t="e">
        <f ca="1">(_xludf.IFNA(VLOOKUP(A61,'ET #14'!D:E,2,FALSE),"0"))</f>
        <v>#NAME?</v>
      </c>
      <c r="M61" s="24" t="e">
        <f ca="1">(_xludf.IFNA(VLOOKUP(A61,'ET #15'!D:E,2,FALSE),"0"))</f>
        <v>#NAME?</v>
      </c>
      <c r="N61" s="24" t="e">
        <f ca="1">(_xludf.IFNA(VLOOKUP(A61,'ET #16'!D:E,2,FALSE),"0"))</f>
        <v>#NAME?</v>
      </c>
    </row>
    <row r="62" spans="1:14" ht="13" x14ac:dyDescent="0.15">
      <c r="A62" s="4" t="str">
        <f>'Attendance Summary'!A64</f>
        <v>Brian Richardson</v>
      </c>
      <c r="B62" s="22" t="e">
        <f t="shared" ca="1" si="0"/>
        <v>#NAME?</v>
      </c>
      <c r="C62" s="22" t="e">
        <f ca="1">(_xludf.IFNA(VLOOKUP(A62,'ET #5'!F:G,2,FALSE),"0"))</f>
        <v>#NAME?</v>
      </c>
      <c r="D62" s="23" t="e">
        <f ca="1">(_xludf.IFNA(VLOOKUP(A62,'ET #6'!F:G,2,FALSE),"0"))</f>
        <v>#NAME?</v>
      </c>
      <c r="E62" s="23" t="e">
        <f ca="1">(_xludf.IFNA(VLOOKUP(A62,'ET #7'!F:G,2,FALSE),"0"))</f>
        <v>#NAME?</v>
      </c>
      <c r="F62" s="23" t="e">
        <f ca="1">(_xludf.IFNA(VLOOKUP(A62,'ET #8'!F:G,2,FALSE),"0"))</f>
        <v>#NAME?</v>
      </c>
      <c r="G62" s="23" t="e">
        <f ca="1">(_xludf.IFNA(VLOOKUP(A62,'ET #9'!F:G,2,FALSE),"0"))</f>
        <v>#NAME?</v>
      </c>
      <c r="H62" s="23" t="e">
        <f ca="1">(_xludf.IFNA(VLOOKUP(A62,'ET #10'!D:E,2,FALSE),"0"))</f>
        <v>#NAME?</v>
      </c>
      <c r="I62" s="23" t="e">
        <f ca="1">(_xludf.IFNA(VLOOKUP(A62,'ET #11'!F:G,2,FALSE),"0"))</f>
        <v>#NAME?</v>
      </c>
      <c r="J62" s="23" t="e">
        <f ca="1">(_xludf.IFNA(VLOOKUP(A62,'ET #12'!F:G,2,FALSE),"0"))</f>
        <v>#NAME?</v>
      </c>
      <c r="K62" s="24" t="e">
        <f ca="1">(_xludf.IFNA(VLOOKUP(A62,'ET #13'!D:E,2,FALSE),"0"))</f>
        <v>#NAME?</v>
      </c>
      <c r="L62" s="24" t="e">
        <f ca="1">(_xludf.IFNA(VLOOKUP(A62,'ET #14'!D:E,2,FALSE),"0"))</f>
        <v>#NAME?</v>
      </c>
      <c r="M62" s="24" t="e">
        <f ca="1">(_xludf.IFNA(VLOOKUP(A62,'ET #15'!D:E,2,FALSE),"0"))</f>
        <v>#NAME?</v>
      </c>
      <c r="N62" s="24" t="e">
        <f ca="1">(_xludf.IFNA(VLOOKUP(A62,'ET #16'!D:E,2,FALSE),"0"))</f>
        <v>#NAME?</v>
      </c>
    </row>
    <row r="63" spans="1:14" ht="13" x14ac:dyDescent="0.15">
      <c r="A63" s="4" t="str">
        <f>'Attendance Summary'!A65</f>
        <v>Brooke Fuessel</v>
      </c>
      <c r="B63" s="22" t="e">
        <f t="shared" ca="1" si="0"/>
        <v>#NAME?</v>
      </c>
      <c r="C63" s="22" t="e">
        <f ca="1">(_xludf.IFNA(VLOOKUP(A63,'ET #5'!F:G,2,FALSE),"0"))</f>
        <v>#NAME?</v>
      </c>
      <c r="D63" s="23" t="e">
        <f ca="1">(_xludf.IFNA(VLOOKUP(A63,'ET #6'!F:G,2,FALSE),"0"))</f>
        <v>#NAME?</v>
      </c>
      <c r="E63" s="23" t="e">
        <f ca="1">(_xludf.IFNA(VLOOKUP(A63,'ET #7'!F:G,2,FALSE),"0"))</f>
        <v>#NAME?</v>
      </c>
      <c r="F63" s="23" t="e">
        <f ca="1">(_xludf.IFNA(VLOOKUP(A63,'ET #8'!F:G,2,FALSE),"0"))</f>
        <v>#NAME?</v>
      </c>
      <c r="G63" s="23" t="e">
        <f ca="1">(_xludf.IFNA(VLOOKUP(A63,'ET #9'!F:G,2,FALSE),"0"))</f>
        <v>#NAME?</v>
      </c>
      <c r="H63" s="23" t="e">
        <f ca="1">(_xludf.IFNA(VLOOKUP(A63,'ET #10'!D:E,2,FALSE),"0"))</f>
        <v>#NAME?</v>
      </c>
      <c r="I63" s="23" t="e">
        <f ca="1">(_xludf.IFNA(VLOOKUP(A63,'ET #11'!F:G,2,FALSE),"0"))</f>
        <v>#NAME?</v>
      </c>
      <c r="J63" s="23" t="e">
        <f ca="1">(_xludf.IFNA(VLOOKUP(A63,'ET #12'!F:G,2,FALSE),"0"))</f>
        <v>#NAME?</v>
      </c>
      <c r="K63" s="24" t="e">
        <f ca="1">(_xludf.IFNA(VLOOKUP(A63,'ET #13'!D:E,2,FALSE),"0"))</f>
        <v>#NAME?</v>
      </c>
      <c r="L63" s="24" t="e">
        <f ca="1">(_xludf.IFNA(VLOOKUP(A63,'ET #14'!D:E,2,FALSE),"0"))</f>
        <v>#NAME?</v>
      </c>
      <c r="M63" s="24" t="e">
        <f ca="1">(_xludf.IFNA(VLOOKUP(A63,'ET #15'!D:E,2,FALSE),"0"))</f>
        <v>#NAME?</v>
      </c>
      <c r="N63" s="24" t="e">
        <f ca="1">(_xludf.IFNA(VLOOKUP(A63,'ET #16'!D:E,2,FALSE),"0"))</f>
        <v>#NAME?</v>
      </c>
    </row>
    <row r="64" spans="1:14" ht="13" x14ac:dyDescent="0.15">
      <c r="A64" s="4" t="str">
        <f>'Attendance Summary'!A66</f>
        <v>Brooke Wickersham</v>
      </c>
      <c r="B64" s="22" t="e">
        <f t="shared" ca="1" si="0"/>
        <v>#NAME?</v>
      </c>
      <c r="C64" s="22" t="e">
        <f ca="1">(_xludf.IFNA(VLOOKUP(A64,'ET #5'!F:G,2,FALSE),"0"))</f>
        <v>#NAME?</v>
      </c>
      <c r="D64" s="23" t="e">
        <f ca="1">(_xludf.IFNA(VLOOKUP(A64,'ET #6'!F:G,2,FALSE),"0"))</f>
        <v>#NAME?</v>
      </c>
      <c r="E64" s="23" t="e">
        <f ca="1">(_xludf.IFNA(VLOOKUP(A64,'ET #7'!F:G,2,FALSE),"0"))</f>
        <v>#NAME?</v>
      </c>
      <c r="F64" s="23" t="e">
        <f ca="1">(_xludf.IFNA(VLOOKUP(A64,'ET #8'!F:G,2,FALSE),"0"))</f>
        <v>#NAME?</v>
      </c>
      <c r="G64" s="23" t="e">
        <f ca="1">(_xludf.IFNA(VLOOKUP(A64,'ET #9'!F:G,2,FALSE),"0"))</f>
        <v>#NAME?</v>
      </c>
      <c r="H64" s="23" t="e">
        <f ca="1">(_xludf.IFNA(VLOOKUP(A64,'ET #10'!D:E,2,FALSE),"0"))</f>
        <v>#NAME?</v>
      </c>
      <c r="I64" s="23" t="e">
        <f ca="1">(_xludf.IFNA(VLOOKUP(A64,'ET #11'!F:G,2,FALSE),"0"))</f>
        <v>#NAME?</v>
      </c>
      <c r="J64" s="23" t="e">
        <f ca="1">(_xludf.IFNA(VLOOKUP(A64,'ET #12'!F:G,2,FALSE),"0"))</f>
        <v>#NAME?</v>
      </c>
      <c r="K64" s="24" t="e">
        <f ca="1">(_xludf.IFNA(VLOOKUP(A64,'ET #13'!D:E,2,FALSE),"0"))</f>
        <v>#NAME?</v>
      </c>
      <c r="L64" s="24" t="e">
        <f ca="1">(_xludf.IFNA(VLOOKUP(A64,'ET #14'!D:E,2,FALSE),"0"))</f>
        <v>#NAME?</v>
      </c>
      <c r="M64" s="24" t="e">
        <f ca="1">(_xludf.IFNA(VLOOKUP(A64,'ET #15'!D:E,2,FALSE),"0"))</f>
        <v>#NAME?</v>
      </c>
      <c r="N64" s="24" t="e">
        <f ca="1">(_xludf.IFNA(VLOOKUP(A64,'ET #16'!D:E,2,FALSE),"0"))</f>
        <v>#NAME?</v>
      </c>
    </row>
    <row r="65" spans="1:14" ht="13" x14ac:dyDescent="0.15">
      <c r="A65" s="4" t="str">
        <f>'Attendance Summary'!A67</f>
        <v>Bryan Pham</v>
      </c>
      <c r="B65" s="22" t="e">
        <f t="shared" ca="1" si="0"/>
        <v>#NAME?</v>
      </c>
      <c r="C65" s="22" t="e">
        <f ca="1">(_xludf.IFNA(VLOOKUP(A65,'ET #5'!F:G,2,FALSE),"0"))</f>
        <v>#NAME?</v>
      </c>
      <c r="D65" s="23" t="e">
        <f ca="1">(_xludf.IFNA(VLOOKUP(A65,'ET #6'!F:G,2,FALSE),"0"))</f>
        <v>#NAME?</v>
      </c>
      <c r="E65" s="23" t="e">
        <f ca="1">(_xludf.IFNA(VLOOKUP(A65,'ET #7'!F:G,2,FALSE),"0"))</f>
        <v>#NAME?</v>
      </c>
      <c r="F65" s="23" t="e">
        <f ca="1">(_xludf.IFNA(VLOOKUP(A65,'ET #8'!F:G,2,FALSE),"0"))</f>
        <v>#NAME?</v>
      </c>
      <c r="G65" s="23" t="e">
        <f ca="1">(_xludf.IFNA(VLOOKUP(A65,'ET #9'!F:G,2,FALSE),"0"))</f>
        <v>#NAME?</v>
      </c>
      <c r="H65" s="23" t="e">
        <f ca="1">(_xludf.IFNA(VLOOKUP(A65,'ET #10'!D:E,2,FALSE),"0"))</f>
        <v>#NAME?</v>
      </c>
      <c r="I65" s="23" t="e">
        <f ca="1">(_xludf.IFNA(VLOOKUP(A65,'ET #11'!F:G,2,FALSE),"0"))</f>
        <v>#NAME?</v>
      </c>
      <c r="J65" s="23" t="e">
        <f ca="1">(_xludf.IFNA(VLOOKUP(A65,'ET #12'!F:G,2,FALSE),"0"))</f>
        <v>#NAME?</v>
      </c>
      <c r="K65" s="24" t="e">
        <f ca="1">(_xludf.IFNA(VLOOKUP(A65,'ET #13'!D:E,2,FALSE),"0"))</f>
        <v>#NAME?</v>
      </c>
      <c r="L65" s="24" t="e">
        <f ca="1">(_xludf.IFNA(VLOOKUP(A65,'ET #14'!D:E,2,FALSE),"0"))</f>
        <v>#NAME?</v>
      </c>
      <c r="M65" s="24" t="e">
        <f ca="1">(_xludf.IFNA(VLOOKUP(A65,'ET #15'!D:E,2,FALSE),"0"))</f>
        <v>#NAME?</v>
      </c>
      <c r="N65" s="24" t="e">
        <f ca="1">(_xludf.IFNA(VLOOKUP(A65,'ET #16'!D:E,2,FALSE),"0"))</f>
        <v>#NAME?</v>
      </c>
    </row>
    <row r="66" spans="1:14" ht="13" x14ac:dyDescent="0.15">
      <c r="A66" s="4" t="str">
        <f>'Attendance Summary'!A68</f>
        <v>Caden Densmore</v>
      </c>
      <c r="B66" s="22" t="e">
        <f t="shared" ca="1" si="0"/>
        <v>#NAME?</v>
      </c>
      <c r="C66" s="22" t="e">
        <f ca="1">(_xludf.IFNA(VLOOKUP(A66,'ET #5'!F:G,2,FALSE),"0"))</f>
        <v>#NAME?</v>
      </c>
      <c r="D66" s="23" t="e">
        <f ca="1">(_xludf.IFNA(VLOOKUP(A66,'ET #6'!F:G,2,FALSE),"0"))</f>
        <v>#NAME?</v>
      </c>
      <c r="E66" s="23" t="e">
        <f ca="1">(_xludf.IFNA(VLOOKUP(A66,'ET #7'!F:G,2,FALSE),"0"))</f>
        <v>#NAME?</v>
      </c>
      <c r="F66" s="23" t="e">
        <f ca="1">(_xludf.IFNA(VLOOKUP(A66,'ET #8'!F:G,2,FALSE),"0"))</f>
        <v>#NAME?</v>
      </c>
      <c r="G66" s="23" t="e">
        <f ca="1">(_xludf.IFNA(VLOOKUP(A66,'ET #9'!F:G,2,FALSE),"0"))</f>
        <v>#NAME?</v>
      </c>
      <c r="H66" s="23" t="e">
        <f ca="1">(_xludf.IFNA(VLOOKUP(A66,'ET #10'!D:E,2,FALSE),"0"))</f>
        <v>#NAME?</v>
      </c>
      <c r="I66" s="23" t="e">
        <f ca="1">(_xludf.IFNA(VLOOKUP(A66,'ET #11'!F:G,2,FALSE),"0"))</f>
        <v>#NAME?</v>
      </c>
      <c r="J66" s="23" t="e">
        <f ca="1">(_xludf.IFNA(VLOOKUP(A66,'ET #12'!F:G,2,FALSE),"0"))</f>
        <v>#NAME?</v>
      </c>
      <c r="K66" s="24" t="e">
        <f ca="1">(_xludf.IFNA(VLOOKUP(A66,'ET #13'!D:E,2,FALSE),"0"))</f>
        <v>#NAME?</v>
      </c>
      <c r="L66" s="24" t="e">
        <f ca="1">(_xludf.IFNA(VLOOKUP(A66,'ET #14'!D:E,2,FALSE),"0"))</f>
        <v>#NAME?</v>
      </c>
      <c r="M66" s="24" t="e">
        <f ca="1">(_xludf.IFNA(VLOOKUP(A66,'ET #15'!D:E,2,FALSE),"0"))</f>
        <v>#NAME?</v>
      </c>
      <c r="N66" s="24" t="e">
        <f ca="1">(_xludf.IFNA(VLOOKUP(A66,'ET #16'!D:E,2,FALSE),"0"))</f>
        <v>#NAME?</v>
      </c>
    </row>
    <row r="67" spans="1:14" ht="13" x14ac:dyDescent="0.15">
      <c r="A67" s="4" t="str">
        <f>'Attendance Summary'!A69</f>
        <v>Caleb Ramirez</v>
      </c>
      <c r="B67" s="22" t="e">
        <f t="shared" ca="1" si="0"/>
        <v>#NAME?</v>
      </c>
      <c r="C67" s="22" t="e">
        <f ca="1">(_xludf.IFNA(VLOOKUP(A67,'ET #5'!F:G,2,FALSE),"0"))</f>
        <v>#NAME?</v>
      </c>
      <c r="D67" s="23" t="e">
        <f ca="1">(_xludf.IFNA(VLOOKUP(A67,'ET #6'!F:G,2,FALSE),"0"))</f>
        <v>#NAME?</v>
      </c>
      <c r="E67" s="23" t="e">
        <f ca="1">(_xludf.IFNA(VLOOKUP(A67,'ET #7'!F:G,2,FALSE),"0"))</f>
        <v>#NAME?</v>
      </c>
      <c r="F67" s="23" t="e">
        <f ca="1">(_xludf.IFNA(VLOOKUP(A67,'ET #8'!F:G,2,FALSE),"0"))</f>
        <v>#NAME?</v>
      </c>
      <c r="G67" s="23" t="e">
        <f ca="1">(_xludf.IFNA(VLOOKUP(A67,'ET #9'!F:G,2,FALSE),"0"))</f>
        <v>#NAME?</v>
      </c>
      <c r="H67" s="23" t="e">
        <f ca="1">(_xludf.IFNA(VLOOKUP(A67,'ET #10'!D:E,2,FALSE),"0"))</f>
        <v>#NAME?</v>
      </c>
      <c r="I67" s="23" t="e">
        <f ca="1">(_xludf.IFNA(VLOOKUP(A67,'ET #11'!F:G,2,FALSE),"0"))</f>
        <v>#NAME?</v>
      </c>
      <c r="J67" s="23" t="e">
        <f ca="1">(_xludf.IFNA(VLOOKUP(A67,'ET #12'!F:G,2,FALSE),"0"))</f>
        <v>#NAME?</v>
      </c>
      <c r="K67" s="24" t="e">
        <f ca="1">(_xludf.IFNA(VLOOKUP(A67,'ET #13'!D:E,2,FALSE),"0"))</f>
        <v>#NAME?</v>
      </c>
      <c r="L67" s="24" t="e">
        <f ca="1">(_xludf.IFNA(VLOOKUP(A67,'ET #14'!D:E,2,FALSE),"0"))</f>
        <v>#NAME?</v>
      </c>
      <c r="M67" s="24" t="e">
        <f ca="1">(_xludf.IFNA(VLOOKUP(A67,'ET #15'!D:E,2,FALSE),"0"))</f>
        <v>#NAME?</v>
      </c>
      <c r="N67" s="24" t="e">
        <f ca="1">(_xludf.IFNA(VLOOKUP(A67,'ET #16'!D:E,2,FALSE),"0"))</f>
        <v>#NAME?</v>
      </c>
    </row>
    <row r="68" spans="1:14" ht="13" x14ac:dyDescent="0.15">
      <c r="A68" s="4" t="str">
        <f>'Attendance Summary'!A70</f>
        <v>Caleb Ulangca</v>
      </c>
      <c r="B68" s="22" t="e">
        <f t="shared" ca="1" si="0"/>
        <v>#NAME?</v>
      </c>
      <c r="C68" s="22" t="e">
        <f ca="1">(_xludf.IFNA(VLOOKUP(A68,'ET #5'!F:G,2,FALSE),"0"))</f>
        <v>#NAME?</v>
      </c>
      <c r="D68" s="23" t="e">
        <f ca="1">(_xludf.IFNA(VLOOKUP(A68,'ET #6'!F:G,2,FALSE),"0"))</f>
        <v>#NAME?</v>
      </c>
      <c r="E68" s="23" t="e">
        <f ca="1">(_xludf.IFNA(VLOOKUP(A68,'ET #7'!F:G,2,FALSE),"0"))</f>
        <v>#NAME?</v>
      </c>
      <c r="F68" s="23" t="e">
        <f ca="1">(_xludf.IFNA(VLOOKUP(A68,'ET #8'!F:G,2,FALSE),"0"))</f>
        <v>#NAME?</v>
      </c>
      <c r="G68" s="23" t="e">
        <f ca="1">(_xludf.IFNA(VLOOKUP(A68,'ET #9'!F:G,2,FALSE),"0"))</f>
        <v>#NAME?</v>
      </c>
      <c r="H68" s="23" t="e">
        <f ca="1">(_xludf.IFNA(VLOOKUP(A68,'ET #10'!D:E,2,FALSE),"0"))</f>
        <v>#NAME?</v>
      </c>
      <c r="I68" s="23" t="e">
        <f ca="1">(_xludf.IFNA(VLOOKUP(A68,'ET #11'!F:G,2,FALSE),"0"))</f>
        <v>#NAME?</v>
      </c>
      <c r="J68" s="23" t="e">
        <f ca="1">(_xludf.IFNA(VLOOKUP(A68,'ET #12'!F:G,2,FALSE),"0"))</f>
        <v>#NAME?</v>
      </c>
      <c r="K68" s="24" t="e">
        <f ca="1">(_xludf.IFNA(VLOOKUP(A68,'ET #13'!D:E,2,FALSE),"0"))</f>
        <v>#NAME?</v>
      </c>
      <c r="L68" s="24" t="e">
        <f ca="1">(_xludf.IFNA(VLOOKUP(A68,'ET #14'!D:E,2,FALSE),"0"))</f>
        <v>#NAME?</v>
      </c>
      <c r="M68" s="24" t="e">
        <f ca="1">(_xludf.IFNA(VLOOKUP(A68,'ET #15'!D:E,2,FALSE),"0"))</f>
        <v>#NAME?</v>
      </c>
      <c r="N68" s="24" t="e">
        <f ca="1">(_xludf.IFNA(VLOOKUP(A68,'ET #16'!D:E,2,FALSE),"0"))</f>
        <v>#NAME?</v>
      </c>
    </row>
    <row r="69" spans="1:14" ht="13" x14ac:dyDescent="0.15">
      <c r="A69" s="4" t="str">
        <f>'Attendance Summary'!A71</f>
        <v>Camden Polley</v>
      </c>
      <c r="B69" s="22" t="e">
        <f t="shared" ca="1" si="0"/>
        <v>#NAME?</v>
      </c>
      <c r="C69" s="22" t="e">
        <f ca="1">(_xludf.IFNA(VLOOKUP(A69,'ET #5'!F:G,2,FALSE),"0"))</f>
        <v>#NAME?</v>
      </c>
      <c r="D69" s="23" t="e">
        <f ca="1">(_xludf.IFNA(VLOOKUP(A69,'ET #6'!F:G,2,FALSE),"0"))</f>
        <v>#NAME?</v>
      </c>
      <c r="E69" s="23" t="e">
        <f ca="1">(_xludf.IFNA(VLOOKUP(A69,'ET #7'!F:G,2,FALSE),"0"))</f>
        <v>#NAME?</v>
      </c>
      <c r="F69" s="23" t="e">
        <f ca="1">(_xludf.IFNA(VLOOKUP(A69,'ET #8'!F:G,2,FALSE),"0"))</f>
        <v>#NAME?</v>
      </c>
      <c r="G69" s="23" t="e">
        <f ca="1">(_xludf.IFNA(VLOOKUP(A69,'ET #9'!F:G,2,FALSE),"0"))</f>
        <v>#NAME?</v>
      </c>
      <c r="H69" s="23" t="e">
        <f ca="1">(_xludf.IFNA(VLOOKUP(A69,'ET #10'!D:E,2,FALSE),"0"))</f>
        <v>#NAME?</v>
      </c>
      <c r="I69" s="23" t="e">
        <f ca="1">(_xludf.IFNA(VLOOKUP(A69,'ET #11'!F:G,2,FALSE),"0"))</f>
        <v>#NAME?</v>
      </c>
      <c r="J69" s="23" t="e">
        <f ca="1">(_xludf.IFNA(VLOOKUP(A69,'ET #12'!F:G,2,FALSE),"0"))</f>
        <v>#NAME?</v>
      </c>
      <c r="K69" s="24" t="e">
        <f ca="1">(_xludf.IFNA(VLOOKUP(A69,'ET #13'!D:E,2,FALSE),"0"))</f>
        <v>#NAME?</v>
      </c>
      <c r="L69" s="24" t="e">
        <f ca="1">(_xludf.IFNA(VLOOKUP(A69,'ET #14'!D:E,2,FALSE),"0"))</f>
        <v>#NAME?</v>
      </c>
      <c r="M69" s="24" t="e">
        <f ca="1">(_xludf.IFNA(VLOOKUP(A69,'ET #15'!D:E,2,FALSE),"0"))</f>
        <v>#NAME?</v>
      </c>
      <c r="N69" s="24" t="e">
        <f ca="1">(_xludf.IFNA(VLOOKUP(A69,'ET #16'!D:E,2,FALSE),"0"))</f>
        <v>#NAME?</v>
      </c>
    </row>
    <row r="70" spans="1:14" ht="13" x14ac:dyDescent="0.15">
      <c r="A70" s="4" t="str">
        <f>'Attendance Summary'!A72</f>
        <v>Camryn Wade</v>
      </c>
      <c r="B70" s="22" t="e">
        <f t="shared" ca="1" si="0"/>
        <v>#NAME?</v>
      </c>
      <c r="C70" s="22" t="e">
        <f ca="1">(_xludf.IFNA(VLOOKUP(A70,'ET #5'!F:G,2,FALSE),"0"))</f>
        <v>#NAME?</v>
      </c>
      <c r="D70" s="23" t="e">
        <f ca="1">(_xludf.IFNA(VLOOKUP(A70,'ET #6'!F:G,2,FALSE),"0"))</f>
        <v>#NAME?</v>
      </c>
      <c r="E70" s="23" t="e">
        <f ca="1">(_xludf.IFNA(VLOOKUP(A70,'ET #7'!F:G,2,FALSE),"0"))</f>
        <v>#NAME?</v>
      </c>
      <c r="F70" s="23" t="e">
        <f ca="1">(_xludf.IFNA(VLOOKUP(A70,'ET #8'!F:G,2,FALSE),"0"))</f>
        <v>#NAME?</v>
      </c>
      <c r="G70" s="23" t="e">
        <f ca="1">(_xludf.IFNA(VLOOKUP(A70,'ET #9'!F:G,2,FALSE),"0"))</f>
        <v>#NAME?</v>
      </c>
      <c r="H70" s="23" t="e">
        <f ca="1">(_xludf.IFNA(VLOOKUP(A70,'ET #10'!D:E,2,FALSE),"0"))</f>
        <v>#NAME?</v>
      </c>
      <c r="I70" s="23" t="e">
        <f ca="1">(_xludf.IFNA(VLOOKUP(A70,'ET #11'!F:G,2,FALSE),"0"))</f>
        <v>#NAME?</v>
      </c>
      <c r="J70" s="23" t="e">
        <f ca="1">(_xludf.IFNA(VLOOKUP(A70,'ET #12'!F:G,2,FALSE),"0"))</f>
        <v>#NAME?</v>
      </c>
      <c r="K70" s="24" t="e">
        <f ca="1">(_xludf.IFNA(VLOOKUP(A70,'ET #13'!D:E,2,FALSE),"0"))</f>
        <v>#NAME?</v>
      </c>
      <c r="L70" s="24" t="e">
        <f ca="1">(_xludf.IFNA(VLOOKUP(A70,'ET #14'!D:E,2,FALSE),"0"))</f>
        <v>#NAME?</v>
      </c>
      <c r="M70" s="24" t="e">
        <f ca="1">(_xludf.IFNA(VLOOKUP(A70,'ET #15'!D:E,2,FALSE),"0"))</f>
        <v>#NAME?</v>
      </c>
      <c r="N70" s="24" t="e">
        <f ca="1">(_xludf.IFNA(VLOOKUP(A70,'ET #16'!D:E,2,FALSE),"0"))</f>
        <v>#NAME?</v>
      </c>
    </row>
    <row r="71" spans="1:14" ht="13" x14ac:dyDescent="0.15">
      <c r="A71" s="4" t="str">
        <f>'Attendance Summary'!A73</f>
        <v>Carlos Hoover</v>
      </c>
      <c r="B71" s="22" t="e">
        <f t="shared" ca="1" si="0"/>
        <v>#NAME?</v>
      </c>
      <c r="C71" s="22" t="e">
        <f ca="1">(_xludf.IFNA(VLOOKUP(A71,'ET #5'!F:G,2,FALSE),"0"))</f>
        <v>#NAME?</v>
      </c>
      <c r="D71" s="23" t="e">
        <f ca="1">(_xludf.IFNA(VLOOKUP(A71,'ET #6'!F:G,2,FALSE),"0"))</f>
        <v>#NAME?</v>
      </c>
      <c r="E71" s="23" t="e">
        <f ca="1">(_xludf.IFNA(VLOOKUP(A71,'ET #7'!F:G,2,FALSE),"0"))</f>
        <v>#NAME?</v>
      </c>
      <c r="F71" s="23" t="e">
        <f ca="1">(_xludf.IFNA(VLOOKUP(A71,'ET #8'!F:G,2,FALSE),"0"))</f>
        <v>#NAME?</v>
      </c>
      <c r="G71" s="23" t="e">
        <f ca="1">(_xludf.IFNA(VLOOKUP(A71,'ET #9'!F:G,2,FALSE),"0"))</f>
        <v>#NAME?</v>
      </c>
      <c r="H71" s="23" t="e">
        <f ca="1">(_xludf.IFNA(VLOOKUP(A71,'ET #10'!D:E,2,FALSE),"0"))</f>
        <v>#NAME?</v>
      </c>
      <c r="I71" s="23" t="e">
        <f ca="1">(_xludf.IFNA(VLOOKUP(A71,'ET #11'!F:G,2,FALSE),"0"))</f>
        <v>#NAME?</v>
      </c>
      <c r="J71" s="23" t="e">
        <f ca="1">(_xludf.IFNA(VLOOKUP(A71,'ET #12'!F:G,2,FALSE),"0"))</f>
        <v>#NAME?</v>
      </c>
      <c r="K71" s="24" t="e">
        <f ca="1">(_xludf.IFNA(VLOOKUP(A71,'ET #13'!D:E,2,FALSE),"0"))</f>
        <v>#NAME?</v>
      </c>
      <c r="L71" s="24" t="e">
        <f ca="1">(_xludf.IFNA(VLOOKUP(A71,'ET #14'!D:E,2,FALSE),"0"))</f>
        <v>#NAME?</v>
      </c>
      <c r="M71" s="24" t="e">
        <f ca="1">(_xludf.IFNA(VLOOKUP(A71,'ET #15'!D:E,2,FALSE),"0"))</f>
        <v>#NAME?</v>
      </c>
      <c r="N71" s="24" t="e">
        <f ca="1">(_xludf.IFNA(VLOOKUP(A71,'ET #16'!D:E,2,FALSE),"0"))</f>
        <v>#NAME?</v>
      </c>
    </row>
    <row r="72" spans="1:14" ht="13" x14ac:dyDescent="0.15">
      <c r="A72" s="4" t="str">
        <f>'Attendance Summary'!A74</f>
        <v>Carolina Barboza</v>
      </c>
      <c r="B72" s="22" t="e">
        <f t="shared" ca="1" si="0"/>
        <v>#NAME?</v>
      </c>
      <c r="C72" s="22" t="e">
        <f ca="1">(_xludf.IFNA(VLOOKUP(A72,'ET #5'!F:G,2,FALSE),"0"))</f>
        <v>#NAME?</v>
      </c>
      <c r="D72" s="23" t="e">
        <f ca="1">(_xludf.IFNA(VLOOKUP(A72,'ET #6'!F:G,2,FALSE),"0"))</f>
        <v>#NAME?</v>
      </c>
      <c r="E72" s="23" t="e">
        <f ca="1">(_xludf.IFNA(VLOOKUP(A72,'ET #7'!F:G,2,FALSE),"0"))</f>
        <v>#NAME?</v>
      </c>
      <c r="F72" s="23" t="e">
        <f ca="1">(_xludf.IFNA(VLOOKUP(A72,'ET #8'!F:G,2,FALSE),"0"))</f>
        <v>#NAME?</v>
      </c>
      <c r="G72" s="23" t="e">
        <f ca="1">(_xludf.IFNA(VLOOKUP(A72,'ET #9'!F:G,2,FALSE),"0"))</f>
        <v>#NAME?</v>
      </c>
      <c r="H72" s="23" t="e">
        <f ca="1">(_xludf.IFNA(VLOOKUP(A72,'ET #10'!D:E,2,FALSE),"0"))</f>
        <v>#NAME?</v>
      </c>
      <c r="I72" s="23" t="e">
        <f ca="1">(_xludf.IFNA(VLOOKUP(A72,'ET #11'!F:G,2,FALSE),"0"))</f>
        <v>#NAME?</v>
      </c>
      <c r="J72" s="23" t="e">
        <f ca="1">(_xludf.IFNA(VLOOKUP(A72,'ET #12'!F:G,2,FALSE),"0"))</f>
        <v>#NAME?</v>
      </c>
      <c r="K72" s="24" t="e">
        <f ca="1">(_xludf.IFNA(VLOOKUP(A72,'ET #13'!D:E,2,FALSE),"0"))</f>
        <v>#NAME?</v>
      </c>
      <c r="L72" s="24" t="e">
        <f ca="1">(_xludf.IFNA(VLOOKUP(A72,'ET #14'!D:E,2,FALSE),"0"))</f>
        <v>#NAME?</v>
      </c>
      <c r="M72" s="24" t="e">
        <f ca="1">(_xludf.IFNA(VLOOKUP(A72,'ET #15'!D:E,2,FALSE),"0"))</f>
        <v>#NAME?</v>
      </c>
      <c r="N72" s="24" t="e">
        <f ca="1">(_xludf.IFNA(VLOOKUP(A72,'ET #16'!D:E,2,FALSE),"0"))</f>
        <v>#NAME?</v>
      </c>
    </row>
    <row r="73" spans="1:14" ht="13" x14ac:dyDescent="0.15">
      <c r="A73" s="4" t="str">
        <f>'Attendance Summary'!A75</f>
        <v>Cassandra Martinez</v>
      </c>
      <c r="B73" s="22" t="e">
        <f t="shared" ca="1" si="0"/>
        <v>#NAME?</v>
      </c>
      <c r="C73" s="22" t="e">
        <f ca="1">(_xludf.IFNA(VLOOKUP(A73,'ET #5'!F:G,2,FALSE),"0"))</f>
        <v>#NAME?</v>
      </c>
      <c r="D73" s="23" t="e">
        <f ca="1">(_xludf.IFNA(VLOOKUP(A73,'ET #6'!F:G,2,FALSE),"0"))</f>
        <v>#NAME?</v>
      </c>
      <c r="E73" s="23" t="e">
        <f ca="1">(_xludf.IFNA(VLOOKUP(A73,'ET #7'!F:G,2,FALSE),"0"))</f>
        <v>#NAME?</v>
      </c>
      <c r="F73" s="23" t="e">
        <f ca="1">(_xludf.IFNA(VLOOKUP(A73,'ET #8'!F:G,2,FALSE),"0"))</f>
        <v>#NAME?</v>
      </c>
      <c r="G73" s="23" t="e">
        <f ca="1">(_xludf.IFNA(VLOOKUP(A73,'ET #9'!F:G,2,FALSE),"0"))</f>
        <v>#NAME?</v>
      </c>
      <c r="H73" s="23" t="e">
        <f ca="1">(_xludf.IFNA(VLOOKUP(A73,'ET #10'!D:E,2,FALSE),"0"))</f>
        <v>#NAME?</v>
      </c>
      <c r="I73" s="23" t="e">
        <f ca="1">(_xludf.IFNA(VLOOKUP(A73,'ET #11'!F:G,2,FALSE),"0"))</f>
        <v>#NAME?</v>
      </c>
      <c r="J73" s="23" t="e">
        <f ca="1">(_xludf.IFNA(VLOOKUP(A73,'ET #12'!F:G,2,FALSE),"0"))</f>
        <v>#NAME?</v>
      </c>
      <c r="K73" s="24" t="e">
        <f ca="1">(_xludf.IFNA(VLOOKUP(A73,'ET #13'!D:E,2,FALSE),"0"))</f>
        <v>#NAME?</v>
      </c>
      <c r="L73" s="24" t="e">
        <f ca="1">(_xludf.IFNA(VLOOKUP(A73,'ET #14'!D:E,2,FALSE),"0"))</f>
        <v>#NAME?</v>
      </c>
      <c r="M73" s="24" t="e">
        <f ca="1">(_xludf.IFNA(VLOOKUP(A73,'ET #15'!D:E,2,FALSE),"0"))</f>
        <v>#NAME?</v>
      </c>
      <c r="N73" s="24" t="e">
        <f ca="1">(_xludf.IFNA(VLOOKUP(A73,'ET #16'!D:E,2,FALSE),"0"))</f>
        <v>#NAME?</v>
      </c>
    </row>
    <row r="74" spans="1:14" ht="13" x14ac:dyDescent="0.15">
      <c r="A74" s="4" t="str">
        <f>'Attendance Summary'!A76</f>
        <v>Catherine Hyatt</v>
      </c>
      <c r="B74" s="22" t="e">
        <f t="shared" ca="1" si="0"/>
        <v>#NAME?</v>
      </c>
      <c r="C74" s="22" t="e">
        <f ca="1">(_xludf.IFNA(VLOOKUP(A74,'ET #5'!F:G,2,FALSE),"0"))</f>
        <v>#NAME?</v>
      </c>
      <c r="D74" s="23" t="e">
        <f ca="1">(_xludf.IFNA(VLOOKUP(A74,'ET #6'!F:G,2,FALSE),"0"))</f>
        <v>#NAME?</v>
      </c>
      <c r="E74" s="23" t="e">
        <f ca="1">(_xludf.IFNA(VLOOKUP(A74,'ET #7'!F:G,2,FALSE),"0"))</f>
        <v>#NAME?</v>
      </c>
      <c r="F74" s="23" t="e">
        <f ca="1">(_xludf.IFNA(VLOOKUP(A74,'ET #8'!F:G,2,FALSE),"0"))</f>
        <v>#NAME?</v>
      </c>
      <c r="G74" s="23" t="e">
        <f ca="1">(_xludf.IFNA(VLOOKUP(A74,'ET #9'!F:G,2,FALSE),"0"))</f>
        <v>#NAME?</v>
      </c>
      <c r="H74" s="23" t="e">
        <f ca="1">(_xludf.IFNA(VLOOKUP(A74,'ET #10'!D:E,2,FALSE),"0"))</f>
        <v>#NAME?</v>
      </c>
      <c r="I74" s="23" t="e">
        <f ca="1">(_xludf.IFNA(VLOOKUP(A74,'ET #11'!F:G,2,FALSE),"0"))</f>
        <v>#NAME?</v>
      </c>
      <c r="J74" s="23" t="e">
        <f ca="1">(_xludf.IFNA(VLOOKUP(A74,'ET #12'!F:G,2,FALSE),"0"))</f>
        <v>#NAME?</v>
      </c>
      <c r="K74" s="24" t="e">
        <f ca="1">(_xludf.IFNA(VLOOKUP(A74,'ET #13'!D:E,2,FALSE),"0"))</f>
        <v>#NAME?</v>
      </c>
      <c r="L74" s="24" t="e">
        <f ca="1">(_xludf.IFNA(VLOOKUP(A74,'ET #14'!D:E,2,FALSE),"0"))</f>
        <v>#NAME?</v>
      </c>
      <c r="M74" s="24" t="e">
        <f ca="1">(_xludf.IFNA(VLOOKUP(A74,'ET #15'!D:E,2,FALSE),"0"))</f>
        <v>#NAME?</v>
      </c>
      <c r="N74" s="24" t="e">
        <f ca="1">(_xludf.IFNA(VLOOKUP(A74,'ET #16'!D:E,2,FALSE),"0"))</f>
        <v>#NAME?</v>
      </c>
    </row>
    <row r="75" spans="1:14" ht="13" x14ac:dyDescent="0.15">
      <c r="A75" s="4" t="str">
        <f>'Attendance Summary'!A77</f>
        <v>Cedric Vu</v>
      </c>
      <c r="B75" s="22" t="e">
        <f t="shared" ca="1" si="0"/>
        <v>#NAME?</v>
      </c>
      <c r="C75" s="22" t="e">
        <f ca="1">(_xludf.IFNA(VLOOKUP(A75,'ET #5'!F:G,2,FALSE),"0"))</f>
        <v>#NAME?</v>
      </c>
      <c r="D75" s="23" t="e">
        <f ca="1">(_xludf.IFNA(VLOOKUP(A75,'ET #6'!F:G,2,FALSE),"0"))</f>
        <v>#NAME?</v>
      </c>
      <c r="E75" s="23" t="e">
        <f ca="1">(_xludf.IFNA(VLOOKUP(A75,'ET #7'!F:G,2,FALSE),"0"))</f>
        <v>#NAME?</v>
      </c>
      <c r="F75" s="23" t="e">
        <f ca="1">(_xludf.IFNA(VLOOKUP(A75,'ET #8'!F:G,2,FALSE),"0"))</f>
        <v>#NAME?</v>
      </c>
      <c r="G75" s="23" t="e">
        <f ca="1">(_xludf.IFNA(VLOOKUP(A75,'ET #9'!F:G,2,FALSE),"0"))</f>
        <v>#NAME?</v>
      </c>
      <c r="H75" s="23" t="e">
        <f ca="1">(_xludf.IFNA(VLOOKUP(A75,'ET #10'!D:E,2,FALSE),"0"))</f>
        <v>#NAME?</v>
      </c>
      <c r="I75" s="23" t="e">
        <f ca="1">(_xludf.IFNA(VLOOKUP(A75,'ET #11'!F:G,2,FALSE),"0"))</f>
        <v>#NAME?</v>
      </c>
      <c r="J75" s="23" t="e">
        <f ca="1">(_xludf.IFNA(VLOOKUP(A75,'ET #12'!F:G,2,FALSE),"0"))</f>
        <v>#NAME?</v>
      </c>
      <c r="K75" s="24" t="e">
        <f ca="1">(_xludf.IFNA(VLOOKUP(A75,'ET #13'!D:E,2,FALSE),"0"))</f>
        <v>#NAME?</v>
      </c>
      <c r="L75" s="24" t="e">
        <f ca="1">(_xludf.IFNA(VLOOKUP(A75,'ET #14'!D:E,2,FALSE),"0"))</f>
        <v>#NAME?</v>
      </c>
      <c r="M75" s="24" t="e">
        <f ca="1">(_xludf.IFNA(VLOOKUP(A75,'ET #15'!D:E,2,FALSE),"0"))</f>
        <v>#NAME?</v>
      </c>
      <c r="N75" s="24" t="e">
        <f ca="1">(_xludf.IFNA(VLOOKUP(A75,'ET #16'!D:E,2,FALSE),"0"))</f>
        <v>#NAME?</v>
      </c>
    </row>
    <row r="76" spans="1:14" ht="13" x14ac:dyDescent="0.15">
      <c r="A76" s="4" t="str">
        <f>'Attendance Summary'!A78</f>
        <v>Celeste Robertson</v>
      </c>
      <c r="B76" s="22" t="e">
        <f t="shared" ca="1" si="0"/>
        <v>#NAME?</v>
      </c>
      <c r="C76" s="22" t="e">
        <f ca="1">(_xludf.IFNA(VLOOKUP(A76,'ET #5'!F:G,2,FALSE),"0"))</f>
        <v>#NAME?</v>
      </c>
      <c r="D76" s="23" t="e">
        <f ca="1">(_xludf.IFNA(VLOOKUP(A76,'ET #6'!F:G,2,FALSE),"0"))</f>
        <v>#NAME?</v>
      </c>
      <c r="E76" s="23" t="e">
        <f ca="1">(_xludf.IFNA(VLOOKUP(A76,'ET #7'!F:G,2,FALSE),"0"))</f>
        <v>#NAME?</v>
      </c>
      <c r="F76" s="23" t="e">
        <f ca="1">(_xludf.IFNA(VLOOKUP(A76,'ET #8'!F:G,2,FALSE),"0"))</f>
        <v>#NAME?</v>
      </c>
      <c r="G76" s="23" t="e">
        <f ca="1">(_xludf.IFNA(VLOOKUP(A76,'ET #9'!F:G,2,FALSE),"0"))</f>
        <v>#NAME?</v>
      </c>
      <c r="H76" s="23" t="e">
        <f ca="1">(_xludf.IFNA(VLOOKUP(A76,'ET #10'!D:E,2,FALSE),"0"))</f>
        <v>#NAME?</v>
      </c>
      <c r="I76" s="23" t="e">
        <f ca="1">(_xludf.IFNA(VLOOKUP(A76,'ET #11'!F:G,2,FALSE),"0"))</f>
        <v>#NAME?</v>
      </c>
      <c r="J76" s="23" t="e">
        <f ca="1">(_xludf.IFNA(VLOOKUP(A76,'ET #12'!F:G,2,FALSE),"0"))</f>
        <v>#NAME?</v>
      </c>
      <c r="K76" s="24" t="e">
        <f ca="1">(_xludf.IFNA(VLOOKUP(A76,'ET #13'!D:E,2,FALSE),"0"))</f>
        <v>#NAME?</v>
      </c>
      <c r="L76" s="24" t="e">
        <f ca="1">(_xludf.IFNA(VLOOKUP(A76,'ET #14'!D:E,2,FALSE),"0"))</f>
        <v>#NAME?</v>
      </c>
      <c r="M76" s="24" t="e">
        <f ca="1">(_xludf.IFNA(VLOOKUP(A76,'ET #15'!D:E,2,FALSE),"0"))</f>
        <v>#NAME?</v>
      </c>
      <c r="N76" s="24" t="e">
        <f ca="1">(_xludf.IFNA(VLOOKUP(A76,'ET #16'!D:E,2,FALSE),"0"))</f>
        <v>#NAME?</v>
      </c>
    </row>
    <row r="77" spans="1:14" ht="13" x14ac:dyDescent="0.15">
      <c r="A77" s="4" t="str">
        <f>'Attendance Summary'!A79</f>
        <v>Cesar Figueroa</v>
      </c>
      <c r="B77" s="22" t="e">
        <f t="shared" ca="1" si="0"/>
        <v>#NAME?</v>
      </c>
      <c r="C77" s="22" t="e">
        <f ca="1">(_xludf.IFNA(VLOOKUP(A77,'ET #5'!F:G,2,FALSE),"0"))</f>
        <v>#NAME?</v>
      </c>
      <c r="D77" s="23" t="e">
        <f ca="1">(_xludf.IFNA(VLOOKUP(A77,'ET #6'!F:G,2,FALSE),"0"))</f>
        <v>#NAME?</v>
      </c>
      <c r="E77" s="23" t="e">
        <f ca="1">(_xludf.IFNA(VLOOKUP(A77,'ET #7'!F:G,2,FALSE),"0"))</f>
        <v>#NAME?</v>
      </c>
      <c r="F77" s="23" t="e">
        <f ca="1">(_xludf.IFNA(VLOOKUP(A77,'ET #8'!F:G,2,FALSE),"0"))</f>
        <v>#NAME?</v>
      </c>
      <c r="G77" s="23" t="e">
        <f ca="1">(_xludf.IFNA(VLOOKUP(A77,'ET #9'!F:G,2,FALSE),"0"))</f>
        <v>#NAME?</v>
      </c>
      <c r="H77" s="23" t="e">
        <f ca="1">(_xludf.IFNA(VLOOKUP(A77,'ET #10'!D:E,2,FALSE),"0"))</f>
        <v>#NAME?</v>
      </c>
      <c r="I77" s="23" t="e">
        <f ca="1">(_xludf.IFNA(VLOOKUP(A77,'ET #11'!F:G,2,FALSE),"0"))</f>
        <v>#NAME?</v>
      </c>
      <c r="J77" s="23" t="e">
        <f ca="1">(_xludf.IFNA(VLOOKUP(A77,'ET #12'!F:G,2,FALSE),"0"))</f>
        <v>#NAME?</v>
      </c>
      <c r="K77" s="24" t="e">
        <f ca="1">(_xludf.IFNA(VLOOKUP(A77,'ET #13'!D:E,2,FALSE),"0"))</f>
        <v>#NAME?</v>
      </c>
      <c r="L77" s="24" t="e">
        <f ca="1">(_xludf.IFNA(VLOOKUP(A77,'ET #14'!D:E,2,FALSE),"0"))</f>
        <v>#NAME?</v>
      </c>
      <c r="M77" s="24" t="e">
        <f ca="1">(_xludf.IFNA(VLOOKUP(A77,'ET #15'!D:E,2,FALSE),"0"))</f>
        <v>#NAME?</v>
      </c>
      <c r="N77" s="24" t="e">
        <f ca="1">(_xludf.IFNA(VLOOKUP(A77,'ET #16'!D:E,2,FALSE),"0"))</f>
        <v>#NAME?</v>
      </c>
    </row>
    <row r="78" spans="1:14" ht="13" x14ac:dyDescent="0.15">
      <c r="A78" s="4" t="str">
        <f>'Attendance Summary'!A80</f>
        <v>Chase Robbins</v>
      </c>
      <c r="B78" s="22" t="e">
        <f t="shared" ca="1" si="0"/>
        <v>#NAME?</v>
      </c>
      <c r="C78" s="22" t="e">
        <f ca="1">(_xludf.IFNA(VLOOKUP(A78,'ET #5'!F:G,2,FALSE),"0"))</f>
        <v>#NAME?</v>
      </c>
      <c r="D78" s="23" t="e">
        <f ca="1">(_xludf.IFNA(VLOOKUP(A78,'ET #6'!F:G,2,FALSE),"0"))</f>
        <v>#NAME?</v>
      </c>
      <c r="E78" s="23" t="e">
        <f ca="1">(_xludf.IFNA(VLOOKUP(A78,'ET #7'!F:G,2,FALSE),"0"))</f>
        <v>#NAME?</v>
      </c>
      <c r="F78" s="23" t="e">
        <f ca="1">(_xludf.IFNA(VLOOKUP(A78,'ET #8'!F:G,2,FALSE),"0"))</f>
        <v>#NAME?</v>
      </c>
      <c r="G78" s="23" t="e">
        <f ca="1">(_xludf.IFNA(VLOOKUP(A78,'ET #9'!F:G,2,FALSE),"0"))</f>
        <v>#NAME?</v>
      </c>
      <c r="H78" s="23" t="e">
        <f ca="1">(_xludf.IFNA(VLOOKUP(A78,'ET #10'!D:E,2,FALSE),"0"))</f>
        <v>#NAME?</v>
      </c>
      <c r="I78" s="23" t="e">
        <f ca="1">(_xludf.IFNA(VLOOKUP(A78,'ET #11'!F:G,2,FALSE),"0"))</f>
        <v>#NAME?</v>
      </c>
      <c r="J78" s="23" t="e">
        <f ca="1">(_xludf.IFNA(VLOOKUP(A78,'ET #12'!F:G,2,FALSE),"0"))</f>
        <v>#NAME?</v>
      </c>
      <c r="K78" s="24" t="e">
        <f ca="1">(_xludf.IFNA(VLOOKUP(A78,'ET #13'!D:E,2,FALSE),"0"))</f>
        <v>#NAME?</v>
      </c>
      <c r="L78" s="24" t="e">
        <f ca="1">(_xludf.IFNA(VLOOKUP(A78,'ET #14'!D:E,2,FALSE),"0"))</f>
        <v>#NAME?</v>
      </c>
      <c r="M78" s="24" t="e">
        <f ca="1">(_xludf.IFNA(VLOOKUP(A78,'ET #15'!D:E,2,FALSE),"0"))</f>
        <v>#NAME?</v>
      </c>
      <c r="N78" s="24" t="e">
        <f ca="1">(_xludf.IFNA(VLOOKUP(A78,'ET #16'!D:E,2,FALSE),"0"))</f>
        <v>#NAME?</v>
      </c>
    </row>
    <row r="79" spans="1:14" ht="13" x14ac:dyDescent="0.15">
      <c r="A79" s="4" t="str">
        <f>'Attendance Summary'!A81</f>
        <v>Chieh-An Chen</v>
      </c>
      <c r="B79" s="22" t="e">
        <f t="shared" ca="1" si="0"/>
        <v>#NAME?</v>
      </c>
      <c r="C79" s="22" t="e">
        <f ca="1">(_xludf.IFNA(VLOOKUP(A79,'ET #5'!F:G,2,FALSE),"0"))</f>
        <v>#NAME?</v>
      </c>
      <c r="D79" s="23" t="e">
        <f ca="1">(_xludf.IFNA(VLOOKUP(A79,'ET #6'!F:G,2,FALSE),"0"))</f>
        <v>#NAME?</v>
      </c>
      <c r="E79" s="23" t="e">
        <f ca="1">(_xludf.IFNA(VLOOKUP(A79,'ET #7'!F:G,2,FALSE),"0"))</f>
        <v>#NAME?</v>
      </c>
      <c r="F79" s="23" t="e">
        <f ca="1">(_xludf.IFNA(VLOOKUP(A79,'ET #8'!F:G,2,FALSE),"0"))</f>
        <v>#NAME?</v>
      </c>
      <c r="G79" s="23" t="e">
        <f ca="1">(_xludf.IFNA(VLOOKUP(A79,'ET #9'!F:G,2,FALSE),"0"))</f>
        <v>#NAME?</v>
      </c>
      <c r="H79" s="23" t="e">
        <f ca="1">(_xludf.IFNA(VLOOKUP(A79,'ET #10'!D:E,2,FALSE),"0"))</f>
        <v>#NAME?</v>
      </c>
      <c r="I79" s="23" t="e">
        <f ca="1">(_xludf.IFNA(VLOOKUP(A79,'ET #11'!F:G,2,FALSE),"0"))</f>
        <v>#NAME?</v>
      </c>
      <c r="J79" s="23" t="e">
        <f ca="1">(_xludf.IFNA(VLOOKUP(A79,'ET #12'!F:G,2,FALSE),"0"))</f>
        <v>#NAME?</v>
      </c>
      <c r="K79" s="24" t="e">
        <f ca="1">(_xludf.IFNA(VLOOKUP(A79,'ET #13'!D:E,2,FALSE),"0"))</f>
        <v>#NAME?</v>
      </c>
      <c r="L79" s="24" t="e">
        <f ca="1">(_xludf.IFNA(VLOOKUP(A79,'ET #14'!D:E,2,FALSE),"0"))</f>
        <v>#NAME?</v>
      </c>
      <c r="M79" s="24" t="e">
        <f ca="1">(_xludf.IFNA(VLOOKUP(A79,'ET #15'!D:E,2,FALSE),"0"))</f>
        <v>#NAME?</v>
      </c>
      <c r="N79" s="24" t="e">
        <f ca="1">(_xludf.IFNA(VLOOKUP(A79,'ET #16'!D:E,2,FALSE),"0"))</f>
        <v>#NAME?</v>
      </c>
    </row>
    <row r="80" spans="1:14" ht="13" x14ac:dyDescent="0.15">
      <c r="A80" s="4" t="str">
        <f>'Attendance Summary'!A82</f>
        <v>Chieh-Yu (Joy) Chen</v>
      </c>
      <c r="B80" s="22" t="e">
        <f t="shared" ca="1" si="0"/>
        <v>#NAME?</v>
      </c>
      <c r="C80" s="22" t="e">
        <f ca="1">(_xludf.IFNA(VLOOKUP(A80,'ET #5'!F:G,2,FALSE),"0"))</f>
        <v>#NAME?</v>
      </c>
      <c r="D80" s="23" t="e">
        <f ca="1">(_xludf.IFNA(VLOOKUP(A80,'ET #6'!F:G,2,FALSE),"0"))</f>
        <v>#NAME?</v>
      </c>
      <c r="E80" s="23" t="e">
        <f ca="1">(_xludf.IFNA(VLOOKUP(A80,'ET #7'!F:G,2,FALSE),"0"))</f>
        <v>#NAME?</v>
      </c>
      <c r="F80" s="23" t="e">
        <f ca="1">(_xludf.IFNA(VLOOKUP(A80,'ET #8'!F:G,2,FALSE),"0"))</f>
        <v>#NAME?</v>
      </c>
      <c r="G80" s="23" t="e">
        <f ca="1">(_xludf.IFNA(VLOOKUP(A80,'ET #9'!F:G,2,FALSE),"0"))</f>
        <v>#NAME?</v>
      </c>
      <c r="H80" s="23" t="e">
        <f ca="1">(_xludf.IFNA(VLOOKUP(A80,'ET #10'!D:E,2,FALSE),"0"))</f>
        <v>#NAME?</v>
      </c>
      <c r="I80" s="23" t="e">
        <f ca="1">(_xludf.IFNA(VLOOKUP(A80,'ET #11'!F:G,2,FALSE),"0"))</f>
        <v>#NAME?</v>
      </c>
      <c r="J80" s="23" t="e">
        <f ca="1">(_xludf.IFNA(VLOOKUP(A80,'ET #12'!F:G,2,FALSE),"0"))</f>
        <v>#NAME?</v>
      </c>
      <c r="K80" s="24" t="e">
        <f ca="1">(_xludf.IFNA(VLOOKUP(A80,'ET #13'!D:E,2,FALSE),"0"))</f>
        <v>#NAME?</v>
      </c>
      <c r="L80" s="24" t="e">
        <f ca="1">(_xludf.IFNA(VLOOKUP(A80,'ET #14'!D:E,2,FALSE),"0"))</f>
        <v>#NAME?</v>
      </c>
      <c r="M80" s="24" t="e">
        <f ca="1">(_xludf.IFNA(VLOOKUP(A80,'ET #15'!D:E,2,FALSE),"0"))</f>
        <v>#NAME?</v>
      </c>
      <c r="N80" s="24" t="e">
        <f ca="1">(_xludf.IFNA(VLOOKUP(A80,'ET #16'!D:E,2,FALSE),"0"))</f>
        <v>#NAME?</v>
      </c>
    </row>
    <row r="81" spans="1:14" ht="13" x14ac:dyDescent="0.15">
      <c r="A81" s="4" t="str">
        <f>'Attendance Summary'!A83</f>
        <v>Chloe Rivera</v>
      </c>
      <c r="B81" s="22" t="e">
        <f t="shared" ca="1" si="0"/>
        <v>#NAME?</v>
      </c>
      <c r="C81" s="22" t="e">
        <f ca="1">(_xludf.IFNA(VLOOKUP(A81,'ET #5'!F:G,2,FALSE),"0"))</f>
        <v>#NAME?</v>
      </c>
      <c r="D81" s="23" t="e">
        <f ca="1">(_xludf.IFNA(VLOOKUP(A81,'ET #6'!F:G,2,FALSE),"0"))</f>
        <v>#NAME?</v>
      </c>
      <c r="E81" s="23" t="e">
        <f ca="1">(_xludf.IFNA(VLOOKUP(A81,'ET #7'!F:G,2,FALSE),"0"))</f>
        <v>#NAME?</v>
      </c>
      <c r="F81" s="23" t="e">
        <f ca="1">(_xludf.IFNA(VLOOKUP(A81,'ET #8'!F:G,2,FALSE),"0"))</f>
        <v>#NAME?</v>
      </c>
      <c r="G81" s="23" t="e">
        <f ca="1">(_xludf.IFNA(VLOOKUP(A81,'ET #9'!F:G,2,FALSE),"0"))</f>
        <v>#NAME?</v>
      </c>
      <c r="H81" s="23" t="e">
        <f ca="1">(_xludf.IFNA(VLOOKUP(A81,'ET #10'!D:E,2,FALSE),"0"))</f>
        <v>#NAME?</v>
      </c>
      <c r="I81" s="23" t="e">
        <f ca="1">(_xludf.IFNA(VLOOKUP(A81,'ET #11'!F:G,2,FALSE),"0"))</f>
        <v>#NAME?</v>
      </c>
      <c r="J81" s="23" t="e">
        <f ca="1">(_xludf.IFNA(VLOOKUP(A81,'ET #12'!F:G,2,FALSE),"0"))</f>
        <v>#NAME?</v>
      </c>
      <c r="K81" s="24" t="e">
        <f ca="1">(_xludf.IFNA(VLOOKUP(A81,'ET #13'!D:E,2,FALSE),"0"))</f>
        <v>#NAME?</v>
      </c>
      <c r="L81" s="24" t="e">
        <f ca="1">(_xludf.IFNA(VLOOKUP(A81,'ET #14'!D:E,2,FALSE),"0"))</f>
        <v>#NAME?</v>
      </c>
      <c r="M81" s="24" t="e">
        <f ca="1">(_xludf.IFNA(VLOOKUP(A81,'ET #15'!D:E,2,FALSE),"0"))</f>
        <v>#NAME?</v>
      </c>
      <c r="N81" s="24" t="e">
        <f ca="1">(_xludf.IFNA(VLOOKUP(A81,'ET #16'!D:E,2,FALSE),"0"))</f>
        <v>#NAME?</v>
      </c>
    </row>
    <row r="82" spans="1:14" ht="13" x14ac:dyDescent="0.15">
      <c r="A82" s="4" t="str">
        <f>'Attendance Summary'!A84</f>
        <v>Christian Birt</v>
      </c>
      <c r="B82" s="22" t="e">
        <f t="shared" ca="1" si="0"/>
        <v>#NAME?</v>
      </c>
      <c r="C82" s="22" t="e">
        <f ca="1">(_xludf.IFNA(VLOOKUP(A82,'ET #5'!F:G,2,FALSE),"0"))</f>
        <v>#NAME?</v>
      </c>
      <c r="D82" s="23" t="e">
        <f ca="1">(_xludf.IFNA(VLOOKUP(A82,'ET #6'!F:G,2,FALSE),"0"))</f>
        <v>#NAME?</v>
      </c>
      <c r="E82" s="23" t="e">
        <f ca="1">(_xludf.IFNA(VLOOKUP(A82,'ET #7'!F:G,2,FALSE),"0"))</f>
        <v>#NAME?</v>
      </c>
      <c r="F82" s="23" t="e">
        <f ca="1">(_xludf.IFNA(VLOOKUP(A82,'ET #8'!F:G,2,FALSE),"0"))</f>
        <v>#NAME?</v>
      </c>
      <c r="G82" s="23" t="e">
        <f ca="1">(_xludf.IFNA(VLOOKUP(A82,'ET #9'!F:G,2,FALSE),"0"))</f>
        <v>#NAME?</v>
      </c>
      <c r="H82" s="23" t="e">
        <f ca="1">(_xludf.IFNA(VLOOKUP(A82,'ET #10'!D:E,2,FALSE),"0"))</f>
        <v>#NAME?</v>
      </c>
      <c r="I82" s="23" t="e">
        <f ca="1">(_xludf.IFNA(VLOOKUP(A82,'ET #11'!F:G,2,FALSE),"0"))</f>
        <v>#NAME?</v>
      </c>
      <c r="J82" s="23" t="e">
        <f ca="1">(_xludf.IFNA(VLOOKUP(A82,'ET #12'!F:G,2,FALSE),"0"))</f>
        <v>#NAME?</v>
      </c>
      <c r="K82" s="24" t="e">
        <f ca="1">(_xludf.IFNA(VLOOKUP(A82,'ET #13'!D:E,2,FALSE),"0"))</f>
        <v>#NAME?</v>
      </c>
      <c r="L82" s="24" t="e">
        <f ca="1">(_xludf.IFNA(VLOOKUP(A82,'ET #14'!D:E,2,FALSE),"0"))</f>
        <v>#NAME?</v>
      </c>
      <c r="M82" s="24" t="e">
        <f ca="1">(_xludf.IFNA(VLOOKUP(A82,'ET #15'!D:E,2,FALSE),"0"))</f>
        <v>#NAME?</v>
      </c>
      <c r="N82" s="24" t="e">
        <f ca="1">(_xludf.IFNA(VLOOKUP(A82,'ET #16'!D:E,2,FALSE),"0"))</f>
        <v>#NAME?</v>
      </c>
    </row>
    <row r="83" spans="1:14" ht="13" x14ac:dyDescent="0.15">
      <c r="A83" s="4" t="str">
        <f>'Attendance Summary'!A85</f>
        <v>Clarissa Leija</v>
      </c>
      <c r="B83" s="22" t="e">
        <f t="shared" ca="1" si="0"/>
        <v>#NAME?</v>
      </c>
      <c r="C83" s="22" t="e">
        <f ca="1">(_xludf.IFNA(VLOOKUP(A83,'ET #5'!F:G,2,FALSE),"0"))</f>
        <v>#NAME?</v>
      </c>
      <c r="D83" s="23" t="e">
        <f ca="1">(_xludf.IFNA(VLOOKUP(A83,'ET #6'!F:G,2,FALSE),"0"))</f>
        <v>#NAME?</v>
      </c>
      <c r="E83" s="23" t="e">
        <f ca="1">(_xludf.IFNA(VLOOKUP(A83,'ET #7'!F:G,2,FALSE),"0"))</f>
        <v>#NAME?</v>
      </c>
      <c r="F83" s="23" t="e">
        <f ca="1">(_xludf.IFNA(VLOOKUP(A83,'ET #8'!F:G,2,FALSE),"0"))</f>
        <v>#NAME?</v>
      </c>
      <c r="G83" s="23" t="e">
        <f ca="1">(_xludf.IFNA(VLOOKUP(A83,'ET #9'!F:G,2,FALSE),"0"))</f>
        <v>#NAME?</v>
      </c>
      <c r="H83" s="23" t="e">
        <f ca="1">(_xludf.IFNA(VLOOKUP(A83,'ET #10'!D:E,2,FALSE),"0"))</f>
        <v>#NAME?</v>
      </c>
      <c r="I83" s="23" t="e">
        <f ca="1">(_xludf.IFNA(VLOOKUP(A83,'ET #11'!F:G,2,FALSE),"0"))</f>
        <v>#NAME?</v>
      </c>
      <c r="J83" s="23" t="e">
        <f ca="1">(_xludf.IFNA(VLOOKUP(A83,'ET #12'!F:G,2,FALSE),"0"))</f>
        <v>#NAME?</v>
      </c>
      <c r="K83" s="24" t="e">
        <f ca="1">(_xludf.IFNA(VLOOKUP(A83,'ET #13'!D:E,2,FALSE),"0"))</f>
        <v>#NAME?</v>
      </c>
      <c r="L83" s="24" t="e">
        <f ca="1">(_xludf.IFNA(VLOOKUP(A83,'ET #14'!D:E,2,FALSE),"0"))</f>
        <v>#NAME?</v>
      </c>
      <c r="M83" s="24" t="e">
        <f ca="1">(_xludf.IFNA(VLOOKUP(A83,'ET #15'!D:E,2,FALSE),"0"))</f>
        <v>#NAME?</v>
      </c>
      <c r="N83" s="24" t="e">
        <f ca="1">(_xludf.IFNA(VLOOKUP(A83,'ET #16'!D:E,2,FALSE),"0"))</f>
        <v>#NAME?</v>
      </c>
    </row>
    <row r="84" spans="1:14" ht="13" x14ac:dyDescent="0.15">
      <c r="A84" s="4" t="str">
        <f>'Attendance Summary'!A86</f>
        <v>Cristian Hernandez</v>
      </c>
      <c r="B84" s="22" t="e">
        <f t="shared" ca="1" si="0"/>
        <v>#NAME?</v>
      </c>
      <c r="C84" s="22" t="e">
        <f ca="1">(_xludf.IFNA(VLOOKUP(A84,'ET #5'!F:G,2,FALSE),"0"))</f>
        <v>#NAME?</v>
      </c>
      <c r="D84" s="23" t="e">
        <f ca="1">(_xludf.IFNA(VLOOKUP(A84,'ET #6'!F:G,2,FALSE),"0"))</f>
        <v>#NAME?</v>
      </c>
      <c r="E84" s="23" t="e">
        <f ca="1">(_xludf.IFNA(VLOOKUP(A84,'ET #7'!F:G,2,FALSE),"0"))</f>
        <v>#NAME?</v>
      </c>
      <c r="F84" s="23" t="e">
        <f ca="1">(_xludf.IFNA(VLOOKUP(A84,'ET #8'!F:G,2,FALSE),"0"))</f>
        <v>#NAME?</v>
      </c>
      <c r="G84" s="23" t="e">
        <f ca="1">(_xludf.IFNA(VLOOKUP(A84,'ET #9'!F:G,2,FALSE),"0"))</f>
        <v>#NAME?</v>
      </c>
      <c r="H84" s="23" t="e">
        <f ca="1">(_xludf.IFNA(VLOOKUP(A84,'ET #10'!D:E,2,FALSE),"0"))</f>
        <v>#NAME?</v>
      </c>
      <c r="I84" s="23" t="e">
        <f ca="1">(_xludf.IFNA(VLOOKUP(A84,'ET #11'!F:G,2,FALSE),"0"))</f>
        <v>#NAME?</v>
      </c>
      <c r="J84" s="23" t="e">
        <f ca="1">(_xludf.IFNA(VLOOKUP(A84,'ET #12'!F:G,2,FALSE),"0"))</f>
        <v>#NAME?</v>
      </c>
      <c r="K84" s="24" t="e">
        <f ca="1">(_xludf.IFNA(VLOOKUP(A84,'ET #13'!D:E,2,FALSE),"0"))</f>
        <v>#NAME?</v>
      </c>
      <c r="L84" s="24" t="e">
        <f ca="1">(_xludf.IFNA(VLOOKUP(A84,'ET #14'!D:E,2,FALSE),"0"))</f>
        <v>#NAME?</v>
      </c>
      <c r="M84" s="24" t="e">
        <f ca="1">(_xludf.IFNA(VLOOKUP(A84,'ET #15'!D:E,2,FALSE),"0"))</f>
        <v>#NAME?</v>
      </c>
      <c r="N84" s="24" t="e">
        <f ca="1">(_xludf.IFNA(VLOOKUP(A84,'ET #16'!D:E,2,FALSE),"0"))</f>
        <v>#NAME?</v>
      </c>
    </row>
    <row r="85" spans="1:14" ht="13" x14ac:dyDescent="0.15">
      <c r="A85" s="4" t="str">
        <f>'Attendance Summary'!A87</f>
        <v>Daena Daus</v>
      </c>
      <c r="B85" s="22" t="e">
        <f t="shared" ca="1" si="0"/>
        <v>#NAME?</v>
      </c>
      <c r="C85" s="22" t="e">
        <f ca="1">(_xludf.IFNA(VLOOKUP(A85,'ET #5'!F:G,2,FALSE),"0"))</f>
        <v>#NAME?</v>
      </c>
      <c r="D85" s="23" t="e">
        <f ca="1">(_xludf.IFNA(VLOOKUP(A85,'ET #6'!F:G,2,FALSE),"0"))</f>
        <v>#NAME?</v>
      </c>
      <c r="E85" s="23" t="e">
        <f ca="1">(_xludf.IFNA(VLOOKUP(A85,'ET #7'!F:G,2,FALSE),"0"))</f>
        <v>#NAME?</v>
      </c>
      <c r="F85" s="23" t="e">
        <f ca="1">(_xludf.IFNA(VLOOKUP(A85,'ET #8'!F:G,2,FALSE),"0"))</f>
        <v>#NAME?</v>
      </c>
      <c r="G85" s="23" t="e">
        <f ca="1">(_xludf.IFNA(VLOOKUP(A85,'ET #9'!F:G,2,FALSE),"0"))</f>
        <v>#NAME?</v>
      </c>
      <c r="H85" s="23" t="e">
        <f ca="1">(_xludf.IFNA(VLOOKUP(A85,'ET #10'!D:E,2,FALSE),"0"))</f>
        <v>#NAME?</v>
      </c>
      <c r="I85" s="23" t="e">
        <f ca="1">(_xludf.IFNA(VLOOKUP(A85,'ET #11'!F:G,2,FALSE),"0"))</f>
        <v>#NAME?</v>
      </c>
      <c r="J85" s="23" t="e">
        <f ca="1">(_xludf.IFNA(VLOOKUP(A85,'ET #12'!F:G,2,FALSE),"0"))</f>
        <v>#NAME?</v>
      </c>
      <c r="K85" s="24" t="e">
        <f ca="1">(_xludf.IFNA(VLOOKUP(A85,'ET #13'!D:E,2,FALSE),"0"))</f>
        <v>#NAME?</v>
      </c>
      <c r="L85" s="24" t="e">
        <f ca="1">(_xludf.IFNA(VLOOKUP(A85,'ET #14'!D:E,2,FALSE),"0"))</f>
        <v>#NAME?</v>
      </c>
      <c r="M85" s="24" t="e">
        <f ca="1">(_xludf.IFNA(VLOOKUP(A85,'ET #15'!D:E,2,FALSE),"0"))</f>
        <v>#NAME?</v>
      </c>
      <c r="N85" s="24" t="e">
        <f ca="1">(_xludf.IFNA(VLOOKUP(A85,'ET #16'!D:E,2,FALSE),"0"))</f>
        <v>#NAME?</v>
      </c>
    </row>
    <row r="86" spans="1:14" ht="13" x14ac:dyDescent="0.15">
      <c r="A86" s="4" t="str">
        <f>'Attendance Summary'!A88</f>
        <v>Dajuan Jules</v>
      </c>
      <c r="B86" s="22" t="e">
        <f t="shared" ca="1" si="0"/>
        <v>#NAME?</v>
      </c>
      <c r="C86" s="22" t="e">
        <f ca="1">(_xludf.IFNA(VLOOKUP(A86,'ET #5'!F:G,2,FALSE),"0"))</f>
        <v>#NAME?</v>
      </c>
      <c r="D86" s="23" t="e">
        <f ca="1">(_xludf.IFNA(VLOOKUP(A86,'ET #6'!F:G,2,FALSE),"0"))</f>
        <v>#NAME?</v>
      </c>
      <c r="E86" s="23" t="e">
        <f ca="1">(_xludf.IFNA(VLOOKUP(A86,'ET #7'!F:G,2,FALSE),"0"))</f>
        <v>#NAME?</v>
      </c>
      <c r="F86" s="23" t="e">
        <f ca="1">(_xludf.IFNA(VLOOKUP(A86,'ET #8'!F:G,2,FALSE),"0"))</f>
        <v>#NAME?</v>
      </c>
      <c r="G86" s="23" t="e">
        <f ca="1">(_xludf.IFNA(VLOOKUP(A86,'ET #9'!F:G,2,FALSE),"0"))</f>
        <v>#NAME?</v>
      </c>
      <c r="H86" s="23" t="e">
        <f ca="1">(_xludf.IFNA(VLOOKUP(A86,'ET #10'!D:E,2,FALSE),"0"))</f>
        <v>#NAME?</v>
      </c>
      <c r="I86" s="23" t="e">
        <f ca="1">(_xludf.IFNA(VLOOKUP(A86,'ET #11'!F:G,2,FALSE),"0"))</f>
        <v>#NAME?</v>
      </c>
      <c r="J86" s="23" t="e">
        <f ca="1">(_xludf.IFNA(VLOOKUP(A86,'ET #12'!F:G,2,FALSE),"0"))</f>
        <v>#NAME?</v>
      </c>
      <c r="K86" s="24" t="e">
        <f ca="1">(_xludf.IFNA(VLOOKUP(A86,'ET #13'!D:E,2,FALSE),"0"))</f>
        <v>#NAME?</v>
      </c>
      <c r="L86" s="24" t="e">
        <f ca="1">(_xludf.IFNA(VLOOKUP(A86,'ET #14'!D:E,2,FALSE),"0"))</f>
        <v>#NAME?</v>
      </c>
      <c r="M86" s="24" t="e">
        <f ca="1">(_xludf.IFNA(VLOOKUP(A86,'ET #15'!D:E,2,FALSE),"0"))</f>
        <v>#NAME?</v>
      </c>
      <c r="N86" s="24" t="e">
        <f ca="1">(_xludf.IFNA(VLOOKUP(A86,'ET #16'!D:E,2,FALSE),"0"))</f>
        <v>#NAME?</v>
      </c>
    </row>
    <row r="87" spans="1:14" ht="13" x14ac:dyDescent="0.15">
      <c r="A87" s="4" t="str">
        <f>'Attendance Summary'!A89</f>
        <v>Damari Myers</v>
      </c>
      <c r="B87" s="22" t="e">
        <f t="shared" ca="1" si="0"/>
        <v>#NAME?</v>
      </c>
      <c r="C87" s="22" t="e">
        <f ca="1">(_xludf.IFNA(VLOOKUP(A87,'ET #5'!F:G,2,FALSE),"0"))</f>
        <v>#NAME?</v>
      </c>
      <c r="D87" s="23" t="e">
        <f ca="1">(_xludf.IFNA(VLOOKUP(A87,'ET #6'!F:G,2,FALSE),"0"))</f>
        <v>#NAME?</v>
      </c>
      <c r="E87" s="23" t="e">
        <f ca="1">(_xludf.IFNA(VLOOKUP(A87,'ET #7'!F:G,2,FALSE),"0"))</f>
        <v>#NAME?</v>
      </c>
      <c r="F87" s="23" t="e">
        <f ca="1">(_xludf.IFNA(VLOOKUP(A87,'ET #8'!F:G,2,FALSE),"0"))</f>
        <v>#NAME?</v>
      </c>
      <c r="G87" s="23" t="e">
        <f ca="1">(_xludf.IFNA(VLOOKUP(A87,'ET #9'!F:G,2,FALSE),"0"))</f>
        <v>#NAME?</v>
      </c>
      <c r="H87" s="23" t="e">
        <f ca="1">(_xludf.IFNA(VLOOKUP(A87,'ET #10'!D:E,2,FALSE),"0"))</f>
        <v>#NAME?</v>
      </c>
      <c r="I87" s="23" t="e">
        <f ca="1">(_xludf.IFNA(VLOOKUP(A87,'ET #11'!F:G,2,FALSE),"0"))</f>
        <v>#NAME?</v>
      </c>
      <c r="J87" s="23" t="e">
        <f ca="1">(_xludf.IFNA(VLOOKUP(A87,'ET #12'!F:G,2,FALSE),"0"))</f>
        <v>#NAME?</v>
      </c>
      <c r="K87" s="24" t="e">
        <f ca="1">(_xludf.IFNA(VLOOKUP(A87,'ET #13'!D:E,2,FALSE),"0"))</f>
        <v>#NAME?</v>
      </c>
      <c r="L87" s="24" t="e">
        <f ca="1">(_xludf.IFNA(VLOOKUP(A87,'ET #14'!D:E,2,FALSE),"0"))</f>
        <v>#NAME?</v>
      </c>
      <c r="M87" s="24" t="e">
        <f ca="1">(_xludf.IFNA(VLOOKUP(A87,'ET #15'!D:E,2,FALSE),"0"))</f>
        <v>#NAME?</v>
      </c>
      <c r="N87" s="24" t="e">
        <f ca="1">(_xludf.IFNA(VLOOKUP(A87,'ET #16'!D:E,2,FALSE),"0"))</f>
        <v>#NAME?</v>
      </c>
    </row>
    <row r="88" spans="1:14" ht="13" x14ac:dyDescent="0.15">
      <c r="A88" s="4" t="str">
        <f>'Attendance Summary'!A90</f>
        <v>Daniel Nelson</v>
      </c>
      <c r="B88" s="22" t="e">
        <f t="shared" ca="1" si="0"/>
        <v>#NAME?</v>
      </c>
      <c r="C88" s="22" t="e">
        <f ca="1">(_xludf.IFNA(VLOOKUP(A88,'ET #5'!F:G,2,FALSE),"0"))</f>
        <v>#NAME?</v>
      </c>
      <c r="D88" s="23" t="e">
        <f ca="1">(_xludf.IFNA(VLOOKUP(A88,'ET #6'!F:G,2,FALSE),"0"))</f>
        <v>#NAME?</v>
      </c>
      <c r="E88" s="23" t="e">
        <f ca="1">(_xludf.IFNA(VLOOKUP(A88,'ET #7'!F:G,2,FALSE),"0"))</f>
        <v>#NAME?</v>
      </c>
      <c r="F88" s="23" t="e">
        <f ca="1">(_xludf.IFNA(VLOOKUP(A88,'ET #8'!F:G,2,FALSE),"0"))</f>
        <v>#NAME?</v>
      </c>
      <c r="G88" s="23" t="e">
        <f ca="1">(_xludf.IFNA(VLOOKUP(A88,'ET #9'!F:G,2,FALSE),"0"))</f>
        <v>#NAME?</v>
      </c>
      <c r="H88" s="23" t="e">
        <f ca="1">(_xludf.IFNA(VLOOKUP(A88,'ET #10'!D:E,2,FALSE),"0"))</f>
        <v>#NAME?</v>
      </c>
      <c r="I88" s="23" t="e">
        <f ca="1">(_xludf.IFNA(VLOOKUP(A88,'ET #11'!F:G,2,FALSE),"0"))</f>
        <v>#NAME?</v>
      </c>
      <c r="J88" s="23" t="e">
        <f ca="1">(_xludf.IFNA(VLOOKUP(A88,'ET #12'!F:G,2,FALSE),"0"))</f>
        <v>#NAME?</v>
      </c>
      <c r="K88" s="24" t="e">
        <f ca="1">(_xludf.IFNA(VLOOKUP(A88,'ET #13'!D:E,2,FALSE),"0"))</f>
        <v>#NAME?</v>
      </c>
      <c r="L88" s="24" t="e">
        <f ca="1">(_xludf.IFNA(VLOOKUP(A88,'ET #14'!D:E,2,FALSE),"0"))</f>
        <v>#NAME?</v>
      </c>
      <c r="M88" s="24" t="e">
        <f ca="1">(_xludf.IFNA(VLOOKUP(A88,'ET #15'!D:E,2,FALSE),"0"))</f>
        <v>#NAME?</v>
      </c>
      <c r="N88" s="24" t="e">
        <f ca="1">(_xludf.IFNA(VLOOKUP(A88,'ET #16'!D:E,2,FALSE),"0"))</f>
        <v>#NAME?</v>
      </c>
    </row>
    <row r="89" spans="1:14" ht="13" x14ac:dyDescent="0.15">
      <c r="A89" s="4" t="str">
        <f>'Attendance Summary'!A91</f>
        <v>Daniel Tonche</v>
      </c>
      <c r="B89" s="22" t="e">
        <f t="shared" ca="1" si="0"/>
        <v>#NAME?</v>
      </c>
      <c r="C89" s="22" t="e">
        <f ca="1">(_xludf.IFNA(VLOOKUP(A89,'ET #5'!F:G,2,FALSE),"0"))</f>
        <v>#NAME?</v>
      </c>
      <c r="D89" s="23" t="e">
        <f ca="1">(_xludf.IFNA(VLOOKUP(A89,'ET #6'!F:G,2,FALSE),"0"))</f>
        <v>#NAME?</v>
      </c>
      <c r="E89" s="23" t="e">
        <f ca="1">(_xludf.IFNA(VLOOKUP(A89,'ET #7'!F:G,2,FALSE),"0"))</f>
        <v>#NAME?</v>
      </c>
      <c r="F89" s="23" t="e">
        <f ca="1">(_xludf.IFNA(VLOOKUP(A89,'ET #8'!F:G,2,FALSE),"0"))</f>
        <v>#NAME?</v>
      </c>
      <c r="G89" s="23" t="e">
        <f ca="1">(_xludf.IFNA(VLOOKUP(A89,'ET #9'!F:G,2,FALSE),"0"))</f>
        <v>#NAME?</v>
      </c>
      <c r="H89" s="23" t="e">
        <f ca="1">(_xludf.IFNA(VLOOKUP(A89,'ET #10'!D:E,2,FALSE),"0"))</f>
        <v>#NAME?</v>
      </c>
      <c r="I89" s="23" t="e">
        <f ca="1">(_xludf.IFNA(VLOOKUP(A89,'ET #11'!F:G,2,FALSE),"0"))</f>
        <v>#NAME?</v>
      </c>
      <c r="J89" s="23" t="e">
        <f ca="1">(_xludf.IFNA(VLOOKUP(A89,'ET #12'!F:G,2,FALSE),"0"))</f>
        <v>#NAME?</v>
      </c>
      <c r="K89" s="24" t="e">
        <f ca="1">(_xludf.IFNA(VLOOKUP(A89,'ET #13'!D:E,2,FALSE),"0"))</f>
        <v>#NAME?</v>
      </c>
      <c r="L89" s="24" t="e">
        <f ca="1">(_xludf.IFNA(VLOOKUP(A89,'ET #14'!D:E,2,FALSE),"0"))</f>
        <v>#NAME?</v>
      </c>
      <c r="M89" s="24" t="e">
        <f ca="1">(_xludf.IFNA(VLOOKUP(A89,'ET #15'!D:E,2,FALSE),"0"))</f>
        <v>#NAME?</v>
      </c>
      <c r="N89" s="24" t="e">
        <f ca="1">(_xludf.IFNA(VLOOKUP(A89,'ET #16'!D:E,2,FALSE),"0"))</f>
        <v>#NAME?</v>
      </c>
    </row>
    <row r="90" spans="1:14" ht="13" x14ac:dyDescent="0.15">
      <c r="A90" s="4" t="str">
        <f>'Attendance Summary'!A92</f>
        <v>Daniela Fuentes</v>
      </c>
      <c r="B90" s="22" t="e">
        <f t="shared" ca="1" si="0"/>
        <v>#NAME?</v>
      </c>
      <c r="C90" s="22" t="e">
        <f ca="1">(_xludf.IFNA(VLOOKUP(A90,'ET #5'!F:G,2,FALSE),"0"))</f>
        <v>#NAME?</v>
      </c>
      <c r="D90" s="23" t="e">
        <f ca="1">(_xludf.IFNA(VLOOKUP(A90,'ET #6'!F:G,2,FALSE),"0"))</f>
        <v>#NAME?</v>
      </c>
      <c r="E90" s="23" t="e">
        <f ca="1">(_xludf.IFNA(VLOOKUP(A90,'ET #7'!F:G,2,FALSE),"0"))</f>
        <v>#NAME?</v>
      </c>
      <c r="F90" s="23" t="e">
        <f ca="1">(_xludf.IFNA(VLOOKUP(A90,'ET #8'!F:G,2,FALSE),"0"))</f>
        <v>#NAME?</v>
      </c>
      <c r="G90" s="23" t="e">
        <f ca="1">(_xludf.IFNA(VLOOKUP(A90,'ET #9'!F:G,2,FALSE),"0"))</f>
        <v>#NAME?</v>
      </c>
      <c r="H90" s="23" t="e">
        <f ca="1">(_xludf.IFNA(VLOOKUP(A90,'ET #10'!D:E,2,FALSE),"0"))</f>
        <v>#NAME?</v>
      </c>
      <c r="I90" s="23" t="e">
        <f ca="1">(_xludf.IFNA(VLOOKUP(A90,'ET #11'!F:G,2,FALSE),"0"))</f>
        <v>#NAME?</v>
      </c>
      <c r="J90" s="23" t="e">
        <f ca="1">(_xludf.IFNA(VLOOKUP(A90,'ET #12'!F:G,2,FALSE),"0"))</f>
        <v>#NAME?</v>
      </c>
      <c r="K90" s="24" t="e">
        <f ca="1">(_xludf.IFNA(VLOOKUP(A90,'ET #13'!D:E,2,FALSE),"0"))</f>
        <v>#NAME?</v>
      </c>
      <c r="L90" s="24" t="e">
        <f ca="1">(_xludf.IFNA(VLOOKUP(A90,'ET #14'!D:E,2,FALSE),"0"))</f>
        <v>#NAME?</v>
      </c>
      <c r="M90" s="24" t="e">
        <f ca="1">(_xludf.IFNA(VLOOKUP(A90,'ET #15'!D:E,2,FALSE),"0"))</f>
        <v>#NAME?</v>
      </c>
      <c r="N90" s="24" t="e">
        <f ca="1">(_xludf.IFNA(VLOOKUP(A90,'ET #16'!D:E,2,FALSE),"0"))</f>
        <v>#NAME?</v>
      </c>
    </row>
    <row r="91" spans="1:14" ht="13" x14ac:dyDescent="0.15">
      <c r="A91" s="4" t="str">
        <f>'Attendance Summary'!A93</f>
        <v>Darren Hyson</v>
      </c>
      <c r="B91" s="22" t="e">
        <f t="shared" ca="1" si="0"/>
        <v>#NAME?</v>
      </c>
      <c r="C91" s="22" t="e">
        <f ca="1">(_xludf.IFNA(VLOOKUP(A91,'ET #5'!F:G,2,FALSE),"0"))</f>
        <v>#NAME?</v>
      </c>
      <c r="D91" s="23" t="e">
        <f ca="1">(_xludf.IFNA(VLOOKUP(A91,'ET #6'!F:G,2,FALSE),"0"))</f>
        <v>#NAME?</v>
      </c>
      <c r="E91" s="23" t="e">
        <f ca="1">(_xludf.IFNA(VLOOKUP(A91,'ET #7'!F:G,2,FALSE),"0"))</f>
        <v>#NAME?</v>
      </c>
      <c r="F91" s="23" t="e">
        <f ca="1">(_xludf.IFNA(VLOOKUP(A91,'ET #8'!F:G,2,FALSE),"0"))</f>
        <v>#NAME?</v>
      </c>
      <c r="G91" s="23" t="e">
        <f ca="1">(_xludf.IFNA(VLOOKUP(A91,'ET #9'!F:G,2,FALSE),"0"))</f>
        <v>#NAME?</v>
      </c>
      <c r="H91" s="23" t="e">
        <f ca="1">(_xludf.IFNA(VLOOKUP(A91,'ET #10'!D:E,2,FALSE),"0"))</f>
        <v>#NAME?</v>
      </c>
      <c r="I91" s="23" t="e">
        <f ca="1">(_xludf.IFNA(VLOOKUP(A91,'ET #11'!F:G,2,FALSE),"0"))</f>
        <v>#NAME?</v>
      </c>
      <c r="J91" s="23" t="e">
        <f ca="1">(_xludf.IFNA(VLOOKUP(A91,'ET #12'!F:G,2,FALSE),"0"))</f>
        <v>#NAME?</v>
      </c>
      <c r="K91" s="24" t="e">
        <f ca="1">(_xludf.IFNA(VLOOKUP(A91,'ET #13'!D:E,2,FALSE),"0"))</f>
        <v>#NAME?</v>
      </c>
      <c r="L91" s="24" t="e">
        <f ca="1">(_xludf.IFNA(VLOOKUP(A91,'ET #14'!D:E,2,FALSE),"0"))</f>
        <v>#NAME?</v>
      </c>
      <c r="M91" s="24" t="e">
        <f ca="1">(_xludf.IFNA(VLOOKUP(A91,'ET #15'!D:E,2,FALSE),"0"))</f>
        <v>#NAME?</v>
      </c>
      <c r="N91" s="24" t="e">
        <f ca="1">(_xludf.IFNA(VLOOKUP(A91,'ET #16'!D:E,2,FALSE),"0"))</f>
        <v>#NAME?</v>
      </c>
    </row>
    <row r="92" spans="1:14" ht="13" x14ac:dyDescent="0.15">
      <c r="A92" s="4" t="str">
        <f>'Attendance Summary'!A94</f>
        <v>Delilah Villegas</v>
      </c>
      <c r="B92" s="22" t="e">
        <f t="shared" ca="1" si="0"/>
        <v>#NAME?</v>
      </c>
      <c r="C92" s="22" t="e">
        <f ca="1">(_xludf.IFNA(VLOOKUP(A92,'ET #5'!F:G,2,FALSE),"0"))</f>
        <v>#NAME?</v>
      </c>
      <c r="D92" s="23" t="e">
        <f ca="1">(_xludf.IFNA(VLOOKUP(A92,'ET #6'!F:G,2,FALSE),"0"))</f>
        <v>#NAME?</v>
      </c>
      <c r="E92" s="23" t="e">
        <f ca="1">(_xludf.IFNA(VLOOKUP(A92,'ET #7'!F:G,2,FALSE),"0"))</f>
        <v>#NAME?</v>
      </c>
      <c r="F92" s="23" t="e">
        <f ca="1">(_xludf.IFNA(VLOOKUP(A92,'ET #8'!F:G,2,FALSE),"0"))</f>
        <v>#NAME?</v>
      </c>
      <c r="G92" s="23" t="e">
        <f ca="1">(_xludf.IFNA(VLOOKUP(A92,'ET #9'!F:G,2,FALSE),"0"))</f>
        <v>#NAME?</v>
      </c>
      <c r="H92" s="23" t="e">
        <f ca="1">(_xludf.IFNA(VLOOKUP(A92,'ET #10'!D:E,2,FALSE),"0"))</f>
        <v>#NAME?</v>
      </c>
      <c r="I92" s="23" t="e">
        <f ca="1">(_xludf.IFNA(VLOOKUP(A92,'ET #11'!F:G,2,FALSE),"0"))</f>
        <v>#NAME?</v>
      </c>
      <c r="J92" s="23" t="e">
        <f ca="1">(_xludf.IFNA(VLOOKUP(A92,'ET #12'!F:G,2,FALSE),"0"))</f>
        <v>#NAME?</v>
      </c>
      <c r="K92" s="24" t="e">
        <f ca="1">(_xludf.IFNA(VLOOKUP(A92,'ET #13'!D:E,2,FALSE),"0"))</f>
        <v>#NAME?</v>
      </c>
      <c r="L92" s="24" t="e">
        <f ca="1">(_xludf.IFNA(VLOOKUP(A92,'ET #14'!D:E,2,FALSE),"0"))</f>
        <v>#NAME?</v>
      </c>
      <c r="M92" s="24" t="e">
        <f ca="1">(_xludf.IFNA(VLOOKUP(A92,'ET #15'!D:E,2,FALSE),"0"))</f>
        <v>#NAME?</v>
      </c>
      <c r="N92" s="24" t="e">
        <f ca="1">(_xludf.IFNA(VLOOKUP(A92,'ET #16'!D:E,2,FALSE),"0"))</f>
        <v>#NAME?</v>
      </c>
    </row>
    <row r="93" spans="1:14" ht="13" x14ac:dyDescent="0.15">
      <c r="A93" s="4" t="str">
        <f>'Attendance Summary'!A95</f>
        <v>Demetri Shepherd</v>
      </c>
      <c r="B93" s="22" t="e">
        <f t="shared" ca="1" si="0"/>
        <v>#NAME?</v>
      </c>
      <c r="C93" s="22" t="e">
        <f ca="1">(_xludf.IFNA(VLOOKUP(A93,'ET #5'!F:G,2,FALSE),"0"))</f>
        <v>#NAME?</v>
      </c>
      <c r="D93" s="23" t="e">
        <f ca="1">(_xludf.IFNA(VLOOKUP(A93,'ET #6'!F:G,2,FALSE),"0"))</f>
        <v>#NAME?</v>
      </c>
      <c r="E93" s="23" t="e">
        <f ca="1">(_xludf.IFNA(VLOOKUP(A93,'ET #7'!F:G,2,FALSE),"0"))</f>
        <v>#NAME?</v>
      </c>
      <c r="F93" s="23" t="e">
        <f ca="1">(_xludf.IFNA(VLOOKUP(A93,'ET #8'!F:G,2,FALSE),"0"))</f>
        <v>#NAME?</v>
      </c>
      <c r="G93" s="23" t="e">
        <f ca="1">(_xludf.IFNA(VLOOKUP(A93,'ET #9'!F:G,2,FALSE),"0"))</f>
        <v>#NAME?</v>
      </c>
      <c r="H93" s="23" t="e">
        <f ca="1">(_xludf.IFNA(VLOOKUP(A93,'ET #10'!D:E,2,FALSE),"0"))</f>
        <v>#NAME?</v>
      </c>
      <c r="I93" s="23" t="e">
        <f ca="1">(_xludf.IFNA(VLOOKUP(A93,'ET #11'!F:G,2,FALSE),"0"))</f>
        <v>#NAME?</v>
      </c>
      <c r="J93" s="23" t="e">
        <f ca="1">(_xludf.IFNA(VLOOKUP(A93,'ET #12'!F:G,2,FALSE),"0"))</f>
        <v>#NAME?</v>
      </c>
      <c r="K93" s="24" t="e">
        <f ca="1">(_xludf.IFNA(VLOOKUP(A93,'ET #13'!D:E,2,FALSE),"0"))</f>
        <v>#NAME?</v>
      </c>
      <c r="L93" s="24" t="e">
        <f ca="1">(_xludf.IFNA(VLOOKUP(A93,'ET #14'!D:E,2,FALSE),"0"))</f>
        <v>#NAME?</v>
      </c>
      <c r="M93" s="24" t="e">
        <f ca="1">(_xludf.IFNA(VLOOKUP(A93,'ET #15'!D:E,2,FALSE),"0"))</f>
        <v>#NAME?</v>
      </c>
      <c r="N93" s="24" t="e">
        <f ca="1">(_xludf.IFNA(VLOOKUP(A93,'ET #16'!D:E,2,FALSE),"0"))</f>
        <v>#NAME?</v>
      </c>
    </row>
    <row r="94" spans="1:14" ht="13" x14ac:dyDescent="0.15">
      <c r="A94" s="4" t="str">
        <f>'Attendance Summary'!A96</f>
        <v>Desiree Flores</v>
      </c>
      <c r="B94" s="22" t="e">
        <f t="shared" ca="1" si="0"/>
        <v>#NAME?</v>
      </c>
      <c r="C94" s="22" t="e">
        <f ca="1">(_xludf.IFNA(VLOOKUP(A94,'ET #5'!F:G,2,FALSE),"0"))</f>
        <v>#NAME?</v>
      </c>
      <c r="D94" s="23" t="e">
        <f ca="1">(_xludf.IFNA(VLOOKUP(A94,'ET #6'!F:G,2,FALSE),"0"))</f>
        <v>#NAME?</v>
      </c>
      <c r="E94" s="23" t="e">
        <f ca="1">(_xludf.IFNA(VLOOKUP(A94,'ET #7'!F:G,2,FALSE),"0"))</f>
        <v>#NAME?</v>
      </c>
      <c r="F94" s="23" t="e">
        <f ca="1">(_xludf.IFNA(VLOOKUP(A94,'ET #8'!F:G,2,FALSE),"0"))</f>
        <v>#NAME?</v>
      </c>
      <c r="G94" s="23" t="e">
        <f ca="1">(_xludf.IFNA(VLOOKUP(A94,'ET #9'!F:G,2,FALSE),"0"))</f>
        <v>#NAME?</v>
      </c>
      <c r="H94" s="23" t="e">
        <f ca="1">(_xludf.IFNA(VLOOKUP(A94,'ET #10'!D:E,2,FALSE),"0"))</f>
        <v>#NAME?</v>
      </c>
      <c r="I94" s="23" t="e">
        <f ca="1">(_xludf.IFNA(VLOOKUP(A94,'ET #11'!F:G,2,FALSE),"0"))</f>
        <v>#NAME?</v>
      </c>
      <c r="J94" s="23" t="e">
        <f ca="1">(_xludf.IFNA(VLOOKUP(A94,'ET #12'!F:G,2,FALSE),"0"))</f>
        <v>#NAME?</v>
      </c>
      <c r="K94" s="24" t="e">
        <f ca="1">(_xludf.IFNA(VLOOKUP(A94,'ET #13'!D:E,2,FALSE),"0"))</f>
        <v>#NAME?</v>
      </c>
      <c r="L94" s="24" t="e">
        <f ca="1">(_xludf.IFNA(VLOOKUP(A94,'ET #14'!D:E,2,FALSE),"0"))</f>
        <v>#NAME?</v>
      </c>
      <c r="M94" s="24" t="e">
        <f ca="1">(_xludf.IFNA(VLOOKUP(A94,'ET #15'!D:E,2,FALSE),"0"))</f>
        <v>#NAME?</v>
      </c>
      <c r="N94" s="24" t="e">
        <f ca="1">(_xludf.IFNA(VLOOKUP(A94,'ET #16'!D:E,2,FALSE),"0"))</f>
        <v>#NAME?</v>
      </c>
    </row>
    <row r="95" spans="1:14" ht="13" x14ac:dyDescent="0.15">
      <c r="A95" s="4" t="str">
        <f>'Attendance Summary'!A97</f>
        <v>Diego Becerra</v>
      </c>
      <c r="B95" s="22" t="e">
        <f t="shared" ca="1" si="0"/>
        <v>#NAME?</v>
      </c>
      <c r="C95" s="22" t="e">
        <f ca="1">(_xludf.IFNA(VLOOKUP(A95,'ET #5'!F:G,2,FALSE),"0"))</f>
        <v>#NAME?</v>
      </c>
      <c r="D95" s="23" t="e">
        <f ca="1">(_xludf.IFNA(VLOOKUP(A95,'ET #6'!F:G,2,FALSE),"0"))</f>
        <v>#NAME?</v>
      </c>
      <c r="E95" s="23" t="e">
        <f ca="1">(_xludf.IFNA(VLOOKUP(A95,'ET #7'!F:G,2,FALSE),"0"))</f>
        <v>#NAME?</v>
      </c>
      <c r="F95" s="23" t="e">
        <f ca="1">(_xludf.IFNA(VLOOKUP(A95,'ET #8'!F:G,2,FALSE),"0"))</f>
        <v>#NAME?</v>
      </c>
      <c r="G95" s="23" t="e">
        <f ca="1">(_xludf.IFNA(VLOOKUP(A95,'ET #9'!F:G,2,FALSE),"0"))</f>
        <v>#NAME?</v>
      </c>
      <c r="H95" s="23" t="e">
        <f ca="1">(_xludf.IFNA(VLOOKUP(A95,'ET #10'!D:E,2,FALSE),"0"))</f>
        <v>#NAME?</v>
      </c>
      <c r="I95" s="23" t="e">
        <f ca="1">(_xludf.IFNA(VLOOKUP(A95,'ET #11'!F:G,2,FALSE),"0"))</f>
        <v>#NAME?</v>
      </c>
      <c r="J95" s="23" t="e">
        <f ca="1">(_xludf.IFNA(VLOOKUP(A95,'ET #12'!F:G,2,FALSE),"0"))</f>
        <v>#NAME?</v>
      </c>
      <c r="K95" s="24" t="e">
        <f ca="1">(_xludf.IFNA(VLOOKUP(A95,'ET #13'!D:E,2,FALSE),"0"))</f>
        <v>#NAME?</v>
      </c>
      <c r="L95" s="24" t="e">
        <f ca="1">(_xludf.IFNA(VLOOKUP(A95,'ET #14'!D:E,2,FALSE),"0"))</f>
        <v>#NAME?</v>
      </c>
      <c r="M95" s="24" t="e">
        <f ca="1">(_xludf.IFNA(VLOOKUP(A95,'ET #15'!D:E,2,FALSE),"0"))</f>
        <v>#NAME?</v>
      </c>
      <c r="N95" s="24" t="e">
        <f ca="1">(_xludf.IFNA(VLOOKUP(A95,'ET #16'!D:E,2,FALSE),"0"))</f>
        <v>#NAME?</v>
      </c>
    </row>
    <row r="96" spans="1:14" ht="13" x14ac:dyDescent="0.15">
      <c r="A96" s="4" t="str">
        <f>'Attendance Summary'!A98</f>
        <v>Diego Garcia</v>
      </c>
      <c r="B96" s="22" t="e">
        <f t="shared" ca="1" si="0"/>
        <v>#NAME?</v>
      </c>
      <c r="C96" s="22" t="e">
        <f ca="1">(_xludf.IFNA(VLOOKUP(A96,'ET #5'!F:G,2,FALSE),"0"))</f>
        <v>#NAME?</v>
      </c>
      <c r="D96" s="23" t="e">
        <f ca="1">(_xludf.IFNA(VLOOKUP(A96,'ET #6'!F:G,2,FALSE),"0"))</f>
        <v>#NAME?</v>
      </c>
      <c r="E96" s="23" t="e">
        <f ca="1">(_xludf.IFNA(VLOOKUP(A96,'ET #7'!F:G,2,FALSE),"0"))</f>
        <v>#NAME?</v>
      </c>
      <c r="F96" s="23" t="e">
        <f ca="1">(_xludf.IFNA(VLOOKUP(A96,'ET #8'!F:G,2,FALSE),"0"))</f>
        <v>#NAME?</v>
      </c>
      <c r="G96" s="23" t="e">
        <f ca="1">(_xludf.IFNA(VLOOKUP(A96,'ET #9'!F:G,2,FALSE),"0"))</f>
        <v>#NAME?</v>
      </c>
      <c r="H96" s="23" t="e">
        <f ca="1">(_xludf.IFNA(VLOOKUP(A96,'ET #10'!D:E,2,FALSE),"0"))</f>
        <v>#NAME?</v>
      </c>
      <c r="I96" s="23" t="e">
        <f ca="1">(_xludf.IFNA(VLOOKUP(A96,'ET #11'!F:G,2,FALSE),"0"))</f>
        <v>#NAME?</v>
      </c>
      <c r="J96" s="23" t="e">
        <f ca="1">(_xludf.IFNA(VLOOKUP(A96,'ET #12'!F:G,2,FALSE),"0"))</f>
        <v>#NAME?</v>
      </c>
      <c r="K96" s="24" t="e">
        <f ca="1">(_xludf.IFNA(VLOOKUP(A96,'ET #13'!D:E,2,FALSE),"0"))</f>
        <v>#NAME?</v>
      </c>
      <c r="L96" s="24" t="e">
        <f ca="1">(_xludf.IFNA(VLOOKUP(A96,'ET #14'!D:E,2,FALSE),"0"))</f>
        <v>#NAME?</v>
      </c>
      <c r="M96" s="24" t="e">
        <f ca="1">(_xludf.IFNA(VLOOKUP(A96,'ET #15'!D:E,2,FALSE),"0"))</f>
        <v>#NAME?</v>
      </c>
      <c r="N96" s="24" t="e">
        <f ca="1">(_xludf.IFNA(VLOOKUP(A96,'ET #16'!D:E,2,FALSE),"0"))</f>
        <v>#NAME?</v>
      </c>
    </row>
    <row r="97" spans="1:14" ht="13" x14ac:dyDescent="0.15">
      <c r="A97" s="4" t="str">
        <f>'Attendance Summary'!A99</f>
        <v>Diego Lopez</v>
      </c>
      <c r="B97" s="22" t="e">
        <f t="shared" ca="1" si="0"/>
        <v>#NAME?</v>
      </c>
      <c r="C97" s="22" t="e">
        <f ca="1">(_xludf.IFNA(VLOOKUP(A97,'ET #5'!F:G,2,FALSE),"0"))</f>
        <v>#NAME?</v>
      </c>
      <c r="D97" s="23" t="e">
        <f ca="1">(_xludf.IFNA(VLOOKUP(A97,'ET #6'!F:G,2,FALSE),"0"))</f>
        <v>#NAME?</v>
      </c>
      <c r="E97" s="23" t="e">
        <f ca="1">(_xludf.IFNA(VLOOKUP(A97,'ET #7'!F:G,2,FALSE),"0"))</f>
        <v>#NAME?</v>
      </c>
      <c r="F97" s="23" t="e">
        <f ca="1">(_xludf.IFNA(VLOOKUP(A97,'ET #8'!F:G,2,FALSE),"0"))</f>
        <v>#NAME?</v>
      </c>
      <c r="G97" s="23" t="e">
        <f ca="1">(_xludf.IFNA(VLOOKUP(A97,'ET #9'!F:G,2,FALSE),"0"))</f>
        <v>#NAME?</v>
      </c>
      <c r="H97" s="23" t="e">
        <f ca="1">(_xludf.IFNA(VLOOKUP(A97,'ET #10'!D:E,2,FALSE),"0"))</f>
        <v>#NAME?</v>
      </c>
      <c r="I97" s="23" t="e">
        <f ca="1">(_xludf.IFNA(VLOOKUP(A97,'ET #11'!F:G,2,FALSE),"0"))</f>
        <v>#NAME?</v>
      </c>
      <c r="J97" s="23" t="e">
        <f ca="1">(_xludf.IFNA(VLOOKUP(A97,'ET #12'!F:G,2,FALSE),"0"))</f>
        <v>#NAME?</v>
      </c>
      <c r="K97" s="24" t="e">
        <f ca="1">(_xludf.IFNA(VLOOKUP(A97,'ET #13'!D:E,2,FALSE),"0"))</f>
        <v>#NAME?</v>
      </c>
      <c r="L97" s="24" t="e">
        <f ca="1">(_xludf.IFNA(VLOOKUP(A97,'ET #14'!D:E,2,FALSE),"0"))</f>
        <v>#NAME?</v>
      </c>
      <c r="M97" s="24" t="e">
        <f ca="1">(_xludf.IFNA(VLOOKUP(A97,'ET #15'!D:E,2,FALSE),"0"))</f>
        <v>#NAME?</v>
      </c>
      <c r="N97" s="24" t="e">
        <f ca="1">(_xludf.IFNA(VLOOKUP(A97,'ET #16'!D:E,2,FALSE),"0"))</f>
        <v>#NAME?</v>
      </c>
    </row>
    <row r="98" spans="1:14" ht="13" x14ac:dyDescent="0.15">
      <c r="A98" s="4" t="str">
        <f>'Attendance Summary'!A100</f>
        <v>Dijonay Thomas</v>
      </c>
      <c r="B98" s="22" t="e">
        <f t="shared" ca="1" si="0"/>
        <v>#NAME?</v>
      </c>
      <c r="C98" s="22" t="e">
        <f ca="1">(_xludf.IFNA(VLOOKUP(A98,'ET #5'!F:G,2,FALSE),"0"))</f>
        <v>#NAME?</v>
      </c>
      <c r="D98" s="23" t="e">
        <f ca="1">(_xludf.IFNA(VLOOKUP(A98,'ET #6'!F:G,2,FALSE),"0"))</f>
        <v>#NAME?</v>
      </c>
      <c r="E98" s="23" t="e">
        <f ca="1">(_xludf.IFNA(VLOOKUP(A98,'ET #7'!F:G,2,FALSE),"0"))</f>
        <v>#NAME?</v>
      </c>
      <c r="F98" s="23" t="e">
        <f ca="1">(_xludf.IFNA(VLOOKUP(A98,'ET #8'!F:G,2,FALSE),"0"))</f>
        <v>#NAME?</v>
      </c>
      <c r="G98" s="23" t="e">
        <f ca="1">(_xludf.IFNA(VLOOKUP(A98,'ET #9'!F:G,2,FALSE),"0"))</f>
        <v>#NAME?</v>
      </c>
      <c r="H98" s="23" t="e">
        <f ca="1">(_xludf.IFNA(VLOOKUP(A98,'ET #10'!D:E,2,FALSE),"0"))</f>
        <v>#NAME?</v>
      </c>
      <c r="I98" s="23" t="e">
        <f ca="1">(_xludf.IFNA(VLOOKUP(A98,'ET #11'!F:G,2,FALSE),"0"))</f>
        <v>#NAME?</v>
      </c>
      <c r="J98" s="23" t="e">
        <f ca="1">(_xludf.IFNA(VLOOKUP(A98,'ET #12'!F:G,2,FALSE),"0"))</f>
        <v>#NAME?</v>
      </c>
      <c r="K98" s="24" t="e">
        <f ca="1">(_xludf.IFNA(VLOOKUP(A98,'ET #13'!D:E,2,FALSE),"0"))</f>
        <v>#NAME?</v>
      </c>
      <c r="L98" s="24" t="e">
        <f ca="1">(_xludf.IFNA(VLOOKUP(A98,'ET #14'!D:E,2,FALSE),"0"))</f>
        <v>#NAME?</v>
      </c>
      <c r="M98" s="24" t="e">
        <f ca="1">(_xludf.IFNA(VLOOKUP(A98,'ET #15'!D:E,2,FALSE),"0"))</f>
        <v>#NAME?</v>
      </c>
      <c r="N98" s="24" t="e">
        <f ca="1">(_xludf.IFNA(VLOOKUP(A98,'ET #16'!D:E,2,FALSE),"0"))</f>
        <v>#NAME?</v>
      </c>
    </row>
    <row r="99" spans="1:14" ht="13" x14ac:dyDescent="0.15">
      <c r="A99" s="4" t="str">
        <f>'Attendance Summary'!A101</f>
        <v>Doralynn Reyes</v>
      </c>
      <c r="B99" s="22" t="e">
        <f t="shared" ca="1" si="0"/>
        <v>#NAME?</v>
      </c>
      <c r="C99" s="22" t="e">
        <f ca="1">(_xludf.IFNA(VLOOKUP(A99,'ET #5'!F:G,2,FALSE),"0"))</f>
        <v>#NAME?</v>
      </c>
      <c r="D99" s="23" t="e">
        <f ca="1">(_xludf.IFNA(VLOOKUP(A99,'ET #6'!F:G,2,FALSE),"0"))</f>
        <v>#NAME?</v>
      </c>
      <c r="E99" s="23" t="e">
        <f ca="1">(_xludf.IFNA(VLOOKUP(A99,'ET #7'!F:G,2,FALSE),"0"))</f>
        <v>#NAME?</v>
      </c>
      <c r="F99" s="23" t="e">
        <f ca="1">(_xludf.IFNA(VLOOKUP(A99,'ET #8'!F:G,2,FALSE),"0"))</f>
        <v>#NAME?</v>
      </c>
      <c r="G99" s="23" t="e">
        <f ca="1">(_xludf.IFNA(VLOOKUP(A99,'ET #9'!F:G,2,FALSE),"0"))</f>
        <v>#NAME?</v>
      </c>
      <c r="H99" s="23" t="e">
        <f ca="1">(_xludf.IFNA(VLOOKUP(A99,'ET #10'!D:E,2,FALSE),"0"))</f>
        <v>#NAME?</v>
      </c>
      <c r="I99" s="23" t="e">
        <f ca="1">(_xludf.IFNA(VLOOKUP(A99,'ET #11'!F:G,2,FALSE),"0"))</f>
        <v>#NAME?</v>
      </c>
      <c r="J99" s="23" t="e">
        <f ca="1">(_xludf.IFNA(VLOOKUP(A99,'ET #12'!F:G,2,FALSE),"0"))</f>
        <v>#NAME?</v>
      </c>
      <c r="K99" s="24" t="e">
        <f ca="1">(_xludf.IFNA(VLOOKUP(A99,'ET #13'!D:E,2,FALSE),"0"))</f>
        <v>#NAME?</v>
      </c>
      <c r="L99" s="24" t="e">
        <f ca="1">(_xludf.IFNA(VLOOKUP(A99,'ET #14'!D:E,2,FALSE),"0"))</f>
        <v>#NAME?</v>
      </c>
      <c r="M99" s="24" t="e">
        <f ca="1">(_xludf.IFNA(VLOOKUP(A99,'ET #15'!D:E,2,FALSE),"0"))</f>
        <v>#NAME?</v>
      </c>
      <c r="N99" s="24" t="e">
        <f ca="1">(_xludf.IFNA(VLOOKUP(A99,'ET #16'!D:E,2,FALSE),"0"))</f>
        <v>#NAME?</v>
      </c>
    </row>
    <row r="100" spans="1:14" ht="13" x14ac:dyDescent="0.15">
      <c r="A100" s="4" t="str">
        <f>'Attendance Summary'!A102</f>
        <v>Dylan Thompson</v>
      </c>
      <c r="B100" s="22" t="e">
        <f t="shared" ca="1" si="0"/>
        <v>#NAME?</v>
      </c>
      <c r="C100" s="22" t="e">
        <f ca="1">(_xludf.IFNA(VLOOKUP(A100,'ET #5'!F:G,2,FALSE),"0"))</f>
        <v>#NAME?</v>
      </c>
      <c r="D100" s="23" t="e">
        <f ca="1">(_xludf.IFNA(VLOOKUP(A100,'ET #6'!F:G,2,FALSE),"0"))</f>
        <v>#NAME?</v>
      </c>
      <c r="E100" s="23" t="e">
        <f ca="1">(_xludf.IFNA(VLOOKUP(A100,'ET #7'!F:G,2,FALSE),"0"))</f>
        <v>#NAME?</v>
      </c>
      <c r="F100" s="23" t="e">
        <f ca="1">(_xludf.IFNA(VLOOKUP(A100,'ET #8'!F:G,2,FALSE),"0"))</f>
        <v>#NAME?</v>
      </c>
      <c r="G100" s="23" t="e">
        <f ca="1">(_xludf.IFNA(VLOOKUP(A100,'ET #9'!F:G,2,FALSE),"0"))</f>
        <v>#NAME?</v>
      </c>
      <c r="H100" s="23" t="e">
        <f ca="1">(_xludf.IFNA(VLOOKUP(A100,'ET #10'!D:E,2,FALSE),"0"))</f>
        <v>#NAME?</v>
      </c>
      <c r="I100" s="23" t="e">
        <f ca="1">(_xludf.IFNA(VLOOKUP(A100,'ET #11'!F:G,2,FALSE),"0"))</f>
        <v>#NAME?</v>
      </c>
      <c r="J100" s="23" t="e">
        <f ca="1">(_xludf.IFNA(VLOOKUP(A100,'ET #12'!F:G,2,FALSE),"0"))</f>
        <v>#NAME?</v>
      </c>
      <c r="K100" s="24" t="e">
        <f ca="1">(_xludf.IFNA(VLOOKUP(A100,'ET #13'!D:E,2,FALSE),"0"))</f>
        <v>#NAME?</v>
      </c>
      <c r="L100" s="24" t="e">
        <f ca="1">(_xludf.IFNA(VLOOKUP(A100,'ET #14'!D:E,2,FALSE),"0"))</f>
        <v>#NAME?</v>
      </c>
      <c r="M100" s="24" t="e">
        <f ca="1">(_xludf.IFNA(VLOOKUP(A100,'ET #15'!D:E,2,FALSE),"0"))</f>
        <v>#NAME?</v>
      </c>
      <c r="N100" s="24" t="e">
        <f ca="1">(_xludf.IFNA(VLOOKUP(A100,'ET #16'!D:E,2,FALSE),"0"))</f>
        <v>#NAME?</v>
      </c>
    </row>
    <row r="101" spans="1:14" ht="13" x14ac:dyDescent="0.15">
      <c r="A101" s="4" t="str">
        <f>'Attendance Summary'!A103</f>
        <v>Edan Tapia-Lugo</v>
      </c>
      <c r="B101" s="22" t="e">
        <f t="shared" ca="1" si="0"/>
        <v>#NAME?</v>
      </c>
      <c r="C101" s="22" t="e">
        <f ca="1">(_xludf.IFNA(VLOOKUP(A101,'ET #5'!F:G,2,FALSE),"0"))</f>
        <v>#NAME?</v>
      </c>
      <c r="D101" s="23" t="e">
        <f ca="1">(_xludf.IFNA(VLOOKUP(A101,'ET #6'!F:G,2,FALSE),"0"))</f>
        <v>#NAME?</v>
      </c>
      <c r="E101" s="23" t="e">
        <f ca="1">(_xludf.IFNA(VLOOKUP(A101,'ET #7'!F:G,2,FALSE),"0"))</f>
        <v>#NAME?</v>
      </c>
      <c r="F101" s="23" t="e">
        <f ca="1">(_xludf.IFNA(VLOOKUP(A101,'ET #8'!F:G,2,FALSE),"0"))</f>
        <v>#NAME?</v>
      </c>
      <c r="G101" s="23" t="e">
        <f ca="1">(_xludf.IFNA(VLOOKUP(A101,'ET #9'!F:G,2,FALSE),"0"))</f>
        <v>#NAME?</v>
      </c>
      <c r="H101" s="23" t="e">
        <f ca="1">(_xludf.IFNA(VLOOKUP(A101,'ET #10'!D:E,2,FALSE),"0"))</f>
        <v>#NAME?</v>
      </c>
      <c r="I101" s="23" t="e">
        <f ca="1">(_xludf.IFNA(VLOOKUP(A101,'ET #11'!F:G,2,FALSE),"0"))</f>
        <v>#NAME?</v>
      </c>
      <c r="J101" s="23" t="e">
        <f ca="1">(_xludf.IFNA(VLOOKUP(A101,'ET #12'!F:G,2,FALSE),"0"))</f>
        <v>#NAME?</v>
      </c>
      <c r="K101" s="24" t="e">
        <f ca="1">(_xludf.IFNA(VLOOKUP(A101,'ET #13'!D:E,2,FALSE),"0"))</f>
        <v>#NAME?</v>
      </c>
      <c r="L101" s="24" t="e">
        <f ca="1">(_xludf.IFNA(VLOOKUP(A101,'ET #14'!D:E,2,FALSE),"0"))</f>
        <v>#NAME?</v>
      </c>
      <c r="M101" s="24" t="e">
        <f ca="1">(_xludf.IFNA(VLOOKUP(A101,'ET #15'!D:E,2,FALSE),"0"))</f>
        <v>#NAME?</v>
      </c>
      <c r="N101" s="24" t="e">
        <f ca="1">(_xludf.IFNA(VLOOKUP(A101,'ET #16'!D:E,2,FALSE),"0"))</f>
        <v>#NAME?</v>
      </c>
    </row>
    <row r="102" spans="1:14" ht="13" x14ac:dyDescent="0.15">
      <c r="A102" s="4" t="str">
        <f>'Attendance Summary'!A104</f>
        <v>Eddie Villegas</v>
      </c>
      <c r="B102" s="22" t="e">
        <f t="shared" ca="1" si="0"/>
        <v>#NAME?</v>
      </c>
      <c r="C102" s="22" t="e">
        <f ca="1">(_xludf.IFNA(VLOOKUP(A102,'ET #5'!F:G,2,FALSE),"0"))</f>
        <v>#NAME?</v>
      </c>
      <c r="D102" s="23" t="e">
        <f ca="1">(_xludf.IFNA(VLOOKUP(A102,'ET #6'!F:G,2,FALSE),"0"))</f>
        <v>#NAME?</v>
      </c>
      <c r="E102" s="23" t="e">
        <f ca="1">(_xludf.IFNA(VLOOKUP(A102,'ET #7'!F:G,2,FALSE),"0"))</f>
        <v>#NAME?</v>
      </c>
      <c r="F102" s="23" t="e">
        <f ca="1">(_xludf.IFNA(VLOOKUP(A102,'ET #8'!F:G,2,FALSE),"0"))</f>
        <v>#NAME?</v>
      </c>
      <c r="G102" s="23" t="e">
        <f ca="1">(_xludf.IFNA(VLOOKUP(A102,'ET #9'!F:G,2,FALSE),"0"))</f>
        <v>#NAME?</v>
      </c>
      <c r="H102" s="23" t="e">
        <f ca="1">(_xludf.IFNA(VLOOKUP(A102,'ET #10'!D:E,2,FALSE),"0"))</f>
        <v>#NAME?</v>
      </c>
      <c r="I102" s="23" t="e">
        <f ca="1">(_xludf.IFNA(VLOOKUP(A102,'ET #11'!F:G,2,FALSE),"0"))</f>
        <v>#NAME?</v>
      </c>
      <c r="J102" s="23" t="e">
        <f ca="1">(_xludf.IFNA(VLOOKUP(A102,'ET #12'!F:G,2,FALSE),"0"))</f>
        <v>#NAME?</v>
      </c>
      <c r="K102" s="24" t="e">
        <f ca="1">(_xludf.IFNA(VLOOKUP(A102,'ET #13'!D:E,2,FALSE),"0"))</f>
        <v>#NAME?</v>
      </c>
      <c r="L102" s="24" t="e">
        <f ca="1">(_xludf.IFNA(VLOOKUP(A102,'ET #14'!D:E,2,FALSE),"0"))</f>
        <v>#NAME?</v>
      </c>
      <c r="M102" s="24" t="e">
        <f ca="1">(_xludf.IFNA(VLOOKUP(A102,'ET #15'!D:E,2,FALSE),"0"))</f>
        <v>#NAME?</v>
      </c>
      <c r="N102" s="24" t="e">
        <f ca="1">(_xludf.IFNA(VLOOKUP(A102,'ET #16'!D:E,2,FALSE),"0"))</f>
        <v>#NAME?</v>
      </c>
    </row>
    <row r="103" spans="1:14" ht="13" x14ac:dyDescent="0.15">
      <c r="A103" s="4" t="str">
        <f>'Attendance Summary'!A105</f>
        <v>Edgar Velasco</v>
      </c>
      <c r="B103" s="22" t="e">
        <f t="shared" ca="1" si="0"/>
        <v>#NAME?</v>
      </c>
      <c r="C103" s="22" t="e">
        <f ca="1">(_xludf.IFNA(VLOOKUP(A103,'ET #5'!F:G,2,FALSE),"0"))</f>
        <v>#NAME?</v>
      </c>
      <c r="D103" s="23" t="e">
        <f ca="1">(_xludf.IFNA(VLOOKUP(A103,'ET #6'!F:G,2,FALSE),"0"))</f>
        <v>#NAME?</v>
      </c>
      <c r="E103" s="23" t="e">
        <f ca="1">(_xludf.IFNA(VLOOKUP(A103,'ET #7'!F:G,2,FALSE),"0"))</f>
        <v>#NAME?</v>
      </c>
      <c r="F103" s="23" t="e">
        <f ca="1">(_xludf.IFNA(VLOOKUP(A103,'ET #8'!F:G,2,FALSE),"0"))</f>
        <v>#NAME?</v>
      </c>
      <c r="G103" s="23" t="e">
        <f ca="1">(_xludf.IFNA(VLOOKUP(A103,'ET #9'!F:G,2,FALSE),"0"))</f>
        <v>#NAME?</v>
      </c>
      <c r="H103" s="23" t="e">
        <f ca="1">(_xludf.IFNA(VLOOKUP(A103,'ET #10'!D:E,2,FALSE),"0"))</f>
        <v>#NAME?</v>
      </c>
      <c r="I103" s="23" t="e">
        <f ca="1">(_xludf.IFNA(VLOOKUP(A103,'ET #11'!F:G,2,FALSE),"0"))</f>
        <v>#NAME?</v>
      </c>
      <c r="J103" s="23" t="e">
        <f ca="1">(_xludf.IFNA(VLOOKUP(A103,'ET #12'!F:G,2,FALSE),"0"))</f>
        <v>#NAME?</v>
      </c>
      <c r="K103" s="24" t="e">
        <f ca="1">(_xludf.IFNA(VLOOKUP(A103,'ET #13'!D:E,2,FALSE),"0"))</f>
        <v>#NAME?</v>
      </c>
      <c r="L103" s="24" t="e">
        <f ca="1">(_xludf.IFNA(VLOOKUP(A103,'ET #14'!D:E,2,FALSE),"0"))</f>
        <v>#NAME?</v>
      </c>
      <c r="M103" s="24" t="e">
        <f ca="1">(_xludf.IFNA(VLOOKUP(A103,'ET #15'!D:E,2,FALSE),"0"))</f>
        <v>#NAME?</v>
      </c>
      <c r="N103" s="24" t="e">
        <f ca="1">(_xludf.IFNA(VLOOKUP(A103,'ET #16'!D:E,2,FALSE),"0"))</f>
        <v>#NAME?</v>
      </c>
    </row>
    <row r="104" spans="1:14" ht="13" x14ac:dyDescent="0.15">
      <c r="A104" s="4" t="str">
        <f>'Attendance Summary'!A106</f>
        <v>Edison Cheah</v>
      </c>
      <c r="B104" s="22" t="e">
        <f t="shared" ca="1" si="0"/>
        <v>#NAME?</v>
      </c>
      <c r="C104" s="22" t="e">
        <f ca="1">(_xludf.IFNA(VLOOKUP(A104,'ET #5'!F:G,2,FALSE),"0"))</f>
        <v>#NAME?</v>
      </c>
      <c r="D104" s="23" t="e">
        <f ca="1">(_xludf.IFNA(VLOOKUP(A104,'ET #6'!F:G,2,FALSE),"0"))</f>
        <v>#NAME?</v>
      </c>
      <c r="E104" s="23" t="e">
        <f ca="1">(_xludf.IFNA(VLOOKUP(A104,'ET #7'!F:G,2,FALSE),"0"))</f>
        <v>#NAME?</v>
      </c>
      <c r="F104" s="23" t="e">
        <f ca="1">(_xludf.IFNA(VLOOKUP(A104,'ET #8'!F:G,2,FALSE),"0"))</f>
        <v>#NAME?</v>
      </c>
      <c r="G104" s="23" t="e">
        <f ca="1">(_xludf.IFNA(VLOOKUP(A104,'ET #9'!F:G,2,FALSE),"0"))</f>
        <v>#NAME?</v>
      </c>
      <c r="H104" s="23" t="e">
        <f ca="1">(_xludf.IFNA(VLOOKUP(A104,'ET #10'!D:E,2,FALSE),"0"))</f>
        <v>#NAME?</v>
      </c>
      <c r="I104" s="23" t="e">
        <f ca="1">(_xludf.IFNA(VLOOKUP(A104,'ET #11'!F:G,2,FALSE),"0"))</f>
        <v>#NAME?</v>
      </c>
      <c r="J104" s="23" t="e">
        <f ca="1">(_xludf.IFNA(VLOOKUP(A104,'ET #12'!F:G,2,FALSE),"0"))</f>
        <v>#NAME?</v>
      </c>
      <c r="K104" s="24" t="e">
        <f ca="1">(_xludf.IFNA(VLOOKUP(A104,'ET #13'!D:E,2,FALSE),"0"))</f>
        <v>#NAME?</v>
      </c>
      <c r="L104" s="24" t="e">
        <f ca="1">(_xludf.IFNA(VLOOKUP(A104,'ET #14'!D:E,2,FALSE),"0"))</f>
        <v>#NAME?</v>
      </c>
      <c r="M104" s="24" t="e">
        <f ca="1">(_xludf.IFNA(VLOOKUP(A104,'ET #15'!D:E,2,FALSE),"0"))</f>
        <v>#NAME?</v>
      </c>
      <c r="N104" s="24" t="e">
        <f ca="1">(_xludf.IFNA(VLOOKUP(A104,'ET #16'!D:E,2,FALSE),"0"))</f>
        <v>#NAME?</v>
      </c>
    </row>
    <row r="105" spans="1:14" ht="13" x14ac:dyDescent="0.15">
      <c r="A105" s="4" t="str">
        <f>'Attendance Summary'!A107</f>
        <v>Elianai Reyes</v>
      </c>
      <c r="B105" s="22" t="e">
        <f t="shared" ca="1" si="0"/>
        <v>#NAME?</v>
      </c>
      <c r="C105" s="22" t="e">
        <f ca="1">(_xludf.IFNA(VLOOKUP(A105,'ET #5'!F:G,2,FALSE),"0"))</f>
        <v>#NAME?</v>
      </c>
      <c r="D105" s="23" t="e">
        <f ca="1">(_xludf.IFNA(VLOOKUP(A105,'ET #6'!F:G,2,FALSE),"0"))</f>
        <v>#NAME?</v>
      </c>
      <c r="E105" s="23" t="e">
        <f ca="1">(_xludf.IFNA(VLOOKUP(A105,'ET #7'!F:G,2,FALSE),"0"))</f>
        <v>#NAME?</v>
      </c>
      <c r="F105" s="23" t="e">
        <f ca="1">(_xludf.IFNA(VLOOKUP(A105,'ET #8'!F:G,2,FALSE),"0"))</f>
        <v>#NAME?</v>
      </c>
      <c r="G105" s="23" t="e">
        <f ca="1">(_xludf.IFNA(VLOOKUP(A105,'ET #9'!F:G,2,FALSE),"0"))</f>
        <v>#NAME?</v>
      </c>
      <c r="H105" s="23" t="e">
        <f ca="1">(_xludf.IFNA(VLOOKUP(A105,'ET #10'!D:E,2,FALSE),"0"))</f>
        <v>#NAME?</v>
      </c>
      <c r="I105" s="23" t="e">
        <f ca="1">(_xludf.IFNA(VLOOKUP(A105,'ET #11'!F:G,2,FALSE),"0"))</f>
        <v>#NAME?</v>
      </c>
      <c r="J105" s="23" t="e">
        <f ca="1">(_xludf.IFNA(VLOOKUP(A105,'ET #12'!F:G,2,FALSE),"0"))</f>
        <v>#NAME?</v>
      </c>
      <c r="K105" s="24" t="e">
        <f ca="1">(_xludf.IFNA(VLOOKUP(A105,'ET #13'!D:E,2,FALSE),"0"))</f>
        <v>#NAME?</v>
      </c>
      <c r="L105" s="24" t="e">
        <f ca="1">(_xludf.IFNA(VLOOKUP(A105,'ET #14'!D:E,2,FALSE),"0"))</f>
        <v>#NAME?</v>
      </c>
      <c r="M105" s="24" t="e">
        <f ca="1">(_xludf.IFNA(VLOOKUP(A105,'ET #15'!D:E,2,FALSE),"0"))</f>
        <v>#NAME?</v>
      </c>
      <c r="N105" s="24" t="e">
        <f ca="1">(_xludf.IFNA(VLOOKUP(A105,'ET #16'!D:E,2,FALSE),"0"))</f>
        <v>#NAME?</v>
      </c>
    </row>
    <row r="106" spans="1:14" ht="13" x14ac:dyDescent="0.15">
      <c r="A106" s="4" t="str">
        <f>'Attendance Summary'!A108</f>
        <v>Eliyas Salad</v>
      </c>
      <c r="B106" s="22" t="e">
        <f t="shared" ca="1" si="0"/>
        <v>#NAME?</v>
      </c>
      <c r="C106" s="22" t="e">
        <f ca="1">(_xludf.IFNA(VLOOKUP(A106,'ET #5'!F:G,2,FALSE),"0"))</f>
        <v>#NAME?</v>
      </c>
      <c r="D106" s="23" t="e">
        <f ca="1">(_xludf.IFNA(VLOOKUP(A106,'ET #6'!F:G,2,FALSE),"0"))</f>
        <v>#NAME?</v>
      </c>
      <c r="E106" s="23" t="e">
        <f ca="1">(_xludf.IFNA(VLOOKUP(A106,'ET #7'!F:G,2,FALSE),"0"))</f>
        <v>#NAME?</v>
      </c>
      <c r="F106" s="23" t="e">
        <f ca="1">(_xludf.IFNA(VLOOKUP(A106,'ET #8'!F:G,2,FALSE),"0"))</f>
        <v>#NAME?</v>
      </c>
      <c r="G106" s="23" t="e">
        <f ca="1">(_xludf.IFNA(VLOOKUP(A106,'ET #9'!F:G,2,FALSE),"0"))</f>
        <v>#NAME?</v>
      </c>
      <c r="H106" s="23" t="e">
        <f ca="1">(_xludf.IFNA(VLOOKUP(A106,'ET #10'!D:E,2,FALSE),"0"))</f>
        <v>#NAME?</v>
      </c>
      <c r="I106" s="23" t="e">
        <f ca="1">(_xludf.IFNA(VLOOKUP(A106,'ET #11'!F:G,2,FALSE),"0"))</f>
        <v>#NAME?</v>
      </c>
      <c r="J106" s="23" t="e">
        <f ca="1">(_xludf.IFNA(VLOOKUP(A106,'ET #12'!F:G,2,FALSE),"0"))</f>
        <v>#NAME?</v>
      </c>
      <c r="K106" s="24" t="e">
        <f ca="1">(_xludf.IFNA(VLOOKUP(A106,'ET #13'!D:E,2,FALSE),"0"))</f>
        <v>#NAME?</v>
      </c>
      <c r="L106" s="24" t="e">
        <f ca="1">(_xludf.IFNA(VLOOKUP(A106,'ET #14'!D:E,2,FALSE),"0"))</f>
        <v>#NAME?</v>
      </c>
      <c r="M106" s="24" t="e">
        <f ca="1">(_xludf.IFNA(VLOOKUP(A106,'ET #15'!D:E,2,FALSE),"0"))</f>
        <v>#NAME?</v>
      </c>
      <c r="N106" s="24" t="e">
        <f ca="1">(_xludf.IFNA(VLOOKUP(A106,'ET #16'!D:E,2,FALSE),"0"))</f>
        <v>#NAME?</v>
      </c>
    </row>
    <row r="107" spans="1:14" ht="13" x14ac:dyDescent="0.15">
      <c r="A107" s="4" t="str">
        <f>'Attendance Summary'!A109</f>
        <v>Elizabeth Amend</v>
      </c>
      <c r="B107" s="22" t="e">
        <f t="shared" ca="1" si="0"/>
        <v>#NAME?</v>
      </c>
      <c r="C107" s="22" t="e">
        <f ca="1">(_xludf.IFNA(VLOOKUP(A107,'ET #5'!F:G,2,FALSE),"0"))</f>
        <v>#NAME?</v>
      </c>
      <c r="D107" s="23" t="e">
        <f ca="1">(_xludf.IFNA(VLOOKUP(A107,'ET #6'!F:G,2,FALSE),"0"))</f>
        <v>#NAME?</v>
      </c>
      <c r="E107" s="23" t="e">
        <f ca="1">(_xludf.IFNA(VLOOKUP(A107,'ET #7'!F:G,2,FALSE),"0"))</f>
        <v>#NAME?</v>
      </c>
      <c r="F107" s="23" t="e">
        <f ca="1">(_xludf.IFNA(VLOOKUP(A107,'ET #8'!F:G,2,FALSE),"0"))</f>
        <v>#NAME?</v>
      </c>
      <c r="G107" s="23" t="e">
        <f ca="1">(_xludf.IFNA(VLOOKUP(A107,'ET #9'!F:G,2,FALSE),"0"))</f>
        <v>#NAME?</v>
      </c>
      <c r="H107" s="23" t="e">
        <f ca="1">(_xludf.IFNA(VLOOKUP(A107,'ET #10'!D:E,2,FALSE),"0"))</f>
        <v>#NAME?</v>
      </c>
      <c r="I107" s="23" t="e">
        <f ca="1">(_xludf.IFNA(VLOOKUP(A107,'ET #11'!F:G,2,FALSE),"0"))</f>
        <v>#NAME?</v>
      </c>
      <c r="J107" s="23" t="e">
        <f ca="1">(_xludf.IFNA(VLOOKUP(A107,'ET #12'!F:G,2,FALSE),"0"))</f>
        <v>#NAME?</v>
      </c>
      <c r="K107" s="24" t="e">
        <f ca="1">(_xludf.IFNA(VLOOKUP(A107,'ET #13'!D:E,2,FALSE),"0"))</f>
        <v>#NAME?</v>
      </c>
      <c r="L107" s="24" t="e">
        <f ca="1">(_xludf.IFNA(VLOOKUP(A107,'ET #14'!D:E,2,FALSE),"0"))</f>
        <v>#NAME?</v>
      </c>
      <c r="M107" s="24" t="e">
        <f ca="1">(_xludf.IFNA(VLOOKUP(A107,'ET #15'!D:E,2,FALSE),"0"))</f>
        <v>#NAME?</v>
      </c>
      <c r="N107" s="24" t="e">
        <f ca="1">(_xludf.IFNA(VLOOKUP(A107,'ET #16'!D:E,2,FALSE),"0"))</f>
        <v>#NAME?</v>
      </c>
    </row>
    <row r="108" spans="1:14" ht="13" x14ac:dyDescent="0.15">
      <c r="A108" s="4" t="str">
        <f>'Attendance Summary'!A110</f>
        <v>Ellie Chan</v>
      </c>
      <c r="B108" s="22" t="e">
        <f t="shared" ca="1" si="0"/>
        <v>#NAME?</v>
      </c>
      <c r="C108" s="22" t="e">
        <f ca="1">(_xludf.IFNA(VLOOKUP(A108,'ET #5'!F:G,2,FALSE),"0"))</f>
        <v>#NAME?</v>
      </c>
      <c r="D108" s="23" t="e">
        <f ca="1">(_xludf.IFNA(VLOOKUP(A108,'ET #6'!F:G,2,FALSE),"0"))</f>
        <v>#NAME?</v>
      </c>
      <c r="E108" s="23" t="e">
        <f ca="1">(_xludf.IFNA(VLOOKUP(A108,'ET #7'!F:G,2,FALSE),"0"))</f>
        <v>#NAME?</v>
      </c>
      <c r="F108" s="23" t="e">
        <f ca="1">(_xludf.IFNA(VLOOKUP(A108,'ET #8'!F:G,2,FALSE),"0"))</f>
        <v>#NAME?</v>
      </c>
      <c r="G108" s="23" t="e">
        <f ca="1">(_xludf.IFNA(VLOOKUP(A108,'ET #9'!F:G,2,FALSE),"0"))</f>
        <v>#NAME?</v>
      </c>
      <c r="H108" s="23" t="e">
        <f ca="1">(_xludf.IFNA(VLOOKUP(A108,'ET #10'!D:E,2,FALSE),"0"))</f>
        <v>#NAME?</v>
      </c>
      <c r="I108" s="23" t="e">
        <f ca="1">(_xludf.IFNA(VLOOKUP(A108,'ET #11'!F:G,2,FALSE),"0"))</f>
        <v>#NAME?</v>
      </c>
      <c r="J108" s="23" t="e">
        <f ca="1">(_xludf.IFNA(VLOOKUP(A108,'ET #12'!F:G,2,FALSE),"0"))</f>
        <v>#NAME?</v>
      </c>
      <c r="K108" s="24" t="e">
        <f ca="1">(_xludf.IFNA(VLOOKUP(A108,'ET #13'!D:E,2,FALSE),"0"))</f>
        <v>#NAME?</v>
      </c>
      <c r="L108" s="24" t="e">
        <f ca="1">(_xludf.IFNA(VLOOKUP(A108,'ET #14'!D:E,2,FALSE),"0"))</f>
        <v>#NAME?</v>
      </c>
      <c r="M108" s="24" t="e">
        <f ca="1">(_xludf.IFNA(VLOOKUP(A108,'ET #15'!D:E,2,FALSE),"0"))</f>
        <v>#NAME?</v>
      </c>
      <c r="N108" s="24" t="e">
        <f ca="1">(_xludf.IFNA(VLOOKUP(A108,'ET #16'!D:E,2,FALSE),"0"))</f>
        <v>#NAME?</v>
      </c>
    </row>
    <row r="109" spans="1:14" ht="13" x14ac:dyDescent="0.15">
      <c r="A109" s="4" t="str">
        <f>'Attendance Summary'!A111</f>
        <v>Emily Lopez Campos</v>
      </c>
      <c r="B109" s="22" t="e">
        <f t="shared" ca="1" si="0"/>
        <v>#NAME?</v>
      </c>
      <c r="C109" s="22" t="e">
        <f ca="1">(_xludf.IFNA(VLOOKUP(A109,'ET #5'!F:G,2,FALSE),"0"))</f>
        <v>#NAME?</v>
      </c>
      <c r="D109" s="23" t="e">
        <f ca="1">(_xludf.IFNA(VLOOKUP(A109,'ET #6'!F:G,2,FALSE),"0"))</f>
        <v>#NAME?</v>
      </c>
      <c r="E109" s="23" t="e">
        <f ca="1">(_xludf.IFNA(VLOOKUP(A109,'ET #7'!F:G,2,FALSE),"0"))</f>
        <v>#NAME?</v>
      </c>
      <c r="F109" s="23" t="e">
        <f ca="1">(_xludf.IFNA(VLOOKUP(A109,'ET #8'!F:G,2,FALSE),"0"))</f>
        <v>#NAME?</v>
      </c>
      <c r="G109" s="23" t="e">
        <f ca="1">(_xludf.IFNA(VLOOKUP(A109,'ET #9'!F:G,2,FALSE),"0"))</f>
        <v>#NAME?</v>
      </c>
      <c r="H109" s="23" t="e">
        <f ca="1">(_xludf.IFNA(VLOOKUP(A109,'ET #10'!D:E,2,FALSE),"0"))</f>
        <v>#NAME?</v>
      </c>
      <c r="I109" s="23" t="e">
        <f ca="1">(_xludf.IFNA(VLOOKUP(A109,'ET #11'!F:G,2,FALSE),"0"))</f>
        <v>#NAME?</v>
      </c>
      <c r="J109" s="23" t="e">
        <f ca="1">(_xludf.IFNA(VLOOKUP(A109,'ET #12'!F:G,2,FALSE),"0"))</f>
        <v>#NAME?</v>
      </c>
      <c r="K109" s="24" t="e">
        <f ca="1">(_xludf.IFNA(VLOOKUP(A109,'ET #13'!D:E,2,FALSE),"0"))</f>
        <v>#NAME?</v>
      </c>
      <c r="L109" s="24" t="e">
        <f ca="1">(_xludf.IFNA(VLOOKUP(A109,'ET #14'!D:E,2,FALSE),"0"))</f>
        <v>#NAME?</v>
      </c>
      <c r="M109" s="24" t="e">
        <f ca="1">(_xludf.IFNA(VLOOKUP(A109,'ET #15'!D:E,2,FALSE),"0"))</f>
        <v>#NAME?</v>
      </c>
      <c r="N109" s="24" t="e">
        <f ca="1">(_xludf.IFNA(VLOOKUP(A109,'ET #16'!D:E,2,FALSE),"0"))</f>
        <v>#NAME?</v>
      </c>
    </row>
    <row r="110" spans="1:14" ht="13" x14ac:dyDescent="0.15">
      <c r="A110" s="4" t="str">
        <f>'Attendance Summary'!A112</f>
        <v>Emily Vidaurri</v>
      </c>
      <c r="B110" s="22" t="e">
        <f t="shared" ca="1" si="0"/>
        <v>#NAME?</v>
      </c>
      <c r="C110" s="22" t="e">
        <f ca="1">(_xludf.IFNA(VLOOKUP(A110,'ET #5'!F:G,2,FALSE),"0"))</f>
        <v>#NAME?</v>
      </c>
      <c r="D110" s="23" t="e">
        <f ca="1">(_xludf.IFNA(VLOOKUP(A110,'ET #6'!F:G,2,FALSE),"0"))</f>
        <v>#NAME?</v>
      </c>
      <c r="E110" s="23" t="e">
        <f ca="1">(_xludf.IFNA(VLOOKUP(A110,'ET #7'!F:G,2,FALSE),"0"))</f>
        <v>#NAME?</v>
      </c>
      <c r="F110" s="23" t="e">
        <f ca="1">(_xludf.IFNA(VLOOKUP(A110,'ET #8'!F:G,2,FALSE),"0"))</f>
        <v>#NAME?</v>
      </c>
      <c r="G110" s="23" t="e">
        <f ca="1">(_xludf.IFNA(VLOOKUP(A110,'ET #9'!F:G,2,FALSE),"0"))</f>
        <v>#NAME?</v>
      </c>
      <c r="H110" s="23" t="e">
        <f ca="1">(_xludf.IFNA(VLOOKUP(A110,'ET #10'!D:E,2,FALSE),"0"))</f>
        <v>#NAME?</v>
      </c>
      <c r="I110" s="23" t="e">
        <f ca="1">(_xludf.IFNA(VLOOKUP(A110,'ET #11'!F:G,2,FALSE),"0"))</f>
        <v>#NAME?</v>
      </c>
      <c r="J110" s="23" t="e">
        <f ca="1">(_xludf.IFNA(VLOOKUP(A110,'ET #12'!F:G,2,FALSE),"0"))</f>
        <v>#NAME?</v>
      </c>
      <c r="K110" s="24" t="e">
        <f ca="1">(_xludf.IFNA(VLOOKUP(A110,'ET #13'!D:E,2,FALSE),"0"))</f>
        <v>#NAME?</v>
      </c>
      <c r="L110" s="24" t="e">
        <f ca="1">(_xludf.IFNA(VLOOKUP(A110,'ET #14'!D:E,2,FALSE),"0"))</f>
        <v>#NAME?</v>
      </c>
      <c r="M110" s="24" t="e">
        <f ca="1">(_xludf.IFNA(VLOOKUP(A110,'ET #15'!D:E,2,FALSE),"0"))</f>
        <v>#NAME?</v>
      </c>
      <c r="N110" s="24" t="e">
        <f ca="1">(_xludf.IFNA(VLOOKUP(A110,'ET #16'!D:E,2,FALSE),"0"))</f>
        <v>#NAME?</v>
      </c>
    </row>
    <row r="111" spans="1:14" ht="13" x14ac:dyDescent="0.15">
      <c r="A111" s="4" t="str">
        <f>'Attendance Summary'!A113</f>
        <v>Emily Wall-Mata</v>
      </c>
      <c r="B111" s="22" t="e">
        <f t="shared" ca="1" si="0"/>
        <v>#NAME?</v>
      </c>
      <c r="C111" s="22" t="e">
        <f ca="1">(_xludf.IFNA(VLOOKUP(A111,'ET #5'!F:G,2,FALSE),"0"))</f>
        <v>#NAME?</v>
      </c>
      <c r="D111" s="23" t="e">
        <f ca="1">(_xludf.IFNA(VLOOKUP(A111,'ET #6'!F:G,2,FALSE),"0"))</f>
        <v>#NAME?</v>
      </c>
      <c r="E111" s="23" t="e">
        <f ca="1">(_xludf.IFNA(VLOOKUP(A111,'ET #7'!F:G,2,FALSE),"0"))</f>
        <v>#NAME?</v>
      </c>
      <c r="F111" s="23" t="e">
        <f ca="1">(_xludf.IFNA(VLOOKUP(A111,'ET #8'!F:G,2,FALSE),"0"))</f>
        <v>#NAME?</v>
      </c>
      <c r="G111" s="23" t="e">
        <f ca="1">(_xludf.IFNA(VLOOKUP(A111,'ET #9'!F:G,2,FALSE),"0"))</f>
        <v>#NAME?</v>
      </c>
      <c r="H111" s="23" t="e">
        <f ca="1">(_xludf.IFNA(VLOOKUP(A111,'ET #10'!D:E,2,FALSE),"0"))</f>
        <v>#NAME?</v>
      </c>
      <c r="I111" s="23" t="e">
        <f ca="1">(_xludf.IFNA(VLOOKUP(A111,'ET #11'!F:G,2,FALSE),"0"))</f>
        <v>#NAME?</v>
      </c>
      <c r="J111" s="23" t="e">
        <f ca="1">(_xludf.IFNA(VLOOKUP(A111,'ET #12'!F:G,2,FALSE),"0"))</f>
        <v>#NAME?</v>
      </c>
      <c r="K111" s="24" t="e">
        <f ca="1">(_xludf.IFNA(VLOOKUP(A111,'ET #13'!D:E,2,FALSE),"0"))</f>
        <v>#NAME?</v>
      </c>
      <c r="L111" s="24" t="e">
        <f ca="1">(_xludf.IFNA(VLOOKUP(A111,'ET #14'!D:E,2,FALSE),"0"))</f>
        <v>#NAME?</v>
      </c>
      <c r="M111" s="24" t="e">
        <f ca="1">(_xludf.IFNA(VLOOKUP(A111,'ET #15'!D:E,2,FALSE),"0"))</f>
        <v>#NAME?</v>
      </c>
      <c r="N111" s="24" t="e">
        <f ca="1">(_xludf.IFNA(VLOOKUP(A111,'ET #16'!D:E,2,FALSE),"0"))</f>
        <v>#NAME?</v>
      </c>
    </row>
    <row r="112" spans="1:14" ht="13" x14ac:dyDescent="0.15">
      <c r="A112" s="4" t="str">
        <f>'Attendance Summary'!A114</f>
        <v>Emin Koroglu</v>
      </c>
      <c r="B112" s="22" t="e">
        <f t="shared" ca="1" si="0"/>
        <v>#NAME?</v>
      </c>
      <c r="C112" s="22" t="e">
        <f ca="1">(_xludf.IFNA(VLOOKUP(A112,'ET #5'!F:G,2,FALSE),"0"))</f>
        <v>#NAME?</v>
      </c>
      <c r="D112" s="23" t="e">
        <f ca="1">(_xludf.IFNA(VLOOKUP(A112,'ET #6'!F:G,2,FALSE),"0"))</f>
        <v>#NAME?</v>
      </c>
      <c r="E112" s="23" t="e">
        <f ca="1">(_xludf.IFNA(VLOOKUP(A112,'ET #7'!F:G,2,FALSE),"0"))</f>
        <v>#NAME?</v>
      </c>
      <c r="F112" s="23" t="e">
        <f ca="1">(_xludf.IFNA(VLOOKUP(A112,'ET #8'!F:G,2,FALSE),"0"))</f>
        <v>#NAME?</v>
      </c>
      <c r="G112" s="23" t="e">
        <f ca="1">(_xludf.IFNA(VLOOKUP(A112,'ET #9'!F:G,2,FALSE),"0"))</f>
        <v>#NAME?</v>
      </c>
      <c r="H112" s="23" t="e">
        <f ca="1">(_xludf.IFNA(VLOOKUP(A112,'ET #10'!D:E,2,FALSE),"0"))</f>
        <v>#NAME?</v>
      </c>
      <c r="I112" s="23" t="e">
        <f ca="1">(_xludf.IFNA(VLOOKUP(A112,'ET #11'!F:G,2,FALSE),"0"))</f>
        <v>#NAME?</v>
      </c>
      <c r="J112" s="23" t="e">
        <f ca="1">(_xludf.IFNA(VLOOKUP(A112,'ET #12'!F:G,2,FALSE),"0"))</f>
        <v>#NAME?</v>
      </c>
      <c r="K112" s="24" t="e">
        <f ca="1">(_xludf.IFNA(VLOOKUP(A112,'ET #13'!D:E,2,FALSE),"0"))</f>
        <v>#NAME?</v>
      </c>
      <c r="L112" s="24" t="e">
        <f ca="1">(_xludf.IFNA(VLOOKUP(A112,'ET #14'!D:E,2,FALSE),"0"))</f>
        <v>#NAME?</v>
      </c>
      <c r="M112" s="24" t="e">
        <f ca="1">(_xludf.IFNA(VLOOKUP(A112,'ET #15'!D:E,2,FALSE),"0"))</f>
        <v>#NAME?</v>
      </c>
      <c r="N112" s="24" t="e">
        <f ca="1">(_xludf.IFNA(VLOOKUP(A112,'ET #16'!D:E,2,FALSE),"0"))</f>
        <v>#NAME?</v>
      </c>
    </row>
    <row r="113" spans="1:14" ht="13" x14ac:dyDescent="0.15">
      <c r="A113" s="4" t="str">
        <f>'Attendance Summary'!A115</f>
        <v>Emma San Miguel</v>
      </c>
      <c r="B113" s="22" t="e">
        <f t="shared" ca="1" si="0"/>
        <v>#NAME?</v>
      </c>
      <c r="C113" s="22" t="e">
        <f ca="1">(_xludf.IFNA(VLOOKUP(A113,'ET #5'!F:G,2,FALSE),"0"))</f>
        <v>#NAME?</v>
      </c>
      <c r="D113" s="23" t="e">
        <f ca="1">(_xludf.IFNA(VLOOKUP(A113,'ET #6'!F:G,2,FALSE),"0"))</f>
        <v>#NAME?</v>
      </c>
      <c r="E113" s="23" t="e">
        <f ca="1">(_xludf.IFNA(VLOOKUP(A113,'ET #7'!F:G,2,FALSE),"0"))</f>
        <v>#NAME?</v>
      </c>
      <c r="F113" s="23" t="e">
        <f ca="1">(_xludf.IFNA(VLOOKUP(A113,'ET #8'!F:G,2,FALSE),"0"))</f>
        <v>#NAME?</v>
      </c>
      <c r="G113" s="23" t="e">
        <f ca="1">(_xludf.IFNA(VLOOKUP(A113,'ET #9'!F:G,2,FALSE),"0"))</f>
        <v>#NAME?</v>
      </c>
      <c r="H113" s="23" t="e">
        <f ca="1">(_xludf.IFNA(VLOOKUP(A113,'ET #10'!D:E,2,FALSE),"0"))</f>
        <v>#NAME?</v>
      </c>
      <c r="I113" s="23" t="e">
        <f ca="1">(_xludf.IFNA(VLOOKUP(A113,'ET #11'!F:G,2,FALSE),"0"))</f>
        <v>#NAME?</v>
      </c>
      <c r="J113" s="23" t="e">
        <f ca="1">(_xludf.IFNA(VLOOKUP(A113,'ET #12'!F:G,2,FALSE),"0"))</f>
        <v>#NAME?</v>
      </c>
      <c r="K113" s="24" t="e">
        <f ca="1">(_xludf.IFNA(VLOOKUP(A113,'ET #13'!D:E,2,FALSE),"0"))</f>
        <v>#NAME?</v>
      </c>
      <c r="L113" s="24" t="e">
        <f ca="1">(_xludf.IFNA(VLOOKUP(A113,'ET #14'!D:E,2,FALSE),"0"))</f>
        <v>#NAME?</v>
      </c>
      <c r="M113" s="24" t="e">
        <f ca="1">(_xludf.IFNA(VLOOKUP(A113,'ET #15'!D:E,2,FALSE),"0"))</f>
        <v>#NAME?</v>
      </c>
      <c r="N113" s="24" t="e">
        <f ca="1">(_xludf.IFNA(VLOOKUP(A113,'ET #16'!D:E,2,FALSE),"0"))</f>
        <v>#NAME?</v>
      </c>
    </row>
    <row r="114" spans="1:14" ht="13" x14ac:dyDescent="0.15">
      <c r="A114" s="4" t="str">
        <f>'Attendance Summary'!A116</f>
        <v>Emmanuel Ahonle</v>
      </c>
      <c r="B114" s="22" t="e">
        <f t="shared" ca="1" si="0"/>
        <v>#NAME?</v>
      </c>
      <c r="C114" s="22" t="e">
        <f ca="1">(_xludf.IFNA(VLOOKUP(A114,'ET #5'!F:G,2,FALSE),"0"))</f>
        <v>#NAME?</v>
      </c>
      <c r="D114" s="23" t="e">
        <f ca="1">(_xludf.IFNA(VLOOKUP(A114,'ET #6'!F:G,2,FALSE),"0"))</f>
        <v>#NAME?</v>
      </c>
      <c r="E114" s="23" t="e">
        <f ca="1">(_xludf.IFNA(VLOOKUP(A114,'ET #7'!F:G,2,FALSE),"0"))</f>
        <v>#NAME?</v>
      </c>
      <c r="F114" s="23" t="e">
        <f ca="1">(_xludf.IFNA(VLOOKUP(A114,'ET #8'!F:G,2,FALSE),"0"))</f>
        <v>#NAME?</v>
      </c>
      <c r="G114" s="23" t="e">
        <f ca="1">(_xludf.IFNA(VLOOKUP(A114,'ET #9'!F:G,2,FALSE),"0"))</f>
        <v>#NAME?</v>
      </c>
      <c r="H114" s="23" t="e">
        <f ca="1">(_xludf.IFNA(VLOOKUP(A114,'ET #10'!D:E,2,FALSE),"0"))</f>
        <v>#NAME?</v>
      </c>
      <c r="I114" s="23" t="e">
        <f ca="1">(_xludf.IFNA(VLOOKUP(A114,'ET #11'!F:G,2,FALSE),"0"))</f>
        <v>#NAME?</v>
      </c>
      <c r="J114" s="23" t="e">
        <f ca="1">(_xludf.IFNA(VLOOKUP(A114,'ET #12'!F:G,2,FALSE),"0"))</f>
        <v>#NAME?</v>
      </c>
      <c r="K114" s="24" t="e">
        <f ca="1">(_xludf.IFNA(VLOOKUP(A114,'ET #13'!D:E,2,FALSE),"0"))</f>
        <v>#NAME?</v>
      </c>
      <c r="L114" s="24" t="e">
        <f ca="1">(_xludf.IFNA(VLOOKUP(A114,'ET #14'!D:E,2,FALSE),"0"))</f>
        <v>#NAME?</v>
      </c>
      <c r="M114" s="24" t="e">
        <f ca="1">(_xludf.IFNA(VLOOKUP(A114,'ET #15'!D:E,2,FALSE),"0"))</f>
        <v>#NAME?</v>
      </c>
      <c r="N114" s="24" t="e">
        <f ca="1">(_xludf.IFNA(VLOOKUP(A114,'ET #16'!D:E,2,FALSE),"0"))</f>
        <v>#NAME?</v>
      </c>
    </row>
    <row r="115" spans="1:14" ht="13" x14ac:dyDescent="0.15">
      <c r="A115" s="4" t="str">
        <f>'Attendance Summary'!A117</f>
        <v>Eniola Tanimonu</v>
      </c>
      <c r="B115" s="22" t="e">
        <f t="shared" ca="1" si="0"/>
        <v>#NAME?</v>
      </c>
      <c r="C115" s="22" t="e">
        <f ca="1">(_xludf.IFNA(VLOOKUP(A115,'ET #5'!F:G,2,FALSE),"0"))</f>
        <v>#NAME?</v>
      </c>
      <c r="D115" s="23" t="e">
        <f ca="1">(_xludf.IFNA(VLOOKUP(A115,'ET #6'!F:G,2,FALSE),"0"))</f>
        <v>#NAME?</v>
      </c>
      <c r="E115" s="23" t="e">
        <f ca="1">(_xludf.IFNA(VLOOKUP(A115,'ET #7'!F:G,2,FALSE),"0"))</f>
        <v>#NAME?</v>
      </c>
      <c r="F115" s="23" t="e">
        <f ca="1">(_xludf.IFNA(VLOOKUP(A115,'ET #8'!F:G,2,FALSE),"0"))</f>
        <v>#NAME?</v>
      </c>
      <c r="G115" s="23" t="e">
        <f ca="1">(_xludf.IFNA(VLOOKUP(A115,'ET #9'!F:G,2,FALSE),"0"))</f>
        <v>#NAME?</v>
      </c>
      <c r="H115" s="23" t="e">
        <f ca="1">(_xludf.IFNA(VLOOKUP(A115,'ET #10'!D:E,2,FALSE),"0"))</f>
        <v>#NAME?</v>
      </c>
      <c r="I115" s="23" t="e">
        <f ca="1">(_xludf.IFNA(VLOOKUP(A115,'ET #11'!F:G,2,FALSE),"0"))</f>
        <v>#NAME?</v>
      </c>
      <c r="J115" s="23" t="e">
        <f ca="1">(_xludf.IFNA(VLOOKUP(A115,'ET #12'!F:G,2,FALSE),"0"))</f>
        <v>#NAME?</v>
      </c>
      <c r="K115" s="24" t="e">
        <f ca="1">(_xludf.IFNA(VLOOKUP(A115,'ET #13'!D:E,2,FALSE),"0"))</f>
        <v>#NAME?</v>
      </c>
      <c r="L115" s="24" t="e">
        <f ca="1">(_xludf.IFNA(VLOOKUP(A115,'ET #14'!D:E,2,FALSE),"0"))</f>
        <v>#NAME?</v>
      </c>
      <c r="M115" s="24" t="e">
        <f ca="1">(_xludf.IFNA(VLOOKUP(A115,'ET #15'!D:E,2,FALSE),"0"))</f>
        <v>#NAME?</v>
      </c>
      <c r="N115" s="24" t="e">
        <f ca="1">(_xludf.IFNA(VLOOKUP(A115,'ET #16'!D:E,2,FALSE),"0"))</f>
        <v>#NAME?</v>
      </c>
    </row>
    <row r="116" spans="1:14" ht="13" x14ac:dyDescent="0.15">
      <c r="A116" s="4" t="str">
        <f>'Attendance Summary'!A118</f>
        <v>Eric Martinez</v>
      </c>
      <c r="B116" s="22" t="e">
        <f t="shared" ca="1" si="0"/>
        <v>#NAME?</v>
      </c>
      <c r="C116" s="22" t="e">
        <f ca="1">(_xludf.IFNA(VLOOKUP(A116,'ET #5'!F:G,2,FALSE),"0"))</f>
        <v>#NAME?</v>
      </c>
      <c r="D116" s="23" t="e">
        <f ca="1">(_xludf.IFNA(VLOOKUP(A116,'ET #6'!F:G,2,FALSE),"0"))</f>
        <v>#NAME?</v>
      </c>
      <c r="E116" s="23" t="e">
        <f ca="1">(_xludf.IFNA(VLOOKUP(A116,'ET #7'!F:G,2,FALSE),"0"))</f>
        <v>#NAME?</v>
      </c>
      <c r="F116" s="23" t="e">
        <f ca="1">(_xludf.IFNA(VLOOKUP(A116,'ET #8'!F:G,2,FALSE),"0"))</f>
        <v>#NAME?</v>
      </c>
      <c r="G116" s="23" t="e">
        <f ca="1">(_xludf.IFNA(VLOOKUP(A116,'ET #9'!F:G,2,FALSE),"0"))</f>
        <v>#NAME?</v>
      </c>
      <c r="H116" s="23" t="e">
        <f ca="1">(_xludf.IFNA(VLOOKUP(A116,'ET #10'!D:E,2,FALSE),"0"))</f>
        <v>#NAME?</v>
      </c>
      <c r="I116" s="23" t="e">
        <f ca="1">(_xludf.IFNA(VLOOKUP(A116,'ET #11'!F:G,2,FALSE),"0"))</f>
        <v>#NAME?</v>
      </c>
      <c r="J116" s="23" t="e">
        <f ca="1">(_xludf.IFNA(VLOOKUP(A116,'ET #12'!F:G,2,FALSE),"0"))</f>
        <v>#NAME?</v>
      </c>
      <c r="K116" s="24" t="e">
        <f ca="1">(_xludf.IFNA(VLOOKUP(A116,'ET #13'!D:E,2,FALSE),"0"))</f>
        <v>#NAME?</v>
      </c>
      <c r="L116" s="24" t="e">
        <f ca="1">(_xludf.IFNA(VLOOKUP(A116,'ET #14'!D:E,2,FALSE),"0"))</f>
        <v>#NAME?</v>
      </c>
      <c r="M116" s="24" t="e">
        <f ca="1">(_xludf.IFNA(VLOOKUP(A116,'ET #15'!D:E,2,FALSE),"0"))</f>
        <v>#NAME?</v>
      </c>
      <c r="N116" s="24" t="e">
        <f ca="1">(_xludf.IFNA(VLOOKUP(A116,'ET #16'!D:E,2,FALSE),"0"))</f>
        <v>#NAME?</v>
      </c>
    </row>
    <row r="117" spans="1:14" ht="13" x14ac:dyDescent="0.15">
      <c r="A117" s="4" t="str">
        <f>'Attendance Summary'!A119</f>
        <v>Erica Cepeda</v>
      </c>
      <c r="B117" s="22" t="e">
        <f t="shared" ca="1" si="0"/>
        <v>#NAME?</v>
      </c>
      <c r="C117" s="22" t="e">
        <f ca="1">(_xludf.IFNA(VLOOKUP(A117,'ET #5'!F:G,2,FALSE),"0"))</f>
        <v>#NAME?</v>
      </c>
      <c r="D117" s="23" t="e">
        <f ca="1">(_xludf.IFNA(VLOOKUP(A117,'ET #6'!F:G,2,FALSE),"0"))</f>
        <v>#NAME?</v>
      </c>
      <c r="E117" s="23" t="e">
        <f ca="1">(_xludf.IFNA(VLOOKUP(A117,'ET #7'!F:G,2,FALSE),"0"))</f>
        <v>#NAME?</v>
      </c>
      <c r="F117" s="23" t="e">
        <f ca="1">(_xludf.IFNA(VLOOKUP(A117,'ET #8'!F:G,2,FALSE),"0"))</f>
        <v>#NAME?</v>
      </c>
      <c r="G117" s="23" t="e">
        <f ca="1">(_xludf.IFNA(VLOOKUP(A117,'ET #9'!F:G,2,FALSE),"0"))</f>
        <v>#NAME?</v>
      </c>
      <c r="H117" s="23" t="e">
        <f ca="1">(_xludf.IFNA(VLOOKUP(A117,'ET #10'!D:E,2,FALSE),"0"))</f>
        <v>#NAME?</v>
      </c>
      <c r="I117" s="23" t="e">
        <f ca="1">(_xludf.IFNA(VLOOKUP(A117,'ET #11'!F:G,2,FALSE),"0"))</f>
        <v>#NAME?</v>
      </c>
      <c r="J117" s="23" t="e">
        <f ca="1">(_xludf.IFNA(VLOOKUP(A117,'ET #12'!F:G,2,FALSE),"0"))</f>
        <v>#NAME?</v>
      </c>
      <c r="K117" s="24" t="e">
        <f ca="1">(_xludf.IFNA(VLOOKUP(A117,'ET #13'!D:E,2,FALSE),"0"))</f>
        <v>#NAME?</v>
      </c>
      <c r="L117" s="24" t="e">
        <f ca="1">(_xludf.IFNA(VLOOKUP(A117,'ET #14'!D:E,2,FALSE),"0"))</f>
        <v>#NAME?</v>
      </c>
      <c r="M117" s="24" t="e">
        <f ca="1">(_xludf.IFNA(VLOOKUP(A117,'ET #15'!D:E,2,FALSE),"0"))</f>
        <v>#NAME?</v>
      </c>
      <c r="N117" s="24" t="e">
        <f ca="1">(_xludf.IFNA(VLOOKUP(A117,'ET #16'!D:E,2,FALSE),"0"))</f>
        <v>#NAME?</v>
      </c>
    </row>
    <row r="118" spans="1:14" ht="13" x14ac:dyDescent="0.15">
      <c r="A118" s="4" t="str">
        <f>'Attendance Summary'!A120</f>
        <v>Esait Jaimes</v>
      </c>
      <c r="B118" s="22" t="e">
        <f t="shared" ca="1" si="0"/>
        <v>#NAME?</v>
      </c>
      <c r="C118" s="22" t="e">
        <f ca="1">(_xludf.IFNA(VLOOKUP(A118,'ET #5'!F:G,2,FALSE),"0"))</f>
        <v>#NAME?</v>
      </c>
      <c r="D118" s="23" t="e">
        <f ca="1">(_xludf.IFNA(VLOOKUP(A118,'ET #6'!F:G,2,FALSE),"0"))</f>
        <v>#NAME?</v>
      </c>
      <c r="E118" s="23" t="e">
        <f ca="1">(_xludf.IFNA(VLOOKUP(A118,'ET #7'!F:G,2,FALSE),"0"))</f>
        <v>#NAME?</v>
      </c>
      <c r="F118" s="23" t="e">
        <f ca="1">(_xludf.IFNA(VLOOKUP(A118,'ET #8'!F:G,2,FALSE),"0"))</f>
        <v>#NAME?</v>
      </c>
      <c r="G118" s="23" t="e">
        <f ca="1">(_xludf.IFNA(VLOOKUP(A118,'ET #9'!F:G,2,FALSE),"0"))</f>
        <v>#NAME?</v>
      </c>
      <c r="H118" s="23" t="e">
        <f ca="1">(_xludf.IFNA(VLOOKUP(A118,'ET #10'!D:E,2,FALSE),"0"))</f>
        <v>#NAME?</v>
      </c>
      <c r="I118" s="23" t="e">
        <f ca="1">(_xludf.IFNA(VLOOKUP(A118,'ET #11'!F:G,2,FALSE),"0"))</f>
        <v>#NAME?</v>
      </c>
      <c r="J118" s="23" t="e">
        <f ca="1">(_xludf.IFNA(VLOOKUP(A118,'ET #12'!F:G,2,FALSE),"0"))</f>
        <v>#NAME?</v>
      </c>
      <c r="K118" s="24" t="e">
        <f ca="1">(_xludf.IFNA(VLOOKUP(A118,'ET #13'!D:E,2,FALSE),"0"))</f>
        <v>#NAME?</v>
      </c>
      <c r="L118" s="24" t="e">
        <f ca="1">(_xludf.IFNA(VLOOKUP(A118,'ET #14'!D:E,2,FALSE),"0"))</f>
        <v>#NAME?</v>
      </c>
      <c r="M118" s="24" t="e">
        <f ca="1">(_xludf.IFNA(VLOOKUP(A118,'ET #15'!D:E,2,FALSE),"0"))</f>
        <v>#NAME?</v>
      </c>
      <c r="N118" s="24" t="e">
        <f ca="1">(_xludf.IFNA(VLOOKUP(A118,'ET #16'!D:E,2,FALSE),"0"))</f>
        <v>#NAME?</v>
      </c>
    </row>
    <row r="119" spans="1:14" ht="13" x14ac:dyDescent="0.15">
      <c r="A119" s="4" t="str">
        <f>'Attendance Summary'!A121</f>
        <v>Esperanza Hernandez</v>
      </c>
      <c r="B119" s="22" t="e">
        <f t="shared" ca="1" si="0"/>
        <v>#NAME?</v>
      </c>
      <c r="C119" s="22" t="e">
        <f ca="1">(_xludf.IFNA(VLOOKUP(A119,'ET #5'!F:G,2,FALSE),"0"))</f>
        <v>#NAME?</v>
      </c>
      <c r="D119" s="23" t="e">
        <f ca="1">(_xludf.IFNA(VLOOKUP(A119,'ET #6'!F:G,2,FALSE),"0"))</f>
        <v>#NAME?</v>
      </c>
      <c r="E119" s="23" t="e">
        <f ca="1">(_xludf.IFNA(VLOOKUP(A119,'ET #7'!F:G,2,FALSE),"0"))</f>
        <v>#NAME?</v>
      </c>
      <c r="F119" s="23" t="e">
        <f ca="1">(_xludf.IFNA(VLOOKUP(A119,'ET #8'!F:G,2,FALSE),"0"))</f>
        <v>#NAME?</v>
      </c>
      <c r="G119" s="23" t="e">
        <f ca="1">(_xludf.IFNA(VLOOKUP(A119,'ET #9'!F:G,2,FALSE),"0"))</f>
        <v>#NAME?</v>
      </c>
      <c r="H119" s="23" t="e">
        <f ca="1">(_xludf.IFNA(VLOOKUP(A119,'ET #10'!D:E,2,FALSE),"0"))</f>
        <v>#NAME?</v>
      </c>
      <c r="I119" s="23" t="e">
        <f ca="1">(_xludf.IFNA(VLOOKUP(A119,'ET #11'!F:G,2,FALSE),"0"))</f>
        <v>#NAME?</v>
      </c>
      <c r="J119" s="23" t="e">
        <f ca="1">(_xludf.IFNA(VLOOKUP(A119,'ET #12'!F:G,2,FALSE),"0"))</f>
        <v>#NAME?</v>
      </c>
      <c r="K119" s="24" t="e">
        <f ca="1">(_xludf.IFNA(VLOOKUP(A119,'ET #13'!D:E,2,FALSE),"0"))</f>
        <v>#NAME?</v>
      </c>
      <c r="L119" s="24" t="e">
        <f ca="1">(_xludf.IFNA(VLOOKUP(A119,'ET #14'!D:E,2,FALSE),"0"))</f>
        <v>#NAME?</v>
      </c>
      <c r="M119" s="24" t="e">
        <f ca="1">(_xludf.IFNA(VLOOKUP(A119,'ET #15'!D:E,2,FALSE),"0"))</f>
        <v>#NAME?</v>
      </c>
      <c r="N119" s="24" t="e">
        <f ca="1">(_xludf.IFNA(VLOOKUP(A119,'ET #16'!D:E,2,FALSE),"0"))</f>
        <v>#NAME?</v>
      </c>
    </row>
    <row r="120" spans="1:14" ht="13" x14ac:dyDescent="0.15">
      <c r="A120" s="4" t="str">
        <f>'Attendance Summary'!A122</f>
        <v>Esteban Rivera</v>
      </c>
      <c r="B120" s="22" t="e">
        <f t="shared" ca="1" si="0"/>
        <v>#NAME?</v>
      </c>
      <c r="C120" s="22" t="e">
        <f ca="1">(_xludf.IFNA(VLOOKUP(A120,'ET #5'!F:G,2,FALSE),"0"))</f>
        <v>#NAME?</v>
      </c>
      <c r="D120" s="23" t="e">
        <f ca="1">(_xludf.IFNA(VLOOKUP(A120,'ET #6'!F:G,2,FALSE),"0"))</f>
        <v>#NAME?</v>
      </c>
      <c r="E120" s="23" t="e">
        <f ca="1">(_xludf.IFNA(VLOOKUP(A120,'ET #7'!F:G,2,FALSE),"0"))</f>
        <v>#NAME?</v>
      </c>
      <c r="F120" s="23" t="e">
        <f ca="1">(_xludf.IFNA(VLOOKUP(A120,'ET #8'!F:G,2,FALSE),"0"))</f>
        <v>#NAME?</v>
      </c>
      <c r="G120" s="23" t="e">
        <f ca="1">(_xludf.IFNA(VLOOKUP(A120,'ET #9'!F:G,2,FALSE),"0"))</f>
        <v>#NAME?</v>
      </c>
      <c r="H120" s="23" t="e">
        <f ca="1">(_xludf.IFNA(VLOOKUP(A120,'ET #10'!D:E,2,FALSE),"0"))</f>
        <v>#NAME?</v>
      </c>
      <c r="I120" s="23" t="e">
        <f ca="1">(_xludf.IFNA(VLOOKUP(A120,'ET #11'!F:G,2,FALSE),"0"))</f>
        <v>#NAME?</v>
      </c>
      <c r="J120" s="23" t="e">
        <f ca="1">(_xludf.IFNA(VLOOKUP(A120,'ET #12'!F:G,2,FALSE),"0"))</f>
        <v>#NAME?</v>
      </c>
      <c r="K120" s="24" t="e">
        <f ca="1">(_xludf.IFNA(VLOOKUP(A120,'ET #13'!D:E,2,FALSE),"0"))</f>
        <v>#NAME?</v>
      </c>
      <c r="L120" s="24" t="e">
        <f ca="1">(_xludf.IFNA(VLOOKUP(A120,'ET #14'!D:E,2,FALSE),"0"))</f>
        <v>#NAME?</v>
      </c>
      <c r="M120" s="24" t="e">
        <f ca="1">(_xludf.IFNA(VLOOKUP(A120,'ET #15'!D:E,2,FALSE),"0"))</f>
        <v>#NAME?</v>
      </c>
      <c r="N120" s="24" t="e">
        <f ca="1">(_xludf.IFNA(VLOOKUP(A120,'ET #16'!D:E,2,FALSE),"0"))</f>
        <v>#NAME?</v>
      </c>
    </row>
    <row r="121" spans="1:14" ht="13" x14ac:dyDescent="0.15">
      <c r="A121" s="4" t="str">
        <f>'Attendance Summary'!A123</f>
        <v>Estrellita Dilbert</v>
      </c>
      <c r="B121" s="22" t="e">
        <f t="shared" ca="1" si="0"/>
        <v>#NAME?</v>
      </c>
      <c r="C121" s="22" t="e">
        <f ca="1">(_xludf.IFNA(VLOOKUP(A121,'ET #5'!F:G,2,FALSE),"0"))</f>
        <v>#NAME?</v>
      </c>
      <c r="D121" s="23" t="e">
        <f ca="1">(_xludf.IFNA(VLOOKUP(A121,'ET #6'!F:G,2,FALSE),"0"))</f>
        <v>#NAME?</v>
      </c>
      <c r="E121" s="23" t="e">
        <f ca="1">(_xludf.IFNA(VLOOKUP(A121,'ET #7'!F:G,2,FALSE),"0"))</f>
        <v>#NAME?</v>
      </c>
      <c r="F121" s="23" t="e">
        <f ca="1">(_xludf.IFNA(VLOOKUP(A121,'ET #8'!F:G,2,FALSE),"0"))</f>
        <v>#NAME?</v>
      </c>
      <c r="G121" s="23" t="e">
        <f ca="1">(_xludf.IFNA(VLOOKUP(A121,'ET #9'!F:G,2,FALSE),"0"))</f>
        <v>#NAME?</v>
      </c>
      <c r="H121" s="23" t="e">
        <f ca="1">(_xludf.IFNA(VLOOKUP(A121,'ET #10'!D:E,2,FALSE),"0"))</f>
        <v>#NAME?</v>
      </c>
      <c r="I121" s="23" t="e">
        <f ca="1">(_xludf.IFNA(VLOOKUP(A121,'ET #11'!F:G,2,FALSE),"0"))</f>
        <v>#NAME?</v>
      </c>
      <c r="J121" s="23" t="e">
        <f ca="1">(_xludf.IFNA(VLOOKUP(A121,'ET #12'!F:G,2,FALSE),"0"))</f>
        <v>#NAME?</v>
      </c>
      <c r="K121" s="24" t="e">
        <f ca="1">(_xludf.IFNA(VLOOKUP(A121,'ET #13'!D:E,2,FALSE),"0"))</f>
        <v>#NAME?</v>
      </c>
      <c r="L121" s="24" t="e">
        <f ca="1">(_xludf.IFNA(VLOOKUP(A121,'ET #14'!D:E,2,FALSE),"0"))</f>
        <v>#NAME?</v>
      </c>
      <c r="M121" s="24" t="e">
        <f ca="1">(_xludf.IFNA(VLOOKUP(A121,'ET #15'!D:E,2,FALSE),"0"))</f>
        <v>#NAME?</v>
      </c>
      <c r="N121" s="24" t="e">
        <f ca="1">(_xludf.IFNA(VLOOKUP(A121,'ET #16'!D:E,2,FALSE),"0"))</f>
        <v>#NAME?</v>
      </c>
    </row>
    <row r="122" spans="1:14" ht="13" x14ac:dyDescent="0.15">
      <c r="A122" s="4" t="str">
        <f>'Attendance Summary'!A124</f>
        <v>Ethan Do</v>
      </c>
      <c r="B122" s="22" t="e">
        <f t="shared" ca="1" si="0"/>
        <v>#NAME?</v>
      </c>
      <c r="C122" s="22" t="e">
        <f ca="1">(_xludf.IFNA(VLOOKUP(A122,'ET #5'!F:G,2,FALSE),"0"))</f>
        <v>#NAME?</v>
      </c>
      <c r="D122" s="23" t="e">
        <f ca="1">(_xludf.IFNA(VLOOKUP(A122,'ET #6'!F:G,2,FALSE),"0"))</f>
        <v>#NAME?</v>
      </c>
      <c r="E122" s="23" t="e">
        <f ca="1">(_xludf.IFNA(VLOOKUP(A122,'ET #7'!F:G,2,FALSE),"0"))</f>
        <v>#NAME?</v>
      </c>
      <c r="F122" s="23" t="e">
        <f ca="1">(_xludf.IFNA(VLOOKUP(A122,'ET #8'!F:G,2,FALSE),"0"))</f>
        <v>#NAME?</v>
      </c>
      <c r="G122" s="23" t="e">
        <f ca="1">(_xludf.IFNA(VLOOKUP(A122,'ET #9'!F:G,2,FALSE),"0"))</f>
        <v>#NAME?</v>
      </c>
      <c r="H122" s="23" t="e">
        <f ca="1">(_xludf.IFNA(VLOOKUP(A122,'ET #10'!D:E,2,FALSE),"0"))</f>
        <v>#NAME?</v>
      </c>
      <c r="I122" s="23" t="e">
        <f ca="1">(_xludf.IFNA(VLOOKUP(A122,'ET #11'!F:G,2,FALSE),"0"))</f>
        <v>#NAME?</v>
      </c>
      <c r="J122" s="23" t="e">
        <f ca="1">(_xludf.IFNA(VLOOKUP(A122,'ET #12'!F:G,2,FALSE),"0"))</f>
        <v>#NAME?</v>
      </c>
      <c r="K122" s="24" t="e">
        <f ca="1">(_xludf.IFNA(VLOOKUP(A122,'ET #13'!D:E,2,FALSE),"0"))</f>
        <v>#NAME?</v>
      </c>
      <c r="L122" s="24" t="e">
        <f ca="1">(_xludf.IFNA(VLOOKUP(A122,'ET #14'!D:E,2,FALSE),"0"))</f>
        <v>#NAME?</v>
      </c>
      <c r="M122" s="24" t="e">
        <f ca="1">(_xludf.IFNA(VLOOKUP(A122,'ET #15'!D:E,2,FALSE),"0"))</f>
        <v>#NAME?</v>
      </c>
      <c r="N122" s="24" t="e">
        <f ca="1">(_xludf.IFNA(VLOOKUP(A122,'ET #16'!D:E,2,FALSE),"0"))</f>
        <v>#NAME?</v>
      </c>
    </row>
    <row r="123" spans="1:14" ht="13" x14ac:dyDescent="0.15">
      <c r="A123" s="4" t="str">
        <f>'Attendance Summary'!A125</f>
        <v>Fabiana Holod</v>
      </c>
      <c r="B123" s="22" t="e">
        <f t="shared" ca="1" si="0"/>
        <v>#NAME?</v>
      </c>
      <c r="C123" s="22" t="e">
        <f ca="1">(_xludf.IFNA(VLOOKUP(A123,'ET #5'!F:G,2,FALSE),"0"))</f>
        <v>#NAME?</v>
      </c>
      <c r="D123" s="23" t="e">
        <f ca="1">(_xludf.IFNA(VLOOKUP(A123,'ET #6'!F:G,2,FALSE),"0"))</f>
        <v>#NAME?</v>
      </c>
      <c r="E123" s="23" t="e">
        <f ca="1">(_xludf.IFNA(VLOOKUP(A123,'ET #7'!F:G,2,FALSE),"0"))</f>
        <v>#NAME?</v>
      </c>
      <c r="F123" s="23" t="e">
        <f ca="1">(_xludf.IFNA(VLOOKUP(A123,'ET #8'!F:G,2,FALSE),"0"))</f>
        <v>#NAME?</v>
      </c>
      <c r="G123" s="23" t="e">
        <f ca="1">(_xludf.IFNA(VLOOKUP(A123,'ET #9'!F:G,2,FALSE),"0"))</f>
        <v>#NAME?</v>
      </c>
      <c r="H123" s="23" t="e">
        <f ca="1">(_xludf.IFNA(VLOOKUP(A123,'ET #10'!D:E,2,FALSE),"0"))</f>
        <v>#NAME?</v>
      </c>
      <c r="I123" s="23" t="e">
        <f ca="1">(_xludf.IFNA(VLOOKUP(A123,'ET #11'!F:G,2,FALSE),"0"))</f>
        <v>#NAME?</v>
      </c>
      <c r="J123" s="23" t="e">
        <f ca="1">(_xludf.IFNA(VLOOKUP(A123,'ET #12'!F:G,2,FALSE),"0"))</f>
        <v>#NAME?</v>
      </c>
      <c r="K123" s="24" t="e">
        <f ca="1">(_xludf.IFNA(VLOOKUP(A123,'ET #13'!D:E,2,FALSE),"0"))</f>
        <v>#NAME?</v>
      </c>
      <c r="L123" s="24" t="e">
        <f ca="1">(_xludf.IFNA(VLOOKUP(A123,'ET #14'!D:E,2,FALSE),"0"))</f>
        <v>#NAME?</v>
      </c>
      <c r="M123" s="24" t="e">
        <f ca="1">(_xludf.IFNA(VLOOKUP(A123,'ET #15'!D:E,2,FALSE),"0"))</f>
        <v>#NAME?</v>
      </c>
      <c r="N123" s="24" t="e">
        <f ca="1">(_xludf.IFNA(VLOOKUP(A123,'ET #16'!D:E,2,FALSE),"0"))</f>
        <v>#NAME?</v>
      </c>
    </row>
    <row r="124" spans="1:14" ht="13" x14ac:dyDescent="0.15">
      <c r="A124" s="4" t="str">
        <f>'Attendance Summary'!A126</f>
        <v>Fanta Kante</v>
      </c>
      <c r="B124" s="22" t="e">
        <f t="shared" ca="1" si="0"/>
        <v>#NAME?</v>
      </c>
      <c r="C124" s="22" t="e">
        <f ca="1">(_xludf.IFNA(VLOOKUP(A124,'ET #5'!F:G,2,FALSE),"0"))</f>
        <v>#NAME?</v>
      </c>
      <c r="D124" s="23" t="e">
        <f ca="1">(_xludf.IFNA(VLOOKUP(A124,'ET #6'!F:G,2,FALSE),"0"))</f>
        <v>#NAME?</v>
      </c>
      <c r="E124" s="23" t="e">
        <f ca="1">(_xludf.IFNA(VLOOKUP(A124,'ET #7'!F:G,2,FALSE),"0"))</f>
        <v>#NAME?</v>
      </c>
      <c r="F124" s="23" t="e">
        <f ca="1">(_xludf.IFNA(VLOOKUP(A124,'ET #8'!F:G,2,FALSE),"0"))</f>
        <v>#NAME?</v>
      </c>
      <c r="G124" s="23" t="e">
        <f ca="1">(_xludf.IFNA(VLOOKUP(A124,'ET #9'!F:G,2,FALSE),"0"))</f>
        <v>#NAME?</v>
      </c>
      <c r="H124" s="23" t="e">
        <f ca="1">(_xludf.IFNA(VLOOKUP(A124,'ET #10'!D:E,2,FALSE),"0"))</f>
        <v>#NAME?</v>
      </c>
      <c r="I124" s="23" t="e">
        <f ca="1">(_xludf.IFNA(VLOOKUP(A124,'ET #11'!F:G,2,FALSE),"0"))</f>
        <v>#NAME?</v>
      </c>
      <c r="J124" s="23" t="e">
        <f ca="1">(_xludf.IFNA(VLOOKUP(A124,'ET #12'!F:G,2,FALSE),"0"))</f>
        <v>#NAME?</v>
      </c>
      <c r="K124" s="24" t="e">
        <f ca="1">(_xludf.IFNA(VLOOKUP(A124,'ET #13'!D:E,2,FALSE),"0"))</f>
        <v>#NAME?</v>
      </c>
      <c r="L124" s="24" t="e">
        <f ca="1">(_xludf.IFNA(VLOOKUP(A124,'ET #14'!D:E,2,FALSE),"0"))</f>
        <v>#NAME?</v>
      </c>
      <c r="M124" s="24" t="e">
        <f ca="1">(_xludf.IFNA(VLOOKUP(A124,'ET #15'!D:E,2,FALSE),"0"))</f>
        <v>#NAME?</v>
      </c>
      <c r="N124" s="24" t="e">
        <f ca="1">(_xludf.IFNA(VLOOKUP(A124,'ET #16'!D:E,2,FALSE),"0"))</f>
        <v>#NAME?</v>
      </c>
    </row>
    <row r="125" spans="1:14" ht="13" x14ac:dyDescent="0.15">
      <c r="A125" s="4" t="str">
        <f>'Attendance Summary'!A127</f>
        <v>Fatima Ali</v>
      </c>
      <c r="B125" s="22" t="e">
        <f t="shared" ca="1" si="0"/>
        <v>#NAME?</v>
      </c>
      <c r="C125" s="22" t="e">
        <f ca="1">(_xludf.IFNA(VLOOKUP(A125,'ET #5'!F:G,2,FALSE),"0"))</f>
        <v>#NAME?</v>
      </c>
      <c r="D125" s="23" t="e">
        <f ca="1">(_xludf.IFNA(VLOOKUP(A125,'ET #6'!F:G,2,FALSE),"0"))</f>
        <v>#NAME?</v>
      </c>
      <c r="E125" s="23" t="e">
        <f ca="1">(_xludf.IFNA(VLOOKUP(A125,'ET #7'!F:G,2,FALSE),"0"))</f>
        <v>#NAME?</v>
      </c>
      <c r="F125" s="23" t="e">
        <f ca="1">(_xludf.IFNA(VLOOKUP(A125,'ET #8'!F:G,2,FALSE),"0"))</f>
        <v>#NAME?</v>
      </c>
      <c r="G125" s="23" t="e">
        <f ca="1">(_xludf.IFNA(VLOOKUP(A125,'ET #9'!F:G,2,FALSE),"0"))</f>
        <v>#NAME?</v>
      </c>
      <c r="H125" s="23" t="e">
        <f ca="1">(_xludf.IFNA(VLOOKUP(A125,'ET #10'!D:E,2,FALSE),"0"))</f>
        <v>#NAME?</v>
      </c>
      <c r="I125" s="23" t="e">
        <f ca="1">(_xludf.IFNA(VLOOKUP(A125,'ET #11'!F:G,2,FALSE),"0"))</f>
        <v>#NAME?</v>
      </c>
      <c r="J125" s="23" t="e">
        <f ca="1">(_xludf.IFNA(VLOOKUP(A125,'ET #12'!F:G,2,FALSE),"0"))</f>
        <v>#NAME?</v>
      </c>
      <c r="K125" s="24" t="e">
        <f ca="1">(_xludf.IFNA(VLOOKUP(A125,'ET #13'!D:E,2,FALSE),"0"))</f>
        <v>#NAME?</v>
      </c>
      <c r="L125" s="24" t="e">
        <f ca="1">(_xludf.IFNA(VLOOKUP(A125,'ET #14'!D:E,2,FALSE),"0"))</f>
        <v>#NAME?</v>
      </c>
      <c r="M125" s="24" t="e">
        <f ca="1">(_xludf.IFNA(VLOOKUP(A125,'ET #15'!D:E,2,FALSE),"0"))</f>
        <v>#NAME?</v>
      </c>
      <c r="N125" s="24" t="e">
        <f ca="1">(_xludf.IFNA(VLOOKUP(A125,'ET #16'!D:E,2,FALSE),"0"))</f>
        <v>#NAME?</v>
      </c>
    </row>
    <row r="126" spans="1:14" ht="13" x14ac:dyDescent="0.15">
      <c r="A126" s="4" t="str">
        <f>'Attendance Summary'!A128</f>
        <v>Favour Ajie</v>
      </c>
      <c r="B126" s="22" t="e">
        <f t="shared" ca="1" si="0"/>
        <v>#NAME?</v>
      </c>
      <c r="C126" s="22" t="e">
        <f ca="1">(_xludf.IFNA(VLOOKUP(A126,'ET #5'!F:G,2,FALSE),"0"))</f>
        <v>#NAME?</v>
      </c>
      <c r="D126" s="23" t="e">
        <f ca="1">(_xludf.IFNA(VLOOKUP(A126,'ET #6'!F:G,2,FALSE),"0"))</f>
        <v>#NAME?</v>
      </c>
      <c r="E126" s="23" t="e">
        <f ca="1">(_xludf.IFNA(VLOOKUP(A126,'ET #7'!F:G,2,FALSE),"0"))</f>
        <v>#NAME?</v>
      </c>
      <c r="F126" s="23" t="e">
        <f ca="1">(_xludf.IFNA(VLOOKUP(A126,'ET #8'!F:G,2,FALSE),"0"))</f>
        <v>#NAME?</v>
      </c>
      <c r="G126" s="23" t="e">
        <f ca="1">(_xludf.IFNA(VLOOKUP(A126,'ET #9'!F:G,2,FALSE),"0"))</f>
        <v>#NAME?</v>
      </c>
      <c r="H126" s="23" t="e">
        <f ca="1">(_xludf.IFNA(VLOOKUP(A126,'ET #10'!D:E,2,FALSE),"0"))</f>
        <v>#NAME?</v>
      </c>
      <c r="I126" s="23" t="e">
        <f ca="1">(_xludf.IFNA(VLOOKUP(A126,'ET #11'!F:G,2,FALSE),"0"))</f>
        <v>#NAME?</v>
      </c>
      <c r="J126" s="23" t="e">
        <f ca="1">(_xludf.IFNA(VLOOKUP(A126,'ET #12'!F:G,2,FALSE),"0"))</f>
        <v>#NAME?</v>
      </c>
      <c r="K126" s="24" t="e">
        <f ca="1">(_xludf.IFNA(VLOOKUP(A126,'ET #13'!D:E,2,FALSE),"0"))</f>
        <v>#NAME?</v>
      </c>
      <c r="L126" s="24" t="e">
        <f ca="1">(_xludf.IFNA(VLOOKUP(A126,'ET #14'!D:E,2,FALSE),"0"))</f>
        <v>#NAME?</v>
      </c>
      <c r="M126" s="24" t="e">
        <f ca="1">(_xludf.IFNA(VLOOKUP(A126,'ET #15'!D:E,2,FALSE),"0"))</f>
        <v>#NAME?</v>
      </c>
      <c r="N126" s="24" t="e">
        <f ca="1">(_xludf.IFNA(VLOOKUP(A126,'ET #16'!D:E,2,FALSE),"0"))</f>
        <v>#NAME?</v>
      </c>
    </row>
    <row r="127" spans="1:14" ht="13" x14ac:dyDescent="0.15">
      <c r="A127" s="4" t="str">
        <f>'Attendance Summary'!A129</f>
        <v>Favour Toghanro</v>
      </c>
      <c r="B127" s="22" t="e">
        <f t="shared" ca="1" si="0"/>
        <v>#NAME?</v>
      </c>
      <c r="C127" s="22" t="e">
        <f ca="1">(_xludf.IFNA(VLOOKUP(A127,'ET #5'!F:G,2,FALSE),"0"))</f>
        <v>#NAME?</v>
      </c>
      <c r="D127" s="23" t="e">
        <f ca="1">(_xludf.IFNA(VLOOKUP(A127,'ET #6'!F:G,2,FALSE),"0"))</f>
        <v>#NAME?</v>
      </c>
      <c r="E127" s="23" t="e">
        <f ca="1">(_xludf.IFNA(VLOOKUP(A127,'ET #7'!F:G,2,FALSE),"0"))</f>
        <v>#NAME?</v>
      </c>
      <c r="F127" s="23" t="e">
        <f ca="1">(_xludf.IFNA(VLOOKUP(A127,'ET #8'!F:G,2,FALSE),"0"))</f>
        <v>#NAME?</v>
      </c>
      <c r="G127" s="23" t="e">
        <f ca="1">(_xludf.IFNA(VLOOKUP(A127,'ET #9'!F:G,2,FALSE),"0"))</f>
        <v>#NAME?</v>
      </c>
      <c r="H127" s="23" t="e">
        <f ca="1">(_xludf.IFNA(VLOOKUP(A127,'ET #10'!D:E,2,FALSE),"0"))</f>
        <v>#NAME?</v>
      </c>
      <c r="I127" s="23" t="e">
        <f ca="1">(_xludf.IFNA(VLOOKUP(A127,'ET #11'!F:G,2,FALSE),"0"))</f>
        <v>#NAME?</v>
      </c>
      <c r="J127" s="23" t="e">
        <f ca="1">(_xludf.IFNA(VLOOKUP(A127,'ET #12'!F:G,2,FALSE),"0"))</f>
        <v>#NAME?</v>
      </c>
      <c r="K127" s="24" t="e">
        <f ca="1">(_xludf.IFNA(VLOOKUP(A127,'ET #13'!D:E,2,FALSE),"0"))</f>
        <v>#NAME?</v>
      </c>
      <c r="L127" s="24" t="e">
        <f ca="1">(_xludf.IFNA(VLOOKUP(A127,'ET #14'!D:E,2,FALSE),"0"))</f>
        <v>#NAME?</v>
      </c>
      <c r="M127" s="24" t="e">
        <f ca="1">(_xludf.IFNA(VLOOKUP(A127,'ET #15'!D:E,2,FALSE),"0"))</f>
        <v>#NAME?</v>
      </c>
      <c r="N127" s="24" t="e">
        <f ca="1">(_xludf.IFNA(VLOOKUP(A127,'ET #16'!D:E,2,FALSE),"0"))</f>
        <v>#NAME?</v>
      </c>
    </row>
    <row r="128" spans="1:14" ht="13" x14ac:dyDescent="0.15">
      <c r="A128" s="4" t="str">
        <f>'Attendance Summary'!A130</f>
        <v>Felipe Bautista</v>
      </c>
      <c r="B128" s="22" t="e">
        <f t="shared" ca="1" si="0"/>
        <v>#NAME?</v>
      </c>
      <c r="C128" s="22" t="e">
        <f ca="1">(_xludf.IFNA(VLOOKUP(A128,'ET #5'!F:G,2,FALSE),"0"))</f>
        <v>#NAME?</v>
      </c>
      <c r="D128" s="23" t="e">
        <f ca="1">(_xludf.IFNA(VLOOKUP(A128,'ET #6'!F:G,2,FALSE),"0"))</f>
        <v>#NAME?</v>
      </c>
      <c r="E128" s="23" t="e">
        <f ca="1">(_xludf.IFNA(VLOOKUP(A128,'ET #7'!F:G,2,FALSE),"0"))</f>
        <v>#NAME?</v>
      </c>
      <c r="F128" s="23" t="e">
        <f ca="1">(_xludf.IFNA(VLOOKUP(A128,'ET #8'!F:G,2,FALSE),"0"))</f>
        <v>#NAME?</v>
      </c>
      <c r="G128" s="23" t="e">
        <f ca="1">(_xludf.IFNA(VLOOKUP(A128,'ET #9'!F:G,2,FALSE),"0"))</f>
        <v>#NAME?</v>
      </c>
      <c r="H128" s="23" t="e">
        <f ca="1">(_xludf.IFNA(VLOOKUP(A128,'ET #10'!D:E,2,FALSE),"0"))</f>
        <v>#NAME?</v>
      </c>
      <c r="I128" s="23" t="e">
        <f ca="1">(_xludf.IFNA(VLOOKUP(A128,'ET #11'!F:G,2,FALSE),"0"))</f>
        <v>#NAME?</v>
      </c>
      <c r="J128" s="23" t="e">
        <f ca="1">(_xludf.IFNA(VLOOKUP(A128,'ET #12'!F:G,2,FALSE),"0"))</f>
        <v>#NAME?</v>
      </c>
      <c r="K128" s="24" t="e">
        <f ca="1">(_xludf.IFNA(VLOOKUP(A128,'ET #13'!D:E,2,FALSE),"0"))</f>
        <v>#NAME?</v>
      </c>
      <c r="L128" s="24" t="e">
        <f ca="1">(_xludf.IFNA(VLOOKUP(A128,'ET #14'!D:E,2,FALSE),"0"))</f>
        <v>#NAME?</v>
      </c>
      <c r="M128" s="24" t="e">
        <f ca="1">(_xludf.IFNA(VLOOKUP(A128,'ET #15'!D:E,2,FALSE),"0"))</f>
        <v>#NAME?</v>
      </c>
      <c r="N128" s="24" t="e">
        <f ca="1">(_xludf.IFNA(VLOOKUP(A128,'ET #16'!D:E,2,FALSE),"0"))</f>
        <v>#NAME?</v>
      </c>
    </row>
    <row r="129" spans="1:14" ht="13" x14ac:dyDescent="0.15">
      <c r="A129" s="4" t="str">
        <f>'Attendance Summary'!A131</f>
        <v>Florence Nyiraneza</v>
      </c>
      <c r="B129" s="22" t="e">
        <f t="shared" ca="1" si="0"/>
        <v>#NAME?</v>
      </c>
      <c r="C129" s="22" t="e">
        <f ca="1">(_xludf.IFNA(VLOOKUP(A129,'ET #5'!F:G,2,FALSE),"0"))</f>
        <v>#NAME?</v>
      </c>
      <c r="D129" s="23" t="e">
        <f ca="1">(_xludf.IFNA(VLOOKUP(A129,'ET #6'!F:G,2,FALSE),"0"))</f>
        <v>#NAME?</v>
      </c>
      <c r="E129" s="23" t="e">
        <f ca="1">(_xludf.IFNA(VLOOKUP(A129,'ET #7'!F:G,2,FALSE),"0"))</f>
        <v>#NAME?</v>
      </c>
      <c r="F129" s="23" t="e">
        <f ca="1">(_xludf.IFNA(VLOOKUP(A129,'ET #8'!F:G,2,FALSE),"0"))</f>
        <v>#NAME?</v>
      </c>
      <c r="G129" s="23" t="e">
        <f ca="1">(_xludf.IFNA(VLOOKUP(A129,'ET #9'!F:G,2,FALSE),"0"))</f>
        <v>#NAME?</v>
      </c>
      <c r="H129" s="23" t="e">
        <f ca="1">(_xludf.IFNA(VLOOKUP(A129,'ET #10'!D:E,2,FALSE),"0"))</f>
        <v>#NAME?</v>
      </c>
      <c r="I129" s="23" t="e">
        <f ca="1">(_xludf.IFNA(VLOOKUP(A129,'ET #11'!F:G,2,FALSE),"0"))</f>
        <v>#NAME?</v>
      </c>
      <c r="J129" s="23" t="e">
        <f ca="1">(_xludf.IFNA(VLOOKUP(A129,'ET #12'!F:G,2,FALSE),"0"))</f>
        <v>#NAME?</v>
      </c>
      <c r="K129" s="24" t="e">
        <f ca="1">(_xludf.IFNA(VLOOKUP(A129,'ET #13'!D:E,2,FALSE),"0"))</f>
        <v>#NAME?</v>
      </c>
      <c r="L129" s="24" t="e">
        <f ca="1">(_xludf.IFNA(VLOOKUP(A129,'ET #14'!D:E,2,FALSE),"0"))</f>
        <v>#NAME?</v>
      </c>
      <c r="M129" s="24" t="e">
        <f ca="1">(_xludf.IFNA(VLOOKUP(A129,'ET #15'!D:E,2,FALSE),"0"))</f>
        <v>#NAME?</v>
      </c>
      <c r="N129" s="24" t="e">
        <f ca="1">(_xludf.IFNA(VLOOKUP(A129,'ET #16'!D:E,2,FALSE),"0"))</f>
        <v>#NAME?</v>
      </c>
    </row>
    <row r="130" spans="1:14" ht="13" x14ac:dyDescent="0.15">
      <c r="A130" s="4" t="str">
        <f>'Attendance Summary'!A132</f>
        <v>Francisco Ojeda</v>
      </c>
      <c r="B130" s="22" t="e">
        <f t="shared" ca="1" si="0"/>
        <v>#NAME?</v>
      </c>
      <c r="C130" s="22" t="e">
        <f ca="1">(_xludf.IFNA(VLOOKUP(A130,'ET #5'!F:G,2,FALSE),"0"))</f>
        <v>#NAME?</v>
      </c>
      <c r="D130" s="23" t="e">
        <f ca="1">(_xludf.IFNA(VLOOKUP(A130,'ET #6'!F:G,2,FALSE),"0"))</f>
        <v>#NAME?</v>
      </c>
      <c r="E130" s="23" t="e">
        <f ca="1">(_xludf.IFNA(VLOOKUP(A130,'ET #7'!F:G,2,FALSE),"0"))</f>
        <v>#NAME?</v>
      </c>
      <c r="F130" s="23" t="e">
        <f ca="1">(_xludf.IFNA(VLOOKUP(A130,'ET #8'!F:G,2,FALSE),"0"))</f>
        <v>#NAME?</v>
      </c>
      <c r="G130" s="23" t="e">
        <f ca="1">(_xludf.IFNA(VLOOKUP(A130,'ET #9'!F:G,2,FALSE),"0"))</f>
        <v>#NAME?</v>
      </c>
      <c r="H130" s="23" t="e">
        <f ca="1">(_xludf.IFNA(VLOOKUP(A130,'ET #10'!D:E,2,FALSE),"0"))</f>
        <v>#NAME?</v>
      </c>
      <c r="I130" s="23" t="e">
        <f ca="1">(_xludf.IFNA(VLOOKUP(A130,'ET #11'!F:G,2,FALSE),"0"))</f>
        <v>#NAME?</v>
      </c>
      <c r="J130" s="23" t="e">
        <f ca="1">(_xludf.IFNA(VLOOKUP(A130,'ET #12'!F:G,2,FALSE),"0"))</f>
        <v>#NAME?</v>
      </c>
      <c r="K130" s="24" t="e">
        <f ca="1">(_xludf.IFNA(VLOOKUP(A130,'ET #13'!D:E,2,FALSE),"0"))</f>
        <v>#NAME?</v>
      </c>
      <c r="L130" s="24" t="e">
        <f ca="1">(_xludf.IFNA(VLOOKUP(A130,'ET #14'!D:E,2,FALSE),"0"))</f>
        <v>#NAME?</v>
      </c>
      <c r="M130" s="24" t="e">
        <f ca="1">(_xludf.IFNA(VLOOKUP(A130,'ET #15'!D:E,2,FALSE),"0"))</f>
        <v>#NAME?</v>
      </c>
      <c r="N130" s="24" t="e">
        <f ca="1">(_xludf.IFNA(VLOOKUP(A130,'ET #16'!D:E,2,FALSE),"0"))</f>
        <v>#NAME?</v>
      </c>
    </row>
    <row r="131" spans="1:14" ht="13" x14ac:dyDescent="0.15">
      <c r="A131" s="4" t="str">
        <f>'Attendance Summary'!A133</f>
        <v>Francisco Ruiz Silva</v>
      </c>
      <c r="B131" s="22" t="e">
        <f t="shared" ca="1" si="0"/>
        <v>#NAME?</v>
      </c>
      <c r="C131" s="22" t="e">
        <f ca="1">(_xludf.IFNA(VLOOKUP(A131,'ET #5'!F:G,2,FALSE),"0"))</f>
        <v>#NAME?</v>
      </c>
      <c r="D131" s="23" t="e">
        <f ca="1">(_xludf.IFNA(VLOOKUP(A131,'ET #6'!F:G,2,FALSE),"0"))</f>
        <v>#NAME?</v>
      </c>
      <c r="E131" s="23" t="e">
        <f ca="1">(_xludf.IFNA(VLOOKUP(A131,'ET #7'!F:G,2,FALSE),"0"))</f>
        <v>#NAME?</v>
      </c>
      <c r="F131" s="23" t="e">
        <f ca="1">(_xludf.IFNA(VLOOKUP(A131,'ET #8'!F:G,2,FALSE),"0"))</f>
        <v>#NAME?</v>
      </c>
      <c r="G131" s="23" t="e">
        <f ca="1">(_xludf.IFNA(VLOOKUP(A131,'ET #9'!F:G,2,FALSE),"0"))</f>
        <v>#NAME?</v>
      </c>
      <c r="H131" s="23" t="e">
        <f ca="1">(_xludf.IFNA(VLOOKUP(A131,'ET #10'!D:E,2,FALSE),"0"))</f>
        <v>#NAME?</v>
      </c>
      <c r="I131" s="23" t="e">
        <f ca="1">(_xludf.IFNA(VLOOKUP(A131,'ET #11'!F:G,2,FALSE),"0"))</f>
        <v>#NAME?</v>
      </c>
      <c r="J131" s="23" t="e">
        <f ca="1">(_xludf.IFNA(VLOOKUP(A131,'ET #12'!F:G,2,FALSE),"0"))</f>
        <v>#NAME?</v>
      </c>
      <c r="K131" s="24" t="e">
        <f ca="1">(_xludf.IFNA(VLOOKUP(A131,'ET #13'!D:E,2,FALSE),"0"))</f>
        <v>#NAME?</v>
      </c>
      <c r="L131" s="24" t="e">
        <f ca="1">(_xludf.IFNA(VLOOKUP(A131,'ET #14'!D:E,2,FALSE),"0"))</f>
        <v>#NAME?</v>
      </c>
      <c r="M131" s="24" t="e">
        <f ca="1">(_xludf.IFNA(VLOOKUP(A131,'ET #15'!D:E,2,FALSE),"0"))</f>
        <v>#NAME?</v>
      </c>
      <c r="N131" s="24" t="e">
        <f ca="1">(_xludf.IFNA(VLOOKUP(A131,'ET #16'!D:E,2,FALSE),"0"))</f>
        <v>#NAME?</v>
      </c>
    </row>
    <row r="132" spans="1:14" ht="13" x14ac:dyDescent="0.15">
      <c r="A132" s="4" t="str">
        <f>'Attendance Summary'!A134</f>
        <v>Gabriel Tristan</v>
      </c>
      <c r="B132" s="22" t="e">
        <f t="shared" ca="1" si="0"/>
        <v>#NAME?</v>
      </c>
      <c r="C132" s="22" t="e">
        <f ca="1">(_xludf.IFNA(VLOOKUP(A132,'ET #5'!F:G,2,FALSE),"0"))</f>
        <v>#NAME?</v>
      </c>
      <c r="D132" s="23" t="e">
        <f ca="1">(_xludf.IFNA(VLOOKUP(A132,'ET #6'!F:G,2,FALSE),"0"))</f>
        <v>#NAME?</v>
      </c>
      <c r="E132" s="23" t="e">
        <f ca="1">(_xludf.IFNA(VLOOKUP(A132,'ET #7'!F:G,2,FALSE),"0"))</f>
        <v>#NAME?</v>
      </c>
      <c r="F132" s="23" t="e">
        <f ca="1">(_xludf.IFNA(VLOOKUP(A132,'ET #8'!F:G,2,FALSE),"0"))</f>
        <v>#NAME?</v>
      </c>
      <c r="G132" s="23" t="e">
        <f ca="1">(_xludf.IFNA(VLOOKUP(A132,'ET #9'!F:G,2,FALSE),"0"))</f>
        <v>#NAME?</v>
      </c>
      <c r="H132" s="23" t="e">
        <f ca="1">(_xludf.IFNA(VLOOKUP(A132,'ET #10'!D:E,2,FALSE),"0"))</f>
        <v>#NAME?</v>
      </c>
      <c r="I132" s="23" t="e">
        <f ca="1">(_xludf.IFNA(VLOOKUP(A132,'ET #11'!F:G,2,FALSE),"0"))</f>
        <v>#NAME?</v>
      </c>
      <c r="J132" s="23" t="e">
        <f ca="1">(_xludf.IFNA(VLOOKUP(A132,'ET #12'!F:G,2,FALSE),"0"))</f>
        <v>#NAME?</v>
      </c>
      <c r="K132" s="24" t="e">
        <f ca="1">(_xludf.IFNA(VLOOKUP(A132,'ET #13'!D:E,2,FALSE),"0"))</f>
        <v>#NAME?</v>
      </c>
      <c r="L132" s="24" t="e">
        <f ca="1">(_xludf.IFNA(VLOOKUP(A132,'ET #14'!D:E,2,FALSE),"0"))</f>
        <v>#NAME?</v>
      </c>
      <c r="M132" s="24" t="e">
        <f ca="1">(_xludf.IFNA(VLOOKUP(A132,'ET #15'!D:E,2,FALSE),"0"))</f>
        <v>#NAME?</v>
      </c>
      <c r="N132" s="24" t="e">
        <f ca="1">(_xludf.IFNA(VLOOKUP(A132,'ET #16'!D:E,2,FALSE),"0"))</f>
        <v>#NAME?</v>
      </c>
    </row>
    <row r="133" spans="1:14" ht="13" x14ac:dyDescent="0.15">
      <c r="A133" s="4" t="str">
        <f>'Attendance Summary'!A135</f>
        <v>Gabriela Trevino</v>
      </c>
      <c r="B133" s="22" t="e">
        <f t="shared" ca="1" si="0"/>
        <v>#NAME?</v>
      </c>
      <c r="C133" s="22" t="e">
        <f ca="1">(_xludf.IFNA(VLOOKUP(A133,'ET #5'!F:G,2,FALSE),"0"))</f>
        <v>#NAME?</v>
      </c>
      <c r="D133" s="23" t="e">
        <f ca="1">(_xludf.IFNA(VLOOKUP(A133,'ET #6'!F:G,2,FALSE),"0"))</f>
        <v>#NAME?</v>
      </c>
      <c r="E133" s="23" t="e">
        <f ca="1">(_xludf.IFNA(VLOOKUP(A133,'ET #7'!F:G,2,FALSE),"0"))</f>
        <v>#NAME?</v>
      </c>
      <c r="F133" s="23" t="e">
        <f ca="1">(_xludf.IFNA(VLOOKUP(A133,'ET #8'!F:G,2,FALSE),"0"))</f>
        <v>#NAME?</v>
      </c>
      <c r="G133" s="23" t="e">
        <f ca="1">(_xludf.IFNA(VLOOKUP(A133,'ET #9'!F:G,2,FALSE),"0"))</f>
        <v>#NAME?</v>
      </c>
      <c r="H133" s="23" t="e">
        <f ca="1">(_xludf.IFNA(VLOOKUP(A133,'ET #10'!D:E,2,FALSE),"0"))</f>
        <v>#NAME?</v>
      </c>
      <c r="I133" s="23" t="e">
        <f ca="1">(_xludf.IFNA(VLOOKUP(A133,'ET #11'!F:G,2,FALSE),"0"))</f>
        <v>#NAME?</v>
      </c>
      <c r="J133" s="23" t="e">
        <f ca="1">(_xludf.IFNA(VLOOKUP(A133,'ET #12'!F:G,2,FALSE),"0"))</f>
        <v>#NAME?</v>
      </c>
      <c r="K133" s="24" t="e">
        <f ca="1">(_xludf.IFNA(VLOOKUP(A133,'ET #13'!D:E,2,FALSE),"0"))</f>
        <v>#NAME?</v>
      </c>
      <c r="L133" s="24" t="e">
        <f ca="1">(_xludf.IFNA(VLOOKUP(A133,'ET #14'!D:E,2,FALSE),"0"))</f>
        <v>#NAME?</v>
      </c>
      <c r="M133" s="24" t="e">
        <f ca="1">(_xludf.IFNA(VLOOKUP(A133,'ET #15'!D:E,2,FALSE),"0"))</f>
        <v>#NAME?</v>
      </c>
      <c r="N133" s="24" t="e">
        <f ca="1">(_xludf.IFNA(VLOOKUP(A133,'ET #16'!D:E,2,FALSE),"0"))</f>
        <v>#NAME?</v>
      </c>
    </row>
    <row r="134" spans="1:14" ht="13" x14ac:dyDescent="0.15">
      <c r="A134" s="4" t="str">
        <f>'Attendance Summary'!A136</f>
        <v>Gabriella Vallejo</v>
      </c>
      <c r="B134" s="22" t="e">
        <f t="shared" ca="1" si="0"/>
        <v>#NAME?</v>
      </c>
      <c r="C134" s="22" t="e">
        <f ca="1">(_xludf.IFNA(VLOOKUP(A134,'ET #5'!F:G,2,FALSE),"0"))</f>
        <v>#NAME?</v>
      </c>
      <c r="D134" s="23" t="e">
        <f ca="1">(_xludf.IFNA(VLOOKUP(A134,'ET #6'!F:G,2,FALSE),"0"))</f>
        <v>#NAME?</v>
      </c>
      <c r="E134" s="23" t="e">
        <f ca="1">(_xludf.IFNA(VLOOKUP(A134,'ET #7'!F:G,2,FALSE),"0"))</f>
        <v>#NAME?</v>
      </c>
      <c r="F134" s="23" t="e">
        <f ca="1">(_xludf.IFNA(VLOOKUP(A134,'ET #8'!F:G,2,FALSE),"0"))</f>
        <v>#NAME?</v>
      </c>
      <c r="G134" s="23" t="e">
        <f ca="1">(_xludf.IFNA(VLOOKUP(A134,'ET #9'!F:G,2,FALSE),"0"))</f>
        <v>#NAME?</v>
      </c>
      <c r="H134" s="23" t="e">
        <f ca="1">(_xludf.IFNA(VLOOKUP(A134,'ET #10'!D:E,2,FALSE),"0"))</f>
        <v>#NAME?</v>
      </c>
      <c r="I134" s="23" t="e">
        <f ca="1">(_xludf.IFNA(VLOOKUP(A134,'ET #11'!F:G,2,FALSE),"0"))</f>
        <v>#NAME?</v>
      </c>
      <c r="J134" s="23" t="e">
        <f ca="1">(_xludf.IFNA(VLOOKUP(A134,'ET #12'!F:G,2,FALSE),"0"))</f>
        <v>#NAME?</v>
      </c>
      <c r="K134" s="24" t="e">
        <f ca="1">(_xludf.IFNA(VLOOKUP(A134,'ET #13'!D:E,2,FALSE),"0"))</f>
        <v>#NAME?</v>
      </c>
      <c r="L134" s="24" t="e">
        <f ca="1">(_xludf.IFNA(VLOOKUP(A134,'ET #14'!D:E,2,FALSE),"0"))</f>
        <v>#NAME?</v>
      </c>
      <c r="M134" s="24" t="e">
        <f ca="1">(_xludf.IFNA(VLOOKUP(A134,'ET #15'!D:E,2,FALSE),"0"))</f>
        <v>#NAME?</v>
      </c>
      <c r="N134" s="24" t="e">
        <f ca="1">(_xludf.IFNA(VLOOKUP(A134,'ET #16'!D:E,2,FALSE),"0"))</f>
        <v>#NAME?</v>
      </c>
    </row>
    <row r="135" spans="1:14" ht="13" x14ac:dyDescent="0.15">
      <c r="A135" s="4" t="str">
        <f>'Attendance Summary'!A137</f>
        <v>Giancarlo Fernandez</v>
      </c>
      <c r="B135" s="22" t="e">
        <f t="shared" ca="1" si="0"/>
        <v>#NAME?</v>
      </c>
      <c r="C135" s="22" t="e">
        <f ca="1">(_xludf.IFNA(VLOOKUP(A135,'ET #5'!F:G,2,FALSE),"0"))</f>
        <v>#NAME?</v>
      </c>
      <c r="D135" s="23" t="e">
        <f ca="1">(_xludf.IFNA(VLOOKUP(A135,'ET #6'!F:G,2,FALSE),"0"))</f>
        <v>#NAME?</v>
      </c>
      <c r="E135" s="23" t="e">
        <f ca="1">(_xludf.IFNA(VLOOKUP(A135,'ET #7'!F:G,2,FALSE),"0"))</f>
        <v>#NAME?</v>
      </c>
      <c r="F135" s="23" t="e">
        <f ca="1">(_xludf.IFNA(VLOOKUP(A135,'ET #8'!F:G,2,FALSE),"0"))</f>
        <v>#NAME?</v>
      </c>
      <c r="G135" s="23" t="e">
        <f ca="1">(_xludf.IFNA(VLOOKUP(A135,'ET #9'!F:G,2,FALSE),"0"))</f>
        <v>#NAME?</v>
      </c>
      <c r="H135" s="23" t="e">
        <f ca="1">(_xludf.IFNA(VLOOKUP(A135,'ET #10'!D:E,2,FALSE),"0"))</f>
        <v>#NAME?</v>
      </c>
      <c r="I135" s="23" t="e">
        <f ca="1">(_xludf.IFNA(VLOOKUP(A135,'ET #11'!F:G,2,FALSE),"0"))</f>
        <v>#NAME?</v>
      </c>
      <c r="J135" s="23" t="e">
        <f ca="1">(_xludf.IFNA(VLOOKUP(A135,'ET #12'!F:G,2,FALSE),"0"))</f>
        <v>#NAME?</v>
      </c>
      <c r="K135" s="24" t="e">
        <f ca="1">(_xludf.IFNA(VLOOKUP(A135,'ET #13'!D:E,2,FALSE),"0"))</f>
        <v>#NAME?</v>
      </c>
      <c r="L135" s="24" t="e">
        <f ca="1">(_xludf.IFNA(VLOOKUP(A135,'ET #14'!D:E,2,FALSE),"0"))</f>
        <v>#NAME?</v>
      </c>
      <c r="M135" s="24" t="e">
        <f ca="1">(_xludf.IFNA(VLOOKUP(A135,'ET #15'!D:E,2,FALSE),"0"))</f>
        <v>#NAME?</v>
      </c>
      <c r="N135" s="24" t="e">
        <f ca="1">(_xludf.IFNA(VLOOKUP(A135,'ET #16'!D:E,2,FALSE),"0"))</f>
        <v>#NAME?</v>
      </c>
    </row>
    <row r="136" spans="1:14" ht="13" x14ac:dyDescent="0.15">
      <c r="A136" s="4" t="str">
        <f>'Attendance Summary'!A138</f>
        <v>Grace Parrott</v>
      </c>
      <c r="B136" s="22" t="e">
        <f t="shared" ca="1" si="0"/>
        <v>#NAME?</v>
      </c>
      <c r="C136" s="22" t="e">
        <f ca="1">(_xludf.IFNA(VLOOKUP(A136,'ET #5'!F:G,2,FALSE),"0"))</f>
        <v>#NAME?</v>
      </c>
      <c r="D136" s="23" t="e">
        <f ca="1">(_xludf.IFNA(VLOOKUP(A136,'ET #6'!F:G,2,FALSE),"0"))</f>
        <v>#NAME?</v>
      </c>
      <c r="E136" s="23" t="e">
        <f ca="1">(_xludf.IFNA(VLOOKUP(A136,'ET #7'!F:G,2,FALSE),"0"))</f>
        <v>#NAME?</v>
      </c>
      <c r="F136" s="23" t="e">
        <f ca="1">(_xludf.IFNA(VLOOKUP(A136,'ET #8'!F:G,2,FALSE),"0"))</f>
        <v>#NAME?</v>
      </c>
      <c r="G136" s="23" t="e">
        <f ca="1">(_xludf.IFNA(VLOOKUP(A136,'ET #9'!F:G,2,FALSE),"0"))</f>
        <v>#NAME?</v>
      </c>
      <c r="H136" s="23" t="e">
        <f ca="1">(_xludf.IFNA(VLOOKUP(A136,'ET #10'!D:E,2,FALSE),"0"))</f>
        <v>#NAME?</v>
      </c>
      <c r="I136" s="23" t="e">
        <f ca="1">(_xludf.IFNA(VLOOKUP(A136,'ET #11'!F:G,2,FALSE),"0"))</f>
        <v>#NAME?</v>
      </c>
      <c r="J136" s="23" t="e">
        <f ca="1">(_xludf.IFNA(VLOOKUP(A136,'ET #12'!F:G,2,FALSE),"0"))</f>
        <v>#NAME?</v>
      </c>
      <c r="K136" s="24" t="e">
        <f ca="1">(_xludf.IFNA(VLOOKUP(A136,'ET #13'!D:E,2,FALSE),"0"))</f>
        <v>#NAME?</v>
      </c>
      <c r="L136" s="24" t="e">
        <f ca="1">(_xludf.IFNA(VLOOKUP(A136,'ET #14'!D:E,2,FALSE),"0"))</f>
        <v>#NAME?</v>
      </c>
      <c r="M136" s="24" t="e">
        <f ca="1">(_xludf.IFNA(VLOOKUP(A136,'ET #15'!D:E,2,FALSE),"0"))</f>
        <v>#NAME?</v>
      </c>
      <c r="N136" s="24" t="e">
        <f ca="1">(_xludf.IFNA(VLOOKUP(A136,'ET #16'!D:E,2,FALSE),"0"))</f>
        <v>#NAME?</v>
      </c>
    </row>
    <row r="137" spans="1:14" ht="13" x14ac:dyDescent="0.15">
      <c r="A137" s="4" t="str">
        <f>'Attendance Summary'!A139</f>
        <v>Guilliana Lopez</v>
      </c>
      <c r="B137" s="22" t="e">
        <f t="shared" ca="1" si="0"/>
        <v>#NAME?</v>
      </c>
      <c r="C137" s="22" t="e">
        <f ca="1">(_xludf.IFNA(VLOOKUP(A137,'ET #5'!F:G,2,FALSE),"0"))</f>
        <v>#NAME?</v>
      </c>
      <c r="D137" s="23" t="e">
        <f ca="1">(_xludf.IFNA(VLOOKUP(A137,'ET #6'!F:G,2,FALSE),"0"))</f>
        <v>#NAME?</v>
      </c>
      <c r="E137" s="23" t="e">
        <f ca="1">(_xludf.IFNA(VLOOKUP(A137,'ET #7'!F:G,2,FALSE),"0"))</f>
        <v>#NAME?</v>
      </c>
      <c r="F137" s="23" t="e">
        <f ca="1">(_xludf.IFNA(VLOOKUP(A137,'ET #8'!F:G,2,FALSE),"0"))</f>
        <v>#NAME?</v>
      </c>
      <c r="G137" s="23" t="e">
        <f ca="1">(_xludf.IFNA(VLOOKUP(A137,'ET #9'!F:G,2,FALSE),"0"))</f>
        <v>#NAME?</v>
      </c>
      <c r="H137" s="23" t="e">
        <f ca="1">(_xludf.IFNA(VLOOKUP(A137,'ET #10'!D:E,2,FALSE),"0"))</f>
        <v>#NAME?</v>
      </c>
      <c r="I137" s="23" t="e">
        <f ca="1">(_xludf.IFNA(VLOOKUP(A137,'ET #11'!F:G,2,FALSE),"0"))</f>
        <v>#NAME?</v>
      </c>
      <c r="J137" s="23" t="e">
        <f ca="1">(_xludf.IFNA(VLOOKUP(A137,'ET #12'!F:G,2,FALSE),"0"))</f>
        <v>#NAME?</v>
      </c>
      <c r="K137" s="24" t="e">
        <f ca="1">(_xludf.IFNA(VLOOKUP(A137,'ET #13'!D:E,2,FALSE),"0"))</f>
        <v>#NAME?</v>
      </c>
      <c r="L137" s="24" t="e">
        <f ca="1">(_xludf.IFNA(VLOOKUP(A137,'ET #14'!D:E,2,FALSE),"0"))</f>
        <v>#NAME?</v>
      </c>
      <c r="M137" s="24" t="e">
        <f ca="1">(_xludf.IFNA(VLOOKUP(A137,'ET #15'!D:E,2,FALSE),"0"))</f>
        <v>#NAME?</v>
      </c>
      <c r="N137" s="24" t="e">
        <f ca="1">(_xludf.IFNA(VLOOKUP(A137,'ET #16'!D:E,2,FALSE),"0"))</f>
        <v>#NAME?</v>
      </c>
    </row>
    <row r="138" spans="1:14" ht="13" x14ac:dyDescent="0.15">
      <c r="A138" s="4" t="str">
        <f>'Attendance Summary'!A140</f>
        <v>Harith Harizal</v>
      </c>
      <c r="B138" s="22" t="e">
        <f t="shared" ca="1" si="0"/>
        <v>#NAME?</v>
      </c>
      <c r="C138" s="22" t="e">
        <f ca="1">(_xludf.IFNA(VLOOKUP(A138,'ET #5'!F:G,2,FALSE),"0"))</f>
        <v>#NAME?</v>
      </c>
      <c r="D138" s="23" t="e">
        <f ca="1">(_xludf.IFNA(VLOOKUP(A138,'ET #6'!F:G,2,FALSE),"0"))</f>
        <v>#NAME?</v>
      </c>
      <c r="E138" s="23" t="e">
        <f ca="1">(_xludf.IFNA(VLOOKUP(A138,'ET #7'!F:G,2,FALSE),"0"))</f>
        <v>#NAME?</v>
      </c>
      <c r="F138" s="23" t="e">
        <f ca="1">(_xludf.IFNA(VLOOKUP(A138,'ET #8'!F:G,2,FALSE),"0"))</f>
        <v>#NAME?</v>
      </c>
      <c r="G138" s="23" t="e">
        <f ca="1">(_xludf.IFNA(VLOOKUP(A138,'ET #9'!F:G,2,FALSE),"0"))</f>
        <v>#NAME?</v>
      </c>
      <c r="H138" s="23" t="e">
        <f ca="1">(_xludf.IFNA(VLOOKUP(A138,'ET #10'!D:E,2,FALSE),"0"))</f>
        <v>#NAME?</v>
      </c>
      <c r="I138" s="23" t="e">
        <f ca="1">(_xludf.IFNA(VLOOKUP(A138,'ET #11'!F:G,2,FALSE),"0"))</f>
        <v>#NAME?</v>
      </c>
      <c r="J138" s="23" t="e">
        <f ca="1">(_xludf.IFNA(VLOOKUP(A138,'ET #12'!F:G,2,FALSE),"0"))</f>
        <v>#NAME?</v>
      </c>
      <c r="K138" s="24" t="e">
        <f ca="1">(_xludf.IFNA(VLOOKUP(A138,'ET #13'!D:E,2,FALSE),"0"))</f>
        <v>#NAME?</v>
      </c>
      <c r="L138" s="24" t="e">
        <f ca="1">(_xludf.IFNA(VLOOKUP(A138,'ET #14'!D:E,2,FALSE),"0"))</f>
        <v>#NAME?</v>
      </c>
      <c r="M138" s="24" t="e">
        <f ca="1">(_xludf.IFNA(VLOOKUP(A138,'ET #15'!D:E,2,FALSE),"0"))</f>
        <v>#NAME?</v>
      </c>
      <c r="N138" s="24" t="e">
        <f ca="1">(_xludf.IFNA(VLOOKUP(A138,'ET #16'!D:E,2,FALSE),"0"))</f>
        <v>#NAME?</v>
      </c>
    </row>
    <row r="139" spans="1:14" ht="13" x14ac:dyDescent="0.15">
      <c r="A139" s="4" t="str">
        <f>'Attendance Summary'!A141</f>
        <v>Harmoni Hayes</v>
      </c>
      <c r="B139" s="22" t="e">
        <f t="shared" ca="1" si="0"/>
        <v>#NAME?</v>
      </c>
      <c r="C139" s="22" t="e">
        <f ca="1">(_xludf.IFNA(VLOOKUP(A139,'ET #5'!F:G,2,FALSE),"0"))</f>
        <v>#NAME?</v>
      </c>
      <c r="D139" s="23" t="e">
        <f ca="1">(_xludf.IFNA(VLOOKUP(A139,'ET #6'!F:G,2,FALSE),"0"))</f>
        <v>#NAME?</v>
      </c>
      <c r="E139" s="23" t="e">
        <f ca="1">(_xludf.IFNA(VLOOKUP(A139,'ET #7'!F:G,2,FALSE),"0"))</f>
        <v>#NAME?</v>
      </c>
      <c r="F139" s="23" t="e">
        <f ca="1">(_xludf.IFNA(VLOOKUP(A139,'ET #8'!F:G,2,FALSE),"0"))</f>
        <v>#NAME?</v>
      </c>
      <c r="G139" s="23" t="e">
        <f ca="1">(_xludf.IFNA(VLOOKUP(A139,'ET #9'!F:G,2,FALSE),"0"))</f>
        <v>#NAME?</v>
      </c>
      <c r="H139" s="23" t="e">
        <f ca="1">(_xludf.IFNA(VLOOKUP(A139,'ET #10'!D:E,2,FALSE),"0"))</f>
        <v>#NAME?</v>
      </c>
      <c r="I139" s="23" t="e">
        <f ca="1">(_xludf.IFNA(VLOOKUP(A139,'ET #11'!F:G,2,FALSE),"0"))</f>
        <v>#NAME?</v>
      </c>
      <c r="J139" s="23" t="e">
        <f ca="1">(_xludf.IFNA(VLOOKUP(A139,'ET #12'!F:G,2,FALSE),"0"))</f>
        <v>#NAME?</v>
      </c>
      <c r="K139" s="24" t="e">
        <f ca="1">(_xludf.IFNA(VLOOKUP(A139,'ET #13'!D:E,2,FALSE),"0"))</f>
        <v>#NAME?</v>
      </c>
      <c r="L139" s="24" t="e">
        <f ca="1">(_xludf.IFNA(VLOOKUP(A139,'ET #14'!D:E,2,FALSE),"0"))</f>
        <v>#NAME?</v>
      </c>
      <c r="M139" s="24" t="e">
        <f ca="1">(_xludf.IFNA(VLOOKUP(A139,'ET #15'!D:E,2,FALSE),"0"))</f>
        <v>#NAME?</v>
      </c>
      <c r="N139" s="24" t="e">
        <f ca="1">(_xludf.IFNA(VLOOKUP(A139,'ET #16'!D:E,2,FALSE),"0"))</f>
        <v>#NAME?</v>
      </c>
    </row>
    <row r="140" spans="1:14" ht="13" x14ac:dyDescent="0.15">
      <c r="A140" s="4" t="str">
        <f>'Attendance Summary'!A142</f>
        <v>Henry Dominguez</v>
      </c>
      <c r="B140" s="22" t="e">
        <f t="shared" ca="1" si="0"/>
        <v>#NAME?</v>
      </c>
      <c r="C140" s="22" t="e">
        <f ca="1">(_xludf.IFNA(VLOOKUP(A140,'ET #5'!F:G,2,FALSE),"0"))</f>
        <v>#NAME?</v>
      </c>
      <c r="D140" s="23" t="e">
        <f ca="1">(_xludf.IFNA(VLOOKUP(A140,'ET #6'!F:G,2,FALSE),"0"))</f>
        <v>#NAME?</v>
      </c>
      <c r="E140" s="23" t="e">
        <f ca="1">(_xludf.IFNA(VLOOKUP(A140,'ET #7'!F:G,2,FALSE),"0"))</f>
        <v>#NAME?</v>
      </c>
      <c r="F140" s="23" t="e">
        <f ca="1">(_xludf.IFNA(VLOOKUP(A140,'ET #8'!F:G,2,FALSE),"0"))</f>
        <v>#NAME?</v>
      </c>
      <c r="G140" s="23" t="e">
        <f ca="1">(_xludf.IFNA(VLOOKUP(A140,'ET #9'!F:G,2,FALSE),"0"))</f>
        <v>#NAME?</v>
      </c>
      <c r="H140" s="23" t="e">
        <f ca="1">(_xludf.IFNA(VLOOKUP(A140,'ET #10'!D:E,2,FALSE),"0"))</f>
        <v>#NAME?</v>
      </c>
      <c r="I140" s="23" t="e">
        <f ca="1">(_xludf.IFNA(VLOOKUP(A140,'ET #11'!F:G,2,FALSE),"0"))</f>
        <v>#NAME?</v>
      </c>
      <c r="J140" s="23" t="e">
        <f ca="1">(_xludf.IFNA(VLOOKUP(A140,'ET #12'!F:G,2,FALSE),"0"))</f>
        <v>#NAME?</v>
      </c>
      <c r="K140" s="24" t="e">
        <f ca="1">(_xludf.IFNA(VLOOKUP(A140,'ET #13'!D:E,2,FALSE),"0"))</f>
        <v>#NAME?</v>
      </c>
      <c r="L140" s="24" t="e">
        <f ca="1">(_xludf.IFNA(VLOOKUP(A140,'ET #14'!D:E,2,FALSE),"0"))</f>
        <v>#NAME?</v>
      </c>
      <c r="M140" s="24" t="e">
        <f ca="1">(_xludf.IFNA(VLOOKUP(A140,'ET #15'!D:E,2,FALSE),"0"))</f>
        <v>#NAME?</v>
      </c>
      <c r="N140" s="24" t="e">
        <f ca="1">(_xludf.IFNA(VLOOKUP(A140,'ET #16'!D:E,2,FALSE),"0"))</f>
        <v>#NAME?</v>
      </c>
    </row>
    <row r="141" spans="1:14" ht="13" x14ac:dyDescent="0.15">
      <c r="A141" s="4" t="str">
        <f>'Attendance Summary'!A143</f>
        <v>Ifeanyichukwu Chukwurah</v>
      </c>
      <c r="B141" s="22" t="e">
        <f t="shared" ca="1" si="0"/>
        <v>#NAME?</v>
      </c>
      <c r="C141" s="22" t="e">
        <f ca="1">(_xludf.IFNA(VLOOKUP(A141,'ET #5'!F:G,2,FALSE),"0"))</f>
        <v>#NAME?</v>
      </c>
      <c r="D141" s="23" t="e">
        <f ca="1">(_xludf.IFNA(VLOOKUP(A141,'ET #6'!F:G,2,FALSE),"0"))</f>
        <v>#NAME?</v>
      </c>
      <c r="E141" s="23" t="e">
        <f ca="1">(_xludf.IFNA(VLOOKUP(A141,'ET #7'!F:G,2,FALSE),"0"))</f>
        <v>#NAME?</v>
      </c>
      <c r="F141" s="23" t="e">
        <f ca="1">(_xludf.IFNA(VLOOKUP(A141,'ET #8'!F:G,2,FALSE),"0"))</f>
        <v>#NAME?</v>
      </c>
      <c r="G141" s="23" t="e">
        <f ca="1">(_xludf.IFNA(VLOOKUP(A141,'ET #9'!F:G,2,FALSE),"0"))</f>
        <v>#NAME?</v>
      </c>
      <c r="H141" s="23" t="e">
        <f ca="1">(_xludf.IFNA(VLOOKUP(A141,'ET #10'!D:E,2,FALSE),"0"))</f>
        <v>#NAME?</v>
      </c>
      <c r="I141" s="23" t="e">
        <f ca="1">(_xludf.IFNA(VLOOKUP(A141,'ET #11'!F:G,2,FALSE),"0"))</f>
        <v>#NAME?</v>
      </c>
      <c r="J141" s="23" t="e">
        <f ca="1">(_xludf.IFNA(VLOOKUP(A141,'ET #12'!F:G,2,FALSE),"0"))</f>
        <v>#NAME?</v>
      </c>
      <c r="K141" s="24" t="e">
        <f ca="1">(_xludf.IFNA(VLOOKUP(A141,'ET #13'!D:E,2,FALSE),"0"))</f>
        <v>#NAME?</v>
      </c>
      <c r="L141" s="24" t="e">
        <f ca="1">(_xludf.IFNA(VLOOKUP(A141,'ET #14'!D:E,2,FALSE),"0"))</f>
        <v>#NAME?</v>
      </c>
      <c r="M141" s="24" t="e">
        <f ca="1">(_xludf.IFNA(VLOOKUP(A141,'ET #15'!D:E,2,FALSE),"0"))</f>
        <v>#NAME?</v>
      </c>
      <c r="N141" s="24" t="e">
        <f ca="1">(_xludf.IFNA(VLOOKUP(A141,'ET #16'!D:E,2,FALSE),"0"))</f>
        <v>#NAME?</v>
      </c>
    </row>
    <row r="142" spans="1:14" ht="13" x14ac:dyDescent="0.15">
      <c r="A142" s="4" t="str">
        <f>'Attendance Summary'!A144</f>
        <v>Irving Vergara</v>
      </c>
      <c r="B142" s="22" t="e">
        <f t="shared" ca="1" si="0"/>
        <v>#NAME?</v>
      </c>
      <c r="C142" s="22" t="e">
        <f ca="1">(_xludf.IFNA(VLOOKUP(A142,'ET #5'!F:G,2,FALSE),"0"))</f>
        <v>#NAME?</v>
      </c>
      <c r="D142" s="23" t="e">
        <f ca="1">(_xludf.IFNA(VLOOKUP(A142,'ET #6'!F:G,2,FALSE),"0"))</f>
        <v>#NAME?</v>
      </c>
      <c r="E142" s="23" t="e">
        <f ca="1">(_xludf.IFNA(VLOOKUP(A142,'ET #7'!F:G,2,FALSE),"0"))</f>
        <v>#NAME?</v>
      </c>
      <c r="F142" s="23" t="e">
        <f ca="1">(_xludf.IFNA(VLOOKUP(A142,'ET #8'!F:G,2,FALSE),"0"))</f>
        <v>#NAME?</v>
      </c>
      <c r="G142" s="23" t="e">
        <f ca="1">(_xludf.IFNA(VLOOKUP(A142,'ET #9'!F:G,2,FALSE),"0"))</f>
        <v>#NAME?</v>
      </c>
      <c r="H142" s="23" t="e">
        <f ca="1">(_xludf.IFNA(VLOOKUP(A142,'ET #10'!D:E,2,FALSE),"0"))</f>
        <v>#NAME?</v>
      </c>
      <c r="I142" s="23" t="e">
        <f ca="1">(_xludf.IFNA(VLOOKUP(A142,'ET #11'!F:G,2,FALSE),"0"))</f>
        <v>#NAME?</v>
      </c>
      <c r="J142" s="23" t="e">
        <f ca="1">(_xludf.IFNA(VLOOKUP(A142,'ET #12'!F:G,2,FALSE),"0"))</f>
        <v>#NAME?</v>
      </c>
      <c r="K142" s="24" t="e">
        <f ca="1">(_xludf.IFNA(VLOOKUP(A142,'ET #13'!D:E,2,FALSE),"0"))</f>
        <v>#NAME?</v>
      </c>
      <c r="L142" s="24" t="e">
        <f ca="1">(_xludf.IFNA(VLOOKUP(A142,'ET #14'!D:E,2,FALSE),"0"))</f>
        <v>#NAME?</v>
      </c>
      <c r="M142" s="24" t="e">
        <f ca="1">(_xludf.IFNA(VLOOKUP(A142,'ET #15'!D:E,2,FALSE),"0"))</f>
        <v>#NAME?</v>
      </c>
      <c r="N142" s="24" t="e">
        <f ca="1">(_xludf.IFNA(VLOOKUP(A142,'ET #16'!D:E,2,FALSE),"0"))</f>
        <v>#NAME?</v>
      </c>
    </row>
    <row r="143" spans="1:14" ht="13" x14ac:dyDescent="0.15">
      <c r="A143" s="4" t="str">
        <f>'Attendance Summary'!A145</f>
        <v>Isaac Ahonle</v>
      </c>
      <c r="B143" s="22" t="e">
        <f t="shared" ca="1" si="0"/>
        <v>#NAME?</v>
      </c>
      <c r="C143" s="22" t="e">
        <f ca="1">(_xludf.IFNA(VLOOKUP(A143,'ET #5'!F:G,2,FALSE),"0"))</f>
        <v>#NAME?</v>
      </c>
      <c r="D143" s="23" t="e">
        <f ca="1">(_xludf.IFNA(VLOOKUP(A143,'ET #6'!F:G,2,FALSE),"0"))</f>
        <v>#NAME?</v>
      </c>
      <c r="E143" s="23" t="e">
        <f ca="1">(_xludf.IFNA(VLOOKUP(A143,'ET #7'!F:G,2,FALSE),"0"))</f>
        <v>#NAME?</v>
      </c>
      <c r="F143" s="23" t="e">
        <f ca="1">(_xludf.IFNA(VLOOKUP(A143,'ET #8'!F:G,2,FALSE),"0"))</f>
        <v>#NAME?</v>
      </c>
      <c r="G143" s="23" t="e">
        <f ca="1">(_xludf.IFNA(VLOOKUP(A143,'ET #9'!F:G,2,FALSE),"0"))</f>
        <v>#NAME?</v>
      </c>
      <c r="H143" s="23" t="e">
        <f ca="1">(_xludf.IFNA(VLOOKUP(A143,'ET #10'!D:E,2,FALSE),"0"))</f>
        <v>#NAME?</v>
      </c>
      <c r="I143" s="23" t="e">
        <f ca="1">(_xludf.IFNA(VLOOKUP(A143,'ET #11'!F:G,2,FALSE),"0"))</f>
        <v>#NAME?</v>
      </c>
      <c r="J143" s="23" t="e">
        <f ca="1">(_xludf.IFNA(VLOOKUP(A143,'ET #12'!F:G,2,FALSE),"0"))</f>
        <v>#NAME?</v>
      </c>
      <c r="K143" s="24" t="e">
        <f ca="1">(_xludf.IFNA(VLOOKUP(A143,'ET #13'!D:E,2,FALSE),"0"))</f>
        <v>#NAME?</v>
      </c>
      <c r="L143" s="24" t="e">
        <f ca="1">(_xludf.IFNA(VLOOKUP(A143,'ET #14'!D:E,2,FALSE),"0"))</f>
        <v>#NAME?</v>
      </c>
      <c r="M143" s="24" t="e">
        <f ca="1">(_xludf.IFNA(VLOOKUP(A143,'ET #15'!D:E,2,FALSE),"0"))</f>
        <v>#NAME?</v>
      </c>
      <c r="N143" s="24" t="e">
        <f ca="1">(_xludf.IFNA(VLOOKUP(A143,'ET #16'!D:E,2,FALSE),"0"))</f>
        <v>#NAME?</v>
      </c>
    </row>
    <row r="144" spans="1:14" ht="13" x14ac:dyDescent="0.15">
      <c r="A144" s="4" t="str">
        <f>'Attendance Summary'!A146</f>
        <v>Isaac Carrizales</v>
      </c>
      <c r="B144" s="22" t="e">
        <f t="shared" ca="1" si="0"/>
        <v>#NAME?</v>
      </c>
      <c r="C144" s="22" t="e">
        <f ca="1">(_xludf.IFNA(VLOOKUP(A144,'ET #5'!F:G,2,FALSE),"0"))</f>
        <v>#NAME?</v>
      </c>
      <c r="D144" s="23" t="e">
        <f ca="1">(_xludf.IFNA(VLOOKUP(A144,'ET #6'!F:G,2,FALSE),"0"))</f>
        <v>#NAME?</v>
      </c>
      <c r="E144" s="23" t="e">
        <f ca="1">(_xludf.IFNA(VLOOKUP(A144,'ET #7'!F:G,2,FALSE),"0"))</f>
        <v>#NAME?</v>
      </c>
      <c r="F144" s="23" t="e">
        <f ca="1">(_xludf.IFNA(VLOOKUP(A144,'ET #8'!F:G,2,FALSE),"0"))</f>
        <v>#NAME?</v>
      </c>
      <c r="G144" s="23" t="e">
        <f ca="1">(_xludf.IFNA(VLOOKUP(A144,'ET #9'!F:G,2,FALSE),"0"))</f>
        <v>#NAME?</v>
      </c>
      <c r="H144" s="23" t="e">
        <f ca="1">(_xludf.IFNA(VLOOKUP(A144,'ET #10'!D:E,2,FALSE),"0"))</f>
        <v>#NAME?</v>
      </c>
      <c r="I144" s="23" t="e">
        <f ca="1">(_xludf.IFNA(VLOOKUP(A144,'ET #11'!F:G,2,FALSE),"0"))</f>
        <v>#NAME?</v>
      </c>
      <c r="J144" s="23" t="e">
        <f ca="1">(_xludf.IFNA(VLOOKUP(A144,'ET #12'!F:G,2,FALSE),"0"))</f>
        <v>#NAME?</v>
      </c>
      <c r="K144" s="24" t="e">
        <f ca="1">(_xludf.IFNA(VLOOKUP(A144,'ET #13'!D:E,2,FALSE),"0"))</f>
        <v>#NAME?</v>
      </c>
      <c r="L144" s="24" t="e">
        <f ca="1">(_xludf.IFNA(VLOOKUP(A144,'ET #14'!D:E,2,FALSE),"0"))</f>
        <v>#NAME?</v>
      </c>
      <c r="M144" s="24" t="e">
        <f ca="1">(_xludf.IFNA(VLOOKUP(A144,'ET #15'!D:E,2,FALSE),"0"))</f>
        <v>#NAME?</v>
      </c>
      <c r="N144" s="24" t="e">
        <f ca="1">(_xludf.IFNA(VLOOKUP(A144,'ET #16'!D:E,2,FALSE),"0"))</f>
        <v>#NAME?</v>
      </c>
    </row>
    <row r="145" spans="1:14" ht="13" x14ac:dyDescent="0.15">
      <c r="A145" s="4" t="str">
        <f>'Attendance Summary'!A147</f>
        <v>Isabel Suarez</v>
      </c>
      <c r="B145" s="22" t="e">
        <f t="shared" ca="1" si="0"/>
        <v>#NAME?</v>
      </c>
      <c r="C145" s="22" t="e">
        <f ca="1">(_xludf.IFNA(VLOOKUP(A145,'ET #5'!F:G,2,FALSE),"0"))</f>
        <v>#NAME?</v>
      </c>
      <c r="D145" s="23" t="e">
        <f ca="1">(_xludf.IFNA(VLOOKUP(A145,'ET #6'!F:G,2,FALSE),"0"))</f>
        <v>#NAME?</v>
      </c>
      <c r="E145" s="23" t="e">
        <f ca="1">(_xludf.IFNA(VLOOKUP(A145,'ET #7'!F:G,2,FALSE),"0"))</f>
        <v>#NAME?</v>
      </c>
      <c r="F145" s="23" t="e">
        <f ca="1">(_xludf.IFNA(VLOOKUP(A145,'ET #8'!F:G,2,FALSE),"0"))</f>
        <v>#NAME?</v>
      </c>
      <c r="G145" s="23" t="e">
        <f ca="1">(_xludf.IFNA(VLOOKUP(A145,'ET #9'!F:G,2,FALSE),"0"))</f>
        <v>#NAME?</v>
      </c>
      <c r="H145" s="23" t="e">
        <f ca="1">(_xludf.IFNA(VLOOKUP(A145,'ET #10'!D:E,2,FALSE),"0"))</f>
        <v>#NAME?</v>
      </c>
      <c r="I145" s="23" t="e">
        <f ca="1">(_xludf.IFNA(VLOOKUP(A145,'ET #11'!F:G,2,FALSE),"0"))</f>
        <v>#NAME?</v>
      </c>
      <c r="J145" s="23" t="e">
        <f ca="1">(_xludf.IFNA(VLOOKUP(A145,'ET #12'!F:G,2,FALSE),"0"))</f>
        <v>#NAME?</v>
      </c>
      <c r="K145" s="24" t="e">
        <f ca="1">(_xludf.IFNA(VLOOKUP(A145,'ET #13'!D:E,2,FALSE),"0"))</f>
        <v>#NAME?</v>
      </c>
      <c r="L145" s="24" t="e">
        <f ca="1">(_xludf.IFNA(VLOOKUP(A145,'ET #14'!D:E,2,FALSE),"0"))</f>
        <v>#NAME?</v>
      </c>
      <c r="M145" s="24" t="e">
        <f ca="1">(_xludf.IFNA(VLOOKUP(A145,'ET #15'!D:E,2,FALSE),"0"))</f>
        <v>#NAME?</v>
      </c>
      <c r="N145" s="24" t="e">
        <f ca="1">(_xludf.IFNA(VLOOKUP(A145,'ET #16'!D:E,2,FALSE),"0"))</f>
        <v>#NAME?</v>
      </c>
    </row>
    <row r="146" spans="1:14" ht="13" x14ac:dyDescent="0.15">
      <c r="A146" s="4" t="str">
        <f>'Attendance Summary'!A148</f>
        <v>Isabella Gangle</v>
      </c>
      <c r="B146" s="22" t="e">
        <f t="shared" ca="1" si="0"/>
        <v>#NAME?</v>
      </c>
      <c r="C146" s="22" t="e">
        <f ca="1">(_xludf.IFNA(VLOOKUP(A146,'ET #5'!F:G,2,FALSE),"0"))</f>
        <v>#NAME?</v>
      </c>
      <c r="D146" s="23" t="e">
        <f ca="1">(_xludf.IFNA(VLOOKUP(A146,'ET #6'!F:G,2,FALSE),"0"))</f>
        <v>#NAME?</v>
      </c>
      <c r="E146" s="23" t="e">
        <f ca="1">(_xludf.IFNA(VLOOKUP(A146,'ET #7'!F:G,2,FALSE),"0"))</f>
        <v>#NAME?</v>
      </c>
      <c r="F146" s="23" t="e">
        <f ca="1">(_xludf.IFNA(VLOOKUP(A146,'ET #8'!F:G,2,FALSE),"0"))</f>
        <v>#NAME?</v>
      </c>
      <c r="G146" s="23" t="e">
        <f ca="1">(_xludf.IFNA(VLOOKUP(A146,'ET #9'!F:G,2,FALSE),"0"))</f>
        <v>#NAME?</v>
      </c>
      <c r="H146" s="23" t="e">
        <f ca="1">(_xludf.IFNA(VLOOKUP(A146,'ET #10'!D:E,2,FALSE),"0"))</f>
        <v>#NAME?</v>
      </c>
      <c r="I146" s="23" t="e">
        <f ca="1">(_xludf.IFNA(VLOOKUP(A146,'ET #11'!F:G,2,FALSE),"0"))</f>
        <v>#NAME?</v>
      </c>
      <c r="J146" s="23" t="e">
        <f ca="1">(_xludf.IFNA(VLOOKUP(A146,'ET #12'!F:G,2,FALSE),"0"))</f>
        <v>#NAME?</v>
      </c>
      <c r="K146" s="24" t="e">
        <f ca="1">(_xludf.IFNA(VLOOKUP(A146,'ET #13'!D:E,2,FALSE),"0"))</f>
        <v>#NAME?</v>
      </c>
      <c r="L146" s="24" t="e">
        <f ca="1">(_xludf.IFNA(VLOOKUP(A146,'ET #14'!D:E,2,FALSE),"0"))</f>
        <v>#NAME?</v>
      </c>
      <c r="M146" s="24" t="e">
        <f ca="1">(_xludf.IFNA(VLOOKUP(A146,'ET #15'!D:E,2,FALSE),"0"))</f>
        <v>#NAME?</v>
      </c>
      <c r="N146" s="24" t="e">
        <f ca="1">(_xludf.IFNA(VLOOKUP(A146,'ET #16'!D:E,2,FALSE),"0"))</f>
        <v>#NAME?</v>
      </c>
    </row>
    <row r="147" spans="1:14" ht="13" x14ac:dyDescent="0.15">
      <c r="A147" s="4" t="str">
        <f>'Attendance Summary'!A149</f>
        <v>Isiah Martinez</v>
      </c>
      <c r="B147" s="22" t="e">
        <f t="shared" ca="1" si="0"/>
        <v>#NAME?</v>
      </c>
      <c r="C147" s="22" t="e">
        <f ca="1">(_xludf.IFNA(VLOOKUP(A147,'ET #5'!F:G,2,FALSE),"0"))</f>
        <v>#NAME?</v>
      </c>
      <c r="D147" s="23" t="e">
        <f ca="1">(_xludf.IFNA(VLOOKUP(A147,'ET #6'!F:G,2,FALSE),"0"))</f>
        <v>#NAME?</v>
      </c>
      <c r="E147" s="23" t="e">
        <f ca="1">(_xludf.IFNA(VLOOKUP(A147,'ET #7'!F:G,2,FALSE),"0"))</f>
        <v>#NAME?</v>
      </c>
      <c r="F147" s="23" t="e">
        <f ca="1">(_xludf.IFNA(VLOOKUP(A147,'ET #8'!F:G,2,FALSE),"0"))</f>
        <v>#NAME?</v>
      </c>
      <c r="G147" s="23" t="e">
        <f ca="1">(_xludf.IFNA(VLOOKUP(A147,'ET #9'!F:G,2,FALSE),"0"))</f>
        <v>#NAME?</v>
      </c>
      <c r="H147" s="23" t="e">
        <f ca="1">(_xludf.IFNA(VLOOKUP(A147,'ET #10'!D:E,2,FALSE),"0"))</f>
        <v>#NAME?</v>
      </c>
      <c r="I147" s="23" t="e">
        <f ca="1">(_xludf.IFNA(VLOOKUP(A147,'ET #11'!F:G,2,FALSE),"0"))</f>
        <v>#NAME?</v>
      </c>
      <c r="J147" s="23" t="e">
        <f ca="1">(_xludf.IFNA(VLOOKUP(A147,'ET #12'!F:G,2,FALSE),"0"))</f>
        <v>#NAME?</v>
      </c>
      <c r="K147" s="24" t="e">
        <f ca="1">(_xludf.IFNA(VLOOKUP(A147,'ET #13'!D:E,2,FALSE),"0"))</f>
        <v>#NAME?</v>
      </c>
      <c r="L147" s="24" t="e">
        <f ca="1">(_xludf.IFNA(VLOOKUP(A147,'ET #14'!D:E,2,FALSE),"0"))</f>
        <v>#NAME?</v>
      </c>
      <c r="M147" s="24" t="e">
        <f ca="1">(_xludf.IFNA(VLOOKUP(A147,'ET #15'!D:E,2,FALSE),"0"))</f>
        <v>#NAME?</v>
      </c>
      <c r="N147" s="24" t="e">
        <f ca="1">(_xludf.IFNA(VLOOKUP(A147,'ET #16'!D:E,2,FALSE),"0"))</f>
        <v>#NAME?</v>
      </c>
    </row>
    <row r="148" spans="1:14" ht="13" x14ac:dyDescent="0.15">
      <c r="A148" s="4" t="str">
        <f>'Attendance Summary'!A150</f>
        <v>Ja'Mya Rogers</v>
      </c>
      <c r="B148" s="22" t="e">
        <f t="shared" ca="1" si="0"/>
        <v>#NAME?</v>
      </c>
      <c r="C148" s="22" t="e">
        <f ca="1">(_xludf.IFNA(VLOOKUP(A148,'ET #5'!F:G,2,FALSE),"0"))</f>
        <v>#NAME?</v>
      </c>
      <c r="D148" s="23" t="e">
        <f ca="1">(_xludf.IFNA(VLOOKUP(A148,'ET #6'!F:G,2,FALSE),"0"))</f>
        <v>#NAME?</v>
      </c>
      <c r="E148" s="23" t="e">
        <f ca="1">(_xludf.IFNA(VLOOKUP(A148,'ET #7'!F:G,2,FALSE),"0"))</f>
        <v>#NAME?</v>
      </c>
      <c r="F148" s="23" t="e">
        <f ca="1">(_xludf.IFNA(VLOOKUP(A148,'ET #8'!F:G,2,FALSE),"0"))</f>
        <v>#NAME?</v>
      </c>
      <c r="G148" s="23" t="e">
        <f ca="1">(_xludf.IFNA(VLOOKUP(A148,'ET #9'!F:G,2,FALSE),"0"))</f>
        <v>#NAME?</v>
      </c>
      <c r="H148" s="23" t="e">
        <f ca="1">(_xludf.IFNA(VLOOKUP(A148,'ET #10'!D:E,2,FALSE),"0"))</f>
        <v>#NAME?</v>
      </c>
      <c r="I148" s="23" t="e">
        <f ca="1">(_xludf.IFNA(VLOOKUP(A148,'ET #11'!F:G,2,FALSE),"0"))</f>
        <v>#NAME?</v>
      </c>
      <c r="J148" s="23" t="e">
        <f ca="1">(_xludf.IFNA(VLOOKUP(A148,'ET #12'!F:G,2,FALSE),"0"))</f>
        <v>#NAME?</v>
      </c>
      <c r="K148" s="24" t="e">
        <f ca="1">(_xludf.IFNA(VLOOKUP(A148,'ET #13'!D:E,2,FALSE),"0"))</f>
        <v>#NAME?</v>
      </c>
      <c r="L148" s="24" t="e">
        <f ca="1">(_xludf.IFNA(VLOOKUP(A148,'ET #14'!D:E,2,FALSE),"0"))</f>
        <v>#NAME?</v>
      </c>
      <c r="M148" s="24" t="e">
        <f ca="1">(_xludf.IFNA(VLOOKUP(A148,'ET #15'!D:E,2,FALSE),"0"))</f>
        <v>#NAME?</v>
      </c>
      <c r="N148" s="24" t="e">
        <f ca="1">(_xludf.IFNA(VLOOKUP(A148,'ET #16'!D:E,2,FALSE),"0"))</f>
        <v>#NAME?</v>
      </c>
    </row>
    <row r="149" spans="1:14" ht="13" x14ac:dyDescent="0.15">
      <c r="A149" s="4" t="str">
        <f>'Attendance Summary'!A151</f>
        <v>Jack Nguyen</v>
      </c>
      <c r="B149" s="22" t="e">
        <f t="shared" ca="1" si="0"/>
        <v>#NAME?</v>
      </c>
      <c r="C149" s="22" t="e">
        <f ca="1">(_xludf.IFNA(VLOOKUP(A149,'ET #5'!F:G,2,FALSE),"0"))</f>
        <v>#NAME?</v>
      </c>
      <c r="D149" s="23" t="e">
        <f ca="1">(_xludf.IFNA(VLOOKUP(A149,'ET #6'!F:G,2,FALSE),"0"))</f>
        <v>#NAME?</v>
      </c>
      <c r="E149" s="23" t="e">
        <f ca="1">(_xludf.IFNA(VLOOKUP(A149,'ET #7'!F:G,2,FALSE),"0"))</f>
        <v>#NAME?</v>
      </c>
      <c r="F149" s="23" t="e">
        <f ca="1">(_xludf.IFNA(VLOOKUP(A149,'ET #8'!F:G,2,FALSE),"0"))</f>
        <v>#NAME?</v>
      </c>
      <c r="G149" s="23" t="e">
        <f ca="1">(_xludf.IFNA(VLOOKUP(A149,'ET #9'!F:G,2,FALSE),"0"))</f>
        <v>#NAME?</v>
      </c>
      <c r="H149" s="23" t="e">
        <f ca="1">(_xludf.IFNA(VLOOKUP(A149,'ET #10'!D:E,2,FALSE),"0"))</f>
        <v>#NAME?</v>
      </c>
      <c r="I149" s="23" t="e">
        <f ca="1">(_xludf.IFNA(VLOOKUP(A149,'ET #11'!F:G,2,FALSE),"0"))</f>
        <v>#NAME?</v>
      </c>
      <c r="J149" s="23" t="e">
        <f ca="1">(_xludf.IFNA(VLOOKUP(A149,'ET #12'!F:G,2,FALSE),"0"))</f>
        <v>#NAME?</v>
      </c>
      <c r="K149" s="24" t="e">
        <f ca="1">(_xludf.IFNA(VLOOKUP(A149,'ET #13'!D:E,2,FALSE),"0"))</f>
        <v>#NAME?</v>
      </c>
      <c r="L149" s="24" t="e">
        <f ca="1">(_xludf.IFNA(VLOOKUP(A149,'ET #14'!D:E,2,FALSE),"0"))</f>
        <v>#NAME?</v>
      </c>
      <c r="M149" s="24" t="e">
        <f ca="1">(_xludf.IFNA(VLOOKUP(A149,'ET #15'!D:E,2,FALSE),"0"))</f>
        <v>#NAME?</v>
      </c>
      <c r="N149" s="24" t="e">
        <f ca="1">(_xludf.IFNA(VLOOKUP(A149,'ET #16'!D:E,2,FALSE),"0"))</f>
        <v>#NAME?</v>
      </c>
    </row>
    <row r="150" spans="1:14" ht="13" x14ac:dyDescent="0.15">
      <c r="A150" s="4" t="str">
        <f>'Attendance Summary'!A152</f>
        <v>Jack Trujillo</v>
      </c>
      <c r="B150" s="22" t="e">
        <f t="shared" ca="1" si="0"/>
        <v>#NAME?</v>
      </c>
      <c r="C150" s="22" t="e">
        <f ca="1">(_xludf.IFNA(VLOOKUP(A150,'ET #5'!F:G,2,FALSE),"0"))</f>
        <v>#NAME?</v>
      </c>
      <c r="D150" s="23" t="e">
        <f ca="1">(_xludf.IFNA(VLOOKUP(A150,'ET #6'!F:G,2,FALSE),"0"))</f>
        <v>#NAME?</v>
      </c>
      <c r="E150" s="23" t="e">
        <f ca="1">(_xludf.IFNA(VLOOKUP(A150,'ET #7'!F:G,2,FALSE),"0"))</f>
        <v>#NAME?</v>
      </c>
      <c r="F150" s="23" t="e">
        <f ca="1">(_xludf.IFNA(VLOOKUP(A150,'ET #8'!F:G,2,FALSE),"0"))</f>
        <v>#NAME?</v>
      </c>
      <c r="G150" s="23" t="e">
        <f ca="1">(_xludf.IFNA(VLOOKUP(A150,'ET #9'!F:G,2,FALSE),"0"))</f>
        <v>#NAME?</v>
      </c>
      <c r="H150" s="23" t="e">
        <f ca="1">(_xludf.IFNA(VLOOKUP(A150,'ET #10'!D:E,2,FALSE),"0"))</f>
        <v>#NAME?</v>
      </c>
      <c r="I150" s="23" t="e">
        <f ca="1">(_xludf.IFNA(VLOOKUP(A150,'ET #11'!F:G,2,FALSE),"0"))</f>
        <v>#NAME?</v>
      </c>
      <c r="J150" s="23" t="e">
        <f ca="1">(_xludf.IFNA(VLOOKUP(A150,'ET #12'!F:G,2,FALSE),"0"))</f>
        <v>#NAME?</v>
      </c>
      <c r="K150" s="24" t="e">
        <f ca="1">(_xludf.IFNA(VLOOKUP(A150,'ET #13'!D:E,2,FALSE),"0"))</f>
        <v>#NAME?</v>
      </c>
      <c r="L150" s="24" t="e">
        <f ca="1">(_xludf.IFNA(VLOOKUP(A150,'ET #14'!D:E,2,FALSE),"0"))</f>
        <v>#NAME?</v>
      </c>
      <c r="M150" s="24" t="e">
        <f ca="1">(_xludf.IFNA(VLOOKUP(A150,'ET #15'!D:E,2,FALSE),"0"))</f>
        <v>#NAME?</v>
      </c>
      <c r="N150" s="24" t="e">
        <f ca="1">(_xludf.IFNA(VLOOKUP(A150,'ET #16'!D:E,2,FALSE),"0"))</f>
        <v>#NAME?</v>
      </c>
    </row>
    <row r="151" spans="1:14" ht="13" x14ac:dyDescent="0.15">
      <c r="A151" s="4" t="str">
        <f>'Attendance Summary'!A153</f>
        <v>Jaden Desmond</v>
      </c>
      <c r="B151" s="22" t="e">
        <f t="shared" ca="1" si="0"/>
        <v>#NAME?</v>
      </c>
      <c r="C151" s="22" t="e">
        <f ca="1">(_xludf.IFNA(VLOOKUP(A151,'ET #5'!F:G,2,FALSE),"0"))</f>
        <v>#NAME?</v>
      </c>
      <c r="D151" s="23" t="e">
        <f ca="1">(_xludf.IFNA(VLOOKUP(A151,'ET #6'!F:G,2,FALSE),"0"))</f>
        <v>#NAME?</v>
      </c>
      <c r="E151" s="23" t="e">
        <f ca="1">(_xludf.IFNA(VLOOKUP(A151,'ET #7'!F:G,2,FALSE),"0"))</f>
        <v>#NAME?</v>
      </c>
      <c r="F151" s="23" t="e">
        <f ca="1">(_xludf.IFNA(VLOOKUP(A151,'ET #8'!F:G,2,FALSE),"0"))</f>
        <v>#NAME?</v>
      </c>
      <c r="G151" s="23" t="e">
        <f ca="1">(_xludf.IFNA(VLOOKUP(A151,'ET #9'!F:G,2,FALSE),"0"))</f>
        <v>#NAME?</v>
      </c>
      <c r="H151" s="23" t="e">
        <f ca="1">(_xludf.IFNA(VLOOKUP(A151,'ET #10'!D:E,2,FALSE),"0"))</f>
        <v>#NAME?</v>
      </c>
      <c r="I151" s="23" t="e">
        <f ca="1">(_xludf.IFNA(VLOOKUP(A151,'ET #11'!F:G,2,FALSE),"0"))</f>
        <v>#NAME?</v>
      </c>
      <c r="J151" s="23" t="e">
        <f ca="1">(_xludf.IFNA(VLOOKUP(A151,'ET #12'!F:G,2,FALSE),"0"))</f>
        <v>#NAME?</v>
      </c>
      <c r="K151" s="24" t="e">
        <f ca="1">(_xludf.IFNA(VLOOKUP(A151,'ET #13'!D:E,2,FALSE),"0"))</f>
        <v>#NAME?</v>
      </c>
      <c r="L151" s="24" t="e">
        <f ca="1">(_xludf.IFNA(VLOOKUP(A151,'ET #14'!D:E,2,FALSE),"0"))</f>
        <v>#NAME?</v>
      </c>
      <c r="M151" s="24" t="e">
        <f ca="1">(_xludf.IFNA(VLOOKUP(A151,'ET #15'!D:E,2,FALSE),"0"))</f>
        <v>#NAME?</v>
      </c>
      <c r="N151" s="24" t="e">
        <f ca="1">(_xludf.IFNA(VLOOKUP(A151,'ET #16'!D:E,2,FALSE),"0"))</f>
        <v>#NAME?</v>
      </c>
    </row>
    <row r="152" spans="1:14" ht="13" x14ac:dyDescent="0.15">
      <c r="A152" s="4" t="str">
        <f>'Attendance Summary'!A154</f>
        <v>Jaime Bautista</v>
      </c>
      <c r="B152" s="22" t="e">
        <f t="shared" ca="1" si="0"/>
        <v>#NAME?</v>
      </c>
      <c r="C152" s="22" t="e">
        <f ca="1">(_xludf.IFNA(VLOOKUP(A152,'ET #5'!F:G,2,FALSE),"0"))</f>
        <v>#NAME?</v>
      </c>
      <c r="D152" s="23" t="e">
        <f ca="1">(_xludf.IFNA(VLOOKUP(A152,'ET #6'!F:G,2,FALSE),"0"))</f>
        <v>#NAME?</v>
      </c>
      <c r="E152" s="23" t="e">
        <f ca="1">(_xludf.IFNA(VLOOKUP(A152,'ET #7'!F:G,2,FALSE),"0"))</f>
        <v>#NAME?</v>
      </c>
      <c r="F152" s="23" t="e">
        <f ca="1">(_xludf.IFNA(VLOOKUP(A152,'ET #8'!F:G,2,FALSE),"0"))</f>
        <v>#NAME?</v>
      </c>
      <c r="G152" s="23" t="e">
        <f ca="1">(_xludf.IFNA(VLOOKUP(A152,'ET #9'!F:G,2,FALSE),"0"))</f>
        <v>#NAME?</v>
      </c>
      <c r="H152" s="23" t="e">
        <f ca="1">(_xludf.IFNA(VLOOKUP(A152,'ET #10'!D:E,2,FALSE),"0"))</f>
        <v>#NAME?</v>
      </c>
      <c r="I152" s="23" t="e">
        <f ca="1">(_xludf.IFNA(VLOOKUP(A152,'ET #11'!F:G,2,FALSE),"0"))</f>
        <v>#NAME?</v>
      </c>
      <c r="J152" s="23" t="e">
        <f ca="1">(_xludf.IFNA(VLOOKUP(A152,'ET #12'!F:G,2,FALSE),"0"))</f>
        <v>#NAME?</v>
      </c>
      <c r="K152" s="24" t="e">
        <f ca="1">(_xludf.IFNA(VLOOKUP(A152,'ET #13'!D:E,2,FALSE),"0"))</f>
        <v>#NAME?</v>
      </c>
      <c r="L152" s="24" t="e">
        <f ca="1">(_xludf.IFNA(VLOOKUP(A152,'ET #14'!D:E,2,FALSE),"0"))</f>
        <v>#NAME?</v>
      </c>
      <c r="M152" s="24" t="e">
        <f ca="1">(_xludf.IFNA(VLOOKUP(A152,'ET #15'!D:E,2,FALSE),"0"))</f>
        <v>#NAME?</v>
      </c>
      <c r="N152" s="24" t="e">
        <f ca="1">(_xludf.IFNA(VLOOKUP(A152,'ET #16'!D:E,2,FALSE),"0"))</f>
        <v>#NAME?</v>
      </c>
    </row>
    <row r="153" spans="1:14" ht="13" x14ac:dyDescent="0.15">
      <c r="A153" s="4" t="str">
        <f>'Attendance Summary'!A155</f>
        <v>Jair Cedillo</v>
      </c>
      <c r="B153" s="22" t="e">
        <f t="shared" ca="1" si="0"/>
        <v>#NAME?</v>
      </c>
      <c r="C153" s="22" t="e">
        <f ca="1">(_xludf.IFNA(VLOOKUP(A153,'ET #5'!F:G,2,FALSE),"0"))</f>
        <v>#NAME?</v>
      </c>
      <c r="D153" s="23" t="e">
        <f ca="1">(_xludf.IFNA(VLOOKUP(A153,'ET #6'!F:G,2,FALSE),"0"))</f>
        <v>#NAME?</v>
      </c>
      <c r="E153" s="23" t="e">
        <f ca="1">(_xludf.IFNA(VLOOKUP(A153,'ET #7'!F:G,2,FALSE),"0"))</f>
        <v>#NAME?</v>
      </c>
      <c r="F153" s="23" t="e">
        <f ca="1">(_xludf.IFNA(VLOOKUP(A153,'ET #8'!F:G,2,FALSE),"0"))</f>
        <v>#NAME?</v>
      </c>
      <c r="G153" s="23" t="e">
        <f ca="1">(_xludf.IFNA(VLOOKUP(A153,'ET #9'!F:G,2,FALSE),"0"))</f>
        <v>#NAME?</v>
      </c>
      <c r="H153" s="23" t="e">
        <f ca="1">(_xludf.IFNA(VLOOKUP(A153,'ET #10'!D:E,2,FALSE),"0"))</f>
        <v>#NAME?</v>
      </c>
      <c r="I153" s="23" t="e">
        <f ca="1">(_xludf.IFNA(VLOOKUP(A153,'ET #11'!F:G,2,FALSE),"0"))</f>
        <v>#NAME?</v>
      </c>
      <c r="J153" s="23" t="e">
        <f ca="1">(_xludf.IFNA(VLOOKUP(A153,'ET #12'!F:G,2,FALSE),"0"))</f>
        <v>#NAME?</v>
      </c>
      <c r="K153" s="24" t="e">
        <f ca="1">(_xludf.IFNA(VLOOKUP(A153,'ET #13'!D:E,2,FALSE),"0"))</f>
        <v>#NAME?</v>
      </c>
      <c r="L153" s="24" t="e">
        <f ca="1">(_xludf.IFNA(VLOOKUP(A153,'ET #14'!D:E,2,FALSE),"0"))</f>
        <v>#NAME?</v>
      </c>
      <c r="M153" s="24" t="e">
        <f ca="1">(_xludf.IFNA(VLOOKUP(A153,'ET #15'!D:E,2,FALSE),"0"))</f>
        <v>#NAME?</v>
      </c>
      <c r="N153" s="24" t="e">
        <f ca="1">(_xludf.IFNA(VLOOKUP(A153,'ET #16'!D:E,2,FALSE),"0"))</f>
        <v>#NAME?</v>
      </c>
    </row>
    <row r="154" spans="1:14" ht="13" x14ac:dyDescent="0.15">
      <c r="A154" s="4" t="str">
        <f>'Attendance Summary'!A156</f>
        <v>Jake Reed</v>
      </c>
      <c r="B154" s="22" t="e">
        <f t="shared" ca="1" si="0"/>
        <v>#NAME?</v>
      </c>
      <c r="C154" s="22" t="e">
        <f ca="1">(_xludf.IFNA(VLOOKUP(A154,'ET #5'!F:G,2,FALSE),"0"))</f>
        <v>#NAME?</v>
      </c>
      <c r="D154" s="23" t="e">
        <f ca="1">(_xludf.IFNA(VLOOKUP(A154,'ET #6'!F:G,2,FALSE),"0"))</f>
        <v>#NAME?</v>
      </c>
      <c r="E154" s="23" t="e">
        <f ca="1">(_xludf.IFNA(VLOOKUP(A154,'ET #7'!F:G,2,FALSE),"0"))</f>
        <v>#NAME?</v>
      </c>
      <c r="F154" s="23" t="e">
        <f ca="1">(_xludf.IFNA(VLOOKUP(A154,'ET #8'!F:G,2,FALSE),"0"))</f>
        <v>#NAME?</v>
      </c>
      <c r="G154" s="23" t="e">
        <f ca="1">(_xludf.IFNA(VLOOKUP(A154,'ET #9'!F:G,2,FALSE),"0"))</f>
        <v>#NAME?</v>
      </c>
      <c r="H154" s="23" t="e">
        <f ca="1">(_xludf.IFNA(VLOOKUP(A154,'ET #10'!D:E,2,FALSE),"0"))</f>
        <v>#NAME?</v>
      </c>
      <c r="I154" s="23" t="e">
        <f ca="1">(_xludf.IFNA(VLOOKUP(A154,'ET #11'!F:G,2,FALSE),"0"))</f>
        <v>#NAME?</v>
      </c>
      <c r="J154" s="23" t="e">
        <f ca="1">(_xludf.IFNA(VLOOKUP(A154,'ET #12'!F:G,2,FALSE),"0"))</f>
        <v>#NAME?</v>
      </c>
      <c r="K154" s="24" t="e">
        <f ca="1">(_xludf.IFNA(VLOOKUP(A154,'ET #13'!D:E,2,FALSE),"0"))</f>
        <v>#NAME?</v>
      </c>
      <c r="L154" s="24" t="e">
        <f ca="1">(_xludf.IFNA(VLOOKUP(A154,'ET #14'!D:E,2,FALSE),"0"))</f>
        <v>#NAME?</v>
      </c>
      <c r="M154" s="24" t="e">
        <f ca="1">(_xludf.IFNA(VLOOKUP(A154,'ET #15'!D:E,2,FALSE),"0"))</f>
        <v>#NAME?</v>
      </c>
      <c r="N154" s="24" t="e">
        <f ca="1">(_xludf.IFNA(VLOOKUP(A154,'ET #16'!D:E,2,FALSE),"0"))</f>
        <v>#NAME?</v>
      </c>
    </row>
    <row r="155" spans="1:14" ht="13" x14ac:dyDescent="0.15">
      <c r="A155" s="4" t="str">
        <f>'Attendance Summary'!A157</f>
        <v>Jameson Shook</v>
      </c>
      <c r="B155" s="22" t="e">
        <f t="shared" ca="1" si="0"/>
        <v>#NAME?</v>
      </c>
      <c r="C155" s="22" t="e">
        <f ca="1">(_xludf.IFNA(VLOOKUP(A155,'ET #5'!F:G,2,FALSE),"0"))</f>
        <v>#NAME?</v>
      </c>
      <c r="D155" s="23" t="e">
        <f ca="1">(_xludf.IFNA(VLOOKUP(A155,'ET #6'!F:G,2,FALSE),"0"))</f>
        <v>#NAME?</v>
      </c>
      <c r="E155" s="23" t="e">
        <f ca="1">(_xludf.IFNA(VLOOKUP(A155,'ET #7'!F:G,2,FALSE),"0"))</f>
        <v>#NAME?</v>
      </c>
      <c r="F155" s="23" t="e">
        <f ca="1">(_xludf.IFNA(VLOOKUP(A155,'ET #8'!F:G,2,FALSE),"0"))</f>
        <v>#NAME?</v>
      </c>
      <c r="G155" s="23" t="e">
        <f ca="1">(_xludf.IFNA(VLOOKUP(A155,'ET #9'!F:G,2,FALSE),"0"))</f>
        <v>#NAME?</v>
      </c>
      <c r="H155" s="23" t="e">
        <f ca="1">(_xludf.IFNA(VLOOKUP(A155,'ET #10'!D:E,2,FALSE),"0"))</f>
        <v>#NAME?</v>
      </c>
      <c r="I155" s="23" t="e">
        <f ca="1">(_xludf.IFNA(VLOOKUP(A155,'ET #11'!F:G,2,FALSE),"0"))</f>
        <v>#NAME?</v>
      </c>
      <c r="J155" s="23" t="e">
        <f ca="1">(_xludf.IFNA(VLOOKUP(A155,'ET #12'!F:G,2,FALSE),"0"))</f>
        <v>#NAME?</v>
      </c>
      <c r="K155" s="24" t="e">
        <f ca="1">(_xludf.IFNA(VLOOKUP(A155,'ET #13'!D:E,2,FALSE),"0"))</f>
        <v>#NAME?</v>
      </c>
      <c r="L155" s="24" t="e">
        <f ca="1">(_xludf.IFNA(VLOOKUP(A155,'ET #14'!D:E,2,FALSE),"0"))</f>
        <v>#NAME?</v>
      </c>
      <c r="M155" s="24" t="e">
        <f ca="1">(_xludf.IFNA(VLOOKUP(A155,'ET #15'!D:E,2,FALSE),"0"))</f>
        <v>#NAME?</v>
      </c>
      <c r="N155" s="24" t="e">
        <f ca="1">(_xludf.IFNA(VLOOKUP(A155,'ET #16'!D:E,2,FALSE),"0"))</f>
        <v>#NAME?</v>
      </c>
    </row>
    <row r="156" spans="1:14" ht="13" x14ac:dyDescent="0.15">
      <c r="A156" s="4" t="str">
        <f>'Attendance Summary'!A158</f>
        <v>Janvi Patel</v>
      </c>
      <c r="B156" s="22" t="e">
        <f t="shared" ca="1" si="0"/>
        <v>#NAME?</v>
      </c>
      <c r="C156" s="22" t="e">
        <f ca="1">(_xludf.IFNA(VLOOKUP(A156,'ET #5'!F:G,2,FALSE),"0"))</f>
        <v>#NAME?</v>
      </c>
      <c r="D156" s="23" t="e">
        <f ca="1">(_xludf.IFNA(VLOOKUP(A156,'ET #6'!F:G,2,FALSE),"0"))</f>
        <v>#NAME?</v>
      </c>
      <c r="E156" s="23" t="e">
        <f ca="1">(_xludf.IFNA(VLOOKUP(A156,'ET #7'!F:G,2,FALSE),"0"))</f>
        <v>#NAME?</v>
      </c>
      <c r="F156" s="23" t="e">
        <f ca="1">(_xludf.IFNA(VLOOKUP(A156,'ET #8'!F:G,2,FALSE),"0"))</f>
        <v>#NAME?</v>
      </c>
      <c r="G156" s="23" t="e">
        <f ca="1">(_xludf.IFNA(VLOOKUP(A156,'ET #9'!F:G,2,FALSE),"0"))</f>
        <v>#NAME?</v>
      </c>
      <c r="H156" s="23" t="e">
        <f ca="1">(_xludf.IFNA(VLOOKUP(A156,'ET #10'!D:E,2,FALSE),"0"))</f>
        <v>#NAME?</v>
      </c>
      <c r="I156" s="23" t="e">
        <f ca="1">(_xludf.IFNA(VLOOKUP(A156,'ET #11'!F:G,2,FALSE),"0"))</f>
        <v>#NAME?</v>
      </c>
      <c r="J156" s="23" t="e">
        <f ca="1">(_xludf.IFNA(VLOOKUP(A156,'ET #12'!F:G,2,FALSE),"0"))</f>
        <v>#NAME?</v>
      </c>
      <c r="K156" s="24" t="e">
        <f ca="1">(_xludf.IFNA(VLOOKUP(A156,'ET #13'!D:E,2,FALSE),"0"))</f>
        <v>#NAME?</v>
      </c>
      <c r="L156" s="24" t="e">
        <f ca="1">(_xludf.IFNA(VLOOKUP(A156,'ET #14'!D:E,2,FALSE),"0"))</f>
        <v>#NAME?</v>
      </c>
      <c r="M156" s="24" t="e">
        <f ca="1">(_xludf.IFNA(VLOOKUP(A156,'ET #15'!D:E,2,FALSE),"0"))</f>
        <v>#NAME?</v>
      </c>
      <c r="N156" s="24" t="e">
        <f ca="1">(_xludf.IFNA(VLOOKUP(A156,'ET #16'!D:E,2,FALSE),"0"))</f>
        <v>#NAME?</v>
      </c>
    </row>
    <row r="157" spans="1:14" ht="13" x14ac:dyDescent="0.15">
      <c r="A157" s="4" t="str">
        <f>'Attendance Summary'!A159</f>
        <v>Jason Medina</v>
      </c>
      <c r="B157" s="22" t="e">
        <f t="shared" ca="1" si="0"/>
        <v>#NAME?</v>
      </c>
      <c r="C157" s="22" t="e">
        <f ca="1">(_xludf.IFNA(VLOOKUP(A157,'ET #5'!F:G,2,FALSE),"0"))</f>
        <v>#NAME?</v>
      </c>
      <c r="D157" s="23" t="e">
        <f ca="1">(_xludf.IFNA(VLOOKUP(A157,'ET #6'!F:G,2,FALSE),"0"))</f>
        <v>#NAME?</v>
      </c>
      <c r="E157" s="23" t="e">
        <f ca="1">(_xludf.IFNA(VLOOKUP(A157,'ET #7'!F:G,2,FALSE),"0"))</f>
        <v>#NAME?</v>
      </c>
      <c r="F157" s="23" t="e">
        <f ca="1">(_xludf.IFNA(VLOOKUP(A157,'ET #8'!F:G,2,FALSE),"0"))</f>
        <v>#NAME?</v>
      </c>
      <c r="G157" s="23" t="e">
        <f ca="1">(_xludf.IFNA(VLOOKUP(A157,'ET #9'!F:G,2,FALSE),"0"))</f>
        <v>#NAME?</v>
      </c>
      <c r="H157" s="23" t="e">
        <f ca="1">(_xludf.IFNA(VLOOKUP(A157,'ET #10'!D:E,2,FALSE),"0"))</f>
        <v>#NAME?</v>
      </c>
      <c r="I157" s="23" t="e">
        <f ca="1">(_xludf.IFNA(VLOOKUP(A157,'ET #11'!F:G,2,FALSE),"0"))</f>
        <v>#NAME?</v>
      </c>
      <c r="J157" s="23" t="e">
        <f ca="1">(_xludf.IFNA(VLOOKUP(A157,'ET #12'!F:G,2,FALSE),"0"))</f>
        <v>#NAME?</v>
      </c>
      <c r="K157" s="24" t="e">
        <f ca="1">(_xludf.IFNA(VLOOKUP(A157,'ET #13'!D:E,2,FALSE),"0"))</f>
        <v>#NAME?</v>
      </c>
      <c r="L157" s="24" t="e">
        <f ca="1">(_xludf.IFNA(VLOOKUP(A157,'ET #14'!D:E,2,FALSE),"0"))</f>
        <v>#NAME?</v>
      </c>
      <c r="M157" s="24" t="e">
        <f ca="1">(_xludf.IFNA(VLOOKUP(A157,'ET #15'!D:E,2,FALSE),"0"))</f>
        <v>#NAME?</v>
      </c>
      <c r="N157" s="24" t="e">
        <f ca="1">(_xludf.IFNA(VLOOKUP(A157,'ET #16'!D:E,2,FALSE),"0"))</f>
        <v>#NAME?</v>
      </c>
    </row>
    <row r="158" spans="1:14" ht="13" x14ac:dyDescent="0.15">
      <c r="A158" s="4" t="str">
        <f>'Attendance Summary'!A160</f>
        <v>Jason Polk</v>
      </c>
      <c r="B158" s="22" t="e">
        <f t="shared" ca="1" si="0"/>
        <v>#NAME?</v>
      </c>
      <c r="C158" s="22" t="e">
        <f ca="1">(_xludf.IFNA(VLOOKUP(A158,'ET #5'!F:G,2,FALSE),"0"))</f>
        <v>#NAME?</v>
      </c>
      <c r="D158" s="23" t="e">
        <f ca="1">(_xludf.IFNA(VLOOKUP(A158,'ET #6'!F:G,2,FALSE),"0"))</f>
        <v>#NAME?</v>
      </c>
      <c r="E158" s="23" t="e">
        <f ca="1">(_xludf.IFNA(VLOOKUP(A158,'ET #7'!F:G,2,FALSE),"0"))</f>
        <v>#NAME?</v>
      </c>
      <c r="F158" s="23" t="e">
        <f ca="1">(_xludf.IFNA(VLOOKUP(A158,'ET #8'!F:G,2,FALSE),"0"))</f>
        <v>#NAME?</v>
      </c>
      <c r="G158" s="23" t="e">
        <f ca="1">(_xludf.IFNA(VLOOKUP(A158,'ET #9'!F:G,2,FALSE),"0"))</f>
        <v>#NAME?</v>
      </c>
      <c r="H158" s="23" t="e">
        <f ca="1">(_xludf.IFNA(VLOOKUP(A158,'ET #10'!D:E,2,FALSE),"0"))</f>
        <v>#NAME?</v>
      </c>
      <c r="I158" s="23" t="e">
        <f ca="1">(_xludf.IFNA(VLOOKUP(A158,'ET #11'!F:G,2,FALSE),"0"))</f>
        <v>#NAME?</v>
      </c>
      <c r="J158" s="23" t="e">
        <f ca="1">(_xludf.IFNA(VLOOKUP(A158,'ET #12'!F:G,2,FALSE),"0"))</f>
        <v>#NAME?</v>
      </c>
      <c r="K158" s="24" t="e">
        <f ca="1">(_xludf.IFNA(VLOOKUP(A158,'ET #13'!D:E,2,FALSE),"0"))</f>
        <v>#NAME?</v>
      </c>
      <c r="L158" s="24" t="e">
        <f ca="1">(_xludf.IFNA(VLOOKUP(A158,'ET #14'!D:E,2,FALSE),"0"))</f>
        <v>#NAME?</v>
      </c>
      <c r="M158" s="24" t="e">
        <f ca="1">(_xludf.IFNA(VLOOKUP(A158,'ET #15'!D:E,2,FALSE),"0"))</f>
        <v>#NAME?</v>
      </c>
      <c r="N158" s="24" t="e">
        <f ca="1">(_xludf.IFNA(VLOOKUP(A158,'ET #16'!D:E,2,FALSE),"0"))</f>
        <v>#NAME?</v>
      </c>
    </row>
    <row r="159" spans="1:14" ht="13" x14ac:dyDescent="0.15">
      <c r="A159" s="4" t="str">
        <f>'Attendance Summary'!A161</f>
        <v>Jatin Kommera</v>
      </c>
      <c r="B159" s="22" t="e">
        <f t="shared" ca="1" si="0"/>
        <v>#NAME?</v>
      </c>
      <c r="C159" s="22" t="e">
        <f ca="1">(_xludf.IFNA(VLOOKUP(A159,'ET #5'!F:G,2,FALSE),"0"))</f>
        <v>#NAME?</v>
      </c>
      <c r="D159" s="23" t="e">
        <f ca="1">(_xludf.IFNA(VLOOKUP(A159,'ET #6'!F:G,2,FALSE),"0"))</f>
        <v>#NAME?</v>
      </c>
      <c r="E159" s="23" t="e">
        <f ca="1">(_xludf.IFNA(VLOOKUP(A159,'ET #7'!F:G,2,FALSE),"0"))</f>
        <v>#NAME?</v>
      </c>
      <c r="F159" s="23" t="e">
        <f ca="1">(_xludf.IFNA(VLOOKUP(A159,'ET #8'!F:G,2,FALSE),"0"))</f>
        <v>#NAME?</v>
      </c>
      <c r="G159" s="23" t="e">
        <f ca="1">(_xludf.IFNA(VLOOKUP(A159,'ET #9'!F:G,2,FALSE),"0"))</f>
        <v>#NAME?</v>
      </c>
      <c r="H159" s="23" t="e">
        <f ca="1">(_xludf.IFNA(VLOOKUP(A159,'ET #10'!D:E,2,FALSE),"0"))</f>
        <v>#NAME?</v>
      </c>
      <c r="I159" s="23" t="e">
        <f ca="1">(_xludf.IFNA(VLOOKUP(A159,'ET #11'!F:G,2,FALSE),"0"))</f>
        <v>#NAME?</v>
      </c>
      <c r="J159" s="23" t="e">
        <f ca="1">(_xludf.IFNA(VLOOKUP(A159,'ET #12'!F:G,2,FALSE),"0"))</f>
        <v>#NAME?</v>
      </c>
      <c r="K159" s="24" t="e">
        <f ca="1">(_xludf.IFNA(VLOOKUP(A159,'ET #13'!D:E,2,FALSE),"0"))</f>
        <v>#NAME?</v>
      </c>
      <c r="L159" s="24" t="e">
        <f ca="1">(_xludf.IFNA(VLOOKUP(A159,'ET #14'!D:E,2,FALSE),"0"))</f>
        <v>#NAME?</v>
      </c>
      <c r="M159" s="24" t="e">
        <f ca="1">(_xludf.IFNA(VLOOKUP(A159,'ET #15'!D:E,2,FALSE),"0"))</f>
        <v>#NAME?</v>
      </c>
      <c r="N159" s="24" t="e">
        <f ca="1">(_xludf.IFNA(VLOOKUP(A159,'ET #16'!D:E,2,FALSE),"0"))</f>
        <v>#NAME?</v>
      </c>
    </row>
    <row r="160" spans="1:14" ht="13" x14ac:dyDescent="0.15">
      <c r="A160" s="4" t="str">
        <f>'Attendance Summary'!A162</f>
        <v>Jay Rodriguez</v>
      </c>
      <c r="B160" s="22" t="e">
        <f t="shared" ca="1" si="0"/>
        <v>#NAME?</v>
      </c>
      <c r="C160" s="22" t="e">
        <f ca="1">(_xludf.IFNA(VLOOKUP(A160,'ET #5'!F:G,2,FALSE),"0"))</f>
        <v>#NAME?</v>
      </c>
      <c r="D160" s="23" t="e">
        <f ca="1">(_xludf.IFNA(VLOOKUP(A160,'ET #6'!F:G,2,FALSE),"0"))</f>
        <v>#NAME?</v>
      </c>
      <c r="E160" s="23" t="e">
        <f ca="1">(_xludf.IFNA(VLOOKUP(A160,'ET #7'!F:G,2,FALSE),"0"))</f>
        <v>#NAME?</v>
      </c>
      <c r="F160" s="23" t="e">
        <f ca="1">(_xludf.IFNA(VLOOKUP(A160,'ET #8'!F:G,2,FALSE),"0"))</f>
        <v>#NAME?</v>
      </c>
      <c r="G160" s="23" t="e">
        <f ca="1">(_xludf.IFNA(VLOOKUP(A160,'ET #9'!F:G,2,FALSE),"0"))</f>
        <v>#NAME?</v>
      </c>
      <c r="H160" s="23" t="e">
        <f ca="1">(_xludf.IFNA(VLOOKUP(A160,'ET #10'!D:E,2,FALSE),"0"))</f>
        <v>#NAME?</v>
      </c>
      <c r="I160" s="23" t="e">
        <f ca="1">(_xludf.IFNA(VLOOKUP(A160,'ET #11'!F:G,2,FALSE),"0"))</f>
        <v>#NAME?</v>
      </c>
      <c r="J160" s="23" t="e">
        <f ca="1">(_xludf.IFNA(VLOOKUP(A160,'ET #12'!F:G,2,FALSE),"0"))</f>
        <v>#NAME?</v>
      </c>
      <c r="K160" s="24" t="e">
        <f ca="1">(_xludf.IFNA(VLOOKUP(A160,'ET #13'!D:E,2,FALSE),"0"))</f>
        <v>#NAME?</v>
      </c>
      <c r="L160" s="24" t="e">
        <f ca="1">(_xludf.IFNA(VLOOKUP(A160,'ET #14'!D:E,2,FALSE),"0"))</f>
        <v>#NAME?</v>
      </c>
      <c r="M160" s="24" t="e">
        <f ca="1">(_xludf.IFNA(VLOOKUP(A160,'ET #15'!D:E,2,FALSE),"0"))</f>
        <v>#NAME?</v>
      </c>
      <c r="N160" s="24" t="e">
        <f ca="1">(_xludf.IFNA(VLOOKUP(A160,'ET #16'!D:E,2,FALSE),"0"))</f>
        <v>#NAME?</v>
      </c>
    </row>
    <row r="161" spans="1:14" ht="13" x14ac:dyDescent="0.15">
      <c r="A161" s="4" t="str">
        <f>'Attendance Summary'!A163</f>
        <v>Jayden Banks</v>
      </c>
      <c r="B161" s="22" t="e">
        <f t="shared" ca="1" si="0"/>
        <v>#NAME?</v>
      </c>
      <c r="C161" s="22" t="e">
        <f ca="1">(_xludf.IFNA(VLOOKUP(A161,'ET #5'!F:G,2,FALSE),"0"))</f>
        <v>#NAME?</v>
      </c>
      <c r="D161" s="23" t="e">
        <f ca="1">(_xludf.IFNA(VLOOKUP(A161,'ET #6'!F:G,2,FALSE),"0"))</f>
        <v>#NAME?</v>
      </c>
      <c r="E161" s="23" t="e">
        <f ca="1">(_xludf.IFNA(VLOOKUP(A161,'ET #7'!F:G,2,FALSE),"0"))</f>
        <v>#NAME?</v>
      </c>
      <c r="F161" s="23" t="e">
        <f ca="1">(_xludf.IFNA(VLOOKUP(A161,'ET #8'!F:G,2,FALSE),"0"))</f>
        <v>#NAME?</v>
      </c>
      <c r="G161" s="23" t="e">
        <f ca="1">(_xludf.IFNA(VLOOKUP(A161,'ET #9'!F:G,2,FALSE),"0"))</f>
        <v>#NAME?</v>
      </c>
      <c r="H161" s="23" t="e">
        <f ca="1">(_xludf.IFNA(VLOOKUP(A161,'ET #10'!D:E,2,FALSE),"0"))</f>
        <v>#NAME?</v>
      </c>
      <c r="I161" s="23" t="e">
        <f ca="1">(_xludf.IFNA(VLOOKUP(A161,'ET #11'!F:G,2,FALSE),"0"))</f>
        <v>#NAME?</v>
      </c>
      <c r="J161" s="23" t="e">
        <f ca="1">(_xludf.IFNA(VLOOKUP(A161,'ET #12'!F:G,2,FALSE),"0"))</f>
        <v>#NAME?</v>
      </c>
      <c r="K161" s="24" t="e">
        <f ca="1">(_xludf.IFNA(VLOOKUP(A161,'ET #13'!D:E,2,FALSE),"0"))</f>
        <v>#NAME?</v>
      </c>
      <c r="L161" s="24" t="e">
        <f ca="1">(_xludf.IFNA(VLOOKUP(A161,'ET #14'!D:E,2,FALSE),"0"))</f>
        <v>#NAME?</v>
      </c>
      <c r="M161" s="24" t="e">
        <f ca="1">(_xludf.IFNA(VLOOKUP(A161,'ET #15'!D:E,2,FALSE),"0"))</f>
        <v>#NAME?</v>
      </c>
      <c r="N161" s="24" t="e">
        <f ca="1">(_xludf.IFNA(VLOOKUP(A161,'ET #16'!D:E,2,FALSE),"0"))</f>
        <v>#NAME?</v>
      </c>
    </row>
    <row r="162" spans="1:14" ht="13" x14ac:dyDescent="0.15">
      <c r="A162" s="4" t="str">
        <f>'Attendance Summary'!A164</f>
        <v>Jayden Bryant</v>
      </c>
      <c r="B162" s="22" t="e">
        <f t="shared" ca="1" si="0"/>
        <v>#NAME?</v>
      </c>
      <c r="C162" s="22" t="e">
        <f ca="1">(_xludf.IFNA(VLOOKUP(A162,'ET #5'!F:G,2,FALSE),"0"))</f>
        <v>#NAME?</v>
      </c>
      <c r="D162" s="23" t="e">
        <f ca="1">(_xludf.IFNA(VLOOKUP(A162,'ET #6'!F:G,2,FALSE),"0"))</f>
        <v>#NAME?</v>
      </c>
      <c r="E162" s="23" t="e">
        <f ca="1">(_xludf.IFNA(VLOOKUP(A162,'ET #7'!F:G,2,FALSE),"0"))</f>
        <v>#NAME?</v>
      </c>
      <c r="F162" s="23" t="e">
        <f ca="1">(_xludf.IFNA(VLOOKUP(A162,'ET #8'!F:G,2,FALSE),"0"))</f>
        <v>#NAME?</v>
      </c>
      <c r="G162" s="23" t="e">
        <f ca="1">(_xludf.IFNA(VLOOKUP(A162,'ET #9'!F:G,2,FALSE),"0"))</f>
        <v>#NAME?</v>
      </c>
      <c r="H162" s="23" t="e">
        <f ca="1">(_xludf.IFNA(VLOOKUP(A162,'ET #10'!D:E,2,FALSE),"0"))</f>
        <v>#NAME?</v>
      </c>
      <c r="I162" s="23" t="e">
        <f ca="1">(_xludf.IFNA(VLOOKUP(A162,'ET #11'!F:G,2,FALSE),"0"))</f>
        <v>#NAME?</v>
      </c>
      <c r="J162" s="23" t="e">
        <f ca="1">(_xludf.IFNA(VLOOKUP(A162,'ET #12'!F:G,2,FALSE),"0"))</f>
        <v>#NAME?</v>
      </c>
      <c r="K162" s="24" t="e">
        <f ca="1">(_xludf.IFNA(VLOOKUP(A162,'ET #13'!D:E,2,FALSE),"0"))</f>
        <v>#NAME?</v>
      </c>
      <c r="L162" s="24" t="e">
        <f ca="1">(_xludf.IFNA(VLOOKUP(A162,'ET #14'!D:E,2,FALSE),"0"))</f>
        <v>#NAME?</v>
      </c>
      <c r="M162" s="24" t="e">
        <f ca="1">(_xludf.IFNA(VLOOKUP(A162,'ET #15'!D:E,2,FALSE),"0"))</f>
        <v>#NAME?</v>
      </c>
      <c r="N162" s="24" t="e">
        <f ca="1">(_xludf.IFNA(VLOOKUP(A162,'ET #16'!D:E,2,FALSE),"0"))</f>
        <v>#NAME?</v>
      </c>
    </row>
    <row r="163" spans="1:14" ht="13" x14ac:dyDescent="0.15">
      <c r="A163" s="4" t="str">
        <f>'Attendance Summary'!A165</f>
        <v>Jaykumar Patel</v>
      </c>
      <c r="B163" s="22" t="e">
        <f t="shared" ca="1" si="0"/>
        <v>#NAME?</v>
      </c>
      <c r="C163" s="22" t="e">
        <f ca="1">(_xludf.IFNA(VLOOKUP(A163,'ET #5'!F:G,2,FALSE),"0"))</f>
        <v>#NAME?</v>
      </c>
      <c r="D163" s="23" t="e">
        <f ca="1">(_xludf.IFNA(VLOOKUP(A163,'ET #6'!F:G,2,FALSE),"0"))</f>
        <v>#NAME?</v>
      </c>
      <c r="E163" s="23" t="e">
        <f ca="1">(_xludf.IFNA(VLOOKUP(A163,'ET #7'!F:G,2,FALSE),"0"))</f>
        <v>#NAME?</v>
      </c>
      <c r="F163" s="23" t="e">
        <f ca="1">(_xludf.IFNA(VLOOKUP(A163,'ET #8'!F:G,2,FALSE),"0"))</f>
        <v>#NAME?</v>
      </c>
      <c r="G163" s="23" t="e">
        <f ca="1">(_xludf.IFNA(VLOOKUP(A163,'ET #9'!F:G,2,FALSE),"0"))</f>
        <v>#NAME?</v>
      </c>
      <c r="H163" s="23" t="e">
        <f ca="1">(_xludf.IFNA(VLOOKUP(A163,'ET #10'!D:E,2,FALSE),"0"))</f>
        <v>#NAME?</v>
      </c>
      <c r="I163" s="23" t="e">
        <f ca="1">(_xludf.IFNA(VLOOKUP(A163,'ET #11'!F:G,2,FALSE),"0"))</f>
        <v>#NAME?</v>
      </c>
      <c r="J163" s="23" t="e">
        <f ca="1">(_xludf.IFNA(VLOOKUP(A163,'ET #12'!F:G,2,FALSE),"0"))</f>
        <v>#NAME?</v>
      </c>
      <c r="K163" s="24" t="e">
        <f ca="1">(_xludf.IFNA(VLOOKUP(A163,'ET #13'!D:E,2,FALSE),"0"))</f>
        <v>#NAME?</v>
      </c>
      <c r="L163" s="24" t="e">
        <f ca="1">(_xludf.IFNA(VLOOKUP(A163,'ET #14'!D:E,2,FALSE),"0"))</f>
        <v>#NAME?</v>
      </c>
      <c r="M163" s="24" t="e">
        <f ca="1">(_xludf.IFNA(VLOOKUP(A163,'ET #15'!D:E,2,FALSE),"0"))</f>
        <v>#NAME?</v>
      </c>
      <c r="N163" s="24" t="e">
        <f ca="1">(_xludf.IFNA(VLOOKUP(A163,'ET #16'!D:E,2,FALSE),"0"))</f>
        <v>#NAME?</v>
      </c>
    </row>
    <row r="164" spans="1:14" ht="13" x14ac:dyDescent="0.15">
      <c r="A164" s="4" t="str">
        <f>'Attendance Summary'!A166</f>
        <v>Jazziah Reyes</v>
      </c>
      <c r="B164" s="22" t="e">
        <f t="shared" ca="1" si="0"/>
        <v>#NAME?</v>
      </c>
      <c r="C164" s="22" t="e">
        <f ca="1">(_xludf.IFNA(VLOOKUP(A164,'ET #5'!F:G,2,FALSE),"0"))</f>
        <v>#NAME?</v>
      </c>
      <c r="D164" s="23" t="e">
        <f ca="1">(_xludf.IFNA(VLOOKUP(A164,'ET #6'!F:G,2,FALSE),"0"))</f>
        <v>#NAME?</v>
      </c>
      <c r="E164" s="23" t="e">
        <f ca="1">(_xludf.IFNA(VLOOKUP(A164,'ET #7'!F:G,2,FALSE),"0"))</f>
        <v>#NAME?</v>
      </c>
      <c r="F164" s="23" t="e">
        <f ca="1">(_xludf.IFNA(VLOOKUP(A164,'ET #8'!F:G,2,FALSE),"0"))</f>
        <v>#NAME?</v>
      </c>
      <c r="G164" s="23" t="e">
        <f ca="1">(_xludf.IFNA(VLOOKUP(A164,'ET #9'!F:G,2,FALSE),"0"))</f>
        <v>#NAME?</v>
      </c>
      <c r="H164" s="23" t="e">
        <f ca="1">(_xludf.IFNA(VLOOKUP(A164,'ET #10'!D:E,2,FALSE),"0"))</f>
        <v>#NAME?</v>
      </c>
      <c r="I164" s="23" t="e">
        <f ca="1">(_xludf.IFNA(VLOOKUP(A164,'ET #11'!F:G,2,FALSE),"0"))</f>
        <v>#NAME?</v>
      </c>
      <c r="J164" s="23" t="e">
        <f ca="1">(_xludf.IFNA(VLOOKUP(A164,'ET #12'!F:G,2,FALSE),"0"))</f>
        <v>#NAME?</v>
      </c>
      <c r="K164" s="24" t="e">
        <f ca="1">(_xludf.IFNA(VLOOKUP(A164,'ET #13'!D:E,2,FALSE),"0"))</f>
        <v>#NAME?</v>
      </c>
      <c r="L164" s="24" t="e">
        <f ca="1">(_xludf.IFNA(VLOOKUP(A164,'ET #14'!D:E,2,FALSE),"0"))</f>
        <v>#NAME?</v>
      </c>
      <c r="M164" s="24" t="e">
        <f ca="1">(_xludf.IFNA(VLOOKUP(A164,'ET #15'!D:E,2,FALSE),"0"))</f>
        <v>#NAME?</v>
      </c>
      <c r="N164" s="24" t="e">
        <f ca="1">(_xludf.IFNA(VLOOKUP(A164,'ET #16'!D:E,2,FALSE),"0"))</f>
        <v>#NAME?</v>
      </c>
    </row>
    <row r="165" spans="1:14" ht="13" x14ac:dyDescent="0.15">
      <c r="A165" s="4" t="str">
        <f>'Attendance Summary'!A167</f>
        <v>Jebeca Smith</v>
      </c>
      <c r="B165" s="22" t="e">
        <f t="shared" ca="1" si="0"/>
        <v>#NAME?</v>
      </c>
      <c r="C165" s="22" t="e">
        <f ca="1">(_xludf.IFNA(VLOOKUP(A165,'ET #5'!F:G,2,FALSE),"0"))</f>
        <v>#NAME?</v>
      </c>
      <c r="D165" s="23" t="e">
        <f ca="1">(_xludf.IFNA(VLOOKUP(A165,'ET #6'!F:G,2,FALSE),"0"))</f>
        <v>#NAME?</v>
      </c>
      <c r="E165" s="23" t="e">
        <f ca="1">(_xludf.IFNA(VLOOKUP(A165,'ET #7'!F:G,2,FALSE),"0"))</f>
        <v>#NAME?</v>
      </c>
      <c r="F165" s="23" t="e">
        <f ca="1">(_xludf.IFNA(VLOOKUP(A165,'ET #8'!F:G,2,FALSE),"0"))</f>
        <v>#NAME?</v>
      </c>
      <c r="G165" s="23" t="e">
        <f ca="1">(_xludf.IFNA(VLOOKUP(A165,'ET #9'!F:G,2,FALSE),"0"))</f>
        <v>#NAME?</v>
      </c>
      <c r="H165" s="23" t="e">
        <f ca="1">(_xludf.IFNA(VLOOKUP(A165,'ET #10'!D:E,2,FALSE),"0"))</f>
        <v>#NAME?</v>
      </c>
      <c r="I165" s="23" t="e">
        <f ca="1">(_xludf.IFNA(VLOOKUP(A165,'ET #11'!F:G,2,FALSE),"0"))</f>
        <v>#NAME?</v>
      </c>
      <c r="J165" s="23" t="e">
        <f ca="1">(_xludf.IFNA(VLOOKUP(A165,'ET #12'!F:G,2,FALSE),"0"))</f>
        <v>#NAME?</v>
      </c>
      <c r="K165" s="24" t="e">
        <f ca="1">(_xludf.IFNA(VLOOKUP(A165,'ET #13'!D:E,2,FALSE),"0"))</f>
        <v>#NAME?</v>
      </c>
      <c r="L165" s="24" t="e">
        <f ca="1">(_xludf.IFNA(VLOOKUP(A165,'ET #14'!D:E,2,FALSE),"0"))</f>
        <v>#NAME?</v>
      </c>
      <c r="M165" s="24" t="e">
        <f ca="1">(_xludf.IFNA(VLOOKUP(A165,'ET #15'!D:E,2,FALSE),"0"))</f>
        <v>#NAME?</v>
      </c>
      <c r="N165" s="24" t="e">
        <f ca="1">(_xludf.IFNA(VLOOKUP(A165,'ET #16'!D:E,2,FALSE),"0"))</f>
        <v>#NAME?</v>
      </c>
    </row>
    <row r="166" spans="1:14" ht="13" x14ac:dyDescent="0.15">
      <c r="A166" s="4" t="str">
        <f>'Attendance Summary'!A168</f>
        <v>Jeffrey Inthasane</v>
      </c>
      <c r="B166" s="22" t="e">
        <f t="shared" ca="1" si="0"/>
        <v>#NAME?</v>
      </c>
      <c r="C166" s="22" t="e">
        <f ca="1">(_xludf.IFNA(VLOOKUP(A166,'ET #5'!F:G,2,FALSE),"0"))</f>
        <v>#NAME?</v>
      </c>
      <c r="D166" s="23" t="e">
        <f ca="1">(_xludf.IFNA(VLOOKUP(A166,'ET #6'!F:G,2,FALSE),"0"))</f>
        <v>#NAME?</v>
      </c>
      <c r="E166" s="23" t="e">
        <f ca="1">(_xludf.IFNA(VLOOKUP(A166,'ET #7'!F:G,2,FALSE),"0"))</f>
        <v>#NAME?</v>
      </c>
      <c r="F166" s="23" t="e">
        <f ca="1">(_xludf.IFNA(VLOOKUP(A166,'ET #8'!F:G,2,FALSE),"0"))</f>
        <v>#NAME?</v>
      </c>
      <c r="G166" s="23" t="e">
        <f ca="1">(_xludf.IFNA(VLOOKUP(A166,'ET #9'!F:G,2,FALSE),"0"))</f>
        <v>#NAME?</v>
      </c>
      <c r="H166" s="23" t="e">
        <f ca="1">(_xludf.IFNA(VLOOKUP(A166,'ET #10'!D:E,2,FALSE),"0"))</f>
        <v>#NAME?</v>
      </c>
      <c r="I166" s="23" t="e">
        <f ca="1">(_xludf.IFNA(VLOOKUP(A166,'ET #11'!F:G,2,FALSE),"0"))</f>
        <v>#NAME?</v>
      </c>
      <c r="J166" s="23" t="e">
        <f ca="1">(_xludf.IFNA(VLOOKUP(A166,'ET #12'!F:G,2,FALSE),"0"))</f>
        <v>#NAME?</v>
      </c>
      <c r="K166" s="24" t="e">
        <f ca="1">(_xludf.IFNA(VLOOKUP(A166,'ET #13'!D:E,2,FALSE),"0"))</f>
        <v>#NAME?</v>
      </c>
      <c r="L166" s="24" t="e">
        <f ca="1">(_xludf.IFNA(VLOOKUP(A166,'ET #14'!D:E,2,FALSE),"0"))</f>
        <v>#NAME?</v>
      </c>
      <c r="M166" s="24" t="e">
        <f ca="1">(_xludf.IFNA(VLOOKUP(A166,'ET #15'!D:E,2,FALSE),"0"))</f>
        <v>#NAME?</v>
      </c>
      <c r="N166" s="24" t="e">
        <f ca="1">(_xludf.IFNA(VLOOKUP(A166,'ET #16'!D:E,2,FALSE),"0"))</f>
        <v>#NAME?</v>
      </c>
    </row>
    <row r="167" spans="1:14" ht="13" x14ac:dyDescent="0.15">
      <c r="A167" s="4" t="str">
        <f>'Attendance Summary'!A169</f>
        <v>Jenibelle Corro</v>
      </c>
      <c r="B167" s="22" t="e">
        <f t="shared" ca="1" si="0"/>
        <v>#NAME?</v>
      </c>
      <c r="C167" s="22" t="e">
        <f ca="1">(_xludf.IFNA(VLOOKUP(A167,'ET #5'!F:G,2,FALSE),"0"))</f>
        <v>#NAME?</v>
      </c>
      <c r="D167" s="23" t="e">
        <f ca="1">(_xludf.IFNA(VLOOKUP(A167,'ET #6'!F:G,2,FALSE),"0"))</f>
        <v>#NAME?</v>
      </c>
      <c r="E167" s="23" t="e">
        <f ca="1">(_xludf.IFNA(VLOOKUP(A167,'ET #7'!F:G,2,FALSE),"0"))</f>
        <v>#NAME?</v>
      </c>
      <c r="F167" s="23" t="e">
        <f ca="1">(_xludf.IFNA(VLOOKUP(A167,'ET #8'!F:G,2,FALSE),"0"))</f>
        <v>#NAME?</v>
      </c>
      <c r="G167" s="23" t="e">
        <f ca="1">(_xludf.IFNA(VLOOKUP(A167,'ET #9'!F:G,2,FALSE),"0"))</f>
        <v>#NAME?</v>
      </c>
      <c r="H167" s="23" t="e">
        <f ca="1">(_xludf.IFNA(VLOOKUP(A167,'ET #10'!D:E,2,FALSE),"0"))</f>
        <v>#NAME?</v>
      </c>
      <c r="I167" s="23" t="e">
        <f ca="1">(_xludf.IFNA(VLOOKUP(A167,'ET #11'!F:G,2,FALSE),"0"))</f>
        <v>#NAME?</v>
      </c>
      <c r="J167" s="23" t="e">
        <f ca="1">(_xludf.IFNA(VLOOKUP(A167,'ET #12'!F:G,2,FALSE),"0"))</f>
        <v>#NAME?</v>
      </c>
      <c r="K167" s="24" t="e">
        <f ca="1">(_xludf.IFNA(VLOOKUP(A167,'ET #13'!D:E,2,FALSE),"0"))</f>
        <v>#NAME?</v>
      </c>
      <c r="L167" s="24" t="e">
        <f ca="1">(_xludf.IFNA(VLOOKUP(A167,'ET #14'!D:E,2,FALSE),"0"))</f>
        <v>#NAME?</v>
      </c>
      <c r="M167" s="24" t="e">
        <f ca="1">(_xludf.IFNA(VLOOKUP(A167,'ET #15'!D:E,2,FALSE),"0"))</f>
        <v>#NAME?</v>
      </c>
      <c r="N167" s="24" t="e">
        <f ca="1">(_xludf.IFNA(VLOOKUP(A167,'ET #16'!D:E,2,FALSE),"0"))</f>
        <v>#NAME?</v>
      </c>
    </row>
    <row r="168" spans="1:14" ht="13" x14ac:dyDescent="0.15">
      <c r="A168" s="4" t="str">
        <f>'Attendance Summary'!A170</f>
        <v>Jennifer Wieckowski</v>
      </c>
      <c r="B168" s="22" t="e">
        <f t="shared" ca="1" si="0"/>
        <v>#NAME?</v>
      </c>
      <c r="C168" s="22" t="e">
        <f ca="1">(_xludf.IFNA(VLOOKUP(A168,'ET #5'!F:G,2,FALSE),"0"))</f>
        <v>#NAME?</v>
      </c>
      <c r="D168" s="23" t="e">
        <f ca="1">(_xludf.IFNA(VLOOKUP(A168,'ET #6'!F:G,2,FALSE),"0"))</f>
        <v>#NAME?</v>
      </c>
      <c r="E168" s="23" t="e">
        <f ca="1">(_xludf.IFNA(VLOOKUP(A168,'ET #7'!F:G,2,FALSE),"0"))</f>
        <v>#NAME?</v>
      </c>
      <c r="F168" s="23" t="e">
        <f ca="1">(_xludf.IFNA(VLOOKUP(A168,'ET #8'!F:G,2,FALSE),"0"))</f>
        <v>#NAME?</v>
      </c>
      <c r="G168" s="23" t="e">
        <f ca="1">(_xludf.IFNA(VLOOKUP(A168,'ET #9'!F:G,2,FALSE),"0"))</f>
        <v>#NAME?</v>
      </c>
      <c r="H168" s="23" t="e">
        <f ca="1">(_xludf.IFNA(VLOOKUP(A168,'ET #10'!D:E,2,FALSE),"0"))</f>
        <v>#NAME?</v>
      </c>
      <c r="I168" s="23" t="e">
        <f ca="1">(_xludf.IFNA(VLOOKUP(A168,'ET #11'!F:G,2,FALSE),"0"))</f>
        <v>#NAME?</v>
      </c>
      <c r="J168" s="23" t="e">
        <f ca="1">(_xludf.IFNA(VLOOKUP(A168,'ET #12'!F:G,2,FALSE),"0"))</f>
        <v>#NAME?</v>
      </c>
      <c r="K168" s="24" t="e">
        <f ca="1">(_xludf.IFNA(VLOOKUP(A168,'ET #13'!D:E,2,FALSE),"0"))</f>
        <v>#NAME?</v>
      </c>
      <c r="L168" s="24" t="e">
        <f ca="1">(_xludf.IFNA(VLOOKUP(A168,'ET #14'!D:E,2,FALSE),"0"))</f>
        <v>#NAME?</v>
      </c>
      <c r="M168" s="24" t="e">
        <f ca="1">(_xludf.IFNA(VLOOKUP(A168,'ET #15'!D:E,2,FALSE),"0"))</f>
        <v>#NAME?</v>
      </c>
      <c r="N168" s="24" t="e">
        <f ca="1">(_xludf.IFNA(VLOOKUP(A168,'ET #16'!D:E,2,FALSE),"0"))</f>
        <v>#NAME?</v>
      </c>
    </row>
    <row r="169" spans="1:14" ht="13" x14ac:dyDescent="0.15">
      <c r="A169" s="4" t="str">
        <f>'Attendance Summary'!A171</f>
        <v>Jenny Khun</v>
      </c>
      <c r="B169" s="22" t="e">
        <f t="shared" ca="1" si="0"/>
        <v>#NAME?</v>
      </c>
      <c r="C169" s="22" t="e">
        <f ca="1">(_xludf.IFNA(VLOOKUP(A169,'ET #5'!F:G,2,FALSE),"0"))</f>
        <v>#NAME?</v>
      </c>
      <c r="D169" s="23" t="e">
        <f ca="1">(_xludf.IFNA(VLOOKUP(A169,'ET #6'!F:G,2,FALSE),"0"))</f>
        <v>#NAME?</v>
      </c>
      <c r="E169" s="23" t="e">
        <f ca="1">(_xludf.IFNA(VLOOKUP(A169,'ET #7'!F:G,2,FALSE),"0"))</f>
        <v>#NAME?</v>
      </c>
      <c r="F169" s="23" t="e">
        <f ca="1">(_xludf.IFNA(VLOOKUP(A169,'ET #8'!F:G,2,FALSE),"0"))</f>
        <v>#NAME?</v>
      </c>
      <c r="G169" s="23" t="e">
        <f ca="1">(_xludf.IFNA(VLOOKUP(A169,'ET #9'!F:G,2,FALSE),"0"))</f>
        <v>#NAME?</v>
      </c>
      <c r="H169" s="23" t="e">
        <f ca="1">(_xludf.IFNA(VLOOKUP(A169,'ET #10'!D:E,2,FALSE),"0"))</f>
        <v>#NAME?</v>
      </c>
      <c r="I169" s="23" t="e">
        <f ca="1">(_xludf.IFNA(VLOOKUP(A169,'ET #11'!F:G,2,FALSE),"0"))</f>
        <v>#NAME?</v>
      </c>
      <c r="J169" s="23" t="e">
        <f ca="1">(_xludf.IFNA(VLOOKUP(A169,'ET #12'!F:G,2,FALSE),"0"))</f>
        <v>#NAME?</v>
      </c>
      <c r="K169" s="24" t="e">
        <f ca="1">(_xludf.IFNA(VLOOKUP(A169,'ET #13'!D:E,2,FALSE),"0"))</f>
        <v>#NAME?</v>
      </c>
      <c r="L169" s="24" t="e">
        <f ca="1">(_xludf.IFNA(VLOOKUP(A169,'ET #14'!D:E,2,FALSE),"0"))</f>
        <v>#NAME?</v>
      </c>
      <c r="M169" s="24" t="e">
        <f ca="1">(_xludf.IFNA(VLOOKUP(A169,'ET #15'!D:E,2,FALSE),"0"))</f>
        <v>#NAME?</v>
      </c>
      <c r="N169" s="24" t="e">
        <f ca="1">(_xludf.IFNA(VLOOKUP(A169,'ET #16'!D:E,2,FALSE),"0"))</f>
        <v>#NAME?</v>
      </c>
    </row>
    <row r="170" spans="1:14" ht="13" x14ac:dyDescent="0.15">
      <c r="A170" s="4" t="str">
        <f>'Attendance Summary'!A172</f>
        <v>Jeremiah Anderson</v>
      </c>
      <c r="B170" s="22" t="e">
        <f t="shared" ca="1" si="0"/>
        <v>#NAME?</v>
      </c>
      <c r="C170" s="22" t="e">
        <f ca="1">(_xludf.IFNA(VLOOKUP(A170,'ET #5'!F:G,2,FALSE),"0"))</f>
        <v>#NAME?</v>
      </c>
      <c r="D170" s="23" t="e">
        <f ca="1">(_xludf.IFNA(VLOOKUP(A170,'ET #6'!F:G,2,FALSE),"0"))</f>
        <v>#NAME?</v>
      </c>
      <c r="E170" s="23" t="e">
        <f ca="1">(_xludf.IFNA(VLOOKUP(A170,'ET #7'!F:G,2,FALSE),"0"))</f>
        <v>#NAME?</v>
      </c>
      <c r="F170" s="23" t="e">
        <f ca="1">(_xludf.IFNA(VLOOKUP(A170,'ET #8'!F:G,2,FALSE),"0"))</f>
        <v>#NAME?</v>
      </c>
      <c r="G170" s="23" t="e">
        <f ca="1">(_xludf.IFNA(VLOOKUP(A170,'ET #9'!F:G,2,FALSE),"0"))</f>
        <v>#NAME?</v>
      </c>
      <c r="H170" s="23" t="e">
        <f ca="1">(_xludf.IFNA(VLOOKUP(A170,'ET #10'!D:E,2,FALSE),"0"))</f>
        <v>#NAME?</v>
      </c>
      <c r="I170" s="23" t="e">
        <f ca="1">(_xludf.IFNA(VLOOKUP(A170,'ET #11'!F:G,2,FALSE),"0"))</f>
        <v>#NAME?</v>
      </c>
      <c r="J170" s="23" t="e">
        <f ca="1">(_xludf.IFNA(VLOOKUP(A170,'ET #12'!F:G,2,FALSE),"0"))</f>
        <v>#NAME?</v>
      </c>
      <c r="K170" s="24" t="e">
        <f ca="1">(_xludf.IFNA(VLOOKUP(A170,'ET #13'!D:E,2,FALSE),"0"))</f>
        <v>#NAME?</v>
      </c>
      <c r="L170" s="24" t="e">
        <f ca="1">(_xludf.IFNA(VLOOKUP(A170,'ET #14'!D:E,2,FALSE),"0"))</f>
        <v>#NAME?</v>
      </c>
      <c r="M170" s="24" t="e">
        <f ca="1">(_xludf.IFNA(VLOOKUP(A170,'ET #15'!D:E,2,FALSE),"0"))</f>
        <v>#NAME?</v>
      </c>
      <c r="N170" s="24" t="e">
        <f ca="1">(_xludf.IFNA(VLOOKUP(A170,'ET #16'!D:E,2,FALSE),"0"))</f>
        <v>#NAME?</v>
      </c>
    </row>
    <row r="171" spans="1:14" ht="13" x14ac:dyDescent="0.15">
      <c r="A171" s="4" t="str">
        <f>'Attendance Summary'!A173</f>
        <v>Jeremiah Cole</v>
      </c>
      <c r="B171" s="22" t="e">
        <f t="shared" ca="1" si="0"/>
        <v>#NAME?</v>
      </c>
      <c r="C171" s="22" t="e">
        <f ca="1">(_xludf.IFNA(VLOOKUP(A171,'ET #5'!F:G,2,FALSE),"0"))</f>
        <v>#NAME?</v>
      </c>
      <c r="D171" s="23" t="e">
        <f ca="1">(_xludf.IFNA(VLOOKUP(A171,'ET #6'!F:G,2,FALSE),"0"))</f>
        <v>#NAME?</v>
      </c>
      <c r="E171" s="23" t="e">
        <f ca="1">(_xludf.IFNA(VLOOKUP(A171,'ET #7'!F:G,2,FALSE),"0"))</f>
        <v>#NAME?</v>
      </c>
      <c r="F171" s="23" t="e">
        <f ca="1">(_xludf.IFNA(VLOOKUP(A171,'ET #8'!F:G,2,FALSE),"0"))</f>
        <v>#NAME?</v>
      </c>
      <c r="G171" s="23" t="e">
        <f ca="1">(_xludf.IFNA(VLOOKUP(A171,'ET #9'!F:G,2,FALSE),"0"))</f>
        <v>#NAME?</v>
      </c>
      <c r="H171" s="23" t="e">
        <f ca="1">(_xludf.IFNA(VLOOKUP(A171,'ET #10'!D:E,2,FALSE),"0"))</f>
        <v>#NAME?</v>
      </c>
      <c r="I171" s="23" t="e">
        <f ca="1">(_xludf.IFNA(VLOOKUP(A171,'ET #11'!F:G,2,FALSE),"0"))</f>
        <v>#NAME?</v>
      </c>
      <c r="J171" s="23" t="e">
        <f ca="1">(_xludf.IFNA(VLOOKUP(A171,'ET #12'!F:G,2,FALSE),"0"))</f>
        <v>#NAME?</v>
      </c>
      <c r="K171" s="24" t="e">
        <f ca="1">(_xludf.IFNA(VLOOKUP(A171,'ET #13'!D:E,2,FALSE),"0"))</f>
        <v>#NAME?</v>
      </c>
      <c r="L171" s="24" t="e">
        <f ca="1">(_xludf.IFNA(VLOOKUP(A171,'ET #14'!D:E,2,FALSE),"0"))</f>
        <v>#NAME?</v>
      </c>
      <c r="M171" s="24" t="e">
        <f ca="1">(_xludf.IFNA(VLOOKUP(A171,'ET #15'!D:E,2,FALSE),"0"))</f>
        <v>#NAME?</v>
      </c>
      <c r="N171" s="24" t="e">
        <f ca="1">(_xludf.IFNA(VLOOKUP(A171,'ET #16'!D:E,2,FALSE),"0"))</f>
        <v>#NAME?</v>
      </c>
    </row>
    <row r="172" spans="1:14" ht="13" x14ac:dyDescent="0.15">
      <c r="A172" s="4" t="str">
        <f>'Attendance Summary'!A174</f>
        <v>Jeshua Rios Meza</v>
      </c>
      <c r="B172" s="22" t="e">
        <f t="shared" ca="1" si="0"/>
        <v>#NAME?</v>
      </c>
      <c r="C172" s="22" t="e">
        <f ca="1">(_xludf.IFNA(VLOOKUP(A172,'ET #5'!F:G,2,FALSE),"0"))</f>
        <v>#NAME?</v>
      </c>
      <c r="D172" s="23" t="e">
        <f ca="1">(_xludf.IFNA(VLOOKUP(A172,'ET #6'!F:G,2,FALSE),"0"))</f>
        <v>#NAME?</v>
      </c>
      <c r="E172" s="23" t="e">
        <f ca="1">(_xludf.IFNA(VLOOKUP(A172,'ET #7'!F:G,2,FALSE),"0"))</f>
        <v>#NAME?</v>
      </c>
      <c r="F172" s="23" t="e">
        <f ca="1">(_xludf.IFNA(VLOOKUP(A172,'ET #8'!F:G,2,FALSE),"0"))</f>
        <v>#NAME?</v>
      </c>
      <c r="G172" s="23" t="e">
        <f ca="1">(_xludf.IFNA(VLOOKUP(A172,'ET #9'!F:G,2,FALSE),"0"))</f>
        <v>#NAME?</v>
      </c>
      <c r="H172" s="23" t="e">
        <f ca="1">(_xludf.IFNA(VLOOKUP(A172,'ET #10'!D:E,2,FALSE),"0"))</f>
        <v>#NAME?</v>
      </c>
      <c r="I172" s="23" t="e">
        <f ca="1">(_xludf.IFNA(VLOOKUP(A172,'ET #11'!F:G,2,FALSE),"0"))</f>
        <v>#NAME?</v>
      </c>
      <c r="J172" s="23" t="e">
        <f ca="1">(_xludf.IFNA(VLOOKUP(A172,'ET #12'!F:G,2,FALSE),"0"))</f>
        <v>#NAME?</v>
      </c>
      <c r="K172" s="24" t="e">
        <f ca="1">(_xludf.IFNA(VLOOKUP(A172,'ET #13'!D:E,2,FALSE),"0"))</f>
        <v>#NAME?</v>
      </c>
      <c r="L172" s="24" t="e">
        <f ca="1">(_xludf.IFNA(VLOOKUP(A172,'ET #14'!D:E,2,FALSE),"0"))</f>
        <v>#NAME?</v>
      </c>
      <c r="M172" s="24" t="e">
        <f ca="1">(_xludf.IFNA(VLOOKUP(A172,'ET #15'!D:E,2,FALSE),"0"))</f>
        <v>#NAME?</v>
      </c>
      <c r="N172" s="24" t="e">
        <f ca="1">(_xludf.IFNA(VLOOKUP(A172,'ET #16'!D:E,2,FALSE),"0"))</f>
        <v>#NAME?</v>
      </c>
    </row>
    <row r="173" spans="1:14" ht="13" x14ac:dyDescent="0.15">
      <c r="A173" s="4" t="str">
        <f>'Attendance Summary'!A175</f>
        <v>Jheason Williams</v>
      </c>
      <c r="B173" s="22" t="e">
        <f t="shared" ca="1" si="0"/>
        <v>#NAME?</v>
      </c>
      <c r="C173" s="22" t="e">
        <f ca="1">(_xludf.IFNA(VLOOKUP(A173,'ET #5'!F:G,2,FALSE),"0"))</f>
        <v>#NAME?</v>
      </c>
      <c r="D173" s="23" t="e">
        <f ca="1">(_xludf.IFNA(VLOOKUP(A173,'ET #6'!F:G,2,FALSE),"0"))</f>
        <v>#NAME?</v>
      </c>
      <c r="E173" s="23" t="e">
        <f ca="1">(_xludf.IFNA(VLOOKUP(A173,'ET #7'!F:G,2,FALSE),"0"))</f>
        <v>#NAME?</v>
      </c>
      <c r="F173" s="23" t="e">
        <f ca="1">(_xludf.IFNA(VLOOKUP(A173,'ET #8'!F:G,2,FALSE),"0"))</f>
        <v>#NAME?</v>
      </c>
      <c r="G173" s="23" t="e">
        <f ca="1">(_xludf.IFNA(VLOOKUP(A173,'ET #9'!F:G,2,FALSE),"0"))</f>
        <v>#NAME?</v>
      </c>
      <c r="H173" s="23" t="e">
        <f ca="1">(_xludf.IFNA(VLOOKUP(A173,'ET #10'!D:E,2,FALSE),"0"))</f>
        <v>#NAME?</v>
      </c>
      <c r="I173" s="23" t="e">
        <f ca="1">(_xludf.IFNA(VLOOKUP(A173,'ET #11'!F:G,2,FALSE),"0"))</f>
        <v>#NAME?</v>
      </c>
      <c r="J173" s="23" t="e">
        <f ca="1">(_xludf.IFNA(VLOOKUP(A173,'ET #12'!F:G,2,FALSE),"0"))</f>
        <v>#NAME?</v>
      </c>
      <c r="K173" s="24" t="e">
        <f ca="1">(_xludf.IFNA(VLOOKUP(A173,'ET #13'!D:E,2,FALSE),"0"))</f>
        <v>#NAME?</v>
      </c>
      <c r="L173" s="24" t="e">
        <f ca="1">(_xludf.IFNA(VLOOKUP(A173,'ET #14'!D:E,2,FALSE),"0"))</f>
        <v>#NAME?</v>
      </c>
      <c r="M173" s="24" t="e">
        <f ca="1">(_xludf.IFNA(VLOOKUP(A173,'ET #15'!D:E,2,FALSE),"0"))</f>
        <v>#NAME?</v>
      </c>
      <c r="N173" s="24" t="e">
        <f ca="1">(_xludf.IFNA(VLOOKUP(A173,'ET #16'!D:E,2,FALSE),"0"))</f>
        <v>#NAME?</v>
      </c>
    </row>
    <row r="174" spans="1:14" ht="13" x14ac:dyDescent="0.15">
      <c r="A174" s="4" t="str">
        <f>'Attendance Summary'!A176</f>
        <v>John Mejia</v>
      </c>
      <c r="B174" s="22" t="e">
        <f t="shared" ca="1" si="0"/>
        <v>#NAME?</v>
      </c>
      <c r="C174" s="22" t="e">
        <f ca="1">(_xludf.IFNA(VLOOKUP(A174,'ET #5'!F:G,2,FALSE),"0"))</f>
        <v>#NAME?</v>
      </c>
      <c r="D174" s="23" t="e">
        <f ca="1">(_xludf.IFNA(VLOOKUP(A174,'ET #6'!F:G,2,FALSE),"0"))</f>
        <v>#NAME?</v>
      </c>
      <c r="E174" s="23" t="e">
        <f ca="1">(_xludf.IFNA(VLOOKUP(A174,'ET #7'!F:G,2,FALSE),"0"))</f>
        <v>#NAME?</v>
      </c>
      <c r="F174" s="23" t="e">
        <f ca="1">(_xludf.IFNA(VLOOKUP(A174,'ET #8'!F:G,2,FALSE),"0"))</f>
        <v>#NAME?</v>
      </c>
      <c r="G174" s="23" t="e">
        <f ca="1">(_xludf.IFNA(VLOOKUP(A174,'ET #9'!F:G,2,FALSE),"0"))</f>
        <v>#NAME?</v>
      </c>
      <c r="H174" s="23" t="e">
        <f ca="1">(_xludf.IFNA(VLOOKUP(A174,'ET #10'!D:E,2,FALSE),"0"))</f>
        <v>#NAME?</v>
      </c>
      <c r="I174" s="23" t="e">
        <f ca="1">(_xludf.IFNA(VLOOKUP(A174,'ET #11'!F:G,2,FALSE),"0"))</f>
        <v>#NAME?</v>
      </c>
      <c r="J174" s="23" t="e">
        <f ca="1">(_xludf.IFNA(VLOOKUP(A174,'ET #12'!F:G,2,FALSE),"0"))</f>
        <v>#NAME?</v>
      </c>
      <c r="K174" s="24" t="e">
        <f ca="1">(_xludf.IFNA(VLOOKUP(A174,'ET #13'!D:E,2,FALSE),"0"))</f>
        <v>#NAME?</v>
      </c>
      <c r="L174" s="24" t="e">
        <f ca="1">(_xludf.IFNA(VLOOKUP(A174,'ET #14'!D:E,2,FALSE),"0"))</f>
        <v>#NAME?</v>
      </c>
      <c r="M174" s="24" t="e">
        <f ca="1">(_xludf.IFNA(VLOOKUP(A174,'ET #15'!D:E,2,FALSE),"0"))</f>
        <v>#NAME?</v>
      </c>
      <c r="N174" s="24" t="e">
        <f ca="1">(_xludf.IFNA(VLOOKUP(A174,'ET #16'!D:E,2,FALSE),"0"))</f>
        <v>#NAME?</v>
      </c>
    </row>
    <row r="175" spans="1:14" ht="13" x14ac:dyDescent="0.15">
      <c r="A175" s="4" t="str">
        <f>'Attendance Summary'!A177</f>
        <v>Jonathan Perez-Patino</v>
      </c>
      <c r="B175" s="22" t="e">
        <f t="shared" ca="1" si="0"/>
        <v>#NAME?</v>
      </c>
      <c r="C175" s="22" t="e">
        <f ca="1">(_xludf.IFNA(VLOOKUP(A175,'ET #5'!F:G,2,FALSE),"0"))</f>
        <v>#NAME?</v>
      </c>
      <c r="D175" s="23" t="e">
        <f ca="1">(_xludf.IFNA(VLOOKUP(A175,'ET #6'!F:G,2,FALSE),"0"))</f>
        <v>#NAME?</v>
      </c>
      <c r="E175" s="23" t="e">
        <f ca="1">(_xludf.IFNA(VLOOKUP(A175,'ET #7'!F:G,2,FALSE),"0"))</f>
        <v>#NAME?</v>
      </c>
      <c r="F175" s="23" t="e">
        <f ca="1">(_xludf.IFNA(VLOOKUP(A175,'ET #8'!F:G,2,FALSE),"0"))</f>
        <v>#NAME?</v>
      </c>
      <c r="G175" s="23" t="e">
        <f ca="1">(_xludf.IFNA(VLOOKUP(A175,'ET #9'!F:G,2,FALSE),"0"))</f>
        <v>#NAME?</v>
      </c>
      <c r="H175" s="23" t="e">
        <f ca="1">(_xludf.IFNA(VLOOKUP(A175,'ET #10'!D:E,2,FALSE),"0"))</f>
        <v>#NAME?</v>
      </c>
      <c r="I175" s="23" t="e">
        <f ca="1">(_xludf.IFNA(VLOOKUP(A175,'ET #11'!F:G,2,FALSE),"0"))</f>
        <v>#NAME?</v>
      </c>
      <c r="J175" s="23" t="e">
        <f ca="1">(_xludf.IFNA(VLOOKUP(A175,'ET #12'!F:G,2,FALSE),"0"))</f>
        <v>#NAME?</v>
      </c>
      <c r="K175" s="24" t="e">
        <f ca="1">(_xludf.IFNA(VLOOKUP(A175,'ET #13'!D:E,2,FALSE),"0"))</f>
        <v>#NAME?</v>
      </c>
      <c r="L175" s="24" t="e">
        <f ca="1">(_xludf.IFNA(VLOOKUP(A175,'ET #14'!D:E,2,FALSE),"0"))</f>
        <v>#NAME?</v>
      </c>
      <c r="M175" s="24" t="e">
        <f ca="1">(_xludf.IFNA(VLOOKUP(A175,'ET #15'!D:E,2,FALSE),"0"))</f>
        <v>#NAME?</v>
      </c>
      <c r="N175" s="24" t="e">
        <f ca="1">(_xludf.IFNA(VLOOKUP(A175,'ET #16'!D:E,2,FALSE),"0"))</f>
        <v>#NAME?</v>
      </c>
    </row>
    <row r="176" spans="1:14" ht="13" x14ac:dyDescent="0.15">
      <c r="A176" s="4" t="str">
        <f>'Attendance Summary'!A178</f>
        <v>Jonny Beard</v>
      </c>
      <c r="B176" s="22" t="e">
        <f t="shared" ca="1" si="0"/>
        <v>#NAME?</v>
      </c>
      <c r="C176" s="22" t="e">
        <f ca="1">(_xludf.IFNA(VLOOKUP(A176,'ET #5'!F:G,2,FALSE),"0"))</f>
        <v>#NAME?</v>
      </c>
      <c r="D176" s="23" t="e">
        <f ca="1">(_xludf.IFNA(VLOOKUP(A176,'ET #6'!F:G,2,FALSE),"0"))</f>
        <v>#NAME?</v>
      </c>
      <c r="E176" s="23" t="e">
        <f ca="1">(_xludf.IFNA(VLOOKUP(A176,'ET #7'!F:G,2,FALSE),"0"))</f>
        <v>#NAME?</v>
      </c>
      <c r="F176" s="23" t="e">
        <f ca="1">(_xludf.IFNA(VLOOKUP(A176,'ET #8'!F:G,2,FALSE),"0"))</f>
        <v>#NAME?</v>
      </c>
      <c r="G176" s="23" t="e">
        <f ca="1">(_xludf.IFNA(VLOOKUP(A176,'ET #9'!F:G,2,FALSE),"0"))</f>
        <v>#NAME?</v>
      </c>
      <c r="H176" s="23" t="e">
        <f ca="1">(_xludf.IFNA(VLOOKUP(A176,'ET #10'!D:E,2,FALSE),"0"))</f>
        <v>#NAME?</v>
      </c>
      <c r="I176" s="23" t="e">
        <f ca="1">(_xludf.IFNA(VLOOKUP(A176,'ET #11'!F:G,2,FALSE),"0"))</f>
        <v>#NAME?</v>
      </c>
      <c r="J176" s="23" t="e">
        <f ca="1">(_xludf.IFNA(VLOOKUP(A176,'ET #12'!F:G,2,FALSE),"0"))</f>
        <v>#NAME?</v>
      </c>
      <c r="K176" s="24" t="e">
        <f ca="1">(_xludf.IFNA(VLOOKUP(A176,'ET #13'!D:E,2,FALSE),"0"))</f>
        <v>#NAME?</v>
      </c>
      <c r="L176" s="24" t="e">
        <f ca="1">(_xludf.IFNA(VLOOKUP(A176,'ET #14'!D:E,2,FALSE),"0"))</f>
        <v>#NAME?</v>
      </c>
      <c r="M176" s="24" t="e">
        <f ca="1">(_xludf.IFNA(VLOOKUP(A176,'ET #15'!D:E,2,FALSE),"0"))</f>
        <v>#NAME?</v>
      </c>
      <c r="N176" s="24" t="e">
        <f ca="1">(_xludf.IFNA(VLOOKUP(A176,'ET #16'!D:E,2,FALSE),"0"))</f>
        <v>#NAME?</v>
      </c>
    </row>
    <row r="177" spans="1:14" ht="13" x14ac:dyDescent="0.15">
      <c r="A177" s="4" t="str">
        <f>'Attendance Summary'!A179</f>
        <v>Jose Gonzalez Macedo</v>
      </c>
      <c r="B177" s="22" t="e">
        <f t="shared" ca="1" si="0"/>
        <v>#NAME?</v>
      </c>
      <c r="C177" s="22" t="e">
        <f ca="1">(_xludf.IFNA(VLOOKUP(A177,'ET #5'!F:G,2,FALSE),"0"))</f>
        <v>#NAME?</v>
      </c>
      <c r="D177" s="23" t="e">
        <f ca="1">(_xludf.IFNA(VLOOKUP(A177,'ET #6'!F:G,2,FALSE),"0"))</f>
        <v>#NAME?</v>
      </c>
      <c r="E177" s="23" t="e">
        <f ca="1">(_xludf.IFNA(VLOOKUP(A177,'ET #7'!F:G,2,FALSE),"0"))</f>
        <v>#NAME?</v>
      </c>
      <c r="F177" s="23" t="e">
        <f ca="1">(_xludf.IFNA(VLOOKUP(A177,'ET #8'!F:G,2,FALSE),"0"))</f>
        <v>#NAME?</v>
      </c>
      <c r="G177" s="23" t="e">
        <f ca="1">(_xludf.IFNA(VLOOKUP(A177,'ET #9'!F:G,2,FALSE),"0"))</f>
        <v>#NAME?</v>
      </c>
      <c r="H177" s="23" t="e">
        <f ca="1">(_xludf.IFNA(VLOOKUP(A177,'ET #10'!D:E,2,FALSE),"0"))</f>
        <v>#NAME?</v>
      </c>
      <c r="I177" s="23" t="e">
        <f ca="1">(_xludf.IFNA(VLOOKUP(A177,'ET #11'!F:G,2,FALSE),"0"))</f>
        <v>#NAME?</v>
      </c>
      <c r="J177" s="23" t="e">
        <f ca="1">(_xludf.IFNA(VLOOKUP(A177,'ET #12'!F:G,2,FALSE),"0"))</f>
        <v>#NAME?</v>
      </c>
      <c r="K177" s="24" t="e">
        <f ca="1">(_xludf.IFNA(VLOOKUP(A177,'ET #13'!D:E,2,FALSE),"0"))</f>
        <v>#NAME?</v>
      </c>
      <c r="L177" s="24" t="e">
        <f ca="1">(_xludf.IFNA(VLOOKUP(A177,'ET #14'!D:E,2,FALSE),"0"))</f>
        <v>#NAME?</v>
      </c>
      <c r="M177" s="24" t="e">
        <f ca="1">(_xludf.IFNA(VLOOKUP(A177,'ET #15'!D:E,2,FALSE),"0"))</f>
        <v>#NAME?</v>
      </c>
      <c r="N177" s="24" t="e">
        <f ca="1">(_xludf.IFNA(VLOOKUP(A177,'ET #16'!D:E,2,FALSE),"0"))</f>
        <v>#NAME?</v>
      </c>
    </row>
    <row r="178" spans="1:14" ht="13" x14ac:dyDescent="0.15">
      <c r="A178" s="4" t="str">
        <f>'Attendance Summary'!A180</f>
        <v>Jose Hernandez</v>
      </c>
      <c r="B178" s="22" t="e">
        <f t="shared" ca="1" si="0"/>
        <v>#NAME?</v>
      </c>
      <c r="C178" s="22" t="e">
        <f ca="1">(_xludf.IFNA(VLOOKUP(A178,'ET #5'!F:G,2,FALSE),"0"))</f>
        <v>#NAME?</v>
      </c>
      <c r="D178" s="23" t="e">
        <f ca="1">(_xludf.IFNA(VLOOKUP(A178,'ET #6'!F:G,2,FALSE),"0"))</f>
        <v>#NAME?</v>
      </c>
      <c r="E178" s="23" t="e">
        <f ca="1">(_xludf.IFNA(VLOOKUP(A178,'ET #7'!F:G,2,FALSE),"0"))</f>
        <v>#NAME?</v>
      </c>
      <c r="F178" s="23" t="e">
        <f ca="1">(_xludf.IFNA(VLOOKUP(A178,'ET #8'!F:G,2,FALSE),"0"))</f>
        <v>#NAME?</v>
      </c>
      <c r="G178" s="23" t="e">
        <f ca="1">(_xludf.IFNA(VLOOKUP(A178,'ET #9'!F:G,2,FALSE),"0"))</f>
        <v>#NAME?</v>
      </c>
      <c r="H178" s="23" t="e">
        <f ca="1">(_xludf.IFNA(VLOOKUP(A178,'ET #10'!D:E,2,FALSE),"0"))</f>
        <v>#NAME?</v>
      </c>
      <c r="I178" s="23" t="e">
        <f ca="1">(_xludf.IFNA(VLOOKUP(A178,'ET #11'!F:G,2,FALSE),"0"))</f>
        <v>#NAME?</v>
      </c>
      <c r="J178" s="23" t="e">
        <f ca="1">(_xludf.IFNA(VLOOKUP(A178,'ET #12'!F:G,2,FALSE),"0"))</f>
        <v>#NAME?</v>
      </c>
      <c r="K178" s="24" t="e">
        <f ca="1">(_xludf.IFNA(VLOOKUP(A178,'ET #13'!D:E,2,FALSE),"0"))</f>
        <v>#NAME?</v>
      </c>
      <c r="L178" s="24" t="e">
        <f ca="1">(_xludf.IFNA(VLOOKUP(A178,'ET #14'!D:E,2,FALSE),"0"))</f>
        <v>#NAME?</v>
      </c>
      <c r="M178" s="24" t="e">
        <f ca="1">(_xludf.IFNA(VLOOKUP(A178,'ET #15'!D:E,2,FALSE),"0"))</f>
        <v>#NAME?</v>
      </c>
      <c r="N178" s="24" t="e">
        <f ca="1">(_xludf.IFNA(VLOOKUP(A178,'ET #16'!D:E,2,FALSE),"0"))</f>
        <v>#NAME?</v>
      </c>
    </row>
    <row r="179" spans="1:14" ht="13" x14ac:dyDescent="0.15">
      <c r="A179" s="4" t="str">
        <f>'Attendance Summary'!A181</f>
        <v>Joseline Diaz</v>
      </c>
      <c r="B179" s="22" t="e">
        <f t="shared" ca="1" si="0"/>
        <v>#NAME?</v>
      </c>
      <c r="C179" s="22" t="e">
        <f ca="1">(_xludf.IFNA(VLOOKUP(A179,'ET #5'!F:G,2,FALSE),"0"))</f>
        <v>#NAME?</v>
      </c>
      <c r="D179" s="23" t="e">
        <f ca="1">(_xludf.IFNA(VLOOKUP(A179,'ET #6'!F:G,2,FALSE),"0"))</f>
        <v>#NAME?</v>
      </c>
      <c r="E179" s="23" t="e">
        <f ca="1">(_xludf.IFNA(VLOOKUP(A179,'ET #7'!F:G,2,FALSE),"0"))</f>
        <v>#NAME?</v>
      </c>
      <c r="F179" s="23" t="e">
        <f ca="1">(_xludf.IFNA(VLOOKUP(A179,'ET #8'!F:G,2,FALSE),"0"))</f>
        <v>#NAME?</v>
      </c>
      <c r="G179" s="23" t="e">
        <f ca="1">(_xludf.IFNA(VLOOKUP(A179,'ET #9'!F:G,2,FALSE),"0"))</f>
        <v>#NAME?</v>
      </c>
      <c r="H179" s="23" t="e">
        <f ca="1">(_xludf.IFNA(VLOOKUP(A179,'ET #10'!D:E,2,FALSE),"0"))</f>
        <v>#NAME?</v>
      </c>
      <c r="I179" s="23" t="e">
        <f ca="1">(_xludf.IFNA(VLOOKUP(A179,'ET #11'!F:G,2,FALSE),"0"))</f>
        <v>#NAME?</v>
      </c>
      <c r="J179" s="23" t="e">
        <f ca="1">(_xludf.IFNA(VLOOKUP(A179,'ET #12'!F:G,2,FALSE),"0"))</f>
        <v>#NAME?</v>
      </c>
      <c r="K179" s="24" t="e">
        <f ca="1">(_xludf.IFNA(VLOOKUP(A179,'ET #13'!D:E,2,FALSE),"0"))</f>
        <v>#NAME?</v>
      </c>
      <c r="L179" s="24" t="e">
        <f ca="1">(_xludf.IFNA(VLOOKUP(A179,'ET #14'!D:E,2,FALSE),"0"))</f>
        <v>#NAME?</v>
      </c>
      <c r="M179" s="24" t="e">
        <f ca="1">(_xludf.IFNA(VLOOKUP(A179,'ET #15'!D:E,2,FALSE),"0"))</f>
        <v>#NAME?</v>
      </c>
      <c r="N179" s="24" t="e">
        <f ca="1">(_xludf.IFNA(VLOOKUP(A179,'ET #16'!D:E,2,FALSE),"0"))</f>
        <v>#NAME?</v>
      </c>
    </row>
    <row r="180" spans="1:14" ht="13" x14ac:dyDescent="0.15">
      <c r="A180" s="4" t="str">
        <f>'Attendance Summary'!A182</f>
        <v>Joshua Guiang</v>
      </c>
      <c r="B180" s="22" t="e">
        <f t="shared" ca="1" si="0"/>
        <v>#NAME?</v>
      </c>
      <c r="C180" s="22" t="e">
        <f ca="1">(_xludf.IFNA(VLOOKUP(A180,'ET #5'!F:G,2,FALSE),"0"))</f>
        <v>#NAME?</v>
      </c>
      <c r="D180" s="23" t="e">
        <f ca="1">(_xludf.IFNA(VLOOKUP(A180,'ET #6'!F:G,2,FALSE),"0"))</f>
        <v>#NAME?</v>
      </c>
      <c r="E180" s="23" t="e">
        <f ca="1">(_xludf.IFNA(VLOOKUP(A180,'ET #7'!F:G,2,FALSE),"0"))</f>
        <v>#NAME?</v>
      </c>
      <c r="F180" s="23" t="e">
        <f ca="1">(_xludf.IFNA(VLOOKUP(A180,'ET #8'!F:G,2,FALSE),"0"))</f>
        <v>#NAME?</v>
      </c>
      <c r="G180" s="23" t="e">
        <f ca="1">(_xludf.IFNA(VLOOKUP(A180,'ET #9'!F:G,2,FALSE),"0"))</f>
        <v>#NAME?</v>
      </c>
      <c r="H180" s="23" t="e">
        <f ca="1">(_xludf.IFNA(VLOOKUP(A180,'ET #10'!D:E,2,FALSE),"0"))</f>
        <v>#NAME?</v>
      </c>
      <c r="I180" s="23" t="e">
        <f ca="1">(_xludf.IFNA(VLOOKUP(A180,'ET #11'!F:G,2,FALSE),"0"))</f>
        <v>#NAME?</v>
      </c>
      <c r="J180" s="23" t="e">
        <f ca="1">(_xludf.IFNA(VLOOKUP(A180,'ET #12'!F:G,2,FALSE),"0"))</f>
        <v>#NAME?</v>
      </c>
      <c r="K180" s="24" t="e">
        <f ca="1">(_xludf.IFNA(VLOOKUP(A180,'ET #13'!D:E,2,FALSE),"0"))</f>
        <v>#NAME?</v>
      </c>
      <c r="L180" s="24" t="e">
        <f ca="1">(_xludf.IFNA(VLOOKUP(A180,'ET #14'!D:E,2,FALSE),"0"))</f>
        <v>#NAME?</v>
      </c>
      <c r="M180" s="24" t="e">
        <f ca="1">(_xludf.IFNA(VLOOKUP(A180,'ET #15'!D:E,2,FALSE),"0"))</f>
        <v>#NAME?</v>
      </c>
      <c r="N180" s="24" t="e">
        <f ca="1">(_xludf.IFNA(VLOOKUP(A180,'ET #16'!D:E,2,FALSE),"0"))</f>
        <v>#NAME?</v>
      </c>
    </row>
    <row r="181" spans="1:14" ht="13" x14ac:dyDescent="0.15">
      <c r="A181" s="4" t="str">
        <f>'Attendance Summary'!A183</f>
        <v>Juan Salas</v>
      </c>
      <c r="B181" s="22" t="e">
        <f t="shared" ca="1" si="0"/>
        <v>#NAME?</v>
      </c>
      <c r="C181" s="22" t="e">
        <f ca="1">(_xludf.IFNA(VLOOKUP(A181,'ET #5'!F:G,2,FALSE),"0"))</f>
        <v>#NAME?</v>
      </c>
      <c r="D181" s="23" t="e">
        <f ca="1">(_xludf.IFNA(VLOOKUP(A181,'ET #6'!F:G,2,FALSE),"0"))</f>
        <v>#NAME?</v>
      </c>
      <c r="E181" s="23" t="e">
        <f ca="1">(_xludf.IFNA(VLOOKUP(A181,'ET #7'!F:G,2,FALSE),"0"))</f>
        <v>#NAME?</v>
      </c>
      <c r="F181" s="23" t="e">
        <f ca="1">(_xludf.IFNA(VLOOKUP(A181,'ET #8'!F:G,2,FALSE),"0"))</f>
        <v>#NAME?</v>
      </c>
      <c r="G181" s="23" t="e">
        <f ca="1">(_xludf.IFNA(VLOOKUP(A181,'ET #9'!F:G,2,FALSE),"0"))</f>
        <v>#NAME?</v>
      </c>
      <c r="H181" s="23" t="e">
        <f ca="1">(_xludf.IFNA(VLOOKUP(A181,'ET #10'!D:E,2,FALSE),"0"))</f>
        <v>#NAME?</v>
      </c>
      <c r="I181" s="23" t="e">
        <f ca="1">(_xludf.IFNA(VLOOKUP(A181,'ET #11'!F:G,2,FALSE),"0"))</f>
        <v>#NAME?</v>
      </c>
      <c r="J181" s="23" t="e">
        <f ca="1">(_xludf.IFNA(VLOOKUP(A181,'ET #12'!F:G,2,FALSE),"0"))</f>
        <v>#NAME?</v>
      </c>
      <c r="K181" s="24" t="e">
        <f ca="1">(_xludf.IFNA(VLOOKUP(A181,'ET #13'!D:E,2,FALSE),"0"))</f>
        <v>#NAME?</v>
      </c>
      <c r="L181" s="24" t="e">
        <f ca="1">(_xludf.IFNA(VLOOKUP(A181,'ET #14'!D:E,2,FALSE),"0"))</f>
        <v>#NAME?</v>
      </c>
      <c r="M181" s="24" t="e">
        <f ca="1">(_xludf.IFNA(VLOOKUP(A181,'ET #15'!D:E,2,FALSE),"0"))</f>
        <v>#NAME?</v>
      </c>
      <c r="N181" s="24" t="e">
        <f ca="1">(_xludf.IFNA(VLOOKUP(A181,'ET #16'!D:E,2,FALSE),"0"))</f>
        <v>#NAME?</v>
      </c>
    </row>
    <row r="182" spans="1:14" ht="13" x14ac:dyDescent="0.15">
      <c r="A182" s="4" t="str">
        <f>'Attendance Summary'!A184</f>
        <v>Julian Garza</v>
      </c>
      <c r="B182" s="22" t="e">
        <f t="shared" ca="1" si="0"/>
        <v>#NAME?</v>
      </c>
      <c r="C182" s="22" t="e">
        <f ca="1">(_xludf.IFNA(VLOOKUP(A182,'ET #5'!F:G,2,FALSE),"0"))</f>
        <v>#NAME?</v>
      </c>
      <c r="D182" s="23" t="e">
        <f ca="1">(_xludf.IFNA(VLOOKUP(A182,'ET #6'!F:G,2,FALSE),"0"))</f>
        <v>#NAME?</v>
      </c>
      <c r="E182" s="23" t="e">
        <f ca="1">(_xludf.IFNA(VLOOKUP(A182,'ET #7'!F:G,2,FALSE),"0"))</f>
        <v>#NAME?</v>
      </c>
      <c r="F182" s="23" t="e">
        <f ca="1">(_xludf.IFNA(VLOOKUP(A182,'ET #8'!F:G,2,FALSE),"0"))</f>
        <v>#NAME?</v>
      </c>
      <c r="G182" s="23" t="e">
        <f ca="1">(_xludf.IFNA(VLOOKUP(A182,'ET #9'!F:G,2,FALSE),"0"))</f>
        <v>#NAME?</v>
      </c>
      <c r="H182" s="23" t="e">
        <f ca="1">(_xludf.IFNA(VLOOKUP(A182,'ET #10'!D:E,2,FALSE),"0"))</f>
        <v>#NAME?</v>
      </c>
      <c r="I182" s="23" t="e">
        <f ca="1">(_xludf.IFNA(VLOOKUP(A182,'ET #11'!F:G,2,FALSE),"0"))</f>
        <v>#NAME?</v>
      </c>
      <c r="J182" s="23" t="e">
        <f ca="1">(_xludf.IFNA(VLOOKUP(A182,'ET #12'!F:G,2,FALSE),"0"))</f>
        <v>#NAME?</v>
      </c>
      <c r="K182" s="24" t="e">
        <f ca="1">(_xludf.IFNA(VLOOKUP(A182,'ET #13'!D:E,2,FALSE),"0"))</f>
        <v>#NAME?</v>
      </c>
      <c r="L182" s="24" t="e">
        <f ca="1">(_xludf.IFNA(VLOOKUP(A182,'ET #14'!D:E,2,FALSE),"0"))</f>
        <v>#NAME?</v>
      </c>
      <c r="M182" s="24" t="e">
        <f ca="1">(_xludf.IFNA(VLOOKUP(A182,'ET #15'!D:E,2,FALSE),"0"))</f>
        <v>#NAME?</v>
      </c>
      <c r="N182" s="24" t="e">
        <f ca="1">(_xludf.IFNA(VLOOKUP(A182,'ET #16'!D:E,2,FALSE),"0"))</f>
        <v>#NAME?</v>
      </c>
    </row>
    <row r="183" spans="1:14" ht="13" x14ac:dyDescent="0.15">
      <c r="A183" s="4" t="str">
        <f>'Attendance Summary'!A185</f>
        <v>Justice Warren</v>
      </c>
      <c r="B183" s="22" t="e">
        <f t="shared" ca="1" si="0"/>
        <v>#NAME?</v>
      </c>
      <c r="C183" s="22" t="e">
        <f ca="1">(_xludf.IFNA(VLOOKUP(A183,'ET #5'!F:G,2,FALSE),"0"))</f>
        <v>#NAME?</v>
      </c>
      <c r="D183" s="23" t="e">
        <f ca="1">(_xludf.IFNA(VLOOKUP(A183,'ET #6'!F:G,2,FALSE),"0"))</f>
        <v>#NAME?</v>
      </c>
      <c r="E183" s="23" t="e">
        <f ca="1">(_xludf.IFNA(VLOOKUP(A183,'ET #7'!F:G,2,FALSE),"0"))</f>
        <v>#NAME?</v>
      </c>
      <c r="F183" s="23" t="e">
        <f ca="1">(_xludf.IFNA(VLOOKUP(A183,'ET #8'!F:G,2,FALSE),"0"))</f>
        <v>#NAME?</v>
      </c>
      <c r="G183" s="23" t="e">
        <f ca="1">(_xludf.IFNA(VLOOKUP(A183,'ET #9'!F:G,2,FALSE),"0"))</f>
        <v>#NAME?</v>
      </c>
      <c r="H183" s="23" t="e">
        <f ca="1">(_xludf.IFNA(VLOOKUP(A183,'ET #10'!D:E,2,FALSE),"0"))</f>
        <v>#NAME?</v>
      </c>
      <c r="I183" s="23" t="e">
        <f ca="1">(_xludf.IFNA(VLOOKUP(A183,'ET #11'!F:G,2,FALSE),"0"))</f>
        <v>#NAME?</v>
      </c>
      <c r="J183" s="23" t="e">
        <f ca="1">(_xludf.IFNA(VLOOKUP(A183,'ET #12'!F:G,2,FALSE),"0"))</f>
        <v>#NAME?</v>
      </c>
      <c r="K183" s="24" t="e">
        <f ca="1">(_xludf.IFNA(VLOOKUP(A183,'ET #13'!D:E,2,FALSE),"0"))</f>
        <v>#NAME?</v>
      </c>
      <c r="L183" s="24" t="e">
        <f ca="1">(_xludf.IFNA(VLOOKUP(A183,'ET #14'!D:E,2,FALSE),"0"))</f>
        <v>#NAME?</v>
      </c>
      <c r="M183" s="24" t="e">
        <f ca="1">(_xludf.IFNA(VLOOKUP(A183,'ET #15'!D:E,2,FALSE),"0"))</f>
        <v>#NAME?</v>
      </c>
      <c r="N183" s="24" t="e">
        <f ca="1">(_xludf.IFNA(VLOOKUP(A183,'ET #16'!D:E,2,FALSE),"0"))</f>
        <v>#NAME?</v>
      </c>
    </row>
    <row r="184" spans="1:14" ht="13" x14ac:dyDescent="0.15">
      <c r="A184" s="4" t="str">
        <f>'Attendance Summary'!A186</f>
        <v>Justin Pierson</v>
      </c>
      <c r="B184" s="22" t="e">
        <f t="shared" ca="1" si="0"/>
        <v>#NAME?</v>
      </c>
      <c r="C184" s="22" t="e">
        <f ca="1">(_xludf.IFNA(VLOOKUP(A184,'ET #5'!F:G,2,FALSE),"0"))</f>
        <v>#NAME?</v>
      </c>
      <c r="D184" s="23" t="e">
        <f ca="1">(_xludf.IFNA(VLOOKUP(A184,'ET #6'!F:G,2,FALSE),"0"))</f>
        <v>#NAME?</v>
      </c>
      <c r="E184" s="23" t="e">
        <f ca="1">(_xludf.IFNA(VLOOKUP(A184,'ET #7'!F:G,2,FALSE),"0"))</f>
        <v>#NAME?</v>
      </c>
      <c r="F184" s="23" t="e">
        <f ca="1">(_xludf.IFNA(VLOOKUP(A184,'ET #8'!F:G,2,FALSE),"0"))</f>
        <v>#NAME?</v>
      </c>
      <c r="G184" s="23" t="e">
        <f ca="1">(_xludf.IFNA(VLOOKUP(A184,'ET #9'!F:G,2,FALSE),"0"))</f>
        <v>#NAME?</v>
      </c>
      <c r="H184" s="23" t="e">
        <f ca="1">(_xludf.IFNA(VLOOKUP(A184,'ET #10'!D:E,2,FALSE),"0"))</f>
        <v>#NAME?</v>
      </c>
      <c r="I184" s="23" t="e">
        <f ca="1">(_xludf.IFNA(VLOOKUP(A184,'ET #11'!F:G,2,FALSE),"0"))</f>
        <v>#NAME?</v>
      </c>
      <c r="J184" s="23" t="e">
        <f ca="1">(_xludf.IFNA(VLOOKUP(A184,'ET #12'!F:G,2,FALSE),"0"))</f>
        <v>#NAME?</v>
      </c>
      <c r="K184" s="24" t="e">
        <f ca="1">(_xludf.IFNA(VLOOKUP(A184,'ET #13'!D:E,2,FALSE),"0"))</f>
        <v>#NAME?</v>
      </c>
      <c r="L184" s="24" t="e">
        <f ca="1">(_xludf.IFNA(VLOOKUP(A184,'ET #14'!D:E,2,FALSE),"0"))</f>
        <v>#NAME?</v>
      </c>
      <c r="M184" s="24" t="e">
        <f ca="1">(_xludf.IFNA(VLOOKUP(A184,'ET #15'!D:E,2,FALSE),"0"))</f>
        <v>#NAME?</v>
      </c>
      <c r="N184" s="24" t="e">
        <f ca="1">(_xludf.IFNA(VLOOKUP(A184,'ET #16'!D:E,2,FALSE),"0"))</f>
        <v>#NAME?</v>
      </c>
    </row>
    <row r="185" spans="1:14" ht="13" x14ac:dyDescent="0.15">
      <c r="A185" s="4" t="str">
        <f>'Attendance Summary'!A187</f>
        <v>Kacylia Castro</v>
      </c>
      <c r="B185" s="22" t="e">
        <f t="shared" ca="1" si="0"/>
        <v>#NAME?</v>
      </c>
      <c r="C185" s="22" t="e">
        <f ca="1">(_xludf.IFNA(VLOOKUP(A185,'ET #5'!F:G,2,FALSE),"0"))</f>
        <v>#NAME?</v>
      </c>
      <c r="D185" s="23" t="e">
        <f ca="1">(_xludf.IFNA(VLOOKUP(A185,'ET #6'!F:G,2,FALSE),"0"))</f>
        <v>#NAME?</v>
      </c>
      <c r="E185" s="23" t="e">
        <f ca="1">(_xludf.IFNA(VLOOKUP(A185,'ET #7'!F:G,2,FALSE),"0"))</f>
        <v>#NAME?</v>
      </c>
      <c r="F185" s="23" t="e">
        <f ca="1">(_xludf.IFNA(VLOOKUP(A185,'ET #8'!F:G,2,FALSE),"0"))</f>
        <v>#NAME?</v>
      </c>
      <c r="G185" s="23" t="e">
        <f ca="1">(_xludf.IFNA(VLOOKUP(A185,'ET #9'!F:G,2,FALSE),"0"))</f>
        <v>#NAME?</v>
      </c>
      <c r="H185" s="23" t="e">
        <f ca="1">(_xludf.IFNA(VLOOKUP(A185,'ET #10'!D:E,2,FALSE),"0"))</f>
        <v>#NAME?</v>
      </c>
      <c r="I185" s="23" t="e">
        <f ca="1">(_xludf.IFNA(VLOOKUP(A185,'ET #11'!F:G,2,FALSE),"0"))</f>
        <v>#NAME?</v>
      </c>
      <c r="J185" s="23" t="e">
        <f ca="1">(_xludf.IFNA(VLOOKUP(A185,'ET #12'!F:G,2,FALSE),"0"))</f>
        <v>#NAME?</v>
      </c>
      <c r="K185" s="24" t="e">
        <f ca="1">(_xludf.IFNA(VLOOKUP(A185,'ET #13'!D:E,2,FALSE),"0"))</f>
        <v>#NAME?</v>
      </c>
      <c r="L185" s="24" t="e">
        <f ca="1">(_xludf.IFNA(VLOOKUP(A185,'ET #14'!D:E,2,FALSE),"0"))</f>
        <v>#NAME?</v>
      </c>
      <c r="M185" s="24" t="e">
        <f ca="1">(_xludf.IFNA(VLOOKUP(A185,'ET #15'!D:E,2,FALSE),"0"))</f>
        <v>#NAME?</v>
      </c>
      <c r="N185" s="24" t="e">
        <f ca="1">(_xludf.IFNA(VLOOKUP(A185,'ET #16'!D:E,2,FALSE),"0"))</f>
        <v>#NAME?</v>
      </c>
    </row>
    <row r="186" spans="1:14" ht="13" x14ac:dyDescent="0.15">
      <c r="A186" s="4" t="str">
        <f>'Attendance Summary'!A188</f>
        <v>Kaitlyn Vo</v>
      </c>
      <c r="B186" s="22" t="e">
        <f t="shared" ca="1" si="0"/>
        <v>#NAME?</v>
      </c>
      <c r="C186" s="22" t="e">
        <f ca="1">(_xludf.IFNA(VLOOKUP(A186,'ET #5'!F:G,2,FALSE),"0"))</f>
        <v>#NAME?</v>
      </c>
      <c r="D186" s="23" t="e">
        <f ca="1">(_xludf.IFNA(VLOOKUP(A186,'ET #6'!F:G,2,FALSE),"0"))</f>
        <v>#NAME?</v>
      </c>
      <c r="E186" s="23" t="e">
        <f ca="1">(_xludf.IFNA(VLOOKUP(A186,'ET #7'!F:G,2,FALSE),"0"))</f>
        <v>#NAME?</v>
      </c>
      <c r="F186" s="23" t="e">
        <f ca="1">(_xludf.IFNA(VLOOKUP(A186,'ET #8'!F:G,2,FALSE),"0"))</f>
        <v>#NAME?</v>
      </c>
      <c r="G186" s="23" t="e">
        <f ca="1">(_xludf.IFNA(VLOOKUP(A186,'ET #9'!F:G,2,FALSE),"0"))</f>
        <v>#NAME?</v>
      </c>
      <c r="H186" s="23" t="e">
        <f ca="1">(_xludf.IFNA(VLOOKUP(A186,'ET #10'!D:E,2,FALSE),"0"))</f>
        <v>#NAME?</v>
      </c>
      <c r="I186" s="23" t="e">
        <f ca="1">(_xludf.IFNA(VLOOKUP(A186,'ET #11'!F:G,2,FALSE),"0"))</f>
        <v>#NAME?</v>
      </c>
      <c r="J186" s="23" t="e">
        <f ca="1">(_xludf.IFNA(VLOOKUP(A186,'ET #12'!F:G,2,FALSE),"0"))</f>
        <v>#NAME?</v>
      </c>
      <c r="K186" s="24" t="e">
        <f ca="1">(_xludf.IFNA(VLOOKUP(A186,'ET #13'!D:E,2,FALSE),"0"))</f>
        <v>#NAME?</v>
      </c>
      <c r="L186" s="24" t="e">
        <f ca="1">(_xludf.IFNA(VLOOKUP(A186,'ET #14'!D:E,2,FALSE),"0"))</f>
        <v>#NAME?</v>
      </c>
      <c r="M186" s="24" t="e">
        <f ca="1">(_xludf.IFNA(VLOOKUP(A186,'ET #15'!D:E,2,FALSE),"0"))</f>
        <v>#NAME?</v>
      </c>
      <c r="N186" s="24" t="e">
        <f ca="1">(_xludf.IFNA(VLOOKUP(A186,'ET #16'!D:E,2,FALSE),"0"))</f>
        <v>#NAME?</v>
      </c>
    </row>
    <row r="187" spans="1:14" ht="13" x14ac:dyDescent="0.15">
      <c r="A187" s="4" t="str">
        <f>'Attendance Summary'!A189</f>
        <v>Kaiya Bello-Munn</v>
      </c>
      <c r="B187" s="22" t="e">
        <f t="shared" ca="1" si="0"/>
        <v>#NAME?</v>
      </c>
      <c r="C187" s="22" t="e">
        <f ca="1">(_xludf.IFNA(VLOOKUP(A187,'ET #5'!F:G,2,FALSE),"0"))</f>
        <v>#NAME?</v>
      </c>
      <c r="D187" s="23" t="e">
        <f ca="1">(_xludf.IFNA(VLOOKUP(A187,'ET #6'!F:G,2,FALSE),"0"))</f>
        <v>#NAME?</v>
      </c>
      <c r="E187" s="23" t="e">
        <f ca="1">(_xludf.IFNA(VLOOKUP(A187,'ET #7'!F:G,2,FALSE),"0"))</f>
        <v>#NAME?</v>
      </c>
      <c r="F187" s="23" t="e">
        <f ca="1">(_xludf.IFNA(VLOOKUP(A187,'ET #8'!F:G,2,FALSE),"0"))</f>
        <v>#NAME?</v>
      </c>
      <c r="G187" s="23" t="e">
        <f ca="1">(_xludf.IFNA(VLOOKUP(A187,'ET #9'!F:G,2,FALSE),"0"))</f>
        <v>#NAME?</v>
      </c>
      <c r="H187" s="23" t="e">
        <f ca="1">(_xludf.IFNA(VLOOKUP(A187,'ET #10'!D:E,2,FALSE),"0"))</f>
        <v>#NAME?</v>
      </c>
      <c r="I187" s="23" t="e">
        <f ca="1">(_xludf.IFNA(VLOOKUP(A187,'ET #11'!F:G,2,FALSE),"0"))</f>
        <v>#NAME?</v>
      </c>
      <c r="J187" s="23" t="e">
        <f ca="1">(_xludf.IFNA(VLOOKUP(A187,'ET #12'!F:G,2,FALSE),"0"))</f>
        <v>#NAME?</v>
      </c>
      <c r="K187" s="24" t="e">
        <f ca="1">(_xludf.IFNA(VLOOKUP(A187,'ET #13'!D:E,2,FALSE),"0"))</f>
        <v>#NAME?</v>
      </c>
      <c r="L187" s="24" t="e">
        <f ca="1">(_xludf.IFNA(VLOOKUP(A187,'ET #14'!D:E,2,FALSE),"0"))</f>
        <v>#NAME?</v>
      </c>
      <c r="M187" s="24" t="e">
        <f ca="1">(_xludf.IFNA(VLOOKUP(A187,'ET #15'!D:E,2,FALSE),"0"))</f>
        <v>#NAME?</v>
      </c>
      <c r="N187" s="24" t="e">
        <f ca="1">(_xludf.IFNA(VLOOKUP(A187,'ET #16'!D:E,2,FALSE),"0"))</f>
        <v>#NAME?</v>
      </c>
    </row>
    <row r="188" spans="1:14" ht="13" x14ac:dyDescent="0.15">
      <c r="A188" s="4" t="str">
        <f>'Attendance Summary'!A190</f>
        <v>Kaleb Ramirez</v>
      </c>
      <c r="B188" s="22" t="e">
        <f t="shared" ca="1" si="0"/>
        <v>#NAME?</v>
      </c>
      <c r="C188" s="22" t="e">
        <f ca="1">(_xludf.IFNA(VLOOKUP(A188,'ET #5'!F:G,2,FALSE),"0"))</f>
        <v>#NAME?</v>
      </c>
      <c r="D188" s="23" t="e">
        <f ca="1">(_xludf.IFNA(VLOOKUP(A188,'ET #6'!F:G,2,FALSE),"0"))</f>
        <v>#NAME?</v>
      </c>
      <c r="E188" s="23" t="e">
        <f ca="1">(_xludf.IFNA(VLOOKUP(A188,'ET #7'!F:G,2,FALSE),"0"))</f>
        <v>#NAME?</v>
      </c>
      <c r="F188" s="23" t="e">
        <f ca="1">(_xludf.IFNA(VLOOKUP(A188,'ET #8'!F:G,2,FALSE),"0"))</f>
        <v>#NAME?</v>
      </c>
      <c r="G188" s="23" t="e">
        <f ca="1">(_xludf.IFNA(VLOOKUP(A188,'ET #9'!F:G,2,FALSE),"0"))</f>
        <v>#NAME?</v>
      </c>
      <c r="H188" s="23" t="e">
        <f ca="1">(_xludf.IFNA(VLOOKUP(A188,'ET #10'!D:E,2,FALSE),"0"))</f>
        <v>#NAME?</v>
      </c>
      <c r="I188" s="23" t="e">
        <f ca="1">(_xludf.IFNA(VLOOKUP(A188,'ET #11'!F:G,2,FALSE),"0"))</f>
        <v>#NAME?</v>
      </c>
      <c r="J188" s="23" t="e">
        <f ca="1">(_xludf.IFNA(VLOOKUP(A188,'ET #12'!F:G,2,FALSE),"0"))</f>
        <v>#NAME?</v>
      </c>
      <c r="K188" s="24" t="e">
        <f ca="1">(_xludf.IFNA(VLOOKUP(A188,'ET #13'!D:E,2,FALSE),"0"))</f>
        <v>#NAME?</v>
      </c>
      <c r="L188" s="24" t="e">
        <f ca="1">(_xludf.IFNA(VLOOKUP(A188,'ET #14'!D:E,2,FALSE),"0"))</f>
        <v>#NAME?</v>
      </c>
      <c r="M188" s="24" t="e">
        <f ca="1">(_xludf.IFNA(VLOOKUP(A188,'ET #15'!D:E,2,FALSE),"0"))</f>
        <v>#NAME?</v>
      </c>
      <c r="N188" s="24" t="e">
        <f ca="1">(_xludf.IFNA(VLOOKUP(A188,'ET #16'!D:E,2,FALSE),"0"))</f>
        <v>#NAME?</v>
      </c>
    </row>
    <row r="189" spans="1:14" ht="13" x14ac:dyDescent="0.15">
      <c r="A189" s="4" t="str">
        <f>'Attendance Summary'!A191</f>
        <v>Karla Jackson</v>
      </c>
      <c r="B189" s="22" t="e">
        <f t="shared" ca="1" si="0"/>
        <v>#NAME?</v>
      </c>
      <c r="C189" s="22" t="e">
        <f ca="1">(_xludf.IFNA(VLOOKUP(A189,'ET #5'!F:G,2,FALSE),"0"))</f>
        <v>#NAME?</v>
      </c>
      <c r="D189" s="23" t="e">
        <f ca="1">(_xludf.IFNA(VLOOKUP(A189,'ET #6'!F:G,2,FALSE),"0"))</f>
        <v>#NAME?</v>
      </c>
      <c r="E189" s="23" t="e">
        <f ca="1">(_xludf.IFNA(VLOOKUP(A189,'ET #7'!F:G,2,FALSE),"0"))</f>
        <v>#NAME?</v>
      </c>
      <c r="F189" s="23" t="e">
        <f ca="1">(_xludf.IFNA(VLOOKUP(A189,'ET #8'!F:G,2,FALSE),"0"))</f>
        <v>#NAME?</v>
      </c>
      <c r="G189" s="23" t="e">
        <f ca="1">(_xludf.IFNA(VLOOKUP(A189,'ET #9'!F:G,2,FALSE),"0"))</f>
        <v>#NAME?</v>
      </c>
      <c r="H189" s="23" t="e">
        <f ca="1">(_xludf.IFNA(VLOOKUP(A189,'ET #10'!D:E,2,FALSE),"0"))</f>
        <v>#NAME?</v>
      </c>
      <c r="I189" s="23" t="e">
        <f ca="1">(_xludf.IFNA(VLOOKUP(A189,'ET #11'!F:G,2,FALSE),"0"))</f>
        <v>#NAME?</v>
      </c>
      <c r="J189" s="23" t="e">
        <f ca="1">(_xludf.IFNA(VLOOKUP(A189,'ET #12'!F:G,2,FALSE),"0"))</f>
        <v>#NAME?</v>
      </c>
      <c r="K189" s="24" t="e">
        <f ca="1">(_xludf.IFNA(VLOOKUP(A189,'ET #13'!D:E,2,FALSE),"0"))</f>
        <v>#NAME?</v>
      </c>
      <c r="L189" s="24" t="e">
        <f ca="1">(_xludf.IFNA(VLOOKUP(A189,'ET #14'!D:E,2,FALSE),"0"))</f>
        <v>#NAME?</v>
      </c>
      <c r="M189" s="24" t="e">
        <f ca="1">(_xludf.IFNA(VLOOKUP(A189,'ET #15'!D:E,2,FALSE),"0"))</f>
        <v>#NAME?</v>
      </c>
      <c r="N189" s="24" t="e">
        <f ca="1">(_xludf.IFNA(VLOOKUP(A189,'ET #16'!D:E,2,FALSE),"0"))</f>
        <v>#NAME?</v>
      </c>
    </row>
    <row r="190" spans="1:14" ht="13" x14ac:dyDescent="0.15">
      <c r="A190" s="4" t="str">
        <f>'Attendance Summary'!A192</f>
        <v>Kathleen Robot</v>
      </c>
      <c r="B190" s="22" t="e">
        <f t="shared" ca="1" si="0"/>
        <v>#NAME?</v>
      </c>
      <c r="C190" s="22" t="e">
        <f ca="1">(_xludf.IFNA(VLOOKUP(A190,'ET #5'!F:G,2,FALSE),"0"))</f>
        <v>#NAME?</v>
      </c>
      <c r="D190" s="23" t="e">
        <f ca="1">(_xludf.IFNA(VLOOKUP(A190,'ET #6'!F:G,2,FALSE),"0"))</f>
        <v>#NAME?</v>
      </c>
      <c r="E190" s="23" t="e">
        <f ca="1">(_xludf.IFNA(VLOOKUP(A190,'ET #7'!F:G,2,FALSE),"0"))</f>
        <v>#NAME?</v>
      </c>
      <c r="F190" s="23" t="e">
        <f ca="1">(_xludf.IFNA(VLOOKUP(A190,'ET #8'!F:G,2,FALSE),"0"))</f>
        <v>#NAME?</v>
      </c>
      <c r="G190" s="23" t="e">
        <f ca="1">(_xludf.IFNA(VLOOKUP(A190,'ET #9'!F:G,2,FALSE),"0"))</f>
        <v>#NAME?</v>
      </c>
      <c r="H190" s="23" t="e">
        <f ca="1">(_xludf.IFNA(VLOOKUP(A190,'ET #10'!D:E,2,FALSE),"0"))</f>
        <v>#NAME?</v>
      </c>
      <c r="I190" s="23" t="e">
        <f ca="1">(_xludf.IFNA(VLOOKUP(A190,'ET #11'!F:G,2,FALSE),"0"))</f>
        <v>#NAME?</v>
      </c>
      <c r="J190" s="23" t="e">
        <f ca="1">(_xludf.IFNA(VLOOKUP(A190,'ET #12'!F:G,2,FALSE),"0"))</f>
        <v>#NAME?</v>
      </c>
      <c r="K190" s="24" t="e">
        <f ca="1">(_xludf.IFNA(VLOOKUP(A190,'ET #13'!D:E,2,FALSE),"0"))</f>
        <v>#NAME?</v>
      </c>
      <c r="L190" s="24" t="e">
        <f ca="1">(_xludf.IFNA(VLOOKUP(A190,'ET #14'!D:E,2,FALSE),"0"))</f>
        <v>#NAME?</v>
      </c>
      <c r="M190" s="24" t="e">
        <f ca="1">(_xludf.IFNA(VLOOKUP(A190,'ET #15'!D:E,2,FALSE),"0"))</f>
        <v>#NAME?</v>
      </c>
      <c r="N190" s="24" t="e">
        <f ca="1">(_xludf.IFNA(VLOOKUP(A190,'ET #16'!D:E,2,FALSE),"0"))</f>
        <v>#NAME?</v>
      </c>
    </row>
    <row r="191" spans="1:14" ht="13" x14ac:dyDescent="0.15">
      <c r="A191" s="4" t="str">
        <f>'Attendance Summary'!A193</f>
        <v>Kayleigh Roberts</v>
      </c>
      <c r="B191" s="22" t="e">
        <f t="shared" ca="1" si="0"/>
        <v>#NAME?</v>
      </c>
      <c r="C191" s="22" t="e">
        <f ca="1">(_xludf.IFNA(VLOOKUP(A191,'ET #5'!F:G,2,FALSE),"0"))</f>
        <v>#NAME?</v>
      </c>
      <c r="D191" s="23" t="e">
        <f ca="1">(_xludf.IFNA(VLOOKUP(A191,'ET #6'!F:G,2,FALSE),"0"))</f>
        <v>#NAME?</v>
      </c>
      <c r="E191" s="23" t="e">
        <f ca="1">(_xludf.IFNA(VLOOKUP(A191,'ET #7'!F:G,2,FALSE),"0"))</f>
        <v>#NAME?</v>
      </c>
      <c r="F191" s="23" t="e">
        <f ca="1">(_xludf.IFNA(VLOOKUP(A191,'ET #8'!F:G,2,FALSE),"0"))</f>
        <v>#NAME?</v>
      </c>
      <c r="G191" s="23" t="e">
        <f ca="1">(_xludf.IFNA(VLOOKUP(A191,'ET #9'!F:G,2,FALSE),"0"))</f>
        <v>#NAME?</v>
      </c>
      <c r="H191" s="23" t="e">
        <f ca="1">(_xludf.IFNA(VLOOKUP(A191,'ET #10'!D:E,2,FALSE),"0"))</f>
        <v>#NAME?</v>
      </c>
      <c r="I191" s="23" t="e">
        <f ca="1">(_xludf.IFNA(VLOOKUP(A191,'ET #11'!F:G,2,FALSE),"0"))</f>
        <v>#NAME?</v>
      </c>
      <c r="J191" s="23" t="e">
        <f ca="1">(_xludf.IFNA(VLOOKUP(A191,'ET #12'!F:G,2,FALSE),"0"))</f>
        <v>#NAME?</v>
      </c>
      <c r="K191" s="24" t="e">
        <f ca="1">(_xludf.IFNA(VLOOKUP(A191,'ET #13'!D:E,2,FALSE),"0"))</f>
        <v>#NAME?</v>
      </c>
      <c r="L191" s="24" t="e">
        <f ca="1">(_xludf.IFNA(VLOOKUP(A191,'ET #14'!D:E,2,FALSE),"0"))</f>
        <v>#NAME?</v>
      </c>
      <c r="M191" s="24" t="e">
        <f ca="1">(_xludf.IFNA(VLOOKUP(A191,'ET #15'!D:E,2,FALSE),"0"))</f>
        <v>#NAME?</v>
      </c>
      <c r="N191" s="24" t="e">
        <f ca="1">(_xludf.IFNA(VLOOKUP(A191,'ET #16'!D:E,2,FALSE),"0"))</f>
        <v>#NAME?</v>
      </c>
    </row>
    <row r="192" spans="1:14" ht="13" x14ac:dyDescent="0.15">
      <c r="A192" s="4" t="str">
        <f>'Attendance Summary'!A194</f>
        <v>Kehali Bekalu</v>
      </c>
      <c r="B192" s="22" t="e">
        <f t="shared" ca="1" si="0"/>
        <v>#NAME?</v>
      </c>
      <c r="C192" s="22" t="e">
        <f ca="1">(_xludf.IFNA(VLOOKUP(A192,'ET #5'!F:G,2,FALSE),"0"))</f>
        <v>#NAME?</v>
      </c>
      <c r="D192" s="23" t="e">
        <f ca="1">(_xludf.IFNA(VLOOKUP(A192,'ET #6'!F:G,2,FALSE),"0"))</f>
        <v>#NAME?</v>
      </c>
      <c r="E192" s="23" t="e">
        <f ca="1">(_xludf.IFNA(VLOOKUP(A192,'ET #7'!F:G,2,FALSE),"0"))</f>
        <v>#NAME?</v>
      </c>
      <c r="F192" s="23" t="e">
        <f ca="1">(_xludf.IFNA(VLOOKUP(A192,'ET #8'!F:G,2,FALSE),"0"))</f>
        <v>#NAME?</v>
      </c>
      <c r="G192" s="23" t="e">
        <f ca="1">(_xludf.IFNA(VLOOKUP(A192,'ET #9'!F:G,2,FALSE),"0"))</f>
        <v>#NAME?</v>
      </c>
      <c r="H192" s="23" t="e">
        <f ca="1">(_xludf.IFNA(VLOOKUP(A192,'ET #10'!D:E,2,FALSE),"0"))</f>
        <v>#NAME?</v>
      </c>
      <c r="I192" s="23" t="e">
        <f ca="1">(_xludf.IFNA(VLOOKUP(A192,'ET #11'!F:G,2,FALSE),"0"))</f>
        <v>#NAME?</v>
      </c>
      <c r="J192" s="23" t="e">
        <f ca="1">(_xludf.IFNA(VLOOKUP(A192,'ET #12'!F:G,2,FALSE),"0"))</f>
        <v>#NAME?</v>
      </c>
      <c r="K192" s="24" t="e">
        <f ca="1">(_xludf.IFNA(VLOOKUP(A192,'ET #13'!D:E,2,FALSE),"0"))</f>
        <v>#NAME?</v>
      </c>
      <c r="L192" s="24" t="e">
        <f ca="1">(_xludf.IFNA(VLOOKUP(A192,'ET #14'!D:E,2,FALSE),"0"))</f>
        <v>#NAME?</v>
      </c>
      <c r="M192" s="24" t="e">
        <f ca="1">(_xludf.IFNA(VLOOKUP(A192,'ET #15'!D:E,2,FALSE),"0"))</f>
        <v>#NAME?</v>
      </c>
      <c r="N192" s="24" t="e">
        <f ca="1">(_xludf.IFNA(VLOOKUP(A192,'ET #16'!D:E,2,FALSE),"0"))</f>
        <v>#NAME?</v>
      </c>
    </row>
    <row r="193" spans="1:14" ht="13" x14ac:dyDescent="0.15">
      <c r="A193" s="4" t="str">
        <f>'Attendance Summary'!A195</f>
        <v>Keilan Shaw</v>
      </c>
      <c r="B193" s="22" t="e">
        <f t="shared" ca="1" si="0"/>
        <v>#NAME?</v>
      </c>
      <c r="C193" s="22" t="e">
        <f ca="1">(_xludf.IFNA(VLOOKUP(A193,'ET #5'!F:G,2,FALSE),"0"))</f>
        <v>#NAME?</v>
      </c>
      <c r="D193" s="23" t="e">
        <f ca="1">(_xludf.IFNA(VLOOKUP(A193,'ET #6'!F:G,2,FALSE),"0"))</f>
        <v>#NAME?</v>
      </c>
      <c r="E193" s="23" t="e">
        <f ca="1">(_xludf.IFNA(VLOOKUP(A193,'ET #7'!F:G,2,FALSE),"0"))</f>
        <v>#NAME?</v>
      </c>
      <c r="F193" s="23" t="e">
        <f ca="1">(_xludf.IFNA(VLOOKUP(A193,'ET #8'!F:G,2,FALSE),"0"))</f>
        <v>#NAME?</v>
      </c>
      <c r="G193" s="23" t="e">
        <f ca="1">(_xludf.IFNA(VLOOKUP(A193,'ET #9'!F:G,2,FALSE),"0"))</f>
        <v>#NAME?</v>
      </c>
      <c r="H193" s="23" t="e">
        <f ca="1">(_xludf.IFNA(VLOOKUP(A193,'ET #10'!D:E,2,FALSE),"0"))</f>
        <v>#NAME?</v>
      </c>
      <c r="I193" s="23" t="e">
        <f ca="1">(_xludf.IFNA(VLOOKUP(A193,'ET #11'!F:G,2,FALSE),"0"))</f>
        <v>#NAME?</v>
      </c>
      <c r="J193" s="23" t="e">
        <f ca="1">(_xludf.IFNA(VLOOKUP(A193,'ET #12'!F:G,2,FALSE),"0"))</f>
        <v>#NAME?</v>
      </c>
      <c r="K193" s="24" t="e">
        <f ca="1">(_xludf.IFNA(VLOOKUP(A193,'ET #13'!D:E,2,FALSE),"0"))</f>
        <v>#NAME?</v>
      </c>
      <c r="L193" s="24" t="e">
        <f ca="1">(_xludf.IFNA(VLOOKUP(A193,'ET #14'!D:E,2,FALSE),"0"))</f>
        <v>#NAME?</v>
      </c>
      <c r="M193" s="24" t="e">
        <f ca="1">(_xludf.IFNA(VLOOKUP(A193,'ET #15'!D:E,2,FALSE),"0"))</f>
        <v>#NAME?</v>
      </c>
      <c r="N193" s="24" t="e">
        <f ca="1">(_xludf.IFNA(VLOOKUP(A193,'ET #16'!D:E,2,FALSE),"0"))</f>
        <v>#NAME?</v>
      </c>
    </row>
    <row r="194" spans="1:14" ht="13" x14ac:dyDescent="0.15">
      <c r="A194" s="4" t="str">
        <f>'Attendance Summary'!A196</f>
        <v>Keira Tran</v>
      </c>
      <c r="B194" s="22" t="e">
        <f t="shared" ca="1" si="0"/>
        <v>#NAME?</v>
      </c>
      <c r="C194" s="22" t="e">
        <f ca="1">(_xludf.IFNA(VLOOKUP(A194,'ET #5'!F:G,2,FALSE),"0"))</f>
        <v>#NAME?</v>
      </c>
      <c r="D194" s="23" t="e">
        <f ca="1">(_xludf.IFNA(VLOOKUP(A194,'ET #6'!F:G,2,FALSE),"0"))</f>
        <v>#NAME?</v>
      </c>
      <c r="E194" s="23" t="e">
        <f ca="1">(_xludf.IFNA(VLOOKUP(A194,'ET #7'!F:G,2,FALSE),"0"))</f>
        <v>#NAME?</v>
      </c>
      <c r="F194" s="23" t="e">
        <f ca="1">(_xludf.IFNA(VLOOKUP(A194,'ET #8'!F:G,2,FALSE),"0"))</f>
        <v>#NAME?</v>
      </c>
      <c r="G194" s="23" t="e">
        <f ca="1">(_xludf.IFNA(VLOOKUP(A194,'ET #9'!F:G,2,FALSE),"0"))</f>
        <v>#NAME?</v>
      </c>
      <c r="H194" s="23" t="e">
        <f ca="1">(_xludf.IFNA(VLOOKUP(A194,'ET #10'!D:E,2,FALSE),"0"))</f>
        <v>#NAME?</v>
      </c>
      <c r="I194" s="23" t="e">
        <f ca="1">(_xludf.IFNA(VLOOKUP(A194,'ET #11'!F:G,2,FALSE),"0"))</f>
        <v>#NAME?</v>
      </c>
      <c r="J194" s="23" t="e">
        <f ca="1">(_xludf.IFNA(VLOOKUP(A194,'ET #12'!F:G,2,FALSE),"0"))</f>
        <v>#NAME?</v>
      </c>
      <c r="K194" s="24" t="e">
        <f ca="1">(_xludf.IFNA(VLOOKUP(A194,'ET #13'!D:E,2,FALSE),"0"))</f>
        <v>#NAME?</v>
      </c>
      <c r="L194" s="24" t="e">
        <f ca="1">(_xludf.IFNA(VLOOKUP(A194,'ET #14'!D:E,2,FALSE),"0"))</f>
        <v>#NAME?</v>
      </c>
      <c r="M194" s="24" t="e">
        <f ca="1">(_xludf.IFNA(VLOOKUP(A194,'ET #15'!D:E,2,FALSE),"0"))</f>
        <v>#NAME?</v>
      </c>
      <c r="N194" s="24" t="e">
        <f ca="1">(_xludf.IFNA(VLOOKUP(A194,'ET #16'!D:E,2,FALSE),"0"))</f>
        <v>#NAME?</v>
      </c>
    </row>
    <row r="195" spans="1:14" ht="13" x14ac:dyDescent="0.15">
      <c r="A195" s="4" t="str">
        <f>'Attendance Summary'!A197</f>
        <v>Kel Paw</v>
      </c>
      <c r="B195" s="22" t="e">
        <f t="shared" ca="1" si="0"/>
        <v>#NAME?</v>
      </c>
      <c r="C195" s="22" t="e">
        <f ca="1">(_xludf.IFNA(VLOOKUP(A195,'ET #5'!F:G,2,FALSE),"0"))</f>
        <v>#NAME?</v>
      </c>
      <c r="D195" s="23" t="e">
        <f ca="1">(_xludf.IFNA(VLOOKUP(A195,'ET #6'!F:G,2,FALSE),"0"))</f>
        <v>#NAME?</v>
      </c>
      <c r="E195" s="23" t="e">
        <f ca="1">(_xludf.IFNA(VLOOKUP(A195,'ET #7'!F:G,2,FALSE),"0"))</f>
        <v>#NAME?</v>
      </c>
      <c r="F195" s="23" t="e">
        <f ca="1">(_xludf.IFNA(VLOOKUP(A195,'ET #8'!F:G,2,FALSE),"0"))</f>
        <v>#NAME?</v>
      </c>
      <c r="G195" s="23" t="e">
        <f ca="1">(_xludf.IFNA(VLOOKUP(A195,'ET #9'!F:G,2,FALSE),"0"))</f>
        <v>#NAME?</v>
      </c>
      <c r="H195" s="23" t="e">
        <f ca="1">(_xludf.IFNA(VLOOKUP(A195,'ET #10'!D:E,2,FALSE),"0"))</f>
        <v>#NAME?</v>
      </c>
      <c r="I195" s="23" t="e">
        <f ca="1">(_xludf.IFNA(VLOOKUP(A195,'ET #11'!F:G,2,FALSE),"0"))</f>
        <v>#NAME?</v>
      </c>
      <c r="J195" s="23" t="e">
        <f ca="1">(_xludf.IFNA(VLOOKUP(A195,'ET #12'!F:G,2,FALSE),"0"))</f>
        <v>#NAME?</v>
      </c>
      <c r="K195" s="24" t="e">
        <f ca="1">(_xludf.IFNA(VLOOKUP(A195,'ET #13'!D:E,2,FALSE),"0"))</f>
        <v>#NAME?</v>
      </c>
      <c r="L195" s="24" t="e">
        <f ca="1">(_xludf.IFNA(VLOOKUP(A195,'ET #14'!D:E,2,FALSE),"0"))</f>
        <v>#NAME?</v>
      </c>
      <c r="M195" s="24" t="e">
        <f ca="1">(_xludf.IFNA(VLOOKUP(A195,'ET #15'!D:E,2,FALSE),"0"))</f>
        <v>#NAME?</v>
      </c>
      <c r="N195" s="24" t="e">
        <f ca="1">(_xludf.IFNA(VLOOKUP(A195,'ET #16'!D:E,2,FALSE),"0"))</f>
        <v>#NAME?</v>
      </c>
    </row>
    <row r="196" spans="1:14" ht="13" x14ac:dyDescent="0.15">
      <c r="A196" s="4" t="str">
        <f>'Attendance Summary'!A198</f>
        <v>Kennia Toledo</v>
      </c>
      <c r="B196" s="22" t="e">
        <f t="shared" ca="1" si="0"/>
        <v>#NAME?</v>
      </c>
      <c r="C196" s="22" t="e">
        <f ca="1">(_xludf.IFNA(VLOOKUP(A196,'ET #5'!F:G,2,FALSE),"0"))</f>
        <v>#NAME?</v>
      </c>
      <c r="D196" s="23" t="e">
        <f ca="1">(_xludf.IFNA(VLOOKUP(A196,'ET #6'!F:G,2,FALSE),"0"))</f>
        <v>#NAME?</v>
      </c>
      <c r="E196" s="23" t="e">
        <f ca="1">(_xludf.IFNA(VLOOKUP(A196,'ET #7'!F:G,2,FALSE),"0"))</f>
        <v>#NAME?</v>
      </c>
      <c r="F196" s="23" t="e">
        <f ca="1">(_xludf.IFNA(VLOOKUP(A196,'ET #8'!F:G,2,FALSE),"0"))</f>
        <v>#NAME?</v>
      </c>
      <c r="G196" s="23" t="e">
        <f ca="1">(_xludf.IFNA(VLOOKUP(A196,'ET #9'!F:G,2,FALSE),"0"))</f>
        <v>#NAME?</v>
      </c>
      <c r="H196" s="23" t="e">
        <f ca="1">(_xludf.IFNA(VLOOKUP(A196,'ET #10'!D:E,2,FALSE),"0"))</f>
        <v>#NAME?</v>
      </c>
      <c r="I196" s="23" t="e">
        <f ca="1">(_xludf.IFNA(VLOOKUP(A196,'ET #11'!F:G,2,FALSE),"0"))</f>
        <v>#NAME?</v>
      </c>
      <c r="J196" s="23" t="e">
        <f ca="1">(_xludf.IFNA(VLOOKUP(A196,'ET #12'!F:G,2,FALSE),"0"))</f>
        <v>#NAME?</v>
      </c>
      <c r="K196" s="24" t="e">
        <f ca="1">(_xludf.IFNA(VLOOKUP(A196,'ET #13'!D:E,2,FALSE),"0"))</f>
        <v>#NAME?</v>
      </c>
      <c r="L196" s="24" t="e">
        <f ca="1">(_xludf.IFNA(VLOOKUP(A196,'ET #14'!D:E,2,FALSE),"0"))</f>
        <v>#NAME?</v>
      </c>
      <c r="M196" s="24" t="e">
        <f ca="1">(_xludf.IFNA(VLOOKUP(A196,'ET #15'!D:E,2,FALSE),"0"))</f>
        <v>#NAME?</v>
      </c>
      <c r="N196" s="24" t="e">
        <f ca="1">(_xludf.IFNA(VLOOKUP(A196,'ET #16'!D:E,2,FALSE),"0"))</f>
        <v>#NAME?</v>
      </c>
    </row>
    <row r="197" spans="1:14" ht="13" x14ac:dyDescent="0.15">
      <c r="A197" s="4" t="str">
        <f>'Attendance Summary'!A199</f>
        <v>Kevin McMillan</v>
      </c>
      <c r="B197" s="22" t="e">
        <f t="shared" ca="1" si="0"/>
        <v>#NAME?</v>
      </c>
      <c r="C197" s="22" t="e">
        <f ca="1">(_xludf.IFNA(VLOOKUP(A197,'ET #5'!F:G,2,FALSE),"0"))</f>
        <v>#NAME?</v>
      </c>
      <c r="D197" s="23" t="e">
        <f ca="1">(_xludf.IFNA(VLOOKUP(A197,'ET #6'!F:G,2,FALSE),"0"))</f>
        <v>#NAME?</v>
      </c>
      <c r="E197" s="23" t="e">
        <f ca="1">(_xludf.IFNA(VLOOKUP(A197,'ET #7'!F:G,2,FALSE),"0"))</f>
        <v>#NAME?</v>
      </c>
      <c r="F197" s="23" t="e">
        <f ca="1">(_xludf.IFNA(VLOOKUP(A197,'ET #8'!F:G,2,FALSE),"0"))</f>
        <v>#NAME?</v>
      </c>
      <c r="G197" s="23" t="e">
        <f ca="1">(_xludf.IFNA(VLOOKUP(A197,'ET #9'!F:G,2,FALSE),"0"))</f>
        <v>#NAME?</v>
      </c>
      <c r="H197" s="23" t="e">
        <f ca="1">(_xludf.IFNA(VLOOKUP(A197,'ET #10'!D:E,2,FALSE),"0"))</f>
        <v>#NAME?</v>
      </c>
      <c r="I197" s="23" t="e">
        <f ca="1">(_xludf.IFNA(VLOOKUP(A197,'ET #11'!F:G,2,FALSE),"0"))</f>
        <v>#NAME?</v>
      </c>
      <c r="J197" s="23" t="e">
        <f ca="1">(_xludf.IFNA(VLOOKUP(A197,'ET #12'!F:G,2,FALSE),"0"))</f>
        <v>#NAME?</v>
      </c>
      <c r="K197" s="24" t="e">
        <f ca="1">(_xludf.IFNA(VLOOKUP(A197,'ET #13'!D:E,2,FALSE),"0"))</f>
        <v>#NAME?</v>
      </c>
      <c r="L197" s="24" t="e">
        <f ca="1">(_xludf.IFNA(VLOOKUP(A197,'ET #14'!D:E,2,FALSE),"0"))</f>
        <v>#NAME?</v>
      </c>
      <c r="M197" s="24" t="e">
        <f ca="1">(_xludf.IFNA(VLOOKUP(A197,'ET #15'!D:E,2,FALSE),"0"))</f>
        <v>#NAME?</v>
      </c>
      <c r="N197" s="24" t="e">
        <f ca="1">(_xludf.IFNA(VLOOKUP(A197,'ET #16'!D:E,2,FALSE),"0"))</f>
        <v>#NAME?</v>
      </c>
    </row>
    <row r="198" spans="1:14" ht="13" x14ac:dyDescent="0.15">
      <c r="A198" s="4" t="str">
        <f>'Attendance Summary'!A200</f>
        <v>Kevon Crayton</v>
      </c>
      <c r="B198" s="22" t="e">
        <f t="shared" ca="1" si="0"/>
        <v>#NAME?</v>
      </c>
      <c r="C198" s="22" t="e">
        <f ca="1">(_xludf.IFNA(VLOOKUP(A198,'ET #5'!F:G,2,FALSE),"0"))</f>
        <v>#NAME?</v>
      </c>
      <c r="D198" s="23" t="e">
        <f ca="1">(_xludf.IFNA(VLOOKUP(A198,'ET #6'!F:G,2,FALSE),"0"))</f>
        <v>#NAME?</v>
      </c>
      <c r="E198" s="23" t="e">
        <f ca="1">(_xludf.IFNA(VLOOKUP(A198,'ET #7'!F:G,2,FALSE),"0"))</f>
        <v>#NAME?</v>
      </c>
      <c r="F198" s="23" t="e">
        <f ca="1">(_xludf.IFNA(VLOOKUP(A198,'ET #8'!F:G,2,FALSE),"0"))</f>
        <v>#NAME?</v>
      </c>
      <c r="G198" s="23" t="e">
        <f ca="1">(_xludf.IFNA(VLOOKUP(A198,'ET #9'!F:G,2,FALSE),"0"))</f>
        <v>#NAME?</v>
      </c>
      <c r="H198" s="23" t="e">
        <f ca="1">(_xludf.IFNA(VLOOKUP(A198,'ET #10'!D:E,2,FALSE),"0"))</f>
        <v>#NAME?</v>
      </c>
      <c r="I198" s="23" t="e">
        <f ca="1">(_xludf.IFNA(VLOOKUP(A198,'ET #11'!F:G,2,FALSE),"0"))</f>
        <v>#NAME?</v>
      </c>
      <c r="J198" s="23" t="e">
        <f ca="1">(_xludf.IFNA(VLOOKUP(A198,'ET #12'!F:G,2,FALSE),"0"))</f>
        <v>#NAME?</v>
      </c>
      <c r="K198" s="24" t="e">
        <f ca="1">(_xludf.IFNA(VLOOKUP(A198,'ET #13'!D:E,2,FALSE),"0"))</f>
        <v>#NAME?</v>
      </c>
      <c r="L198" s="24" t="e">
        <f ca="1">(_xludf.IFNA(VLOOKUP(A198,'ET #14'!D:E,2,FALSE),"0"))</f>
        <v>#NAME?</v>
      </c>
      <c r="M198" s="24" t="e">
        <f ca="1">(_xludf.IFNA(VLOOKUP(A198,'ET #15'!D:E,2,FALSE),"0"))</f>
        <v>#NAME?</v>
      </c>
      <c r="N198" s="24" t="e">
        <f ca="1">(_xludf.IFNA(VLOOKUP(A198,'ET #16'!D:E,2,FALSE),"0"))</f>
        <v>#NAME?</v>
      </c>
    </row>
    <row r="199" spans="1:14" ht="13" x14ac:dyDescent="0.15">
      <c r="A199" s="4" t="str">
        <f>'Attendance Summary'!A201</f>
        <v>Keysibeth Guerra</v>
      </c>
      <c r="B199" s="22" t="e">
        <f t="shared" ca="1" si="0"/>
        <v>#NAME?</v>
      </c>
      <c r="C199" s="22" t="e">
        <f ca="1">(_xludf.IFNA(VLOOKUP(A199,'ET #5'!F:G,2,FALSE),"0"))</f>
        <v>#NAME?</v>
      </c>
      <c r="D199" s="23" t="e">
        <f ca="1">(_xludf.IFNA(VLOOKUP(A199,'ET #6'!F:G,2,FALSE),"0"))</f>
        <v>#NAME?</v>
      </c>
      <c r="E199" s="23" t="e">
        <f ca="1">(_xludf.IFNA(VLOOKUP(A199,'ET #7'!F:G,2,FALSE),"0"))</f>
        <v>#NAME?</v>
      </c>
      <c r="F199" s="23" t="e">
        <f ca="1">(_xludf.IFNA(VLOOKUP(A199,'ET #8'!F:G,2,FALSE),"0"))</f>
        <v>#NAME?</v>
      </c>
      <c r="G199" s="23" t="e">
        <f ca="1">(_xludf.IFNA(VLOOKUP(A199,'ET #9'!F:G,2,FALSE),"0"))</f>
        <v>#NAME?</v>
      </c>
      <c r="H199" s="23" t="e">
        <f ca="1">(_xludf.IFNA(VLOOKUP(A199,'ET #10'!D:E,2,FALSE),"0"))</f>
        <v>#NAME?</v>
      </c>
      <c r="I199" s="23" t="e">
        <f ca="1">(_xludf.IFNA(VLOOKUP(A199,'ET #11'!F:G,2,FALSE),"0"))</f>
        <v>#NAME?</v>
      </c>
      <c r="J199" s="23" t="e">
        <f ca="1">(_xludf.IFNA(VLOOKUP(A199,'ET #12'!F:G,2,FALSE),"0"))</f>
        <v>#NAME?</v>
      </c>
      <c r="K199" s="24" t="e">
        <f ca="1">(_xludf.IFNA(VLOOKUP(A199,'ET #13'!D:E,2,FALSE),"0"))</f>
        <v>#NAME?</v>
      </c>
      <c r="L199" s="24" t="e">
        <f ca="1">(_xludf.IFNA(VLOOKUP(A199,'ET #14'!D:E,2,FALSE),"0"))</f>
        <v>#NAME?</v>
      </c>
      <c r="M199" s="24" t="e">
        <f ca="1">(_xludf.IFNA(VLOOKUP(A199,'ET #15'!D:E,2,FALSE),"0"))</f>
        <v>#NAME?</v>
      </c>
      <c r="N199" s="24" t="e">
        <f ca="1">(_xludf.IFNA(VLOOKUP(A199,'ET #16'!D:E,2,FALSE),"0"))</f>
        <v>#NAME?</v>
      </c>
    </row>
    <row r="200" spans="1:14" ht="13" x14ac:dyDescent="0.15">
      <c r="A200" s="4" t="str">
        <f>'Attendance Summary'!A202</f>
        <v>Kimberly Lujan</v>
      </c>
      <c r="B200" s="22" t="e">
        <f t="shared" ca="1" si="0"/>
        <v>#NAME?</v>
      </c>
      <c r="C200" s="22" t="e">
        <f ca="1">(_xludf.IFNA(VLOOKUP(A200,'ET #5'!F:G,2,FALSE),"0"))</f>
        <v>#NAME?</v>
      </c>
      <c r="D200" s="23" t="e">
        <f ca="1">(_xludf.IFNA(VLOOKUP(A200,'ET #6'!F:G,2,FALSE),"0"))</f>
        <v>#NAME?</v>
      </c>
      <c r="E200" s="23" t="e">
        <f ca="1">(_xludf.IFNA(VLOOKUP(A200,'ET #7'!F:G,2,FALSE),"0"))</f>
        <v>#NAME?</v>
      </c>
      <c r="F200" s="23" t="e">
        <f ca="1">(_xludf.IFNA(VLOOKUP(A200,'ET #8'!F:G,2,FALSE),"0"))</f>
        <v>#NAME?</v>
      </c>
      <c r="G200" s="23" t="e">
        <f ca="1">(_xludf.IFNA(VLOOKUP(A200,'ET #9'!F:G,2,FALSE),"0"))</f>
        <v>#NAME?</v>
      </c>
      <c r="H200" s="23" t="e">
        <f ca="1">(_xludf.IFNA(VLOOKUP(A200,'ET #10'!D:E,2,FALSE),"0"))</f>
        <v>#NAME?</v>
      </c>
      <c r="I200" s="23" t="e">
        <f ca="1">(_xludf.IFNA(VLOOKUP(A200,'ET #11'!F:G,2,FALSE),"0"))</f>
        <v>#NAME?</v>
      </c>
      <c r="J200" s="23" t="e">
        <f ca="1">(_xludf.IFNA(VLOOKUP(A200,'ET #12'!F:G,2,FALSE),"0"))</f>
        <v>#NAME?</v>
      </c>
      <c r="K200" s="24" t="e">
        <f ca="1">(_xludf.IFNA(VLOOKUP(A200,'ET #13'!D:E,2,FALSE),"0"))</f>
        <v>#NAME?</v>
      </c>
      <c r="L200" s="24" t="e">
        <f ca="1">(_xludf.IFNA(VLOOKUP(A200,'ET #14'!D:E,2,FALSE),"0"))</f>
        <v>#NAME?</v>
      </c>
      <c r="M200" s="24" t="e">
        <f ca="1">(_xludf.IFNA(VLOOKUP(A200,'ET #15'!D:E,2,FALSE),"0"))</f>
        <v>#NAME?</v>
      </c>
      <c r="N200" s="24" t="e">
        <f ca="1">(_xludf.IFNA(VLOOKUP(A200,'ET #16'!D:E,2,FALSE),"0"))</f>
        <v>#NAME?</v>
      </c>
    </row>
    <row r="201" spans="1:14" ht="13" x14ac:dyDescent="0.15">
      <c r="A201" s="4" t="str">
        <f>'Attendance Summary'!A203</f>
        <v>Kiya Clay</v>
      </c>
      <c r="B201" s="22" t="e">
        <f t="shared" ca="1" si="0"/>
        <v>#NAME?</v>
      </c>
      <c r="C201" s="22" t="e">
        <f ca="1">(_xludf.IFNA(VLOOKUP(A201,'ET #5'!F:G,2,FALSE),"0"))</f>
        <v>#NAME?</v>
      </c>
      <c r="D201" s="23" t="e">
        <f ca="1">(_xludf.IFNA(VLOOKUP(A201,'ET #6'!F:G,2,FALSE),"0"))</f>
        <v>#NAME?</v>
      </c>
      <c r="E201" s="23" t="e">
        <f ca="1">(_xludf.IFNA(VLOOKUP(A201,'ET #7'!F:G,2,FALSE),"0"))</f>
        <v>#NAME?</v>
      </c>
      <c r="F201" s="23" t="e">
        <f ca="1">(_xludf.IFNA(VLOOKUP(A201,'ET #8'!F:G,2,FALSE),"0"))</f>
        <v>#NAME?</v>
      </c>
      <c r="G201" s="23" t="e">
        <f ca="1">(_xludf.IFNA(VLOOKUP(A201,'ET #9'!F:G,2,FALSE),"0"))</f>
        <v>#NAME?</v>
      </c>
      <c r="H201" s="23" t="e">
        <f ca="1">(_xludf.IFNA(VLOOKUP(A201,'ET #10'!D:E,2,FALSE),"0"))</f>
        <v>#NAME?</v>
      </c>
      <c r="I201" s="23" t="e">
        <f ca="1">(_xludf.IFNA(VLOOKUP(A201,'ET #11'!F:G,2,FALSE),"0"))</f>
        <v>#NAME?</v>
      </c>
      <c r="J201" s="23" t="e">
        <f ca="1">(_xludf.IFNA(VLOOKUP(A201,'ET #12'!F:G,2,FALSE),"0"))</f>
        <v>#NAME?</v>
      </c>
      <c r="K201" s="24" t="e">
        <f ca="1">(_xludf.IFNA(VLOOKUP(A201,'ET #13'!D:E,2,FALSE),"0"))</f>
        <v>#NAME?</v>
      </c>
      <c r="L201" s="24" t="e">
        <f ca="1">(_xludf.IFNA(VLOOKUP(A201,'ET #14'!D:E,2,FALSE),"0"))</f>
        <v>#NAME?</v>
      </c>
      <c r="M201" s="24" t="e">
        <f ca="1">(_xludf.IFNA(VLOOKUP(A201,'ET #15'!D:E,2,FALSE),"0"))</f>
        <v>#NAME?</v>
      </c>
      <c r="N201" s="24" t="e">
        <f ca="1">(_xludf.IFNA(VLOOKUP(A201,'ET #16'!D:E,2,FALSE),"0"))</f>
        <v>#NAME?</v>
      </c>
    </row>
    <row r="202" spans="1:14" ht="13" x14ac:dyDescent="0.15">
      <c r="A202" s="4" t="str">
        <f>'Attendance Summary'!A204</f>
        <v>Kyle Chambless</v>
      </c>
      <c r="B202" s="22" t="e">
        <f t="shared" ca="1" si="0"/>
        <v>#NAME?</v>
      </c>
      <c r="C202" s="22" t="e">
        <f ca="1">(_xludf.IFNA(VLOOKUP(A202,'ET #5'!F:G,2,FALSE),"0"))</f>
        <v>#NAME?</v>
      </c>
      <c r="D202" s="23" t="e">
        <f ca="1">(_xludf.IFNA(VLOOKUP(A202,'ET #6'!F:G,2,FALSE),"0"))</f>
        <v>#NAME?</v>
      </c>
      <c r="E202" s="23" t="e">
        <f ca="1">(_xludf.IFNA(VLOOKUP(A202,'ET #7'!F:G,2,FALSE),"0"))</f>
        <v>#NAME?</v>
      </c>
      <c r="F202" s="23" t="e">
        <f ca="1">(_xludf.IFNA(VLOOKUP(A202,'ET #8'!F:G,2,FALSE),"0"))</f>
        <v>#NAME?</v>
      </c>
      <c r="G202" s="23" t="e">
        <f ca="1">(_xludf.IFNA(VLOOKUP(A202,'ET #9'!F:G,2,FALSE),"0"))</f>
        <v>#NAME?</v>
      </c>
      <c r="H202" s="23" t="e">
        <f ca="1">(_xludf.IFNA(VLOOKUP(A202,'ET #10'!D:E,2,FALSE),"0"))</f>
        <v>#NAME?</v>
      </c>
      <c r="I202" s="23" t="e">
        <f ca="1">(_xludf.IFNA(VLOOKUP(A202,'ET #11'!F:G,2,FALSE),"0"))</f>
        <v>#NAME?</v>
      </c>
      <c r="J202" s="23" t="e">
        <f ca="1">(_xludf.IFNA(VLOOKUP(A202,'ET #12'!F:G,2,FALSE),"0"))</f>
        <v>#NAME?</v>
      </c>
      <c r="K202" s="24" t="e">
        <f ca="1">(_xludf.IFNA(VLOOKUP(A202,'ET #13'!D:E,2,FALSE),"0"))</f>
        <v>#NAME?</v>
      </c>
      <c r="L202" s="24" t="e">
        <f ca="1">(_xludf.IFNA(VLOOKUP(A202,'ET #14'!D:E,2,FALSE),"0"))</f>
        <v>#NAME?</v>
      </c>
      <c r="M202" s="24" t="e">
        <f ca="1">(_xludf.IFNA(VLOOKUP(A202,'ET #15'!D:E,2,FALSE),"0"))</f>
        <v>#NAME?</v>
      </c>
      <c r="N202" s="24" t="e">
        <f ca="1">(_xludf.IFNA(VLOOKUP(A202,'ET #16'!D:E,2,FALSE),"0"))</f>
        <v>#NAME?</v>
      </c>
    </row>
    <row r="203" spans="1:14" ht="13" x14ac:dyDescent="0.15">
      <c r="A203" s="4" t="str">
        <f>'Attendance Summary'!A205</f>
        <v>Kyndal Hampton</v>
      </c>
      <c r="B203" s="22" t="e">
        <f t="shared" ca="1" si="0"/>
        <v>#NAME?</v>
      </c>
      <c r="C203" s="22" t="e">
        <f ca="1">(_xludf.IFNA(VLOOKUP(A203,'ET #5'!F:G,2,FALSE),"0"))</f>
        <v>#NAME?</v>
      </c>
      <c r="D203" s="23" t="e">
        <f ca="1">(_xludf.IFNA(VLOOKUP(A203,'ET #6'!F:G,2,FALSE),"0"))</f>
        <v>#NAME?</v>
      </c>
      <c r="E203" s="23" t="e">
        <f ca="1">(_xludf.IFNA(VLOOKUP(A203,'ET #7'!F:G,2,FALSE),"0"))</f>
        <v>#NAME?</v>
      </c>
      <c r="F203" s="23" t="e">
        <f ca="1">(_xludf.IFNA(VLOOKUP(A203,'ET #8'!F:G,2,FALSE),"0"))</f>
        <v>#NAME?</v>
      </c>
      <c r="G203" s="23" t="e">
        <f ca="1">(_xludf.IFNA(VLOOKUP(A203,'ET #9'!F:G,2,FALSE),"0"))</f>
        <v>#NAME?</v>
      </c>
      <c r="H203" s="23" t="e">
        <f ca="1">(_xludf.IFNA(VLOOKUP(A203,'ET #10'!D:E,2,FALSE),"0"))</f>
        <v>#NAME?</v>
      </c>
      <c r="I203" s="23" t="e">
        <f ca="1">(_xludf.IFNA(VLOOKUP(A203,'ET #11'!F:G,2,FALSE),"0"))</f>
        <v>#NAME?</v>
      </c>
      <c r="J203" s="23" t="e">
        <f ca="1">(_xludf.IFNA(VLOOKUP(A203,'ET #12'!F:G,2,FALSE),"0"))</f>
        <v>#NAME?</v>
      </c>
      <c r="K203" s="24" t="e">
        <f ca="1">(_xludf.IFNA(VLOOKUP(A203,'ET #13'!D:E,2,FALSE),"0"))</f>
        <v>#NAME?</v>
      </c>
      <c r="L203" s="24" t="e">
        <f ca="1">(_xludf.IFNA(VLOOKUP(A203,'ET #14'!D:E,2,FALSE),"0"))</f>
        <v>#NAME?</v>
      </c>
      <c r="M203" s="24" t="e">
        <f ca="1">(_xludf.IFNA(VLOOKUP(A203,'ET #15'!D:E,2,FALSE),"0"))</f>
        <v>#NAME?</v>
      </c>
      <c r="N203" s="24" t="e">
        <f ca="1">(_xludf.IFNA(VLOOKUP(A203,'ET #16'!D:E,2,FALSE),"0"))</f>
        <v>#NAME?</v>
      </c>
    </row>
    <row r="204" spans="1:14" ht="13" x14ac:dyDescent="0.15">
      <c r="A204" s="4" t="str">
        <f>'Attendance Summary'!A206</f>
        <v>Lalit Khadka</v>
      </c>
      <c r="B204" s="22" t="e">
        <f t="shared" ca="1" si="0"/>
        <v>#NAME?</v>
      </c>
      <c r="C204" s="22" t="e">
        <f ca="1">(_xludf.IFNA(VLOOKUP(A204,'ET #5'!F:G,2,FALSE),"0"))</f>
        <v>#NAME?</v>
      </c>
      <c r="D204" s="23" t="e">
        <f ca="1">(_xludf.IFNA(VLOOKUP(A204,'ET #6'!F:G,2,FALSE),"0"))</f>
        <v>#NAME?</v>
      </c>
      <c r="E204" s="23" t="e">
        <f ca="1">(_xludf.IFNA(VLOOKUP(A204,'ET #7'!F:G,2,FALSE),"0"))</f>
        <v>#NAME?</v>
      </c>
      <c r="F204" s="23" t="e">
        <f ca="1">(_xludf.IFNA(VLOOKUP(A204,'ET #8'!F:G,2,FALSE),"0"))</f>
        <v>#NAME?</v>
      </c>
      <c r="G204" s="23" t="e">
        <f ca="1">(_xludf.IFNA(VLOOKUP(A204,'ET #9'!F:G,2,FALSE),"0"))</f>
        <v>#NAME?</v>
      </c>
      <c r="H204" s="23" t="e">
        <f ca="1">(_xludf.IFNA(VLOOKUP(A204,'ET #10'!D:E,2,FALSE),"0"))</f>
        <v>#NAME?</v>
      </c>
      <c r="I204" s="23" t="e">
        <f ca="1">(_xludf.IFNA(VLOOKUP(A204,'ET #11'!F:G,2,FALSE),"0"))</f>
        <v>#NAME?</v>
      </c>
      <c r="J204" s="23" t="e">
        <f ca="1">(_xludf.IFNA(VLOOKUP(A204,'ET #12'!F:G,2,FALSE),"0"))</f>
        <v>#NAME?</v>
      </c>
      <c r="K204" s="24" t="e">
        <f ca="1">(_xludf.IFNA(VLOOKUP(A204,'ET #13'!D:E,2,FALSE),"0"))</f>
        <v>#NAME?</v>
      </c>
      <c r="L204" s="24" t="e">
        <f ca="1">(_xludf.IFNA(VLOOKUP(A204,'ET #14'!D:E,2,FALSE),"0"))</f>
        <v>#NAME?</v>
      </c>
      <c r="M204" s="24" t="e">
        <f ca="1">(_xludf.IFNA(VLOOKUP(A204,'ET #15'!D:E,2,FALSE),"0"))</f>
        <v>#NAME?</v>
      </c>
      <c r="N204" s="24" t="e">
        <f ca="1">(_xludf.IFNA(VLOOKUP(A204,'ET #16'!D:E,2,FALSE),"0"))</f>
        <v>#NAME?</v>
      </c>
    </row>
    <row r="205" spans="1:14" ht="13" x14ac:dyDescent="0.15">
      <c r="A205" s="4" t="str">
        <f>'Attendance Summary'!A207</f>
        <v>Lambert Ike</v>
      </c>
      <c r="B205" s="22" t="e">
        <f t="shared" ca="1" si="0"/>
        <v>#NAME?</v>
      </c>
      <c r="C205" s="22" t="e">
        <f ca="1">(_xludf.IFNA(VLOOKUP(A205,'ET #5'!F:G,2,FALSE),"0"))</f>
        <v>#NAME?</v>
      </c>
      <c r="D205" s="23" t="e">
        <f ca="1">(_xludf.IFNA(VLOOKUP(A205,'ET #6'!F:G,2,FALSE),"0"))</f>
        <v>#NAME?</v>
      </c>
      <c r="E205" s="23" t="e">
        <f ca="1">(_xludf.IFNA(VLOOKUP(A205,'ET #7'!F:G,2,FALSE),"0"))</f>
        <v>#NAME?</v>
      </c>
      <c r="F205" s="23" t="e">
        <f ca="1">(_xludf.IFNA(VLOOKUP(A205,'ET #8'!F:G,2,FALSE),"0"))</f>
        <v>#NAME?</v>
      </c>
      <c r="G205" s="23" t="e">
        <f ca="1">(_xludf.IFNA(VLOOKUP(A205,'ET #9'!F:G,2,FALSE),"0"))</f>
        <v>#NAME?</v>
      </c>
      <c r="H205" s="23" t="e">
        <f ca="1">(_xludf.IFNA(VLOOKUP(A205,'ET #10'!D:E,2,FALSE),"0"))</f>
        <v>#NAME?</v>
      </c>
      <c r="I205" s="23" t="e">
        <f ca="1">(_xludf.IFNA(VLOOKUP(A205,'ET #11'!F:G,2,FALSE),"0"))</f>
        <v>#NAME?</v>
      </c>
      <c r="J205" s="23" t="e">
        <f ca="1">(_xludf.IFNA(VLOOKUP(A205,'ET #12'!F:G,2,FALSE),"0"))</f>
        <v>#NAME?</v>
      </c>
      <c r="K205" s="24" t="e">
        <f ca="1">(_xludf.IFNA(VLOOKUP(A205,'ET #13'!D:E,2,FALSE),"0"))</f>
        <v>#NAME?</v>
      </c>
      <c r="L205" s="24" t="e">
        <f ca="1">(_xludf.IFNA(VLOOKUP(A205,'ET #14'!D:E,2,FALSE),"0"))</f>
        <v>#NAME?</v>
      </c>
      <c r="M205" s="24" t="e">
        <f ca="1">(_xludf.IFNA(VLOOKUP(A205,'ET #15'!D:E,2,FALSE),"0"))</f>
        <v>#NAME?</v>
      </c>
      <c r="N205" s="24" t="e">
        <f ca="1">(_xludf.IFNA(VLOOKUP(A205,'ET #16'!D:E,2,FALSE),"0"))</f>
        <v>#NAME?</v>
      </c>
    </row>
    <row r="206" spans="1:14" ht="13" x14ac:dyDescent="0.15">
      <c r="A206" s="4" t="str">
        <f>'Attendance Summary'!A208</f>
        <v>Laniyah Gleason</v>
      </c>
      <c r="B206" s="22" t="e">
        <f t="shared" ca="1" si="0"/>
        <v>#NAME?</v>
      </c>
      <c r="C206" s="22" t="e">
        <f ca="1">(_xludf.IFNA(VLOOKUP(A206,'ET #5'!F:G,2,FALSE),"0"))</f>
        <v>#NAME?</v>
      </c>
      <c r="D206" s="23" t="e">
        <f ca="1">(_xludf.IFNA(VLOOKUP(A206,'ET #6'!F:G,2,FALSE),"0"))</f>
        <v>#NAME?</v>
      </c>
      <c r="E206" s="23" t="e">
        <f ca="1">(_xludf.IFNA(VLOOKUP(A206,'ET #7'!F:G,2,FALSE),"0"))</f>
        <v>#NAME?</v>
      </c>
      <c r="F206" s="23" t="e">
        <f ca="1">(_xludf.IFNA(VLOOKUP(A206,'ET #8'!F:G,2,FALSE),"0"))</f>
        <v>#NAME?</v>
      </c>
      <c r="G206" s="23" t="e">
        <f ca="1">(_xludf.IFNA(VLOOKUP(A206,'ET #9'!F:G,2,FALSE),"0"))</f>
        <v>#NAME?</v>
      </c>
      <c r="H206" s="23" t="e">
        <f ca="1">(_xludf.IFNA(VLOOKUP(A206,'ET #10'!D:E,2,FALSE),"0"))</f>
        <v>#NAME?</v>
      </c>
      <c r="I206" s="23" t="e">
        <f ca="1">(_xludf.IFNA(VLOOKUP(A206,'ET #11'!F:G,2,FALSE),"0"))</f>
        <v>#NAME?</v>
      </c>
      <c r="J206" s="23" t="e">
        <f ca="1">(_xludf.IFNA(VLOOKUP(A206,'ET #12'!F:G,2,FALSE),"0"))</f>
        <v>#NAME?</v>
      </c>
      <c r="K206" s="24" t="e">
        <f ca="1">(_xludf.IFNA(VLOOKUP(A206,'ET #13'!D:E,2,FALSE),"0"))</f>
        <v>#NAME?</v>
      </c>
      <c r="L206" s="24" t="e">
        <f ca="1">(_xludf.IFNA(VLOOKUP(A206,'ET #14'!D:E,2,FALSE),"0"))</f>
        <v>#NAME?</v>
      </c>
      <c r="M206" s="24" t="e">
        <f ca="1">(_xludf.IFNA(VLOOKUP(A206,'ET #15'!D:E,2,FALSE),"0"))</f>
        <v>#NAME?</v>
      </c>
      <c r="N206" s="24" t="e">
        <f ca="1">(_xludf.IFNA(VLOOKUP(A206,'ET #16'!D:E,2,FALSE),"0"))</f>
        <v>#NAME?</v>
      </c>
    </row>
    <row r="207" spans="1:14" ht="13" x14ac:dyDescent="0.15">
      <c r="A207" s="4" t="str">
        <f>'Attendance Summary'!A209</f>
        <v>Laura Arzola</v>
      </c>
      <c r="B207" s="22" t="e">
        <f t="shared" ca="1" si="0"/>
        <v>#NAME?</v>
      </c>
      <c r="C207" s="22" t="e">
        <f ca="1">(_xludf.IFNA(VLOOKUP(A207,'ET #5'!F:G,2,FALSE),"0"))</f>
        <v>#NAME?</v>
      </c>
      <c r="D207" s="23" t="e">
        <f ca="1">(_xludf.IFNA(VLOOKUP(A207,'ET #6'!F:G,2,FALSE),"0"))</f>
        <v>#NAME?</v>
      </c>
      <c r="E207" s="23" t="e">
        <f ca="1">(_xludf.IFNA(VLOOKUP(A207,'ET #7'!F:G,2,FALSE),"0"))</f>
        <v>#NAME?</v>
      </c>
      <c r="F207" s="23" t="e">
        <f ca="1">(_xludf.IFNA(VLOOKUP(A207,'ET #8'!F:G,2,FALSE),"0"))</f>
        <v>#NAME?</v>
      </c>
      <c r="G207" s="23" t="e">
        <f ca="1">(_xludf.IFNA(VLOOKUP(A207,'ET #9'!F:G,2,FALSE),"0"))</f>
        <v>#NAME?</v>
      </c>
      <c r="H207" s="23" t="e">
        <f ca="1">(_xludf.IFNA(VLOOKUP(A207,'ET #10'!D:E,2,FALSE),"0"))</f>
        <v>#NAME?</v>
      </c>
      <c r="I207" s="23" t="e">
        <f ca="1">(_xludf.IFNA(VLOOKUP(A207,'ET #11'!F:G,2,FALSE),"0"))</f>
        <v>#NAME?</v>
      </c>
      <c r="J207" s="23" t="e">
        <f ca="1">(_xludf.IFNA(VLOOKUP(A207,'ET #12'!F:G,2,FALSE),"0"))</f>
        <v>#NAME?</v>
      </c>
      <c r="K207" s="24" t="e">
        <f ca="1">(_xludf.IFNA(VLOOKUP(A207,'ET #13'!D:E,2,FALSE),"0"))</f>
        <v>#NAME?</v>
      </c>
      <c r="L207" s="24" t="e">
        <f ca="1">(_xludf.IFNA(VLOOKUP(A207,'ET #14'!D:E,2,FALSE),"0"))</f>
        <v>#NAME?</v>
      </c>
      <c r="M207" s="24" t="e">
        <f ca="1">(_xludf.IFNA(VLOOKUP(A207,'ET #15'!D:E,2,FALSE),"0"))</f>
        <v>#NAME?</v>
      </c>
      <c r="N207" s="24" t="e">
        <f ca="1">(_xludf.IFNA(VLOOKUP(A207,'ET #16'!D:E,2,FALSE),"0"))</f>
        <v>#NAME?</v>
      </c>
    </row>
    <row r="208" spans="1:14" ht="13" x14ac:dyDescent="0.15">
      <c r="A208" s="4" t="str">
        <f>'Attendance Summary'!A210</f>
        <v>Laura Torres Cortez</v>
      </c>
      <c r="B208" s="22" t="e">
        <f t="shared" ca="1" si="0"/>
        <v>#NAME?</v>
      </c>
      <c r="C208" s="22" t="e">
        <f ca="1">(_xludf.IFNA(VLOOKUP(A208,'ET #5'!F:G,2,FALSE),"0"))</f>
        <v>#NAME?</v>
      </c>
      <c r="D208" s="23" t="e">
        <f ca="1">(_xludf.IFNA(VLOOKUP(A208,'ET #6'!F:G,2,FALSE),"0"))</f>
        <v>#NAME?</v>
      </c>
      <c r="E208" s="23" t="e">
        <f ca="1">(_xludf.IFNA(VLOOKUP(A208,'ET #7'!F:G,2,FALSE),"0"))</f>
        <v>#NAME?</v>
      </c>
      <c r="F208" s="23" t="e">
        <f ca="1">(_xludf.IFNA(VLOOKUP(A208,'ET #8'!F:G,2,FALSE),"0"))</f>
        <v>#NAME?</v>
      </c>
      <c r="G208" s="23" t="e">
        <f ca="1">(_xludf.IFNA(VLOOKUP(A208,'ET #9'!F:G,2,FALSE),"0"))</f>
        <v>#NAME?</v>
      </c>
      <c r="H208" s="23" t="e">
        <f ca="1">(_xludf.IFNA(VLOOKUP(A208,'ET #10'!D:E,2,FALSE),"0"))</f>
        <v>#NAME?</v>
      </c>
      <c r="I208" s="23" t="e">
        <f ca="1">(_xludf.IFNA(VLOOKUP(A208,'ET #11'!F:G,2,FALSE),"0"))</f>
        <v>#NAME?</v>
      </c>
      <c r="J208" s="23" t="e">
        <f ca="1">(_xludf.IFNA(VLOOKUP(A208,'ET #12'!F:G,2,FALSE),"0"))</f>
        <v>#NAME?</v>
      </c>
      <c r="K208" s="24" t="e">
        <f ca="1">(_xludf.IFNA(VLOOKUP(A208,'ET #13'!D:E,2,FALSE),"0"))</f>
        <v>#NAME?</v>
      </c>
      <c r="L208" s="24" t="e">
        <f ca="1">(_xludf.IFNA(VLOOKUP(A208,'ET #14'!D:E,2,FALSE),"0"))</f>
        <v>#NAME?</v>
      </c>
      <c r="M208" s="24" t="e">
        <f ca="1">(_xludf.IFNA(VLOOKUP(A208,'ET #15'!D:E,2,FALSE),"0"))</f>
        <v>#NAME?</v>
      </c>
      <c r="N208" s="24" t="e">
        <f ca="1">(_xludf.IFNA(VLOOKUP(A208,'ET #16'!D:E,2,FALSE),"0"))</f>
        <v>#NAME?</v>
      </c>
    </row>
    <row r="209" spans="1:14" ht="13" x14ac:dyDescent="0.15">
      <c r="A209" s="4" t="str">
        <f>'Attendance Summary'!A211</f>
        <v>Layla Guerra</v>
      </c>
      <c r="B209" s="22" t="e">
        <f t="shared" ca="1" si="0"/>
        <v>#NAME?</v>
      </c>
      <c r="C209" s="22" t="e">
        <f ca="1">(_xludf.IFNA(VLOOKUP(A209,'ET #5'!F:G,2,FALSE),"0"))</f>
        <v>#NAME?</v>
      </c>
      <c r="D209" s="23" t="e">
        <f ca="1">(_xludf.IFNA(VLOOKUP(A209,'ET #6'!F:G,2,FALSE),"0"))</f>
        <v>#NAME?</v>
      </c>
      <c r="E209" s="23" t="e">
        <f ca="1">(_xludf.IFNA(VLOOKUP(A209,'ET #7'!F:G,2,FALSE),"0"))</f>
        <v>#NAME?</v>
      </c>
      <c r="F209" s="23" t="e">
        <f ca="1">(_xludf.IFNA(VLOOKUP(A209,'ET #8'!F:G,2,FALSE),"0"))</f>
        <v>#NAME?</v>
      </c>
      <c r="G209" s="23" t="e">
        <f ca="1">(_xludf.IFNA(VLOOKUP(A209,'ET #9'!F:G,2,FALSE),"0"))</f>
        <v>#NAME?</v>
      </c>
      <c r="H209" s="23" t="e">
        <f ca="1">(_xludf.IFNA(VLOOKUP(A209,'ET #10'!D:E,2,FALSE),"0"))</f>
        <v>#NAME?</v>
      </c>
      <c r="I209" s="23" t="e">
        <f ca="1">(_xludf.IFNA(VLOOKUP(A209,'ET #11'!F:G,2,FALSE),"0"))</f>
        <v>#NAME?</v>
      </c>
      <c r="J209" s="23" t="e">
        <f ca="1">(_xludf.IFNA(VLOOKUP(A209,'ET #12'!F:G,2,FALSE),"0"))</f>
        <v>#NAME?</v>
      </c>
      <c r="K209" s="24" t="e">
        <f ca="1">(_xludf.IFNA(VLOOKUP(A209,'ET #13'!D:E,2,FALSE),"0"))</f>
        <v>#NAME?</v>
      </c>
      <c r="L209" s="24" t="e">
        <f ca="1">(_xludf.IFNA(VLOOKUP(A209,'ET #14'!D:E,2,FALSE),"0"))</f>
        <v>#NAME?</v>
      </c>
      <c r="M209" s="24" t="e">
        <f ca="1">(_xludf.IFNA(VLOOKUP(A209,'ET #15'!D:E,2,FALSE),"0"))</f>
        <v>#NAME?</v>
      </c>
      <c r="N209" s="24" t="e">
        <f ca="1">(_xludf.IFNA(VLOOKUP(A209,'ET #16'!D:E,2,FALSE),"0"))</f>
        <v>#NAME?</v>
      </c>
    </row>
    <row r="210" spans="1:14" ht="13" x14ac:dyDescent="0.15">
      <c r="A210" s="4" t="str">
        <f>'Attendance Summary'!A212</f>
        <v>Leia Kelly</v>
      </c>
      <c r="B210" s="22" t="e">
        <f t="shared" ca="1" si="0"/>
        <v>#NAME?</v>
      </c>
      <c r="C210" s="22" t="e">
        <f ca="1">(_xludf.IFNA(VLOOKUP(A210,'ET #5'!F:G,2,FALSE),"0"))</f>
        <v>#NAME?</v>
      </c>
      <c r="D210" s="23" t="e">
        <f ca="1">(_xludf.IFNA(VLOOKUP(A210,'ET #6'!F:G,2,FALSE),"0"))</f>
        <v>#NAME?</v>
      </c>
      <c r="E210" s="23" t="e">
        <f ca="1">(_xludf.IFNA(VLOOKUP(A210,'ET #7'!F:G,2,FALSE),"0"))</f>
        <v>#NAME?</v>
      </c>
      <c r="F210" s="23" t="e">
        <f ca="1">(_xludf.IFNA(VLOOKUP(A210,'ET #8'!F:G,2,FALSE),"0"))</f>
        <v>#NAME?</v>
      </c>
      <c r="G210" s="23" t="e">
        <f ca="1">(_xludf.IFNA(VLOOKUP(A210,'ET #9'!F:G,2,FALSE),"0"))</f>
        <v>#NAME?</v>
      </c>
      <c r="H210" s="23" t="e">
        <f ca="1">(_xludf.IFNA(VLOOKUP(A210,'ET #10'!D:E,2,FALSE),"0"))</f>
        <v>#NAME?</v>
      </c>
      <c r="I210" s="23" t="e">
        <f ca="1">(_xludf.IFNA(VLOOKUP(A210,'ET #11'!F:G,2,FALSE),"0"))</f>
        <v>#NAME?</v>
      </c>
      <c r="J210" s="23" t="e">
        <f ca="1">(_xludf.IFNA(VLOOKUP(A210,'ET #12'!F:G,2,FALSE),"0"))</f>
        <v>#NAME?</v>
      </c>
      <c r="K210" s="24" t="e">
        <f ca="1">(_xludf.IFNA(VLOOKUP(A210,'ET #13'!D:E,2,FALSE),"0"))</f>
        <v>#NAME?</v>
      </c>
      <c r="L210" s="24" t="e">
        <f ca="1">(_xludf.IFNA(VLOOKUP(A210,'ET #14'!D:E,2,FALSE),"0"))</f>
        <v>#NAME?</v>
      </c>
      <c r="M210" s="24" t="e">
        <f ca="1">(_xludf.IFNA(VLOOKUP(A210,'ET #15'!D:E,2,FALSE),"0"))</f>
        <v>#NAME?</v>
      </c>
      <c r="N210" s="24" t="e">
        <f ca="1">(_xludf.IFNA(VLOOKUP(A210,'ET #16'!D:E,2,FALSE),"0"))</f>
        <v>#NAME?</v>
      </c>
    </row>
    <row r="211" spans="1:14" ht="13" x14ac:dyDescent="0.15">
      <c r="A211" s="4" t="str">
        <f>'Attendance Summary'!A213</f>
        <v>Leondre Russell</v>
      </c>
      <c r="B211" s="22" t="e">
        <f t="shared" ca="1" si="0"/>
        <v>#NAME?</v>
      </c>
      <c r="C211" s="22" t="e">
        <f ca="1">(_xludf.IFNA(VLOOKUP(A211,'ET #5'!F:G,2,FALSE),"0"))</f>
        <v>#NAME?</v>
      </c>
      <c r="D211" s="23" t="e">
        <f ca="1">(_xludf.IFNA(VLOOKUP(A211,'ET #6'!F:G,2,FALSE),"0"))</f>
        <v>#NAME?</v>
      </c>
      <c r="E211" s="23" t="e">
        <f ca="1">(_xludf.IFNA(VLOOKUP(A211,'ET #7'!F:G,2,FALSE),"0"))</f>
        <v>#NAME?</v>
      </c>
      <c r="F211" s="23" t="e">
        <f ca="1">(_xludf.IFNA(VLOOKUP(A211,'ET #8'!F:G,2,FALSE),"0"))</f>
        <v>#NAME?</v>
      </c>
      <c r="G211" s="23" t="e">
        <f ca="1">(_xludf.IFNA(VLOOKUP(A211,'ET #9'!F:G,2,FALSE),"0"))</f>
        <v>#NAME?</v>
      </c>
      <c r="H211" s="23" t="e">
        <f ca="1">(_xludf.IFNA(VLOOKUP(A211,'ET #10'!D:E,2,FALSE),"0"))</f>
        <v>#NAME?</v>
      </c>
      <c r="I211" s="23" t="e">
        <f ca="1">(_xludf.IFNA(VLOOKUP(A211,'ET #11'!F:G,2,FALSE),"0"))</f>
        <v>#NAME?</v>
      </c>
      <c r="J211" s="23" t="e">
        <f ca="1">(_xludf.IFNA(VLOOKUP(A211,'ET #12'!F:G,2,FALSE),"0"))</f>
        <v>#NAME?</v>
      </c>
      <c r="K211" s="24" t="e">
        <f ca="1">(_xludf.IFNA(VLOOKUP(A211,'ET #13'!D:E,2,FALSE),"0"))</f>
        <v>#NAME?</v>
      </c>
      <c r="L211" s="24" t="e">
        <f ca="1">(_xludf.IFNA(VLOOKUP(A211,'ET #14'!D:E,2,FALSE),"0"))</f>
        <v>#NAME?</v>
      </c>
      <c r="M211" s="24" t="e">
        <f ca="1">(_xludf.IFNA(VLOOKUP(A211,'ET #15'!D:E,2,FALSE),"0"))</f>
        <v>#NAME?</v>
      </c>
      <c r="N211" s="24" t="e">
        <f ca="1">(_xludf.IFNA(VLOOKUP(A211,'ET #16'!D:E,2,FALSE),"0"))</f>
        <v>#NAME?</v>
      </c>
    </row>
    <row r="212" spans="1:14" ht="13" x14ac:dyDescent="0.15">
      <c r="A212" s="4" t="str">
        <f>'Attendance Summary'!A214</f>
        <v>Levi Ledesma-Olivo</v>
      </c>
      <c r="B212" s="22" t="e">
        <f t="shared" ca="1" si="0"/>
        <v>#NAME?</v>
      </c>
      <c r="C212" s="22" t="e">
        <f ca="1">(_xludf.IFNA(VLOOKUP(A212,'ET #5'!F:G,2,FALSE),"0"))</f>
        <v>#NAME?</v>
      </c>
      <c r="D212" s="23" t="e">
        <f ca="1">(_xludf.IFNA(VLOOKUP(A212,'ET #6'!F:G,2,FALSE),"0"))</f>
        <v>#NAME?</v>
      </c>
      <c r="E212" s="23" t="e">
        <f ca="1">(_xludf.IFNA(VLOOKUP(A212,'ET #7'!F:G,2,FALSE),"0"))</f>
        <v>#NAME?</v>
      </c>
      <c r="F212" s="23" t="e">
        <f ca="1">(_xludf.IFNA(VLOOKUP(A212,'ET #8'!F:G,2,FALSE),"0"))</f>
        <v>#NAME?</v>
      </c>
      <c r="G212" s="23" t="e">
        <f ca="1">(_xludf.IFNA(VLOOKUP(A212,'ET #9'!F:G,2,FALSE),"0"))</f>
        <v>#NAME?</v>
      </c>
      <c r="H212" s="23" t="e">
        <f ca="1">(_xludf.IFNA(VLOOKUP(A212,'ET #10'!D:E,2,FALSE),"0"))</f>
        <v>#NAME?</v>
      </c>
      <c r="I212" s="23" t="e">
        <f ca="1">(_xludf.IFNA(VLOOKUP(A212,'ET #11'!F:G,2,FALSE),"0"))</f>
        <v>#NAME?</v>
      </c>
      <c r="J212" s="23" t="e">
        <f ca="1">(_xludf.IFNA(VLOOKUP(A212,'ET #12'!F:G,2,FALSE),"0"))</f>
        <v>#NAME?</v>
      </c>
      <c r="K212" s="24" t="e">
        <f ca="1">(_xludf.IFNA(VLOOKUP(A212,'ET #13'!D:E,2,FALSE),"0"))</f>
        <v>#NAME?</v>
      </c>
      <c r="L212" s="24" t="e">
        <f ca="1">(_xludf.IFNA(VLOOKUP(A212,'ET #14'!D:E,2,FALSE),"0"))</f>
        <v>#NAME?</v>
      </c>
      <c r="M212" s="24" t="e">
        <f ca="1">(_xludf.IFNA(VLOOKUP(A212,'ET #15'!D:E,2,FALSE),"0"))</f>
        <v>#NAME?</v>
      </c>
      <c r="N212" s="24" t="e">
        <f ca="1">(_xludf.IFNA(VLOOKUP(A212,'ET #16'!D:E,2,FALSE),"0"))</f>
        <v>#NAME?</v>
      </c>
    </row>
    <row r="213" spans="1:14" ht="13" x14ac:dyDescent="0.15">
      <c r="A213" s="4" t="str">
        <f>'Attendance Summary'!A215</f>
        <v>Lidia Guitierrez</v>
      </c>
      <c r="B213" s="22" t="e">
        <f t="shared" ca="1" si="0"/>
        <v>#NAME?</v>
      </c>
      <c r="C213" s="22" t="e">
        <f ca="1">(_xludf.IFNA(VLOOKUP(A213,'ET #5'!F:G,2,FALSE),"0"))</f>
        <v>#NAME?</v>
      </c>
      <c r="D213" s="23" t="e">
        <f ca="1">(_xludf.IFNA(VLOOKUP(A213,'ET #6'!F:G,2,FALSE),"0"))</f>
        <v>#NAME?</v>
      </c>
      <c r="E213" s="23" t="e">
        <f ca="1">(_xludf.IFNA(VLOOKUP(A213,'ET #7'!F:G,2,FALSE),"0"))</f>
        <v>#NAME?</v>
      </c>
      <c r="F213" s="23" t="e">
        <f ca="1">(_xludf.IFNA(VLOOKUP(A213,'ET #8'!F:G,2,FALSE),"0"))</f>
        <v>#NAME?</v>
      </c>
      <c r="G213" s="23" t="e">
        <f ca="1">(_xludf.IFNA(VLOOKUP(A213,'ET #9'!F:G,2,FALSE),"0"))</f>
        <v>#NAME?</v>
      </c>
      <c r="H213" s="23" t="e">
        <f ca="1">(_xludf.IFNA(VLOOKUP(A213,'ET #10'!D:E,2,FALSE),"0"))</f>
        <v>#NAME?</v>
      </c>
      <c r="I213" s="23" t="e">
        <f ca="1">(_xludf.IFNA(VLOOKUP(A213,'ET #11'!F:G,2,FALSE),"0"))</f>
        <v>#NAME?</v>
      </c>
      <c r="J213" s="23" t="e">
        <f ca="1">(_xludf.IFNA(VLOOKUP(A213,'ET #12'!F:G,2,FALSE),"0"))</f>
        <v>#NAME?</v>
      </c>
      <c r="K213" s="24" t="e">
        <f ca="1">(_xludf.IFNA(VLOOKUP(A213,'ET #13'!D:E,2,FALSE),"0"))</f>
        <v>#NAME?</v>
      </c>
      <c r="L213" s="24" t="e">
        <f ca="1">(_xludf.IFNA(VLOOKUP(A213,'ET #14'!D:E,2,FALSE),"0"))</f>
        <v>#NAME?</v>
      </c>
      <c r="M213" s="24" t="e">
        <f ca="1">(_xludf.IFNA(VLOOKUP(A213,'ET #15'!D:E,2,FALSE),"0"))</f>
        <v>#NAME?</v>
      </c>
      <c r="N213" s="24" t="e">
        <f ca="1">(_xludf.IFNA(VLOOKUP(A213,'ET #16'!D:E,2,FALSE),"0"))</f>
        <v>#NAME?</v>
      </c>
    </row>
    <row r="214" spans="1:14" ht="13" x14ac:dyDescent="0.15">
      <c r="A214" s="4" t="str">
        <f>'Attendance Summary'!A216</f>
        <v>Lilah Mills</v>
      </c>
      <c r="B214" s="22" t="e">
        <f t="shared" ca="1" si="0"/>
        <v>#NAME?</v>
      </c>
      <c r="C214" s="22" t="e">
        <f ca="1">(_xludf.IFNA(VLOOKUP(A214,'ET #5'!F:G,2,FALSE),"0"))</f>
        <v>#NAME?</v>
      </c>
      <c r="D214" s="23" t="e">
        <f ca="1">(_xludf.IFNA(VLOOKUP(A214,'ET #6'!F:G,2,FALSE),"0"))</f>
        <v>#NAME?</v>
      </c>
      <c r="E214" s="23" t="e">
        <f ca="1">(_xludf.IFNA(VLOOKUP(A214,'ET #7'!F:G,2,FALSE),"0"))</f>
        <v>#NAME?</v>
      </c>
      <c r="F214" s="23" t="e">
        <f ca="1">(_xludf.IFNA(VLOOKUP(A214,'ET #8'!F:G,2,FALSE),"0"))</f>
        <v>#NAME?</v>
      </c>
      <c r="G214" s="23" t="e">
        <f ca="1">(_xludf.IFNA(VLOOKUP(A214,'ET #9'!F:G,2,FALSE),"0"))</f>
        <v>#NAME?</v>
      </c>
      <c r="H214" s="23" t="e">
        <f ca="1">(_xludf.IFNA(VLOOKUP(A214,'ET #10'!D:E,2,FALSE),"0"))</f>
        <v>#NAME?</v>
      </c>
      <c r="I214" s="23" t="e">
        <f ca="1">(_xludf.IFNA(VLOOKUP(A214,'ET #11'!F:G,2,FALSE),"0"))</f>
        <v>#NAME?</v>
      </c>
      <c r="J214" s="23" t="e">
        <f ca="1">(_xludf.IFNA(VLOOKUP(A214,'ET #12'!F:G,2,FALSE),"0"))</f>
        <v>#NAME?</v>
      </c>
      <c r="K214" s="24" t="e">
        <f ca="1">(_xludf.IFNA(VLOOKUP(A214,'ET #13'!D:E,2,FALSE),"0"))</f>
        <v>#NAME?</v>
      </c>
      <c r="L214" s="24" t="e">
        <f ca="1">(_xludf.IFNA(VLOOKUP(A214,'ET #14'!D:E,2,FALSE),"0"))</f>
        <v>#NAME?</v>
      </c>
      <c r="M214" s="24" t="e">
        <f ca="1">(_xludf.IFNA(VLOOKUP(A214,'ET #15'!D:E,2,FALSE),"0"))</f>
        <v>#NAME?</v>
      </c>
      <c r="N214" s="24" t="e">
        <f ca="1">(_xludf.IFNA(VLOOKUP(A214,'ET #16'!D:E,2,FALSE),"0"))</f>
        <v>#NAME?</v>
      </c>
    </row>
    <row r="215" spans="1:14" ht="13" x14ac:dyDescent="0.15">
      <c r="A215" s="4" t="str">
        <f>'Attendance Summary'!A217</f>
        <v>Lily Reddington</v>
      </c>
      <c r="B215" s="22" t="e">
        <f t="shared" ca="1" si="0"/>
        <v>#NAME?</v>
      </c>
      <c r="C215" s="22" t="e">
        <f ca="1">(_xludf.IFNA(VLOOKUP(A215,'ET #5'!F:G,2,FALSE),"0"))</f>
        <v>#NAME?</v>
      </c>
      <c r="D215" s="23" t="e">
        <f ca="1">(_xludf.IFNA(VLOOKUP(A215,'ET #6'!F:G,2,FALSE),"0"))</f>
        <v>#NAME?</v>
      </c>
      <c r="E215" s="23" t="e">
        <f ca="1">(_xludf.IFNA(VLOOKUP(A215,'ET #7'!F:G,2,FALSE),"0"))</f>
        <v>#NAME?</v>
      </c>
      <c r="F215" s="23" t="e">
        <f ca="1">(_xludf.IFNA(VLOOKUP(A215,'ET #8'!F:G,2,FALSE),"0"))</f>
        <v>#NAME?</v>
      </c>
      <c r="G215" s="23" t="e">
        <f ca="1">(_xludf.IFNA(VLOOKUP(A215,'ET #9'!F:G,2,FALSE),"0"))</f>
        <v>#NAME?</v>
      </c>
      <c r="H215" s="23" t="e">
        <f ca="1">(_xludf.IFNA(VLOOKUP(A215,'ET #10'!D:E,2,FALSE),"0"))</f>
        <v>#NAME?</v>
      </c>
      <c r="I215" s="23" t="e">
        <f ca="1">(_xludf.IFNA(VLOOKUP(A215,'ET #11'!F:G,2,FALSE),"0"))</f>
        <v>#NAME?</v>
      </c>
      <c r="J215" s="23" t="e">
        <f ca="1">(_xludf.IFNA(VLOOKUP(A215,'ET #12'!F:G,2,FALSE),"0"))</f>
        <v>#NAME?</v>
      </c>
      <c r="K215" s="24" t="e">
        <f ca="1">(_xludf.IFNA(VLOOKUP(A215,'ET #13'!D:E,2,FALSE),"0"))</f>
        <v>#NAME?</v>
      </c>
      <c r="L215" s="24" t="e">
        <f ca="1">(_xludf.IFNA(VLOOKUP(A215,'ET #14'!D:E,2,FALSE),"0"))</f>
        <v>#NAME?</v>
      </c>
      <c r="M215" s="24" t="e">
        <f ca="1">(_xludf.IFNA(VLOOKUP(A215,'ET #15'!D:E,2,FALSE),"0"))</f>
        <v>#NAME?</v>
      </c>
      <c r="N215" s="24" t="e">
        <f ca="1">(_xludf.IFNA(VLOOKUP(A215,'ET #16'!D:E,2,FALSE),"0"))</f>
        <v>#NAME?</v>
      </c>
    </row>
    <row r="216" spans="1:14" ht="13" x14ac:dyDescent="0.15">
      <c r="A216" s="4" t="str">
        <f>'Attendance Summary'!A218</f>
        <v>Lilyana Chaney</v>
      </c>
      <c r="B216" s="22" t="e">
        <f t="shared" ca="1" si="0"/>
        <v>#NAME?</v>
      </c>
      <c r="C216" s="22" t="e">
        <f ca="1">(_xludf.IFNA(VLOOKUP(A216,'ET #5'!F:G,2,FALSE),"0"))</f>
        <v>#NAME?</v>
      </c>
      <c r="D216" s="23" t="e">
        <f ca="1">(_xludf.IFNA(VLOOKUP(A216,'ET #6'!F:G,2,FALSE),"0"))</f>
        <v>#NAME?</v>
      </c>
      <c r="E216" s="23" t="e">
        <f ca="1">(_xludf.IFNA(VLOOKUP(A216,'ET #7'!F:G,2,FALSE),"0"))</f>
        <v>#NAME?</v>
      </c>
      <c r="F216" s="23" t="e">
        <f ca="1">(_xludf.IFNA(VLOOKUP(A216,'ET #8'!F:G,2,FALSE),"0"))</f>
        <v>#NAME?</v>
      </c>
      <c r="G216" s="23" t="e">
        <f ca="1">(_xludf.IFNA(VLOOKUP(A216,'ET #9'!F:G,2,FALSE),"0"))</f>
        <v>#NAME?</v>
      </c>
      <c r="H216" s="23" t="e">
        <f ca="1">(_xludf.IFNA(VLOOKUP(A216,'ET #10'!D:E,2,FALSE),"0"))</f>
        <v>#NAME?</v>
      </c>
      <c r="I216" s="23" t="e">
        <f ca="1">(_xludf.IFNA(VLOOKUP(A216,'ET #11'!F:G,2,FALSE),"0"))</f>
        <v>#NAME?</v>
      </c>
      <c r="J216" s="23" t="e">
        <f ca="1">(_xludf.IFNA(VLOOKUP(A216,'ET #12'!F:G,2,FALSE),"0"))</f>
        <v>#NAME?</v>
      </c>
      <c r="K216" s="24" t="e">
        <f ca="1">(_xludf.IFNA(VLOOKUP(A216,'ET #13'!D:E,2,FALSE),"0"))</f>
        <v>#NAME?</v>
      </c>
      <c r="L216" s="24" t="e">
        <f ca="1">(_xludf.IFNA(VLOOKUP(A216,'ET #14'!D:E,2,FALSE),"0"))</f>
        <v>#NAME?</v>
      </c>
      <c r="M216" s="24" t="e">
        <f ca="1">(_xludf.IFNA(VLOOKUP(A216,'ET #15'!D:E,2,FALSE),"0"))</f>
        <v>#NAME?</v>
      </c>
      <c r="N216" s="24" t="e">
        <f ca="1">(_xludf.IFNA(VLOOKUP(A216,'ET #16'!D:E,2,FALSE),"0"))</f>
        <v>#NAME?</v>
      </c>
    </row>
    <row r="217" spans="1:14" ht="13" x14ac:dyDescent="0.15">
      <c r="A217" s="4" t="str">
        <f>'Attendance Summary'!A219</f>
        <v>Lorenza McNeil</v>
      </c>
      <c r="B217" s="22" t="e">
        <f t="shared" ca="1" si="0"/>
        <v>#NAME?</v>
      </c>
      <c r="C217" s="22" t="e">
        <f ca="1">(_xludf.IFNA(VLOOKUP(A217,'ET #5'!F:G,2,FALSE),"0"))</f>
        <v>#NAME?</v>
      </c>
      <c r="D217" s="23" t="e">
        <f ca="1">(_xludf.IFNA(VLOOKUP(A217,'ET #6'!F:G,2,FALSE),"0"))</f>
        <v>#NAME?</v>
      </c>
      <c r="E217" s="23" t="e">
        <f ca="1">(_xludf.IFNA(VLOOKUP(A217,'ET #7'!F:G,2,FALSE),"0"))</f>
        <v>#NAME?</v>
      </c>
      <c r="F217" s="23" t="e">
        <f ca="1">(_xludf.IFNA(VLOOKUP(A217,'ET #8'!F:G,2,FALSE),"0"))</f>
        <v>#NAME?</v>
      </c>
      <c r="G217" s="23" t="e">
        <f ca="1">(_xludf.IFNA(VLOOKUP(A217,'ET #9'!F:G,2,FALSE),"0"))</f>
        <v>#NAME?</v>
      </c>
      <c r="H217" s="23" t="e">
        <f ca="1">(_xludf.IFNA(VLOOKUP(A217,'ET #10'!D:E,2,FALSE),"0"))</f>
        <v>#NAME?</v>
      </c>
      <c r="I217" s="23" t="e">
        <f ca="1">(_xludf.IFNA(VLOOKUP(A217,'ET #11'!F:G,2,FALSE),"0"))</f>
        <v>#NAME?</v>
      </c>
      <c r="J217" s="23" t="e">
        <f ca="1">(_xludf.IFNA(VLOOKUP(A217,'ET #12'!F:G,2,FALSE),"0"))</f>
        <v>#NAME?</v>
      </c>
      <c r="K217" s="24" t="e">
        <f ca="1">(_xludf.IFNA(VLOOKUP(A217,'ET #13'!D:E,2,FALSE),"0"))</f>
        <v>#NAME?</v>
      </c>
      <c r="L217" s="24" t="e">
        <f ca="1">(_xludf.IFNA(VLOOKUP(A217,'ET #14'!D:E,2,FALSE),"0"))</f>
        <v>#NAME?</v>
      </c>
      <c r="M217" s="24" t="e">
        <f ca="1">(_xludf.IFNA(VLOOKUP(A217,'ET #15'!D:E,2,FALSE),"0"))</f>
        <v>#NAME?</v>
      </c>
      <c r="N217" s="24" t="e">
        <f ca="1">(_xludf.IFNA(VLOOKUP(A217,'ET #16'!D:E,2,FALSE),"0"))</f>
        <v>#NAME?</v>
      </c>
    </row>
    <row r="218" spans="1:14" ht="13" x14ac:dyDescent="0.15">
      <c r="A218" s="4" t="str">
        <f>'Attendance Summary'!A220</f>
        <v>Lucia Hernandez</v>
      </c>
      <c r="B218" s="22" t="e">
        <f t="shared" ca="1" si="0"/>
        <v>#NAME?</v>
      </c>
      <c r="C218" s="22" t="e">
        <f ca="1">(_xludf.IFNA(VLOOKUP(A218,'ET #5'!F:G,2,FALSE),"0"))</f>
        <v>#NAME?</v>
      </c>
      <c r="D218" s="23" t="e">
        <f ca="1">(_xludf.IFNA(VLOOKUP(A218,'ET #6'!F:G,2,FALSE),"0"))</f>
        <v>#NAME?</v>
      </c>
      <c r="E218" s="23" t="e">
        <f ca="1">(_xludf.IFNA(VLOOKUP(A218,'ET #7'!F:G,2,FALSE),"0"))</f>
        <v>#NAME?</v>
      </c>
      <c r="F218" s="23" t="e">
        <f ca="1">(_xludf.IFNA(VLOOKUP(A218,'ET #8'!F:G,2,FALSE),"0"))</f>
        <v>#NAME?</v>
      </c>
      <c r="G218" s="23" t="e">
        <f ca="1">(_xludf.IFNA(VLOOKUP(A218,'ET #9'!F:G,2,FALSE),"0"))</f>
        <v>#NAME?</v>
      </c>
      <c r="H218" s="23" t="e">
        <f ca="1">(_xludf.IFNA(VLOOKUP(A218,'ET #10'!D:E,2,FALSE),"0"))</f>
        <v>#NAME?</v>
      </c>
      <c r="I218" s="23" t="e">
        <f ca="1">(_xludf.IFNA(VLOOKUP(A218,'ET #11'!F:G,2,FALSE),"0"))</f>
        <v>#NAME?</v>
      </c>
      <c r="J218" s="23" t="e">
        <f ca="1">(_xludf.IFNA(VLOOKUP(A218,'ET #12'!F:G,2,FALSE),"0"))</f>
        <v>#NAME?</v>
      </c>
      <c r="K218" s="24" t="e">
        <f ca="1">(_xludf.IFNA(VLOOKUP(A218,'ET #13'!D:E,2,FALSE),"0"))</f>
        <v>#NAME?</v>
      </c>
      <c r="L218" s="24" t="e">
        <f ca="1">(_xludf.IFNA(VLOOKUP(A218,'ET #14'!D:E,2,FALSE),"0"))</f>
        <v>#NAME?</v>
      </c>
      <c r="M218" s="24" t="e">
        <f ca="1">(_xludf.IFNA(VLOOKUP(A218,'ET #15'!D:E,2,FALSE),"0"))</f>
        <v>#NAME?</v>
      </c>
      <c r="N218" s="24" t="e">
        <f ca="1">(_xludf.IFNA(VLOOKUP(A218,'ET #16'!D:E,2,FALSE),"0"))</f>
        <v>#NAME?</v>
      </c>
    </row>
    <row r="219" spans="1:14" ht="13" x14ac:dyDescent="0.15">
      <c r="A219" s="4" t="str">
        <f>'Attendance Summary'!A221</f>
        <v>Lucian Winkelmann Swaim</v>
      </c>
      <c r="B219" s="22" t="e">
        <f t="shared" ca="1" si="0"/>
        <v>#NAME?</v>
      </c>
      <c r="C219" s="22" t="e">
        <f ca="1">(_xludf.IFNA(VLOOKUP(A219,'ET #5'!F:G,2,FALSE),"0"))</f>
        <v>#NAME?</v>
      </c>
      <c r="D219" s="23" t="e">
        <f ca="1">(_xludf.IFNA(VLOOKUP(A219,'ET #6'!F:G,2,FALSE),"0"))</f>
        <v>#NAME?</v>
      </c>
      <c r="E219" s="23" t="e">
        <f ca="1">(_xludf.IFNA(VLOOKUP(A219,'ET #7'!F:G,2,FALSE),"0"))</f>
        <v>#NAME?</v>
      </c>
      <c r="F219" s="23" t="e">
        <f ca="1">(_xludf.IFNA(VLOOKUP(A219,'ET #8'!F:G,2,FALSE),"0"))</f>
        <v>#NAME?</v>
      </c>
      <c r="G219" s="23" t="e">
        <f ca="1">(_xludf.IFNA(VLOOKUP(A219,'ET #9'!F:G,2,FALSE),"0"))</f>
        <v>#NAME?</v>
      </c>
      <c r="H219" s="23" t="e">
        <f ca="1">(_xludf.IFNA(VLOOKUP(A219,'ET #10'!D:E,2,FALSE),"0"))</f>
        <v>#NAME?</v>
      </c>
      <c r="I219" s="23" t="e">
        <f ca="1">(_xludf.IFNA(VLOOKUP(A219,'ET #11'!F:G,2,FALSE),"0"))</f>
        <v>#NAME?</v>
      </c>
      <c r="J219" s="23" t="e">
        <f ca="1">(_xludf.IFNA(VLOOKUP(A219,'ET #12'!F:G,2,FALSE),"0"))</f>
        <v>#NAME?</v>
      </c>
      <c r="K219" s="24" t="e">
        <f ca="1">(_xludf.IFNA(VLOOKUP(A219,'ET #13'!D:E,2,FALSE),"0"))</f>
        <v>#NAME?</v>
      </c>
      <c r="L219" s="24" t="e">
        <f ca="1">(_xludf.IFNA(VLOOKUP(A219,'ET #14'!D:E,2,FALSE),"0"))</f>
        <v>#NAME?</v>
      </c>
      <c r="M219" s="24" t="e">
        <f ca="1">(_xludf.IFNA(VLOOKUP(A219,'ET #15'!D:E,2,FALSE),"0"))</f>
        <v>#NAME?</v>
      </c>
      <c r="N219" s="24" t="e">
        <f ca="1">(_xludf.IFNA(VLOOKUP(A219,'ET #16'!D:E,2,FALSE),"0"))</f>
        <v>#NAME?</v>
      </c>
    </row>
    <row r="220" spans="1:14" ht="13" x14ac:dyDescent="0.15">
      <c r="A220" s="4" t="str">
        <f>'Attendance Summary'!A222</f>
        <v>Luis Serrano</v>
      </c>
      <c r="B220" s="22" t="e">
        <f t="shared" ca="1" si="0"/>
        <v>#NAME?</v>
      </c>
      <c r="C220" s="22" t="e">
        <f ca="1">(_xludf.IFNA(VLOOKUP(A220,'ET #5'!F:G,2,FALSE),"0"))</f>
        <v>#NAME?</v>
      </c>
      <c r="D220" s="23" t="e">
        <f ca="1">(_xludf.IFNA(VLOOKUP(A220,'ET #6'!F:G,2,FALSE),"0"))</f>
        <v>#NAME?</v>
      </c>
      <c r="E220" s="23" t="e">
        <f ca="1">(_xludf.IFNA(VLOOKUP(A220,'ET #7'!F:G,2,FALSE),"0"))</f>
        <v>#NAME?</v>
      </c>
      <c r="F220" s="23" t="e">
        <f ca="1">(_xludf.IFNA(VLOOKUP(A220,'ET #8'!F:G,2,FALSE),"0"))</f>
        <v>#NAME?</v>
      </c>
      <c r="G220" s="23" t="e">
        <f ca="1">(_xludf.IFNA(VLOOKUP(A220,'ET #9'!F:G,2,FALSE),"0"))</f>
        <v>#NAME?</v>
      </c>
      <c r="H220" s="23" t="e">
        <f ca="1">(_xludf.IFNA(VLOOKUP(A220,'ET #10'!D:E,2,FALSE),"0"))</f>
        <v>#NAME?</v>
      </c>
      <c r="I220" s="23" t="e">
        <f ca="1">(_xludf.IFNA(VLOOKUP(A220,'ET #11'!F:G,2,FALSE),"0"))</f>
        <v>#NAME?</v>
      </c>
      <c r="J220" s="23" t="e">
        <f ca="1">(_xludf.IFNA(VLOOKUP(A220,'ET #12'!F:G,2,FALSE),"0"))</f>
        <v>#NAME?</v>
      </c>
      <c r="K220" s="24" t="e">
        <f ca="1">(_xludf.IFNA(VLOOKUP(A220,'ET #13'!D:E,2,FALSE),"0"))</f>
        <v>#NAME?</v>
      </c>
      <c r="L220" s="24" t="e">
        <f ca="1">(_xludf.IFNA(VLOOKUP(A220,'ET #14'!D:E,2,FALSE),"0"))</f>
        <v>#NAME?</v>
      </c>
      <c r="M220" s="24" t="e">
        <f ca="1">(_xludf.IFNA(VLOOKUP(A220,'ET #15'!D:E,2,FALSE),"0"))</f>
        <v>#NAME?</v>
      </c>
      <c r="N220" s="24" t="e">
        <f ca="1">(_xludf.IFNA(VLOOKUP(A220,'ET #16'!D:E,2,FALSE),"0"))</f>
        <v>#NAME?</v>
      </c>
    </row>
    <row r="221" spans="1:14" ht="13" x14ac:dyDescent="0.15">
      <c r="A221" s="4" t="str">
        <f>'Attendance Summary'!A223</f>
        <v>Lupita Avila Ramirez</v>
      </c>
      <c r="B221" s="22" t="e">
        <f t="shared" ca="1" si="0"/>
        <v>#NAME?</v>
      </c>
      <c r="C221" s="22" t="e">
        <f ca="1">(_xludf.IFNA(VLOOKUP(A221,'ET #5'!F:G,2,FALSE),"0"))</f>
        <v>#NAME?</v>
      </c>
      <c r="D221" s="23" t="e">
        <f ca="1">(_xludf.IFNA(VLOOKUP(A221,'ET #6'!F:G,2,FALSE),"0"))</f>
        <v>#NAME?</v>
      </c>
      <c r="E221" s="23" t="e">
        <f ca="1">(_xludf.IFNA(VLOOKUP(A221,'ET #7'!F:G,2,FALSE),"0"))</f>
        <v>#NAME?</v>
      </c>
      <c r="F221" s="23" t="e">
        <f ca="1">(_xludf.IFNA(VLOOKUP(A221,'ET #8'!F:G,2,FALSE),"0"))</f>
        <v>#NAME?</v>
      </c>
      <c r="G221" s="23" t="e">
        <f ca="1">(_xludf.IFNA(VLOOKUP(A221,'ET #9'!F:G,2,FALSE),"0"))</f>
        <v>#NAME?</v>
      </c>
      <c r="H221" s="23" t="e">
        <f ca="1">(_xludf.IFNA(VLOOKUP(A221,'ET #10'!D:E,2,FALSE),"0"))</f>
        <v>#NAME?</v>
      </c>
      <c r="I221" s="23" t="e">
        <f ca="1">(_xludf.IFNA(VLOOKUP(A221,'ET #11'!F:G,2,FALSE),"0"))</f>
        <v>#NAME?</v>
      </c>
      <c r="J221" s="23" t="e">
        <f ca="1">(_xludf.IFNA(VLOOKUP(A221,'ET #12'!F:G,2,FALSE),"0"))</f>
        <v>#NAME?</v>
      </c>
      <c r="K221" s="24" t="e">
        <f ca="1">(_xludf.IFNA(VLOOKUP(A221,'ET #13'!D:E,2,FALSE),"0"))</f>
        <v>#NAME?</v>
      </c>
      <c r="L221" s="24" t="e">
        <f ca="1">(_xludf.IFNA(VLOOKUP(A221,'ET #14'!D:E,2,FALSE),"0"))</f>
        <v>#NAME?</v>
      </c>
      <c r="M221" s="24" t="e">
        <f ca="1">(_xludf.IFNA(VLOOKUP(A221,'ET #15'!D:E,2,FALSE),"0"))</f>
        <v>#NAME?</v>
      </c>
      <c r="N221" s="24" t="e">
        <f ca="1">(_xludf.IFNA(VLOOKUP(A221,'ET #16'!D:E,2,FALSE),"0"))</f>
        <v>#NAME?</v>
      </c>
    </row>
    <row r="222" spans="1:14" ht="13" x14ac:dyDescent="0.15">
      <c r="A222" s="4" t="str">
        <f>'Attendance Summary'!A224</f>
        <v>Luz Sanchez</v>
      </c>
      <c r="B222" s="22" t="e">
        <f t="shared" ca="1" si="0"/>
        <v>#NAME?</v>
      </c>
      <c r="C222" s="22" t="e">
        <f ca="1">(_xludf.IFNA(VLOOKUP(A222,'ET #5'!F:G,2,FALSE),"0"))</f>
        <v>#NAME?</v>
      </c>
      <c r="D222" s="23" t="e">
        <f ca="1">(_xludf.IFNA(VLOOKUP(A222,'ET #6'!F:G,2,FALSE),"0"))</f>
        <v>#NAME?</v>
      </c>
      <c r="E222" s="23" t="e">
        <f ca="1">(_xludf.IFNA(VLOOKUP(A222,'ET #7'!F:G,2,FALSE),"0"))</f>
        <v>#NAME?</v>
      </c>
      <c r="F222" s="23" t="e">
        <f ca="1">(_xludf.IFNA(VLOOKUP(A222,'ET #8'!F:G,2,FALSE),"0"))</f>
        <v>#NAME?</v>
      </c>
      <c r="G222" s="23" t="e">
        <f ca="1">(_xludf.IFNA(VLOOKUP(A222,'ET #9'!F:G,2,FALSE),"0"))</f>
        <v>#NAME?</v>
      </c>
      <c r="H222" s="23" t="e">
        <f ca="1">(_xludf.IFNA(VLOOKUP(A222,'ET #10'!D:E,2,FALSE),"0"))</f>
        <v>#NAME?</v>
      </c>
      <c r="I222" s="23" t="e">
        <f ca="1">(_xludf.IFNA(VLOOKUP(A222,'ET #11'!F:G,2,FALSE),"0"))</f>
        <v>#NAME?</v>
      </c>
      <c r="J222" s="23" t="e">
        <f ca="1">(_xludf.IFNA(VLOOKUP(A222,'ET #12'!F:G,2,FALSE),"0"))</f>
        <v>#NAME?</v>
      </c>
      <c r="K222" s="24" t="e">
        <f ca="1">(_xludf.IFNA(VLOOKUP(A222,'ET #13'!D:E,2,FALSE),"0"))</f>
        <v>#NAME?</v>
      </c>
      <c r="L222" s="24" t="e">
        <f ca="1">(_xludf.IFNA(VLOOKUP(A222,'ET #14'!D:E,2,FALSE),"0"))</f>
        <v>#NAME?</v>
      </c>
      <c r="M222" s="24" t="e">
        <f ca="1">(_xludf.IFNA(VLOOKUP(A222,'ET #15'!D:E,2,FALSE),"0"))</f>
        <v>#NAME?</v>
      </c>
      <c r="N222" s="24" t="e">
        <f ca="1">(_xludf.IFNA(VLOOKUP(A222,'ET #16'!D:E,2,FALSE),"0"))</f>
        <v>#NAME?</v>
      </c>
    </row>
    <row r="223" spans="1:14" ht="13" x14ac:dyDescent="0.15">
      <c r="A223" s="4" t="str">
        <f>'Attendance Summary'!A225</f>
        <v>Lynnette DeCuire</v>
      </c>
      <c r="B223" s="22" t="e">
        <f t="shared" ca="1" si="0"/>
        <v>#NAME?</v>
      </c>
      <c r="C223" s="22" t="e">
        <f ca="1">(_xludf.IFNA(VLOOKUP(A223,'ET #5'!F:G,2,FALSE),"0"))</f>
        <v>#NAME?</v>
      </c>
      <c r="D223" s="23" t="e">
        <f ca="1">(_xludf.IFNA(VLOOKUP(A223,'ET #6'!F:G,2,FALSE),"0"))</f>
        <v>#NAME?</v>
      </c>
      <c r="E223" s="23" t="e">
        <f ca="1">(_xludf.IFNA(VLOOKUP(A223,'ET #7'!F:G,2,FALSE),"0"))</f>
        <v>#NAME?</v>
      </c>
      <c r="F223" s="23" t="e">
        <f ca="1">(_xludf.IFNA(VLOOKUP(A223,'ET #8'!F:G,2,FALSE),"0"))</f>
        <v>#NAME?</v>
      </c>
      <c r="G223" s="23" t="e">
        <f ca="1">(_xludf.IFNA(VLOOKUP(A223,'ET #9'!F:G,2,FALSE),"0"))</f>
        <v>#NAME?</v>
      </c>
      <c r="H223" s="23" t="e">
        <f ca="1">(_xludf.IFNA(VLOOKUP(A223,'ET #10'!D:E,2,FALSE),"0"))</f>
        <v>#NAME?</v>
      </c>
      <c r="I223" s="23" t="e">
        <f ca="1">(_xludf.IFNA(VLOOKUP(A223,'ET #11'!F:G,2,FALSE),"0"))</f>
        <v>#NAME?</v>
      </c>
      <c r="J223" s="23" t="e">
        <f ca="1">(_xludf.IFNA(VLOOKUP(A223,'ET #12'!F:G,2,FALSE),"0"))</f>
        <v>#NAME?</v>
      </c>
      <c r="K223" s="24" t="e">
        <f ca="1">(_xludf.IFNA(VLOOKUP(A223,'ET #13'!D:E,2,FALSE),"0"))</f>
        <v>#NAME?</v>
      </c>
      <c r="L223" s="24" t="e">
        <f ca="1">(_xludf.IFNA(VLOOKUP(A223,'ET #14'!D:E,2,FALSE),"0"))</f>
        <v>#NAME?</v>
      </c>
      <c r="M223" s="24" t="e">
        <f ca="1">(_xludf.IFNA(VLOOKUP(A223,'ET #15'!D:E,2,FALSE),"0"))</f>
        <v>#NAME?</v>
      </c>
      <c r="N223" s="24" t="e">
        <f ca="1">(_xludf.IFNA(VLOOKUP(A223,'ET #16'!D:E,2,FALSE),"0"))</f>
        <v>#NAME?</v>
      </c>
    </row>
    <row r="224" spans="1:14" ht="13" x14ac:dyDescent="0.15">
      <c r="A224" s="4" t="str">
        <f>'Attendance Summary'!A226</f>
        <v>Maddox Dimmitt</v>
      </c>
      <c r="B224" s="22" t="e">
        <f t="shared" ca="1" si="0"/>
        <v>#NAME?</v>
      </c>
      <c r="C224" s="22" t="e">
        <f ca="1">(_xludf.IFNA(VLOOKUP(A224,'ET #5'!F:G,2,FALSE),"0"))</f>
        <v>#NAME?</v>
      </c>
      <c r="D224" s="23" t="e">
        <f ca="1">(_xludf.IFNA(VLOOKUP(A224,'ET #6'!F:G,2,FALSE),"0"))</f>
        <v>#NAME?</v>
      </c>
      <c r="E224" s="23" t="e">
        <f ca="1">(_xludf.IFNA(VLOOKUP(A224,'ET #7'!F:G,2,FALSE),"0"))</f>
        <v>#NAME?</v>
      </c>
      <c r="F224" s="23" t="e">
        <f ca="1">(_xludf.IFNA(VLOOKUP(A224,'ET #8'!F:G,2,FALSE),"0"))</f>
        <v>#NAME?</v>
      </c>
      <c r="G224" s="23" t="e">
        <f ca="1">(_xludf.IFNA(VLOOKUP(A224,'ET #9'!F:G,2,FALSE),"0"))</f>
        <v>#NAME?</v>
      </c>
      <c r="H224" s="23" t="e">
        <f ca="1">(_xludf.IFNA(VLOOKUP(A224,'ET #10'!D:E,2,FALSE),"0"))</f>
        <v>#NAME?</v>
      </c>
      <c r="I224" s="23" t="e">
        <f ca="1">(_xludf.IFNA(VLOOKUP(A224,'ET #11'!F:G,2,FALSE),"0"))</f>
        <v>#NAME?</v>
      </c>
      <c r="J224" s="23" t="e">
        <f ca="1">(_xludf.IFNA(VLOOKUP(A224,'ET #12'!F:G,2,FALSE),"0"))</f>
        <v>#NAME?</v>
      </c>
      <c r="K224" s="24" t="e">
        <f ca="1">(_xludf.IFNA(VLOOKUP(A224,'ET #13'!D:E,2,FALSE),"0"))</f>
        <v>#NAME?</v>
      </c>
      <c r="L224" s="24" t="e">
        <f ca="1">(_xludf.IFNA(VLOOKUP(A224,'ET #14'!D:E,2,FALSE),"0"))</f>
        <v>#NAME?</v>
      </c>
      <c r="M224" s="24" t="e">
        <f ca="1">(_xludf.IFNA(VLOOKUP(A224,'ET #15'!D:E,2,FALSE),"0"))</f>
        <v>#NAME?</v>
      </c>
      <c r="N224" s="24" t="e">
        <f ca="1">(_xludf.IFNA(VLOOKUP(A224,'ET #16'!D:E,2,FALSE),"0"))</f>
        <v>#NAME?</v>
      </c>
    </row>
    <row r="225" spans="1:14" ht="13" x14ac:dyDescent="0.15">
      <c r="A225" s="4" t="str">
        <f>'Attendance Summary'!A227</f>
        <v>Madison Arrington</v>
      </c>
      <c r="B225" s="22" t="e">
        <f t="shared" ca="1" si="0"/>
        <v>#NAME?</v>
      </c>
      <c r="C225" s="22" t="e">
        <f ca="1">(_xludf.IFNA(VLOOKUP(A225,'ET #5'!F:G,2,FALSE),"0"))</f>
        <v>#NAME?</v>
      </c>
      <c r="D225" s="23" t="e">
        <f ca="1">(_xludf.IFNA(VLOOKUP(A225,'ET #6'!F:G,2,FALSE),"0"))</f>
        <v>#NAME?</v>
      </c>
      <c r="E225" s="23" t="e">
        <f ca="1">(_xludf.IFNA(VLOOKUP(A225,'ET #7'!F:G,2,FALSE),"0"))</f>
        <v>#NAME?</v>
      </c>
      <c r="F225" s="23" t="e">
        <f ca="1">(_xludf.IFNA(VLOOKUP(A225,'ET #8'!F:G,2,FALSE),"0"))</f>
        <v>#NAME?</v>
      </c>
      <c r="G225" s="23" t="e">
        <f ca="1">(_xludf.IFNA(VLOOKUP(A225,'ET #9'!F:G,2,FALSE),"0"))</f>
        <v>#NAME?</v>
      </c>
      <c r="H225" s="23" t="e">
        <f ca="1">(_xludf.IFNA(VLOOKUP(A225,'ET #10'!D:E,2,FALSE),"0"))</f>
        <v>#NAME?</v>
      </c>
      <c r="I225" s="23" t="e">
        <f ca="1">(_xludf.IFNA(VLOOKUP(A225,'ET #11'!F:G,2,FALSE),"0"))</f>
        <v>#NAME?</v>
      </c>
      <c r="J225" s="23" t="e">
        <f ca="1">(_xludf.IFNA(VLOOKUP(A225,'ET #12'!F:G,2,FALSE),"0"))</f>
        <v>#NAME?</v>
      </c>
      <c r="K225" s="24" t="e">
        <f ca="1">(_xludf.IFNA(VLOOKUP(A225,'ET #13'!D:E,2,FALSE),"0"))</f>
        <v>#NAME?</v>
      </c>
      <c r="L225" s="24" t="e">
        <f ca="1">(_xludf.IFNA(VLOOKUP(A225,'ET #14'!D:E,2,FALSE),"0"))</f>
        <v>#NAME?</v>
      </c>
      <c r="M225" s="24" t="e">
        <f ca="1">(_xludf.IFNA(VLOOKUP(A225,'ET #15'!D:E,2,FALSE),"0"))</f>
        <v>#NAME?</v>
      </c>
      <c r="N225" s="24" t="e">
        <f ca="1">(_xludf.IFNA(VLOOKUP(A225,'ET #16'!D:E,2,FALSE),"0"))</f>
        <v>#NAME?</v>
      </c>
    </row>
    <row r="226" spans="1:14" ht="13" x14ac:dyDescent="0.15">
      <c r="A226" s="4" t="str">
        <f>'Attendance Summary'!A228</f>
        <v>Madison Pool</v>
      </c>
      <c r="B226" s="22" t="e">
        <f t="shared" ca="1" si="0"/>
        <v>#NAME?</v>
      </c>
      <c r="C226" s="22" t="e">
        <f ca="1">(_xludf.IFNA(VLOOKUP(A226,'ET #5'!F:G,2,FALSE),"0"))</f>
        <v>#NAME?</v>
      </c>
      <c r="D226" s="23" t="e">
        <f ca="1">(_xludf.IFNA(VLOOKUP(A226,'ET #6'!F:G,2,FALSE),"0"))</f>
        <v>#NAME?</v>
      </c>
      <c r="E226" s="23" t="e">
        <f ca="1">(_xludf.IFNA(VLOOKUP(A226,'ET #7'!F:G,2,FALSE),"0"))</f>
        <v>#NAME?</v>
      </c>
      <c r="F226" s="23" t="e">
        <f ca="1">(_xludf.IFNA(VLOOKUP(A226,'ET #8'!F:G,2,FALSE),"0"))</f>
        <v>#NAME?</v>
      </c>
      <c r="G226" s="23" t="e">
        <f ca="1">(_xludf.IFNA(VLOOKUP(A226,'ET #9'!F:G,2,FALSE),"0"))</f>
        <v>#NAME?</v>
      </c>
      <c r="H226" s="23" t="e">
        <f ca="1">(_xludf.IFNA(VLOOKUP(A226,'ET #10'!D:E,2,FALSE),"0"))</f>
        <v>#NAME?</v>
      </c>
      <c r="I226" s="23" t="e">
        <f ca="1">(_xludf.IFNA(VLOOKUP(A226,'ET #11'!F:G,2,FALSE),"0"))</f>
        <v>#NAME?</v>
      </c>
      <c r="J226" s="23" t="e">
        <f ca="1">(_xludf.IFNA(VLOOKUP(A226,'ET #12'!F:G,2,FALSE),"0"))</f>
        <v>#NAME?</v>
      </c>
      <c r="K226" s="24" t="e">
        <f ca="1">(_xludf.IFNA(VLOOKUP(A226,'ET #13'!D:E,2,FALSE),"0"))</f>
        <v>#NAME?</v>
      </c>
      <c r="L226" s="24" t="e">
        <f ca="1">(_xludf.IFNA(VLOOKUP(A226,'ET #14'!D:E,2,FALSE),"0"))</f>
        <v>#NAME?</v>
      </c>
      <c r="M226" s="24" t="e">
        <f ca="1">(_xludf.IFNA(VLOOKUP(A226,'ET #15'!D:E,2,FALSE),"0"))</f>
        <v>#NAME?</v>
      </c>
      <c r="N226" s="24" t="e">
        <f ca="1">(_xludf.IFNA(VLOOKUP(A226,'ET #16'!D:E,2,FALSE),"0"))</f>
        <v>#NAME?</v>
      </c>
    </row>
    <row r="227" spans="1:14" ht="13" x14ac:dyDescent="0.15">
      <c r="A227" s="4" t="str">
        <f>'Attendance Summary'!A229</f>
        <v>Madison Zamora</v>
      </c>
      <c r="B227" s="22" t="e">
        <f t="shared" ca="1" si="0"/>
        <v>#NAME?</v>
      </c>
      <c r="C227" s="22" t="e">
        <f ca="1">(_xludf.IFNA(VLOOKUP(A227,'ET #5'!F:G,2,FALSE),"0"))</f>
        <v>#NAME?</v>
      </c>
      <c r="D227" s="23" t="e">
        <f ca="1">(_xludf.IFNA(VLOOKUP(A227,'ET #6'!F:G,2,FALSE),"0"))</f>
        <v>#NAME?</v>
      </c>
      <c r="E227" s="23" t="e">
        <f ca="1">(_xludf.IFNA(VLOOKUP(A227,'ET #7'!F:G,2,FALSE),"0"))</f>
        <v>#NAME?</v>
      </c>
      <c r="F227" s="23" t="e">
        <f ca="1">(_xludf.IFNA(VLOOKUP(A227,'ET #8'!F:G,2,FALSE),"0"))</f>
        <v>#NAME?</v>
      </c>
      <c r="G227" s="23" t="e">
        <f ca="1">(_xludf.IFNA(VLOOKUP(A227,'ET #9'!F:G,2,FALSE),"0"))</f>
        <v>#NAME?</v>
      </c>
      <c r="H227" s="23" t="e">
        <f ca="1">(_xludf.IFNA(VLOOKUP(A227,'ET #10'!D:E,2,FALSE),"0"))</f>
        <v>#NAME?</v>
      </c>
      <c r="I227" s="23" t="e">
        <f ca="1">(_xludf.IFNA(VLOOKUP(A227,'ET #11'!F:G,2,FALSE),"0"))</f>
        <v>#NAME?</v>
      </c>
      <c r="J227" s="23" t="e">
        <f ca="1">(_xludf.IFNA(VLOOKUP(A227,'ET #12'!F:G,2,FALSE),"0"))</f>
        <v>#NAME?</v>
      </c>
      <c r="K227" s="24" t="e">
        <f ca="1">(_xludf.IFNA(VLOOKUP(A227,'ET #13'!D:E,2,FALSE),"0"))</f>
        <v>#NAME?</v>
      </c>
      <c r="L227" s="24" t="e">
        <f ca="1">(_xludf.IFNA(VLOOKUP(A227,'ET #14'!D:E,2,FALSE),"0"))</f>
        <v>#NAME?</v>
      </c>
      <c r="M227" s="24" t="e">
        <f ca="1">(_xludf.IFNA(VLOOKUP(A227,'ET #15'!D:E,2,FALSE),"0"))</f>
        <v>#NAME?</v>
      </c>
      <c r="N227" s="24" t="e">
        <f ca="1">(_xludf.IFNA(VLOOKUP(A227,'ET #16'!D:E,2,FALSE),"0"))</f>
        <v>#NAME?</v>
      </c>
    </row>
    <row r="228" spans="1:14" ht="13" x14ac:dyDescent="0.15">
      <c r="A228" s="4" t="str">
        <f>'Attendance Summary'!A230</f>
        <v>Mahder Adenew</v>
      </c>
      <c r="B228" s="22" t="e">
        <f t="shared" ca="1" si="0"/>
        <v>#NAME?</v>
      </c>
      <c r="C228" s="22" t="e">
        <f ca="1">(_xludf.IFNA(VLOOKUP(A228,'ET #5'!F:G,2,FALSE),"0"))</f>
        <v>#NAME?</v>
      </c>
      <c r="D228" s="23" t="e">
        <f ca="1">(_xludf.IFNA(VLOOKUP(A228,'ET #6'!F:G,2,FALSE),"0"))</f>
        <v>#NAME?</v>
      </c>
      <c r="E228" s="23" t="e">
        <f ca="1">(_xludf.IFNA(VLOOKUP(A228,'ET #7'!F:G,2,FALSE),"0"))</f>
        <v>#NAME?</v>
      </c>
      <c r="F228" s="23" t="e">
        <f ca="1">(_xludf.IFNA(VLOOKUP(A228,'ET #8'!F:G,2,FALSE),"0"))</f>
        <v>#NAME?</v>
      </c>
      <c r="G228" s="23" t="e">
        <f ca="1">(_xludf.IFNA(VLOOKUP(A228,'ET #9'!F:G,2,FALSE),"0"))</f>
        <v>#NAME?</v>
      </c>
      <c r="H228" s="23" t="e">
        <f ca="1">(_xludf.IFNA(VLOOKUP(A228,'ET #10'!D:E,2,FALSE),"0"))</f>
        <v>#NAME?</v>
      </c>
      <c r="I228" s="23" t="e">
        <f ca="1">(_xludf.IFNA(VLOOKUP(A228,'ET #11'!F:G,2,FALSE),"0"))</f>
        <v>#NAME?</v>
      </c>
      <c r="J228" s="23" t="e">
        <f ca="1">(_xludf.IFNA(VLOOKUP(A228,'ET #12'!F:G,2,FALSE),"0"))</f>
        <v>#NAME?</v>
      </c>
      <c r="K228" s="24" t="e">
        <f ca="1">(_xludf.IFNA(VLOOKUP(A228,'ET #13'!D:E,2,FALSE),"0"))</f>
        <v>#NAME?</v>
      </c>
      <c r="L228" s="24" t="e">
        <f ca="1">(_xludf.IFNA(VLOOKUP(A228,'ET #14'!D:E,2,FALSE),"0"))</f>
        <v>#NAME?</v>
      </c>
      <c r="M228" s="24" t="e">
        <f ca="1">(_xludf.IFNA(VLOOKUP(A228,'ET #15'!D:E,2,FALSE),"0"))</f>
        <v>#NAME?</v>
      </c>
      <c r="N228" s="24" t="e">
        <f ca="1">(_xludf.IFNA(VLOOKUP(A228,'ET #16'!D:E,2,FALSE),"0"))</f>
        <v>#NAME?</v>
      </c>
    </row>
    <row r="229" spans="1:14" ht="13" x14ac:dyDescent="0.15">
      <c r="A229" s="4" t="str">
        <f>'Attendance Summary'!A231</f>
        <v>Manas Mamtora</v>
      </c>
      <c r="B229" s="22" t="e">
        <f t="shared" ca="1" si="0"/>
        <v>#NAME?</v>
      </c>
      <c r="C229" s="22" t="e">
        <f ca="1">(_xludf.IFNA(VLOOKUP(A229,'ET #5'!F:G,2,FALSE),"0"))</f>
        <v>#NAME?</v>
      </c>
      <c r="D229" s="23" t="e">
        <f ca="1">(_xludf.IFNA(VLOOKUP(A229,'ET #6'!F:G,2,FALSE),"0"))</f>
        <v>#NAME?</v>
      </c>
      <c r="E229" s="23" t="e">
        <f ca="1">(_xludf.IFNA(VLOOKUP(A229,'ET #7'!F:G,2,FALSE),"0"))</f>
        <v>#NAME?</v>
      </c>
      <c r="F229" s="23" t="e">
        <f ca="1">(_xludf.IFNA(VLOOKUP(A229,'ET #8'!F:G,2,FALSE),"0"))</f>
        <v>#NAME?</v>
      </c>
      <c r="G229" s="23" t="e">
        <f ca="1">(_xludf.IFNA(VLOOKUP(A229,'ET #9'!F:G,2,FALSE),"0"))</f>
        <v>#NAME?</v>
      </c>
      <c r="H229" s="23" t="e">
        <f ca="1">(_xludf.IFNA(VLOOKUP(A229,'ET #10'!D:E,2,FALSE),"0"))</f>
        <v>#NAME?</v>
      </c>
      <c r="I229" s="23" t="e">
        <f ca="1">(_xludf.IFNA(VLOOKUP(A229,'ET #11'!F:G,2,FALSE),"0"))</f>
        <v>#NAME?</v>
      </c>
      <c r="J229" s="23" t="e">
        <f ca="1">(_xludf.IFNA(VLOOKUP(A229,'ET #12'!F:G,2,FALSE),"0"))</f>
        <v>#NAME?</v>
      </c>
      <c r="K229" s="24" t="e">
        <f ca="1">(_xludf.IFNA(VLOOKUP(A229,'ET #13'!D:E,2,FALSE),"0"))</f>
        <v>#NAME?</v>
      </c>
      <c r="L229" s="24" t="e">
        <f ca="1">(_xludf.IFNA(VLOOKUP(A229,'ET #14'!D:E,2,FALSE),"0"))</f>
        <v>#NAME?</v>
      </c>
      <c r="M229" s="24" t="e">
        <f ca="1">(_xludf.IFNA(VLOOKUP(A229,'ET #15'!D:E,2,FALSE),"0"))</f>
        <v>#NAME?</v>
      </c>
      <c r="N229" s="24" t="e">
        <f ca="1">(_xludf.IFNA(VLOOKUP(A229,'ET #16'!D:E,2,FALSE),"0"))</f>
        <v>#NAME?</v>
      </c>
    </row>
    <row r="230" spans="1:14" ht="13" x14ac:dyDescent="0.15">
      <c r="A230" s="4" t="str">
        <f>'Attendance Summary'!A232</f>
        <v>Manuel Patino</v>
      </c>
      <c r="B230" s="22" t="e">
        <f t="shared" ca="1" si="0"/>
        <v>#NAME?</v>
      </c>
      <c r="C230" s="22" t="e">
        <f ca="1">(_xludf.IFNA(VLOOKUP(A230,'ET #5'!F:G,2,FALSE),"0"))</f>
        <v>#NAME?</v>
      </c>
      <c r="D230" s="23" t="e">
        <f ca="1">(_xludf.IFNA(VLOOKUP(A230,'ET #6'!F:G,2,FALSE),"0"))</f>
        <v>#NAME?</v>
      </c>
      <c r="E230" s="23" t="e">
        <f ca="1">(_xludf.IFNA(VLOOKUP(A230,'ET #7'!F:G,2,FALSE),"0"))</f>
        <v>#NAME?</v>
      </c>
      <c r="F230" s="23" t="e">
        <f ca="1">(_xludf.IFNA(VLOOKUP(A230,'ET #8'!F:G,2,FALSE),"0"))</f>
        <v>#NAME?</v>
      </c>
      <c r="G230" s="23" t="e">
        <f ca="1">(_xludf.IFNA(VLOOKUP(A230,'ET #9'!F:G,2,FALSE),"0"))</f>
        <v>#NAME?</v>
      </c>
      <c r="H230" s="23" t="e">
        <f ca="1">(_xludf.IFNA(VLOOKUP(A230,'ET #10'!D:E,2,FALSE),"0"))</f>
        <v>#NAME?</v>
      </c>
      <c r="I230" s="23" t="e">
        <f ca="1">(_xludf.IFNA(VLOOKUP(A230,'ET #11'!F:G,2,FALSE),"0"))</f>
        <v>#NAME?</v>
      </c>
      <c r="J230" s="23" t="e">
        <f ca="1">(_xludf.IFNA(VLOOKUP(A230,'ET #12'!F:G,2,FALSE),"0"))</f>
        <v>#NAME?</v>
      </c>
      <c r="K230" s="24" t="e">
        <f ca="1">(_xludf.IFNA(VLOOKUP(A230,'ET #13'!D:E,2,FALSE),"0"))</f>
        <v>#NAME?</v>
      </c>
      <c r="L230" s="24" t="e">
        <f ca="1">(_xludf.IFNA(VLOOKUP(A230,'ET #14'!D:E,2,FALSE),"0"))</f>
        <v>#NAME?</v>
      </c>
      <c r="M230" s="24" t="e">
        <f ca="1">(_xludf.IFNA(VLOOKUP(A230,'ET #15'!D:E,2,FALSE),"0"))</f>
        <v>#NAME?</v>
      </c>
      <c r="N230" s="24" t="e">
        <f ca="1">(_xludf.IFNA(VLOOKUP(A230,'ET #16'!D:E,2,FALSE),"0"))</f>
        <v>#NAME?</v>
      </c>
    </row>
    <row r="231" spans="1:14" ht="13" x14ac:dyDescent="0.15">
      <c r="A231" s="4" t="str">
        <f>'Attendance Summary'!A233</f>
        <v>Marco Fajardo</v>
      </c>
      <c r="B231" s="22" t="e">
        <f t="shared" ca="1" si="0"/>
        <v>#NAME?</v>
      </c>
      <c r="C231" s="22" t="e">
        <f ca="1">(_xludf.IFNA(VLOOKUP(A231,'ET #5'!F:G,2,FALSE),"0"))</f>
        <v>#NAME?</v>
      </c>
      <c r="D231" s="23" t="e">
        <f ca="1">(_xludf.IFNA(VLOOKUP(A231,'ET #6'!F:G,2,FALSE),"0"))</f>
        <v>#NAME?</v>
      </c>
      <c r="E231" s="23" t="e">
        <f ca="1">(_xludf.IFNA(VLOOKUP(A231,'ET #7'!F:G,2,FALSE),"0"))</f>
        <v>#NAME?</v>
      </c>
      <c r="F231" s="23" t="e">
        <f ca="1">(_xludf.IFNA(VLOOKUP(A231,'ET #8'!F:G,2,FALSE),"0"))</f>
        <v>#NAME?</v>
      </c>
      <c r="G231" s="23" t="e">
        <f ca="1">(_xludf.IFNA(VLOOKUP(A231,'ET #9'!F:G,2,FALSE),"0"))</f>
        <v>#NAME?</v>
      </c>
      <c r="H231" s="23" t="e">
        <f ca="1">(_xludf.IFNA(VLOOKUP(A231,'ET #10'!D:E,2,FALSE),"0"))</f>
        <v>#NAME?</v>
      </c>
      <c r="I231" s="23" t="e">
        <f ca="1">(_xludf.IFNA(VLOOKUP(A231,'ET #11'!F:G,2,FALSE),"0"))</f>
        <v>#NAME?</v>
      </c>
      <c r="J231" s="23" t="e">
        <f ca="1">(_xludf.IFNA(VLOOKUP(A231,'ET #12'!F:G,2,FALSE),"0"))</f>
        <v>#NAME?</v>
      </c>
      <c r="K231" s="24" t="e">
        <f ca="1">(_xludf.IFNA(VLOOKUP(A231,'ET #13'!D:E,2,FALSE),"0"))</f>
        <v>#NAME?</v>
      </c>
      <c r="L231" s="24" t="e">
        <f ca="1">(_xludf.IFNA(VLOOKUP(A231,'ET #14'!D:E,2,FALSE),"0"))</f>
        <v>#NAME?</v>
      </c>
      <c r="M231" s="24" t="e">
        <f ca="1">(_xludf.IFNA(VLOOKUP(A231,'ET #15'!D:E,2,FALSE),"0"))</f>
        <v>#NAME?</v>
      </c>
      <c r="N231" s="24" t="e">
        <f ca="1">(_xludf.IFNA(VLOOKUP(A231,'ET #16'!D:E,2,FALSE),"0"))</f>
        <v>#NAME?</v>
      </c>
    </row>
    <row r="232" spans="1:14" ht="13" x14ac:dyDescent="0.15">
      <c r="A232" s="4" t="str">
        <f>'Attendance Summary'!A234</f>
        <v>Marco Reyes</v>
      </c>
      <c r="B232" s="22" t="e">
        <f t="shared" ca="1" si="0"/>
        <v>#NAME?</v>
      </c>
      <c r="C232" s="22" t="e">
        <f ca="1">(_xludf.IFNA(VLOOKUP(A232,'ET #5'!F:G,2,FALSE),"0"))</f>
        <v>#NAME?</v>
      </c>
      <c r="D232" s="23" t="e">
        <f ca="1">(_xludf.IFNA(VLOOKUP(A232,'ET #6'!F:G,2,FALSE),"0"))</f>
        <v>#NAME?</v>
      </c>
      <c r="E232" s="23" t="e">
        <f ca="1">(_xludf.IFNA(VLOOKUP(A232,'ET #7'!F:G,2,FALSE),"0"))</f>
        <v>#NAME?</v>
      </c>
      <c r="F232" s="23" t="e">
        <f ca="1">(_xludf.IFNA(VLOOKUP(A232,'ET #8'!F:G,2,FALSE),"0"))</f>
        <v>#NAME?</v>
      </c>
      <c r="G232" s="23" t="e">
        <f ca="1">(_xludf.IFNA(VLOOKUP(A232,'ET #9'!F:G,2,FALSE),"0"))</f>
        <v>#NAME?</v>
      </c>
      <c r="H232" s="23" t="e">
        <f ca="1">(_xludf.IFNA(VLOOKUP(A232,'ET #10'!D:E,2,FALSE),"0"))</f>
        <v>#NAME?</v>
      </c>
      <c r="I232" s="23" t="e">
        <f ca="1">(_xludf.IFNA(VLOOKUP(A232,'ET #11'!F:G,2,FALSE),"0"))</f>
        <v>#NAME?</v>
      </c>
      <c r="J232" s="23" t="e">
        <f ca="1">(_xludf.IFNA(VLOOKUP(A232,'ET #12'!F:G,2,FALSE),"0"))</f>
        <v>#NAME?</v>
      </c>
      <c r="K232" s="24" t="e">
        <f ca="1">(_xludf.IFNA(VLOOKUP(A232,'ET #13'!D:E,2,FALSE),"0"))</f>
        <v>#NAME?</v>
      </c>
      <c r="L232" s="24" t="e">
        <f ca="1">(_xludf.IFNA(VLOOKUP(A232,'ET #14'!D:E,2,FALSE),"0"))</f>
        <v>#NAME?</v>
      </c>
      <c r="M232" s="24" t="e">
        <f ca="1">(_xludf.IFNA(VLOOKUP(A232,'ET #15'!D:E,2,FALSE),"0"))</f>
        <v>#NAME?</v>
      </c>
      <c r="N232" s="24" t="e">
        <f ca="1">(_xludf.IFNA(VLOOKUP(A232,'ET #16'!D:E,2,FALSE),"0"))</f>
        <v>#NAME?</v>
      </c>
    </row>
    <row r="233" spans="1:14" ht="13" x14ac:dyDescent="0.15">
      <c r="A233" s="4" t="str">
        <f>'Attendance Summary'!A235</f>
        <v>Maria Aldape</v>
      </c>
      <c r="B233" s="22" t="e">
        <f t="shared" ca="1" si="0"/>
        <v>#NAME?</v>
      </c>
      <c r="C233" s="22" t="e">
        <f ca="1">(_xludf.IFNA(VLOOKUP(A233,'ET #5'!F:G,2,FALSE),"0"))</f>
        <v>#NAME?</v>
      </c>
      <c r="D233" s="23" t="e">
        <f ca="1">(_xludf.IFNA(VLOOKUP(A233,'ET #6'!F:G,2,FALSE),"0"))</f>
        <v>#NAME?</v>
      </c>
      <c r="E233" s="23" t="e">
        <f ca="1">(_xludf.IFNA(VLOOKUP(A233,'ET #7'!F:G,2,FALSE),"0"))</f>
        <v>#NAME?</v>
      </c>
      <c r="F233" s="23" t="e">
        <f ca="1">(_xludf.IFNA(VLOOKUP(A233,'ET #8'!F:G,2,FALSE),"0"))</f>
        <v>#NAME?</v>
      </c>
      <c r="G233" s="23" t="e">
        <f ca="1">(_xludf.IFNA(VLOOKUP(A233,'ET #9'!F:G,2,FALSE),"0"))</f>
        <v>#NAME?</v>
      </c>
      <c r="H233" s="23" t="e">
        <f ca="1">(_xludf.IFNA(VLOOKUP(A233,'ET #10'!D:E,2,FALSE),"0"))</f>
        <v>#NAME?</v>
      </c>
      <c r="I233" s="23" t="e">
        <f ca="1">(_xludf.IFNA(VLOOKUP(A233,'ET #11'!F:G,2,FALSE),"0"))</f>
        <v>#NAME?</v>
      </c>
      <c r="J233" s="23" t="e">
        <f ca="1">(_xludf.IFNA(VLOOKUP(A233,'ET #12'!F:G,2,FALSE),"0"))</f>
        <v>#NAME?</v>
      </c>
      <c r="K233" s="24" t="e">
        <f ca="1">(_xludf.IFNA(VLOOKUP(A233,'ET #13'!D:E,2,FALSE),"0"))</f>
        <v>#NAME?</v>
      </c>
      <c r="L233" s="24" t="e">
        <f ca="1">(_xludf.IFNA(VLOOKUP(A233,'ET #14'!D:E,2,FALSE),"0"))</f>
        <v>#NAME?</v>
      </c>
      <c r="M233" s="24" t="e">
        <f ca="1">(_xludf.IFNA(VLOOKUP(A233,'ET #15'!D:E,2,FALSE),"0"))</f>
        <v>#NAME?</v>
      </c>
      <c r="N233" s="24" t="e">
        <f ca="1">(_xludf.IFNA(VLOOKUP(A233,'ET #16'!D:E,2,FALSE),"0"))</f>
        <v>#NAME?</v>
      </c>
    </row>
    <row r="234" spans="1:14" ht="13" x14ac:dyDescent="0.15">
      <c r="A234" s="4" t="str">
        <f>'Attendance Summary'!A236</f>
        <v>Maria Aranda</v>
      </c>
      <c r="B234" s="22" t="e">
        <f t="shared" ca="1" si="0"/>
        <v>#NAME?</v>
      </c>
      <c r="C234" s="22" t="e">
        <f ca="1">(_xludf.IFNA(VLOOKUP(A234,'ET #5'!F:G,2,FALSE),"0"))</f>
        <v>#NAME?</v>
      </c>
      <c r="D234" s="23" t="e">
        <f ca="1">(_xludf.IFNA(VLOOKUP(A234,'ET #6'!F:G,2,FALSE),"0"))</f>
        <v>#NAME?</v>
      </c>
      <c r="E234" s="23" t="e">
        <f ca="1">(_xludf.IFNA(VLOOKUP(A234,'ET #7'!F:G,2,FALSE),"0"))</f>
        <v>#NAME?</v>
      </c>
      <c r="F234" s="23" t="e">
        <f ca="1">(_xludf.IFNA(VLOOKUP(A234,'ET #8'!F:G,2,FALSE),"0"))</f>
        <v>#NAME?</v>
      </c>
      <c r="G234" s="23" t="e">
        <f ca="1">(_xludf.IFNA(VLOOKUP(A234,'ET #9'!F:G,2,FALSE),"0"))</f>
        <v>#NAME?</v>
      </c>
      <c r="H234" s="23" t="e">
        <f ca="1">(_xludf.IFNA(VLOOKUP(A234,'ET #10'!D:E,2,FALSE),"0"))</f>
        <v>#NAME?</v>
      </c>
      <c r="I234" s="23" t="e">
        <f ca="1">(_xludf.IFNA(VLOOKUP(A234,'ET #11'!F:G,2,FALSE),"0"))</f>
        <v>#NAME?</v>
      </c>
      <c r="J234" s="23" t="e">
        <f ca="1">(_xludf.IFNA(VLOOKUP(A234,'ET #12'!F:G,2,FALSE),"0"))</f>
        <v>#NAME?</v>
      </c>
      <c r="K234" s="24" t="e">
        <f ca="1">(_xludf.IFNA(VLOOKUP(A234,'ET #13'!D:E,2,FALSE),"0"))</f>
        <v>#NAME?</v>
      </c>
      <c r="L234" s="24" t="e">
        <f ca="1">(_xludf.IFNA(VLOOKUP(A234,'ET #14'!D:E,2,FALSE),"0"))</f>
        <v>#NAME?</v>
      </c>
      <c r="M234" s="24" t="e">
        <f ca="1">(_xludf.IFNA(VLOOKUP(A234,'ET #15'!D:E,2,FALSE),"0"))</f>
        <v>#NAME?</v>
      </c>
      <c r="N234" s="24" t="e">
        <f ca="1">(_xludf.IFNA(VLOOKUP(A234,'ET #16'!D:E,2,FALSE),"0"))</f>
        <v>#NAME?</v>
      </c>
    </row>
    <row r="235" spans="1:14" ht="13" x14ac:dyDescent="0.15">
      <c r="A235" s="4" t="str">
        <f>'Attendance Summary'!A237</f>
        <v>Maria Contreras</v>
      </c>
      <c r="B235" s="22" t="e">
        <f t="shared" ca="1" si="0"/>
        <v>#NAME?</v>
      </c>
      <c r="C235" s="22" t="e">
        <f ca="1">(_xludf.IFNA(VLOOKUP(A235,'ET #5'!F:G,2,FALSE),"0"))</f>
        <v>#NAME?</v>
      </c>
      <c r="D235" s="23" t="e">
        <f ca="1">(_xludf.IFNA(VLOOKUP(A235,'ET #6'!F:G,2,FALSE),"0"))</f>
        <v>#NAME?</v>
      </c>
      <c r="E235" s="23" t="e">
        <f ca="1">(_xludf.IFNA(VLOOKUP(A235,'ET #7'!F:G,2,FALSE),"0"))</f>
        <v>#NAME?</v>
      </c>
      <c r="F235" s="23" t="e">
        <f ca="1">(_xludf.IFNA(VLOOKUP(A235,'ET #8'!F:G,2,FALSE),"0"))</f>
        <v>#NAME?</v>
      </c>
      <c r="G235" s="23" t="e">
        <f ca="1">(_xludf.IFNA(VLOOKUP(A235,'ET #9'!F:G,2,FALSE),"0"))</f>
        <v>#NAME?</v>
      </c>
      <c r="H235" s="23" t="e">
        <f ca="1">(_xludf.IFNA(VLOOKUP(A235,'ET #10'!D:E,2,FALSE),"0"))</f>
        <v>#NAME?</v>
      </c>
      <c r="I235" s="23" t="e">
        <f ca="1">(_xludf.IFNA(VLOOKUP(A235,'ET #11'!F:G,2,FALSE),"0"))</f>
        <v>#NAME?</v>
      </c>
      <c r="J235" s="23" t="e">
        <f ca="1">(_xludf.IFNA(VLOOKUP(A235,'ET #12'!F:G,2,FALSE),"0"))</f>
        <v>#NAME?</v>
      </c>
      <c r="K235" s="24" t="e">
        <f ca="1">(_xludf.IFNA(VLOOKUP(A235,'ET #13'!D:E,2,FALSE),"0"))</f>
        <v>#NAME?</v>
      </c>
      <c r="L235" s="24" t="e">
        <f ca="1">(_xludf.IFNA(VLOOKUP(A235,'ET #14'!D:E,2,FALSE),"0"))</f>
        <v>#NAME?</v>
      </c>
      <c r="M235" s="24" t="e">
        <f ca="1">(_xludf.IFNA(VLOOKUP(A235,'ET #15'!D:E,2,FALSE),"0"))</f>
        <v>#NAME?</v>
      </c>
      <c r="N235" s="24" t="e">
        <f ca="1">(_xludf.IFNA(VLOOKUP(A235,'ET #16'!D:E,2,FALSE),"0"))</f>
        <v>#NAME?</v>
      </c>
    </row>
    <row r="236" spans="1:14" ht="13" x14ac:dyDescent="0.15">
      <c r="A236" s="4" t="str">
        <f>'Attendance Summary'!A238</f>
        <v>Marienne Duran Henriquez</v>
      </c>
      <c r="B236" s="22" t="e">
        <f t="shared" ca="1" si="0"/>
        <v>#NAME?</v>
      </c>
      <c r="C236" s="22" t="e">
        <f ca="1">(_xludf.IFNA(VLOOKUP(A236,'ET #5'!F:G,2,FALSE),"0"))</f>
        <v>#NAME?</v>
      </c>
      <c r="D236" s="23" t="e">
        <f ca="1">(_xludf.IFNA(VLOOKUP(A236,'ET #6'!F:G,2,FALSE),"0"))</f>
        <v>#NAME?</v>
      </c>
      <c r="E236" s="23" t="e">
        <f ca="1">(_xludf.IFNA(VLOOKUP(A236,'ET #7'!F:G,2,FALSE),"0"))</f>
        <v>#NAME?</v>
      </c>
      <c r="F236" s="23" t="e">
        <f ca="1">(_xludf.IFNA(VLOOKUP(A236,'ET #8'!F:G,2,FALSE),"0"))</f>
        <v>#NAME?</v>
      </c>
      <c r="G236" s="23" t="e">
        <f ca="1">(_xludf.IFNA(VLOOKUP(A236,'ET #9'!F:G,2,FALSE),"0"))</f>
        <v>#NAME?</v>
      </c>
      <c r="H236" s="23" t="e">
        <f ca="1">(_xludf.IFNA(VLOOKUP(A236,'ET #10'!D:E,2,FALSE),"0"))</f>
        <v>#NAME?</v>
      </c>
      <c r="I236" s="23" t="e">
        <f ca="1">(_xludf.IFNA(VLOOKUP(A236,'ET #11'!F:G,2,FALSE),"0"))</f>
        <v>#NAME?</v>
      </c>
      <c r="J236" s="23" t="e">
        <f ca="1">(_xludf.IFNA(VLOOKUP(A236,'ET #12'!F:G,2,FALSE),"0"))</f>
        <v>#NAME?</v>
      </c>
      <c r="K236" s="24" t="e">
        <f ca="1">(_xludf.IFNA(VLOOKUP(A236,'ET #13'!D:E,2,FALSE),"0"))</f>
        <v>#NAME?</v>
      </c>
      <c r="L236" s="24" t="e">
        <f ca="1">(_xludf.IFNA(VLOOKUP(A236,'ET #14'!D:E,2,FALSE),"0"))</f>
        <v>#NAME?</v>
      </c>
      <c r="M236" s="24" t="e">
        <f ca="1">(_xludf.IFNA(VLOOKUP(A236,'ET #15'!D:E,2,FALSE),"0"))</f>
        <v>#NAME?</v>
      </c>
      <c r="N236" s="24" t="e">
        <f ca="1">(_xludf.IFNA(VLOOKUP(A236,'ET #16'!D:E,2,FALSE),"0"))</f>
        <v>#NAME?</v>
      </c>
    </row>
    <row r="237" spans="1:14" ht="13" x14ac:dyDescent="0.15">
      <c r="A237" s="4" t="str">
        <f>'Attendance Summary'!A239</f>
        <v>Mario Morales</v>
      </c>
      <c r="B237" s="22" t="e">
        <f t="shared" ca="1" si="0"/>
        <v>#NAME?</v>
      </c>
      <c r="C237" s="22" t="e">
        <f ca="1">(_xludf.IFNA(VLOOKUP(A237,'ET #5'!F:G,2,FALSE),"0"))</f>
        <v>#NAME?</v>
      </c>
      <c r="D237" s="23" t="e">
        <f ca="1">(_xludf.IFNA(VLOOKUP(A237,'ET #6'!F:G,2,FALSE),"0"))</f>
        <v>#NAME?</v>
      </c>
      <c r="E237" s="23" t="e">
        <f ca="1">(_xludf.IFNA(VLOOKUP(A237,'ET #7'!F:G,2,FALSE),"0"))</f>
        <v>#NAME?</v>
      </c>
      <c r="F237" s="23" t="e">
        <f ca="1">(_xludf.IFNA(VLOOKUP(A237,'ET #8'!F:G,2,FALSE),"0"))</f>
        <v>#NAME?</v>
      </c>
      <c r="G237" s="23" t="e">
        <f ca="1">(_xludf.IFNA(VLOOKUP(A237,'ET #9'!F:G,2,FALSE),"0"))</f>
        <v>#NAME?</v>
      </c>
      <c r="H237" s="23" t="e">
        <f ca="1">(_xludf.IFNA(VLOOKUP(A237,'ET #10'!D:E,2,FALSE),"0"))</f>
        <v>#NAME?</v>
      </c>
      <c r="I237" s="23" t="e">
        <f ca="1">(_xludf.IFNA(VLOOKUP(A237,'ET #11'!F:G,2,FALSE),"0"))</f>
        <v>#NAME?</v>
      </c>
      <c r="J237" s="23" t="e">
        <f ca="1">(_xludf.IFNA(VLOOKUP(A237,'ET #12'!F:G,2,FALSE),"0"))</f>
        <v>#NAME?</v>
      </c>
      <c r="K237" s="24" t="e">
        <f ca="1">(_xludf.IFNA(VLOOKUP(A237,'ET #13'!D:E,2,FALSE),"0"))</f>
        <v>#NAME?</v>
      </c>
      <c r="L237" s="24" t="e">
        <f ca="1">(_xludf.IFNA(VLOOKUP(A237,'ET #14'!D:E,2,FALSE),"0"))</f>
        <v>#NAME?</v>
      </c>
      <c r="M237" s="24" t="e">
        <f ca="1">(_xludf.IFNA(VLOOKUP(A237,'ET #15'!D:E,2,FALSE),"0"))</f>
        <v>#NAME?</v>
      </c>
      <c r="N237" s="24" t="e">
        <f ca="1">(_xludf.IFNA(VLOOKUP(A237,'ET #16'!D:E,2,FALSE),"0"))</f>
        <v>#NAME?</v>
      </c>
    </row>
    <row r="238" spans="1:14" ht="13" x14ac:dyDescent="0.15">
      <c r="A238" s="4" t="str">
        <f>'Attendance Summary'!A240</f>
        <v>Mark Gallegos</v>
      </c>
      <c r="B238" s="22" t="e">
        <f t="shared" ca="1" si="0"/>
        <v>#NAME?</v>
      </c>
      <c r="C238" s="22" t="e">
        <f ca="1">(_xludf.IFNA(VLOOKUP(A238,'ET #5'!F:G,2,FALSE),"0"))</f>
        <v>#NAME?</v>
      </c>
      <c r="D238" s="23" t="e">
        <f ca="1">(_xludf.IFNA(VLOOKUP(A238,'ET #6'!F:G,2,FALSE),"0"))</f>
        <v>#NAME?</v>
      </c>
      <c r="E238" s="23" t="e">
        <f ca="1">(_xludf.IFNA(VLOOKUP(A238,'ET #7'!F:G,2,FALSE),"0"))</f>
        <v>#NAME?</v>
      </c>
      <c r="F238" s="23" t="e">
        <f ca="1">(_xludf.IFNA(VLOOKUP(A238,'ET #8'!F:G,2,FALSE),"0"))</f>
        <v>#NAME?</v>
      </c>
      <c r="G238" s="23" t="e">
        <f ca="1">(_xludf.IFNA(VLOOKUP(A238,'ET #9'!F:G,2,FALSE),"0"))</f>
        <v>#NAME?</v>
      </c>
      <c r="H238" s="23" t="e">
        <f ca="1">(_xludf.IFNA(VLOOKUP(A238,'ET #10'!D:E,2,FALSE),"0"))</f>
        <v>#NAME?</v>
      </c>
      <c r="I238" s="23" t="e">
        <f ca="1">(_xludf.IFNA(VLOOKUP(A238,'ET #11'!F:G,2,FALSE),"0"))</f>
        <v>#NAME?</v>
      </c>
      <c r="J238" s="23" t="e">
        <f ca="1">(_xludf.IFNA(VLOOKUP(A238,'ET #12'!F:G,2,FALSE),"0"))</f>
        <v>#NAME?</v>
      </c>
      <c r="K238" s="24" t="e">
        <f ca="1">(_xludf.IFNA(VLOOKUP(A238,'ET #13'!D:E,2,FALSE),"0"))</f>
        <v>#NAME?</v>
      </c>
      <c r="L238" s="24" t="e">
        <f ca="1">(_xludf.IFNA(VLOOKUP(A238,'ET #14'!D:E,2,FALSE),"0"))</f>
        <v>#NAME?</v>
      </c>
      <c r="M238" s="24" t="e">
        <f ca="1">(_xludf.IFNA(VLOOKUP(A238,'ET #15'!D:E,2,FALSE),"0"))</f>
        <v>#NAME?</v>
      </c>
      <c r="N238" s="24" t="e">
        <f ca="1">(_xludf.IFNA(VLOOKUP(A238,'ET #16'!D:E,2,FALSE),"0"))</f>
        <v>#NAME?</v>
      </c>
    </row>
    <row r="239" spans="1:14" ht="13" x14ac:dyDescent="0.15">
      <c r="A239" s="4" t="str">
        <f>'Attendance Summary'!A241</f>
        <v>Marlene Rodriguez</v>
      </c>
      <c r="B239" s="22" t="e">
        <f t="shared" ca="1" si="0"/>
        <v>#NAME?</v>
      </c>
      <c r="C239" s="22" t="e">
        <f ca="1">(_xludf.IFNA(VLOOKUP(A239,'ET #5'!F:G,2,FALSE),"0"))</f>
        <v>#NAME?</v>
      </c>
      <c r="D239" s="23" t="e">
        <f ca="1">(_xludf.IFNA(VLOOKUP(A239,'ET #6'!F:G,2,FALSE),"0"))</f>
        <v>#NAME?</v>
      </c>
      <c r="E239" s="23" t="e">
        <f ca="1">(_xludf.IFNA(VLOOKUP(A239,'ET #7'!F:G,2,FALSE),"0"))</f>
        <v>#NAME?</v>
      </c>
      <c r="F239" s="23" t="e">
        <f ca="1">(_xludf.IFNA(VLOOKUP(A239,'ET #8'!F:G,2,FALSE),"0"))</f>
        <v>#NAME?</v>
      </c>
      <c r="G239" s="23" t="e">
        <f ca="1">(_xludf.IFNA(VLOOKUP(A239,'ET #9'!F:G,2,FALSE),"0"))</f>
        <v>#NAME?</v>
      </c>
      <c r="H239" s="23" t="e">
        <f ca="1">(_xludf.IFNA(VLOOKUP(A239,'ET #10'!D:E,2,FALSE),"0"))</f>
        <v>#NAME?</v>
      </c>
      <c r="I239" s="23" t="e">
        <f ca="1">(_xludf.IFNA(VLOOKUP(A239,'ET #11'!F:G,2,FALSE),"0"))</f>
        <v>#NAME?</v>
      </c>
      <c r="J239" s="23" t="e">
        <f ca="1">(_xludf.IFNA(VLOOKUP(A239,'ET #12'!F:G,2,FALSE),"0"))</f>
        <v>#NAME?</v>
      </c>
      <c r="K239" s="24" t="e">
        <f ca="1">(_xludf.IFNA(VLOOKUP(A239,'ET #13'!D:E,2,FALSE),"0"))</f>
        <v>#NAME?</v>
      </c>
      <c r="L239" s="24" t="e">
        <f ca="1">(_xludf.IFNA(VLOOKUP(A239,'ET #14'!D:E,2,FALSE),"0"))</f>
        <v>#NAME?</v>
      </c>
      <c r="M239" s="24" t="e">
        <f ca="1">(_xludf.IFNA(VLOOKUP(A239,'ET #15'!D:E,2,FALSE),"0"))</f>
        <v>#NAME?</v>
      </c>
      <c r="N239" s="24" t="e">
        <f ca="1">(_xludf.IFNA(VLOOKUP(A239,'ET #16'!D:E,2,FALSE),"0"))</f>
        <v>#NAME?</v>
      </c>
    </row>
    <row r="240" spans="1:14" ht="13" x14ac:dyDescent="0.15">
      <c r="A240" s="4" t="str">
        <f>'Attendance Summary'!A242</f>
        <v>Marley McMillan</v>
      </c>
      <c r="B240" s="22" t="e">
        <f t="shared" ca="1" si="0"/>
        <v>#NAME?</v>
      </c>
      <c r="C240" s="22" t="e">
        <f ca="1">(_xludf.IFNA(VLOOKUP(A240,'ET #5'!F:G,2,FALSE),"0"))</f>
        <v>#NAME?</v>
      </c>
      <c r="D240" s="23" t="e">
        <f ca="1">(_xludf.IFNA(VLOOKUP(A240,'ET #6'!F:G,2,FALSE),"0"))</f>
        <v>#NAME?</v>
      </c>
      <c r="E240" s="23" t="e">
        <f ca="1">(_xludf.IFNA(VLOOKUP(A240,'ET #7'!F:G,2,FALSE),"0"))</f>
        <v>#NAME?</v>
      </c>
      <c r="F240" s="23" t="e">
        <f ca="1">(_xludf.IFNA(VLOOKUP(A240,'ET #8'!F:G,2,FALSE),"0"))</f>
        <v>#NAME?</v>
      </c>
      <c r="G240" s="23" t="e">
        <f ca="1">(_xludf.IFNA(VLOOKUP(A240,'ET #9'!F:G,2,FALSE),"0"))</f>
        <v>#NAME?</v>
      </c>
      <c r="H240" s="23" t="e">
        <f ca="1">(_xludf.IFNA(VLOOKUP(A240,'ET #10'!D:E,2,FALSE),"0"))</f>
        <v>#NAME?</v>
      </c>
      <c r="I240" s="23" t="e">
        <f ca="1">(_xludf.IFNA(VLOOKUP(A240,'ET #11'!F:G,2,FALSE),"0"))</f>
        <v>#NAME?</v>
      </c>
      <c r="J240" s="23" t="e">
        <f ca="1">(_xludf.IFNA(VLOOKUP(A240,'ET #12'!F:G,2,FALSE),"0"))</f>
        <v>#NAME?</v>
      </c>
      <c r="K240" s="24" t="e">
        <f ca="1">(_xludf.IFNA(VLOOKUP(A240,'ET #13'!D:E,2,FALSE),"0"))</f>
        <v>#NAME?</v>
      </c>
      <c r="L240" s="24" t="e">
        <f ca="1">(_xludf.IFNA(VLOOKUP(A240,'ET #14'!D:E,2,FALSE),"0"))</f>
        <v>#NAME?</v>
      </c>
      <c r="M240" s="24" t="e">
        <f ca="1">(_xludf.IFNA(VLOOKUP(A240,'ET #15'!D:E,2,FALSE),"0"))</f>
        <v>#NAME?</v>
      </c>
      <c r="N240" s="24" t="e">
        <f ca="1">(_xludf.IFNA(VLOOKUP(A240,'ET #16'!D:E,2,FALSE),"0"))</f>
        <v>#NAME?</v>
      </c>
    </row>
    <row r="241" spans="1:14" ht="13" x14ac:dyDescent="0.15">
      <c r="A241" s="4" t="str">
        <f>'Attendance Summary'!A243</f>
        <v>Matias Smoller</v>
      </c>
      <c r="B241" s="22" t="e">
        <f t="shared" ca="1" si="0"/>
        <v>#NAME?</v>
      </c>
      <c r="C241" s="22" t="e">
        <f ca="1">(_xludf.IFNA(VLOOKUP(A241,'ET #5'!F:G,2,FALSE),"0"))</f>
        <v>#NAME?</v>
      </c>
      <c r="D241" s="23" t="e">
        <f ca="1">(_xludf.IFNA(VLOOKUP(A241,'ET #6'!F:G,2,FALSE),"0"))</f>
        <v>#NAME?</v>
      </c>
      <c r="E241" s="23" t="e">
        <f ca="1">(_xludf.IFNA(VLOOKUP(A241,'ET #7'!F:G,2,FALSE),"0"))</f>
        <v>#NAME?</v>
      </c>
      <c r="F241" s="23" t="e">
        <f ca="1">(_xludf.IFNA(VLOOKUP(A241,'ET #8'!F:G,2,FALSE),"0"))</f>
        <v>#NAME?</v>
      </c>
      <c r="G241" s="23" t="e">
        <f ca="1">(_xludf.IFNA(VLOOKUP(A241,'ET #9'!F:G,2,FALSE),"0"))</f>
        <v>#NAME?</v>
      </c>
      <c r="H241" s="23" t="e">
        <f ca="1">(_xludf.IFNA(VLOOKUP(A241,'ET #10'!D:E,2,FALSE),"0"))</f>
        <v>#NAME?</v>
      </c>
      <c r="I241" s="23" t="e">
        <f ca="1">(_xludf.IFNA(VLOOKUP(A241,'ET #11'!F:G,2,FALSE),"0"))</f>
        <v>#NAME?</v>
      </c>
      <c r="J241" s="23" t="e">
        <f ca="1">(_xludf.IFNA(VLOOKUP(A241,'ET #12'!F:G,2,FALSE),"0"))</f>
        <v>#NAME?</v>
      </c>
      <c r="K241" s="24" t="e">
        <f ca="1">(_xludf.IFNA(VLOOKUP(A241,'ET #13'!D:E,2,FALSE),"0"))</f>
        <v>#NAME?</v>
      </c>
      <c r="L241" s="24" t="e">
        <f ca="1">(_xludf.IFNA(VLOOKUP(A241,'ET #14'!D:E,2,FALSE),"0"))</f>
        <v>#NAME?</v>
      </c>
      <c r="M241" s="24" t="e">
        <f ca="1">(_xludf.IFNA(VLOOKUP(A241,'ET #15'!D:E,2,FALSE),"0"))</f>
        <v>#NAME?</v>
      </c>
      <c r="N241" s="24" t="e">
        <f ca="1">(_xludf.IFNA(VLOOKUP(A241,'ET #16'!D:E,2,FALSE),"0"))</f>
        <v>#NAME?</v>
      </c>
    </row>
    <row r="242" spans="1:14" ht="13" x14ac:dyDescent="0.15">
      <c r="A242" s="4" t="str">
        <f>'Attendance Summary'!A244</f>
        <v>Matthew Campos</v>
      </c>
      <c r="B242" s="22" t="e">
        <f t="shared" ca="1" si="0"/>
        <v>#NAME?</v>
      </c>
      <c r="C242" s="22" t="e">
        <f ca="1">(_xludf.IFNA(VLOOKUP(A242,'ET #5'!F:G,2,FALSE),"0"))</f>
        <v>#NAME?</v>
      </c>
      <c r="D242" s="23" t="e">
        <f ca="1">(_xludf.IFNA(VLOOKUP(A242,'ET #6'!F:G,2,FALSE),"0"))</f>
        <v>#NAME?</v>
      </c>
      <c r="E242" s="23" t="e">
        <f ca="1">(_xludf.IFNA(VLOOKUP(A242,'ET #7'!F:G,2,FALSE),"0"))</f>
        <v>#NAME?</v>
      </c>
      <c r="F242" s="23" t="e">
        <f ca="1">(_xludf.IFNA(VLOOKUP(A242,'ET #8'!F:G,2,FALSE),"0"))</f>
        <v>#NAME?</v>
      </c>
      <c r="G242" s="23" t="e">
        <f ca="1">(_xludf.IFNA(VLOOKUP(A242,'ET #9'!F:G,2,FALSE),"0"))</f>
        <v>#NAME?</v>
      </c>
      <c r="H242" s="23" t="e">
        <f ca="1">(_xludf.IFNA(VLOOKUP(A242,'ET #10'!D:E,2,FALSE),"0"))</f>
        <v>#NAME?</v>
      </c>
      <c r="I242" s="23" t="e">
        <f ca="1">(_xludf.IFNA(VLOOKUP(A242,'ET #11'!F:G,2,FALSE),"0"))</f>
        <v>#NAME?</v>
      </c>
      <c r="J242" s="23" t="e">
        <f ca="1">(_xludf.IFNA(VLOOKUP(A242,'ET #12'!F:G,2,FALSE),"0"))</f>
        <v>#NAME?</v>
      </c>
      <c r="K242" s="24" t="e">
        <f ca="1">(_xludf.IFNA(VLOOKUP(A242,'ET #13'!D:E,2,FALSE),"0"))</f>
        <v>#NAME?</v>
      </c>
      <c r="L242" s="24" t="e">
        <f ca="1">(_xludf.IFNA(VLOOKUP(A242,'ET #14'!D:E,2,FALSE),"0"))</f>
        <v>#NAME?</v>
      </c>
      <c r="M242" s="24" t="e">
        <f ca="1">(_xludf.IFNA(VLOOKUP(A242,'ET #15'!D:E,2,FALSE),"0"))</f>
        <v>#NAME?</v>
      </c>
      <c r="N242" s="24" t="e">
        <f ca="1">(_xludf.IFNA(VLOOKUP(A242,'ET #16'!D:E,2,FALSE),"0"))</f>
        <v>#NAME?</v>
      </c>
    </row>
    <row r="243" spans="1:14" ht="13" x14ac:dyDescent="0.15">
      <c r="A243" s="4" t="str">
        <f>'Attendance Summary'!A245</f>
        <v>Matthew Hernandez</v>
      </c>
      <c r="B243" s="22" t="e">
        <f t="shared" ca="1" si="0"/>
        <v>#NAME?</v>
      </c>
      <c r="C243" s="22" t="e">
        <f ca="1">(_xludf.IFNA(VLOOKUP(A243,'ET #5'!F:G,2,FALSE),"0"))</f>
        <v>#NAME?</v>
      </c>
      <c r="D243" s="23" t="e">
        <f ca="1">(_xludf.IFNA(VLOOKUP(A243,'ET #6'!F:G,2,FALSE),"0"))</f>
        <v>#NAME?</v>
      </c>
      <c r="E243" s="23" t="e">
        <f ca="1">(_xludf.IFNA(VLOOKUP(A243,'ET #7'!F:G,2,FALSE),"0"))</f>
        <v>#NAME?</v>
      </c>
      <c r="F243" s="23" t="e">
        <f ca="1">(_xludf.IFNA(VLOOKUP(A243,'ET #8'!F:G,2,FALSE),"0"))</f>
        <v>#NAME?</v>
      </c>
      <c r="G243" s="23" t="e">
        <f ca="1">(_xludf.IFNA(VLOOKUP(A243,'ET #9'!F:G,2,FALSE),"0"))</f>
        <v>#NAME?</v>
      </c>
      <c r="H243" s="23" t="e">
        <f ca="1">(_xludf.IFNA(VLOOKUP(A243,'ET #10'!D:E,2,FALSE),"0"))</f>
        <v>#NAME?</v>
      </c>
      <c r="I243" s="23" t="e">
        <f ca="1">(_xludf.IFNA(VLOOKUP(A243,'ET #11'!F:G,2,FALSE),"0"))</f>
        <v>#NAME?</v>
      </c>
      <c r="J243" s="23" t="e">
        <f ca="1">(_xludf.IFNA(VLOOKUP(A243,'ET #12'!F:G,2,FALSE),"0"))</f>
        <v>#NAME?</v>
      </c>
      <c r="K243" s="24" t="e">
        <f ca="1">(_xludf.IFNA(VLOOKUP(A243,'ET #13'!D:E,2,FALSE),"0"))</f>
        <v>#NAME?</v>
      </c>
      <c r="L243" s="24" t="e">
        <f ca="1">(_xludf.IFNA(VLOOKUP(A243,'ET #14'!D:E,2,FALSE),"0"))</f>
        <v>#NAME?</v>
      </c>
      <c r="M243" s="24" t="e">
        <f ca="1">(_xludf.IFNA(VLOOKUP(A243,'ET #15'!D:E,2,FALSE),"0"))</f>
        <v>#NAME?</v>
      </c>
      <c r="N243" s="24" t="e">
        <f ca="1">(_xludf.IFNA(VLOOKUP(A243,'ET #16'!D:E,2,FALSE),"0"))</f>
        <v>#NAME?</v>
      </c>
    </row>
    <row r="244" spans="1:14" ht="13" x14ac:dyDescent="0.15">
      <c r="A244" s="4" t="str">
        <f>'Attendance Summary'!A246</f>
        <v>Maylo Garcia</v>
      </c>
      <c r="B244" s="22" t="e">
        <f t="shared" ca="1" si="0"/>
        <v>#NAME?</v>
      </c>
      <c r="C244" s="22" t="e">
        <f ca="1">(_xludf.IFNA(VLOOKUP(A244,'ET #5'!F:G,2,FALSE),"0"))</f>
        <v>#NAME?</v>
      </c>
      <c r="D244" s="23" t="e">
        <f ca="1">(_xludf.IFNA(VLOOKUP(A244,'ET #6'!F:G,2,FALSE),"0"))</f>
        <v>#NAME?</v>
      </c>
      <c r="E244" s="23" t="e">
        <f ca="1">(_xludf.IFNA(VLOOKUP(A244,'ET #7'!F:G,2,FALSE),"0"))</f>
        <v>#NAME?</v>
      </c>
      <c r="F244" s="23" t="e">
        <f ca="1">(_xludf.IFNA(VLOOKUP(A244,'ET #8'!F:G,2,FALSE),"0"))</f>
        <v>#NAME?</v>
      </c>
      <c r="G244" s="23" t="e">
        <f ca="1">(_xludf.IFNA(VLOOKUP(A244,'ET #9'!F:G,2,FALSE),"0"))</f>
        <v>#NAME?</v>
      </c>
      <c r="H244" s="23" t="e">
        <f ca="1">(_xludf.IFNA(VLOOKUP(A244,'ET #10'!D:E,2,FALSE),"0"))</f>
        <v>#NAME?</v>
      </c>
      <c r="I244" s="23" t="e">
        <f ca="1">(_xludf.IFNA(VLOOKUP(A244,'ET #11'!F:G,2,FALSE),"0"))</f>
        <v>#NAME?</v>
      </c>
      <c r="J244" s="23" t="e">
        <f ca="1">(_xludf.IFNA(VLOOKUP(A244,'ET #12'!F:G,2,FALSE),"0"))</f>
        <v>#NAME?</v>
      </c>
      <c r="K244" s="24" t="e">
        <f ca="1">(_xludf.IFNA(VLOOKUP(A244,'ET #13'!D:E,2,FALSE),"0"))</f>
        <v>#NAME?</v>
      </c>
      <c r="L244" s="24" t="e">
        <f ca="1">(_xludf.IFNA(VLOOKUP(A244,'ET #14'!D:E,2,FALSE),"0"))</f>
        <v>#NAME?</v>
      </c>
      <c r="M244" s="24" t="e">
        <f ca="1">(_xludf.IFNA(VLOOKUP(A244,'ET #15'!D:E,2,FALSE),"0"))</f>
        <v>#NAME?</v>
      </c>
      <c r="N244" s="24" t="e">
        <f ca="1">(_xludf.IFNA(VLOOKUP(A244,'ET #16'!D:E,2,FALSE),"0"))</f>
        <v>#NAME?</v>
      </c>
    </row>
    <row r="245" spans="1:14" ht="13" x14ac:dyDescent="0.15">
      <c r="A245" s="4" t="str">
        <f>'Attendance Summary'!A247</f>
        <v>McKalex Alexander</v>
      </c>
      <c r="B245" s="22" t="e">
        <f t="shared" ca="1" si="0"/>
        <v>#NAME?</v>
      </c>
      <c r="C245" s="22" t="e">
        <f ca="1">(_xludf.IFNA(VLOOKUP(A245,'ET #5'!F:G,2,FALSE),"0"))</f>
        <v>#NAME?</v>
      </c>
      <c r="D245" s="23" t="e">
        <f ca="1">(_xludf.IFNA(VLOOKUP(A245,'ET #6'!F:G,2,FALSE),"0"))</f>
        <v>#NAME?</v>
      </c>
      <c r="E245" s="23" t="e">
        <f ca="1">(_xludf.IFNA(VLOOKUP(A245,'ET #7'!F:G,2,FALSE),"0"))</f>
        <v>#NAME?</v>
      </c>
      <c r="F245" s="23" t="e">
        <f ca="1">(_xludf.IFNA(VLOOKUP(A245,'ET #8'!F:G,2,FALSE),"0"))</f>
        <v>#NAME?</v>
      </c>
      <c r="G245" s="23" t="e">
        <f ca="1">(_xludf.IFNA(VLOOKUP(A245,'ET #9'!F:G,2,FALSE),"0"))</f>
        <v>#NAME?</v>
      </c>
      <c r="H245" s="23" t="e">
        <f ca="1">(_xludf.IFNA(VLOOKUP(A245,'ET #10'!D:E,2,FALSE),"0"))</f>
        <v>#NAME?</v>
      </c>
      <c r="I245" s="23" t="e">
        <f ca="1">(_xludf.IFNA(VLOOKUP(A245,'ET #11'!F:G,2,FALSE),"0"))</f>
        <v>#NAME?</v>
      </c>
      <c r="J245" s="23" t="e">
        <f ca="1">(_xludf.IFNA(VLOOKUP(A245,'ET #12'!F:G,2,FALSE),"0"))</f>
        <v>#NAME?</v>
      </c>
      <c r="K245" s="24" t="e">
        <f ca="1">(_xludf.IFNA(VLOOKUP(A245,'ET #13'!D:E,2,FALSE),"0"))</f>
        <v>#NAME?</v>
      </c>
      <c r="L245" s="24" t="e">
        <f ca="1">(_xludf.IFNA(VLOOKUP(A245,'ET #14'!D:E,2,FALSE),"0"))</f>
        <v>#NAME?</v>
      </c>
      <c r="M245" s="24" t="e">
        <f ca="1">(_xludf.IFNA(VLOOKUP(A245,'ET #15'!D:E,2,FALSE),"0"))</f>
        <v>#NAME?</v>
      </c>
      <c r="N245" s="24" t="e">
        <f ca="1">(_xludf.IFNA(VLOOKUP(A245,'ET #16'!D:E,2,FALSE),"0"))</f>
        <v>#NAME?</v>
      </c>
    </row>
    <row r="246" spans="1:14" ht="13" x14ac:dyDescent="0.15">
      <c r="A246" s="4" t="str">
        <f>'Attendance Summary'!A248</f>
        <v>Meagan Lavalle</v>
      </c>
      <c r="B246" s="22" t="e">
        <f t="shared" ca="1" si="0"/>
        <v>#NAME?</v>
      </c>
      <c r="C246" s="22" t="e">
        <f ca="1">(_xludf.IFNA(VLOOKUP(A246,'ET #5'!F:G,2,FALSE),"0"))</f>
        <v>#NAME?</v>
      </c>
      <c r="D246" s="23" t="e">
        <f ca="1">(_xludf.IFNA(VLOOKUP(A246,'ET #6'!F:G,2,FALSE),"0"))</f>
        <v>#NAME?</v>
      </c>
      <c r="E246" s="23" t="e">
        <f ca="1">(_xludf.IFNA(VLOOKUP(A246,'ET #7'!F:G,2,FALSE),"0"))</f>
        <v>#NAME?</v>
      </c>
      <c r="F246" s="23" t="e">
        <f ca="1">(_xludf.IFNA(VLOOKUP(A246,'ET #8'!F:G,2,FALSE),"0"))</f>
        <v>#NAME?</v>
      </c>
      <c r="G246" s="23" t="e">
        <f ca="1">(_xludf.IFNA(VLOOKUP(A246,'ET #9'!F:G,2,FALSE),"0"))</f>
        <v>#NAME?</v>
      </c>
      <c r="H246" s="23" t="e">
        <f ca="1">(_xludf.IFNA(VLOOKUP(A246,'ET #10'!D:E,2,FALSE),"0"))</f>
        <v>#NAME?</v>
      </c>
      <c r="I246" s="23" t="e">
        <f ca="1">(_xludf.IFNA(VLOOKUP(A246,'ET #11'!F:G,2,FALSE),"0"))</f>
        <v>#NAME?</v>
      </c>
      <c r="J246" s="23" t="e">
        <f ca="1">(_xludf.IFNA(VLOOKUP(A246,'ET #12'!F:G,2,FALSE),"0"))</f>
        <v>#NAME?</v>
      </c>
      <c r="K246" s="24" t="e">
        <f ca="1">(_xludf.IFNA(VLOOKUP(A246,'ET #13'!D:E,2,FALSE),"0"))</f>
        <v>#NAME?</v>
      </c>
      <c r="L246" s="24" t="e">
        <f ca="1">(_xludf.IFNA(VLOOKUP(A246,'ET #14'!D:E,2,FALSE),"0"))</f>
        <v>#NAME?</v>
      </c>
      <c r="M246" s="24" t="e">
        <f ca="1">(_xludf.IFNA(VLOOKUP(A246,'ET #15'!D:E,2,FALSE),"0"))</f>
        <v>#NAME?</v>
      </c>
      <c r="N246" s="24" t="e">
        <f ca="1">(_xludf.IFNA(VLOOKUP(A246,'ET #16'!D:E,2,FALSE),"0"))</f>
        <v>#NAME?</v>
      </c>
    </row>
    <row r="247" spans="1:14" ht="13" x14ac:dyDescent="0.15">
      <c r="A247" s="4" t="str">
        <f>'Attendance Summary'!A249</f>
        <v>Merlin Hernandez</v>
      </c>
      <c r="B247" s="22" t="e">
        <f t="shared" ca="1" si="0"/>
        <v>#NAME?</v>
      </c>
      <c r="C247" s="22" t="e">
        <f ca="1">(_xludf.IFNA(VLOOKUP(A247,'ET #5'!F:G,2,FALSE),"0"))</f>
        <v>#NAME?</v>
      </c>
      <c r="D247" s="23" t="e">
        <f ca="1">(_xludf.IFNA(VLOOKUP(A247,'ET #6'!F:G,2,FALSE),"0"))</f>
        <v>#NAME?</v>
      </c>
      <c r="E247" s="23" t="e">
        <f ca="1">(_xludf.IFNA(VLOOKUP(A247,'ET #7'!F:G,2,FALSE),"0"))</f>
        <v>#NAME?</v>
      </c>
      <c r="F247" s="23" t="e">
        <f ca="1">(_xludf.IFNA(VLOOKUP(A247,'ET #8'!F:G,2,FALSE),"0"))</f>
        <v>#NAME?</v>
      </c>
      <c r="G247" s="23" t="e">
        <f ca="1">(_xludf.IFNA(VLOOKUP(A247,'ET #9'!F:G,2,FALSE),"0"))</f>
        <v>#NAME?</v>
      </c>
      <c r="H247" s="23" t="e">
        <f ca="1">(_xludf.IFNA(VLOOKUP(A247,'ET #10'!D:E,2,FALSE),"0"))</f>
        <v>#NAME?</v>
      </c>
      <c r="I247" s="23" t="e">
        <f ca="1">(_xludf.IFNA(VLOOKUP(A247,'ET #11'!F:G,2,FALSE),"0"))</f>
        <v>#NAME?</v>
      </c>
      <c r="J247" s="23" t="e">
        <f ca="1">(_xludf.IFNA(VLOOKUP(A247,'ET #12'!F:G,2,FALSE),"0"))</f>
        <v>#NAME?</v>
      </c>
      <c r="K247" s="24" t="e">
        <f ca="1">(_xludf.IFNA(VLOOKUP(A247,'ET #13'!D:E,2,FALSE),"0"))</f>
        <v>#NAME?</v>
      </c>
      <c r="L247" s="24" t="e">
        <f ca="1">(_xludf.IFNA(VLOOKUP(A247,'ET #14'!D:E,2,FALSE),"0"))</f>
        <v>#NAME?</v>
      </c>
      <c r="M247" s="24" t="e">
        <f ca="1">(_xludf.IFNA(VLOOKUP(A247,'ET #15'!D:E,2,FALSE),"0"))</f>
        <v>#NAME?</v>
      </c>
      <c r="N247" s="24" t="e">
        <f ca="1">(_xludf.IFNA(VLOOKUP(A247,'ET #16'!D:E,2,FALSE),"0"))</f>
        <v>#NAME?</v>
      </c>
    </row>
    <row r="248" spans="1:14" ht="13" x14ac:dyDescent="0.15">
      <c r="A248" s="4" t="str">
        <f>'Attendance Summary'!A250</f>
        <v>Mia Sanchez</v>
      </c>
      <c r="B248" s="22" t="e">
        <f t="shared" ca="1" si="0"/>
        <v>#NAME?</v>
      </c>
      <c r="C248" s="22" t="e">
        <f ca="1">(_xludf.IFNA(VLOOKUP(A248,'ET #5'!F:G,2,FALSE),"0"))</f>
        <v>#NAME?</v>
      </c>
      <c r="D248" s="23" t="e">
        <f ca="1">(_xludf.IFNA(VLOOKUP(A248,'ET #6'!F:G,2,FALSE),"0"))</f>
        <v>#NAME?</v>
      </c>
      <c r="E248" s="23" t="e">
        <f ca="1">(_xludf.IFNA(VLOOKUP(A248,'ET #7'!F:G,2,FALSE),"0"))</f>
        <v>#NAME?</v>
      </c>
      <c r="F248" s="23" t="e">
        <f ca="1">(_xludf.IFNA(VLOOKUP(A248,'ET #8'!F:G,2,FALSE),"0"))</f>
        <v>#NAME?</v>
      </c>
      <c r="G248" s="23" t="e">
        <f ca="1">(_xludf.IFNA(VLOOKUP(A248,'ET #9'!F:G,2,FALSE),"0"))</f>
        <v>#NAME?</v>
      </c>
      <c r="H248" s="23" t="e">
        <f ca="1">(_xludf.IFNA(VLOOKUP(A248,'ET #10'!D:E,2,FALSE),"0"))</f>
        <v>#NAME?</v>
      </c>
      <c r="I248" s="23" t="e">
        <f ca="1">(_xludf.IFNA(VLOOKUP(A248,'ET #11'!F:G,2,FALSE),"0"))</f>
        <v>#NAME?</v>
      </c>
      <c r="J248" s="23" t="e">
        <f ca="1">(_xludf.IFNA(VLOOKUP(A248,'ET #12'!F:G,2,FALSE),"0"))</f>
        <v>#NAME?</v>
      </c>
      <c r="K248" s="24" t="e">
        <f ca="1">(_xludf.IFNA(VLOOKUP(A248,'ET #13'!D:E,2,FALSE),"0"))</f>
        <v>#NAME?</v>
      </c>
      <c r="L248" s="24" t="e">
        <f ca="1">(_xludf.IFNA(VLOOKUP(A248,'ET #14'!D:E,2,FALSE),"0"))</f>
        <v>#NAME?</v>
      </c>
      <c r="M248" s="24" t="e">
        <f ca="1">(_xludf.IFNA(VLOOKUP(A248,'ET #15'!D:E,2,FALSE),"0"))</f>
        <v>#NAME?</v>
      </c>
      <c r="N248" s="24" t="e">
        <f ca="1">(_xludf.IFNA(VLOOKUP(A248,'ET #16'!D:E,2,FALSE),"0"))</f>
        <v>#NAME?</v>
      </c>
    </row>
    <row r="249" spans="1:14" ht="13" x14ac:dyDescent="0.15">
      <c r="A249" s="4" t="str">
        <f>'Attendance Summary'!A251</f>
        <v>Mia Williams</v>
      </c>
      <c r="B249" s="22" t="e">
        <f t="shared" ca="1" si="0"/>
        <v>#NAME?</v>
      </c>
      <c r="C249" s="22" t="e">
        <f ca="1">(_xludf.IFNA(VLOOKUP(A249,'ET #5'!F:G,2,FALSE),"0"))</f>
        <v>#NAME?</v>
      </c>
      <c r="D249" s="23" t="e">
        <f ca="1">(_xludf.IFNA(VLOOKUP(A249,'ET #6'!F:G,2,FALSE),"0"))</f>
        <v>#NAME?</v>
      </c>
      <c r="E249" s="23" t="e">
        <f ca="1">(_xludf.IFNA(VLOOKUP(A249,'ET #7'!F:G,2,FALSE),"0"))</f>
        <v>#NAME?</v>
      </c>
      <c r="F249" s="23" t="e">
        <f ca="1">(_xludf.IFNA(VLOOKUP(A249,'ET #8'!F:G,2,FALSE),"0"))</f>
        <v>#NAME?</v>
      </c>
      <c r="G249" s="23" t="e">
        <f ca="1">(_xludf.IFNA(VLOOKUP(A249,'ET #9'!F:G,2,FALSE),"0"))</f>
        <v>#NAME?</v>
      </c>
      <c r="H249" s="23" t="e">
        <f ca="1">(_xludf.IFNA(VLOOKUP(A249,'ET #10'!D:E,2,FALSE),"0"))</f>
        <v>#NAME?</v>
      </c>
      <c r="I249" s="23" t="e">
        <f ca="1">(_xludf.IFNA(VLOOKUP(A249,'ET #11'!F:G,2,FALSE),"0"))</f>
        <v>#NAME?</v>
      </c>
      <c r="J249" s="23" t="e">
        <f ca="1">(_xludf.IFNA(VLOOKUP(A249,'ET #12'!F:G,2,FALSE),"0"))</f>
        <v>#NAME?</v>
      </c>
      <c r="K249" s="24" t="e">
        <f ca="1">(_xludf.IFNA(VLOOKUP(A249,'ET #13'!D:E,2,FALSE),"0"))</f>
        <v>#NAME?</v>
      </c>
      <c r="L249" s="24" t="e">
        <f ca="1">(_xludf.IFNA(VLOOKUP(A249,'ET #14'!D:E,2,FALSE),"0"))</f>
        <v>#NAME?</v>
      </c>
      <c r="M249" s="24" t="e">
        <f ca="1">(_xludf.IFNA(VLOOKUP(A249,'ET #15'!D:E,2,FALSE),"0"))</f>
        <v>#NAME?</v>
      </c>
      <c r="N249" s="24" t="e">
        <f ca="1">(_xludf.IFNA(VLOOKUP(A249,'ET #16'!D:E,2,FALSE),"0"))</f>
        <v>#NAME?</v>
      </c>
    </row>
    <row r="250" spans="1:14" ht="13" x14ac:dyDescent="0.15">
      <c r="A250" s="4" t="str">
        <f>'Attendance Summary'!A252</f>
        <v>Micayla Pace</v>
      </c>
      <c r="B250" s="22" t="e">
        <f t="shared" ca="1" si="0"/>
        <v>#NAME?</v>
      </c>
      <c r="C250" s="22" t="e">
        <f ca="1">(_xludf.IFNA(VLOOKUP(A250,'ET #5'!F:G,2,FALSE),"0"))</f>
        <v>#NAME?</v>
      </c>
      <c r="D250" s="23" t="e">
        <f ca="1">(_xludf.IFNA(VLOOKUP(A250,'ET #6'!F:G,2,FALSE),"0"))</f>
        <v>#NAME?</v>
      </c>
      <c r="E250" s="23" t="e">
        <f ca="1">(_xludf.IFNA(VLOOKUP(A250,'ET #7'!F:G,2,FALSE),"0"))</f>
        <v>#NAME?</v>
      </c>
      <c r="F250" s="23" t="e">
        <f ca="1">(_xludf.IFNA(VLOOKUP(A250,'ET #8'!F:G,2,FALSE),"0"))</f>
        <v>#NAME?</v>
      </c>
      <c r="G250" s="23" t="e">
        <f ca="1">(_xludf.IFNA(VLOOKUP(A250,'ET #9'!F:G,2,FALSE),"0"))</f>
        <v>#NAME?</v>
      </c>
      <c r="H250" s="23" t="e">
        <f ca="1">(_xludf.IFNA(VLOOKUP(A250,'ET #10'!D:E,2,FALSE),"0"))</f>
        <v>#NAME?</v>
      </c>
      <c r="I250" s="23" t="e">
        <f ca="1">(_xludf.IFNA(VLOOKUP(A250,'ET #11'!F:G,2,FALSE),"0"))</f>
        <v>#NAME?</v>
      </c>
      <c r="J250" s="23" t="e">
        <f ca="1">(_xludf.IFNA(VLOOKUP(A250,'ET #12'!F:G,2,FALSE),"0"))</f>
        <v>#NAME?</v>
      </c>
      <c r="K250" s="24" t="e">
        <f ca="1">(_xludf.IFNA(VLOOKUP(A250,'ET #13'!D:E,2,FALSE),"0"))</f>
        <v>#NAME?</v>
      </c>
      <c r="L250" s="24" t="e">
        <f ca="1">(_xludf.IFNA(VLOOKUP(A250,'ET #14'!D:E,2,FALSE),"0"))</f>
        <v>#NAME?</v>
      </c>
      <c r="M250" s="24" t="e">
        <f ca="1">(_xludf.IFNA(VLOOKUP(A250,'ET #15'!D:E,2,FALSE),"0"))</f>
        <v>#NAME?</v>
      </c>
      <c r="N250" s="24" t="e">
        <f ca="1">(_xludf.IFNA(VLOOKUP(A250,'ET #16'!D:E,2,FALSE),"0"))</f>
        <v>#NAME?</v>
      </c>
    </row>
    <row r="251" spans="1:14" ht="13" x14ac:dyDescent="0.15">
      <c r="A251" s="4" t="str">
        <f>'Attendance Summary'!A253</f>
        <v>Michael Castillo</v>
      </c>
      <c r="B251" s="22" t="e">
        <f t="shared" ca="1" si="0"/>
        <v>#NAME?</v>
      </c>
      <c r="C251" s="22" t="e">
        <f ca="1">(_xludf.IFNA(VLOOKUP(A251,'ET #5'!F:G,2,FALSE),"0"))</f>
        <v>#NAME?</v>
      </c>
      <c r="D251" s="23" t="e">
        <f ca="1">(_xludf.IFNA(VLOOKUP(A251,'ET #6'!F:G,2,FALSE),"0"))</f>
        <v>#NAME?</v>
      </c>
      <c r="E251" s="23" t="e">
        <f ca="1">(_xludf.IFNA(VLOOKUP(A251,'ET #7'!F:G,2,FALSE),"0"))</f>
        <v>#NAME?</v>
      </c>
      <c r="F251" s="23" t="e">
        <f ca="1">(_xludf.IFNA(VLOOKUP(A251,'ET #8'!F:G,2,FALSE),"0"))</f>
        <v>#NAME?</v>
      </c>
      <c r="G251" s="23" t="e">
        <f ca="1">(_xludf.IFNA(VLOOKUP(A251,'ET #9'!F:G,2,FALSE),"0"))</f>
        <v>#NAME?</v>
      </c>
      <c r="H251" s="23" t="e">
        <f ca="1">(_xludf.IFNA(VLOOKUP(A251,'ET #10'!D:E,2,FALSE),"0"))</f>
        <v>#NAME?</v>
      </c>
      <c r="I251" s="23" t="e">
        <f ca="1">(_xludf.IFNA(VLOOKUP(A251,'ET #11'!F:G,2,FALSE),"0"))</f>
        <v>#NAME?</v>
      </c>
      <c r="J251" s="23" t="e">
        <f ca="1">(_xludf.IFNA(VLOOKUP(A251,'ET #12'!F:G,2,FALSE),"0"))</f>
        <v>#NAME?</v>
      </c>
      <c r="K251" s="24" t="e">
        <f ca="1">(_xludf.IFNA(VLOOKUP(A251,'ET #13'!D:E,2,FALSE),"0"))</f>
        <v>#NAME?</v>
      </c>
      <c r="L251" s="24" t="e">
        <f ca="1">(_xludf.IFNA(VLOOKUP(A251,'ET #14'!D:E,2,FALSE),"0"))</f>
        <v>#NAME?</v>
      </c>
      <c r="M251" s="24" t="e">
        <f ca="1">(_xludf.IFNA(VLOOKUP(A251,'ET #15'!D:E,2,FALSE),"0"))</f>
        <v>#NAME?</v>
      </c>
      <c r="N251" s="24" t="e">
        <f ca="1">(_xludf.IFNA(VLOOKUP(A251,'ET #16'!D:E,2,FALSE),"0"))</f>
        <v>#NAME?</v>
      </c>
    </row>
    <row r="252" spans="1:14" ht="13" x14ac:dyDescent="0.15">
      <c r="A252" s="4" t="str">
        <f>'Attendance Summary'!A254</f>
        <v>Michelle Rodriguez</v>
      </c>
      <c r="B252" s="22" t="e">
        <f t="shared" ca="1" si="0"/>
        <v>#NAME?</v>
      </c>
      <c r="C252" s="22" t="e">
        <f ca="1">(_xludf.IFNA(VLOOKUP(A252,'ET #5'!F:G,2,FALSE),"0"))</f>
        <v>#NAME?</v>
      </c>
      <c r="D252" s="23" t="e">
        <f ca="1">(_xludf.IFNA(VLOOKUP(A252,'ET #6'!F:G,2,FALSE),"0"))</f>
        <v>#NAME?</v>
      </c>
      <c r="E252" s="23" t="e">
        <f ca="1">(_xludf.IFNA(VLOOKUP(A252,'ET #7'!F:G,2,FALSE),"0"))</f>
        <v>#NAME?</v>
      </c>
      <c r="F252" s="23" t="e">
        <f ca="1">(_xludf.IFNA(VLOOKUP(A252,'ET #8'!F:G,2,FALSE),"0"))</f>
        <v>#NAME?</v>
      </c>
      <c r="G252" s="23" t="e">
        <f ca="1">(_xludf.IFNA(VLOOKUP(A252,'ET #9'!F:G,2,FALSE),"0"))</f>
        <v>#NAME?</v>
      </c>
      <c r="H252" s="23" t="e">
        <f ca="1">(_xludf.IFNA(VLOOKUP(A252,'ET #10'!D:E,2,FALSE),"0"))</f>
        <v>#NAME?</v>
      </c>
      <c r="I252" s="23" t="e">
        <f ca="1">(_xludf.IFNA(VLOOKUP(A252,'ET #11'!F:G,2,FALSE),"0"))</f>
        <v>#NAME?</v>
      </c>
      <c r="J252" s="23" t="e">
        <f ca="1">(_xludf.IFNA(VLOOKUP(A252,'ET #12'!F:G,2,FALSE),"0"))</f>
        <v>#NAME?</v>
      </c>
      <c r="K252" s="24" t="e">
        <f ca="1">(_xludf.IFNA(VLOOKUP(A252,'ET #13'!D:E,2,FALSE),"0"))</f>
        <v>#NAME?</v>
      </c>
      <c r="L252" s="24" t="e">
        <f ca="1">(_xludf.IFNA(VLOOKUP(A252,'ET #14'!D:E,2,FALSE),"0"))</f>
        <v>#NAME?</v>
      </c>
      <c r="M252" s="24" t="e">
        <f ca="1">(_xludf.IFNA(VLOOKUP(A252,'ET #15'!D:E,2,FALSE),"0"))</f>
        <v>#NAME?</v>
      </c>
      <c r="N252" s="24" t="e">
        <f ca="1">(_xludf.IFNA(VLOOKUP(A252,'ET #16'!D:E,2,FALSE),"0"))</f>
        <v>#NAME?</v>
      </c>
    </row>
    <row r="253" spans="1:14" ht="13" x14ac:dyDescent="0.15">
      <c r="A253" s="4" t="str">
        <f>'Attendance Summary'!A255</f>
        <v>Miguel Ornelas</v>
      </c>
      <c r="B253" s="22" t="e">
        <f t="shared" ca="1" si="0"/>
        <v>#NAME?</v>
      </c>
      <c r="C253" s="22" t="e">
        <f ca="1">(_xludf.IFNA(VLOOKUP(A253,'ET #5'!F:G,2,FALSE),"0"))</f>
        <v>#NAME?</v>
      </c>
      <c r="D253" s="23" t="e">
        <f ca="1">(_xludf.IFNA(VLOOKUP(A253,'ET #6'!F:G,2,FALSE),"0"))</f>
        <v>#NAME?</v>
      </c>
      <c r="E253" s="23" t="e">
        <f ca="1">(_xludf.IFNA(VLOOKUP(A253,'ET #7'!F:G,2,FALSE),"0"))</f>
        <v>#NAME?</v>
      </c>
      <c r="F253" s="23" t="e">
        <f ca="1">(_xludf.IFNA(VLOOKUP(A253,'ET #8'!F:G,2,FALSE),"0"))</f>
        <v>#NAME?</v>
      </c>
      <c r="G253" s="23" t="e">
        <f ca="1">(_xludf.IFNA(VLOOKUP(A253,'ET #9'!F:G,2,FALSE),"0"))</f>
        <v>#NAME?</v>
      </c>
      <c r="H253" s="23" t="e">
        <f ca="1">(_xludf.IFNA(VLOOKUP(A253,'ET #10'!D:E,2,FALSE),"0"))</f>
        <v>#NAME?</v>
      </c>
      <c r="I253" s="23" t="e">
        <f ca="1">(_xludf.IFNA(VLOOKUP(A253,'ET #11'!F:G,2,FALSE),"0"))</f>
        <v>#NAME?</v>
      </c>
      <c r="J253" s="23" t="e">
        <f ca="1">(_xludf.IFNA(VLOOKUP(A253,'ET #12'!F:G,2,FALSE),"0"))</f>
        <v>#NAME?</v>
      </c>
      <c r="K253" s="24" t="e">
        <f ca="1">(_xludf.IFNA(VLOOKUP(A253,'ET #13'!D:E,2,FALSE),"0"))</f>
        <v>#NAME?</v>
      </c>
      <c r="L253" s="24" t="e">
        <f ca="1">(_xludf.IFNA(VLOOKUP(A253,'ET #14'!D:E,2,FALSE),"0"))</f>
        <v>#NAME?</v>
      </c>
      <c r="M253" s="24" t="e">
        <f ca="1">(_xludf.IFNA(VLOOKUP(A253,'ET #15'!D:E,2,FALSE),"0"))</f>
        <v>#NAME?</v>
      </c>
      <c r="N253" s="24" t="e">
        <f ca="1">(_xludf.IFNA(VLOOKUP(A253,'ET #16'!D:E,2,FALSE),"0"))</f>
        <v>#NAME?</v>
      </c>
    </row>
    <row r="254" spans="1:14" ht="13" x14ac:dyDescent="0.15">
      <c r="A254" s="4" t="str">
        <f>'Attendance Summary'!A256</f>
        <v>Monae Thompson</v>
      </c>
      <c r="B254" s="22" t="e">
        <f t="shared" ca="1" si="0"/>
        <v>#NAME?</v>
      </c>
      <c r="C254" s="22" t="e">
        <f ca="1">(_xludf.IFNA(VLOOKUP(A254,'ET #5'!F:G,2,FALSE),"0"))</f>
        <v>#NAME?</v>
      </c>
      <c r="D254" s="23" t="e">
        <f ca="1">(_xludf.IFNA(VLOOKUP(A254,'ET #6'!F:G,2,FALSE),"0"))</f>
        <v>#NAME?</v>
      </c>
      <c r="E254" s="23" t="e">
        <f ca="1">(_xludf.IFNA(VLOOKUP(A254,'ET #7'!F:G,2,FALSE),"0"))</f>
        <v>#NAME?</v>
      </c>
      <c r="F254" s="23" t="e">
        <f ca="1">(_xludf.IFNA(VLOOKUP(A254,'ET #8'!F:G,2,FALSE),"0"))</f>
        <v>#NAME?</v>
      </c>
      <c r="G254" s="23" t="e">
        <f ca="1">(_xludf.IFNA(VLOOKUP(A254,'ET #9'!F:G,2,FALSE),"0"))</f>
        <v>#NAME?</v>
      </c>
      <c r="H254" s="23" t="e">
        <f ca="1">(_xludf.IFNA(VLOOKUP(A254,'ET #10'!D:E,2,FALSE),"0"))</f>
        <v>#NAME?</v>
      </c>
      <c r="I254" s="23" t="e">
        <f ca="1">(_xludf.IFNA(VLOOKUP(A254,'ET #11'!F:G,2,FALSE),"0"))</f>
        <v>#NAME?</v>
      </c>
      <c r="J254" s="23" t="e">
        <f ca="1">(_xludf.IFNA(VLOOKUP(A254,'ET #12'!F:G,2,FALSE),"0"))</f>
        <v>#NAME?</v>
      </c>
      <c r="K254" s="24" t="e">
        <f ca="1">(_xludf.IFNA(VLOOKUP(A254,'ET #13'!D:E,2,FALSE),"0"))</f>
        <v>#NAME?</v>
      </c>
      <c r="L254" s="24" t="e">
        <f ca="1">(_xludf.IFNA(VLOOKUP(A254,'ET #14'!D:E,2,FALSE),"0"))</f>
        <v>#NAME?</v>
      </c>
      <c r="M254" s="24" t="e">
        <f ca="1">(_xludf.IFNA(VLOOKUP(A254,'ET #15'!D:E,2,FALSE),"0"))</f>
        <v>#NAME?</v>
      </c>
      <c r="N254" s="24" t="e">
        <f ca="1">(_xludf.IFNA(VLOOKUP(A254,'ET #16'!D:E,2,FALSE),"0"))</f>
        <v>#NAME?</v>
      </c>
    </row>
    <row r="255" spans="1:14" ht="13" x14ac:dyDescent="0.15">
      <c r="A255" s="4" t="str">
        <f>'Attendance Summary'!A257</f>
        <v>Moustapha Toure</v>
      </c>
      <c r="B255" s="22" t="e">
        <f t="shared" ca="1" si="0"/>
        <v>#NAME?</v>
      </c>
      <c r="C255" s="22" t="e">
        <f ca="1">(_xludf.IFNA(VLOOKUP(A255,'ET #5'!F:G,2,FALSE),"0"))</f>
        <v>#NAME?</v>
      </c>
      <c r="D255" s="23" t="e">
        <f ca="1">(_xludf.IFNA(VLOOKUP(A255,'ET #6'!F:G,2,FALSE),"0"))</f>
        <v>#NAME?</v>
      </c>
      <c r="E255" s="23" t="e">
        <f ca="1">(_xludf.IFNA(VLOOKUP(A255,'ET #7'!F:G,2,FALSE),"0"))</f>
        <v>#NAME?</v>
      </c>
      <c r="F255" s="23" t="e">
        <f ca="1">(_xludf.IFNA(VLOOKUP(A255,'ET #8'!F:G,2,FALSE),"0"))</f>
        <v>#NAME?</v>
      </c>
      <c r="G255" s="23" t="e">
        <f ca="1">(_xludf.IFNA(VLOOKUP(A255,'ET #9'!F:G,2,FALSE),"0"))</f>
        <v>#NAME?</v>
      </c>
      <c r="H255" s="23" t="e">
        <f ca="1">(_xludf.IFNA(VLOOKUP(A255,'ET #10'!D:E,2,FALSE),"0"))</f>
        <v>#NAME?</v>
      </c>
      <c r="I255" s="23" t="e">
        <f ca="1">(_xludf.IFNA(VLOOKUP(A255,'ET #11'!F:G,2,FALSE),"0"))</f>
        <v>#NAME?</v>
      </c>
      <c r="J255" s="23" t="e">
        <f ca="1">(_xludf.IFNA(VLOOKUP(A255,'ET #12'!F:G,2,FALSE),"0"))</f>
        <v>#NAME?</v>
      </c>
      <c r="K255" s="24" t="e">
        <f ca="1">(_xludf.IFNA(VLOOKUP(A255,'ET #13'!D:E,2,FALSE),"0"))</f>
        <v>#NAME?</v>
      </c>
      <c r="L255" s="24" t="e">
        <f ca="1">(_xludf.IFNA(VLOOKUP(A255,'ET #14'!D:E,2,FALSE),"0"))</f>
        <v>#NAME?</v>
      </c>
      <c r="M255" s="24" t="e">
        <f ca="1">(_xludf.IFNA(VLOOKUP(A255,'ET #15'!D:E,2,FALSE),"0"))</f>
        <v>#NAME?</v>
      </c>
      <c r="N255" s="24" t="e">
        <f ca="1">(_xludf.IFNA(VLOOKUP(A255,'ET #16'!D:E,2,FALSE),"0"))</f>
        <v>#NAME?</v>
      </c>
    </row>
    <row r="256" spans="1:14" ht="13" x14ac:dyDescent="0.15">
      <c r="A256" s="4" t="str">
        <f>'Attendance Summary'!A258</f>
        <v>Myzel Oyaro</v>
      </c>
      <c r="B256" s="22" t="e">
        <f t="shared" ca="1" si="0"/>
        <v>#NAME?</v>
      </c>
      <c r="C256" s="22" t="e">
        <f ca="1">(_xludf.IFNA(VLOOKUP(A256,'ET #5'!F:G,2,FALSE),"0"))</f>
        <v>#NAME?</v>
      </c>
      <c r="D256" s="23" t="e">
        <f ca="1">(_xludf.IFNA(VLOOKUP(A256,'ET #6'!F:G,2,FALSE),"0"))</f>
        <v>#NAME?</v>
      </c>
      <c r="E256" s="23" t="e">
        <f ca="1">(_xludf.IFNA(VLOOKUP(A256,'ET #7'!F:G,2,FALSE),"0"))</f>
        <v>#NAME?</v>
      </c>
      <c r="F256" s="23" t="e">
        <f ca="1">(_xludf.IFNA(VLOOKUP(A256,'ET #8'!F:G,2,FALSE),"0"))</f>
        <v>#NAME?</v>
      </c>
      <c r="G256" s="23" t="e">
        <f ca="1">(_xludf.IFNA(VLOOKUP(A256,'ET #9'!F:G,2,FALSE),"0"))</f>
        <v>#NAME?</v>
      </c>
      <c r="H256" s="23" t="e">
        <f ca="1">(_xludf.IFNA(VLOOKUP(A256,'ET #10'!D:E,2,FALSE),"0"))</f>
        <v>#NAME?</v>
      </c>
      <c r="I256" s="23" t="e">
        <f ca="1">(_xludf.IFNA(VLOOKUP(A256,'ET #11'!F:G,2,FALSE),"0"))</f>
        <v>#NAME?</v>
      </c>
      <c r="J256" s="23" t="e">
        <f ca="1">(_xludf.IFNA(VLOOKUP(A256,'ET #12'!F:G,2,FALSE),"0"))</f>
        <v>#NAME?</v>
      </c>
      <c r="K256" s="24" t="e">
        <f ca="1">(_xludf.IFNA(VLOOKUP(A256,'ET #13'!D:E,2,FALSE),"0"))</f>
        <v>#NAME?</v>
      </c>
      <c r="L256" s="24" t="e">
        <f ca="1">(_xludf.IFNA(VLOOKUP(A256,'ET #14'!D:E,2,FALSE),"0"))</f>
        <v>#NAME?</v>
      </c>
      <c r="M256" s="24" t="e">
        <f ca="1">(_xludf.IFNA(VLOOKUP(A256,'ET #15'!D:E,2,FALSE),"0"))</f>
        <v>#NAME?</v>
      </c>
      <c r="N256" s="24" t="e">
        <f ca="1">(_xludf.IFNA(VLOOKUP(A256,'ET #16'!D:E,2,FALSE),"0"))</f>
        <v>#NAME?</v>
      </c>
    </row>
    <row r="257" spans="1:14" ht="13" x14ac:dyDescent="0.15">
      <c r="A257" s="4" t="str">
        <f>'Attendance Summary'!A259</f>
        <v>Nahom Tulu</v>
      </c>
      <c r="B257" s="22" t="e">
        <f t="shared" ca="1" si="0"/>
        <v>#NAME?</v>
      </c>
      <c r="C257" s="22" t="e">
        <f ca="1">(_xludf.IFNA(VLOOKUP(A257,'ET #5'!F:G,2,FALSE),"0"))</f>
        <v>#NAME?</v>
      </c>
      <c r="D257" s="23" t="e">
        <f ca="1">(_xludf.IFNA(VLOOKUP(A257,'ET #6'!F:G,2,FALSE),"0"))</f>
        <v>#NAME?</v>
      </c>
      <c r="E257" s="23" t="e">
        <f ca="1">(_xludf.IFNA(VLOOKUP(A257,'ET #7'!F:G,2,FALSE),"0"))</f>
        <v>#NAME?</v>
      </c>
      <c r="F257" s="23" t="e">
        <f ca="1">(_xludf.IFNA(VLOOKUP(A257,'ET #8'!F:G,2,FALSE),"0"))</f>
        <v>#NAME?</v>
      </c>
      <c r="G257" s="23" t="e">
        <f ca="1">(_xludf.IFNA(VLOOKUP(A257,'ET #9'!F:G,2,FALSE),"0"))</f>
        <v>#NAME?</v>
      </c>
      <c r="H257" s="23" t="e">
        <f ca="1">(_xludf.IFNA(VLOOKUP(A257,'ET #10'!D:E,2,FALSE),"0"))</f>
        <v>#NAME?</v>
      </c>
      <c r="I257" s="23" t="e">
        <f ca="1">(_xludf.IFNA(VLOOKUP(A257,'ET #11'!F:G,2,FALSE),"0"))</f>
        <v>#NAME?</v>
      </c>
      <c r="J257" s="23" t="e">
        <f ca="1">(_xludf.IFNA(VLOOKUP(A257,'ET #12'!F:G,2,FALSE),"0"))</f>
        <v>#NAME?</v>
      </c>
      <c r="K257" s="24" t="e">
        <f ca="1">(_xludf.IFNA(VLOOKUP(A257,'ET #13'!D:E,2,FALSE),"0"))</f>
        <v>#NAME?</v>
      </c>
      <c r="L257" s="24" t="e">
        <f ca="1">(_xludf.IFNA(VLOOKUP(A257,'ET #14'!D:E,2,FALSE),"0"))</f>
        <v>#NAME?</v>
      </c>
      <c r="M257" s="24" t="e">
        <f ca="1">(_xludf.IFNA(VLOOKUP(A257,'ET #15'!D:E,2,FALSE),"0"))</f>
        <v>#NAME?</v>
      </c>
      <c r="N257" s="24" t="e">
        <f ca="1">(_xludf.IFNA(VLOOKUP(A257,'ET #16'!D:E,2,FALSE),"0"))</f>
        <v>#NAME?</v>
      </c>
    </row>
    <row r="258" spans="1:14" ht="13" x14ac:dyDescent="0.15">
      <c r="A258" s="4" t="str">
        <f>'Attendance Summary'!A260</f>
        <v>Nallely Alonso</v>
      </c>
      <c r="B258" s="22" t="e">
        <f t="shared" ca="1" si="0"/>
        <v>#NAME?</v>
      </c>
      <c r="C258" s="22" t="e">
        <f ca="1">(_xludf.IFNA(VLOOKUP(A258,'ET #5'!F:G,2,FALSE),"0"))</f>
        <v>#NAME?</v>
      </c>
      <c r="D258" s="23" t="e">
        <f ca="1">(_xludf.IFNA(VLOOKUP(A258,'ET #6'!F:G,2,FALSE),"0"))</f>
        <v>#NAME?</v>
      </c>
      <c r="E258" s="23" t="e">
        <f ca="1">(_xludf.IFNA(VLOOKUP(A258,'ET #7'!F:G,2,FALSE),"0"))</f>
        <v>#NAME?</v>
      </c>
      <c r="F258" s="23" t="e">
        <f ca="1">(_xludf.IFNA(VLOOKUP(A258,'ET #8'!F:G,2,FALSE),"0"))</f>
        <v>#NAME?</v>
      </c>
      <c r="G258" s="23" t="e">
        <f ca="1">(_xludf.IFNA(VLOOKUP(A258,'ET #9'!F:G,2,FALSE),"0"))</f>
        <v>#NAME?</v>
      </c>
      <c r="H258" s="23" t="e">
        <f ca="1">(_xludf.IFNA(VLOOKUP(A258,'ET #10'!D:E,2,FALSE),"0"))</f>
        <v>#NAME?</v>
      </c>
      <c r="I258" s="23" t="e">
        <f ca="1">(_xludf.IFNA(VLOOKUP(A258,'ET #11'!F:G,2,FALSE),"0"))</f>
        <v>#NAME?</v>
      </c>
      <c r="J258" s="23" t="e">
        <f ca="1">(_xludf.IFNA(VLOOKUP(A258,'ET #12'!F:G,2,FALSE),"0"))</f>
        <v>#NAME?</v>
      </c>
      <c r="K258" s="24" t="e">
        <f ca="1">(_xludf.IFNA(VLOOKUP(A258,'ET #13'!D:E,2,FALSE),"0"))</f>
        <v>#NAME?</v>
      </c>
      <c r="L258" s="24" t="e">
        <f ca="1">(_xludf.IFNA(VLOOKUP(A258,'ET #14'!D:E,2,FALSE),"0"))</f>
        <v>#NAME?</v>
      </c>
      <c r="M258" s="24" t="e">
        <f ca="1">(_xludf.IFNA(VLOOKUP(A258,'ET #15'!D:E,2,FALSE),"0"))</f>
        <v>#NAME?</v>
      </c>
      <c r="N258" s="24" t="e">
        <f ca="1">(_xludf.IFNA(VLOOKUP(A258,'ET #16'!D:E,2,FALSE),"0"))</f>
        <v>#NAME?</v>
      </c>
    </row>
    <row r="259" spans="1:14" ht="13" x14ac:dyDescent="0.15">
      <c r="A259" s="4" t="str">
        <f>'Attendance Summary'!A261</f>
        <v>Nanda Prasad</v>
      </c>
      <c r="B259" s="22" t="e">
        <f t="shared" ca="1" si="0"/>
        <v>#NAME?</v>
      </c>
      <c r="C259" s="22" t="e">
        <f ca="1">(_xludf.IFNA(VLOOKUP(A259,'ET #5'!F:G,2,FALSE),"0"))</f>
        <v>#NAME?</v>
      </c>
      <c r="D259" s="23" t="e">
        <f ca="1">(_xludf.IFNA(VLOOKUP(A259,'ET #6'!F:G,2,FALSE),"0"))</f>
        <v>#NAME?</v>
      </c>
      <c r="E259" s="23" t="e">
        <f ca="1">(_xludf.IFNA(VLOOKUP(A259,'ET #7'!F:G,2,FALSE),"0"))</f>
        <v>#NAME?</v>
      </c>
      <c r="F259" s="23" t="e">
        <f ca="1">(_xludf.IFNA(VLOOKUP(A259,'ET #8'!F:G,2,FALSE),"0"))</f>
        <v>#NAME?</v>
      </c>
      <c r="G259" s="23" t="e">
        <f ca="1">(_xludf.IFNA(VLOOKUP(A259,'ET #9'!F:G,2,FALSE),"0"))</f>
        <v>#NAME?</v>
      </c>
      <c r="H259" s="23" t="e">
        <f ca="1">(_xludf.IFNA(VLOOKUP(A259,'ET #10'!D:E,2,FALSE),"0"))</f>
        <v>#NAME?</v>
      </c>
      <c r="I259" s="23" t="e">
        <f ca="1">(_xludf.IFNA(VLOOKUP(A259,'ET #11'!F:G,2,FALSE),"0"))</f>
        <v>#NAME?</v>
      </c>
      <c r="J259" s="23" t="e">
        <f ca="1">(_xludf.IFNA(VLOOKUP(A259,'ET #12'!F:G,2,FALSE),"0"))</f>
        <v>#NAME?</v>
      </c>
      <c r="K259" s="24" t="e">
        <f ca="1">(_xludf.IFNA(VLOOKUP(A259,'ET #13'!D:E,2,FALSE),"0"))</f>
        <v>#NAME?</v>
      </c>
      <c r="L259" s="24" t="e">
        <f ca="1">(_xludf.IFNA(VLOOKUP(A259,'ET #14'!D:E,2,FALSE),"0"))</f>
        <v>#NAME?</v>
      </c>
      <c r="M259" s="24" t="e">
        <f ca="1">(_xludf.IFNA(VLOOKUP(A259,'ET #15'!D:E,2,FALSE),"0"))</f>
        <v>#NAME?</v>
      </c>
      <c r="N259" s="24" t="e">
        <f ca="1">(_xludf.IFNA(VLOOKUP(A259,'ET #16'!D:E,2,FALSE),"0"))</f>
        <v>#NAME?</v>
      </c>
    </row>
    <row r="260" spans="1:14" ht="13" x14ac:dyDescent="0.15">
      <c r="A260" s="4" t="str">
        <f>'Attendance Summary'!A262</f>
        <v>Natalie Jones</v>
      </c>
      <c r="B260" s="22" t="e">
        <f t="shared" ca="1" si="0"/>
        <v>#NAME?</v>
      </c>
      <c r="C260" s="22" t="e">
        <f ca="1">(_xludf.IFNA(VLOOKUP(A260,'ET #5'!F:G,2,FALSE),"0"))</f>
        <v>#NAME?</v>
      </c>
      <c r="D260" s="23" t="e">
        <f ca="1">(_xludf.IFNA(VLOOKUP(A260,'ET #6'!F:G,2,FALSE),"0"))</f>
        <v>#NAME?</v>
      </c>
      <c r="E260" s="23" t="e">
        <f ca="1">(_xludf.IFNA(VLOOKUP(A260,'ET #7'!F:G,2,FALSE),"0"))</f>
        <v>#NAME?</v>
      </c>
      <c r="F260" s="23" t="e">
        <f ca="1">(_xludf.IFNA(VLOOKUP(A260,'ET #8'!F:G,2,FALSE),"0"))</f>
        <v>#NAME?</v>
      </c>
      <c r="G260" s="23" t="e">
        <f ca="1">(_xludf.IFNA(VLOOKUP(A260,'ET #9'!F:G,2,FALSE),"0"))</f>
        <v>#NAME?</v>
      </c>
      <c r="H260" s="23" t="e">
        <f ca="1">(_xludf.IFNA(VLOOKUP(A260,'ET #10'!D:E,2,FALSE),"0"))</f>
        <v>#NAME?</v>
      </c>
      <c r="I260" s="23" t="e">
        <f ca="1">(_xludf.IFNA(VLOOKUP(A260,'ET #11'!F:G,2,FALSE),"0"))</f>
        <v>#NAME?</v>
      </c>
      <c r="J260" s="23" t="e">
        <f ca="1">(_xludf.IFNA(VLOOKUP(A260,'ET #12'!F:G,2,FALSE),"0"))</f>
        <v>#NAME?</v>
      </c>
      <c r="K260" s="24" t="e">
        <f ca="1">(_xludf.IFNA(VLOOKUP(A260,'ET #13'!D:E,2,FALSE),"0"))</f>
        <v>#NAME?</v>
      </c>
      <c r="L260" s="24" t="e">
        <f ca="1">(_xludf.IFNA(VLOOKUP(A260,'ET #14'!D:E,2,FALSE),"0"))</f>
        <v>#NAME?</v>
      </c>
      <c r="M260" s="24" t="e">
        <f ca="1">(_xludf.IFNA(VLOOKUP(A260,'ET #15'!D:E,2,FALSE),"0"))</f>
        <v>#NAME?</v>
      </c>
      <c r="N260" s="24" t="e">
        <f ca="1">(_xludf.IFNA(VLOOKUP(A260,'ET #16'!D:E,2,FALSE),"0"))</f>
        <v>#NAME?</v>
      </c>
    </row>
    <row r="261" spans="1:14" ht="13" x14ac:dyDescent="0.15">
      <c r="A261" s="4" t="str">
        <f>'Attendance Summary'!A263</f>
        <v>Natnael Mussa</v>
      </c>
      <c r="B261" s="22" t="e">
        <f t="shared" ca="1" si="0"/>
        <v>#NAME?</v>
      </c>
      <c r="C261" s="22" t="e">
        <f ca="1">(_xludf.IFNA(VLOOKUP(A261,'ET #5'!F:G,2,FALSE),"0"))</f>
        <v>#NAME?</v>
      </c>
      <c r="D261" s="23" t="e">
        <f ca="1">(_xludf.IFNA(VLOOKUP(A261,'ET #6'!F:G,2,FALSE),"0"))</f>
        <v>#NAME?</v>
      </c>
      <c r="E261" s="23" t="e">
        <f ca="1">(_xludf.IFNA(VLOOKUP(A261,'ET #7'!F:G,2,FALSE),"0"))</f>
        <v>#NAME?</v>
      </c>
      <c r="F261" s="23" t="e">
        <f ca="1">(_xludf.IFNA(VLOOKUP(A261,'ET #8'!F:G,2,FALSE),"0"))</f>
        <v>#NAME?</v>
      </c>
      <c r="G261" s="23" t="e">
        <f ca="1">(_xludf.IFNA(VLOOKUP(A261,'ET #9'!F:G,2,FALSE),"0"))</f>
        <v>#NAME?</v>
      </c>
      <c r="H261" s="23" t="e">
        <f ca="1">(_xludf.IFNA(VLOOKUP(A261,'ET #10'!D:E,2,FALSE),"0"))</f>
        <v>#NAME?</v>
      </c>
      <c r="I261" s="23" t="e">
        <f ca="1">(_xludf.IFNA(VLOOKUP(A261,'ET #11'!F:G,2,FALSE),"0"))</f>
        <v>#NAME?</v>
      </c>
      <c r="J261" s="23" t="e">
        <f ca="1">(_xludf.IFNA(VLOOKUP(A261,'ET #12'!F:G,2,FALSE),"0"))</f>
        <v>#NAME?</v>
      </c>
      <c r="K261" s="24" t="e">
        <f ca="1">(_xludf.IFNA(VLOOKUP(A261,'ET #13'!D:E,2,FALSE),"0"))</f>
        <v>#NAME?</v>
      </c>
      <c r="L261" s="24" t="e">
        <f ca="1">(_xludf.IFNA(VLOOKUP(A261,'ET #14'!D:E,2,FALSE),"0"))</f>
        <v>#NAME?</v>
      </c>
      <c r="M261" s="24" t="e">
        <f ca="1">(_xludf.IFNA(VLOOKUP(A261,'ET #15'!D:E,2,FALSE),"0"))</f>
        <v>#NAME?</v>
      </c>
      <c r="N261" s="24" t="e">
        <f ca="1">(_xludf.IFNA(VLOOKUP(A261,'ET #16'!D:E,2,FALSE),"0"))</f>
        <v>#NAME?</v>
      </c>
    </row>
    <row r="262" spans="1:14" ht="13" x14ac:dyDescent="0.15">
      <c r="A262" s="4" t="str">
        <f>'Attendance Summary'!A264</f>
        <v>Nauni Yadav</v>
      </c>
      <c r="B262" s="22" t="e">
        <f t="shared" ca="1" si="0"/>
        <v>#NAME?</v>
      </c>
      <c r="C262" s="22" t="e">
        <f ca="1">(_xludf.IFNA(VLOOKUP(A262,'ET #5'!F:G,2,FALSE),"0"))</f>
        <v>#NAME?</v>
      </c>
      <c r="D262" s="23" t="e">
        <f ca="1">(_xludf.IFNA(VLOOKUP(A262,'ET #6'!F:G,2,FALSE),"0"))</f>
        <v>#NAME?</v>
      </c>
      <c r="E262" s="23" t="e">
        <f ca="1">(_xludf.IFNA(VLOOKUP(A262,'ET #7'!F:G,2,FALSE),"0"))</f>
        <v>#NAME?</v>
      </c>
      <c r="F262" s="23" t="e">
        <f ca="1">(_xludf.IFNA(VLOOKUP(A262,'ET #8'!F:G,2,FALSE),"0"))</f>
        <v>#NAME?</v>
      </c>
      <c r="G262" s="23" t="e">
        <f ca="1">(_xludf.IFNA(VLOOKUP(A262,'ET #9'!F:G,2,FALSE),"0"))</f>
        <v>#NAME?</v>
      </c>
      <c r="H262" s="23" t="e">
        <f ca="1">(_xludf.IFNA(VLOOKUP(A262,'ET #10'!D:E,2,FALSE),"0"))</f>
        <v>#NAME?</v>
      </c>
      <c r="I262" s="23" t="e">
        <f ca="1">(_xludf.IFNA(VLOOKUP(A262,'ET #11'!F:G,2,FALSE),"0"))</f>
        <v>#NAME?</v>
      </c>
      <c r="J262" s="23" t="e">
        <f ca="1">(_xludf.IFNA(VLOOKUP(A262,'ET #12'!F:G,2,FALSE),"0"))</f>
        <v>#NAME?</v>
      </c>
      <c r="K262" s="24" t="e">
        <f ca="1">(_xludf.IFNA(VLOOKUP(A262,'ET #13'!D:E,2,FALSE),"0"))</f>
        <v>#NAME?</v>
      </c>
      <c r="L262" s="24" t="e">
        <f ca="1">(_xludf.IFNA(VLOOKUP(A262,'ET #14'!D:E,2,FALSE),"0"))</f>
        <v>#NAME?</v>
      </c>
      <c r="M262" s="24" t="e">
        <f ca="1">(_xludf.IFNA(VLOOKUP(A262,'ET #15'!D:E,2,FALSE),"0"))</f>
        <v>#NAME?</v>
      </c>
      <c r="N262" s="24" t="e">
        <f ca="1">(_xludf.IFNA(VLOOKUP(A262,'ET #16'!D:E,2,FALSE),"0"))</f>
        <v>#NAME?</v>
      </c>
    </row>
    <row r="263" spans="1:14" ht="13" x14ac:dyDescent="0.15">
      <c r="A263" s="4" t="str">
        <f>'Attendance Summary'!A265</f>
        <v>Nicholas Cibrone</v>
      </c>
      <c r="B263" s="22" t="e">
        <f t="shared" ca="1" si="0"/>
        <v>#NAME?</v>
      </c>
      <c r="C263" s="22" t="e">
        <f ca="1">(_xludf.IFNA(VLOOKUP(A263,'ET #5'!F:G,2,FALSE),"0"))</f>
        <v>#NAME?</v>
      </c>
      <c r="D263" s="23" t="e">
        <f ca="1">(_xludf.IFNA(VLOOKUP(A263,'ET #6'!F:G,2,FALSE),"0"))</f>
        <v>#NAME?</v>
      </c>
      <c r="E263" s="23" t="e">
        <f ca="1">(_xludf.IFNA(VLOOKUP(A263,'ET #7'!F:G,2,FALSE),"0"))</f>
        <v>#NAME?</v>
      </c>
      <c r="F263" s="23" t="e">
        <f ca="1">(_xludf.IFNA(VLOOKUP(A263,'ET #8'!F:G,2,FALSE),"0"))</f>
        <v>#NAME?</v>
      </c>
      <c r="G263" s="23" t="e">
        <f ca="1">(_xludf.IFNA(VLOOKUP(A263,'ET #9'!F:G,2,FALSE),"0"))</f>
        <v>#NAME?</v>
      </c>
      <c r="H263" s="23" t="e">
        <f ca="1">(_xludf.IFNA(VLOOKUP(A263,'ET #10'!D:E,2,FALSE),"0"))</f>
        <v>#NAME?</v>
      </c>
      <c r="I263" s="23" t="e">
        <f ca="1">(_xludf.IFNA(VLOOKUP(A263,'ET #11'!F:G,2,FALSE),"0"))</f>
        <v>#NAME?</v>
      </c>
      <c r="J263" s="23" t="e">
        <f ca="1">(_xludf.IFNA(VLOOKUP(A263,'ET #12'!F:G,2,FALSE),"0"))</f>
        <v>#NAME?</v>
      </c>
      <c r="K263" s="24" t="e">
        <f ca="1">(_xludf.IFNA(VLOOKUP(A263,'ET #13'!D:E,2,FALSE),"0"))</f>
        <v>#NAME?</v>
      </c>
      <c r="L263" s="24" t="e">
        <f ca="1">(_xludf.IFNA(VLOOKUP(A263,'ET #14'!D:E,2,FALSE),"0"))</f>
        <v>#NAME?</v>
      </c>
      <c r="M263" s="24" t="e">
        <f ca="1">(_xludf.IFNA(VLOOKUP(A263,'ET #15'!D:E,2,FALSE),"0"))</f>
        <v>#NAME?</v>
      </c>
      <c r="N263" s="24" t="e">
        <f ca="1">(_xludf.IFNA(VLOOKUP(A263,'ET #16'!D:E,2,FALSE),"0"))</f>
        <v>#NAME?</v>
      </c>
    </row>
    <row r="264" spans="1:14" ht="13" x14ac:dyDescent="0.15">
      <c r="A264" s="4" t="str">
        <f>'Attendance Summary'!A266</f>
        <v>Nicole Monroy</v>
      </c>
      <c r="B264" s="22" t="e">
        <f t="shared" ca="1" si="0"/>
        <v>#NAME?</v>
      </c>
      <c r="C264" s="22" t="e">
        <f ca="1">(_xludf.IFNA(VLOOKUP(A264,'ET #5'!F:G,2,FALSE),"0"))</f>
        <v>#NAME?</v>
      </c>
      <c r="D264" s="23" t="e">
        <f ca="1">(_xludf.IFNA(VLOOKUP(A264,'ET #6'!F:G,2,FALSE),"0"))</f>
        <v>#NAME?</v>
      </c>
      <c r="E264" s="23" t="e">
        <f ca="1">(_xludf.IFNA(VLOOKUP(A264,'ET #7'!F:G,2,FALSE),"0"))</f>
        <v>#NAME?</v>
      </c>
      <c r="F264" s="23" t="e">
        <f ca="1">(_xludf.IFNA(VLOOKUP(A264,'ET #8'!F:G,2,FALSE),"0"))</f>
        <v>#NAME?</v>
      </c>
      <c r="G264" s="23" t="e">
        <f ca="1">(_xludf.IFNA(VLOOKUP(A264,'ET #9'!F:G,2,FALSE),"0"))</f>
        <v>#NAME?</v>
      </c>
      <c r="H264" s="23" t="e">
        <f ca="1">(_xludf.IFNA(VLOOKUP(A264,'ET #10'!D:E,2,FALSE),"0"))</f>
        <v>#NAME?</v>
      </c>
      <c r="I264" s="23" t="e">
        <f ca="1">(_xludf.IFNA(VLOOKUP(A264,'ET #11'!F:G,2,FALSE),"0"))</f>
        <v>#NAME?</v>
      </c>
      <c r="J264" s="23" t="e">
        <f ca="1">(_xludf.IFNA(VLOOKUP(A264,'ET #12'!F:G,2,FALSE),"0"))</f>
        <v>#NAME?</v>
      </c>
      <c r="K264" s="24" t="e">
        <f ca="1">(_xludf.IFNA(VLOOKUP(A264,'ET #13'!D:E,2,FALSE),"0"))</f>
        <v>#NAME?</v>
      </c>
      <c r="L264" s="24" t="e">
        <f ca="1">(_xludf.IFNA(VLOOKUP(A264,'ET #14'!D:E,2,FALSE),"0"))</f>
        <v>#NAME?</v>
      </c>
      <c r="M264" s="24" t="e">
        <f ca="1">(_xludf.IFNA(VLOOKUP(A264,'ET #15'!D:E,2,FALSE),"0"))</f>
        <v>#NAME?</v>
      </c>
      <c r="N264" s="24" t="e">
        <f ca="1">(_xludf.IFNA(VLOOKUP(A264,'ET #16'!D:E,2,FALSE),"0"))</f>
        <v>#NAME?</v>
      </c>
    </row>
    <row r="265" spans="1:14" ht="13" x14ac:dyDescent="0.15">
      <c r="A265" s="4" t="str">
        <f>'Attendance Summary'!A267</f>
        <v>Nieya Crenshaw</v>
      </c>
      <c r="B265" s="22" t="e">
        <f t="shared" ca="1" si="0"/>
        <v>#NAME?</v>
      </c>
      <c r="C265" s="22" t="e">
        <f ca="1">(_xludf.IFNA(VLOOKUP(A265,'ET #5'!F:G,2,FALSE),"0"))</f>
        <v>#NAME?</v>
      </c>
      <c r="D265" s="23" t="e">
        <f ca="1">(_xludf.IFNA(VLOOKUP(A265,'ET #6'!F:G,2,FALSE),"0"))</f>
        <v>#NAME?</v>
      </c>
      <c r="E265" s="23" t="e">
        <f ca="1">(_xludf.IFNA(VLOOKUP(A265,'ET #7'!F:G,2,FALSE),"0"))</f>
        <v>#NAME?</v>
      </c>
      <c r="F265" s="23" t="e">
        <f ca="1">(_xludf.IFNA(VLOOKUP(A265,'ET #8'!F:G,2,FALSE),"0"))</f>
        <v>#NAME?</v>
      </c>
      <c r="G265" s="23" t="e">
        <f ca="1">(_xludf.IFNA(VLOOKUP(A265,'ET #9'!F:G,2,FALSE),"0"))</f>
        <v>#NAME?</v>
      </c>
      <c r="H265" s="23" t="e">
        <f ca="1">(_xludf.IFNA(VLOOKUP(A265,'ET #10'!D:E,2,FALSE),"0"))</f>
        <v>#NAME?</v>
      </c>
      <c r="I265" s="23" t="e">
        <f ca="1">(_xludf.IFNA(VLOOKUP(A265,'ET #11'!F:G,2,FALSE),"0"))</f>
        <v>#NAME?</v>
      </c>
      <c r="J265" s="23" t="e">
        <f ca="1">(_xludf.IFNA(VLOOKUP(A265,'ET #12'!F:G,2,FALSE),"0"))</f>
        <v>#NAME?</v>
      </c>
      <c r="K265" s="24" t="e">
        <f ca="1">(_xludf.IFNA(VLOOKUP(A265,'ET #13'!D:E,2,FALSE),"0"))</f>
        <v>#NAME?</v>
      </c>
      <c r="L265" s="24" t="e">
        <f ca="1">(_xludf.IFNA(VLOOKUP(A265,'ET #14'!D:E,2,FALSE),"0"))</f>
        <v>#NAME?</v>
      </c>
      <c r="M265" s="24" t="e">
        <f ca="1">(_xludf.IFNA(VLOOKUP(A265,'ET #15'!D:E,2,FALSE),"0"))</f>
        <v>#NAME?</v>
      </c>
      <c r="N265" s="24" t="e">
        <f ca="1">(_xludf.IFNA(VLOOKUP(A265,'ET #16'!D:E,2,FALSE),"0"))</f>
        <v>#NAME?</v>
      </c>
    </row>
    <row r="266" spans="1:14" ht="13" x14ac:dyDescent="0.15">
      <c r="A266" s="4" t="str">
        <f>'Attendance Summary'!A268</f>
        <v>Nilmarie Gonzalez-Ugarte</v>
      </c>
      <c r="B266" s="22" t="e">
        <f t="shared" ca="1" si="0"/>
        <v>#NAME?</v>
      </c>
      <c r="C266" s="22" t="e">
        <f ca="1">(_xludf.IFNA(VLOOKUP(A266,'ET #5'!F:G,2,FALSE),"0"))</f>
        <v>#NAME?</v>
      </c>
      <c r="D266" s="23" t="e">
        <f ca="1">(_xludf.IFNA(VLOOKUP(A266,'ET #6'!F:G,2,FALSE),"0"))</f>
        <v>#NAME?</v>
      </c>
      <c r="E266" s="23" t="e">
        <f ca="1">(_xludf.IFNA(VLOOKUP(A266,'ET #7'!F:G,2,FALSE),"0"))</f>
        <v>#NAME?</v>
      </c>
      <c r="F266" s="23" t="e">
        <f ca="1">(_xludf.IFNA(VLOOKUP(A266,'ET #8'!F:G,2,FALSE),"0"))</f>
        <v>#NAME?</v>
      </c>
      <c r="G266" s="23" t="e">
        <f ca="1">(_xludf.IFNA(VLOOKUP(A266,'ET #9'!F:G,2,FALSE),"0"))</f>
        <v>#NAME?</v>
      </c>
      <c r="H266" s="23" t="e">
        <f ca="1">(_xludf.IFNA(VLOOKUP(A266,'ET #10'!D:E,2,FALSE),"0"))</f>
        <v>#NAME?</v>
      </c>
      <c r="I266" s="23" t="e">
        <f ca="1">(_xludf.IFNA(VLOOKUP(A266,'ET #11'!F:G,2,FALSE),"0"))</f>
        <v>#NAME?</v>
      </c>
      <c r="J266" s="23" t="e">
        <f ca="1">(_xludf.IFNA(VLOOKUP(A266,'ET #12'!F:G,2,FALSE),"0"))</f>
        <v>#NAME?</v>
      </c>
      <c r="K266" s="24" t="e">
        <f ca="1">(_xludf.IFNA(VLOOKUP(A266,'ET #13'!D:E,2,FALSE),"0"))</f>
        <v>#NAME?</v>
      </c>
      <c r="L266" s="24" t="e">
        <f ca="1">(_xludf.IFNA(VLOOKUP(A266,'ET #14'!D:E,2,FALSE),"0"))</f>
        <v>#NAME?</v>
      </c>
      <c r="M266" s="24" t="e">
        <f ca="1">(_xludf.IFNA(VLOOKUP(A266,'ET #15'!D:E,2,FALSE),"0"))</f>
        <v>#NAME?</v>
      </c>
      <c r="N266" s="24" t="e">
        <f ca="1">(_xludf.IFNA(VLOOKUP(A266,'ET #16'!D:E,2,FALSE),"0"))</f>
        <v>#NAME?</v>
      </c>
    </row>
    <row r="267" spans="1:14" ht="13" x14ac:dyDescent="0.15">
      <c r="A267" s="4" t="str">
        <f>'Attendance Summary'!A269</f>
        <v>Nyla Lassiter</v>
      </c>
      <c r="B267" s="22" t="e">
        <f t="shared" ca="1" si="0"/>
        <v>#NAME?</v>
      </c>
      <c r="C267" s="22" t="e">
        <f ca="1">(_xludf.IFNA(VLOOKUP(A267,'ET #5'!F:G,2,FALSE),"0"))</f>
        <v>#NAME?</v>
      </c>
      <c r="D267" s="23" t="e">
        <f ca="1">(_xludf.IFNA(VLOOKUP(A267,'ET #6'!F:G,2,FALSE),"0"))</f>
        <v>#NAME?</v>
      </c>
      <c r="E267" s="23" t="e">
        <f ca="1">(_xludf.IFNA(VLOOKUP(A267,'ET #7'!F:G,2,FALSE),"0"))</f>
        <v>#NAME?</v>
      </c>
      <c r="F267" s="23" t="e">
        <f ca="1">(_xludf.IFNA(VLOOKUP(A267,'ET #8'!F:G,2,FALSE),"0"))</f>
        <v>#NAME?</v>
      </c>
      <c r="G267" s="23" t="e">
        <f ca="1">(_xludf.IFNA(VLOOKUP(A267,'ET #9'!F:G,2,FALSE),"0"))</f>
        <v>#NAME?</v>
      </c>
      <c r="H267" s="23" t="e">
        <f ca="1">(_xludf.IFNA(VLOOKUP(A267,'ET #10'!D:E,2,FALSE),"0"))</f>
        <v>#NAME?</v>
      </c>
      <c r="I267" s="23" t="e">
        <f ca="1">(_xludf.IFNA(VLOOKUP(A267,'ET #11'!F:G,2,FALSE),"0"))</f>
        <v>#NAME?</v>
      </c>
      <c r="J267" s="23" t="e">
        <f ca="1">(_xludf.IFNA(VLOOKUP(A267,'ET #12'!F:G,2,FALSE),"0"))</f>
        <v>#NAME?</v>
      </c>
      <c r="K267" s="24" t="e">
        <f ca="1">(_xludf.IFNA(VLOOKUP(A267,'ET #13'!D:E,2,FALSE),"0"))</f>
        <v>#NAME?</v>
      </c>
      <c r="L267" s="24" t="e">
        <f ca="1">(_xludf.IFNA(VLOOKUP(A267,'ET #14'!D:E,2,FALSE),"0"))</f>
        <v>#NAME?</v>
      </c>
      <c r="M267" s="24" t="e">
        <f ca="1">(_xludf.IFNA(VLOOKUP(A267,'ET #15'!D:E,2,FALSE),"0"))</f>
        <v>#NAME?</v>
      </c>
      <c r="N267" s="24" t="e">
        <f ca="1">(_xludf.IFNA(VLOOKUP(A267,'ET #16'!D:E,2,FALSE),"0"))</f>
        <v>#NAME?</v>
      </c>
    </row>
    <row r="268" spans="1:14" ht="13" x14ac:dyDescent="0.15">
      <c r="A268" s="4" t="str">
        <f>'Attendance Summary'!A270</f>
        <v>Omar Islam</v>
      </c>
      <c r="B268" s="22" t="e">
        <f t="shared" ca="1" si="0"/>
        <v>#NAME?</v>
      </c>
      <c r="C268" s="22" t="e">
        <f ca="1">(_xludf.IFNA(VLOOKUP(A268,'ET #5'!F:G,2,FALSE),"0"))</f>
        <v>#NAME?</v>
      </c>
      <c r="D268" s="23" t="e">
        <f ca="1">(_xludf.IFNA(VLOOKUP(A268,'ET #6'!F:G,2,FALSE),"0"))</f>
        <v>#NAME?</v>
      </c>
      <c r="E268" s="23" t="e">
        <f ca="1">(_xludf.IFNA(VLOOKUP(A268,'ET #7'!F:G,2,FALSE),"0"))</f>
        <v>#NAME?</v>
      </c>
      <c r="F268" s="23" t="e">
        <f ca="1">(_xludf.IFNA(VLOOKUP(A268,'ET #8'!F:G,2,FALSE),"0"))</f>
        <v>#NAME?</v>
      </c>
      <c r="G268" s="23" t="e">
        <f ca="1">(_xludf.IFNA(VLOOKUP(A268,'ET #9'!F:G,2,FALSE),"0"))</f>
        <v>#NAME?</v>
      </c>
      <c r="H268" s="23" t="e">
        <f ca="1">(_xludf.IFNA(VLOOKUP(A268,'ET #10'!D:E,2,FALSE),"0"))</f>
        <v>#NAME?</v>
      </c>
      <c r="I268" s="23" t="e">
        <f ca="1">(_xludf.IFNA(VLOOKUP(A268,'ET #11'!F:G,2,FALSE),"0"))</f>
        <v>#NAME?</v>
      </c>
      <c r="J268" s="23" t="e">
        <f ca="1">(_xludf.IFNA(VLOOKUP(A268,'ET #12'!F:G,2,FALSE),"0"))</f>
        <v>#NAME?</v>
      </c>
      <c r="K268" s="24" t="e">
        <f ca="1">(_xludf.IFNA(VLOOKUP(A268,'ET #13'!D:E,2,FALSE),"0"))</f>
        <v>#NAME?</v>
      </c>
      <c r="L268" s="24" t="e">
        <f ca="1">(_xludf.IFNA(VLOOKUP(A268,'ET #14'!D:E,2,FALSE),"0"))</f>
        <v>#NAME?</v>
      </c>
      <c r="M268" s="24" t="e">
        <f ca="1">(_xludf.IFNA(VLOOKUP(A268,'ET #15'!D:E,2,FALSE),"0"))</f>
        <v>#NAME?</v>
      </c>
      <c r="N268" s="24" t="e">
        <f ca="1">(_xludf.IFNA(VLOOKUP(A268,'ET #16'!D:E,2,FALSE),"0"))</f>
        <v>#NAME?</v>
      </c>
    </row>
    <row r="269" spans="1:14" ht="13" x14ac:dyDescent="0.15">
      <c r="A269" s="4" t="str">
        <f>'Attendance Summary'!A271</f>
        <v>Oneza Vhora</v>
      </c>
      <c r="B269" s="22" t="e">
        <f t="shared" ca="1" si="0"/>
        <v>#NAME?</v>
      </c>
      <c r="C269" s="22" t="e">
        <f ca="1">(_xludf.IFNA(VLOOKUP(A269,'ET #5'!F:G,2,FALSE),"0"))</f>
        <v>#NAME?</v>
      </c>
      <c r="D269" s="23" t="e">
        <f ca="1">(_xludf.IFNA(VLOOKUP(A269,'ET #6'!F:G,2,FALSE),"0"))</f>
        <v>#NAME?</v>
      </c>
      <c r="E269" s="23" t="e">
        <f ca="1">(_xludf.IFNA(VLOOKUP(A269,'ET #7'!F:G,2,FALSE),"0"))</f>
        <v>#NAME?</v>
      </c>
      <c r="F269" s="23" t="e">
        <f ca="1">(_xludf.IFNA(VLOOKUP(A269,'ET #8'!F:G,2,FALSE),"0"))</f>
        <v>#NAME?</v>
      </c>
      <c r="G269" s="23" t="e">
        <f ca="1">(_xludf.IFNA(VLOOKUP(A269,'ET #9'!F:G,2,FALSE),"0"))</f>
        <v>#NAME?</v>
      </c>
      <c r="H269" s="23" t="e">
        <f ca="1">(_xludf.IFNA(VLOOKUP(A269,'ET #10'!D:E,2,FALSE),"0"))</f>
        <v>#NAME?</v>
      </c>
      <c r="I269" s="23" t="e">
        <f ca="1">(_xludf.IFNA(VLOOKUP(A269,'ET #11'!F:G,2,FALSE),"0"))</f>
        <v>#NAME?</v>
      </c>
      <c r="J269" s="23" t="e">
        <f ca="1">(_xludf.IFNA(VLOOKUP(A269,'ET #12'!F:G,2,FALSE),"0"))</f>
        <v>#NAME?</v>
      </c>
      <c r="K269" s="24" t="e">
        <f ca="1">(_xludf.IFNA(VLOOKUP(A269,'ET #13'!D:E,2,FALSE),"0"))</f>
        <v>#NAME?</v>
      </c>
      <c r="L269" s="24" t="e">
        <f ca="1">(_xludf.IFNA(VLOOKUP(A269,'ET #14'!D:E,2,FALSE),"0"))</f>
        <v>#NAME?</v>
      </c>
      <c r="M269" s="24" t="e">
        <f ca="1">(_xludf.IFNA(VLOOKUP(A269,'ET #15'!D:E,2,FALSE),"0"))</f>
        <v>#NAME?</v>
      </c>
      <c r="N269" s="24" t="e">
        <f ca="1">(_xludf.IFNA(VLOOKUP(A269,'ET #16'!D:E,2,FALSE),"0"))</f>
        <v>#NAME?</v>
      </c>
    </row>
    <row r="270" spans="1:14" ht="13" x14ac:dyDescent="0.15">
      <c r="A270" s="4" t="str">
        <f>'Attendance Summary'!A272</f>
        <v>Paisley Tramp</v>
      </c>
      <c r="B270" s="22" t="e">
        <f t="shared" ca="1" si="0"/>
        <v>#NAME?</v>
      </c>
      <c r="C270" s="22" t="e">
        <f ca="1">(_xludf.IFNA(VLOOKUP(A270,'ET #5'!F:G,2,FALSE),"0"))</f>
        <v>#NAME?</v>
      </c>
      <c r="D270" s="23" t="e">
        <f ca="1">(_xludf.IFNA(VLOOKUP(A270,'ET #6'!F:G,2,FALSE),"0"))</f>
        <v>#NAME?</v>
      </c>
      <c r="E270" s="23" t="e">
        <f ca="1">(_xludf.IFNA(VLOOKUP(A270,'ET #7'!F:G,2,FALSE),"0"))</f>
        <v>#NAME?</v>
      </c>
      <c r="F270" s="23" t="e">
        <f ca="1">(_xludf.IFNA(VLOOKUP(A270,'ET #8'!F:G,2,FALSE),"0"))</f>
        <v>#NAME?</v>
      </c>
      <c r="G270" s="23" t="e">
        <f ca="1">(_xludf.IFNA(VLOOKUP(A270,'ET #9'!F:G,2,FALSE),"0"))</f>
        <v>#NAME?</v>
      </c>
      <c r="H270" s="23" t="e">
        <f ca="1">(_xludf.IFNA(VLOOKUP(A270,'ET #10'!D:E,2,FALSE),"0"))</f>
        <v>#NAME?</v>
      </c>
      <c r="I270" s="23" t="e">
        <f ca="1">(_xludf.IFNA(VLOOKUP(A270,'ET #11'!F:G,2,FALSE),"0"))</f>
        <v>#NAME?</v>
      </c>
      <c r="J270" s="23" t="e">
        <f ca="1">(_xludf.IFNA(VLOOKUP(A270,'ET #12'!F:G,2,FALSE),"0"))</f>
        <v>#NAME?</v>
      </c>
      <c r="K270" s="24" t="e">
        <f ca="1">(_xludf.IFNA(VLOOKUP(A270,'ET #13'!D:E,2,FALSE),"0"))</f>
        <v>#NAME?</v>
      </c>
      <c r="L270" s="24" t="e">
        <f ca="1">(_xludf.IFNA(VLOOKUP(A270,'ET #14'!D:E,2,FALSE),"0"))</f>
        <v>#NAME?</v>
      </c>
      <c r="M270" s="24" t="e">
        <f ca="1">(_xludf.IFNA(VLOOKUP(A270,'ET #15'!D:E,2,FALSE),"0"))</f>
        <v>#NAME?</v>
      </c>
      <c r="N270" s="24" t="e">
        <f ca="1">(_xludf.IFNA(VLOOKUP(A270,'ET #16'!D:E,2,FALSE),"0"))</f>
        <v>#NAME?</v>
      </c>
    </row>
    <row r="271" spans="1:14" ht="13" x14ac:dyDescent="0.15">
      <c r="A271" s="4" t="str">
        <f>'Attendance Summary'!A273</f>
        <v>Parker Leveque</v>
      </c>
      <c r="B271" s="22" t="e">
        <f t="shared" ca="1" si="0"/>
        <v>#NAME?</v>
      </c>
      <c r="C271" s="22" t="e">
        <f ca="1">(_xludf.IFNA(VLOOKUP(A271,'ET #5'!F:G,2,FALSE),"0"))</f>
        <v>#NAME?</v>
      </c>
      <c r="D271" s="23" t="e">
        <f ca="1">(_xludf.IFNA(VLOOKUP(A271,'ET #6'!F:G,2,FALSE),"0"))</f>
        <v>#NAME?</v>
      </c>
      <c r="E271" s="23" t="e">
        <f ca="1">(_xludf.IFNA(VLOOKUP(A271,'ET #7'!F:G,2,FALSE),"0"))</f>
        <v>#NAME?</v>
      </c>
      <c r="F271" s="23" t="e">
        <f ca="1">(_xludf.IFNA(VLOOKUP(A271,'ET #8'!F:G,2,FALSE),"0"))</f>
        <v>#NAME?</v>
      </c>
      <c r="G271" s="23" t="e">
        <f ca="1">(_xludf.IFNA(VLOOKUP(A271,'ET #9'!F:G,2,FALSE),"0"))</f>
        <v>#NAME?</v>
      </c>
      <c r="H271" s="23" t="e">
        <f ca="1">(_xludf.IFNA(VLOOKUP(A271,'ET #10'!D:E,2,FALSE),"0"))</f>
        <v>#NAME?</v>
      </c>
      <c r="I271" s="23" t="e">
        <f ca="1">(_xludf.IFNA(VLOOKUP(A271,'ET #11'!F:G,2,FALSE),"0"))</f>
        <v>#NAME?</v>
      </c>
      <c r="J271" s="23" t="e">
        <f ca="1">(_xludf.IFNA(VLOOKUP(A271,'ET #12'!F:G,2,FALSE),"0"))</f>
        <v>#NAME?</v>
      </c>
      <c r="K271" s="24" t="e">
        <f ca="1">(_xludf.IFNA(VLOOKUP(A271,'ET #13'!D:E,2,FALSE),"0"))</f>
        <v>#NAME?</v>
      </c>
      <c r="L271" s="24" t="e">
        <f ca="1">(_xludf.IFNA(VLOOKUP(A271,'ET #14'!D:E,2,FALSE),"0"))</f>
        <v>#NAME?</v>
      </c>
      <c r="M271" s="24" t="e">
        <f ca="1">(_xludf.IFNA(VLOOKUP(A271,'ET #15'!D:E,2,FALSE),"0"))</f>
        <v>#NAME?</v>
      </c>
      <c r="N271" s="24" t="e">
        <f ca="1">(_xludf.IFNA(VLOOKUP(A271,'ET #16'!D:E,2,FALSE),"0"))</f>
        <v>#NAME?</v>
      </c>
    </row>
    <row r="272" spans="1:14" ht="13" x14ac:dyDescent="0.15">
      <c r="A272" s="4" t="str">
        <f>'Attendance Summary'!A274</f>
        <v>Paw Wah</v>
      </c>
      <c r="B272" s="22" t="e">
        <f t="shared" ca="1" si="0"/>
        <v>#NAME?</v>
      </c>
      <c r="C272" s="22" t="e">
        <f ca="1">(_xludf.IFNA(VLOOKUP(A272,'ET #5'!F:G,2,FALSE),"0"))</f>
        <v>#NAME?</v>
      </c>
      <c r="D272" s="23" t="e">
        <f ca="1">(_xludf.IFNA(VLOOKUP(A272,'ET #6'!F:G,2,FALSE),"0"))</f>
        <v>#NAME?</v>
      </c>
      <c r="E272" s="23" t="e">
        <f ca="1">(_xludf.IFNA(VLOOKUP(A272,'ET #7'!F:G,2,FALSE),"0"))</f>
        <v>#NAME?</v>
      </c>
      <c r="F272" s="23" t="e">
        <f ca="1">(_xludf.IFNA(VLOOKUP(A272,'ET #8'!F:G,2,FALSE),"0"))</f>
        <v>#NAME?</v>
      </c>
      <c r="G272" s="23" t="e">
        <f ca="1">(_xludf.IFNA(VLOOKUP(A272,'ET #9'!F:G,2,FALSE),"0"))</f>
        <v>#NAME?</v>
      </c>
      <c r="H272" s="23" t="e">
        <f ca="1">(_xludf.IFNA(VLOOKUP(A272,'ET #10'!D:E,2,FALSE),"0"))</f>
        <v>#NAME?</v>
      </c>
      <c r="I272" s="23" t="e">
        <f ca="1">(_xludf.IFNA(VLOOKUP(A272,'ET #11'!F:G,2,FALSE),"0"))</f>
        <v>#NAME?</v>
      </c>
      <c r="J272" s="23" t="e">
        <f ca="1">(_xludf.IFNA(VLOOKUP(A272,'ET #12'!F:G,2,FALSE),"0"))</f>
        <v>#NAME?</v>
      </c>
      <c r="K272" s="24" t="e">
        <f ca="1">(_xludf.IFNA(VLOOKUP(A272,'ET #13'!D:E,2,FALSE),"0"))</f>
        <v>#NAME?</v>
      </c>
      <c r="L272" s="24" t="e">
        <f ca="1">(_xludf.IFNA(VLOOKUP(A272,'ET #14'!D:E,2,FALSE),"0"))</f>
        <v>#NAME?</v>
      </c>
      <c r="M272" s="24" t="e">
        <f ca="1">(_xludf.IFNA(VLOOKUP(A272,'ET #15'!D:E,2,FALSE),"0"))</f>
        <v>#NAME?</v>
      </c>
      <c r="N272" s="24" t="e">
        <f ca="1">(_xludf.IFNA(VLOOKUP(A272,'ET #16'!D:E,2,FALSE),"0"))</f>
        <v>#NAME?</v>
      </c>
    </row>
    <row r="273" spans="1:14" ht="13" x14ac:dyDescent="0.15">
      <c r="A273" s="4" t="str">
        <f>'Attendance Summary'!A275</f>
        <v>Pradeep Tamang</v>
      </c>
      <c r="B273" s="22" t="e">
        <f t="shared" ca="1" si="0"/>
        <v>#NAME?</v>
      </c>
      <c r="C273" s="22" t="e">
        <f ca="1">(_xludf.IFNA(VLOOKUP(A273,'ET #5'!F:G,2,FALSE),"0"))</f>
        <v>#NAME?</v>
      </c>
      <c r="D273" s="23" t="e">
        <f ca="1">(_xludf.IFNA(VLOOKUP(A273,'ET #6'!F:G,2,FALSE),"0"))</f>
        <v>#NAME?</v>
      </c>
      <c r="E273" s="23" t="e">
        <f ca="1">(_xludf.IFNA(VLOOKUP(A273,'ET #7'!F:G,2,FALSE),"0"))</f>
        <v>#NAME?</v>
      </c>
      <c r="F273" s="23" t="e">
        <f ca="1">(_xludf.IFNA(VLOOKUP(A273,'ET #8'!F:G,2,FALSE),"0"))</f>
        <v>#NAME?</v>
      </c>
      <c r="G273" s="23" t="e">
        <f ca="1">(_xludf.IFNA(VLOOKUP(A273,'ET #9'!F:G,2,FALSE),"0"))</f>
        <v>#NAME?</v>
      </c>
      <c r="H273" s="23" t="e">
        <f ca="1">(_xludf.IFNA(VLOOKUP(A273,'ET #10'!D:E,2,FALSE),"0"))</f>
        <v>#NAME?</v>
      </c>
      <c r="I273" s="23" t="e">
        <f ca="1">(_xludf.IFNA(VLOOKUP(A273,'ET #11'!F:G,2,FALSE),"0"))</f>
        <v>#NAME?</v>
      </c>
      <c r="J273" s="23" t="e">
        <f ca="1">(_xludf.IFNA(VLOOKUP(A273,'ET #12'!F:G,2,FALSE),"0"))</f>
        <v>#NAME?</v>
      </c>
      <c r="K273" s="24" t="e">
        <f ca="1">(_xludf.IFNA(VLOOKUP(A273,'ET #13'!D:E,2,FALSE),"0"))</f>
        <v>#NAME?</v>
      </c>
      <c r="L273" s="24" t="e">
        <f ca="1">(_xludf.IFNA(VLOOKUP(A273,'ET #14'!D:E,2,FALSE),"0"))</f>
        <v>#NAME?</v>
      </c>
      <c r="M273" s="24" t="e">
        <f ca="1">(_xludf.IFNA(VLOOKUP(A273,'ET #15'!D:E,2,FALSE),"0"))</f>
        <v>#NAME?</v>
      </c>
      <c r="N273" s="24" t="e">
        <f ca="1">(_xludf.IFNA(VLOOKUP(A273,'ET #16'!D:E,2,FALSE),"0"))</f>
        <v>#NAME?</v>
      </c>
    </row>
    <row r="274" spans="1:14" ht="13" x14ac:dyDescent="0.15">
      <c r="A274" s="4" t="str">
        <f>'Attendance Summary'!A276</f>
        <v>Pranav Rao</v>
      </c>
      <c r="B274" s="22" t="e">
        <f t="shared" ca="1" si="0"/>
        <v>#NAME?</v>
      </c>
      <c r="C274" s="22" t="e">
        <f ca="1">(_xludf.IFNA(VLOOKUP(A274,'ET #5'!F:G,2,FALSE),"0"))</f>
        <v>#NAME?</v>
      </c>
      <c r="D274" s="23" t="e">
        <f ca="1">(_xludf.IFNA(VLOOKUP(A274,'ET #6'!F:G,2,FALSE),"0"))</f>
        <v>#NAME?</v>
      </c>
      <c r="E274" s="23" t="e">
        <f ca="1">(_xludf.IFNA(VLOOKUP(A274,'ET #7'!F:G,2,FALSE),"0"))</f>
        <v>#NAME?</v>
      </c>
      <c r="F274" s="23" t="e">
        <f ca="1">(_xludf.IFNA(VLOOKUP(A274,'ET #8'!F:G,2,FALSE),"0"))</f>
        <v>#NAME?</v>
      </c>
      <c r="G274" s="23" t="e">
        <f ca="1">(_xludf.IFNA(VLOOKUP(A274,'ET #9'!F:G,2,FALSE),"0"))</f>
        <v>#NAME?</v>
      </c>
      <c r="H274" s="23" t="e">
        <f ca="1">(_xludf.IFNA(VLOOKUP(A274,'ET #10'!D:E,2,FALSE),"0"))</f>
        <v>#NAME?</v>
      </c>
      <c r="I274" s="23" t="e">
        <f ca="1">(_xludf.IFNA(VLOOKUP(A274,'ET #11'!F:G,2,FALSE),"0"))</f>
        <v>#NAME?</v>
      </c>
      <c r="J274" s="23" t="e">
        <f ca="1">(_xludf.IFNA(VLOOKUP(A274,'ET #12'!F:G,2,FALSE),"0"))</f>
        <v>#NAME?</v>
      </c>
      <c r="K274" s="24" t="e">
        <f ca="1">(_xludf.IFNA(VLOOKUP(A274,'ET #13'!D:E,2,FALSE),"0"))</f>
        <v>#NAME?</v>
      </c>
      <c r="L274" s="24" t="e">
        <f ca="1">(_xludf.IFNA(VLOOKUP(A274,'ET #14'!D:E,2,FALSE),"0"))</f>
        <v>#NAME?</v>
      </c>
      <c r="M274" s="24" t="e">
        <f ca="1">(_xludf.IFNA(VLOOKUP(A274,'ET #15'!D:E,2,FALSE),"0"))</f>
        <v>#NAME?</v>
      </c>
      <c r="N274" s="24" t="e">
        <f ca="1">(_xludf.IFNA(VLOOKUP(A274,'ET #16'!D:E,2,FALSE),"0"))</f>
        <v>#NAME?</v>
      </c>
    </row>
    <row r="275" spans="1:14" ht="13" x14ac:dyDescent="0.15">
      <c r="A275" s="4" t="str">
        <f>'Attendance Summary'!A277</f>
        <v>Pranit Arya</v>
      </c>
      <c r="B275" s="22" t="e">
        <f t="shared" ca="1" si="0"/>
        <v>#NAME?</v>
      </c>
      <c r="C275" s="22" t="e">
        <f ca="1">(_xludf.IFNA(VLOOKUP(A275,'ET #5'!F:G,2,FALSE),"0"))</f>
        <v>#NAME?</v>
      </c>
      <c r="D275" s="23" t="e">
        <f ca="1">(_xludf.IFNA(VLOOKUP(A275,'ET #6'!F:G,2,FALSE),"0"))</f>
        <v>#NAME?</v>
      </c>
      <c r="E275" s="23" t="e">
        <f ca="1">(_xludf.IFNA(VLOOKUP(A275,'ET #7'!F:G,2,FALSE),"0"))</f>
        <v>#NAME?</v>
      </c>
      <c r="F275" s="23" t="e">
        <f ca="1">(_xludf.IFNA(VLOOKUP(A275,'ET #8'!F:G,2,FALSE),"0"))</f>
        <v>#NAME?</v>
      </c>
      <c r="G275" s="23" t="e">
        <f ca="1">(_xludf.IFNA(VLOOKUP(A275,'ET #9'!F:G,2,FALSE),"0"))</f>
        <v>#NAME?</v>
      </c>
      <c r="H275" s="23" t="e">
        <f ca="1">(_xludf.IFNA(VLOOKUP(A275,'ET #10'!D:E,2,FALSE),"0"))</f>
        <v>#NAME?</v>
      </c>
      <c r="I275" s="23" t="e">
        <f ca="1">(_xludf.IFNA(VLOOKUP(A275,'ET #11'!F:G,2,FALSE),"0"))</f>
        <v>#NAME?</v>
      </c>
      <c r="J275" s="23" t="e">
        <f ca="1">(_xludf.IFNA(VLOOKUP(A275,'ET #12'!F:G,2,FALSE),"0"))</f>
        <v>#NAME?</v>
      </c>
      <c r="K275" s="24" t="e">
        <f ca="1">(_xludf.IFNA(VLOOKUP(A275,'ET #13'!D:E,2,FALSE),"0"))</f>
        <v>#NAME?</v>
      </c>
      <c r="L275" s="24" t="e">
        <f ca="1">(_xludf.IFNA(VLOOKUP(A275,'ET #14'!D:E,2,FALSE),"0"))</f>
        <v>#NAME?</v>
      </c>
      <c r="M275" s="24" t="e">
        <f ca="1">(_xludf.IFNA(VLOOKUP(A275,'ET #15'!D:E,2,FALSE),"0"))</f>
        <v>#NAME?</v>
      </c>
      <c r="N275" s="24" t="e">
        <f ca="1">(_xludf.IFNA(VLOOKUP(A275,'ET #16'!D:E,2,FALSE),"0"))</f>
        <v>#NAME?</v>
      </c>
    </row>
    <row r="276" spans="1:14" ht="13" x14ac:dyDescent="0.15">
      <c r="A276" s="4" t="str">
        <f>'Attendance Summary'!A278</f>
        <v>Quavon Jones</v>
      </c>
      <c r="B276" s="22" t="e">
        <f t="shared" ca="1" si="0"/>
        <v>#NAME?</v>
      </c>
      <c r="C276" s="22" t="e">
        <f ca="1">(_xludf.IFNA(VLOOKUP(A276,'ET #5'!F:G,2,FALSE),"0"))</f>
        <v>#NAME?</v>
      </c>
      <c r="D276" s="23" t="e">
        <f ca="1">(_xludf.IFNA(VLOOKUP(A276,'ET #6'!F:G,2,FALSE),"0"))</f>
        <v>#NAME?</v>
      </c>
      <c r="E276" s="23" t="e">
        <f ca="1">(_xludf.IFNA(VLOOKUP(A276,'ET #7'!F:G,2,FALSE),"0"))</f>
        <v>#NAME?</v>
      </c>
      <c r="F276" s="23" t="e">
        <f ca="1">(_xludf.IFNA(VLOOKUP(A276,'ET #8'!F:G,2,FALSE),"0"))</f>
        <v>#NAME?</v>
      </c>
      <c r="G276" s="23" t="e">
        <f ca="1">(_xludf.IFNA(VLOOKUP(A276,'ET #9'!F:G,2,FALSE),"0"))</f>
        <v>#NAME?</v>
      </c>
      <c r="H276" s="23" t="e">
        <f ca="1">(_xludf.IFNA(VLOOKUP(A276,'ET #10'!D:E,2,FALSE),"0"))</f>
        <v>#NAME?</v>
      </c>
      <c r="I276" s="23" t="e">
        <f ca="1">(_xludf.IFNA(VLOOKUP(A276,'ET #11'!F:G,2,FALSE),"0"))</f>
        <v>#NAME?</v>
      </c>
      <c r="J276" s="23" t="e">
        <f ca="1">(_xludf.IFNA(VLOOKUP(A276,'ET #12'!F:G,2,FALSE),"0"))</f>
        <v>#NAME?</v>
      </c>
      <c r="K276" s="24" t="e">
        <f ca="1">(_xludf.IFNA(VLOOKUP(A276,'ET #13'!D:E,2,FALSE),"0"))</f>
        <v>#NAME?</v>
      </c>
      <c r="L276" s="24" t="e">
        <f ca="1">(_xludf.IFNA(VLOOKUP(A276,'ET #14'!D:E,2,FALSE),"0"))</f>
        <v>#NAME?</v>
      </c>
      <c r="M276" s="24" t="e">
        <f ca="1">(_xludf.IFNA(VLOOKUP(A276,'ET #15'!D:E,2,FALSE),"0"))</f>
        <v>#NAME?</v>
      </c>
      <c r="N276" s="24" t="e">
        <f ca="1">(_xludf.IFNA(VLOOKUP(A276,'ET #16'!D:E,2,FALSE),"0"))</f>
        <v>#NAME?</v>
      </c>
    </row>
    <row r="277" spans="1:14" ht="13" x14ac:dyDescent="0.15">
      <c r="A277" s="4" t="str">
        <f>'Attendance Summary'!A279</f>
        <v>Raafeh Ahmed</v>
      </c>
      <c r="B277" s="22" t="e">
        <f t="shared" ca="1" si="0"/>
        <v>#NAME?</v>
      </c>
      <c r="C277" s="22" t="e">
        <f ca="1">(_xludf.IFNA(VLOOKUP(A277,'ET #5'!F:G,2,FALSE),"0"))</f>
        <v>#NAME?</v>
      </c>
      <c r="D277" s="23" t="e">
        <f ca="1">(_xludf.IFNA(VLOOKUP(A277,'ET #6'!F:G,2,FALSE),"0"))</f>
        <v>#NAME?</v>
      </c>
      <c r="E277" s="23" t="e">
        <f ca="1">(_xludf.IFNA(VLOOKUP(A277,'ET #7'!F:G,2,FALSE),"0"))</f>
        <v>#NAME?</v>
      </c>
      <c r="F277" s="23" t="e">
        <f ca="1">(_xludf.IFNA(VLOOKUP(A277,'ET #8'!F:G,2,FALSE),"0"))</f>
        <v>#NAME?</v>
      </c>
      <c r="G277" s="23" t="e">
        <f ca="1">(_xludf.IFNA(VLOOKUP(A277,'ET #9'!F:G,2,FALSE),"0"))</f>
        <v>#NAME?</v>
      </c>
      <c r="H277" s="23" t="e">
        <f ca="1">(_xludf.IFNA(VLOOKUP(A277,'ET #10'!D:E,2,FALSE),"0"))</f>
        <v>#NAME?</v>
      </c>
      <c r="I277" s="23" t="e">
        <f ca="1">(_xludf.IFNA(VLOOKUP(A277,'ET #11'!F:G,2,FALSE),"0"))</f>
        <v>#NAME?</v>
      </c>
      <c r="J277" s="23" t="e">
        <f ca="1">(_xludf.IFNA(VLOOKUP(A277,'ET #12'!F:G,2,FALSE),"0"))</f>
        <v>#NAME?</v>
      </c>
      <c r="K277" s="24" t="e">
        <f ca="1">(_xludf.IFNA(VLOOKUP(A277,'ET #13'!D:E,2,FALSE),"0"))</f>
        <v>#NAME?</v>
      </c>
      <c r="L277" s="24" t="e">
        <f ca="1">(_xludf.IFNA(VLOOKUP(A277,'ET #14'!D:E,2,FALSE),"0"))</f>
        <v>#NAME?</v>
      </c>
      <c r="M277" s="24" t="e">
        <f ca="1">(_xludf.IFNA(VLOOKUP(A277,'ET #15'!D:E,2,FALSE),"0"))</f>
        <v>#NAME?</v>
      </c>
      <c r="N277" s="24" t="e">
        <f ca="1">(_xludf.IFNA(VLOOKUP(A277,'ET #16'!D:E,2,FALSE),"0"))</f>
        <v>#NAME?</v>
      </c>
    </row>
    <row r="278" spans="1:14" ht="13" x14ac:dyDescent="0.15">
      <c r="A278" s="4" t="str">
        <f>'Attendance Summary'!A280</f>
        <v>Rameez Khawaja</v>
      </c>
      <c r="B278" s="22" t="e">
        <f t="shared" ca="1" si="0"/>
        <v>#NAME?</v>
      </c>
      <c r="C278" s="22" t="e">
        <f ca="1">(_xludf.IFNA(VLOOKUP(A278,'ET #5'!F:G,2,FALSE),"0"))</f>
        <v>#NAME?</v>
      </c>
      <c r="D278" s="23" t="e">
        <f ca="1">(_xludf.IFNA(VLOOKUP(A278,'ET #6'!F:G,2,FALSE),"0"))</f>
        <v>#NAME?</v>
      </c>
      <c r="E278" s="23" t="e">
        <f ca="1">(_xludf.IFNA(VLOOKUP(A278,'ET #7'!F:G,2,FALSE),"0"))</f>
        <v>#NAME?</v>
      </c>
      <c r="F278" s="23" t="e">
        <f ca="1">(_xludf.IFNA(VLOOKUP(A278,'ET #8'!F:G,2,FALSE),"0"))</f>
        <v>#NAME?</v>
      </c>
      <c r="G278" s="23" t="e">
        <f ca="1">(_xludf.IFNA(VLOOKUP(A278,'ET #9'!F:G,2,FALSE),"0"))</f>
        <v>#NAME?</v>
      </c>
      <c r="H278" s="23" t="e">
        <f ca="1">(_xludf.IFNA(VLOOKUP(A278,'ET #10'!D:E,2,FALSE),"0"))</f>
        <v>#NAME?</v>
      </c>
      <c r="I278" s="23" t="e">
        <f ca="1">(_xludf.IFNA(VLOOKUP(A278,'ET #11'!F:G,2,FALSE),"0"))</f>
        <v>#NAME?</v>
      </c>
      <c r="J278" s="23" t="e">
        <f ca="1">(_xludf.IFNA(VLOOKUP(A278,'ET #12'!F:G,2,FALSE),"0"))</f>
        <v>#NAME?</v>
      </c>
      <c r="K278" s="24" t="e">
        <f ca="1">(_xludf.IFNA(VLOOKUP(A278,'ET #13'!D:E,2,FALSE),"0"))</f>
        <v>#NAME?</v>
      </c>
      <c r="L278" s="24" t="e">
        <f ca="1">(_xludf.IFNA(VLOOKUP(A278,'ET #14'!D:E,2,FALSE),"0"))</f>
        <v>#NAME?</v>
      </c>
      <c r="M278" s="24" t="e">
        <f ca="1">(_xludf.IFNA(VLOOKUP(A278,'ET #15'!D:E,2,FALSE),"0"))</f>
        <v>#NAME?</v>
      </c>
      <c r="N278" s="24" t="e">
        <f ca="1">(_xludf.IFNA(VLOOKUP(A278,'ET #16'!D:E,2,FALSE),"0"))</f>
        <v>#NAME?</v>
      </c>
    </row>
    <row r="279" spans="1:14" ht="13" x14ac:dyDescent="0.15">
      <c r="A279" s="4" t="str">
        <f>'Attendance Summary'!A281</f>
        <v>Rand Lindsey</v>
      </c>
      <c r="B279" s="22" t="e">
        <f t="shared" ca="1" si="0"/>
        <v>#NAME?</v>
      </c>
      <c r="C279" s="22" t="e">
        <f ca="1">(_xludf.IFNA(VLOOKUP(A279,'ET #5'!F:G,2,FALSE),"0"))</f>
        <v>#NAME?</v>
      </c>
      <c r="D279" s="23" t="e">
        <f ca="1">(_xludf.IFNA(VLOOKUP(A279,'ET #6'!F:G,2,FALSE),"0"))</f>
        <v>#NAME?</v>
      </c>
      <c r="E279" s="23" t="e">
        <f ca="1">(_xludf.IFNA(VLOOKUP(A279,'ET #7'!F:G,2,FALSE),"0"))</f>
        <v>#NAME?</v>
      </c>
      <c r="F279" s="23" t="e">
        <f ca="1">(_xludf.IFNA(VLOOKUP(A279,'ET #8'!F:G,2,FALSE),"0"))</f>
        <v>#NAME?</v>
      </c>
      <c r="G279" s="23" t="e">
        <f ca="1">(_xludf.IFNA(VLOOKUP(A279,'ET #9'!F:G,2,FALSE),"0"))</f>
        <v>#NAME?</v>
      </c>
      <c r="H279" s="23" t="e">
        <f ca="1">(_xludf.IFNA(VLOOKUP(A279,'ET #10'!D:E,2,FALSE),"0"))</f>
        <v>#NAME?</v>
      </c>
      <c r="I279" s="23" t="e">
        <f ca="1">(_xludf.IFNA(VLOOKUP(A279,'ET #11'!F:G,2,FALSE),"0"))</f>
        <v>#NAME?</v>
      </c>
      <c r="J279" s="23" t="e">
        <f ca="1">(_xludf.IFNA(VLOOKUP(A279,'ET #12'!F:G,2,FALSE),"0"))</f>
        <v>#NAME?</v>
      </c>
      <c r="K279" s="24" t="e">
        <f ca="1">(_xludf.IFNA(VLOOKUP(A279,'ET #13'!D:E,2,FALSE),"0"))</f>
        <v>#NAME?</v>
      </c>
      <c r="L279" s="24" t="e">
        <f ca="1">(_xludf.IFNA(VLOOKUP(A279,'ET #14'!D:E,2,FALSE),"0"))</f>
        <v>#NAME?</v>
      </c>
      <c r="M279" s="24" t="e">
        <f ca="1">(_xludf.IFNA(VLOOKUP(A279,'ET #15'!D:E,2,FALSE),"0"))</f>
        <v>#NAME?</v>
      </c>
      <c r="N279" s="24" t="e">
        <f ca="1">(_xludf.IFNA(VLOOKUP(A279,'ET #16'!D:E,2,FALSE),"0"))</f>
        <v>#NAME?</v>
      </c>
    </row>
    <row r="280" spans="1:14" ht="13" x14ac:dyDescent="0.15">
      <c r="A280" s="4" t="str">
        <f>'Attendance Summary'!A282</f>
        <v>Rashi Yadav</v>
      </c>
      <c r="B280" s="22" t="e">
        <f t="shared" ca="1" si="0"/>
        <v>#NAME?</v>
      </c>
      <c r="C280" s="22" t="e">
        <f ca="1">(_xludf.IFNA(VLOOKUP(A280,'ET #5'!F:G,2,FALSE),"0"))</f>
        <v>#NAME?</v>
      </c>
      <c r="D280" s="23" t="e">
        <f ca="1">(_xludf.IFNA(VLOOKUP(A280,'ET #6'!F:G,2,FALSE),"0"))</f>
        <v>#NAME?</v>
      </c>
      <c r="E280" s="23" t="e">
        <f ca="1">(_xludf.IFNA(VLOOKUP(A280,'ET #7'!F:G,2,FALSE),"0"))</f>
        <v>#NAME?</v>
      </c>
      <c r="F280" s="23" t="e">
        <f ca="1">(_xludf.IFNA(VLOOKUP(A280,'ET #8'!F:G,2,FALSE),"0"))</f>
        <v>#NAME?</v>
      </c>
      <c r="G280" s="23" t="e">
        <f ca="1">(_xludf.IFNA(VLOOKUP(A280,'ET #9'!F:G,2,FALSE),"0"))</f>
        <v>#NAME?</v>
      </c>
      <c r="H280" s="23" t="e">
        <f ca="1">(_xludf.IFNA(VLOOKUP(A280,'ET #10'!D:E,2,FALSE),"0"))</f>
        <v>#NAME?</v>
      </c>
      <c r="I280" s="23" t="e">
        <f ca="1">(_xludf.IFNA(VLOOKUP(A280,'ET #11'!F:G,2,FALSE),"0"))</f>
        <v>#NAME?</v>
      </c>
      <c r="J280" s="23" t="e">
        <f ca="1">(_xludf.IFNA(VLOOKUP(A280,'ET #12'!F:G,2,FALSE),"0"))</f>
        <v>#NAME?</v>
      </c>
      <c r="K280" s="24" t="e">
        <f ca="1">(_xludf.IFNA(VLOOKUP(A280,'ET #13'!D:E,2,FALSE),"0"))</f>
        <v>#NAME?</v>
      </c>
      <c r="L280" s="24" t="e">
        <f ca="1">(_xludf.IFNA(VLOOKUP(A280,'ET #14'!D:E,2,FALSE),"0"))</f>
        <v>#NAME?</v>
      </c>
      <c r="M280" s="24" t="e">
        <f ca="1">(_xludf.IFNA(VLOOKUP(A280,'ET #15'!D:E,2,FALSE),"0"))</f>
        <v>#NAME?</v>
      </c>
      <c r="N280" s="24" t="e">
        <f ca="1">(_xludf.IFNA(VLOOKUP(A280,'ET #16'!D:E,2,FALSE),"0"))</f>
        <v>#NAME?</v>
      </c>
    </row>
    <row r="281" spans="1:14" ht="13" x14ac:dyDescent="0.15">
      <c r="A281" s="4" t="str">
        <f>'Attendance Summary'!A283</f>
        <v>Regina DeCuire</v>
      </c>
      <c r="B281" s="22" t="e">
        <f t="shared" ca="1" si="0"/>
        <v>#NAME?</v>
      </c>
      <c r="C281" s="22" t="e">
        <f ca="1">(_xludf.IFNA(VLOOKUP(A281,'ET #5'!F:G,2,FALSE),"0"))</f>
        <v>#NAME?</v>
      </c>
      <c r="D281" s="23" t="e">
        <f ca="1">(_xludf.IFNA(VLOOKUP(A281,'ET #6'!F:G,2,FALSE),"0"))</f>
        <v>#NAME?</v>
      </c>
      <c r="E281" s="23" t="e">
        <f ca="1">(_xludf.IFNA(VLOOKUP(A281,'ET #7'!F:G,2,FALSE),"0"))</f>
        <v>#NAME?</v>
      </c>
      <c r="F281" s="23" t="e">
        <f ca="1">(_xludf.IFNA(VLOOKUP(A281,'ET #8'!F:G,2,FALSE),"0"))</f>
        <v>#NAME?</v>
      </c>
      <c r="G281" s="23" t="e">
        <f ca="1">(_xludf.IFNA(VLOOKUP(A281,'ET #9'!F:G,2,FALSE),"0"))</f>
        <v>#NAME?</v>
      </c>
      <c r="H281" s="23" t="e">
        <f ca="1">(_xludf.IFNA(VLOOKUP(A281,'ET #10'!D:E,2,FALSE),"0"))</f>
        <v>#NAME?</v>
      </c>
      <c r="I281" s="23" t="e">
        <f ca="1">(_xludf.IFNA(VLOOKUP(A281,'ET #11'!F:G,2,FALSE),"0"))</f>
        <v>#NAME?</v>
      </c>
      <c r="J281" s="23" t="e">
        <f ca="1">(_xludf.IFNA(VLOOKUP(A281,'ET #12'!F:G,2,FALSE),"0"))</f>
        <v>#NAME?</v>
      </c>
      <c r="K281" s="24" t="e">
        <f ca="1">(_xludf.IFNA(VLOOKUP(A281,'ET #13'!D:E,2,FALSE),"0"))</f>
        <v>#NAME?</v>
      </c>
      <c r="L281" s="24" t="e">
        <f ca="1">(_xludf.IFNA(VLOOKUP(A281,'ET #14'!D:E,2,FALSE),"0"))</f>
        <v>#NAME?</v>
      </c>
      <c r="M281" s="24" t="e">
        <f ca="1">(_xludf.IFNA(VLOOKUP(A281,'ET #15'!D:E,2,FALSE),"0"))</f>
        <v>#NAME?</v>
      </c>
      <c r="N281" s="24" t="e">
        <f ca="1">(_xludf.IFNA(VLOOKUP(A281,'ET #16'!D:E,2,FALSE),"0"))</f>
        <v>#NAME?</v>
      </c>
    </row>
    <row r="282" spans="1:14" ht="13" x14ac:dyDescent="0.15">
      <c r="A282" s="4" t="str">
        <f>'Attendance Summary'!A284</f>
        <v>Ricardo Luna</v>
      </c>
      <c r="B282" s="22" t="e">
        <f t="shared" ca="1" si="0"/>
        <v>#NAME?</v>
      </c>
      <c r="C282" s="22" t="e">
        <f ca="1">(_xludf.IFNA(VLOOKUP(A282,'ET #5'!F:G,2,FALSE),"0"))</f>
        <v>#NAME?</v>
      </c>
      <c r="D282" s="23" t="e">
        <f ca="1">(_xludf.IFNA(VLOOKUP(A282,'ET #6'!F:G,2,FALSE),"0"))</f>
        <v>#NAME?</v>
      </c>
      <c r="E282" s="23" t="e">
        <f ca="1">(_xludf.IFNA(VLOOKUP(A282,'ET #7'!F:G,2,FALSE),"0"))</f>
        <v>#NAME?</v>
      </c>
      <c r="F282" s="23" t="e">
        <f ca="1">(_xludf.IFNA(VLOOKUP(A282,'ET #8'!F:G,2,FALSE),"0"))</f>
        <v>#NAME?</v>
      </c>
      <c r="G282" s="23" t="e">
        <f ca="1">(_xludf.IFNA(VLOOKUP(A282,'ET #9'!F:G,2,FALSE),"0"))</f>
        <v>#NAME?</v>
      </c>
      <c r="H282" s="23" t="e">
        <f ca="1">(_xludf.IFNA(VLOOKUP(A282,'ET #10'!D:E,2,FALSE),"0"))</f>
        <v>#NAME?</v>
      </c>
      <c r="I282" s="23" t="e">
        <f ca="1">(_xludf.IFNA(VLOOKUP(A282,'ET #11'!F:G,2,FALSE),"0"))</f>
        <v>#NAME?</v>
      </c>
      <c r="J282" s="23" t="e">
        <f ca="1">(_xludf.IFNA(VLOOKUP(A282,'ET #12'!F:G,2,FALSE),"0"))</f>
        <v>#NAME?</v>
      </c>
      <c r="K282" s="24" t="e">
        <f ca="1">(_xludf.IFNA(VLOOKUP(A282,'ET #13'!D:E,2,FALSE),"0"))</f>
        <v>#NAME?</v>
      </c>
      <c r="L282" s="24" t="e">
        <f ca="1">(_xludf.IFNA(VLOOKUP(A282,'ET #14'!D:E,2,FALSE),"0"))</f>
        <v>#NAME?</v>
      </c>
      <c r="M282" s="24" t="e">
        <f ca="1">(_xludf.IFNA(VLOOKUP(A282,'ET #15'!D:E,2,FALSE),"0"))</f>
        <v>#NAME?</v>
      </c>
      <c r="N282" s="24" t="e">
        <f ca="1">(_xludf.IFNA(VLOOKUP(A282,'ET #16'!D:E,2,FALSE),"0"))</f>
        <v>#NAME?</v>
      </c>
    </row>
    <row r="283" spans="1:14" ht="13" x14ac:dyDescent="0.15">
      <c r="A283" s="4" t="str">
        <f>'Attendance Summary'!A285</f>
        <v>Robert Ebem</v>
      </c>
      <c r="B283" s="22" t="e">
        <f t="shared" ca="1" si="0"/>
        <v>#NAME?</v>
      </c>
      <c r="C283" s="22" t="e">
        <f ca="1">(_xludf.IFNA(VLOOKUP(A283,'ET #5'!F:G,2,FALSE),"0"))</f>
        <v>#NAME?</v>
      </c>
      <c r="D283" s="23" t="e">
        <f ca="1">(_xludf.IFNA(VLOOKUP(A283,'ET #6'!F:G,2,FALSE),"0"))</f>
        <v>#NAME?</v>
      </c>
      <c r="E283" s="23" t="e">
        <f ca="1">(_xludf.IFNA(VLOOKUP(A283,'ET #7'!F:G,2,FALSE),"0"))</f>
        <v>#NAME?</v>
      </c>
      <c r="F283" s="23" t="e">
        <f ca="1">(_xludf.IFNA(VLOOKUP(A283,'ET #8'!F:G,2,FALSE),"0"))</f>
        <v>#NAME?</v>
      </c>
      <c r="G283" s="23" t="e">
        <f ca="1">(_xludf.IFNA(VLOOKUP(A283,'ET #9'!F:G,2,FALSE),"0"))</f>
        <v>#NAME?</v>
      </c>
      <c r="H283" s="23" t="e">
        <f ca="1">(_xludf.IFNA(VLOOKUP(A283,'ET #10'!D:E,2,FALSE),"0"))</f>
        <v>#NAME?</v>
      </c>
      <c r="I283" s="23" t="e">
        <f ca="1">(_xludf.IFNA(VLOOKUP(A283,'ET #11'!F:G,2,FALSE),"0"))</f>
        <v>#NAME?</v>
      </c>
      <c r="J283" s="23" t="e">
        <f ca="1">(_xludf.IFNA(VLOOKUP(A283,'ET #12'!F:G,2,FALSE),"0"))</f>
        <v>#NAME?</v>
      </c>
      <c r="K283" s="24" t="e">
        <f ca="1">(_xludf.IFNA(VLOOKUP(A283,'ET #13'!D:E,2,FALSE),"0"))</f>
        <v>#NAME?</v>
      </c>
      <c r="L283" s="24" t="e">
        <f ca="1">(_xludf.IFNA(VLOOKUP(A283,'ET #14'!D:E,2,FALSE),"0"))</f>
        <v>#NAME?</v>
      </c>
      <c r="M283" s="24" t="e">
        <f ca="1">(_xludf.IFNA(VLOOKUP(A283,'ET #15'!D:E,2,FALSE),"0"))</f>
        <v>#NAME?</v>
      </c>
      <c r="N283" s="24" t="e">
        <f ca="1">(_xludf.IFNA(VLOOKUP(A283,'ET #16'!D:E,2,FALSE),"0"))</f>
        <v>#NAME?</v>
      </c>
    </row>
    <row r="284" spans="1:14" ht="13" x14ac:dyDescent="0.15">
      <c r="A284" s="4" t="str">
        <f>'Attendance Summary'!A286</f>
        <v>Roberto Salinas</v>
      </c>
      <c r="B284" s="22" t="e">
        <f t="shared" ca="1" si="0"/>
        <v>#NAME?</v>
      </c>
      <c r="C284" s="22" t="e">
        <f ca="1">(_xludf.IFNA(VLOOKUP(A284,'ET #5'!F:G,2,FALSE),"0"))</f>
        <v>#NAME?</v>
      </c>
      <c r="D284" s="23" t="e">
        <f ca="1">(_xludf.IFNA(VLOOKUP(A284,'ET #6'!F:G,2,FALSE),"0"))</f>
        <v>#NAME?</v>
      </c>
      <c r="E284" s="23" t="e">
        <f ca="1">(_xludf.IFNA(VLOOKUP(A284,'ET #7'!F:G,2,FALSE),"0"))</f>
        <v>#NAME?</v>
      </c>
      <c r="F284" s="23" t="e">
        <f ca="1">(_xludf.IFNA(VLOOKUP(A284,'ET #8'!F:G,2,FALSE),"0"))</f>
        <v>#NAME?</v>
      </c>
      <c r="G284" s="23" t="e">
        <f ca="1">(_xludf.IFNA(VLOOKUP(A284,'ET #9'!F:G,2,FALSE),"0"))</f>
        <v>#NAME?</v>
      </c>
      <c r="H284" s="23" t="e">
        <f ca="1">(_xludf.IFNA(VLOOKUP(A284,'ET #10'!D:E,2,FALSE),"0"))</f>
        <v>#NAME?</v>
      </c>
      <c r="I284" s="23" t="e">
        <f ca="1">(_xludf.IFNA(VLOOKUP(A284,'ET #11'!F:G,2,FALSE),"0"))</f>
        <v>#NAME?</v>
      </c>
      <c r="J284" s="23" t="e">
        <f ca="1">(_xludf.IFNA(VLOOKUP(A284,'ET #12'!F:G,2,FALSE),"0"))</f>
        <v>#NAME?</v>
      </c>
      <c r="K284" s="24" t="e">
        <f ca="1">(_xludf.IFNA(VLOOKUP(A284,'ET #13'!D:E,2,FALSE),"0"))</f>
        <v>#NAME?</v>
      </c>
      <c r="L284" s="24" t="e">
        <f ca="1">(_xludf.IFNA(VLOOKUP(A284,'ET #14'!D:E,2,FALSE),"0"))</f>
        <v>#NAME?</v>
      </c>
      <c r="M284" s="24" t="e">
        <f ca="1">(_xludf.IFNA(VLOOKUP(A284,'ET #15'!D:E,2,FALSE),"0"))</f>
        <v>#NAME?</v>
      </c>
      <c r="N284" s="24" t="e">
        <f ca="1">(_xludf.IFNA(VLOOKUP(A284,'ET #16'!D:E,2,FALSE),"0"))</f>
        <v>#NAME?</v>
      </c>
    </row>
    <row r="285" spans="1:14" ht="13" x14ac:dyDescent="0.15">
      <c r="A285" s="4" t="str">
        <f>'Attendance Summary'!A287</f>
        <v>Rocio Montero</v>
      </c>
      <c r="B285" s="22" t="e">
        <f t="shared" ca="1" si="0"/>
        <v>#NAME?</v>
      </c>
      <c r="C285" s="22" t="e">
        <f ca="1">(_xludf.IFNA(VLOOKUP(A285,'ET #5'!F:G,2,FALSE),"0"))</f>
        <v>#NAME?</v>
      </c>
      <c r="D285" s="23" t="e">
        <f ca="1">(_xludf.IFNA(VLOOKUP(A285,'ET #6'!F:G,2,FALSE),"0"))</f>
        <v>#NAME?</v>
      </c>
      <c r="E285" s="23" t="e">
        <f ca="1">(_xludf.IFNA(VLOOKUP(A285,'ET #7'!F:G,2,FALSE),"0"))</f>
        <v>#NAME?</v>
      </c>
      <c r="F285" s="23" t="e">
        <f ca="1">(_xludf.IFNA(VLOOKUP(A285,'ET #8'!F:G,2,FALSE),"0"))</f>
        <v>#NAME?</v>
      </c>
      <c r="G285" s="23" t="e">
        <f ca="1">(_xludf.IFNA(VLOOKUP(A285,'ET #9'!F:G,2,FALSE),"0"))</f>
        <v>#NAME?</v>
      </c>
      <c r="H285" s="23" t="e">
        <f ca="1">(_xludf.IFNA(VLOOKUP(A285,'ET #10'!D:E,2,FALSE),"0"))</f>
        <v>#NAME?</v>
      </c>
      <c r="I285" s="23" t="e">
        <f ca="1">(_xludf.IFNA(VLOOKUP(A285,'ET #11'!F:G,2,FALSE),"0"))</f>
        <v>#NAME?</v>
      </c>
      <c r="J285" s="23" t="e">
        <f ca="1">(_xludf.IFNA(VLOOKUP(A285,'ET #12'!F:G,2,FALSE),"0"))</f>
        <v>#NAME?</v>
      </c>
      <c r="K285" s="24" t="e">
        <f ca="1">(_xludf.IFNA(VLOOKUP(A285,'ET #13'!D:E,2,FALSE),"0"))</f>
        <v>#NAME?</v>
      </c>
      <c r="L285" s="24" t="e">
        <f ca="1">(_xludf.IFNA(VLOOKUP(A285,'ET #14'!D:E,2,FALSE),"0"))</f>
        <v>#NAME?</v>
      </c>
      <c r="M285" s="24" t="e">
        <f ca="1">(_xludf.IFNA(VLOOKUP(A285,'ET #15'!D:E,2,FALSE),"0"))</f>
        <v>#NAME?</v>
      </c>
      <c r="N285" s="24" t="e">
        <f ca="1">(_xludf.IFNA(VLOOKUP(A285,'ET #16'!D:E,2,FALSE),"0"))</f>
        <v>#NAME?</v>
      </c>
    </row>
    <row r="286" spans="1:14" ht="13" x14ac:dyDescent="0.15">
      <c r="A286" s="4" t="str">
        <f>'Attendance Summary'!A288</f>
        <v>Rodrick Williams</v>
      </c>
      <c r="B286" s="22" t="e">
        <f t="shared" ca="1" si="0"/>
        <v>#NAME?</v>
      </c>
      <c r="C286" s="22" t="e">
        <f ca="1">(_xludf.IFNA(VLOOKUP(A286,'ET #5'!F:G,2,FALSE),"0"))</f>
        <v>#NAME?</v>
      </c>
      <c r="D286" s="23" t="e">
        <f ca="1">(_xludf.IFNA(VLOOKUP(A286,'ET #6'!F:G,2,FALSE),"0"))</f>
        <v>#NAME?</v>
      </c>
      <c r="E286" s="23" t="e">
        <f ca="1">(_xludf.IFNA(VLOOKUP(A286,'ET #7'!F:G,2,FALSE),"0"))</f>
        <v>#NAME?</v>
      </c>
      <c r="F286" s="23" t="e">
        <f ca="1">(_xludf.IFNA(VLOOKUP(A286,'ET #8'!F:G,2,FALSE),"0"))</f>
        <v>#NAME?</v>
      </c>
      <c r="G286" s="23" t="e">
        <f ca="1">(_xludf.IFNA(VLOOKUP(A286,'ET #9'!F:G,2,FALSE),"0"))</f>
        <v>#NAME?</v>
      </c>
      <c r="H286" s="23" t="e">
        <f ca="1">(_xludf.IFNA(VLOOKUP(A286,'ET #10'!D:E,2,FALSE),"0"))</f>
        <v>#NAME?</v>
      </c>
      <c r="I286" s="23" t="e">
        <f ca="1">(_xludf.IFNA(VLOOKUP(A286,'ET #11'!F:G,2,FALSE),"0"))</f>
        <v>#NAME?</v>
      </c>
      <c r="J286" s="23" t="e">
        <f ca="1">(_xludf.IFNA(VLOOKUP(A286,'ET #12'!F:G,2,FALSE),"0"))</f>
        <v>#NAME?</v>
      </c>
      <c r="K286" s="24" t="e">
        <f ca="1">(_xludf.IFNA(VLOOKUP(A286,'ET #13'!D:E,2,FALSE),"0"))</f>
        <v>#NAME?</v>
      </c>
      <c r="L286" s="24" t="e">
        <f ca="1">(_xludf.IFNA(VLOOKUP(A286,'ET #14'!D:E,2,FALSE),"0"))</f>
        <v>#NAME?</v>
      </c>
      <c r="M286" s="24" t="e">
        <f ca="1">(_xludf.IFNA(VLOOKUP(A286,'ET #15'!D:E,2,FALSE),"0"))</f>
        <v>#NAME?</v>
      </c>
      <c r="N286" s="24" t="e">
        <f ca="1">(_xludf.IFNA(VLOOKUP(A286,'ET #16'!D:E,2,FALSE),"0"))</f>
        <v>#NAME?</v>
      </c>
    </row>
    <row r="287" spans="1:14" ht="13" x14ac:dyDescent="0.15">
      <c r="A287" s="4" t="str">
        <f>'Attendance Summary'!A289</f>
        <v>Romanus Ike</v>
      </c>
      <c r="B287" s="22" t="e">
        <f t="shared" ca="1" si="0"/>
        <v>#NAME?</v>
      </c>
      <c r="C287" s="22" t="e">
        <f ca="1">(_xludf.IFNA(VLOOKUP(A287,'ET #5'!F:G,2,FALSE),"0"))</f>
        <v>#NAME?</v>
      </c>
      <c r="D287" s="23" t="e">
        <f ca="1">(_xludf.IFNA(VLOOKUP(A287,'ET #6'!F:G,2,FALSE),"0"))</f>
        <v>#NAME?</v>
      </c>
      <c r="E287" s="23" t="e">
        <f ca="1">(_xludf.IFNA(VLOOKUP(A287,'ET #7'!F:G,2,FALSE),"0"))</f>
        <v>#NAME?</v>
      </c>
      <c r="F287" s="23" t="e">
        <f ca="1">(_xludf.IFNA(VLOOKUP(A287,'ET #8'!F:G,2,FALSE),"0"))</f>
        <v>#NAME?</v>
      </c>
      <c r="G287" s="23" t="e">
        <f ca="1">(_xludf.IFNA(VLOOKUP(A287,'ET #9'!F:G,2,FALSE),"0"))</f>
        <v>#NAME?</v>
      </c>
      <c r="H287" s="23" t="e">
        <f ca="1">(_xludf.IFNA(VLOOKUP(A287,'ET #10'!D:E,2,FALSE),"0"))</f>
        <v>#NAME?</v>
      </c>
      <c r="I287" s="23" t="e">
        <f ca="1">(_xludf.IFNA(VLOOKUP(A287,'ET #11'!F:G,2,FALSE),"0"))</f>
        <v>#NAME?</v>
      </c>
      <c r="J287" s="23" t="e">
        <f ca="1">(_xludf.IFNA(VLOOKUP(A287,'ET #12'!F:G,2,FALSE),"0"))</f>
        <v>#NAME?</v>
      </c>
      <c r="K287" s="24" t="e">
        <f ca="1">(_xludf.IFNA(VLOOKUP(A287,'ET #13'!D:E,2,FALSE),"0"))</f>
        <v>#NAME?</v>
      </c>
      <c r="L287" s="24" t="e">
        <f ca="1">(_xludf.IFNA(VLOOKUP(A287,'ET #14'!D:E,2,FALSE),"0"))</f>
        <v>#NAME?</v>
      </c>
      <c r="M287" s="24" t="e">
        <f ca="1">(_xludf.IFNA(VLOOKUP(A287,'ET #15'!D:E,2,FALSE),"0"))</f>
        <v>#NAME?</v>
      </c>
      <c r="N287" s="24" t="e">
        <f ca="1">(_xludf.IFNA(VLOOKUP(A287,'ET #16'!D:E,2,FALSE),"0"))</f>
        <v>#NAME?</v>
      </c>
    </row>
    <row r="288" spans="1:14" ht="13" x14ac:dyDescent="0.15">
      <c r="A288" s="4" t="str">
        <f>'Attendance Summary'!A290</f>
        <v>Romeo Ramirez</v>
      </c>
      <c r="B288" s="22" t="e">
        <f t="shared" ca="1" si="0"/>
        <v>#NAME?</v>
      </c>
      <c r="C288" s="22" t="e">
        <f ca="1">(_xludf.IFNA(VLOOKUP(A288,'ET #5'!F:G,2,FALSE),"0"))</f>
        <v>#NAME?</v>
      </c>
      <c r="D288" s="23" t="e">
        <f ca="1">(_xludf.IFNA(VLOOKUP(A288,'ET #6'!F:G,2,FALSE),"0"))</f>
        <v>#NAME?</v>
      </c>
      <c r="E288" s="23" t="e">
        <f ca="1">(_xludf.IFNA(VLOOKUP(A288,'ET #7'!F:G,2,FALSE),"0"))</f>
        <v>#NAME?</v>
      </c>
      <c r="F288" s="23" t="e">
        <f ca="1">(_xludf.IFNA(VLOOKUP(A288,'ET #8'!F:G,2,FALSE),"0"))</f>
        <v>#NAME?</v>
      </c>
      <c r="G288" s="23" t="e">
        <f ca="1">(_xludf.IFNA(VLOOKUP(A288,'ET #9'!F:G,2,FALSE),"0"))</f>
        <v>#NAME?</v>
      </c>
      <c r="H288" s="23" t="e">
        <f ca="1">(_xludf.IFNA(VLOOKUP(A288,'ET #10'!D:E,2,FALSE),"0"))</f>
        <v>#NAME?</v>
      </c>
      <c r="I288" s="23" t="e">
        <f ca="1">(_xludf.IFNA(VLOOKUP(A288,'ET #11'!F:G,2,FALSE),"0"))</f>
        <v>#NAME?</v>
      </c>
      <c r="J288" s="23" t="e">
        <f ca="1">(_xludf.IFNA(VLOOKUP(A288,'ET #12'!F:G,2,FALSE),"0"))</f>
        <v>#NAME?</v>
      </c>
      <c r="K288" s="24" t="e">
        <f ca="1">(_xludf.IFNA(VLOOKUP(A288,'ET #13'!D:E,2,FALSE),"0"))</f>
        <v>#NAME?</v>
      </c>
      <c r="L288" s="24" t="e">
        <f ca="1">(_xludf.IFNA(VLOOKUP(A288,'ET #14'!D:E,2,FALSE),"0"))</f>
        <v>#NAME?</v>
      </c>
      <c r="M288" s="24" t="e">
        <f ca="1">(_xludf.IFNA(VLOOKUP(A288,'ET #15'!D:E,2,FALSE),"0"))</f>
        <v>#NAME?</v>
      </c>
      <c r="N288" s="24" t="e">
        <f ca="1">(_xludf.IFNA(VLOOKUP(A288,'ET #16'!D:E,2,FALSE),"0"))</f>
        <v>#NAME?</v>
      </c>
    </row>
    <row r="289" spans="1:14" ht="13" x14ac:dyDescent="0.15">
      <c r="A289" s="4" t="str">
        <f>'Attendance Summary'!A291</f>
        <v>Rudy Morales Hernandez</v>
      </c>
      <c r="B289" s="22" t="e">
        <f t="shared" ca="1" si="0"/>
        <v>#NAME?</v>
      </c>
      <c r="C289" s="22" t="e">
        <f ca="1">(_xludf.IFNA(VLOOKUP(A289,'ET #5'!F:G,2,FALSE),"0"))</f>
        <v>#NAME?</v>
      </c>
      <c r="D289" s="23" t="e">
        <f ca="1">(_xludf.IFNA(VLOOKUP(A289,'ET #6'!F:G,2,FALSE),"0"))</f>
        <v>#NAME?</v>
      </c>
      <c r="E289" s="23" t="e">
        <f ca="1">(_xludf.IFNA(VLOOKUP(A289,'ET #7'!F:G,2,FALSE),"0"))</f>
        <v>#NAME?</v>
      </c>
      <c r="F289" s="23" t="e">
        <f ca="1">(_xludf.IFNA(VLOOKUP(A289,'ET #8'!F:G,2,FALSE),"0"))</f>
        <v>#NAME?</v>
      </c>
      <c r="G289" s="23" t="e">
        <f ca="1">(_xludf.IFNA(VLOOKUP(A289,'ET #9'!F:G,2,FALSE),"0"))</f>
        <v>#NAME?</v>
      </c>
      <c r="H289" s="23" t="e">
        <f ca="1">(_xludf.IFNA(VLOOKUP(A289,'ET #10'!D:E,2,FALSE),"0"))</f>
        <v>#NAME?</v>
      </c>
      <c r="I289" s="23" t="e">
        <f ca="1">(_xludf.IFNA(VLOOKUP(A289,'ET #11'!F:G,2,FALSE),"0"))</f>
        <v>#NAME?</v>
      </c>
      <c r="J289" s="23" t="e">
        <f ca="1">(_xludf.IFNA(VLOOKUP(A289,'ET #12'!F:G,2,FALSE),"0"))</f>
        <v>#NAME?</v>
      </c>
      <c r="K289" s="24" t="e">
        <f ca="1">(_xludf.IFNA(VLOOKUP(A289,'ET #13'!D:E,2,FALSE),"0"))</f>
        <v>#NAME?</v>
      </c>
      <c r="L289" s="24" t="e">
        <f ca="1">(_xludf.IFNA(VLOOKUP(A289,'ET #14'!D:E,2,FALSE),"0"))</f>
        <v>#NAME?</v>
      </c>
      <c r="M289" s="24" t="e">
        <f ca="1">(_xludf.IFNA(VLOOKUP(A289,'ET #15'!D:E,2,FALSE),"0"))</f>
        <v>#NAME?</v>
      </c>
      <c r="N289" s="24" t="e">
        <f ca="1">(_xludf.IFNA(VLOOKUP(A289,'ET #16'!D:E,2,FALSE),"0"))</f>
        <v>#NAME?</v>
      </c>
    </row>
    <row r="290" spans="1:14" ht="13" x14ac:dyDescent="0.15">
      <c r="A290" s="4" t="str">
        <f>'Attendance Summary'!A292</f>
        <v>Ryan Sexton</v>
      </c>
      <c r="B290" s="22" t="e">
        <f t="shared" ca="1" si="0"/>
        <v>#NAME?</v>
      </c>
      <c r="C290" s="22" t="e">
        <f ca="1">(_xludf.IFNA(VLOOKUP(A290,'ET #5'!F:G,2,FALSE),"0"))</f>
        <v>#NAME?</v>
      </c>
      <c r="D290" s="23" t="e">
        <f ca="1">(_xludf.IFNA(VLOOKUP(A290,'ET #6'!F:G,2,FALSE),"0"))</f>
        <v>#NAME?</v>
      </c>
      <c r="E290" s="23" t="e">
        <f ca="1">(_xludf.IFNA(VLOOKUP(A290,'ET #7'!F:G,2,FALSE),"0"))</f>
        <v>#NAME?</v>
      </c>
      <c r="F290" s="23" t="e">
        <f ca="1">(_xludf.IFNA(VLOOKUP(A290,'ET #8'!F:G,2,FALSE),"0"))</f>
        <v>#NAME?</v>
      </c>
      <c r="G290" s="23" t="e">
        <f ca="1">(_xludf.IFNA(VLOOKUP(A290,'ET #9'!F:G,2,FALSE),"0"))</f>
        <v>#NAME?</v>
      </c>
      <c r="H290" s="23" t="e">
        <f ca="1">(_xludf.IFNA(VLOOKUP(A290,'ET #10'!D:E,2,FALSE),"0"))</f>
        <v>#NAME?</v>
      </c>
      <c r="I290" s="23" t="e">
        <f ca="1">(_xludf.IFNA(VLOOKUP(A290,'ET #11'!F:G,2,FALSE),"0"))</f>
        <v>#NAME?</v>
      </c>
      <c r="J290" s="23" t="e">
        <f ca="1">(_xludf.IFNA(VLOOKUP(A290,'ET #12'!F:G,2,FALSE),"0"))</f>
        <v>#NAME?</v>
      </c>
      <c r="K290" s="24" t="e">
        <f ca="1">(_xludf.IFNA(VLOOKUP(A290,'ET #13'!D:E,2,FALSE),"0"))</f>
        <v>#NAME?</v>
      </c>
      <c r="L290" s="24" t="e">
        <f ca="1">(_xludf.IFNA(VLOOKUP(A290,'ET #14'!D:E,2,FALSE),"0"))</f>
        <v>#NAME?</v>
      </c>
      <c r="M290" s="24" t="e">
        <f ca="1">(_xludf.IFNA(VLOOKUP(A290,'ET #15'!D:E,2,FALSE),"0"))</f>
        <v>#NAME?</v>
      </c>
      <c r="N290" s="24" t="e">
        <f ca="1">(_xludf.IFNA(VLOOKUP(A290,'ET #16'!D:E,2,FALSE),"0"))</f>
        <v>#NAME?</v>
      </c>
    </row>
    <row r="291" spans="1:14" ht="13" x14ac:dyDescent="0.15">
      <c r="A291" s="4" t="str">
        <f>'Attendance Summary'!A293</f>
        <v>Sadie Langholtz</v>
      </c>
      <c r="B291" s="22" t="e">
        <f t="shared" ca="1" si="0"/>
        <v>#NAME?</v>
      </c>
      <c r="C291" s="22" t="e">
        <f ca="1">(_xludf.IFNA(VLOOKUP(A291,'ET #5'!F:G,2,FALSE),"0"))</f>
        <v>#NAME?</v>
      </c>
      <c r="D291" s="23" t="e">
        <f ca="1">(_xludf.IFNA(VLOOKUP(A291,'ET #6'!F:G,2,FALSE),"0"))</f>
        <v>#NAME?</v>
      </c>
      <c r="E291" s="23" t="e">
        <f ca="1">(_xludf.IFNA(VLOOKUP(A291,'ET #7'!F:G,2,FALSE),"0"))</f>
        <v>#NAME?</v>
      </c>
      <c r="F291" s="23" t="e">
        <f ca="1">(_xludf.IFNA(VLOOKUP(A291,'ET #8'!F:G,2,FALSE),"0"))</f>
        <v>#NAME?</v>
      </c>
      <c r="G291" s="23" t="e">
        <f ca="1">(_xludf.IFNA(VLOOKUP(A291,'ET #9'!F:G,2,FALSE),"0"))</f>
        <v>#NAME?</v>
      </c>
      <c r="H291" s="23" t="e">
        <f ca="1">(_xludf.IFNA(VLOOKUP(A291,'ET #10'!D:E,2,FALSE),"0"))</f>
        <v>#NAME?</v>
      </c>
      <c r="I291" s="23" t="e">
        <f ca="1">(_xludf.IFNA(VLOOKUP(A291,'ET #11'!F:G,2,FALSE),"0"))</f>
        <v>#NAME?</v>
      </c>
      <c r="J291" s="23" t="e">
        <f ca="1">(_xludf.IFNA(VLOOKUP(A291,'ET #12'!F:G,2,FALSE),"0"))</f>
        <v>#NAME?</v>
      </c>
      <c r="K291" s="24" t="e">
        <f ca="1">(_xludf.IFNA(VLOOKUP(A291,'ET #13'!D:E,2,FALSE),"0"))</f>
        <v>#NAME?</v>
      </c>
      <c r="L291" s="24" t="e">
        <f ca="1">(_xludf.IFNA(VLOOKUP(A291,'ET #14'!D:E,2,FALSE),"0"))</f>
        <v>#NAME?</v>
      </c>
      <c r="M291" s="24" t="e">
        <f ca="1">(_xludf.IFNA(VLOOKUP(A291,'ET #15'!D:E,2,FALSE),"0"))</f>
        <v>#NAME?</v>
      </c>
      <c r="N291" s="24" t="e">
        <f ca="1">(_xludf.IFNA(VLOOKUP(A291,'ET #16'!D:E,2,FALSE),"0"))</f>
        <v>#NAME?</v>
      </c>
    </row>
    <row r="292" spans="1:14" ht="13" x14ac:dyDescent="0.15">
      <c r="A292" s="4" t="str">
        <f>'Attendance Summary'!A294</f>
        <v>Salemata Diallo</v>
      </c>
      <c r="B292" s="22" t="e">
        <f t="shared" ca="1" si="0"/>
        <v>#NAME?</v>
      </c>
      <c r="C292" s="22" t="e">
        <f ca="1">(_xludf.IFNA(VLOOKUP(A292,'ET #5'!F:G,2,FALSE),"0"))</f>
        <v>#NAME?</v>
      </c>
      <c r="D292" s="23" t="e">
        <f ca="1">(_xludf.IFNA(VLOOKUP(A292,'ET #6'!F:G,2,FALSE),"0"))</f>
        <v>#NAME?</v>
      </c>
      <c r="E292" s="23" t="e">
        <f ca="1">(_xludf.IFNA(VLOOKUP(A292,'ET #7'!F:G,2,FALSE),"0"))</f>
        <v>#NAME?</v>
      </c>
      <c r="F292" s="23" t="e">
        <f ca="1">(_xludf.IFNA(VLOOKUP(A292,'ET #8'!F:G,2,FALSE),"0"))</f>
        <v>#NAME?</v>
      </c>
      <c r="G292" s="23" t="e">
        <f ca="1">(_xludf.IFNA(VLOOKUP(A292,'ET #9'!F:G,2,FALSE),"0"))</f>
        <v>#NAME?</v>
      </c>
      <c r="H292" s="23" t="e">
        <f ca="1">(_xludf.IFNA(VLOOKUP(A292,'ET #10'!D:E,2,FALSE),"0"))</f>
        <v>#NAME?</v>
      </c>
      <c r="I292" s="23" t="e">
        <f ca="1">(_xludf.IFNA(VLOOKUP(A292,'ET #11'!F:G,2,FALSE),"0"))</f>
        <v>#NAME?</v>
      </c>
      <c r="J292" s="23" t="e">
        <f ca="1">(_xludf.IFNA(VLOOKUP(A292,'ET #12'!F:G,2,FALSE),"0"))</f>
        <v>#NAME?</v>
      </c>
      <c r="K292" s="24" t="e">
        <f ca="1">(_xludf.IFNA(VLOOKUP(A292,'ET #13'!D:E,2,FALSE),"0"))</f>
        <v>#NAME?</v>
      </c>
      <c r="L292" s="24" t="e">
        <f ca="1">(_xludf.IFNA(VLOOKUP(A292,'ET #14'!D:E,2,FALSE),"0"))</f>
        <v>#NAME?</v>
      </c>
      <c r="M292" s="24" t="e">
        <f ca="1">(_xludf.IFNA(VLOOKUP(A292,'ET #15'!D:E,2,FALSE),"0"))</f>
        <v>#NAME?</v>
      </c>
      <c r="N292" s="24" t="e">
        <f ca="1">(_xludf.IFNA(VLOOKUP(A292,'ET #16'!D:E,2,FALSE),"0"))</f>
        <v>#NAME?</v>
      </c>
    </row>
    <row r="293" spans="1:14" ht="13" x14ac:dyDescent="0.15">
      <c r="A293" s="4" t="str">
        <f>'Attendance Summary'!A295</f>
        <v>Samantha Ross</v>
      </c>
      <c r="B293" s="22" t="e">
        <f t="shared" ca="1" si="0"/>
        <v>#NAME?</v>
      </c>
      <c r="C293" s="22" t="e">
        <f ca="1">(_xludf.IFNA(VLOOKUP(A293,'ET #5'!F:G,2,FALSE),"0"))</f>
        <v>#NAME?</v>
      </c>
      <c r="D293" s="23" t="e">
        <f ca="1">(_xludf.IFNA(VLOOKUP(A293,'ET #6'!F:G,2,FALSE),"0"))</f>
        <v>#NAME?</v>
      </c>
      <c r="E293" s="23" t="e">
        <f ca="1">(_xludf.IFNA(VLOOKUP(A293,'ET #7'!F:G,2,FALSE),"0"))</f>
        <v>#NAME?</v>
      </c>
      <c r="F293" s="23" t="e">
        <f ca="1">(_xludf.IFNA(VLOOKUP(A293,'ET #8'!F:G,2,FALSE),"0"))</f>
        <v>#NAME?</v>
      </c>
      <c r="G293" s="23" t="e">
        <f ca="1">(_xludf.IFNA(VLOOKUP(A293,'ET #9'!F:G,2,FALSE),"0"))</f>
        <v>#NAME?</v>
      </c>
      <c r="H293" s="23" t="e">
        <f ca="1">(_xludf.IFNA(VLOOKUP(A293,'ET #10'!D:E,2,FALSE),"0"))</f>
        <v>#NAME?</v>
      </c>
      <c r="I293" s="23" t="e">
        <f ca="1">(_xludf.IFNA(VLOOKUP(A293,'ET #11'!F:G,2,FALSE),"0"))</f>
        <v>#NAME?</v>
      </c>
      <c r="J293" s="23" t="e">
        <f ca="1">(_xludf.IFNA(VLOOKUP(A293,'ET #12'!F:G,2,FALSE),"0"))</f>
        <v>#NAME?</v>
      </c>
      <c r="K293" s="24" t="e">
        <f ca="1">(_xludf.IFNA(VLOOKUP(A293,'ET #13'!D:E,2,FALSE),"0"))</f>
        <v>#NAME?</v>
      </c>
      <c r="L293" s="24" t="e">
        <f ca="1">(_xludf.IFNA(VLOOKUP(A293,'ET #14'!D:E,2,FALSE),"0"))</f>
        <v>#NAME?</v>
      </c>
      <c r="M293" s="24" t="e">
        <f ca="1">(_xludf.IFNA(VLOOKUP(A293,'ET #15'!D:E,2,FALSE),"0"))</f>
        <v>#NAME?</v>
      </c>
      <c r="N293" s="24" t="e">
        <f ca="1">(_xludf.IFNA(VLOOKUP(A293,'ET #16'!D:E,2,FALSE),"0"))</f>
        <v>#NAME?</v>
      </c>
    </row>
    <row r="294" spans="1:14" ht="13" x14ac:dyDescent="0.15">
      <c r="A294" s="4" t="str">
        <f>'Attendance Summary'!A296</f>
        <v>Samuel Gunther</v>
      </c>
      <c r="B294" s="22" t="e">
        <f t="shared" ca="1" si="0"/>
        <v>#NAME?</v>
      </c>
      <c r="C294" s="22" t="e">
        <f ca="1">(_xludf.IFNA(VLOOKUP(A294,'ET #5'!F:G,2,FALSE),"0"))</f>
        <v>#NAME?</v>
      </c>
      <c r="D294" s="23" t="e">
        <f ca="1">(_xludf.IFNA(VLOOKUP(A294,'ET #6'!F:G,2,FALSE),"0"))</f>
        <v>#NAME?</v>
      </c>
      <c r="E294" s="23" t="e">
        <f ca="1">(_xludf.IFNA(VLOOKUP(A294,'ET #7'!F:G,2,FALSE),"0"))</f>
        <v>#NAME?</v>
      </c>
      <c r="F294" s="23" t="e">
        <f ca="1">(_xludf.IFNA(VLOOKUP(A294,'ET #8'!F:G,2,FALSE),"0"))</f>
        <v>#NAME?</v>
      </c>
      <c r="G294" s="23" t="e">
        <f ca="1">(_xludf.IFNA(VLOOKUP(A294,'ET #9'!F:G,2,FALSE),"0"))</f>
        <v>#NAME?</v>
      </c>
      <c r="H294" s="23" t="e">
        <f ca="1">(_xludf.IFNA(VLOOKUP(A294,'ET #10'!D:E,2,FALSE),"0"))</f>
        <v>#NAME?</v>
      </c>
      <c r="I294" s="23" t="e">
        <f ca="1">(_xludf.IFNA(VLOOKUP(A294,'ET #11'!F:G,2,FALSE),"0"))</f>
        <v>#NAME?</v>
      </c>
      <c r="J294" s="23" t="e">
        <f ca="1">(_xludf.IFNA(VLOOKUP(A294,'ET #12'!F:G,2,FALSE),"0"))</f>
        <v>#NAME?</v>
      </c>
      <c r="K294" s="24" t="e">
        <f ca="1">(_xludf.IFNA(VLOOKUP(A294,'ET #13'!D:E,2,FALSE),"0"))</f>
        <v>#NAME?</v>
      </c>
      <c r="L294" s="24" t="e">
        <f ca="1">(_xludf.IFNA(VLOOKUP(A294,'ET #14'!D:E,2,FALSE),"0"))</f>
        <v>#NAME?</v>
      </c>
      <c r="M294" s="24" t="e">
        <f ca="1">(_xludf.IFNA(VLOOKUP(A294,'ET #15'!D:E,2,FALSE),"0"))</f>
        <v>#NAME?</v>
      </c>
      <c r="N294" s="24" t="e">
        <f ca="1">(_xludf.IFNA(VLOOKUP(A294,'ET #16'!D:E,2,FALSE),"0"))</f>
        <v>#NAME?</v>
      </c>
    </row>
    <row r="295" spans="1:14" ht="13" x14ac:dyDescent="0.15">
      <c r="A295" s="4" t="str">
        <f>'Attendance Summary'!A297</f>
        <v>Sara LaFollette</v>
      </c>
      <c r="B295" s="22" t="e">
        <f t="shared" ca="1" si="0"/>
        <v>#NAME?</v>
      </c>
      <c r="C295" s="22" t="e">
        <f ca="1">(_xludf.IFNA(VLOOKUP(A295,'ET #5'!F:G,2,FALSE),"0"))</f>
        <v>#NAME?</v>
      </c>
      <c r="D295" s="23" t="e">
        <f ca="1">(_xludf.IFNA(VLOOKUP(A295,'ET #6'!F:G,2,FALSE),"0"))</f>
        <v>#NAME?</v>
      </c>
      <c r="E295" s="23" t="e">
        <f ca="1">(_xludf.IFNA(VLOOKUP(A295,'ET #7'!F:G,2,FALSE),"0"))</f>
        <v>#NAME?</v>
      </c>
      <c r="F295" s="23" t="e">
        <f ca="1">(_xludf.IFNA(VLOOKUP(A295,'ET #8'!F:G,2,FALSE),"0"))</f>
        <v>#NAME?</v>
      </c>
      <c r="G295" s="23" t="e">
        <f ca="1">(_xludf.IFNA(VLOOKUP(A295,'ET #9'!F:G,2,FALSE),"0"))</f>
        <v>#NAME?</v>
      </c>
      <c r="H295" s="23" t="e">
        <f ca="1">(_xludf.IFNA(VLOOKUP(A295,'ET #10'!D:E,2,FALSE),"0"))</f>
        <v>#NAME?</v>
      </c>
      <c r="I295" s="23" t="e">
        <f ca="1">(_xludf.IFNA(VLOOKUP(A295,'ET #11'!F:G,2,FALSE),"0"))</f>
        <v>#NAME?</v>
      </c>
      <c r="J295" s="23" t="e">
        <f ca="1">(_xludf.IFNA(VLOOKUP(A295,'ET #12'!F:G,2,FALSE),"0"))</f>
        <v>#NAME?</v>
      </c>
      <c r="K295" s="24" t="e">
        <f ca="1">(_xludf.IFNA(VLOOKUP(A295,'ET #13'!D:E,2,FALSE),"0"))</f>
        <v>#NAME?</v>
      </c>
      <c r="L295" s="24" t="e">
        <f ca="1">(_xludf.IFNA(VLOOKUP(A295,'ET #14'!D:E,2,FALSE),"0"))</f>
        <v>#NAME?</v>
      </c>
      <c r="M295" s="24" t="e">
        <f ca="1">(_xludf.IFNA(VLOOKUP(A295,'ET #15'!D:E,2,FALSE),"0"))</f>
        <v>#NAME?</v>
      </c>
      <c r="N295" s="24" t="e">
        <f ca="1">(_xludf.IFNA(VLOOKUP(A295,'ET #16'!D:E,2,FALSE),"0"))</f>
        <v>#NAME?</v>
      </c>
    </row>
    <row r="296" spans="1:14" ht="13" x14ac:dyDescent="0.15">
      <c r="A296" s="4" t="str">
        <f>'Attendance Summary'!A298</f>
        <v>Sean Koonce</v>
      </c>
      <c r="B296" s="22" t="e">
        <f t="shared" ca="1" si="0"/>
        <v>#NAME?</v>
      </c>
      <c r="C296" s="22" t="e">
        <f ca="1">(_xludf.IFNA(VLOOKUP(A296,'ET #5'!F:G,2,FALSE),"0"))</f>
        <v>#NAME?</v>
      </c>
      <c r="D296" s="23" t="e">
        <f ca="1">(_xludf.IFNA(VLOOKUP(A296,'ET #6'!F:G,2,FALSE),"0"))</f>
        <v>#NAME?</v>
      </c>
      <c r="E296" s="23" t="e">
        <f ca="1">(_xludf.IFNA(VLOOKUP(A296,'ET #7'!F:G,2,FALSE),"0"))</f>
        <v>#NAME?</v>
      </c>
      <c r="F296" s="23" t="e">
        <f ca="1">(_xludf.IFNA(VLOOKUP(A296,'ET #8'!F:G,2,FALSE),"0"))</f>
        <v>#NAME?</v>
      </c>
      <c r="G296" s="23" t="e">
        <f ca="1">(_xludf.IFNA(VLOOKUP(A296,'ET #9'!F:G,2,FALSE),"0"))</f>
        <v>#NAME?</v>
      </c>
      <c r="H296" s="23" t="e">
        <f ca="1">(_xludf.IFNA(VLOOKUP(A296,'ET #10'!D:E,2,FALSE),"0"))</f>
        <v>#NAME?</v>
      </c>
      <c r="I296" s="23" t="e">
        <f ca="1">(_xludf.IFNA(VLOOKUP(A296,'ET #11'!F:G,2,FALSE),"0"))</f>
        <v>#NAME?</v>
      </c>
      <c r="J296" s="23" t="e">
        <f ca="1">(_xludf.IFNA(VLOOKUP(A296,'ET #12'!F:G,2,FALSE),"0"))</f>
        <v>#NAME?</v>
      </c>
      <c r="K296" s="24" t="e">
        <f ca="1">(_xludf.IFNA(VLOOKUP(A296,'ET #13'!D:E,2,FALSE),"0"))</f>
        <v>#NAME?</v>
      </c>
      <c r="L296" s="24" t="e">
        <f ca="1">(_xludf.IFNA(VLOOKUP(A296,'ET #14'!D:E,2,FALSE),"0"))</f>
        <v>#NAME?</v>
      </c>
      <c r="M296" s="24" t="e">
        <f ca="1">(_xludf.IFNA(VLOOKUP(A296,'ET #15'!D:E,2,FALSE),"0"))</f>
        <v>#NAME?</v>
      </c>
      <c r="N296" s="24" t="e">
        <f ca="1">(_xludf.IFNA(VLOOKUP(A296,'ET #16'!D:E,2,FALSE),"0"))</f>
        <v>#NAME?</v>
      </c>
    </row>
    <row r="297" spans="1:14" ht="13" x14ac:dyDescent="0.15">
      <c r="A297" s="4" t="str">
        <f>'Attendance Summary'!A299</f>
        <v>Seraphim Sea</v>
      </c>
      <c r="B297" s="22" t="e">
        <f t="shared" ca="1" si="0"/>
        <v>#NAME?</v>
      </c>
      <c r="C297" s="22" t="e">
        <f ca="1">(_xludf.IFNA(VLOOKUP(A297,'ET #5'!F:G,2,FALSE),"0"))</f>
        <v>#NAME?</v>
      </c>
      <c r="D297" s="23" t="e">
        <f ca="1">(_xludf.IFNA(VLOOKUP(A297,'ET #6'!F:G,2,FALSE),"0"))</f>
        <v>#NAME?</v>
      </c>
      <c r="E297" s="23" t="e">
        <f ca="1">(_xludf.IFNA(VLOOKUP(A297,'ET #7'!F:G,2,FALSE),"0"))</f>
        <v>#NAME?</v>
      </c>
      <c r="F297" s="23" t="e">
        <f ca="1">(_xludf.IFNA(VLOOKUP(A297,'ET #8'!F:G,2,FALSE),"0"))</f>
        <v>#NAME?</v>
      </c>
      <c r="G297" s="23" t="e">
        <f ca="1">(_xludf.IFNA(VLOOKUP(A297,'ET #9'!F:G,2,FALSE),"0"))</f>
        <v>#NAME?</v>
      </c>
      <c r="H297" s="23" t="e">
        <f ca="1">(_xludf.IFNA(VLOOKUP(A297,'ET #10'!D:E,2,FALSE),"0"))</f>
        <v>#NAME?</v>
      </c>
      <c r="I297" s="23" t="e">
        <f ca="1">(_xludf.IFNA(VLOOKUP(A297,'ET #11'!F:G,2,FALSE),"0"))</f>
        <v>#NAME?</v>
      </c>
      <c r="J297" s="23" t="e">
        <f ca="1">(_xludf.IFNA(VLOOKUP(A297,'ET #12'!F:G,2,FALSE),"0"))</f>
        <v>#NAME?</v>
      </c>
      <c r="K297" s="24" t="e">
        <f ca="1">(_xludf.IFNA(VLOOKUP(A297,'ET #13'!D:E,2,FALSE),"0"))</f>
        <v>#NAME?</v>
      </c>
      <c r="L297" s="24" t="e">
        <f ca="1">(_xludf.IFNA(VLOOKUP(A297,'ET #14'!D:E,2,FALSE),"0"))</f>
        <v>#NAME?</v>
      </c>
      <c r="M297" s="24" t="e">
        <f ca="1">(_xludf.IFNA(VLOOKUP(A297,'ET #15'!D:E,2,FALSE),"0"))</f>
        <v>#NAME?</v>
      </c>
      <c r="N297" s="24" t="e">
        <f ca="1">(_xludf.IFNA(VLOOKUP(A297,'ET #16'!D:E,2,FALSE),"0"))</f>
        <v>#NAME?</v>
      </c>
    </row>
    <row r="298" spans="1:14" ht="13" x14ac:dyDescent="0.15">
      <c r="A298" s="4" t="str">
        <f>'Attendance Summary'!A300</f>
        <v>Sergio Sanchez</v>
      </c>
      <c r="B298" s="22" t="e">
        <f t="shared" ca="1" si="0"/>
        <v>#NAME?</v>
      </c>
      <c r="C298" s="22" t="e">
        <f ca="1">(_xludf.IFNA(VLOOKUP(A298,'ET #5'!F:G,2,FALSE),"0"))</f>
        <v>#NAME?</v>
      </c>
      <c r="D298" s="23" t="e">
        <f ca="1">(_xludf.IFNA(VLOOKUP(A298,'ET #6'!F:G,2,FALSE),"0"))</f>
        <v>#NAME?</v>
      </c>
      <c r="E298" s="23" t="e">
        <f ca="1">(_xludf.IFNA(VLOOKUP(A298,'ET #7'!F:G,2,FALSE),"0"))</f>
        <v>#NAME?</v>
      </c>
      <c r="F298" s="23" t="e">
        <f ca="1">(_xludf.IFNA(VLOOKUP(A298,'ET #8'!F:G,2,FALSE),"0"))</f>
        <v>#NAME?</v>
      </c>
      <c r="G298" s="23" t="e">
        <f ca="1">(_xludf.IFNA(VLOOKUP(A298,'ET #9'!F:G,2,FALSE),"0"))</f>
        <v>#NAME?</v>
      </c>
      <c r="H298" s="23" t="e">
        <f ca="1">(_xludf.IFNA(VLOOKUP(A298,'ET #10'!D:E,2,FALSE),"0"))</f>
        <v>#NAME?</v>
      </c>
      <c r="I298" s="23" t="e">
        <f ca="1">(_xludf.IFNA(VLOOKUP(A298,'ET #11'!F:G,2,FALSE),"0"))</f>
        <v>#NAME?</v>
      </c>
      <c r="J298" s="23" t="e">
        <f ca="1">(_xludf.IFNA(VLOOKUP(A298,'ET #12'!F:G,2,FALSE),"0"))</f>
        <v>#NAME?</v>
      </c>
      <c r="K298" s="24" t="e">
        <f ca="1">(_xludf.IFNA(VLOOKUP(A298,'ET #13'!D:E,2,FALSE),"0"))</f>
        <v>#NAME?</v>
      </c>
      <c r="L298" s="24" t="e">
        <f ca="1">(_xludf.IFNA(VLOOKUP(A298,'ET #14'!D:E,2,FALSE),"0"))</f>
        <v>#NAME?</v>
      </c>
      <c r="M298" s="24" t="e">
        <f ca="1">(_xludf.IFNA(VLOOKUP(A298,'ET #15'!D:E,2,FALSE),"0"))</f>
        <v>#NAME?</v>
      </c>
      <c r="N298" s="24" t="e">
        <f ca="1">(_xludf.IFNA(VLOOKUP(A298,'ET #16'!D:E,2,FALSE),"0"))</f>
        <v>#NAME?</v>
      </c>
    </row>
    <row r="299" spans="1:14" ht="13" x14ac:dyDescent="0.15">
      <c r="A299" s="4" t="str">
        <f>'Attendance Summary'!A301</f>
        <v>Sheccid Cepeda</v>
      </c>
      <c r="B299" s="22" t="e">
        <f t="shared" ca="1" si="0"/>
        <v>#NAME?</v>
      </c>
      <c r="C299" s="22" t="e">
        <f ca="1">(_xludf.IFNA(VLOOKUP(A299,'ET #5'!F:G,2,FALSE),"0"))</f>
        <v>#NAME?</v>
      </c>
      <c r="D299" s="23" t="e">
        <f ca="1">(_xludf.IFNA(VLOOKUP(A299,'ET #6'!F:G,2,FALSE),"0"))</f>
        <v>#NAME?</v>
      </c>
      <c r="E299" s="23" t="e">
        <f ca="1">(_xludf.IFNA(VLOOKUP(A299,'ET #7'!F:G,2,FALSE),"0"))</f>
        <v>#NAME?</v>
      </c>
      <c r="F299" s="23" t="e">
        <f ca="1">(_xludf.IFNA(VLOOKUP(A299,'ET #8'!F:G,2,FALSE),"0"))</f>
        <v>#NAME?</v>
      </c>
      <c r="G299" s="23" t="e">
        <f ca="1">(_xludf.IFNA(VLOOKUP(A299,'ET #9'!F:G,2,FALSE),"0"))</f>
        <v>#NAME?</v>
      </c>
      <c r="H299" s="23" t="e">
        <f ca="1">(_xludf.IFNA(VLOOKUP(A299,'ET #10'!D:E,2,FALSE),"0"))</f>
        <v>#NAME?</v>
      </c>
      <c r="I299" s="23" t="e">
        <f ca="1">(_xludf.IFNA(VLOOKUP(A299,'ET #11'!F:G,2,FALSE),"0"))</f>
        <v>#NAME?</v>
      </c>
      <c r="J299" s="23" t="e">
        <f ca="1">(_xludf.IFNA(VLOOKUP(A299,'ET #12'!F:G,2,FALSE),"0"))</f>
        <v>#NAME?</v>
      </c>
      <c r="K299" s="24" t="e">
        <f ca="1">(_xludf.IFNA(VLOOKUP(A299,'ET #13'!D:E,2,FALSE),"0"))</f>
        <v>#NAME?</v>
      </c>
      <c r="L299" s="24" t="e">
        <f ca="1">(_xludf.IFNA(VLOOKUP(A299,'ET #14'!D:E,2,FALSE),"0"))</f>
        <v>#NAME?</v>
      </c>
      <c r="M299" s="24" t="e">
        <f ca="1">(_xludf.IFNA(VLOOKUP(A299,'ET #15'!D:E,2,FALSE),"0"))</f>
        <v>#NAME?</v>
      </c>
      <c r="N299" s="24" t="e">
        <f ca="1">(_xludf.IFNA(VLOOKUP(A299,'ET #16'!D:E,2,FALSE),"0"))</f>
        <v>#NAME?</v>
      </c>
    </row>
    <row r="300" spans="1:14" ht="13" x14ac:dyDescent="0.15">
      <c r="A300" s="4" t="str">
        <f>'Attendance Summary'!A302</f>
        <v>Sheldon Ballard</v>
      </c>
      <c r="B300" s="22" t="e">
        <f t="shared" ca="1" si="0"/>
        <v>#NAME?</v>
      </c>
      <c r="C300" s="22" t="e">
        <f ca="1">(_xludf.IFNA(VLOOKUP(A300,'ET #5'!F:G,2,FALSE),"0"))</f>
        <v>#NAME?</v>
      </c>
      <c r="D300" s="23" t="e">
        <f ca="1">(_xludf.IFNA(VLOOKUP(A300,'ET #6'!F:G,2,FALSE),"0"))</f>
        <v>#NAME?</v>
      </c>
      <c r="E300" s="23" t="e">
        <f ca="1">(_xludf.IFNA(VLOOKUP(A300,'ET #7'!F:G,2,FALSE),"0"))</f>
        <v>#NAME?</v>
      </c>
      <c r="F300" s="23" t="e">
        <f ca="1">(_xludf.IFNA(VLOOKUP(A300,'ET #8'!F:G,2,FALSE),"0"))</f>
        <v>#NAME?</v>
      </c>
      <c r="G300" s="23" t="e">
        <f ca="1">(_xludf.IFNA(VLOOKUP(A300,'ET #9'!F:G,2,FALSE),"0"))</f>
        <v>#NAME?</v>
      </c>
      <c r="H300" s="23" t="e">
        <f ca="1">(_xludf.IFNA(VLOOKUP(A300,'ET #10'!D:E,2,FALSE),"0"))</f>
        <v>#NAME?</v>
      </c>
      <c r="I300" s="23" t="e">
        <f ca="1">(_xludf.IFNA(VLOOKUP(A300,'ET #11'!F:G,2,FALSE),"0"))</f>
        <v>#NAME?</v>
      </c>
      <c r="J300" s="23" t="e">
        <f ca="1">(_xludf.IFNA(VLOOKUP(A300,'ET #12'!F:G,2,FALSE),"0"))</f>
        <v>#NAME?</v>
      </c>
      <c r="K300" s="24" t="e">
        <f ca="1">(_xludf.IFNA(VLOOKUP(A300,'ET #13'!D:E,2,FALSE),"0"))</f>
        <v>#NAME?</v>
      </c>
      <c r="L300" s="24" t="e">
        <f ca="1">(_xludf.IFNA(VLOOKUP(A300,'ET #14'!D:E,2,FALSE),"0"))</f>
        <v>#NAME?</v>
      </c>
      <c r="M300" s="24" t="e">
        <f ca="1">(_xludf.IFNA(VLOOKUP(A300,'ET #15'!D:E,2,FALSE),"0"))</f>
        <v>#NAME?</v>
      </c>
      <c r="N300" s="24" t="e">
        <f ca="1">(_xludf.IFNA(VLOOKUP(A300,'ET #16'!D:E,2,FALSE),"0"))</f>
        <v>#NAME?</v>
      </c>
    </row>
    <row r="301" spans="1:14" ht="13" x14ac:dyDescent="0.15">
      <c r="A301" s="4" t="str">
        <f>'Attendance Summary'!A303</f>
        <v>Shien Naranjo</v>
      </c>
      <c r="B301" s="22" t="e">
        <f t="shared" ca="1" si="0"/>
        <v>#NAME?</v>
      </c>
      <c r="C301" s="22" t="e">
        <f ca="1">(_xludf.IFNA(VLOOKUP(A301,'ET #5'!F:G,2,FALSE),"0"))</f>
        <v>#NAME?</v>
      </c>
      <c r="D301" s="23" t="e">
        <f ca="1">(_xludf.IFNA(VLOOKUP(A301,'ET #6'!F:G,2,FALSE),"0"))</f>
        <v>#NAME?</v>
      </c>
      <c r="E301" s="23" t="e">
        <f ca="1">(_xludf.IFNA(VLOOKUP(A301,'ET #7'!F:G,2,FALSE),"0"))</f>
        <v>#NAME?</v>
      </c>
      <c r="F301" s="23" t="e">
        <f ca="1">(_xludf.IFNA(VLOOKUP(A301,'ET #8'!F:G,2,FALSE),"0"))</f>
        <v>#NAME?</v>
      </c>
      <c r="G301" s="23" t="e">
        <f ca="1">(_xludf.IFNA(VLOOKUP(A301,'ET #9'!F:G,2,FALSE),"0"))</f>
        <v>#NAME?</v>
      </c>
      <c r="H301" s="23" t="e">
        <f ca="1">(_xludf.IFNA(VLOOKUP(A301,'ET #10'!D:E,2,FALSE),"0"))</f>
        <v>#NAME?</v>
      </c>
      <c r="I301" s="23" t="e">
        <f ca="1">(_xludf.IFNA(VLOOKUP(A301,'ET #11'!F:G,2,FALSE),"0"))</f>
        <v>#NAME?</v>
      </c>
      <c r="J301" s="23" t="e">
        <f ca="1">(_xludf.IFNA(VLOOKUP(A301,'ET #12'!F:G,2,FALSE),"0"))</f>
        <v>#NAME?</v>
      </c>
      <c r="K301" s="24" t="e">
        <f ca="1">(_xludf.IFNA(VLOOKUP(A301,'ET #13'!D:E,2,FALSE),"0"))</f>
        <v>#NAME?</v>
      </c>
      <c r="L301" s="24" t="e">
        <f ca="1">(_xludf.IFNA(VLOOKUP(A301,'ET #14'!D:E,2,FALSE),"0"))</f>
        <v>#NAME?</v>
      </c>
      <c r="M301" s="24" t="e">
        <f ca="1">(_xludf.IFNA(VLOOKUP(A301,'ET #15'!D:E,2,FALSE),"0"))</f>
        <v>#NAME?</v>
      </c>
      <c r="N301" s="24" t="e">
        <f ca="1">(_xludf.IFNA(VLOOKUP(A301,'ET #16'!D:E,2,FALSE),"0"))</f>
        <v>#NAME?</v>
      </c>
    </row>
    <row r="302" spans="1:14" ht="13" x14ac:dyDescent="0.15">
      <c r="A302" s="4" t="str">
        <f>'Attendance Summary'!A304</f>
        <v>Shiron Hamlin Jr.</v>
      </c>
      <c r="B302" s="22" t="e">
        <f t="shared" ca="1" si="0"/>
        <v>#NAME?</v>
      </c>
      <c r="C302" s="22" t="e">
        <f ca="1">(_xludf.IFNA(VLOOKUP(A302,'ET #5'!F:G,2,FALSE),"0"))</f>
        <v>#NAME?</v>
      </c>
      <c r="D302" s="23" t="e">
        <f ca="1">(_xludf.IFNA(VLOOKUP(A302,'ET #6'!F:G,2,FALSE),"0"))</f>
        <v>#NAME?</v>
      </c>
      <c r="E302" s="23" t="e">
        <f ca="1">(_xludf.IFNA(VLOOKUP(A302,'ET #7'!F:G,2,FALSE),"0"))</f>
        <v>#NAME?</v>
      </c>
      <c r="F302" s="23" t="e">
        <f ca="1">(_xludf.IFNA(VLOOKUP(A302,'ET #8'!F:G,2,FALSE),"0"))</f>
        <v>#NAME?</v>
      </c>
      <c r="G302" s="23" t="e">
        <f ca="1">(_xludf.IFNA(VLOOKUP(A302,'ET #9'!F:G,2,FALSE),"0"))</f>
        <v>#NAME?</v>
      </c>
      <c r="H302" s="23" t="e">
        <f ca="1">(_xludf.IFNA(VLOOKUP(A302,'ET #10'!D:E,2,FALSE),"0"))</f>
        <v>#NAME?</v>
      </c>
      <c r="I302" s="23" t="e">
        <f ca="1">(_xludf.IFNA(VLOOKUP(A302,'ET #11'!F:G,2,FALSE),"0"))</f>
        <v>#NAME?</v>
      </c>
      <c r="J302" s="23" t="e">
        <f ca="1">(_xludf.IFNA(VLOOKUP(A302,'ET #12'!F:G,2,FALSE),"0"))</f>
        <v>#NAME?</v>
      </c>
      <c r="K302" s="24" t="e">
        <f ca="1">(_xludf.IFNA(VLOOKUP(A302,'ET #13'!D:E,2,FALSE),"0"))</f>
        <v>#NAME?</v>
      </c>
      <c r="L302" s="24" t="e">
        <f ca="1">(_xludf.IFNA(VLOOKUP(A302,'ET #14'!D:E,2,FALSE),"0"))</f>
        <v>#NAME?</v>
      </c>
      <c r="M302" s="24" t="e">
        <f ca="1">(_xludf.IFNA(VLOOKUP(A302,'ET #15'!D:E,2,FALSE),"0"))</f>
        <v>#NAME?</v>
      </c>
      <c r="N302" s="24" t="e">
        <f ca="1">(_xludf.IFNA(VLOOKUP(A302,'ET #16'!D:E,2,FALSE),"0"))</f>
        <v>#NAME?</v>
      </c>
    </row>
    <row r="303" spans="1:14" ht="13" x14ac:dyDescent="0.15">
      <c r="A303" s="4" t="str">
        <f>'Attendance Summary'!A305</f>
        <v>Skylar Schlicht</v>
      </c>
      <c r="B303" s="22" t="e">
        <f t="shared" ca="1" si="0"/>
        <v>#NAME?</v>
      </c>
      <c r="C303" s="22" t="e">
        <f ca="1">(_xludf.IFNA(VLOOKUP(A303,'ET #5'!F:G,2,FALSE),"0"))</f>
        <v>#NAME?</v>
      </c>
      <c r="D303" s="23" t="e">
        <f ca="1">(_xludf.IFNA(VLOOKUP(A303,'ET #6'!F:G,2,FALSE),"0"))</f>
        <v>#NAME?</v>
      </c>
      <c r="E303" s="23" t="e">
        <f ca="1">(_xludf.IFNA(VLOOKUP(A303,'ET #7'!F:G,2,FALSE),"0"))</f>
        <v>#NAME?</v>
      </c>
      <c r="F303" s="23" t="e">
        <f ca="1">(_xludf.IFNA(VLOOKUP(A303,'ET #8'!F:G,2,FALSE),"0"))</f>
        <v>#NAME?</v>
      </c>
      <c r="G303" s="23" t="e">
        <f ca="1">(_xludf.IFNA(VLOOKUP(A303,'ET #9'!F:G,2,FALSE),"0"))</f>
        <v>#NAME?</v>
      </c>
      <c r="H303" s="23" t="e">
        <f ca="1">(_xludf.IFNA(VLOOKUP(A303,'ET #10'!D:E,2,FALSE),"0"))</f>
        <v>#NAME?</v>
      </c>
      <c r="I303" s="23" t="e">
        <f ca="1">(_xludf.IFNA(VLOOKUP(A303,'ET #11'!F:G,2,FALSE),"0"))</f>
        <v>#NAME?</v>
      </c>
      <c r="J303" s="23" t="e">
        <f ca="1">(_xludf.IFNA(VLOOKUP(A303,'ET #12'!F:G,2,FALSE),"0"))</f>
        <v>#NAME?</v>
      </c>
      <c r="K303" s="24" t="e">
        <f ca="1">(_xludf.IFNA(VLOOKUP(A303,'ET #13'!D:E,2,FALSE),"0"))</f>
        <v>#NAME?</v>
      </c>
      <c r="L303" s="24" t="e">
        <f ca="1">(_xludf.IFNA(VLOOKUP(A303,'ET #14'!D:E,2,FALSE),"0"))</f>
        <v>#NAME?</v>
      </c>
      <c r="M303" s="24" t="e">
        <f ca="1">(_xludf.IFNA(VLOOKUP(A303,'ET #15'!D:E,2,FALSE),"0"))</f>
        <v>#NAME?</v>
      </c>
      <c r="N303" s="24" t="e">
        <f ca="1">(_xludf.IFNA(VLOOKUP(A303,'ET #16'!D:E,2,FALSE),"0"))</f>
        <v>#NAME?</v>
      </c>
    </row>
    <row r="304" spans="1:14" ht="13" x14ac:dyDescent="0.15">
      <c r="A304" s="4" t="str">
        <f>'Attendance Summary'!A306</f>
        <v>Sofia Ayala</v>
      </c>
      <c r="B304" s="22" t="e">
        <f t="shared" ca="1" si="0"/>
        <v>#NAME?</v>
      </c>
      <c r="C304" s="22" t="e">
        <f ca="1">(_xludf.IFNA(VLOOKUP(A304,'ET #5'!F:G,2,FALSE),"0"))</f>
        <v>#NAME?</v>
      </c>
      <c r="D304" s="23" t="e">
        <f ca="1">(_xludf.IFNA(VLOOKUP(A304,'ET #6'!F:G,2,FALSE),"0"))</f>
        <v>#NAME?</v>
      </c>
      <c r="E304" s="23" t="e">
        <f ca="1">(_xludf.IFNA(VLOOKUP(A304,'ET #7'!F:G,2,FALSE),"0"))</f>
        <v>#NAME?</v>
      </c>
      <c r="F304" s="23" t="e">
        <f ca="1">(_xludf.IFNA(VLOOKUP(A304,'ET #8'!F:G,2,FALSE),"0"))</f>
        <v>#NAME?</v>
      </c>
      <c r="G304" s="23" t="e">
        <f ca="1">(_xludf.IFNA(VLOOKUP(A304,'ET #9'!F:G,2,FALSE),"0"))</f>
        <v>#NAME?</v>
      </c>
      <c r="H304" s="23" t="e">
        <f ca="1">(_xludf.IFNA(VLOOKUP(A304,'ET #10'!D:E,2,FALSE),"0"))</f>
        <v>#NAME?</v>
      </c>
      <c r="I304" s="23" t="e">
        <f ca="1">(_xludf.IFNA(VLOOKUP(A304,'ET #11'!F:G,2,FALSE),"0"))</f>
        <v>#NAME?</v>
      </c>
      <c r="J304" s="23" t="e">
        <f ca="1">(_xludf.IFNA(VLOOKUP(A304,'ET #12'!F:G,2,FALSE),"0"))</f>
        <v>#NAME?</v>
      </c>
      <c r="K304" s="24" t="e">
        <f ca="1">(_xludf.IFNA(VLOOKUP(A304,'ET #13'!D:E,2,FALSE),"0"))</f>
        <v>#NAME?</v>
      </c>
      <c r="L304" s="24" t="e">
        <f ca="1">(_xludf.IFNA(VLOOKUP(A304,'ET #14'!D:E,2,FALSE),"0"))</f>
        <v>#NAME?</v>
      </c>
      <c r="M304" s="24" t="e">
        <f ca="1">(_xludf.IFNA(VLOOKUP(A304,'ET #15'!D:E,2,FALSE),"0"))</f>
        <v>#NAME?</v>
      </c>
      <c r="N304" s="24" t="e">
        <f ca="1">(_xludf.IFNA(VLOOKUP(A304,'ET #16'!D:E,2,FALSE),"0"))</f>
        <v>#NAME?</v>
      </c>
    </row>
    <row r="305" spans="1:14" ht="13" x14ac:dyDescent="0.15">
      <c r="A305" s="4" t="str">
        <f>'Attendance Summary'!A307</f>
        <v>Sofia Mendoza</v>
      </c>
      <c r="B305" s="22" t="e">
        <f t="shared" ca="1" si="0"/>
        <v>#NAME?</v>
      </c>
      <c r="C305" s="22" t="e">
        <f ca="1">(_xludf.IFNA(VLOOKUP(A305,'ET #5'!F:G,2,FALSE),"0"))</f>
        <v>#NAME?</v>
      </c>
      <c r="D305" s="23" t="e">
        <f ca="1">(_xludf.IFNA(VLOOKUP(A305,'ET #6'!F:G,2,FALSE),"0"))</f>
        <v>#NAME?</v>
      </c>
      <c r="E305" s="23" t="e">
        <f ca="1">(_xludf.IFNA(VLOOKUP(A305,'ET #7'!F:G,2,FALSE),"0"))</f>
        <v>#NAME?</v>
      </c>
      <c r="F305" s="23" t="e">
        <f ca="1">(_xludf.IFNA(VLOOKUP(A305,'ET #8'!F:G,2,FALSE),"0"))</f>
        <v>#NAME?</v>
      </c>
      <c r="G305" s="23" t="e">
        <f ca="1">(_xludf.IFNA(VLOOKUP(A305,'ET #9'!F:G,2,FALSE),"0"))</f>
        <v>#NAME?</v>
      </c>
      <c r="H305" s="23" t="e">
        <f ca="1">(_xludf.IFNA(VLOOKUP(A305,'ET #10'!D:E,2,FALSE),"0"))</f>
        <v>#NAME?</v>
      </c>
      <c r="I305" s="23" t="e">
        <f ca="1">(_xludf.IFNA(VLOOKUP(A305,'ET #11'!F:G,2,FALSE),"0"))</f>
        <v>#NAME?</v>
      </c>
      <c r="J305" s="23" t="e">
        <f ca="1">(_xludf.IFNA(VLOOKUP(A305,'ET #12'!F:G,2,FALSE),"0"))</f>
        <v>#NAME?</v>
      </c>
      <c r="K305" s="24" t="e">
        <f ca="1">(_xludf.IFNA(VLOOKUP(A305,'ET #13'!D:E,2,FALSE),"0"))</f>
        <v>#NAME?</v>
      </c>
      <c r="L305" s="24" t="e">
        <f ca="1">(_xludf.IFNA(VLOOKUP(A305,'ET #14'!D:E,2,FALSE),"0"))</f>
        <v>#NAME?</v>
      </c>
      <c r="M305" s="24" t="e">
        <f ca="1">(_xludf.IFNA(VLOOKUP(A305,'ET #15'!D:E,2,FALSE),"0"))</f>
        <v>#NAME?</v>
      </c>
      <c r="N305" s="24" t="e">
        <f ca="1">(_xludf.IFNA(VLOOKUP(A305,'ET #16'!D:E,2,FALSE),"0"))</f>
        <v>#NAME?</v>
      </c>
    </row>
    <row r="306" spans="1:14" ht="13" x14ac:dyDescent="0.15">
      <c r="A306" s="4" t="str">
        <f>'Attendance Summary'!A308</f>
        <v>Subah Shabnam</v>
      </c>
      <c r="B306" s="22" t="e">
        <f t="shared" ca="1" si="0"/>
        <v>#NAME?</v>
      </c>
      <c r="C306" s="22" t="e">
        <f ca="1">(_xludf.IFNA(VLOOKUP(A306,'ET #5'!F:G,2,FALSE),"0"))</f>
        <v>#NAME?</v>
      </c>
      <c r="D306" s="23" t="e">
        <f ca="1">(_xludf.IFNA(VLOOKUP(A306,'ET #6'!F:G,2,FALSE),"0"))</f>
        <v>#NAME?</v>
      </c>
      <c r="E306" s="23" t="e">
        <f ca="1">(_xludf.IFNA(VLOOKUP(A306,'ET #7'!F:G,2,FALSE),"0"))</f>
        <v>#NAME?</v>
      </c>
      <c r="F306" s="23" t="e">
        <f ca="1">(_xludf.IFNA(VLOOKUP(A306,'ET #8'!F:G,2,FALSE),"0"))</f>
        <v>#NAME?</v>
      </c>
      <c r="G306" s="23" t="e">
        <f ca="1">(_xludf.IFNA(VLOOKUP(A306,'ET #9'!F:G,2,FALSE),"0"))</f>
        <v>#NAME?</v>
      </c>
      <c r="H306" s="23" t="e">
        <f ca="1">(_xludf.IFNA(VLOOKUP(A306,'ET #10'!D:E,2,FALSE),"0"))</f>
        <v>#NAME?</v>
      </c>
      <c r="I306" s="23" t="e">
        <f ca="1">(_xludf.IFNA(VLOOKUP(A306,'ET #11'!F:G,2,FALSE),"0"))</f>
        <v>#NAME?</v>
      </c>
      <c r="J306" s="23" t="e">
        <f ca="1">(_xludf.IFNA(VLOOKUP(A306,'ET #12'!F:G,2,FALSE),"0"))</f>
        <v>#NAME?</v>
      </c>
      <c r="K306" s="24" t="e">
        <f ca="1">(_xludf.IFNA(VLOOKUP(A306,'ET #13'!D:E,2,FALSE),"0"))</f>
        <v>#NAME?</v>
      </c>
      <c r="L306" s="24" t="e">
        <f ca="1">(_xludf.IFNA(VLOOKUP(A306,'ET #14'!D:E,2,FALSE),"0"))</f>
        <v>#NAME?</v>
      </c>
      <c r="M306" s="24" t="e">
        <f ca="1">(_xludf.IFNA(VLOOKUP(A306,'ET #15'!D:E,2,FALSE),"0"))</f>
        <v>#NAME?</v>
      </c>
      <c r="N306" s="24" t="e">
        <f ca="1">(_xludf.IFNA(VLOOKUP(A306,'ET #16'!D:E,2,FALSE),"0"))</f>
        <v>#NAME?</v>
      </c>
    </row>
    <row r="307" spans="1:14" ht="13" x14ac:dyDescent="0.15">
      <c r="A307" s="4" t="str">
        <f>'Attendance Summary'!A309</f>
        <v>Suezette Harris</v>
      </c>
      <c r="B307" s="22" t="e">
        <f t="shared" ca="1" si="0"/>
        <v>#NAME?</v>
      </c>
      <c r="C307" s="22" t="e">
        <f ca="1">(_xludf.IFNA(VLOOKUP(A307,'ET #5'!F:G,2,FALSE),"0"))</f>
        <v>#NAME?</v>
      </c>
      <c r="D307" s="23" t="e">
        <f ca="1">(_xludf.IFNA(VLOOKUP(A307,'ET #6'!F:G,2,FALSE),"0"))</f>
        <v>#NAME?</v>
      </c>
      <c r="E307" s="23" t="e">
        <f ca="1">(_xludf.IFNA(VLOOKUP(A307,'ET #7'!F:G,2,FALSE),"0"))</f>
        <v>#NAME?</v>
      </c>
      <c r="F307" s="23" t="e">
        <f ca="1">(_xludf.IFNA(VLOOKUP(A307,'ET #8'!F:G,2,FALSE),"0"))</f>
        <v>#NAME?</v>
      </c>
      <c r="G307" s="23" t="e">
        <f ca="1">(_xludf.IFNA(VLOOKUP(A307,'ET #9'!F:G,2,FALSE),"0"))</f>
        <v>#NAME?</v>
      </c>
      <c r="H307" s="23" t="e">
        <f ca="1">(_xludf.IFNA(VLOOKUP(A307,'ET #10'!D:E,2,FALSE),"0"))</f>
        <v>#NAME?</v>
      </c>
      <c r="I307" s="23" t="e">
        <f ca="1">(_xludf.IFNA(VLOOKUP(A307,'ET #11'!F:G,2,FALSE),"0"))</f>
        <v>#NAME?</v>
      </c>
      <c r="J307" s="23" t="e">
        <f ca="1">(_xludf.IFNA(VLOOKUP(A307,'ET #12'!F:G,2,FALSE),"0"))</f>
        <v>#NAME?</v>
      </c>
      <c r="K307" s="24" t="e">
        <f ca="1">(_xludf.IFNA(VLOOKUP(A307,'ET #13'!D:E,2,FALSE),"0"))</f>
        <v>#NAME?</v>
      </c>
      <c r="L307" s="24" t="e">
        <f ca="1">(_xludf.IFNA(VLOOKUP(A307,'ET #14'!D:E,2,FALSE),"0"))</f>
        <v>#NAME?</v>
      </c>
      <c r="M307" s="24" t="e">
        <f ca="1">(_xludf.IFNA(VLOOKUP(A307,'ET #15'!D:E,2,FALSE),"0"))</f>
        <v>#NAME?</v>
      </c>
      <c r="N307" s="24" t="e">
        <f ca="1">(_xludf.IFNA(VLOOKUP(A307,'ET #16'!D:E,2,FALSE),"0"))</f>
        <v>#NAME?</v>
      </c>
    </row>
    <row r="308" spans="1:14" ht="13" x14ac:dyDescent="0.15">
      <c r="A308" s="4" t="str">
        <f>'Attendance Summary'!A310</f>
        <v>Susan Quayeh</v>
      </c>
      <c r="B308" s="22" t="e">
        <f t="shared" ca="1" si="0"/>
        <v>#NAME?</v>
      </c>
      <c r="C308" s="22" t="e">
        <f ca="1">(_xludf.IFNA(VLOOKUP(A308,'ET #5'!F:G,2,FALSE),"0"))</f>
        <v>#NAME?</v>
      </c>
      <c r="D308" s="23" t="e">
        <f ca="1">(_xludf.IFNA(VLOOKUP(A308,'ET #6'!F:G,2,FALSE),"0"))</f>
        <v>#NAME?</v>
      </c>
      <c r="E308" s="23" t="e">
        <f ca="1">(_xludf.IFNA(VLOOKUP(A308,'ET #7'!F:G,2,FALSE),"0"))</f>
        <v>#NAME?</v>
      </c>
      <c r="F308" s="23" t="e">
        <f ca="1">(_xludf.IFNA(VLOOKUP(A308,'ET #8'!F:G,2,FALSE),"0"))</f>
        <v>#NAME?</v>
      </c>
      <c r="G308" s="23" t="e">
        <f ca="1">(_xludf.IFNA(VLOOKUP(A308,'ET #9'!F:G,2,FALSE),"0"))</f>
        <v>#NAME?</v>
      </c>
      <c r="H308" s="23" t="e">
        <f ca="1">(_xludf.IFNA(VLOOKUP(A308,'ET #10'!D:E,2,FALSE),"0"))</f>
        <v>#NAME?</v>
      </c>
      <c r="I308" s="23" t="e">
        <f ca="1">(_xludf.IFNA(VLOOKUP(A308,'ET #11'!F:G,2,FALSE),"0"))</f>
        <v>#NAME?</v>
      </c>
      <c r="J308" s="23" t="e">
        <f ca="1">(_xludf.IFNA(VLOOKUP(A308,'ET #12'!F:G,2,FALSE),"0"))</f>
        <v>#NAME?</v>
      </c>
      <c r="K308" s="24" t="e">
        <f ca="1">(_xludf.IFNA(VLOOKUP(A308,'ET #13'!D:E,2,FALSE),"0"))</f>
        <v>#NAME?</v>
      </c>
      <c r="L308" s="24" t="e">
        <f ca="1">(_xludf.IFNA(VLOOKUP(A308,'ET #14'!D:E,2,FALSE),"0"))</f>
        <v>#NAME?</v>
      </c>
      <c r="M308" s="24" t="e">
        <f ca="1">(_xludf.IFNA(VLOOKUP(A308,'ET #15'!D:E,2,FALSE),"0"))</f>
        <v>#NAME?</v>
      </c>
      <c r="N308" s="24" t="e">
        <f ca="1">(_xludf.IFNA(VLOOKUP(A308,'ET #16'!D:E,2,FALSE),"0"))</f>
        <v>#NAME?</v>
      </c>
    </row>
    <row r="309" spans="1:14" ht="13" x14ac:dyDescent="0.15">
      <c r="A309" s="4" t="str">
        <f>'Attendance Summary'!A311</f>
        <v>Talia Figueroa</v>
      </c>
      <c r="B309" s="22" t="e">
        <f t="shared" ca="1" si="0"/>
        <v>#NAME?</v>
      </c>
      <c r="C309" s="22" t="e">
        <f ca="1">(_xludf.IFNA(VLOOKUP(A309,'ET #5'!F:G,2,FALSE),"0"))</f>
        <v>#NAME?</v>
      </c>
      <c r="D309" s="23" t="e">
        <f ca="1">(_xludf.IFNA(VLOOKUP(A309,'ET #6'!F:G,2,FALSE),"0"))</f>
        <v>#NAME?</v>
      </c>
      <c r="E309" s="23" t="e">
        <f ca="1">(_xludf.IFNA(VLOOKUP(A309,'ET #7'!F:G,2,FALSE),"0"))</f>
        <v>#NAME?</v>
      </c>
      <c r="F309" s="23" t="e">
        <f ca="1">(_xludf.IFNA(VLOOKUP(A309,'ET #8'!F:G,2,FALSE),"0"))</f>
        <v>#NAME?</v>
      </c>
      <c r="G309" s="23" t="e">
        <f ca="1">(_xludf.IFNA(VLOOKUP(A309,'ET #9'!F:G,2,FALSE),"0"))</f>
        <v>#NAME?</v>
      </c>
      <c r="H309" s="23" t="e">
        <f ca="1">(_xludf.IFNA(VLOOKUP(A309,'ET #10'!D:E,2,FALSE),"0"))</f>
        <v>#NAME?</v>
      </c>
      <c r="I309" s="23" t="e">
        <f ca="1">(_xludf.IFNA(VLOOKUP(A309,'ET #11'!F:G,2,FALSE),"0"))</f>
        <v>#NAME?</v>
      </c>
      <c r="J309" s="23" t="e">
        <f ca="1">(_xludf.IFNA(VLOOKUP(A309,'ET #12'!F:G,2,FALSE),"0"))</f>
        <v>#NAME?</v>
      </c>
      <c r="K309" s="24" t="e">
        <f ca="1">(_xludf.IFNA(VLOOKUP(A309,'ET #13'!D:E,2,FALSE),"0"))</f>
        <v>#NAME?</v>
      </c>
      <c r="L309" s="24" t="e">
        <f ca="1">(_xludf.IFNA(VLOOKUP(A309,'ET #14'!D:E,2,FALSE),"0"))</f>
        <v>#NAME?</v>
      </c>
      <c r="M309" s="24" t="e">
        <f ca="1">(_xludf.IFNA(VLOOKUP(A309,'ET #15'!D:E,2,FALSE),"0"))</f>
        <v>#NAME?</v>
      </c>
      <c r="N309" s="24" t="e">
        <f ca="1">(_xludf.IFNA(VLOOKUP(A309,'ET #16'!D:E,2,FALSE),"0"))</f>
        <v>#NAME?</v>
      </c>
    </row>
    <row r="310" spans="1:14" ht="13" x14ac:dyDescent="0.15">
      <c r="A310" s="4" t="str">
        <f>'Attendance Summary'!A312</f>
        <v>Tam Nguyen</v>
      </c>
      <c r="B310" s="22" t="e">
        <f t="shared" ca="1" si="0"/>
        <v>#NAME?</v>
      </c>
      <c r="C310" s="22" t="e">
        <f ca="1">(_xludf.IFNA(VLOOKUP(A310,'ET #5'!F:G,2,FALSE),"0"))</f>
        <v>#NAME?</v>
      </c>
      <c r="D310" s="23" t="e">
        <f ca="1">(_xludf.IFNA(VLOOKUP(A310,'ET #6'!F:G,2,FALSE),"0"))</f>
        <v>#NAME?</v>
      </c>
      <c r="E310" s="23" t="e">
        <f ca="1">(_xludf.IFNA(VLOOKUP(A310,'ET #7'!F:G,2,FALSE),"0"))</f>
        <v>#NAME?</v>
      </c>
      <c r="F310" s="23" t="e">
        <f ca="1">(_xludf.IFNA(VLOOKUP(A310,'ET #8'!F:G,2,FALSE),"0"))</f>
        <v>#NAME?</v>
      </c>
      <c r="G310" s="23" t="e">
        <f ca="1">(_xludf.IFNA(VLOOKUP(A310,'ET #9'!F:G,2,FALSE),"0"))</f>
        <v>#NAME?</v>
      </c>
      <c r="H310" s="23" t="e">
        <f ca="1">(_xludf.IFNA(VLOOKUP(A310,'ET #10'!D:E,2,FALSE),"0"))</f>
        <v>#NAME?</v>
      </c>
      <c r="I310" s="23" t="e">
        <f ca="1">(_xludf.IFNA(VLOOKUP(A310,'ET #11'!F:G,2,FALSE),"0"))</f>
        <v>#NAME?</v>
      </c>
      <c r="J310" s="23" t="e">
        <f ca="1">(_xludf.IFNA(VLOOKUP(A310,'ET #12'!F:G,2,FALSE),"0"))</f>
        <v>#NAME?</v>
      </c>
      <c r="K310" s="24" t="e">
        <f ca="1">(_xludf.IFNA(VLOOKUP(A310,'ET #13'!D:E,2,FALSE),"0"))</f>
        <v>#NAME?</v>
      </c>
      <c r="L310" s="24" t="e">
        <f ca="1">(_xludf.IFNA(VLOOKUP(A310,'ET #14'!D:E,2,FALSE),"0"))</f>
        <v>#NAME?</v>
      </c>
      <c r="M310" s="24" t="e">
        <f ca="1">(_xludf.IFNA(VLOOKUP(A310,'ET #15'!D:E,2,FALSE),"0"))</f>
        <v>#NAME?</v>
      </c>
      <c r="N310" s="24" t="e">
        <f ca="1">(_xludf.IFNA(VLOOKUP(A310,'ET #16'!D:E,2,FALSE),"0"))</f>
        <v>#NAME?</v>
      </c>
    </row>
    <row r="311" spans="1:14" ht="13" x14ac:dyDescent="0.15">
      <c r="A311" s="4" t="str">
        <f>'Attendance Summary'!A313</f>
        <v>Thalia Perez Mendoza</v>
      </c>
      <c r="B311" s="22" t="e">
        <f t="shared" ca="1" si="0"/>
        <v>#NAME?</v>
      </c>
      <c r="C311" s="22" t="e">
        <f ca="1">(_xludf.IFNA(VLOOKUP(A311,'ET #5'!F:G,2,FALSE),"0"))</f>
        <v>#NAME?</v>
      </c>
      <c r="D311" s="23" t="e">
        <f ca="1">(_xludf.IFNA(VLOOKUP(A311,'ET #6'!F:G,2,FALSE),"0"))</f>
        <v>#NAME?</v>
      </c>
      <c r="E311" s="23" t="e">
        <f ca="1">(_xludf.IFNA(VLOOKUP(A311,'ET #7'!F:G,2,FALSE),"0"))</f>
        <v>#NAME?</v>
      </c>
      <c r="F311" s="23" t="e">
        <f ca="1">(_xludf.IFNA(VLOOKUP(A311,'ET #8'!F:G,2,FALSE),"0"))</f>
        <v>#NAME?</v>
      </c>
      <c r="G311" s="23" t="e">
        <f ca="1">(_xludf.IFNA(VLOOKUP(A311,'ET #9'!F:G,2,FALSE),"0"))</f>
        <v>#NAME?</v>
      </c>
      <c r="H311" s="23" t="e">
        <f ca="1">(_xludf.IFNA(VLOOKUP(A311,'ET #10'!D:E,2,FALSE),"0"))</f>
        <v>#NAME?</v>
      </c>
      <c r="I311" s="23" t="e">
        <f ca="1">(_xludf.IFNA(VLOOKUP(A311,'ET #11'!F:G,2,FALSE),"0"))</f>
        <v>#NAME?</v>
      </c>
      <c r="J311" s="23" t="e">
        <f ca="1">(_xludf.IFNA(VLOOKUP(A311,'ET #12'!F:G,2,FALSE),"0"))</f>
        <v>#NAME?</v>
      </c>
      <c r="K311" s="24" t="e">
        <f ca="1">(_xludf.IFNA(VLOOKUP(A311,'ET #13'!D:E,2,FALSE),"0"))</f>
        <v>#NAME?</v>
      </c>
      <c r="L311" s="24" t="e">
        <f ca="1">(_xludf.IFNA(VLOOKUP(A311,'ET #14'!D:E,2,FALSE),"0"))</f>
        <v>#NAME?</v>
      </c>
      <c r="M311" s="24" t="e">
        <f ca="1">(_xludf.IFNA(VLOOKUP(A311,'ET #15'!D:E,2,FALSE),"0"))</f>
        <v>#NAME?</v>
      </c>
      <c r="N311" s="24" t="e">
        <f ca="1">(_xludf.IFNA(VLOOKUP(A311,'ET #16'!D:E,2,FALSE),"0"))</f>
        <v>#NAME?</v>
      </c>
    </row>
    <row r="312" spans="1:14" ht="13" x14ac:dyDescent="0.15">
      <c r="A312" s="4" t="str">
        <f>'Attendance Summary'!A314</f>
        <v>Thomas Armendariz</v>
      </c>
      <c r="B312" s="22" t="e">
        <f t="shared" ca="1" si="0"/>
        <v>#NAME?</v>
      </c>
      <c r="C312" s="22" t="e">
        <f ca="1">(_xludf.IFNA(VLOOKUP(A312,'ET #5'!F:G,2,FALSE),"0"))</f>
        <v>#NAME?</v>
      </c>
      <c r="D312" s="23" t="e">
        <f ca="1">(_xludf.IFNA(VLOOKUP(A312,'ET #6'!F:G,2,FALSE),"0"))</f>
        <v>#NAME?</v>
      </c>
      <c r="E312" s="23" t="e">
        <f ca="1">(_xludf.IFNA(VLOOKUP(A312,'ET #7'!F:G,2,FALSE),"0"))</f>
        <v>#NAME?</v>
      </c>
      <c r="F312" s="23" t="e">
        <f ca="1">(_xludf.IFNA(VLOOKUP(A312,'ET #8'!F:G,2,FALSE),"0"))</f>
        <v>#NAME?</v>
      </c>
      <c r="G312" s="23" t="e">
        <f ca="1">(_xludf.IFNA(VLOOKUP(A312,'ET #9'!F:G,2,FALSE),"0"))</f>
        <v>#NAME?</v>
      </c>
      <c r="H312" s="23" t="e">
        <f ca="1">(_xludf.IFNA(VLOOKUP(A312,'ET #10'!D:E,2,FALSE),"0"))</f>
        <v>#NAME?</v>
      </c>
      <c r="I312" s="23" t="e">
        <f ca="1">(_xludf.IFNA(VLOOKUP(A312,'ET #11'!F:G,2,FALSE),"0"))</f>
        <v>#NAME?</v>
      </c>
      <c r="J312" s="23" t="e">
        <f ca="1">(_xludf.IFNA(VLOOKUP(A312,'ET #12'!F:G,2,FALSE),"0"))</f>
        <v>#NAME?</v>
      </c>
      <c r="K312" s="24" t="e">
        <f ca="1">(_xludf.IFNA(VLOOKUP(A312,'ET #13'!D:E,2,FALSE),"0"))</f>
        <v>#NAME?</v>
      </c>
      <c r="L312" s="24" t="e">
        <f ca="1">(_xludf.IFNA(VLOOKUP(A312,'ET #14'!D:E,2,FALSE),"0"))</f>
        <v>#NAME?</v>
      </c>
      <c r="M312" s="24" t="e">
        <f ca="1">(_xludf.IFNA(VLOOKUP(A312,'ET #15'!D:E,2,FALSE),"0"))</f>
        <v>#NAME?</v>
      </c>
      <c r="N312" s="24" t="e">
        <f ca="1">(_xludf.IFNA(VLOOKUP(A312,'ET #16'!D:E,2,FALSE),"0"))</f>
        <v>#NAME?</v>
      </c>
    </row>
    <row r="313" spans="1:14" ht="13" x14ac:dyDescent="0.15">
      <c r="A313" s="4" t="str">
        <f>'Attendance Summary'!A315</f>
        <v>Thomas Gonzalez</v>
      </c>
      <c r="B313" s="22" t="e">
        <f t="shared" ca="1" si="0"/>
        <v>#NAME?</v>
      </c>
      <c r="C313" s="22" t="e">
        <f ca="1">(_xludf.IFNA(VLOOKUP(A313,'ET #5'!F:G,2,FALSE),"0"))</f>
        <v>#NAME?</v>
      </c>
      <c r="D313" s="23" t="e">
        <f ca="1">(_xludf.IFNA(VLOOKUP(A313,'ET #6'!F:G,2,FALSE),"0"))</f>
        <v>#NAME?</v>
      </c>
      <c r="E313" s="23" t="e">
        <f ca="1">(_xludf.IFNA(VLOOKUP(A313,'ET #7'!F:G,2,FALSE),"0"))</f>
        <v>#NAME?</v>
      </c>
      <c r="F313" s="23" t="e">
        <f ca="1">(_xludf.IFNA(VLOOKUP(A313,'ET #8'!F:G,2,FALSE),"0"))</f>
        <v>#NAME?</v>
      </c>
      <c r="G313" s="23" t="e">
        <f ca="1">(_xludf.IFNA(VLOOKUP(A313,'ET #9'!F:G,2,FALSE),"0"))</f>
        <v>#NAME?</v>
      </c>
      <c r="H313" s="23" t="e">
        <f ca="1">(_xludf.IFNA(VLOOKUP(A313,'ET #10'!D:E,2,FALSE),"0"))</f>
        <v>#NAME?</v>
      </c>
      <c r="I313" s="23" t="e">
        <f ca="1">(_xludf.IFNA(VLOOKUP(A313,'ET #11'!F:G,2,FALSE),"0"))</f>
        <v>#NAME?</v>
      </c>
      <c r="J313" s="23" t="e">
        <f ca="1">(_xludf.IFNA(VLOOKUP(A313,'ET #12'!F:G,2,FALSE),"0"))</f>
        <v>#NAME?</v>
      </c>
      <c r="K313" s="24" t="e">
        <f ca="1">(_xludf.IFNA(VLOOKUP(A313,'ET #13'!D:E,2,FALSE),"0"))</f>
        <v>#NAME?</v>
      </c>
      <c r="L313" s="24" t="e">
        <f ca="1">(_xludf.IFNA(VLOOKUP(A313,'ET #14'!D:E,2,FALSE),"0"))</f>
        <v>#NAME?</v>
      </c>
      <c r="M313" s="24" t="e">
        <f ca="1">(_xludf.IFNA(VLOOKUP(A313,'ET #15'!D:E,2,FALSE),"0"))</f>
        <v>#NAME?</v>
      </c>
      <c r="N313" s="24" t="e">
        <f ca="1">(_xludf.IFNA(VLOOKUP(A313,'ET #16'!D:E,2,FALSE),"0"))</f>
        <v>#NAME?</v>
      </c>
    </row>
    <row r="314" spans="1:14" ht="13" x14ac:dyDescent="0.15">
      <c r="A314" s="4" t="str">
        <f>'Attendance Summary'!A316</f>
        <v>Tiffany Tran</v>
      </c>
      <c r="B314" s="22" t="e">
        <f t="shared" ca="1" si="0"/>
        <v>#NAME?</v>
      </c>
      <c r="C314" s="22" t="e">
        <f ca="1">(_xludf.IFNA(VLOOKUP(A314,'ET #5'!F:G,2,FALSE),"0"))</f>
        <v>#NAME?</v>
      </c>
      <c r="D314" s="23" t="e">
        <f ca="1">(_xludf.IFNA(VLOOKUP(A314,'ET #6'!F:G,2,FALSE),"0"))</f>
        <v>#NAME?</v>
      </c>
      <c r="E314" s="23" t="e">
        <f ca="1">(_xludf.IFNA(VLOOKUP(A314,'ET #7'!F:G,2,FALSE),"0"))</f>
        <v>#NAME?</v>
      </c>
      <c r="F314" s="23" t="e">
        <f ca="1">(_xludf.IFNA(VLOOKUP(A314,'ET #8'!F:G,2,FALSE),"0"))</f>
        <v>#NAME?</v>
      </c>
      <c r="G314" s="23" t="e">
        <f ca="1">(_xludf.IFNA(VLOOKUP(A314,'ET #9'!F:G,2,FALSE),"0"))</f>
        <v>#NAME?</v>
      </c>
      <c r="H314" s="23" t="e">
        <f ca="1">(_xludf.IFNA(VLOOKUP(A314,'ET #10'!D:E,2,FALSE),"0"))</f>
        <v>#NAME?</v>
      </c>
      <c r="I314" s="23" t="e">
        <f ca="1">(_xludf.IFNA(VLOOKUP(A314,'ET #11'!F:G,2,FALSE),"0"))</f>
        <v>#NAME?</v>
      </c>
      <c r="J314" s="23" t="e">
        <f ca="1">(_xludf.IFNA(VLOOKUP(A314,'ET #12'!F:G,2,FALSE),"0"))</f>
        <v>#NAME?</v>
      </c>
      <c r="K314" s="24" t="e">
        <f ca="1">(_xludf.IFNA(VLOOKUP(A314,'ET #13'!D:E,2,FALSE),"0"))</f>
        <v>#NAME?</v>
      </c>
      <c r="L314" s="24" t="e">
        <f ca="1">(_xludf.IFNA(VLOOKUP(A314,'ET #14'!D:E,2,FALSE),"0"))</f>
        <v>#NAME?</v>
      </c>
      <c r="M314" s="24" t="e">
        <f ca="1">(_xludf.IFNA(VLOOKUP(A314,'ET #15'!D:E,2,FALSE),"0"))</f>
        <v>#NAME?</v>
      </c>
      <c r="N314" s="24" t="e">
        <f ca="1">(_xludf.IFNA(VLOOKUP(A314,'ET #16'!D:E,2,FALSE),"0"))</f>
        <v>#NAME?</v>
      </c>
    </row>
    <row r="315" spans="1:14" ht="13" x14ac:dyDescent="0.15">
      <c r="A315" s="4" t="str">
        <f>'Attendance Summary'!A317</f>
        <v>Timothy Villegas</v>
      </c>
      <c r="B315" s="22" t="e">
        <f t="shared" ca="1" si="0"/>
        <v>#NAME?</v>
      </c>
      <c r="C315" s="22" t="e">
        <f ca="1">(_xludf.IFNA(VLOOKUP(A315,'ET #5'!F:G,2,FALSE),"0"))</f>
        <v>#NAME?</v>
      </c>
      <c r="D315" s="23" t="e">
        <f ca="1">(_xludf.IFNA(VLOOKUP(A315,'ET #6'!F:G,2,FALSE),"0"))</f>
        <v>#NAME?</v>
      </c>
      <c r="E315" s="23" t="e">
        <f ca="1">(_xludf.IFNA(VLOOKUP(A315,'ET #7'!F:G,2,FALSE),"0"))</f>
        <v>#NAME?</v>
      </c>
      <c r="F315" s="23" t="e">
        <f ca="1">(_xludf.IFNA(VLOOKUP(A315,'ET #8'!F:G,2,FALSE),"0"))</f>
        <v>#NAME?</v>
      </c>
      <c r="G315" s="23" t="e">
        <f ca="1">(_xludf.IFNA(VLOOKUP(A315,'ET #9'!F:G,2,FALSE),"0"))</f>
        <v>#NAME?</v>
      </c>
      <c r="H315" s="23" t="e">
        <f ca="1">(_xludf.IFNA(VLOOKUP(A315,'ET #10'!D:E,2,FALSE),"0"))</f>
        <v>#NAME?</v>
      </c>
      <c r="I315" s="23" t="e">
        <f ca="1">(_xludf.IFNA(VLOOKUP(A315,'ET #11'!F:G,2,FALSE),"0"))</f>
        <v>#NAME?</v>
      </c>
      <c r="J315" s="23" t="e">
        <f ca="1">(_xludf.IFNA(VLOOKUP(A315,'ET #12'!F:G,2,FALSE),"0"))</f>
        <v>#NAME?</v>
      </c>
      <c r="K315" s="24" t="e">
        <f ca="1">(_xludf.IFNA(VLOOKUP(A315,'ET #13'!D:E,2,FALSE),"0"))</f>
        <v>#NAME?</v>
      </c>
      <c r="L315" s="24" t="e">
        <f ca="1">(_xludf.IFNA(VLOOKUP(A315,'ET #14'!D:E,2,FALSE),"0"))</f>
        <v>#NAME?</v>
      </c>
      <c r="M315" s="24" t="e">
        <f ca="1">(_xludf.IFNA(VLOOKUP(A315,'ET #15'!D:E,2,FALSE),"0"))</f>
        <v>#NAME?</v>
      </c>
      <c r="N315" s="24" t="e">
        <f ca="1">(_xludf.IFNA(VLOOKUP(A315,'ET #16'!D:E,2,FALSE),"0"))</f>
        <v>#NAME?</v>
      </c>
    </row>
    <row r="316" spans="1:14" ht="13" x14ac:dyDescent="0.15">
      <c r="A316" s="4" t="str">
        <f>'Attendance Summary'!A318</f>
        <v>Trayton Selissen</v>
      </c>
      <c r="B316" s="22" t="e">
        <f t="shared" ca="1" si="0"/>
        <v>#NAME?</v>
      </c>
      <c r="C316" s="22" t="e">
        <f ca="1">(_xludf.IFNA(VLOOKUP(A316,'ET #5'!F:G,2,FALSE),"0"))</f>
        <v>#NAME?</v>
      </c>
      <c r="D316" s="23" t="e">
        <f ca="1">(_xludf.IFNA(VLOOKUP(A316,'ET #6'!F:G,2,FALSE),"0"))</f>
        <v>#NAME?</v>
      </c>
      <c r="E316" s="23" t="e">
        <f ca="1">(_xludf.IFNA(VLOOKUP(A316,'ET #7'!F:G,2,FALSE),"0"))</f>
        <v>#NAME?</v>
      </c>
      <c r="F316" s="23" t="e">
        <f ca="1">(_xludf.IFNA(VLOOKUP(A316,'ET #8'!F:G,2,FALSE),"0"))</f>
        <v>#NAME?</v>
      </c>
      <c r="G316" s="23" t="e">
        <f ca="1">(_xludf.IFNA(VLOOKUP(A316,'ET #9'!F:G,2,FALSE),"0"))</f>
        <v>#NAME?</v>
      </c>
      <c r="H316" s="23" t="e">
        <f ca="1">(_xludf.IFNA(VLOOKUP(A316,'ET #10'!D:E,2,FALSE),"0"))</f>
        <v>#NAME?</v>
      </c>
      <c r="I316" s="23" t="e">
        <f ca="1">(_xludf.IFNA(VLOOKUP(A316,'ET #11'!F:G,2,FALSE),"0"))</f>
        <v>#NAME?</v>
      </c>
      <c r="J316" s="23" t="e">
        <f ca="1">(_xludf.IFNA(VLOOKUP(A316,'ET #12'!F:G,2,FALSE),"0"))</f>
        <v>#NAME?</v>
      </c>
      <c r="K316" s="24" t="e">
        <f ca="1">(_xludf.IFNA(VLOOKUP(A316,'ET #13'!D:E,2,FALSE),"0"))</f>
        <v>#NAME?</v>
      </c>
      <c r="L316" s="24" t="e">
        <f ca="1">(_xludf.IFNA(VLOOKUP(A316,'ET #14'!D:E,2,FALSE),"0"))</f>
        <v>#NAME?</v>
      </c>
      <c r="M316" s="24" t="e">
        <f ca="1">(_xludf.IFNA(VLOOKUP(A316,'ET #15'!D:E,2,FALSE),"0"))</f>
        <v>#NAME?</v>
      </c>
      <c r="N316" s="24" t="e">
        <f ca="1">(_xludf.IFNA(VLOOKUP(A316,'ET #16'!D:E,2,FALSE),"0"))</f>
        <v>#NAME?</v>
      </c>
    </row>
    <row r="317" spans="1:14" ht="13" x14ac:dyDescent="0.15">
      <c r="A317" s="4" t="str">
        <f>'Attendance Summary'!A319</f>
        <v>Trinity Williams</v>
      </c>
      <c r="B317" s="22" t="e">
        <f t="shared" ca="1" si="0"/>
        <v>#NAME?</v>
      </c>
      <c r="C317" s="22" t="e">
        <f ca="1">(_xludf.IFNA(VLOOKUP(A317,'ET #5'!F:G,2,FALSE),"0"))</f>
        <v>#NAME?</v>
      </c>
      <c r="D317" s="23" t="e">
        <f ca="1">(_xludf.IFNA(VLOOKUP(A317,'ET #6'!F:G,2,FALSE),"0"))</f>
        <v>#NAME?</v>
      </c>
      <c r="E317" s="23" t="e">
        <f ca="1">(_xludf.IFNA(VLOOKUP(A317,'ET #7'!F:G,2,FALSE),"0"))</f>
        <v>#NAME?</v>
      </c>
      <c r="F317" s="23" t="e">
        <f ca="1">(_xludf.IFNA(VLOOKUP(A317,'ET #8'!F:G,2,FALSE),"0"))</f>
        <v>#NAME?</v>
      </c>
      <c r="G317" s="23" t="e">
        <f ca="1">(_xludf.IFNA(VLOOKUP(A317,'ET #9'!F:G,2,FALSE),"0"))</f>
        <v>#NAME?</v>
      </c>
      <c r="H317" s="23" t="e">
        <f ca="1">(_xludf.IFNA(VLOOKUP(A317,'ET #10'!D:E,2,FALSE),"0"))</f>
        <v>#NAME?</v>
      </c>
      <c r="I317" s="23" t="e">
        <f ca="1">(_xludf.IFNA(VLOOKUP(A317,'ET #11'!F:G,2,FALSE),"0"))</f>
        <v>#NAME?</v>
      </c>
      <c r="J317" s="23" t="e">
        <f ca="1">(_xludf.IFNA(VLOOKUP(A317,'ET #12'!F:G,2,FALSE),"0"))</f>
        <v>#NAME?</v>
      </c>
      <c r="K317" s="24" t="e">
        <f ca="1">(_xludf.IFNA(VLOOKUP(A317,'ET #13'!D:E,2,FALSE),"0"))</f>
        <v>#NAME?</v>
      </c>
      <c r="L317" s="24" t="e">
        <f ca="1">(_xludf.IFNA(VLOOKUP(A317,'ET #14'!D:E,2,FALSE),"0"))</f>
        <v>#NAME?</v>
      </c>
      <c r="M317" s="24" t="e">
        <f ca="1">(_xludf.IFNA(VLOOKUP(A317,'ET #15'!D:E,2,FALSE),"0"))</f>
        <v>#NAME?</v>
      </c>
      <c r="N317" s="24" t="e">
        <f ca="1">(_xludf.IFNA(VLOOKUP(A317,'ET #16'!D:E,2,FALSE),"0"))</f>
        <v>#NAME?</v>
      </c>
    </row>
    <row r="318" spans="1:14" ht="13" x14ac:dyDescent="0.15">
      <c r="A318" s="4" t="str">
        <f>'Attendance Summary'!A320</f>
        <v>Ty Warren</v>
      </c>
      <c r="B318" s="22" t="e">
        <f t="shared" ca="1" si="0"/>
        <v>#NAME?</v>
      </c>
      <c r="C318" s="22" t="e">
        <f ca="1">(_xludf.IFNA(VLOOKUP(A318,'ET #5'!F:G,2,FALSE),"0"))</f>
        <v>#NAME?</v>
      </c>
      <c r="D318" s="23" t="e">
        <f ca="1">(_xludf.IFNA(VLOOKUP(A318,'ET #6'!F:G,2,FALSE),"0"))</f>
        <v>#NAME?</v>
      </c>
      <c r="E318" s="23" t="e">
        <f ca="1">(_xludf.IFNA(VLOOKUP(A318,'ET #7'!F:G,2,FALSE),"0"))</f>
        <v>#NAME?</v>
      </c>
      <c r="F318" s="23" t="e">
        <f ca="1">(_xludf.IFNA(VLOOKUP(A318,'ET #8'!F:G,2,FALSE),"0"))</f>
        <v>#NAME?</v>
      </c>
      <c r="G318" s="23" t="e">
        <f ca="1">(_xludf.IFNA(VLOOKUP(A318,'ET #9'!F:G,2,FALSE),"0"))</f>
        <v>#NAME?</v>
      </c>
      <c r="H318" s="23" t="e">
        <f ca="1">(_xludf.IFNA(VLOOKUP(A318,'ET #10'!D:E,2,FALSE),"0"))</f>
        <v>#NAME?</v>
      </c>
      <c r="I318" s="23" t="e">
        <f ca="1">(_xludf.IFNA(VLOOKUP(A318,'ET #11'!F:G,2,FALSE),"0"))</f>
        <v>#NAME?</v>
      </c>
      <c r="J318" s="23" t="e">
        <f ca="1">(_xludf.IFNA(VLOOKUP(A318,'ET #12'!F:G,2,FALSE),"0"))</f>
        <v>#NAME?</v>
      </c>
      <c r="K318" s="24" t="e">
        <f ca="1">(_xludf.IFNA(VLOOKUP(A318,'ET #13'!D:E,2,FALSE),"0"))</f>
        <v>#NAME?</v>
      </c>
      <c r="L318" s="24" t="e">
        <f ca="1">(_xludf.IFNA(VLOOKUP(A318,'ET #14'!D:E,2,FALSE),"0"))</f>
        <v>#NAME?</v>
      </c>
      <c r="M318" s="24" t="e">
        <f ca="1">(_xludf.IFNA(VLOOKUP(A318,'ET #15'!D:E,2,FALSE),"0"))</f>
        <v>#NAME?</v>
      </c>
      <c r="N318" s="24" t="e">
        <f ca="1">(_xludf.IFNA(VLOOKUP(A318,'ET #16'!D:E,2,FALSE),"0"))</f>
        <v>#NAME?</v>
      </c>
    </row>
    <row r="319" spans="1:14" ht="13" x14ac:dyDescent="0.15">
      <c r="A319" s="4" t="str">
        <f>'Attendance Summary'!A321</f>
        <v>TyJah Simon</v>
      </c>
      <c r="B319" s="22" t="e">
        <f t="shared" ca="1" si="0"/>
        <v>#NAME?</v>
      </c>
      <c r="C319" s="22" t="e">
        <f ca="1">(_xludf.IFNA(VLOOKUP(A319,'ET #5'!F:G,2,FALSE),"0"))</f>
        <v>#NAME?</v>
      </c>
      <c r="D319" s="23" t="e">
        <f ca="1">(_xludf.IFNA(VLOOKUP(A319,'ET #6'!F:G,2,FALSE),"0"))</f>
        <v>#NAME?</v>
      </c>
      <c r="E319" s="23" t="e">
        <f ca="1">(_xludf.IFNA(VLOOKUP(A319,'ET #7'!F:G,2,FALSE),"0"))</f>
        <v>#NAME?</v>
      </c>
      <c r="F319" s="23" t="e">
        <f ca="1">(_xludf.IFNA(VLOOKUP(A319,'ET #8'!F:G,2,FALSE),"0"))</f>
        <v>#NAME?</v>
      </c>
      <c r="G319" s="23" t="e">
        <f ca="1">(_xludf.IFNA(VLOOKUP(A319,'ET #9'!F:G,2,FALSE),"0"))</f>
        <v>#NAME?</v>
      </c>
      <c r="H319" s="23" t="e">
        <f ca="1">(_xludf.IFNA(VLOOKUP(A319,'ET #10'!D:E,2,FALSE),"0"))</f>
        <v>#NAME?</v>
      </c>
      <c r="I319" s="23" t="e">
        <f ca="1">(_xludf.IFNA(VLOOKUP(A319,'ET #11'!F:G,2,FALSE),"0"))</f>
        <v>#NAME?</v>
      </c>
      <c r="J319" s="23" t="e">
        <f ca="1">(_xludf.IFNA(VLOOKUP(A319,'ET #12'!F:G,2,FALSE),"0"))</f>
        <v>#NAME?</v>
      </c>
      <c r="K319" s="24" t="e">
        <f ca="1">(_xludf.IFNA(VLOOKUP(A319,'ET #13'!D:E,2,FALSE),"0"))</f>
        <v>#NAME?</v>
      </c>
      <c r="L319" s="24" t="e">
        <f ca="1">(_xludf.IFNA(VLOOKUP(A319,'ET #14'!D:E,2,FALSE),"0"))</f>
        <v>#NAME?</v>
      </c>
      <c r="M319" s="24" t="e">
        <f ca="1">(_xludf.IFNA(VLOOKUP(A319,'ET #15'!D:E,2,FALSE),"0"))</f>
        <v>#NAME?</v>
      </c>
      <c r="N319" s="24" t="e">
        <f ca="1">(_xludf.IFNA(VLOOKUP(A319,'ET #16'!D:E,2,FALSE),"0"))</f>
        <v>#NAME?</v>
      </c>
    </row>
    <row r="320" spans="1:14" ht="13" x14ac:dyDescent="0.15">
      <c r="A320" s="4" t="str">
        <f>'Attendance Summary'!A322</f>
        <v>Uriel Hernandez</v>
      </c>
      <c r="B320" s="22" t="e">
        <f t="shared" ca="1" si="0"/>
        <v>#NAME?</v>
      </c>
      <c r="C320" s="22" t="e">
        <f ca="1">(_xludf.IFNA(VLOOKUP(A320,'ET #5'!F:G,2,FALSE),"0"))</f>
        <v>#NAME?</v>
      </c>
      <c r="D320" s="23" t="e">
        <f ca="1">(_xludf.IFNA(VLOOKUP(A320,'ET #6'!F:G,2,FALSE),"0"))</f>
        <v>#NAME?</v>
      </c>
      <c r="E320" s="23" t="e">
        <f ca="1">(_xludf.IFNA(VLOOKUP(A320,'ET #7'!F:G,2,FALSE),"0"))</f>
        <v>#NAME?</v>
      </c>
      <c r="F320" s="23" t="e">
        <f ca="1">(_xludf.IFNA(VLOOKUP(A320,'ET #8'!F:G,2,FALSE),"0"))</f>
        <v>#NAME?</v>
      </c>
      <c r="G320" s="23" t="e">
        <f ca="1">(_xludf.IFNA(VLOOKUP(A320,'ET #9'!F:G,2,FALSE),"0"))</f>
        <v>#NAME?</v>
      </c>
      <c r="H320" s="23" t="e">
        <f ca="1">(_xludf.IFNA(VLOOKUP(A320,'ET #10'!D:E,2,FALSE),"0"))</f>
        <v>#NAME?</v>
      </c>
      <c r="I320" s="23" t="e">
        <f ca="1">(_xludf.IFNA(VLOOKUP(A320,'ET #11'!F:G,2,FALSE),"0"))</f>
        <v>#NAME?</v>
      </c>
      <c r="J320" s="23" t="e">
        <f ca="1">(_xludf.IFNA(VLOOKUP(A320,'ET #12'!F:G,2,FALSE),"0"))</f>
        <v>#NAME?</v>
      </c>
      <c r="K320" s="24" t="e">
        <f ca="1">(_xludf.IFNA(VLOOKUP(A320,'ET #13'!D:E,2,FALSE),"0"))</f>
        <v>#NAME?</v>
      </c>
      <c r="L320" s="24" t="e">
        <f ca="1">(_xludf.IFNA(VLOOKUP(A320,'ET #14'!D:E,2,FALSE),"0"))</f>
        <v>#NAME?</v>
      </c>
      <c r="M320" s="24" t="e">
        <f ca="1">(_xludf.IFNA(VLOOKUP(A320,'ET #15'!D:E,2,FALSE),"0"))</f>
        <v>#NAME?</v>
      </c>
      <c r="N320" s="24" t="e">
        <f ca="1">(_xludf.IFNA(VLOOKUP(A320,'ET #16'!D:E,2,FALSE),"0"))</f>
        <v>#NAME?</v>
      </c>
    </row>
    <row r="321" spans="1:14" ht="13" x14ac:dyDescent="0.15">
      <c r="A321" s="4" t="str">
        <f>'Attendance Summary'!A323</f>
        <v>Valeria Mireles-Ortiz</v>
      </c>
      <c r="B321" s="22" t="e">
        <f t="shared" ca="1" si="0"/>
        <v>#NAME?</v>
      </c>
      <c r="C321" s="22" t="e">
        <f ca="1">(_xludf.IFNA(VLOOKUP(A321,'ET #5'!F:G,2,FALSE),"0"))</f>
        <v>#NAME?</v>
      </c>
      <c r="D321" s="23" t="e">
        <f ca="1">(_xludf.IFNA(VLOOKUP(A321,'ET #6'!F:G,2,FALSE),"0"))</f>
        <v>#NAME?</v>
      </c>
      <c r="E321" s="23" t="e">
        <f ca="1">(_xludf.IFNA(VLOOKUP(A321,'ET #7'!F:G,2,FALSE),"0"))</f>
        <v>#NAME?</v>
      </c>
      <c r="F321" s="23" t="e">
        <f ca="1">(_xludf.IFNA(VLOOKUP(A321,'ET #8'!F:G,2,FALSE),"0"))</f>
        <v>#NAME?</v>
      </c>
      <c r="G321" s="23" t="e">
        <f ca="1">(_xludf.IFNA(VLOOKUP(A321,'ET #9'!F:G,2,FALSE),"0"))</f>
        <v>#NAME?</v>
      </c>
      <c r="H321" s="23" t="e">
        <f ca="1">(_xludf.IFNA(VLOOKUP(A321,'ET #10'!D:E,2,FALSE),"0"))</f>
        <v>#NAME?</v>
      </c>
      <c r="I321" s="23" t="e">
        <f ca="1">(_xludf.IFNA(VLOOKUP(A321,'ET #11'!F:G,2,FALSE),"0"))</f>
        <v>#NAME?</v>
      </c>
      <c r="J321" s="23" t="e">
        <f ca="1">(_xludf.IFNA(VLOOKUP(A321,'ET #12'!F:G,2,FALSE),"0"))</f>
        <v>#NAME?</v>
      </c>
      <c r="K321" s="24" t="e">
        <f ca="1">(_xludf.IFNA(VLOOKUP(A321,'ET #13'!D:E,2,FALSE),"0"))</f>
        <v>#NAME?</v>
      </c>
      <c r="L321" s="24" t="e">
        <f ca="1">(_xludf.IFNA(VLOOKUP(A321,'ET #14'!D:E,2,FALSE),"0"))</f>
        <v>#NAME?</v>
      </c>
      <c r="M321" s="24" t="e">
        <f ca="1">(_xludf.IFNA(VLOOKUP(A321,'ET #15'!D:E,2,FALSE),"0"))</f>
        <v>#NAME?</v>
      </c>
      <c r="N321" s="24" t="e">
        <f ca="1">(_xludf.IFNA(VLOOKUP(A321,'ET #16'!D:E,2,FALSE),"0"))</f>
        <v>#NAME?</v>
      </c>
    </row>
    <row r="322" spans="1:14" ht="13" x14ac:dyDescent="0.15">
      <c r="A322" s="4" t="str">
        <f>'Attendance Summary'!A324</f>
        <v>Valeria Resendiz</v>
      </c>
      <c r="B322" s="22" t="e">
        <f t="shared" ca="1" si="0"/>
        <v>#NAME?</v>
      </c>
      <c r="C322" s="22" t="e">
        <f ca="1">(_xludf.IFNA(VLOOKUP(A322,'ET #5'!F:G,2,FALSE),"0"))</f>
        <v>#NAME?</v>
      </c>
      <c r="D322" s="23" t="e">
        <f ca="1">(_xludf.IFNA(VLOOKUP(A322,'ET #6'!F:G,2,FALSE),"0"))</f>
        <v>#NAME?</v>
      </c>
      <c r="E322" s="23" t="e">
        <f ca="1">(_xludf.IFNA(VLOOKUP(A322,'ET #7'!F:G,2,FALSE),"0"))</f>
        <v>#NAME?</v>
      </c>
      <c r="F322" s="23" t="e">
        <f ca="1">(_xludf.IFNA(VLOOKUP(A322,'ET #8'!F:G,2,FALSE),"0"))</f>
        <v>#NAME?</v>
      </c>
      <c r="G322" s="23" t="e">
        <f ca="1">(_xludf.IFNA(VLOOKUP(A322,'ET #9'!F:G,2,FALSE),"0"))</f>
        <v>#NAME?</v>
      </c>
      <c r="H322" s="23" t="e">
        <f ca="1">(_xludf.IFNA(VLOOKUP(A322,'ET #10'!D:E,2,FALSE),"0"))</f>
        <v>#NAME?</v>
      </c>
      <c r="I322" s="23" t="e">
        <f ca="1">(_xludf.IFNA(VLOOKUP(A322,'ET #11'!F:G,2,FALSE),"0"))</f>
        <v>#NAME?</v>
      </c>
      <c r="J322" s="23" t="e">
        <f ca="1">(_xludf.IFNA(VLOOKUP(A322,'ET #12'!F:G,2,FALSE),"0"))</f>
        <v>#NAME?</v>
      </c>
      <c r="K322" s="24" t="e">
        <f ca="1">(_xludf.IFNA(VLOOKUP(A322,'ET #13'!D:E,2,FALSE),"0"))</f>
        <v>#NAME?</v>
      </c>
      <c r="L322" s="24" t="e">
        <f ca="1">(_xludf.IFNA(VLOOKUP(A322,'ET #14'!D:E,2,FALSE),"0"))</f>
        <v>#NAME?</v>
      </c>
      <c r="M322" s="24" t="e">
        <f ca="1">(_xludf.IFNA(VLOOKUP(A322,'ET #15'!D:E,2,FALSE),"0"))</f>
        <v>#NAME?</v>
      </c>
      <c r="N322" s="24" t="e">
        <f ca="1">(_xludf.IFNA(VLOOKUP(A322,'ET #16'!D:E,2,FALSE),"0"))</f>
        <v>#NAME?</v>
      </c>
    </row>
    <row r="323" spans="1:14" ht="13" x14ac:dyDescent="0.15">
      <c r="A323" s="4" t="str">
        <f>'Attendance Summary'!A325</f>
        <v>Victor Negrete</v>
      </c>
      <c r="B323" s="22" t="e">
        <f t="shared" ca="1" si="0"/>
        <v>#NAME?</v>
      </c>
      <c r="C323" s="22" t="e">
        <f ca="1">(_xludf.IFNA(VLOOKUP(A323,'ET #5'!F:G,2,FALSE),"0"))</f>
        <v>#NAME?</v>
      </c>
      <c r="D323" s="23" t="e">
        <f ca="1">(_xludf.IFNA(VLOOKUP(A323,'ET #6'!F:G,2,FALSE),"0"))</f>
        <v>#NAME?</v>
      </c>
      <c r="E323" s="23" t="e">
        <f ca="1">(_xludf.IFNA(VLOOKUP(A323,'ET #7'!F:G,2,FALSE),"0"))</f>
        <v>#NAME?</v>
      </c>
      <c r="F323" s="23" t="e">
        <f ca="1">(_xludf.IFNA(VLOOKUP(A323,'ET #8'!F:G,2,FALSE),"0"))</f>
        <v>#NAME?</v>
      </c>
      <c r="G323" s="23" t="e">
        <f ca="1">(_xludf.IFNA(VLOOKUP(A323,'ET #9'!F:G,2,FALSE),"0"))</f>
        <v>#NAME?</v>
      </c>
      <c r="H323" s="23" t="e">
        <f ca="1">(_xludf.IFNA(VLOOKUP(A323,'ET #10'!D:E,2,FALSE),"0"))</f>
        <v>#NAME?</v>
      </c>
      <c r="I323" s="23" t="e">
        <f ca="1">(_xludf.IFNA(VLOOKUP(A323,'ET #11'!F:G,2,FALSE),"0"))</f>
        <v>#NAME?</v>
      </c>
      <c r="J323" s="23" t="e">
        <f ca="1">(_xludf.IFNA(VLOOKUP(A323,'ET #12'!F:G,2,FALSE),"0"))</f>
        <v>#NAME?</v>
      </c>
      <c r="K323" s="24" t="e">
        <f ca="1">(_xludf.IFNA(VLOOKUP(A323,'ET #13'!D:E,2,FALSE),"0"))</f>
        <v>#NAME?</v>
      </c>
      <c r="L323" s="24" t="e">
        <f ca="1">(_xludf.IFNA(VLOOKUP(A323,'ET #14'!D:E,2,FALSE),"0"))</f>
        <v>#NAME?</v>
      </c>
      <c r="M323" s="24" t="e">
        <f ca="1">(_xludf.IFNA(VLOOKUP(A323,'ET #15'!D:E,2,FALSE),"0"))</f>
        <v>#NAME?</v>
      </c>
      <c r="N323" s="24" t="e">
        <f ca="1">(_xludf.IFNA(VLOOKUP(A323,'ET #16'!D:E,2,FALSE),"0"))</f>
        <v>#NAME?</v>
      </c>
    </row>
    <row r="324" spans="1:14" ht="13" x14ac:dyDescent="0.15">
      <c r="A324" s="4" t="str">
        <f>'Attendance Summary'!A326</f>
        <v>William Hale</v>
      </c>
      <c r="B324" s="22" t="e">
        <f t="shared" ca="1" si="0"/>
        <v>#NAME?</v>
      </c>
      <c r="C324" s="22" t="e">
        <f ca="1">(_xludf.IFNA(VLOOKUP(A324,'ET #5'!F:G,2,FALSE),"0"))</f>
        <v>#NAME?</v>
      </c>
      <c r="D324" s="23" t="e">
        <f ca="1">(_xludf.IFNA(VLOOKUP(A324,'ET #6'!F:G,2,FALSE),"0"))</f>
        <v>#NAME?</v>
      </c>
      <c r="E324" s="23" t="e">
        <f ca="1">(_xludf.IFNA(VLOOKUP(A324,'ET #7'!F:G,2,FALSE),"0"))</f>
        <v>#NAME?</v>
      </c>
      <c r="F324" s="23" t="e">
        <f ca="1">(_xludf.IFNA(VLOOKUP(A324,'ET #8'!F:G,2,FALSE),"0"))</f>
        <v>#NAME?</v>
      </c>
      <c r="G324" s="23" t="e">
        <f ca="1">(_xludf.IFNA(VLOOKUP(A324,'ET #9'!F:G,2,FALSE),"0"))</f>
        <v>#NAME?</v>
      </c>
      <c r="H324" s="23" t="e">
        <f ca="1">(_xludf.IFNA(VLOOKUP(A324,'ET #10'!D:E,2,FALSE),"0"))</f>
        <v>#NAME?</v>
      </c>
      <c r="I324" s="23" t="e">
        <f ca="1">(_xludf.IFNA(VLOOKUP(A324,'ET #11'!F:G,2,FALSE),"0"))</f>
        <v>#NAME?</v>
      </c>
      <c r="J324" s="23" t="e">
        <f ca="1">(_xludf.IFNA(VLOOKUP(A324,'ET #12'!F:G,2,FALSE),"0"))</f>
        <v>#NAME?</v>
      </c>
      <c r="K324" s="24" t="e">
        <f ca="1">(_xludf.IFNA(VLOOKUP(A324,'ET #13'!D:E,2,FALSE),"0"))</f>
        <v>#NAME?</v>
      </c>
      <c r="L324" s="24" t="e">
        <f ca="1">(_xludf.IFNA(VLOOKUP(A324,'ET #14'!D:E,2,FALSE),"0"))</f>
        <v>#NAME?</v>
      </c>
      <c r="M324" s="24" t="e">
        <f ca="1">(_xludf.IFNA(VLOOKUP(A324,'ET #15'!D:E,2,FALSE),"0"))</f>
        <v>#NAME?</v>
      </c>
      <c r="N324" s="24" t="e">
        <f ca="1">(_xludf.IFNA(VLOOKUP(A324,'ET #16'!D:E,2,FALSE),"0"))</f>
        <v>#NAME?</v>
      </c>
    </row>
    <row r="325" spans="1:14" ht="13" x14ac:dyDescent="0.15">
      <c r="A325" s="4" t="str">
        <f>'Attendance Summary'!A327</f>
        <v>Wyatt Price</v>
      </c>
      <c r="B325" s="22" t="e">
        <f t="shared" ca="1" si="0"/>
        <v>#NAME?</v>
      </c>
      <c r="C325" s="22" t="e">
        <f ca="1">(_xludf.IFNA(VLOOKUP(A325,'ET #5'!F:G,2,FALSE),"0"))</f>
        <v>#NAME?</v>
      </c>
      <c r="D325" s="23" t="e">
        <f ca="1">(_xludf.IFNA(VLOOKUP(A325,'ET #6'!F:G,2,FALSE),"0"))</f>
        <v>#NAME?</v>
      </c>
      <c r="E325" s="23" t="e">
        <f ca="1">(_xludf.IFNA(VLOOKUP(A325,'ET #7'!F:G,2,FALSE),"0"))</f>
        <v>#NAME?</v>
      </c>
      <c r="F325" s="23" t="e">
        <f ca="1">(_xludf.IFNA(VLOOKUP(A325,'ET #8'!F:G,2,FALSE),"0"))</f>
        <v>#NAME?</v>
      </c>
      <c r="G325" s="23" t="e">
        <f ca="1">(_xludf.IFNA(VLOOKUP(A325,'ET #9'!F:G,2,FALSE),"0"))</f>
        <v>#NAME?</v>
      </c>
      <c r="H325" s="23" t="e">
        <f ca="1">(_xludf.IFNA(VLOOKUP(A325,'ET #10'!D:E,2,FALSE),"0"))</f>
        <v>#NAME?</v>
      </c>
      <c r="I325" s="23" t="e">
        <f ca="1">(_xludf.IFNA(VLOOKUP(A325,'ET #11'!F:G,2,FALSE),"0"))</f>
        <v>#NAME?</v>
      </c>
      <c r="J325" s="23" t="e">
        <f ca="1">(_xludf.IFNA(VLOOKUP(A325,'ET #12'!F:G,2,FALSE),"0"))</f>
        <v>#NAME?</v>
      </c>
      <c r="K325" s="24" t="e">
        <f ca="1">(_xludf.IFNA(VLOOKUP(A325,'ET #13'!D:E,2,FALSE),"0"))</f>
        <v>#NAME?</v>
      </c>
      <c r="L325" s="24" t="e">
        <f ca="1">(_xludf.IFNA(VLOOKUP(A325,'ET #14'!D:E,2,FALSE),"0"))</f>
        <v>#NAME?</v>
      </c>
      <c r="M325" s="24" t="e">
        <f ca="1">(_xludf.IFNA(VLOOKUP(A325,'ET #15'!D:E,2,FALSE),"0"))</f>
        <v>#NAME?</v>
      </c>
      <c r="N325" s="24" t="e">
        <f ca="1">(_xludf.IFNA(VLOOKUP(A325,'ET #16'!D:E,2,FALSE),"0"))</f>
        <v>#NAME?</v>
      </c>
    </row>
    <row r="326" spans="1:14" ht="13" x14ac:dyDescent="0.15">
      <c r="A326" s="4" t="str">
        <f>'Attendance Summary'!A328</f>
        <v>Xochilth Rojo Arroyo</v>
      </c>
      <c r="B326" s="22" t="e">
        <f t="shared" ca="1" si="0"/>
        <v>#NAME?</v>
      </c>
      <c r="C326" s="22" t="e">
        <f ca="1">(_xludf.IFNA(VLOOKUP(A326,'ET #5'!F:G,2,FALSE),"0"))</f>
        <v>#NAME?</v>
      </c>
      <c r="D326" s="23" t="e">
        <f ca="1">(_xludf.IFNA(VLOOKUP(A326,'ET #6'!F:G,2,FALSE),"0"))</f>
        <v>#NAME?</v>
      </c>
      <c r="E326" s="23" t="e">
        <f ca="1">(_xludf.IFNA(VLOOKUP(A326,'ET #7'!F:G,2,FALSE),"0"))</f>
        <v>#NAME?</v>
      </c>
      <c r="F326" s="23" t="e">
        <f ca="1">(_xludf.IFNA(VLOOKUP(A326,'ET #8'!F:G,2,FALSE),"0"))</f>
        <v>#NAME?</v>
      </c>
      <c r="G326" s="23" t="e">
        <f ca="1">(_xludf.IFNA(VLOOKUP(A326,'ET #9'!F:G,2,FALSE),"0"))</f>
        <v>#NAME?</v>
      </c>
      <c r="H326" s="23" t="e">
        <f ca="1">(_xludf.IFNA(VLOOKUP(A326,'ET #10'!D:E,2,FALSE),"0"))</f>
        <v>#NAME?</v>
      </c>
      <c r="I326" s="23" t="e">
        <f ca="1">(_xludf.IFNA(VLOOKUP(A326,'ET #11'!F:G,2,FALSE),"0"))</f>
        <v>#NAME?</v>
      </c>
      <c r="J326" s="23" t="e">
        <f ca="1">(_xludf.IFNA(VLOOKUP(A326,'ET #12'!F:G,2,FALSE),"0"))</f>
        <v>#NAME?</v>
      </c>
      <c r="K326" s="24" t="e">
        <f ca="1">(_xludf.IFNA(VLOOKUP(A326,'ET #13'!D:E,2,FALSE),"0"))</f>
        <v>#NAME?</v>
      </c>
      <c r="L326" s="24" t="e">
        <f ca="1">(_xludf.IFNA(VLOOKUP(A326,'ET #14'!D:E,2,FALSE),"0"))</f>
        <v>#NAME?</v>
      </c>
      <c r="M326" s="24" t="e">
        <f ca="1">(_xludf.IFNA(VLOOKUP(A326,'ET #15'!D:E,2,FALSE),"0"))</f>
        <v>#NAME?</v>
      </c>
      <c r="N326" s="24" t="e">
        <f ca="1">(_xludf.IFNA(VLOOKUP(A326,'ET #16'!D:E,2,FALSE),"0"))</f>
        <v>#NAME?</v>
      </c>
    </row>
    <row r="327" spans="1:14" ht="13" x14ac:dyDescent="0.15">
      <c r="A327" s="4" t="str">
        <f>'Attendance Summary'!A329</f>
        <v>Yael Sanchez</v>
      </c>
      <c r="B327" s="22" t="e">
        <f t="shared" ca="1" si="0"/>
        <v>#NAME?</v>
      </c>
      <c r="C327" s="22" t="e">
        <f ca="1">(_xludf.IFNA(VLOOKUP(A327,'ET #5'!F:G,2,FALSE),"0"))</f>
        <v>#NAME?</v>
      </c>
      <c r="D327" s="23" t="e">
        <f ca="1">(_xludf.IFNA(VLOOKUP(A327,'ET #6'!F:G,2,FALSE),"0"))</f>
        <v>#NAME?</v>
      </c>
      <c r="E327" s="23" t="e">
        <f ca="1">(_xludf.IFNA(VLOOKUP(A327,'ET #7'!F:G,2,FALSE),"0"))</f>
        <v>#NAME?</v>
      </c>
      <c r="F327" s="23" t="e">
        <f ca="1">(_xludf.IFNA(VLOOKUP(A327,'ET #8'!F:G,2,FALSE),"0"))</f>
        <v>#NAME?</v>
      </c>
      <c r="G327" s="23" t="e">
        <f ca="1">(_xludf.IFNA(VLOOKUP(A327,'ET #9'!F:G,2,FALSE),"0"))</f>
        <v>#NAME?</v>
      </c>
      <c r="H327" s="23" t="e">
        <f ca="1">(_xludf.IFNA(VLOOKUP(A327,'ET #10'!D:E,2,FALSE),"0"))</f>
        <v>#NAME?</v>
      </c>
      <c r="I327" s="23" t="e">
        <f ca="1">(_xludf.IFNA(VLOOKUP(A327,'ET #11'!F:G,2,FALSE),"0"))</f>
        <v>#NAME?</v>
      </c>
      <c r="J327" s="23" t="e">
        <f ca="1">(_xludf.IFNA(VLOOKUP(A327,'ET #12'!F:G,2,FALSE),"0"))</f>
        <v>#NAME?</v>
      </c>
      <c r="K327" s="24" t="e">
        <f ca="1">(_xludf.IFNA(VLOOKUP(A327,'ET #13'!D:E,2,FALSE),"0"))</f>
        <v>#NAME?</v>
      </c>
      <c r="L327" s="24" t="e">
        <f ca="1">(_xludf.IFNA(VLOOKUP(A327,'ET #14'!D:E,2,FALSE),"0"))</f>
        <v>#NAME?</v>
      </c>
      <c r="M327" s="24" t="e">
        <f ca="1">(_xludf.IFNA(VLOOKUP(A327,'ET #15'!D:E,2,FALSE),"0"))</f>
        <v>#NAME?</v>
      </c>
      <c r="N327" s="24" t="e">
        <f ca="1">(_xludf.IFNA(VLOOKUP(A327,'ET #16'!D:E,2,FALSE),"0"))</f>
        <v>#NAME?</v>
      </c>
    </row>
    <row r="328" spans="1:14" ht="13" x14ac:dyDescent="0.15">
      <c r="A328" s="4" t="str">
        <f>'Attendance Summary'!A330</f>
        <v>Yaritza Kenyon</v>
      </c>
      <c r="B328" s="22" t="e">
        <f t="shared" ca="1" si="0"/>
        <v>#NAME?</v>
      </c>
      <c r="C328" s="22" t="e">
        <f ca="1">(_xludf.IFNA(VLOOKUP(A328,'ET #5'!F:G,2,FALSE),"0"))</f>
        <v>#NAME?</v>
      </c>
      <c r="D328" s="23" t="e">
        <f ca="1">(_xludf.IFNA(VLOOKUP(A328,'ET #6'!F:G,2,FALSE),"0"))</f>
        <v>#NAME?</v>
      </c>
      <c r="E328" s="23" t="e">
        <f ca="1">(_xludf.IFNA(VLOOKUP(A328,'ET #7'!F:G,2,FALSE),"0"))</f>
        <v>#NAME?</v>
      </c>
      <c r="F328" s="23" t="e">
        <f ca="1">(_xludf.IFNA(VLOOKUP(A328,'ET #8'!F:G,2,FALSE),"0"))</f>
        <v>#NAME?</v>
      </c>
      <c r="G328" s="23" t="e">
        <f ca="1">(_xludf.IFNA(VLOOKUP(A328,'ET #9'!F:G,2,FALSE),"0"))</f>
        <v>#NAME?</v>
      </c>
      <c r="H328" s="23" t="e">
        <f ca="1">(_xludf.IFNA(VLOOKUP(A328,'ET #10'!D:E,2,FALSE),"0"))</f>
        <v>#NAME?</v>
      </c>
      <c r="I328" s="23" t="e">
        <f ca="1">(_xludf.IFNA(VLOOKUP(A328,'ET #11'!F:G,2,FALSE),"0"))</f>
        <v>#NAME?</v>
      </c>
      <c r="J328" s="23" t="e">
        <f ca="1">(_xludf.IFNA(VLOOKUP(A328,'ET #12'!F:G,2,FALSE),"0"))</f>
        <v>#NAME?</v>
      </c>
      <c r="K328" s="24" t="e">
        <f ca="1">(_xludf.IFNA(VLOOKUP(A328,'ET #13'!D:E,2,FALSE),"0"))</f>
        <v>#NAME?</v>
      </c>
      <c r="L328" s="24" t="e">
        <f ca="1">(_xludf.IFNA(VLOOKUP(A328,'ET #14'!D:E,2,FALSE),"0"))</f>
        <v>#NAME?</v>
      </c>
      <c r="M328" s="24" t="e">
        <f ca="1">(_xludf.IFNA(VLOOKUP(A328,'ET #15'!D:E,2,FALSE),"0"))</f>
        <v>#NAME?</v>
      </c>
      <c r="N328" s="24" t="e">
        <f ca="1">(_xludf.IFNA(VLOOKUP(A328,'ET #16'!D:E,2,FALSE),"0"))</f>
        <v>#NAME?</v>
      </c>
    </row>
    <row r="329" spans="1:14" ht="13" x14ac:dyDescent="0.15">
      <c r="A329" s="4" t="str">
        <f>'Attendance Summary'!A331</f>
        <v>Yazmin Tambunga</v>
      </c>
      <c r="B329" s="22" t="e">
        <f t="shared" ca="1" si="0"/>
        <v>#NAME?</v>
      </c>
      <c r="C329" s="22" t="e">
        <f ca="1">(_xludf.IFNA(VLOOKUP(A329,'ET #5'!F:G,2,FALSE),"0"))</f>
        <v>#NAME?</v>
      </c>
      <c r="D329" s="23" t="e">
        <f ca="1">(_xludf.IFNA(VLOOKUP(A329,'ET #6'!F:G,2,FALSE),"0"))</f>
        <v>#NAME?</v>
      </c>
      <c r="E329" s="23" t="e">
        <f ca="1">(_xludf.IFNA(VLOOKUP(A329,'ET #7'!F:G,2,FALSE),"0"))</f>
        <v>#NAME?</v>
      </c>
      <c r="F329" s="23" t="e">
        <f ca="1">(_xludf.IFNA(VLOOKUP(A329,'ET #8'!F:G,2,FALSE),"0"))</f>
        <v>#NAME?</v>
      </c>
      <c r="G329" s="23" t="e">
        <f ca="1">(_xludf.IFNA(VLOOKUP(A329,'ET #9'!F:G,2,FALSE),"0"))</f>
        <v>#NAME?</v>
      </c>
      <c r="H329" s="23" t="e">
        <f ca="1">(_xludf.IFNA(VLOOKUP(A329,'ET #10'!D:E,2,FALSE),"0"))</f>
        <v>#NAME?</v>
      </c>
      <c r="I329" s="23" t="e">
        <f ca="1">(_xludf.IFNA(VLOOKUP(A329,'ET #11'!F:G,2,FALSE),"0"))</f>
        <v>#NAME?</v>
      </c>
      <c r="J329" s="23" t="e">
        <f ca="1">(_xludf.IFNA(VLOOKUP(A329,'ET #12'!F:G,2,FALSE),"0"))</f>
        <v>#NAME?</v>
      </c>
      <c r="K329" s="24" t="e">
        <f ca="1">(_xludf.IFNA(VLOOKUP(A329,'ET #13'!D:E,2,FALSE),"0"))</f>
        <v>#NAME?</v>
      </c>
      <c r="L329" s="24" t="e">
        <f ca="1">(_xludf.IFNA(VLOOKUP(A329,'ET #14'!D:E,2,FALSE),"0"))</f>
        <v>#NAME?</v>
      </c>
      <c r="M329" s="24" t="e">
        <f ca="1">(_xludf.IFNA(VLOOKUP(A329,'ET #15'!D:E,2,FALSE),"0"))</f>
        <v>#NAME?</v>
      </c>
      <c r="N329" s="24" t="e">
        <f ca="1">(_xludf.IFNA(VLOOKUP(A329,'ET #16'!D:E,2,FALSE),"0"))</f>
        <v>#NAME?</v>
      </c>
    </row>
    <row r="330" spans="1:14" ht="13" x14ac:dyDescent="0.15">
      <c r="A330" s="4" t="str">
        <f>'Attendance Summary'!A332</f>
        <v>Zora Cook</v>
      </c>
      <c r="B330" s="22"/>
      <c r="C330" s="22"/>
      <c r="D330" s="23"/>
      <c r="E330" s="23"/>
      <c r="F330" s="23"/>
      <c r="G330" s="23"/>
      <c r="H330" s="23"/>
      <c r="I330" s="23"/>
      <c r="J330" s="23"/>
      <c r="K330" s="24"/>
      <c r="L330" s="24"/>
      <c r="M330" s="24"/>
    </row>
    <row r="331" spans="1:14" ht="13" x14ac:dyDescent="0.15">
      <c r="A331" s="4" t="str">
        <f>'Attendance Summary'!A333</f>
        <v>Grand Total</v>
      </c>
      <c r="B331" s="22"/>
      <c r="C331" s="22"/>
      <c r="D331" s="23"/>
      <c r="E331" s="23"/>
      <c r="F331" s="23"/>
      <c r="G331" s="23"/>
      <c r="H331" s="23"/>
      <c r="I331" s="23"/>
      <c r="J331" s="23"/>
      <c r="K331" s="24"/>
      <c r="L331" s="24"/>
      <c r="M331" s="24"/>
    </row>
    <row r="332" spans="1:14" ht="13" x14ac:dyDescent="0.15">
      <c r="A332" s="4">
        <f>'Attendance Summary'!A334</f>
        <v>0</v>
      </c>
      <c r="B332" s="22"/>
      <c r="C332" s="22"/>
      <c r="D332" s="23"/>
      <c r="E332" s="23"/>
      <c r="F332" s="23"/>
      <c r="G332" s="23"/>
      <c r="H332" s="23"/>
      <c r="I332" s="23"/>
      <c r="J332" s="23"/>
      <c r="K332" s="24"/>
      <c r="L332" s="24"/>
      <c r="M332" s="24"/>
    </row>
    <row r="333" spans="1:14" ht="13" x14ac:dyDescent="0.15">
      <c r="A333" s="4">
        <f>'Attendance Summary'!A335</f>
        <v>0</v>
      </c>
      <c r="B333" s="22"/>
      <c r="C333" s="22"/>
      <c r="D333" s="23"/>
      <c r="E333" s="23"/>
      <c r="F333" s="23"/>
      <c r="G333" s="23"/>
      <c r="H333" s="23"/>
      <c r="I333" s="23"/>
      <c r="J333" s="23"/>
      <c r="K333" s="24"/>
      <c r="L333" s="24"/>
      <c r="M333" s="24"/>
    </row>
    <row r="334" spans="1:14" ht="13" x14ac:dyDescent="0.15">
      <c r="A334" s="4">
        <f>'Attendance Summary'!A336</f>
        <v>0</v>
      </c>
      <c r="B334" s="22"/>
      <c r="C334" s="22"/>
      <c r="D334" s="23"/>
      <c r="E334" s="23"/>
      <c r="F334" s="23"/>
      <c r="G334" s="23"/>
      <c r="H334" s="23"/>
      <c r="I334" s="23"/>
      <c r="J334" s="23"/>
      <c r="K334" s="24"/>
      <c r="L334" s="24"/>
      <c r="M334" s="24"/>
    </row>
    <row r="335" spans="1:14" ht="13" x14ac:dyDescent="0.15">
      <c r="A335" s="4">
        <f>'Attendance Summary'!A337</f>
        <v>0</v>
      </c>
      <c r="B335" s="22"/>
      <c r="C335" s="22"/>
      <c r="D335" s="23"/>
      <c r="E335" s="23"/>
      <c r="F335" s="23"/>
      <c r="G335" s="23"/>
      <c r="H335" s="23"/>
      <c r="I335" s="23"/>
      <c r="J335" s="23"/>
      <c r="K335" s="24"/>
      <c r="L335" s="24"/>
      <c r="M335" s="24"/>
    </row>
    <row r="336" spans="1:14" ht="13" x14ac:dyDescent="0.15">
      <c r="A336" s="4">
        <f>'Attendance Summary'!A338</f>
        <v>0</v>
      </c>
      <c r="B336" s="22"/>
      <c r="C336" s="22"/>
      <c r="D336" s="23"/>
      <c r="E336" s="23"/>
      <c r="F336" s="23"/>
      <c r="G336" s="23"/>
      <c r="H336" s="23"/>
      <c r="I336" s="23"/>
      <c r="J336" s="23"/>
      <c r="K336" s="24"/>
      <c r="L336" s="24"/>
      <c r="M336" s="24"/>
    </row>
    <row r="337" spans="1:13" ht="13" x14ac:dyDescent="0.15">
      <c r="A337" s="4">
        <f>'Attendance Summary'!A339</f>
        <v>0</v>
      </c>
      <c r="B337" s="22"/>
      <c r="C337" s="22"/>
      <c r="D337" s="23"/>
      <c r="E337" s="23"/>
      <c r="F337" s="23"/>
      <c r="G337" s="23"/>
      <c r="H337" s="23"/>
      <c r="I337" s="23"/>
      <c r="J337" s="23"/>
      <c r="K337" s="24"/>
      <c r="L337" s="24"/>
      <c r="M337" s="24"/>
    </row>
    <row r="338" spans="1:13" ht="13" x14ac:dyDescent="0.15">
      <c r="A338" s="4">
        <f>'Attendance Summary'!A340</f>
        <v>0</v>
      </c>
      <c r="B338" s="22"/>
      <c r="C338" s="22"/>
      <c r="D338" s="23"/>
      <c r="E338" s="23"/>
      <c r="F338" s="23"/>
      <c r="G338" s="23"/>
      <c r="H338" s="23"/>
      <c r="I338" s="23"/>
      <c r="J338" s="23"/>
      <c r="K338" s="24"/>
      <c r="L338" s="24"/>
      <c r="M338" s="24"/>
    </row>
    <row r="339" spans="1:13" ht="13" x14ac:dyDescent="0.15">
      <c r="A339" s="4">
        <f>'Attendance Summary'!A341</f>
        <v>0</v>
      </c>
      <c r="B339" s="22"/>
      <c r="C339" s="22"/>
      <c r="D339" s="23"/>
      <c r="E339" s="23"/>
      <c r="F339" s="23"/>
      <c r="G339" s="23"/>
      <c r="H339" s="23"/>
      <c r="I339" s="23"/>
      <c r="J339" s="23"/>
      <c r="K339" s="24"/>
      <c r="L339" s="24"/>
      <c r="M339" s="24"/>
    </row>
    <row r="340" spans="1:13" ht="13" x14ac:dyDescent="0.15">
      <c r="A340" s="4">
        <f>'Attendance Summary'!A342</f>
        <v>0</v>
      </c>
      <c r="B340" s="22"/>
      <c r="C340" s="22"/>
      <c r="D340" s="23"/>
      <c r="E340" s="23"/>
      <c r="F340" s="23"/>
      <c r="G340" s="23"/>
      <c r="H340" s="23"/>
      <c r="I340" s="23"/>
      <c r="J340" s="23"/>
      <c r="K340" s="24"/>
      <c r="L340" s="24"/>
      <c r="M340" s="24"/>
    </row>
    <row r="341" spans="1:13" ht="13" x14ac:dyDescent="0.15">
      <c r="A341" s="4">
        <f>'Attendance Summary'!A343</f>
        <v>0</v>
      </c>
      <c r="B341" s="22"/>
      <c r="C341" s="22"/>
      <c r="D341" s="23"/>
      <c r="E341" s="23"/>
      <c r="F341" s="23"/>
      <c r="G341" s="23"/>
      <c r="H341" s="23"/>
      <c r="I341" s="23"/>
      <c r="J341" s="23"/>
      <c r="K341" s="24"/>
      <c r="L341" s="24"/>
      <c r="M341" s="24"/>
    </row>
    <row r="342" spans="1:13" ht="13" x14ac:dyDescent="0.15">
      <c r="A342" s="4">
        <f>'Attendance Summary'!A344</f>
        <v>0</v>
      </c>
      <c r="B342" s="22"/>
      <c r="C342" s="22"/>
      <c r="D342" s="23"/>
      <c r="E342" s="23"/>
      <c r="F342" s="23"/>
      <c r="G342" s="23"/>
      <c r="H342" s="23"/>
      <c r="I342" s="23"/>
      <c r="J342" s="23"/>
      <c r="K342" s="24"/>
      <c r="L342" s="24"/>
      <c r="M342" s="24"/>
    </row>
    <row r="343" spans="1:13" ht="13" x14ac:dyDescent="0.15">
      <c r="A343" s="4">
        <f>'Attendance Summary'!A345</f>
        <v>0</v>
      </c>
      <c r="B343" s="22"/>
      <c r="C343" s="22"/>
      <c r="D343" s="23"/>
      <c r="E343" s="23"/>
      <c r="F343" s="23"/>
      <c r="G343" s="23"/>
      <c r="H343" s="23"/>
      <c r="I343" s="23"/>
      <c r="J343" s="23"/>
      <c r="K343" s="24"/>
      <c r="L343" s="24"/>
      <c r="M343" s="24"/>
    </row>
    <row r="344" spans="1:13" ht="13" x14ac:dyDescent="0.15">
      <c r="A344" s="4">
        <f>'Attendance Summary'!A346</f>
        <v>0</v>
      </c>
      <c r="B344" s="22"/>
      <c r="C344" s="22"/>
      <c r="D344" s="23"/>
      <c r="E344" s="23"/>
      <c r="F344" s="23"/>
      <c r="G344" s="23"/>
      <c r="H344" s="23"/>
      <c r="I344" s="23"/>
      <c r="J344" s="23"/>
      <c r="K344" s="24"/>
      <c r="L344" s="24"/>
      <c r="M344" s="24"/>
    </row>
    <row r="345" spans="1:13" ht="13" x14ac:dyDescent="0.15">
      <c r="A345" s="4">
        <f>'Attendance Summary'!A347</f>
        <v>0</v>
      </c>
      <c r="B345" s="22"/>
      <c r="C345" s="22"/>
      <c r="D345" s="23"/>
      <c r="E345" s="23"/>
      <c r="F345" s="23"/>
      <c r="G345" s="23"/>
      <c r="H345" s="23"/>
      <c r="I345" s="23"/>
      <c r="J345" s="23"/>
      <c r="K345" s="24"/>
      <c r="L345" s="24"/>
      <c r="M345" s="24"/>
    </row>
    <row r="346" spans="1:13" ht="13" x14ac:dyDescent="0.15">
      <c r="A346" s="4">
        <f>'Attendance Summary'!A348</f>
        <v>0</v>
      </c>
      <c r="B346" s="22"/>
      <c r="C346" s="22"/>
      <c r="D346" s="23"/>
      <c r="E346" s="23"/>
      <c r="F346" s="23"/>
      <c r="G346" s="23"/>
      <c r="H346" s="23"/>
      <c r="I346" s="23"/>
      <c r="J346" s="23"/>
      <c r="K346" s="24"/>
      <c r="L346" s="24"/>
      <c r="M346" s="24"/>
    </row>
    <row r="347" spans="1:13" ht="13" x14ac:dyDescent="0.15">
      <c r="A347" s="4">
        <f>'Attendance Summary'!A349</f>
        <v>0</v>
      </c>
      <c r="B347" s="22"/>
      <c r="C347" s="22"/>
      <c r="D347" s="23"/>
      <c r="E347" s="23"/>
      <c r="F347" s="23"/>
      <c r="G347" s="23"/>
      <c r="H347" s="23"/>
      <c r="I347" s="23"/>
      <c r="J347" s="23"/>
      <c r="K347" s="24"/>
      <c r="L347" s="24"/>
      <c r="M347" s="24"/>
    </row>
    <row r="348" spans="1:13" ht="13" x14ac:dyDescent="0.15">
      <c r="A348" s="4">
        <f>'Attendance Summary'!A350</f>
        <v>0</v>
      </c>
      <c r="B348" s="22"/>
      <c r="C348" s="22"/>
      <c r="D348" s="23"/>
      <c r="E348" s="23"/>
      <c r="F348" s="23"/>
      <c r="G348" s="23"/>
      <c r="H348" s="23"/>
      <c r="I348" s="23"/>
      <c r="J348" s="23"/>
      <c r="K348" s="24"/>
      <c r="L348" s="24"/>
      <c r="M348" s="24"/>
    </row>
    <row r="349" spans="1:13" ht="13" x14ac:dyDescent="0.15">
      <c r="A349" s="4">
        <f>'Attendance Summary'!A351</f>
        <v>0</v>
      </c>
      <c r="B349" s="22"/>
      <c r="C349" s="22"/>
      <c r="D349" s="23"/>
      <c r="E349" s="23"/>
      <c r="F349" s="23"/>
      <c r="G349" s="23"/>
      <c r="H349" s="23"/>
      <c r="I349" s="23"/>
      <c r="J349" s="23"/>
      <c r="K349" s="24"/>
      <c r="L349" s="24"/>
      <c r="M349" s="24"/>
    </row>
    <row r="350" spans="1:13" ht="13" x14ac:dyDescent="0.15">
      <c r="A350" s="4">
        <f>'Attendance Summary'!A352</f>
        <v>0</v>
      </c>
      <c r="B350" s="22"/>
      <c r="C350" s="22"/>
      <c r="D350" s="23"/>
      <c r="E350" s="23"/>
      <c r="F350" s="23"/>
      <c r="G350" s="23"/>
      <c r="H350" s="23"/>
      <c r="I350" s="23"/>
      <c r="J350" s="23"/>
      <c r="K350" s="24"/>
      <c r="L350" s="24"/>
      <c r="M350" s="24"/>
    </row>
    <row r="351" spans="1:13" ht="13" x14ac:dyDescent="0.15">
      <c r="A351" s="4">
        <f>'Attendance Summary'!A353</f>
        <v>0</v>
      </c>
      <c r="B351" s="22"/>
      <c r="C351" s="22"/>
      <c r="D351" s="23"/>
      <c r="E351" s="23"/>
      <c r="F351" s="23"/>
      <c r="G351" s="23"/>
      <c r="H351" s="23"/>
      <c r="I351" s="23"/>
      <c r="J351" s="23"/>
      <c r="K351" s="24"/>
      <c r="L351" s="24"/>
      <c r="M351" s="24"/>
    </row>
    <row r="352" spans="1:13" ht="13" x14ac:dyDescent="0.15">
      <c r="A352" s="4">
        <f>'Attendance Summary'!A354</f>
        <v>0</v>
      </c>
      <c r="B352" s="22"/>
      <c r="C352" s="22"/>
      <c r="D352" s="23"/>
      <c r="E352" s="23"/>
      <c r="F352" s="23"/>
      <c r="G352" s="23"/>
      <c r="H352" s="23"/>
      <c r="I352" s="23"/>
      <c r="J352" s="23"/>
      <c r="K352" s="24"/>
      <c r="L352" s="24"/>
      <c r="M352" s="24"/>
    </row>
    <row r="353" spans="1:13" ht="13" x14ac:dyDescent="0.15">
      <c r="A353" s="4">
        <f>'Attendance Summary'!A355</f>
        <v>0</v>
      </c>
      <c r="B353" s="22"/>
      <c r="C353" s="22"/>
      <c r="D353" s="23"/>
      <c r="E353" s="23"/>
      <c r="F353" s="23"/>
      <c r="G353" s="23"/>
      <c r="H353" s="23"/>
      <c r="I353" s="23"/>
      <c r="J353" s="23"/>
      <c r="K353" s="24"/>
      <c r="L353" s="24"/>
      <c r="M353" s="24"/>
    </row>
    <row r="354" spans="1:13" ht="13" x14ac:dyDescent="0.15">
      <c r="A354" s="4">
        <f>'Attendance Summary'!A356</f>
        <v>0</v>
      </c>
      <c r="B354" s="22"/>
      <c r="C354" s="22"/>
      <c r="D354" s="23"/>
      <c r="E354" s="23"/>
      <c r="F354" s="23"/>
      <c r="G354" s="23"/>
      <c r="H354" s="23"/>
      <c r="I354" s="23"/>
      <c r="J354" s="23"/>
      <c r="K354" s="24"/>
      <c r="L354" s="24"/>
      <c r="M354" s="24"/>
    </row>
    <row r="355" spans="1:13" ht="13" x14ac:dyDescent="0.15">
      <c r="A355" s="4">
        <f>'Attendance Summary'!A357</f>
        <v>0</v>
      </c>
      <c r="B355" s="22"/>
      <c r="C355" s="22"/>
      <c r="D355" s="23"/>
      <c r="E355" s="23"/>
      <c r="F355" s="23"/>
      <c r="G355" s="23"/>
      <c r="H355" s="23"/>
      <c r="I355" s="23"/>
      <c r="J355" s="23"/>
      <c r="K355" s="24"/>
      <c r="L355" s="24"/>
      <c r="M355" s="24"/>
    </row>
    <row r="356" spans="1:13" ht="13" x14ac:dyDescent="0.15">
      <c r="A356" s="4">
        <f>'Attendance Summary'!A358</f>
        <v>0</v>
      </c>
      <c r="B356" s="22"/>
      <c r="C356" s="22"/>
      <c r="D356" s="23"/>
      <c r="E356" s="23"/>
      <c r="F356" s="23"/>
      <c r="G356" s="23"/>
      <c r="H356" s="23"/>
      <c r="I356" s="23"/>
      <c r="J356" s="23"/>
      <c r="K356" s="24"/>
      <c r="L356" s="24"/>
      <c r="M356" s="24"/>
    </row>
    <row r="357" spans="1:13" ht="13" x14ac:dyDescent="0.15">
      <c r="A357" s="4">
        <f>'Attendance Summary'!A359</f>
        <v>0</v>
      </c>
      <c r="B357" s="22"/>
      <c r="C357" s="22"/>
      <c r="D357" s="23"/>
      <c r="E357" s="23"/>
      <c r="F357" s="23"/>
      <c r="G357" s="23"/>
      <c r="H357" s="23"/>
      <c r="I357" s="23"/>
      <c r="J357" s="23"/>
      <c r="K357" s="24"/>
      <c r="L357" s="24"/>
      <c r="M357" s="24"/>
    </row>
    <row r="358" spans="1:13" ht="13" x14ac:dyDescent="0.15">
      <c r="A358" s="4">
        <f>'Attendance Summary'!A360</f>
        <v>0</v>
      </c>
      <c r="B358" s="22"/>
      <c r="C358" s="22"/>
      <c r="D358" s="23"/>
      <c r="E358" s="23"/>
      <c r="F358" s="23"/>
      <c r="G358" s="23"/>
      <c r="H358" s="23"/>
      <c r="I358" s="23"/>
      <c r="J358" s="23"/>
      <c r="K358" s="24"/>
      <c r="L358" s="24"/>
      <c r="M358" s="24"/>
    </row>
    <row r="359" spans="1:13" ht="13" x14ac:dyDescent="0.15">
      <c r="A359" s="4">
        <f>'Attendance Summary'!A361</f>
        <v>0</v>
      </c>
      <c r="B359" s="22"/>
      <c r="C359" s="22"/>
      <c r="D359" s="23"/>
      <c r="E359" s="23"/>
      <c r="F359" s="23"/>
      <c r="G359" s="23"/>
      <c r="H359" s="23"/>
      <c r="I359" s="23"/>
      <c r="J359" s="23"/>
      <c r="K359" s="24"/>
      <c r="L359" s="24"/>
      <c r="M359" s="24"/>
    </row>
    <row r="360" spans="1:13" ht="13" x14ac:dyDescent="0.15">
      <c r="A360" s="4">
        <f>'Attendance Summary'!A362</f>
        <v>0</v>
      </c>
      <c r="B360" s="22"/>
      <c r="C360" s="22"/>
      <c r="D360" s="23"/>
      <c r="E360" s="23"/>
      <c r="F360" s="23"/>
      <c r="G360" s="23"/>
      <c r="H360" s="23"/>
      <c r="I360" s="23"/>
      <c r="J360" s="23"/>
      <c r="K360" s="24"/>
      <c r="L360" s="24"/>
      <c r="M360" s="24"/>
    </row>
    <row r="361" spans="1:13" ht="13" x14ac:dyDescent="0.15">
      <c r="A361" s="4">
        <f>'Attendance Summary'!A363</f>
        <v>0</v>
      </c>
      <c r="B361" s="22"/>
      <c r="C361" s="22"/>
      <c r="D361" s="23"/>
      <c r="E361" s="23"/>
      <c r="F361" s="23"/>
      <c r="G361" s="23"/>
      <c r="H361" s="23"/>
      <c r="I361" s="23"/>
      <c r="J361" s="23"/>
      <c r="K361" s="24"/>
      <c r="L361" s="24"/>
      <c r="M361" s="24"/>
    </row>
    <row r="362" spans="1:13" ht="13" x14ac:dyDescent="0.15">
      <c r="A362" s="4">
        <f>'Attendance Summary'!A364</f>
        <v>0</v>
      </c>
      <c r="B362" s="22"/>
      <c r="C362" s="22"/>
      <c r="D362" s="23"/>
      <c r="E362" s="23"/>
      <c r="F362" s="23"/>
      <c r="G362" s="23"/>
      <c r="H362" s="23"/>
      <c r="I362" s="23"/>
      <c r="J362" s="23"/>
      <c r="K362" s="24"/>
      <c r="L362" s="24"/>
      <c r="M362" s="24"/>
    </row>
    <row r="363" spans="1:13" ht="13" x14ac:dyDescent="0.15">
      <c r="A363" s="4">
        <f>'Attendance Summary'!A365</f>
        <v>0</v>
      </c>
      <c r="B363" s="22"/>
      <c r="C363" s="22"/>
      <c r="D363" s="23"/>
      <c r="E363" s="23"/>
      <c r="F363" s="23"/>
      <c r="G363" s="23"/>
      <c r="H363" s="23"/>
      <c r="I363" s="23"/>
      <c r="J363" s="23"/>
      <c r="K363" s="24"/>
      <c r="L363" s="24"/>
      <c r="M363" s="24"/>
    </row>
    <row r="364" spans="1:13" ht="13" x14ac:dyDescent="0.15">
      <c r="A364" s="4">
        <f>'Attendance Summary'!A366</f>
        <v>0</v>
      </c>
      <c r="B364" s="22"/>
      <c r="C364" s="22"/>
      <c r="D364" s="23"/>
      <c r="E364" s="23"/>
      <c r="F364" s="23"/>
      <c r="G364" s="23"/>
      <c r="H364" s="23"/>
      <c r="I364" s="23"/>
      <c r="J364" s="23"/>
      <c r="K364" s="24"/>
      <c r="L364" s="24"/>
      <c r="M364" s="24"/>
    </row>
    <row r="365" spans="1:13" ht="13" x14ac:dyDescent="0.15">
      <c r="A365" s="4">
        <f>'Attendance Summary'!A367</f>
        <v>0</v>
      </c>
      <c r="B365" s="22"/>
      <c r="C365" s="22"/>
      <c r="D365" s="23"/>
      <c r="E365" s="23"/>
      <c r="F365" s="23"/>
      <c r="G365" s="23"/>
      <c r="H365" s="23"/>
      <c r="I365" s="23"/>
      <c r="J365" s="23"/>
      <c r="K365" s="24"/>
      <c r="L365" s="24"/>
      <c r="M365" s="24"/>
    </row>
    <row r="366" spans="1:13" ht="13" x14ac:dyDescent="0.15">
      <c r="A366" s="4">
        <f>'Attendance Summary'!A368</f>
        <v>0</v>
      </c>
      <c r="B366" s="22"/>
      <c r="C366" s="22"/>
      <c r="D366" s="25"/>
      <c r="E366" s="23"/>
      <c r="F366" s="23"/>
      <c r="K366" s="24"/>
      <c r="L366" s="24"/>
    </row>
    <row r="367" spans="1:13" ht="13" x14ac:dyDescent="0.15">
      <c r="A367" s="4">
        <f>'Attendance Summary'!A369</f>
        <v>0</v>
      </c>
      <c r="B367" s="22"/>
      <c r="C367" s="22"/>
      <c r="D367" s="25"/>
      <c r="E367" s="23"/>
      <c r="F367" s="23"/>
      <c r="K367" s="7"/>
      <c r="L367" s="24"/>
    </row>
    <row r="368" spans="1:13" ht="13" x14ac:dyDescent="0.15">
      <c r="A368" s="4">
        <f>'Attendance Summary'!A370</f>
        <v>0</v>
      </c>
      <c r="B368" s="22"/>
      <c r="C368" s="22"/>
      <c r="D368" s="25"/>
      <c r="F368" s="23"/>
      <c r="K368" s="7"/>
      <c r="L368" s="24"/>
    </row>
    <row r="369" spans="1:12" ht="13" x14ac:dyDescent="0.15">
      <c r="A369" s="4">
        <f>'Attendance Summary'!A371</f>
        <v>0</v>
      </c>
      <c r="B369" s="22"/>
      <c r="C369" s="22"/>
      <c r="D369" s="25"/>
      <c r="F369" s="23"/>
      <c r="K369" s="7"/>
      <c r="L369" s="24"/>
    </row>
    <row r="370" spans="1:12" ht="13" x14ac:dyDescent="0.15">
      <c r="A370" s="4">
        <f>'Attendance Summary'!A372</f>
        <v>0</v>
      </c>
      <c r="B370" s="22"/>
      <c r="C370" s="22"/>
      <c r="D370" s="25"/>
      <c r="F370" s="23"/>
      <c r="K370" s="7"/>
      <c r="L370" s="24"/>
    </row>
    <row r="371" spans="1:12" ht="13" x14ac:dyDescent="0.15">
      <c r="A371" s="4">
        <f>'Attendance Summary'!A373</f>
        <v>0</v>
      </c>
      <c r="B371" s="22"/>
      <c r="C371" s="22"/>
      <c r="D371" s="25"/>
      <c r="F371" s="23"/>
      <c r="K371" s="7"/>
      <c r="L371" s="24"/>
    </row>
    <row r="372" spans="1:12" ht="13" x14ac:dyDescent="0.15">
      <c r="A372" s="4">
        <f>'Attendance Summary'!A374</f>
        <v>0</v>
      </c>
      <c r="B372" s="22"/>
      <c r="C372" s="22"/>
      <c r="D372" s="25"/>
      <c r="F372" s="23"/>
      <c r="K372" s="7"/>
      <c r="L372" s="24"/>
    </row>
    <row r="373" spans="1:12" ht="13" x14ac:dyDescent="0.15">
      <c r="A373" s="4">
        <f>'Attendance Summary'!A375</f>
        <v>0</v>
      </c>
      <c r="B373" s="22"/>
      <c r="C373" s="22"/>
      <c r="D373" s="25"/>
      <c r="F373" s="23"/>
      <c r="K373" s="7"/>
    </row>
    <row r="374" spans="1:12" ht="13" x14ac:dyDescent="0.15">
      <c r="A374" s="4">
        <f>'Attendance Summary'!A376</f>
        <v>0</v>
      </c>
      <c r="B374" s="22"/>
      <c r="C374" s="22"/>
      <c r="D374" s="25"/>
      <c r="F374" s="23"/>
      <c r="K374" s="7"/>
    </row>
    <row r="375" spans="1:12" ht="13" x14ac:dyDescent="0.15">
      <c r="A375" s="4">
        <f>'Attendance Summary'!A377</f>
        <v>0</v>
      </c>
      <c r="B375" s="22"/>
      <c r="C375" s="22"/>
      <c r="D375" s="25"/>
      <c r="F375" s="23"/>
      <c r="K375" s="7"/>
    </row>
    <row r="376" spans="1:12" ht="13" x14ac:dyDescent="0.15">
      <c r="A376" s="4">
        <f>'Attendance Summary'!A378</f>
        <v>0</v>
      </c>
      <c r="B376" s="22"/>
      <c r="C376" s="22"/>
      <c r="D376" s="25"/>
      <c r="F376" s="23"/>
      <c r="K376" s="7"/>
    </row>
    <row r="377" spans="1:12" ht="13" x14ac:dyDescent="0.15">
      <c r="A377" s="4">
        <f>'Attendance Summary'!A379</f>
        <v>0</v>
      </c>
      <c r="B377" s="22"/>
      <c r="C377" s="22"/>
      <c r="D377" s="25"/>
      <c r="F377" s="23"/>
      <c r="K377" s="7"/>
    </row>
    <row r="378" spans="1:12" ht="13" x14ac:dyDescent="0.15">
      <c r="A378" s="4">
        <f>'Attendance Summary'!A380</f>
        <v>0</v>
      </c>
      <c r="B378" s="22"/>
      <c r="C378" s="22"/>
      <c r="D378" s="25"/>
      <c r="K378" s="7"/>
    </row>
    <row r="379" spans="1:12" ht="13" x14ac:dyDescent="0.15">
      <c r="A379" s="4">
        <f>'Attendance Summary'!A381</f>
        <v>0</v>
      </c>
      <c r="B379" s="22"/>
      <c r="C379" s="22"/>
      <c r="D379" s="25"/>
      <c r="K379" s="7"/>
    </row>
    <row r="380" spans="1:12" ht="13" x14ac:dyDescent="0.15">
      <c r="A380" s="4">
        <f>'Attendance Summary'!A382</f>
        <v>0</v>
      </c>
      <c r="B380" s="22"/>
      <c r="C380" s="22"/>
      <c r="D380" s="25"/>
      <c r="K380" s="7"/>
    </row>
    <row r="381" spans="1:12" ht="13" x14ac:dyDescent="0.15">
      <c r="A381" s="4">
        <f>'Attendance Summary'!A383</f>
        <v>0</v>
      </c>
      <c r="B381" s="22"/>
      <c r="C381" s="22"/>
      <c r="D381" s="25"/>
      <c r="K381" s="7"/>
    </row>
    <row r="382" spans="1:12" ht="13" x14ac:dyDescent="0.15">
      <c r="A382" s="4">
        <f>'Attendance Summary'!A384</f>
        <v>0</v>
      </c>
      <c r="B382" s="22"/>
      <c r="C382" s="22"/>
      <c r="D382" s="25"/>
      <c r="K382" s="7"/>
    </row>
    <row r="383" spans="1:12" ht="13" x14ac:dyDescent="0.15">
      <c r="A383" s="4">
        <f>'Attendance Summary'!A385</f>
        <v>0</v>
      </c>
      <c r="B383" s="22"/>
      <c r="C383" s="22"/>
      <c r="D383" s="25"/>
      <c r="K383" s="7"/>
    </row>
    <row r="384" spans="1:12" ht="13" x14ac:dyDescent="0.15">
      <c r="A384" s="4">
        <f>'Attendance Summary'!A386</f>
        <v>0</v>
      </c>
      <c r="B384" s="22"/>
      <c r="C384" s="22"/>
      <c r="D384" s="25"/>
      <c r="K384" s="7"/>
    </row>
    <row r="385" spans="1:11" ht="13" x14ac:dyDescent="0.15">
      <c r="A385" s="4">
        <f>'Attendance Summary'!A387</f>
        <v>0</v>
      </c>
      <c r="B385" s="22"/>
      <c r="C385" s="22"/>
      <c r="D385" s="25"/>
      <c r="K385" s="7"/>
    </row>
    <row r="386" spans="1:11" ht="13" x14ac:dyDescent="0.15">
      <c r="A386" s="4">
        <f>'Attendance Summary'!A388</f>
        <v>0</v>
      </c>
      <c r="B386" s="22"/>
      <c r="C386" s="22"/>
      <c r="D386" s="25"/>
      <c r="K386" s="7"/>
    </row>
    <row r="387" spans="1:11" ht="13" x14ac:dyDescent="0.15">
      <c r="A387" s="4">
        <f>'Attendance Summary'!A389</f>
        <v>0</v>
      </c>
      <c r="B387" s="22"/>
      <c r="C387" s="22"/>
      <c r="D387" s="25"/>
      <c r="K387" s="7"/>
    </row>
    <row r="388" spans="1:11" ht="13" x14ac:dyDescent="0.15">
      <c r="A388" s="4">
        <f>'Attendance Summary'!A390</f>
        <v>0</v>
      </c>
      <c r="B388" s="22"/>
      <c r="C388" s="22"/>
      <c r="D388" s="25"/>
      <c r="K388" s="7"/>
    </row>
    <row r="389" spans="1:11" ht="13" x14ac:dyDescent="0.15">
      <c r="A389" s="4">
        <f>'Attendance Summary'!A391</f>
        <v>0</v>
      </c>
      <c r="B389" s="22"/>
      <c r="C389" s="22"/>
      <c r="D389" s="25"/>
      <c r="K389" s="7"/>
    </row>
    <row r="390" spans="1:11" ht="13" x14ac:dyDescent="0.15">
      <c r="A390" s="4">
        <f>'Attendance Summary'!A392</f>
        <v>0</v>
      </c>
      <c r="B390" s="22"/>
      <c r="C390" s="22"/>
      <c r="D390" s="25"/>
      <c r="K390" s="7"/>
    </row>
    <row r="391" spans="1:11" ht="13" x14ac:dyDescent="0.15">
      <c r="A391" s="4">
        <f>'Attendance Summary'!A393</f>
        <v>0</v>
      </c>
      <c r="B391" s="22"/>
      <c r="C391" s="22"/>
      <c r="D391" s="25"/>
      <c r="K391" s="7"/>
    </row>
    <row r="392" spans="1:11" ht="13" x14ac:dyDescent="0.15">
      <c r="A392" s="4">
        <f>'Attendance Summary'!A394</f>
        <v>0</v>
      </c>
      <c r="B392" s="22"/>
      <c r="C392" s="22"/>
      <c r="D392" s="25"/>
      <c r="K392" s="7"/>
    </row>
    <row r="393" spans="1:11" ht="13" x14ac:dyDescent="0.15">
      <c r="A393" s="4">
        <f>'Attendance Summary'!A395</f>
        <v>0</v>
      </c>
      <c r="B393" s="22"/>
      <c r="C393" s="22"/>
      <c r="D393" s="25"/>
      <c r="K393" s="7"/>
    </row>
    <row r="394" spans="1:11" ht="13" x14ac:dyDescent="0.15">
      <c r="B394" s="22"/>
      <c r="C394" s="22"/>
      <c r="D394" s="25"/>
      <c r="K394" s="7"/>
    </row>
    <row r="395" spans="1:11" ht="13" x14ac:dyDescent="0.15">
      <c r="B395" s="22"/>
      <c r="C395" s="22"/>
      <c r="D395" s="25"/>
      <c r="K395" s="7"/>
    </row>
    <row r="396" spans="1:11" ht="13" x14ac:dyDescent="0.15">
      <c r="B396" s="22"/>
      <c r="C396" s="22"/>
      <c r="D396" s="25"/>
      <c r="K396" s="7"/>
    </row>
    <row r="397" spans="1:11" ht="13" x14ac:dyDescent="0.15">
      <c r="B397" s="22"/>
      <c r="C397" s="22"/>
      <c r="D397" s="25"/>
      <c r="K397" s="7"/>
    </row>
    <row r="398" spans="1:11" ht="13" x14ac:dyDescent="0.15">
      <c r="B398" s="22"/>
      <c r="C398" s="22"/>
      <c r="D398" s="25"/>
      <c r="K398" s="7"/>
    </row>
    <row r="399" spans="1:11" ht="13" x14ac:dyDescent="0.15">
      <c r="B399" s="22"/>
      <c r="C399" s="22"/>
      <c r="D399" s="25"/>
      <c r="K399" s="7"/>
    </row>
    <row r="400" spans="1:11" ht="13" x14ac:dyDescent="0.15">
      <c r="B400" s="22"/>
      <c r="C400" s="22"/>
      <c r="D400" s="25"/>
      <c r="K400" s="7"/>
    </row>
    <row r="401" spans="2:11" ht="13" x14ac:dyDescent="0.15">
      <c r="B401" s="22"/>
      <c r="C401" s="22"/>
      <c r="D401" s="25"/>
      <c r="K401" s="7"/>
    </row>
    <row r="402" spans="2:11" ht="13" x14ac:dyDescent="0.15">
      <c r="B402" s="22"/>
      <c r="C402" s="22"/>
      <c r="D402" s="25"/>
      <c r="K402" s="7"/>
    </row>
    <row r="403" spans="2:11" ht="13" x14ac:dyDescent="0.15">
      <c r="B403" s="22"/>
      <c r="C403" s="22"/>
      <c r="D403" s="25"/>
      <c r="K403" s="7"/>
    </row>
    <row r="404" spans="2:11" ht="13" x14ac:dyDescent="0.15">
      <c r="B404" s="22"/>
      <c r="C404" s="22"/>
      <c r="D404" s="25"/>
      <c r="K404" s="7"/>
    </row>
    <row r="405" spans="2:11" ht="13" x14ac:dyDescent="0.15">
      <c r="B405" s="22"/>
      <c r="C405" s="22"/>
      <c r="D405" s="25"/>
      <c r="K405" s="7"/>
    </row>
    <row r="406" spans="2:11" ht="13" x14ac:dyDescent="0.15">
      <c r="B406" s="22"/>
      <c r="C406" s="22"/>
      <c r="D406" s="25"/>
      <c r="K406" s="7"/>
    </row>
    <row r="407" spans="2:11" ht="13" x14ac:dyDescent="0.15">
      <c r="B407" s="22"/>
      <c r="C407" s="22"/>
      <c r="D407" s="25"/>
      <c r="K407" s="7"/>
    </row>
    <row r="408" spans="2:11" ht="13" x14ac:dyDescent="0.15">
      <c r="B408" s="22"/>
      <c r="C408" s="22"/>
      <c r="D408" s="25"/>
      <c r="K408" s="7"/>
    </row>
    <row r="409" spans="2:11" ht="13" x14ac:dyDescent="0.15">
      <c r="B409" s="22"/>
      <c r="C409" s="22"/>
      <c r="D409" s="25"/>
      <c r="K409" s="7"/>
    </row>
    <row r="410" spans="2:11" ht="13" x14ac:dyDescent="0.15">
      <c r="B410" s="22"/>
      <c r="C410" s="22"/>
      <c r="D410" s="25"/>
      <c r="K410" s="7"/>
    </row>
    <row r="411" spans="2:11" ht="13" x14ac:dyDescent="0.15">
      <c r="B411" s="22"/>
      <c r="C411" s="22"/>
      <c r="D411" s="25"/>
      <c r="K411" s="7"/>
    </row>
    <row r="412" spans="2:11" ht="13" x14ac:dyDescent="0.15">
      <c r="B412" s="22"/>
      <c r="C412" s="22"/>
      <c r="D412" s="25"/>
      <c r="K412" s="7"/>
    </row>
    <row r="413" spans="2:11" ht="13" x14ac:dyDescent="0.15">
      <c r="B413" s="22"/>
      <c r="C413" s="22"/>
      <c r="D413" s="25"/>
      <c r="K413" s="7"/>
    </row>
    <row r="414" spans="2:11" ht="13" x14ac:dyDescent="0.15">
      <c r="B414" s="22"/>
      <c r="C414" s="22"/>
      <c r="D414" s="25"/>
      <c r="K414" s="7"/>
    </row>
    <row r="415" spans="2:11" ht="13" x14ac:dyDescent="0.15">
      <c r="B415" s="22"/>
      <c r="C415" s="22"/>
      <c r="D415" s="25"/>
      <c r="K415" s="7"/>
    </row>
    <row r="416" spans="2:11" ht="13" x14ac:dyDescent="0.15">
      <c r="B416" s="22"/>
      <c r="C416" s="22"/>
      <c r="D416" s="25"/>
      <c r="K416" s="7"/>
    </row>
    <row r="417" spans="2:11" ht="13" x14ac:dyDescent="0.15">
      <c r="B417" s="22"/>
      <c r="C417" s="22"/>
      <c r="D417" s="25"/>
      <c r="K417" s="7"/>
    </row>
    <row r="418" spans="2:11" ht="13" x14ac:dyDescent="0.15">
      <c r="B418" s="22"/>
      <c r="C418" s="22"/>
      <c r="D418" s="25"/>
      <c r="K418" s="7"/>
    </row>
    <row r="419" spans="2:11" ht="13" x14ac:dyDescent="0.15">
      <c r="B419" s="22"/>
      <c r="C419" s="22"/>
      <c r="D419" s="25"/>
      <c r="K419" s="7"/>
    </row>
    <row r="420" spans="2:11" ht="13" x14ac:dyDescent="0.15">
      <c r="B420" s="22"/>
      <c r="C420" s="22"/>
      <c r="D420" s="25"/>
      <c r="K420" s="7"/>
    </row>
    <row r="421" spans="2:11" ht="13" x14ac:dyDescent="0.15">
      <c r="B421" s="22"/>
      <c r="C421" s="22"/>
      <c r="D421" s="25"/>
      <c r="K421" s="7"/>
    </row>
    <row r="422" spans="2:11" ht="13" x14ac:dyDescent="0.15">
      <c r="B422" s="22"/>
      <c r="C422" s="22"/>
      <c r="D422" s="25"/>
      <c r="K422" s="7"/>
    </row>
    <row r="423" spans="2:11" ht="13" x14ac:dyDescent="0.15">
      <c r="B423" s="22"/>
      <c r="C423" s="22"/>
      <c r="D423" s="25"/>
      <c r="K423" s="7"/>
    </row>
    <row r="424" spans="2:11" ht="13" x14ac:dyDescent="0.15">
      <c r="B424" s="22"/>
      <c r="C424" s="22"/>
      <c r="D424" s="25"/>
      <c r="K424" s="7"/>
    </row>
    <row r="425" spans="2:11" ht="13" x14ac:dyDescent="0.15">
      <c r="B425" s="22"/>
      <c r="C425" s="22"/>
      <c r="D425" s="25"/>
      <c r="K425" s="7"/>
    </row>
    <row r="426" spans="2:11" ht="13" x14ac:dyDescent="0.15">
      <c r="B426" s="22"/>
      <c r="C426" s="22"/>
      <c r="D426" s="25"/>
      <c r="K426" s="7"/>
    </row>
    <row r="427" spans="2:11" ht="13" x14ac:dyDescent="0.15">
      <c r="B427" s="22"/>
      <c r="C427" s="22"/>
      <c r="D427" s="25"/>
      <c r="K427" s="7"/>
    </row>
    <row r="428" spans="2:11" ht="13" x14ac:dyDescent="0.15">
      <c r="B428" s="22"/>
      <c r="C428" s="22"/>
      <c r="D428" s="25"/>
      <c r="K428" s="7"/>
    </row>
    <row r="429" spans="2:11" ht="13" x14ac:dyDescent="0.15">
      <c r="B429" s="22"/>
      <c r="C429" s="22"/>
      <c r="D429" s="25"/>
      <c r="K429" s="7"/>
    </row>
    <row r="430" spans="2:11" ht="13" x14ac:dyDescent="0.15">
      <c r="B430" s="22"/>
      <c r="C430" s="22"/>
      <c r="D430" s="25"/>
      <c r="K430" s="7"/>
    </row>
    <row r="431" spans="2:11" ht="13" x14ac:dyDescent="0.15">
      <c r="B431" s="22"/>
      <c r="C431" s="22"/>
      <c r="D431" s="25"/>
      <c r="K431" s="7"/>
    </row>
    <row r="432" spans="2:11" ht="13" x14ac:dyDescent="0.15">
      <c r="B432" s="22"/>
      <c r="C432" s="22"/>
      <c r="D432" s="25"/>
      <c r="K432" s="7"/>
    </row>
    <row r="433" spans="2:11" ht="13" x14ac:dyDescent="0.15">
      <c r="B433" s="22"/>
      <c r="C433" s="22"/>
      <c r="D433" s="25"/>
      <c r="K433" s="7"/>
    </row>
    <row r="434" spans="2:11" ht="13" x14ac:dyDescent="0.15">
      <c r="B434" s="22"/>
      <c r="C434" s="22"/>
      <c r="D434" s="25"/>
      <c r="K434" s="7"/>
    </row>
    <row r="435" spans="2:11" ht="13" x14ac:dyDescent="0.15">
      <c r="B435" s="22"/>
      <c r="C435" s="22"/>
      <c r="D435" s="25"/>
      <c r="K435" s="7"/>
    </row>
    <row r="436" spans="2:11" ht="13" x14ac:dyDescent="0.15">
      <c r="B436" s="22"/>
      <c r="C436" s="22"/>
      <c r="D436" s="25"/>
      <c r="K436" s="7"/>
    </row>
    <row r="437" spans="2:11" ht="13" x14ac:dyDescent="0.15">
      <c r="B437" s="22"/>
      <c r="C437" s="22"/>
      <c r="D437" s="25"/>
      <c r="K437" s="7"/>
    </row>
    <row r="438" spans="2:11" ht="13" x14ac:dyDescent="0.15">
      <c r="B438" s="22"/>
      <c r="C438" s="22"/>
      <c r="D438" s="25"/>
      <c r="K438" s="7"/>
    </row>
    <row r="439" spans="2:11" ht="13" x14ac:dyDescent="0.15">
      <c r="B439" s="22"/>
      <c r="C439" s="22"/>
      <c r="D439" s="25"/>
      <c r="K439" s="7"/>
    </row>
    <row r="440" spans="2:11" ht="13" x14ac:dyDescent="0.15">
      <c r="B440" s="22"/>
      <c r="C440" s="22"/>
      <c r="D440" s="25"/>
      <c r="K440" s="7"/>
    </row>
    <row r="441" spans="2:11" ht="13" x14ac:dyDescent="0.15">
      <c r="B441" s="22"/>
      <c r="C441" s="22"/>
      <c r="D441" s="25"/>
      <c r="K441" s="7"/>
    </row>
    <row r="442" spans="2:11" ht="13" x14ac:dyDescent="0.15">
      <c r="B442" s="22"/>
      <c r="C442" s="22"/>
      <c r="D442" s="25"/>
      <c r="K442" s="7"/>
    </row>
    <row r="443" spans="2:11" ht="13" x14ac:dyDescent="0.15">
      <c r="B443" s="22"/>
      <c r="C443" s="22"/>
      <c r="D443" s="25"/>
      <c r="K443" s="7"/>
    </row>
    <row r="444" spans="2:11" ht="13" x14ac:dyDescent="0.15">
      <c r="B444" s="22"/>
      <c r="C444" s="22"/>
      <c r="D444" s="25"/>
      <c r="K444" s="7"/>
    </row>
    <row r="445" spans="2:11" ht="13" x14ac:dyDescent="0.15">
      <c r="B445" s="22"/>
      <c r="C445" s="22"/>
      <c r="D445" s="25"/>
      <c r="K445" s="7"/>
    </row>
    <row r="446" spans="2:11" ht="13" x14ac:dyDescent="0.15">
      <c r="B446" s="22"/>
      <c r="C446" s="22"/>
      <c r="D446" s="25"/>
      <c r="K446" s="7"/>
    </row>
    <row r="447" spans="2:11" ht="13" x14ac:dyDescent="0.15">
      <c r="B447" s="22"/>
      <c r="C447" s="22"/>
      <c r="D447" s="25"/>
      <c r="K447" s="7"/>
    </row>
    <row r="448" spans="2:11" ht="13" x14ac:dyDescent="0.15">
      <c r="B448" s="22"/>
      <c r="C448" s="22"/>
      <c r="D448" s="25"/>
      <c r="K448" s="7"/>
    </row>
    <row r="449" spans="2:11" ht="13" x14ac:dyDescent="0.15">
      <c r="B449" s="22"/>
      <c r="C449" s="22"/>
      <c r="D449" s="25"/>
      <c r="K449" s="7"/>
    </row>
    <row r="450" spans="2:11" ht="13" x14ac:dyDescent="0.15">
      <c r="B450" s="22"/>
      <c r="C450" s="22"/>
      <c r="D450" s="25"/>
      <c r="K450" s="7"/>
    </row>
    <row r="451" spans="2:11" ht="13" x14ac:dyDescent="0.15">
      <c r="B451" s="22"/>
      <c r="C451" s="22"/>
      <c r="D451" s="25"/>
      <c r="K451" s="7"/>
    </row>
    <row r="452" spans="2:11" ht="13" x14ac:dyDescent="0.15">
      <c r="B452" s="22"/>
      <c r="C452" s="22"/>
      <c r="D452" s="25"/>
      <c r="K452" s="7"/>
    </row>
    <row r="453" spans="2:11" ht="13" x14ac:dyDescent="0.15">
      <c r="B453" s="22"/>
      <c r="C453" s="22"/>
      <c r="D453" s="25"/>
      <c r="K453" s="7"/>
    </row>
    <row r="454" spans="2:11" ht="13" x14ac:dyDescent="0.15">
      <c r="B454" s="22"/>
      <c r="C454" s="22"/>
      <c r="D454" s="25"/>
      <c r="K454" s="7"/>
    </row>
    <row r="455" spans="2:11" ht="13" x14ac:dyDescent="0.15">
      <c r="B455" s="22"/>
      <c r="C455" s="22"/>
      <c r="D455" s="25"/>
      <c r="K455" s="7"/>
    </row>
    <row r="456" spans="2:11" ht="13" x14ac:dyDescent="0.15">
      <c r="B456" s="22"/>
      <c r="C456" s="22"/>
      <c r="D456" s="25"/>
      <c r="K456" s="7"/>
    </row>
    <row r="457" spans="2:11" ht="13" x14ac:dyDescent="0.15">
      <c r="B457" s="22"/>
      <c r="C457" s="22"/>
      <c r="D457" s="25"/>
      <c r="K457" s="7"/>
    </row>
    <row r="458" spans="2:11" ht="13" x14ac:dyDescent="0.15">
      <c r="B458" s="22"/>
      <c r="C458" s="22"/>
      <c r="D458" s="25"/>
      <c r="K458" s="7"/>
    </row>
    <row r="459" spans="2:11" ht="13" x14ac:dyDescent="0.15">
      <c r="B459" s="22"/>
      <c r="C459" s="22"/>
      <c r="D459" s="25"/>
      <c r="K459" s="7"/>
    </row>
    <row r="460" spans="2:11" ht="13" x14ac:dyDescent="0.15">
      <c r="B460" s="22"/>
      <c r="C460" s="22"/>
      <c r="D460" s="25"/>
      <c r="K460" s="7"/>
    </row>
    <row r="461" spans="2:11" ht="13" x14ac:dyDescent="0.15">
      <c r="B461" s="22"/>
      <c r="C461" s="22"/>
      <c r="D461" s="25"/>
      <c r="K461" s="7"/>
    </row>
    <row r="462" spans="2:11" ht="13" x14ac:dyDescent="0.15">
      <c r="B462" s="22"/>
      <c r="C462" s="22"/>
      <c r="D462" s="25"/>
      <c r="K462" s="7"/>
    </row>
    <row r="463" spans="2:11" ht="13" x14ac:dyDescent="0.15">
      <c r="B463" s="22"/>
      <c r="C463" s="22"/>
      <c r="D463" s="25"/>
      <c r="K463" s="7"/>
    </row>
    <row r="464" spans="2:11" ht="13" x14ac:dyDescent="0.15">
      <c r="B464" s="22"/>
      <c r="C464" s="22"/>
      <c r="D464" s="25"/>
      <c r="K464" s="7"/>
    </row>
    <row r="465" spans="2:11" ht="13" x14ac:dyDescent="0.15">
      <c r="B465" s="22"/>
      <c r="C465" s="22"/>
      <c r="D465" s="25"/>
      <c r="K465" s="7"/>
    </row>
    <row r="466" spans="2:11" ht="13" x14ac:dyDescent="0.15">
      <c r="B466" s="22"/>
      <c r="C466" s="22"/>
      <c r="D466" s="25"/>
      <c r="K466" s="7"/>
    </row>
    <row r="467" spans="2:11" ht="13" x14ac:dyDescent="0.15">
      <c r="B467" s="22"/>
      <c r="C467" s="22"/>
      <c r="D467" s="25"/>
      <c r="K467" s="7"/>
    </row>
    <row r="468" spans="2:11" ht="13" x14ac:dyDescent="0.15">
      <c r="B468" s="22"/>
      <c r="C468" s="22"/>
      <c r="D468" s="25"/>
      <c r="K468" s="7"/>
    </row>
    <row r="469" spans="2:11" ht="13" x14ac:dyDescent="0.15">
      <c r="B469" s="22"/>
      <c r="C469" s="22"/>
      <c r="D469" s="25"/>
      <c r="K469" s="7"/>
    </row>
    <row r="470" spans="2:11" ht="13" x14ac:dyDescent="0.15">
      <c r="B470" s="22"/>
      <c r="C470" s="22"/>
      <c r="D470" s="25"/>
      <c r="K470" s="7"/>
    </row>
    <row r="471" spans="2:11" ht="13" x14ac:dyDescent="0.15">
      <c r="B471" s="22"/>
      <c r="C471" s="22"/>
      <c r="D471" s="25"/>
      <c r="K471" s="7"/>
    </row>
    <row r="472" spans="2:11" ht="13" x14ac:dyDescent="0.15">
      <c r="B472" s="22"/>
      <c r="C472" s="22"/>
      <c r="D472" s="25"/>
      <c r="K472" s="7"/>
    </row>
    <row r="473" spans="2:11" ht="13" x14ac:dyDescent="0.15">
      <c r="B473" s="22"/>
      <c r="C473" s="22"/>
      <c r="D473" s="25"/>
      <c r="K473" s="7"/>
    </row>
    <row r="474" spans="2:11" ht="13" x14ac:dyDescent="0.15">
      <c r="B474" s="22"/>
      <c r="C474" s="22"/>
      <c r="D474" s="25"/>
      <c r="K474" s="7"/>
    </row>
    <row r="475" spans="2:11" ht="13" x14ac:dyDescent="0.15">
      <c r="B475" s="22"/>
      <c r="C475" s="22"/>
      <c r="D475" s="25"/>
      <c r="K475" s="7"/>
    </row>
    <row r="476" spans="2:11" ht="13" x14ac:dyDescent="0.15">
      <c r="B476" s="22"/>
      <c r="C476" s="22"/>
      <c r="D476" s="25"/>
      <c r="K476" s="7"/>
    </row>
    <row r="477" spans="2:11" ht="13" x14ac:dyDescent="0.15">
      <c r="B477" s="22"/>
      <c r="C477" s="22"/>
      <c r="D477" s="25"/>
      <c r="K477" s="7"/>
    </row>
    <row r="478" spans="2:11" ht="13" x14ac:dyDescent="0.15">
      <c r="B478" s="22"/>
      <c r="C478" s="22"/>
      <c r="D478" s="25"/>
      <c r="K478" s="7"/>
    </row>
    <row r="479" spans="2:11" ht="13" x14ac:dyDescent="0.15">
      <c r="B479" s="22"/>
      <c r="C479" s="22"/>
      <c r="D479" s="25"/>
      <c r="K479" s="7"/>
    </row>
    <row r="480" spans="2:11" ht="13" x14ac:dyDescent="0.15">
      <c r="B480" s="22"/>
      <c r="C480" s="22"/>
      <c r="D480" s="25"/>
      <c r="K480" s="7"/>
    </row>
    <row r="481" spans="2:11" ht="13" x14ac:dyDescent="0.15">
      <c r="B481" s="22"/>
      <c r="C481" s="22"/>
      <c r="D481" s="25"/>
      <c r="K481" s="7"/>
    </row>
    <row r="482" spans="2:11" ht="13" x14ac:dyDescent="0.15">
      <c r="B482" s="22"/>
      <c r="C482" s="22"/>
      <c r="D482" s="25"/>
      <c r="K482" s="7"/>
    </row>
    <row r="483" spans="2:11" ht="13" x14ac:dyDescent="0.15">
      <c r="B483" s="22"/>
      <c r="C483" s="22"/>
      <c r="D483" s="25"/>
      <c r="K483" s="7"/>
    </row>
    <row r="484" spans="2:11" ht="13" x14ac:dyDescent="0.15">
      <c r="B484" s="22"/>
      <c r="C484" s="22"/>
      <c r="D484" s="25"/>
      <c r="K484" s="7"/>
    </row>
    <row r="485" spans="2:11" ht="13" x14ac:dyDescent="0.15">
      <c r="B485" s="22"/>
      <c r="C485" s="22"/>
      <c r="D485" s="25"/>
      <c r="K485" s="7"/>
    </row>
    <row r="486" spans="2:11" ht="13" x14ac:dyDescent="0.15">
      <c r="B486" s="22"/>
      <c r="C486" s="22"/>
      <c r="D486" s="25"/>
      <c r="K486" s="7"/>
    </row>
    <row r="487" spans="2:11" ht="13" x14ac:dyDescent="0.15">
      <c r="B487" s="22"/>
      <c r="C487" s="22"/>
      <c r="D487" s="25"/>
      <c r="K487" s="7"/>
    </row>
    <row r="488" spans="2:11" ht="13" x14ac:dyDescent="0.15">
      <c r="B488" s="22"/>
      <c r="C488" s="22"/>
      <c r="D488" s="25"/>
      <c r="K488" s="7"/>
    </row>
    <row r="489" spans="2:11" ht="13" x14ac:dyDescent="0.15">
      <c r="B489" s="22"/>
      <c r="C489" s="22"/>
      <c r="D489" s="25"/>
      <c r="K489" s="7"/>
    </row>
    <row r="490" spans="2:11" ht="13" x14ac:dyDescent="0.15">
      <c r="B490" s="22"/>
      <c r="C490" s="22"/>
      <c r="D490" s="25"/>
      <c r="K490" s="7"/>
    </row>
    <row r="491" spans="2:11" ht="13" x14ac:dyDescent="0.15">
      <c r="B491" s="22"/>
      <c r="C491" s="22"/>
      <c r="D491" s="25"/>
      <c r="K491" s="7"/>
    </row>
    <row r="492" spans="2:11" ht="13" x14ac:dyDescent="0.15">
      <c r="B492" s="22"/>
      <c r="C492" s="22"/>
      <c r="D492" s="25"/>
      <c r="K492" s="7"/>
    </row>
    <row r="493" spans="2:11" ht="13" x14ac:dyDescent="0.15">
      <c r="B493" s="22"/>
      <c r="C493" s="22"/>
      <c r="D493" s="25"/>
      <c r="K493" s="7"/>
    </row>
    <row r="494" spans="2:11" ht="13" x14ac:dyDescent="0.15">
      <c r="B494" s="22"/>
      <c r="C494" s="22"/>
      <c r="D494" s="25"/>
      <c r="K494" s="7"/>
    </row>
    <row r="495" spans="2:11" ht="13" x14ac:dyDescent="0.15">
      <c r="B495" s="22"/>
      <c r="C495" s="22"/>
      <c r="D495" s="25"/>
      <c r="K495" s="7"/>
    </row>
    <row r="496" spans="2:11" ht="13" x14ac:dyDescent="0.15">
      <c r="B496" s="22"/>
      <c r="C496" s="22"/>
      <c r="D496" s="25"/>
      <c r="K496" s="7"/>
    </row>
    <row r="497" spans="2:11" ht="13" x14ac:dyDescent="0.15">
      <c r="B497" s="22"/>
      <c r="C497" s="22"/>
      <c r="D497" s="25"/>
      <c r="K497" s="7"/>
    </row>
    <row r="498" spans="2:11" ht="13" x14ac:dyDescent="0.15">
      <c r="B498" s="22"/>
      <c r="C498" s="22"/>
      <c r="D498" s="25"/>
      <c r="K498" s="7"/>
    </row>
    <row r="499" spans="2:11" ht="13" x14ac:dyDescent="0.15">
      <c r="B499" s="22"/>
      <c r="C499" s="22"/>
      <c r="D499" s="25"/>
      <c r="K499" s="7"/>
    </row>
    <row r="500" spans="2:11" ht="13" x14ac:dyDescent="0.15">
      <c r="B500" s="22"/>
      <c r="C500" s="22"/>
      <c r="D500" s="25"/>
      <c r="K500" s="7"/>
    </row>
    <row r="501" spans="2:11" ht="13" x14ac:dyDescent="0.15">
      <c r="B501" s="22"/>
      <c r="C501" s="22"/>
      <c r="D501" s="25"/>
      <c r="K501" s="7"/>
    </row>
    <row r="502" spans="2:11" ht="13" x14ac:dyDescent="0.15">
      <c r="B502" s="22"/>
      <c r="C502" s="22"/>
      <c r="D502" s="25"/>
      <c r="K502" s="7"/>
    </row>
    <row r="503" spans="2:11" ht="13" x14ac:dyDescent="0.15">
      <c r="B503" s="22"/>
      <c r="C503" s="22"/>
      <c r="D503" s="25"/>
      <c r="K503" s="7"/>
    </row>
    <row r="504" spans="2:11" ht="13" x14ac:dyDescent="0.15">
      <c r="B504" s="22"/>
      <c r="C504" s="22"/>
      <c r="D504" s="25"/>
      <c r="K504" s="7"/>
    </row>
    <row r="505" spans="2:11" ht="13" x14ac:dyDescent="0.15">
      <c r="B505" s="22"/>
      <c r="C505" s="22"/>
      <c r="D505" s="25"/>
      <c r="K505" s="7"/>
    </row>
    <row r="506" spans="2:11" ht="13" x14ac:dyDescent="0.15">
      <c r="B506" s="22"/>
      <c r="C506" s="22"/>
      <c r="D506" s="25"/>
      <c r="K506" s="7"/>
    </row>
    <row r="507" spans="2:11" ht="13" x14ac:dyDescent="0.15">
      <c r="B507" s="22"/>
      <c r="C507" s="22"/>
      <c r="D507" s="25"/>
      <c r="K507" s="7"/>
    </row>
    <row r="508" spans="2:11" ht="13" x14ac:dyDescent="0.15">
      <c r="B508" s="22"/>
      <c r="C508" s="22"/>
      <c r="D508" s="25"/>
      <c r="K508" s="7"/>
    </row>
    <row r="509" spans="2:11" ht="13" x14ac:dyDescent="0.15">
      <c r="B509" s="22"/>
      <c r="C509" s="22"/>
      <c r="D509" s="25"/>
      <c r="K509" s="7"/>
    </row>
    <row r="510" spans="2:11" ht="13" x14ac:dyDescent="0.15">
      <c r="B510" s="22"/>
      <c r="C510" s="22"/>
      <c r="D510" s="25"/>
      <c r="K510" s="7"/>
    </row>
    <row r="511" spans="2:11" ht="13" x14ac:dyDescent="0.15">
      <c r="B511" s="22"/>
      <c r="C511" s="22"/>
      <c r="D511" s="25"/>
      <c r="K511" s="7"/>
    </row>
    <row r="512" spans="2:11" ht="13" x14ac:dyDescent="0.15">
      <c r="B512" s="22"/>
      <c r="C512" s="22"/>
      <c r="D512" s="25"/>
      <c r="K512" s="7"/>
    </row>
    <row r="513" spans="2:11" ht="13" x14ac:dyDescent="0.15">
      <c r="B513" s="22"/>
      <c r="C513" s="22"/>
      <c r="D513" s="25"/>
      <c r="K513" s="7"/>
    </row>
    <row r="514" spans="2:11" ht="13" x14ac:dyDescent="0.15">
      <c r="B514" s="22"/>
      <c r="C514" s="22"/>
      <c r="D514" s="25"/>
      <c r="K514" s="7"/>
    </row>
    <row r="515" spans="2:11" ht="13" x14ac:dyDescent="0.15">
      <c r="B515" s="22"/>
      <c r="C515" s="22"/>
      <c r="D515" s="25"/>
      <c r="K515" s="7"/>
    </row>
    <row r="516" spans="2:11" ht="13" x14ac:dyDescent="0.15">
      <c r="B516" s="22"/>
      <c r="C516" s="22"/>
      <c r="D516" s="25"/>
      <c r="K516" s="7"/>
    </row>
    <row r="517" spans="2:11" ht="13" x14ac:dyDescent="0.15">
      <c r="B517" s="22"/>
      <c r="C517" s="22"/>
      <c r="D517" s="25"/>
      <c r="K517" s="7"/>
    </row>
    <row r="518" spans="2:11" ht="13" x14ac:dyDescent="0.15">
      <c r="B518" s="22"/>
      <c r="C518" s="22"/>
      <c r="D518" s="25"/>
      <c r="K518" s="7"/>
    </row>
    <row r="519" spans="2:11" ht="13" x14ac:dyDescent="0.15">
      <c r="B519" s="22"/>
      <c r="C519" s="22"/>
      <c r="D519" s="25"/>
      <c r="K519" s="7"/>
    </row>
    <row r="520" spans="2:11" ht="13" x14ac:dyDescent="0.15">
      <c r="B520" s="22"/>
      <c r="C520" s="22"/>
      <c r="D520" s="25"/>
      <c r="K520" s="7"/>
    </row>
    <row r="521" spans="2:11" ht="13" x14ac:dyDescent="0.15">
      <c r="B521" s="22"/>
      <c r="C521" s="22"/>
      <c r="D521" s="25"/>
      <c r="K521" s="7"/>
    </row>
    <row r="522" spans="2:11" ht="13" x14ac:dyDescent="0.15">
      <c r="B522" s="22"/>
      <c r="C522" s="22"/>
      <c r="D522" s="25"/>
      <c r="K522" s="7"/>
    </row>
    <row r="523" spans="2:11" ht="13" x14ac:dyDescent="0.15">
      <c r="B523" s="22"/>
      <c r="C523" s="22"/>
      <c r="D523" s="25"/>
      <c r="K523" s="7"/>
    </row>
    <row r="524" spans="2:11" ht="13" x14ac:dyDescent="0.15">
      <c r="B524" s="22"/>
      <c r="C524" s="22"/>
      <c r="D524" s="25"/>
      <c r="K524" s="7"/>
    </row>
    <row r="525" spans="2:11" ht="13" x14ac:dyDescent="0.15">
      <c r="B525" s="22"/>
      <c r="C525" s="22"/>
      <c r="D525" s="25"/>
      <c r="K525" s="7"/>
    </row>
    <row r="526" spans="2:11" ht="13" x14ac:dyDescent="0.15">
      <c r="B526" s="22"/>
      <c r="C526" s="22"/>
      <c r="D526" s="25"/>
      <c r="K526" s="7"/>
    </row>
    <row r="527" spans="2:11" ht="13" x14ac:dyDescent="0.15">
      <c r="B527" s="22"/>
      <c r="C527" s="22"/>
      <c r="D527" s="25"/>
      <c r="K527" s="7"/>
    </row>
    <row r="528" spans="2:11" ht="13" x14ac:dyDescent="0.15">
      <c r="B528" s="22"/>
      <c r="C528" s="22"/>
      <c r="D528" s="25"/>
      <c r="K528" s="7"/>
    </row>
    <row r="529" spans="2:11" ht="13" x14ac:dyDescent="0.15">
      <c r="B529" s="22"/>
      <c r="C529" s="22"/>
      <c r="D529" s="25"/>
      <c r="K529" s="7"/>
    </row>
    <row r="530" spans="2:11" ht="13" x14ac:dyDescent="0.15">
      <c r="B530" s="22"/>
      <c r="C530" s="22"/>
      <c r="D530" s="25"/>
      <c r="K530" s="7"/>
    </row>
    <row r="531" spans="2:11" ht="13" x14ac:dyDescent="0.15">
      <c r="B531" s="22"/>
      <c r="C531" s="22"/>
      <c r="D531" s="25"/>
      <c r="K531" s="7"/>
    </row>
    <row r="532" spans="2:11" ht="13" x14ac:dyDescent="0.15">
      <c r="B532" s="22"/>
      <c r="C532" s="22"/>
      <c r="D532" s="25"/>
      <c r="K532" s="7"/>
    </row>
    <row r="533" spans="2:11" ht="13" x14ac:dyDescent="0.15">
      <c r="B533" s="22"/>
      <c r="C533" s="22"/>
      <c r="D533" s="25"/>
      <c r="K533" s="7"/>
    </row>
    <row r="534" spans="2:11" ht="13" x14ac:dyDescent="0.15">
      <c r="B534" s="22"/>
      <c r="C534" s="22"/>
      <c r="D534" s="25"/>
      <c r="K534" s="7"/>
    </row>
    <row r="535" spans="2:11" ht="13" x14ac:dyDescent="0.15">
      <c r="B535" s="22"/>
      <c r="C535" s="22"/>
      <c r="D535" s="25"/>
      <c r="K535" s="7"/>
    </row>
    <row r="536" spans="2:11" ht="13" x14ac:dyDescent="0.15">
      <c r="B536" s="22"/>
      <c r="C536" s="22"/>
      <c r="D536" s="25"/>
      <c r="K536" s="7"/>
    </row>
    <row r="537" spans="2:11" ht="13" x14ac:dyDescent="0.15">
      <c r="B537" s="22"/>
      <c r="C537" s="22"/>
      <c r="D537" s="25"/>
      <c r="K537" s="7"/>
    </row>
    <row r="538" spans="2:11" ht="13" x14ac:dyDescent="0.15">
      <c r="B538" s="22"/>
      <c r="C538" s="22"/>
      <c r="D538" s="25"/>
      <c r="K538" s="7"/>
    </row>
    <row r="539" spans="2:11" ht="13" x14ac:dyDescent="0.15">
      <c r="B539" s="22"/>
      <c r="C539" s="22"/>
      <c r="D539" s="25"/>
      <c r="K539" s="7"/>
    </row>
    <row r="540" spans="2:11" ht="13" x14ac:dyDescent="0.15">
      <c r="B540" s="22"/>
      <c r="C540" s="22"/>
      <c r="D540" s="25"/>
      <c r="K540" s="7"/>
    </row>
    <row r="541" spans="2:11" ht="13" x14ac:dyDescent="0.15">
      <c r="B541" s="22"/>
      <c r="C541" s="22"/>
      <c r="D541" s="25"/>
      <c r="K541" s="7"/>
    </row>
    <row r="542" spans="2:11" ht="13" x14ac:dyDescent="0.15">
      <c r="B542" s="22"/>
      <c r="C542" s="22"/>
      <c r="D542" s="25"/>
      <c r="K542" s="7"/>
    </row>
    <row r="543" spans="2:11" ht="13" x14ac:dyDescent="0.15">
      <c r="B543" s="22"/>
      <c r="C543" s="22"/>
      <c r="D543" s="25"/>
      <c r="K543" s="7"/>
    </row>
    <row r="544" spans="2:11" ht="13" x14ac:dyDescent="0.15">
      <c r="B544" s="22"/>
      <c r="C544" s="22"/>
      <c r="D544" s="25"/>
      <c r="K544" s="7"/>
    </row>
    <row r="545" spans="2:11" ht="13" x14ac:dyDescent="0.15">
      <c r="B545" s="22"/>
      <c r="C545" s="22"/>
      <c r="D545" s="25"/>
      <c r="K545" s="7"/>
    </row>
    <row r="546" spans="2:11" ht="13" x14ac:dyDescent="0.15">
      <c r="B546" s="22"/>
      <c r="C546" s="22"/>
      <c r="D546" s="25"/>
      <c r="K546" s="7"/>
    </row>
    <row r="547" spans="2:11" ht="13" x14ac:dyDescent="0.15">
      <c r="B547" s="22"/>
      <c r="C547" s="22"/>
      <c r="D547" s="25"/>
      <c r="K547" s="7"/>
    </row>
    <row r="548" spans="2:11" ht="13" x14ac:dyDescent="0.15">
      <c r="B548" s="22"/>
      <c r="C548" s="22"/>
      <c r="D548" s="25"/>
      <c r="K548" s="7"/>
    </row>
    <row r="549" spans="2:11" ht="13" x14ac:dyDescent="0.15">
      <c r="B549" s="22"/>
      <c r="C549" s="22"/>
      <c r="D549" s="25"/>
      <c r="K549" s="7"/>
    </row>
    <row r="550" spans="2:11" ht="13" x14ac:dyDescent="0.15">
      <c r="B550" s="22"/>
      <c r="C550" s="22"/>
      <c r="D550" s="25"/>
      <c r="K550" s="7"/>
    </row>
    <row r="551" spans="2:11" ht="13" x14ac:dyDescent="0.15">
      <c r="B551" s="22"/>
      <c r="C551" s="22"/>
      <c r="D551" s="25"/>
      <c r="K551" s="7"/>
    </row>
    <row r="552" spans="2:11" ht="13" x14ac:dyDescent="0.15">
      <c r="B552" s="22"/>
      <c r="C552" s="22"/>
      <c r="D552" s="25"/>
      <c r="K552" s="7"/>
    </row>
    <row r="553" spans="2:11" ht="13" x14ac:dyDescent="0.15">
      <c r="B553" s="22"/>
      <c r="C553" s="22"/>
      <c r="D553" s="25"/>
      <c r="K553" s="7"/>
    </row>
    <row r="554" spans="2:11" ht="13" x14ac:dyDescent="0.15">
      <c r="B554" s="22"/>
      <c r="C554" s="22"/>
      <c r="D554" s="25"/>
      <c r="K554" s="7"/>
    </row>
    <row r="555" spans="2:11" ht="13" x14ac:dyDescent="0.15">
      <c r="B555" s="22"/>
      <c r="C555" s="22"/>
      <c r="D555" s="25"/>
      <c r="K555" s="7"/>
    </row>
    <row r="556" spans="2:11" ht="13" x14ac:dyDescent="0.15">
      <c r="B556" s="22"/>
      <c r="C556" s="22"/>
      <c r="D556" s="25"/>
      <c r="K556" s="7"/>
    </row>
    <row r="557" spans="2:11" ht="13" x14ac:dyDescent="0.15">
      <c r="B557" s="22"/>
      <c r="C557" s="22"/>
      <c r="D557" s="25"/>
      <c r="K557" s="7"/>
    </row>
    <row r="558" spans="2:11" ht="13" x14ac:dyDescent="0.15">
      <c r="B558" s="22"/>
      <c r="C558" s="22"/>
      <c r="D558" s="25"/>
      <c r="K558" s="7"/>
    </row>
    <row r="559" spans="2:11" ht="13" x14ac:dyDescent="0.15">
      <c r="B559" s="22"/>
      <c r="C559" s="22"/>
      <c r="D559" s="25"/>
      <c r="K559" s="7"/>
    </row>
    <row r="560" spans="2:11" ht="13" x14ac:dyDescent="0.15">
      <c r="B560" s="22"/>
      <c r="C560" s="22"/>
      <c r="D560" s="25"/>
      <c r="K560" s="7"/>
    </row>
    <row r="561" spans="2:11" ht="13" x14ac:dyDescent="0.15">
      <c r="B561" s="22"/>
      <c r="C561" s="22"/>
      <c r="D561" s="25"/>
      <c r="K561" s="7"/>
    </row>
    <row r="562" spans="2:11" ht="13" x14ac:dyDescent="0.15">
      <c r="B562" s="22"/>
      <c r="C562" s="22"/>
      <c r="D562" s="25"/>
      <c r="K562" s="7"/>
    </row>
    <row r="563" spans="2:11" ht="13" x14ac:dyDescent="0.15">
      <c r="B563" s="22"/>
      <c r="C563" s="22"/>
      <c r="D563" s="25"/>
      <c r="K563" s="7"/>
    </row>
    <row r="564" spans="2:11" ht="13" x14ac:dyDescent="0.15">
      <c r="B564" s="22"/>
      <c r="C564" s="22"/>
      <c r="D564" s="25"/>
      <c r="K564" s="7"/>
    </row>
    <row r="565" spans="2:11" ht="13" x14ac:dyDescent="0.15">
      <c r="B565" s="22"/>
      <c r="C565" s="22"/>
      <c r="D565" s="25"/>
      <c r="K565" s="7"/>
    </row>
    <row r="566" spans="2:11" ht="13" x14ac:dyDescent="0.15">
      <c r="B566" s="22"/>
      <c r="C566" s="22"/>
      <c r="D566" s="25"/>
      <c r="K566" s="7"/>
    </row>
    <row r="567" spans="2:11" ht="13" x14ac:dyDescent="0.15">
      <c r="B567" s="22"/>
      <c r="C567" s="22"/>
      <c r="D567" s="25"/>
      <c r="K567" s="7"/>
    </row>
    <row r="568" spans="2:11" ht="13" x14ac:dyDescent="0.15">
      <c r="B568" s="22"/>
      <c r="C568" s="22"/>
      <c r="D568" s="25"/>
      <c r="K568" s="7"/>
    </row>
    <row r="569" spans="2:11" ht="13" x14ac:dyDescent="0.15">
      <c r="B569" s="22"/>
      <c r="C569" s="22"/>
      <c r="D569" s="25"/>
      <c r="K569" s="7"/>
    </row>
    <row r="570" spans="2:11" ht="13" x14ac:dyDescent="0.15">
      <c r="B570" s="22"/>
      <c r="C570" s="22"/>
      <c r="D570" s="25"/>
      <c r="K570" s="7"/>
    </row>
    <row r="571" spans="2:11" ht="13" x14ac:dyDescent="0.15">
      <c r="B571" s="22"/>
      <c r="C571" s="22"/>
      <c r="D571" s="25"/>
      <c r="K571" s="7"/>
    </row>
    <row r="572" spans="2:11" ht="13" x14ac:dyDescent="0.15">
      <c r="B572" s="22"/>
      <c r="C572" s="22"/>
      <c r="D572" s="25"/>
      <c r="K572" s="7"/>
    </row>
    <row r="573" spans="2:11" ht="13" x14ac:dyDescent="0.15">
      <c r="B573" s="22"/>
      <c r="C573" s="22"/>
      <c r="D573" s="25"/>
      <c r="K573" s="7"/>
    </row>
    <row r="574" spans="2:11" ht="13" x14ac:dyDescent="0.15">
      <c r="B574" s="22"/>
      <c r="C574" s="22"/>
      <c r="D574" s="25"/>
      <c r="K574" s="7"/>
    </row>
    <row r="575" spans="2:11" ht="13" x14ac:dyDescent="0.15">
      <c r="B575" s="22"/>
      <c r="C575" s="22"/>
      <c r="D575" s="25"/>
      <c r="K575" s="7"/>
    </row>
    <row r="576" spans="2:11" ht="13" x14ac:dyDescent="0.15">
      <c r="B576" s="22"/>
      <c r="C576" s="22"/>
      <c r="D576" s="25"/>
      <c r="K576" s="7"/>
    </row>
    <row r="577" spans="2:11" ht="13" x14ac:dyDescent="0.15">
      <c r="B577" s="22"/>
      <c r="C577" s="22"/>
      <c r="D577" s="25"/>
      <c r="K577" s="7"/>
    </row>
    <row r="578" spans="2:11" ht="13" x14ac:dyDescent="0.15">
      <c r="B578" s="22"/>
      <c r="C578" s="22"/>
      <c r="D578" s="25"/>
      <c r="K578" s="7"/>
    </row>
    <row r="579" spans="2:11" ht="13" x14ac:dyDescent="0.15">
      <c r="B579" s="22"/>
      <c r="C579" s="22"/>
      <c r="D579" s="25"/>
      <c r="K579" s="7"/>
    </row>
    <row r="580" spans="2:11" ht="13" x14ac:dyDescent="0.15">
      <c r="B580" s="22"/>
      <c r="C580" s="22"/>
      <c r="D580" s="25"/>
      <c r="K580" s="7"/>
    </row>
    <row r="581" spans="2:11" ht="13" x14ac:dyDescent="0.15">
      <c r="B581" s="22"/>
      <c r="C581" s="22"/>
      <c r="D581" s="25"/>
      <c r="K581" s="7"/>
    </row>
    <row r="582" spans="2:11" ht="13" x14ac:dyDescent="0.15">
      <c r="B582" s="22"/>
      <c r="C582" s="22"/>
      <c r="D582" s="25"/>
      <c r="K582" s="7"/>
    </row>
    <row r="583" spans="2:11" ht="13" x14ac:dyDescent="0.15">
      <c r="B583" s="22"/>
      <c r="C583" s="22"/>
      <c r="D583" s="25"/>
      <c r="K583" s="7"/>
    </row>
    <row r="584" spans="2:11" ht="13" x14ac:dyDescent="0.15">
      <c r="B584" s="22"/>
      <c r="C584" s="22"/>
      <c r="D584" s="25"/>
      <c r="K584" s="7"/>
    </row>
    <row r="585" spans="2:11" ht="13" x14ac:dyDescent="0.15">
      <c r="B585" s="22"/>
      <c r="C585" s="22"/>
      <c r="D585" s="25"/>
      <c r="K585" s="7"/>
    </row>
    <row r="586" spans="2:11" ht="13" x14ac:dyDescent="0.15">
      <c r="B586" s="22"/>
      <c r="C586" s="22"/>
      <c r="D586" s="25"/>
      <c r="K586" s="7"/>
    </row>
    <row r="587" spans="2:11" ht="13" x14ac:dyDescent="0.15">
      <c r="B587" s="22"/>
      <c r="C587" s="22"/>
      <c r="D587" s="25"/>
      <c r="K587" s="7"/>
    </row>
    <row r="588" spans="2:11" ht="13" x14ac:dyDescent="0.15">
      <c r="B588" s="22"/>
      <c r="C588" s="22"/>
      <c r="D588" s="25"/>
      <c r="K588" s="7"/>
    </row>
    <row r="589" spans="2:11" ht="13" x14ac:dyDescent="0.15">
      <c r="B589" s="22"/>
      <c r="C589" s="22"/>
      <c r="D589" s="25"/>
      <c r="K589" s="7"/>
    </row>
    <row r="590" spans="2:11" ht="13" x14ac:dyDescent="0.15">
      <c r="B590" s="22"/>
      <c r="C590" s="22"/>
      <c r="D590" s="25"/>
      <c r="K590" s="7"/>
    </row>
    <row r="591" spans="2:11" ht="13" x14ac:dyDescent="0.15">
      <c r="B591" s="22"/>
      <c r="C591" s="22"/>
      <c r="D591" s="25"/>
      <c r="K591" s="7"/>
    </row>
    <row r="592" spans="2:11" ht="13" x14ac:dyDescent="0.15">
      <c r="B592" s="22"/>
      <c r="C592" s="22"/>
      <c r="D592" s="25"/>
      <c r="K592" s="7"/>
    </row>
    <row r="593" spans="2:11" ht="13" x14ac:dyDescent="0.15">
      <c r="B593" s="22"/>
      <c r="C593" s="22"/>
      <c r="D593" s="25"/>
      <c r="K593" s="7"/>
    </row>
    <row r="594" spans="2:11" ht="13" x14ac:dyDescent="0.15">
      <c r="B594" s="22"/>
      <c r="C594" s="22"/>
      <c r="D594" s="25"/>
      <c r="K594" s="7"/>
    </row>
    <row r="595" spans="2:11" ht="13" x14ac:dyDescent="0.15">
      <c r="B595" s="22"/>
      <c r="C595" s="22"/>
      <c r="D595" s="25"/>
      <c r="K595" s="7"/>
    </row>
    <row r="596" spans="2:11" ht="13" x14ac:dyDescent="0.15">
      <c r="B596" s="22"/>
      <c r="C596" s="22"/>
      <c r="D596" s="25"/>
      <c r="K596" s="7"/>
    </row>
    <row r="597" spans="2:11" ht="13" x14ac:dyDescent="0.15">
      <c r="B597" s="22"/>
      <c r="C597" s="22"/>
      <c r="D597" s="25"/>
      <c r="K597" s="7"/>
    </row>
    <row r="598" spans="2:11" ht="13" x14ac:dyDescent="0.15">
      <c r="B598" s="22"/>
      <c r="C598" s="22"/>
      <c r="D598" s="25"/>
      <c r="K598" s="7"/>
    </row>
    <row r="599" spans="2:11" ht="13" x14ac:dyDescent="0.15">
      <c r="B599" s="22"/>
      <c r="C599" s="22"/>
      <c r="D599" s="25"/>
      <c r="K599" s="7"/>
    </row>
    <row r="600" spans="2:11" ht="13" x14ac:dyDescent="0.15">
      <c r="B600" s="22"/>
      <c r="C600" s="22"/>
      <c r="D600" s="25"/>
      <c r="K600" s="7"/>
    </row>
    <row r="601" spans="2:11" ht="13" x14ac:dyDescent="0.15">
      <c r="B601" s="22"/>
      <c r="C601" s="22"/>
      <c r="D601" s="25"/>
      <c r="K601" s="7"/>
    </row>
    <row r="602" spans="2:11" ht="13" x14ac:dyDescent="0.15">
      <c r="B602" s="22"/>
      <c r="C602" s="22"/>
      <c r="D602" s="25"/>
      <c r="K602" s="7"/>
    </row>
    <row r="603" spans="2:11" ht="13" x14ac:dyDescent="0.15">
      <c r="B603" s="22"/>
      <c r="C603" s="22"/>
      <c r="D603" s="25"/>
      <c r="K603" s="7"/>
    </row>
    <row r="604" spans="2:11" ht="13" x14ac:dyDescent="0.15">
      <c r="B604" s="22"/>
      <c r="C604" s="22"/>
      <c r="D604" s="25"/>
      <c r="K604" s="7"/>
    </row>
    <row r="605" spans="2:11" ht="13" x14ac:dyDescent="0.15">
      <c r="B605" s="22"/>
      <c r="C605" s="22"/>
      <c r="D605" s="25"/>
      <c r="K605" s="7"/>
    </row>
    <row r="606" spans="2:11" ht="13" x14ac:dyDescent="0.15">
      <c r="B606" s="22"/>
      <c r="C606" s="22"/>
      <c r="D606" s="25"/>
      <c r="K606" s="7"/>
    </row>
    <row r="607" spans="2:11" ht="13" x14ac:dyDescent="0.15">
      <c r="B607" s="22"/>
      <c r="C607" s="22"/>
      <c r="D607" s="25"/>
      <c r="K607" s="7"/>
    </row>
    <row r="608" spans="2:11" ht="13" x14ac:dyDescent="0.15">
      <c r="B608" s="22"/>
      <c r="C608" s="22"/>
      <c r="D608" s="25"/>
      <c r="K608" s="7"/>
    </row>
    <row r="609" spans="2:11" ht="13" x14ac:dyDescent="0.15">
      <c r="B609" s="22"/>
      <c r="C609" s="22"/>
      <c r="D609" s="25"/>
      <c r="K609" s="7"/>
    </row>
    <row r="610" spans="2:11" ht="13" x14ac:dyDescent="0.15">
      <c r="B610" s="22"/>
      <c r="C610" s="22"/>
      <c r="D610" s="25"/>
      <c r="K610" s="7"/>
    </row>
    <row r="611" spans="2:11" ht="13" x14ac:dyDescent="0.15">
      <c r="B611" s="22"/>
      <c r="C611" s="22"/>
      <c r="D611" s="25"/>
      <c r="K611" s="7"/>
    </row>
    <row r="612" spans="2:11" ht="13" x14ac:dyDescent="0.15">
      <c r="B612" s="22"/>
      <c r="C612" s="22"/>
      <c r="D612" s="25"/>
      <c r="K612" s="7"/>
    </row>
    <row r="613" spans="2:11" ht="13" x14ac:dyDescent="0.15">
      <c r="B613" s="22"/>
      <c r="C613" s="22"/>
      <c r="D613" s="25"/>
      <c r="K613" s="7"/>
    </row>
    <row r="614" spans="2:11" ht="13" x14ac:dyDescent="0.15">
      <c r="B614" s="22"/>
      <c r="C614" s="22"/>
      <c r="D614" s="25"/>
      <c r="K614" s="7"/>
    </row>
    <row r="615" spans="2:11" ht="13" x14ac:dyDescent="0.15">
      <c r="B615" s="22"/>
      <c r="C615" s="22"/>
      <c r="D615" s="25"/>
      <c r="K615" s="7"/>
    </row>
    <row r="616" spans="2:11" ht="13" x14ac:dyDescent="0.15">
      <c r="B616" s="22"/>
      <c r="C616" s="22"/>
      <c r="D616" s="25"/>
      <c r="K616" s="7"/>
    </row>
    <row r="617" spans="2:11" ht="13" x14ac:dyDescent="0.15">
      <c r="B617" s="22"/>
      <c r="C617" s="22"/>
      <c r="D617" s="25"/>
      <c r="K617" s="7"/>
    </row>
    <row r="618" spans="2:11" ht="13" x14ac:dyDescent="0.15">
      <c r="B618" s="22"/>
      <c r="C618" s="22"/>
      <c r="D618" s="25"/>
      <c r="K618" s="7"/>
    </row>
    <row r="619" spans="2:11" ht="13" x14ac:dyDescent="0.15">
      <c r="B619" s="22"/>
      <c r="C619" s="22"/>
      <c r="D619" s="25"/>
      <c r="K619" s="7"/>
    </row>
    <row r="620" spans="2:11" ht="13" x14ac:dyDescent="0.15">
      <c r="B620" s="22"/>
      <c r="C620" s="22"/>
      <c r="D620" s="25"/>
      <c r="K620" s="7"/>
    </row>
    <row r="621" spans="2:11" ht="13" x14ac:dyDescent="0.15">
      <c r="B621" s="22"/>
      <c r="C621" s="22"/>
      <c r="D621" s="25"/>
      <c r="K621" s="7"/>
    </row>
    <row r="622" spans="2:11" ht="13" x14ac:dyDescent="0.15">
      <c r="B622" s="22"/>
      <c r="C622" s="22"/>
      <c r="D622" s="25"/>
      <c r="K622" s="7"/>
    </row>
    <row r="623" spans="2:11" ht="13" x14ac:dyDescent="0.15">
      <c r="B623" s="22"/>
      <c r="C623" s="22"/>
      <c r="D623" s="25"/>
      <c r="K623" s="7"/>
    </row>
    <row r="624" spans="2:11" ht="13" x14ac:dyDescent="0.15">
      <c r="B624" s="22"/>
      <c r="C624" s="22"/>
      <c r="D624" s="25"/>
      <c r="K624" s="7"/>
    </row>
    <row r="625" spans="2:11" ht="13" x14ac:dyDescent="0.15">
      <c r="B625" s="22"/>
      <c r="C625" s="22"/>
      <c r="D625" s="25"/>
      <c r="K625" s="7"/>
    </row>
    <row r="626" spans="2:11" ht="13" x14ac:dyDescent="0.15">
      <c r="B626" s="22"/>
      <c r="C626" s="22"/>
      <c r="D626" s="25"/>
      <c r="K626" s="7"/>
    </row>
    <row r="627" spans="2:11" ht="13" x14ac:dyDescent="0.15">
      <c r="B627" s="22"/>
      <c r="C627" s="22"/>
      <c r="D627" s="25"/>
      <c r="K627" s="7"/>
    </row>
    <row r="628" spans="2:11" ht="13" x14ac:dyDescent="0.15">
      <c r="B628" s="22"/>
      <c r="C628" s="22"/>
      <c r="D628" s="25"/>
      <c r="K628" s="7"/>
    </row>
    <row r="629" spans="2:11" ht="13" x14ac:dyDescent="0.15">
      <c r="B629" s="22"/>
      <c r="C629" s="22"/>
      <c r="D629" s="25"/>
      <c r="K629" s="7"/>
    </row>
    <row r="630" spans="2:11" ht="13" x14ac:dyDescent="0.15">
      <c r="B630" s="22"/>
      <c r="C630" s="22"/>
      <c r="D630" s="25"/>
      <c r="K630" s="7"/>
    </row>
    <row r="631" spans="2:11" ht="13" x14ac:dyDescent="0.15">
      <c r="B631" s="22"/>
      <c r="C631" s="22"/>
      <c r="D631" s="25"/>
      <c r="K631" s="7"/>
    </row>
    <row r="632" spans="2:11" ht="13" x14ac:dyDescent="0.15">
      <c r="B632" s="22"/>
      <c r="C632" s="22"/>
      <c r="D632" s="25"/>
      <c r="K632" s="7"/>
    </row>
    <row r="633" spans="2:11" ht="13" x14ac:dyDescent="0.15">
      <c r="B633" s="22"/>
      <c r="C633" s="22"/>
      <c r="D633" s="25"/>
      <c r="K633" s="7"/>
    </row>
    <row r="634" spans="2:11" ht="13" x14ac:dyDescent="0.15">
      <c r="B634" s="22"/>
      <c r="C634" s="22"/>
      <c r="D634" s="25"/>
      <c r="K634" s="7"/>
    </row>
    <row r="635" spans="2:11" ht="13" x14ac:dyDescent="0.15">
      <c r="B635" s="22"/>
      <c r="C635" s="22"/>
      <c r="D635" s="25"/>
      <c r="K635" s="7"/>
    </row>
    <row r="636" spans="2:11" ht="13" x14ac:dyDescent="0.15">
      <c r="B636" s="22"/>
      <c r="C636" s="22"/>
      <c r="D636" s="25"/>
      <c r="K636" s="7"/>
    </row>
    <row r="637" spans="2:11" ht="13" x14ac:dyDescent="0.15">
      <c r="B637" s="22"/>
      <c r="C637" s="22"/>
      <c r="D637" s="25"/>
      <c r="K637" s="7"/>
    </row>
    <row r="638" spans="2:11" ht="13" x14ac:dyDescent="0.15">
      <c r="B638" s="22"/>
      <c r="C638" s="22"/>
      <c r="D638" s="25"/>
      <c r="K638" s="7"/>
    </row>
    <row r="639" spans="2:11" ht="13" x14ac:dyDescent="0.15">
      <c r="B639" s="22"/>
      <c r="C639" s="22"/>
      <c r="D639" s="25"/>
      <c r="K639" s="7"/>
    </row>
    <row r="640" spans="2:11" ht="13" x14ac:dyDescent="0.15">
      <c r="B640" s="22"/>
      <c r="C640" s="22"/>
      <c r="D640" s="25"/>
      <c r="K640" s="7"/>
    </row>
    <row r="641" spans="2:11" ht="13" x14ac:dyDescent="0.15">
      <c r="B641" s="22"/>
      <c r="C641" s="22"/>
      <c r="D641" s="25"/>
      <c r="K641" s="7"/>
    </row>
    <row r="642" spans="2:11" ht="13" x14ac:dyDescent="0.15">
      <c r="B642" s="22"/>
      <c r="C642" s="22"/>
      <c r="D642" s="25"/>
      <c r="K642" s="7"/>
    </row>
    <row r="643" spans="2:11" ht="13" x14ac:dyDescent="0.15">
      <c r="B643" s="22"/>
      <c r="C643" s="22"/>
      <c r="D643" s="25"/>
      <c r="K643" s="7"/>
    </row>
    <row r="644" spans="2:11" ht="13" x14ac:dyDescent="0.15">
      <c r="B644" s="22"/>
      <c r="C644" s="22"/>
      <c r="D644" s="25"/>
      <c r="K644" s="7"/>
    </row>
    <row r="645" spans="2:11" ht="13" x14ac:dyDescent="0.15">
      <c r="B645" s="22"/>
      <c r="C645" s="22"/>
      <c r="D645" s="25"/>
      <c r="K645" s="7"/>
    </row>
    <row r="646" spans="2:11" ht="13" x14ac:dyDescent="0.15">
      <c r="B646" s="22"/>
      <c r="C646" s="22"/>
      <c r="D646" s="25"/>
      <c r="K646" s="7"/>
    </row>
    <row r="647" spans="2:11" ht="13" x14ac:dyDescent="0.15">
      <c r="B647" s="22"/>
      <c r="C647" s="22"/>
      <c r="D647" s="25"/>
      <c r="K647" s="7"/>
    </row>
    <row r="648" spans="2:11" ht="13" x14ac:dyDescent="0.15">
      <c r="B648" s="22"/>
      <c r="C648" s="22"/>
      <c r="D648" s="25"/>
      <c r="K648" s="7"/>
    </row>
    <row r="649" spans="2:11" ht="13" x14ac:dyDescent="0.15">
      <c r="B649" s="22"/>
      <c r="C649" s="22"/>
      <c r="D649" s="25"/>
      <c r="K649" s="7"/>
    </row>
    <row r="650" spans="2:11" ht="13" x14ac:dyDescent="0.15">
      <c r="B650" s="22"/>
      <c r="C650" s="22"/>
      <c r="D650" s="25"/>
      <c r="K650" s="7"/>
    </row>
    <row r="651" spans="2:11" ht="13" x14ac:dyDescent="0.15">
      <c r="B651" s="22"/>
      <c r="C651" s="22"/>
      <c r="D651" s="25"/>
      <c r="K651" s="7"/>
    </row>
    <row r="652" spans="2:11" ht="13" x14ac:dyDescent="0.15">
      <c r="B652" s="22"/>
      <c r="C652" s="22"/>
      <c r="D652" s="25"/>
      <c r="K652" s="7"/>
    </row>
    <row r="653" spans="2:11" ht="13" x14ac:dyDescent="0.15">
      <c r="B653" s="22"/>
      <c r="C653" s="22"/>
      <c r="D653" s="25"/>
      <c r="K653" s="7"/>
    </row>
    <row r="654" spans="2:11" ht="13" x14ac:dyDescent="0.15">
      <c r="B654" s="22"/>
      <c r="C654" s="22"/>
      <c r="D654" s="25"/>
      <c r="K654" s="7"/>
    </row>
    <row r="655" spans="2:11" ht="13" x14ac:dyDescent="0.15">
      <c r="B655" s="22"/>
      <c r="C655" s="22"/>
      <c r="D655" s="25"/>
      <c r="K655" s="7"/>
    </row>
    <row r="656" spans="2:11" ht="13" x14ac:dyDescent="0.15">
      <c r="B656" s="22"/>
      <c r="C656" s="22"/>
      <c r="D656" s="25"/>
      <c r="K656" s="7"/>
    </row>
    <row r="657" spans="2:11" ht="13" x14ac:dyDescent="0.15">
      <c r="B657" s="22"/>
      <c r="C657" s="22"/>
      <c r="D657" s="25"/>
      <c r="K657" s="7"/>
    </row>
    <row r="658" spans="2:11" ht="13" x14ac:dyDescent="0.15">
      <c r="B658" s="22"/>
      <c r="C658" s="22"/>
      <c r="D658" s="25"/>
      <c r="K658" s="7"/>
    </row>
    <row r="659" spans="2:11" ht="13" x14ac:dyDescent="0.15">
      <c r="B659" s="22"/>
      <c r="C659" s="22"/>
      <c r="D659" s="25"/>
      <c r="K659" s="7"/>
    </row>
    <row r="660" spans="2:11" ht="13" x14ac:dyDescent="0.15">
      <c r="B660" s="22"/>
      <c r="C660" s="22"/>
      <c r="D660" s="25"/>
      <c r="K660" s="7"/>
    </row>
    <row r="661" spans="2:11" ht="13" x14ac:dyDescent="0.15">
      <c r="B661" s="22"/>
      <c r="C661" s="22"/>
      <c r="D661" s="25"/>
      <c r="K661" s="7"/>
    </row>
    <row r="662" spans="2:11" ht="13" x14ac:dyDescent="0.15">
      <c r="B662" s="22"/>
      <c r="C662" s="22"/>
      <c r="D662" s="25"/>
      <c r="K662" s="7"/>
    </row>
    <row r="663" spans="2:11" ht="13" x14ac:dyDescent="0.15">
      <c r="B663" s="22"/>
      <c r="C663" s="22"/>
      <c r="D663" s="25"/>
      <c r="K663" s="7"/>
    </row>
    <row r="664" spans="2:11" ht="13" x14ac:dyDescent="0.15">
      <c r="B664" s="22"/>
      <c r="C664" s="22"/>
      <c r="D664" s="25"/>
      <c r="K664" s="7"/>
    </row>
    <row r="665" spans="2:11" ht="13" x14ac:dyDescent="0.15">
      <c r="B665" s="22"/>
      <c r="C665" s="22"/>
      <c r="D665" s="25"/>
      <c r="K665" s="7"/>
    </row>
    <row r="666" spans="2:11" ht="13" x14ac:dyDescent="0.15">
      <c r="B666" s="22"/>
      <c r="C666" s="22"/>
      <c r="D666" s="25"/>
      <c r="K666" s="7"/>
    </row>
    <row r="667" spans="2:11" ht="13" x14ac:dyDescent="0.15">
      <c r="B667" s="22"/>
      <c r="C667" s="22"/>
      <c r="D667" s="25"/>
      <c r="K667" s="7"/>
    </row>
    <row r="668" spans="2:11" ht="13" x14ac:dyDescent="0.15">
      <c r="B668" s="22"/>
      <c r="C668" s="22"/>
      <c r="D668" s="25"/>
      <c r="K668" s="7"/>
    </row>
    <row r="669" spans="2:11" ht="13" x14ac:dyDescent="0.15">
      <c r="B669" s="22"/>
      <c r="C669" s="22"/>
      <c r="D669" s="25"/>
      <c r="K669" s="7"/>
    </row>
    <row r="670" spans="2:11" ht="13" x14ac:dyDescent="0.15">
      <c r="B670" s="22"/>
      <c r="C670" s="22"/>
      <c r="D670" s="25"/>
      <c r="K670" s="7"/>
    </row>
    <row r="671" spans="2:11" ht="13" x14ac:dyDescent="0.15">
      <c r="B671" s="22"/>
      <c r="C671" s="22"/>
      <c r="D671" s="25"/>
      <c r="K671" s="7"/>
    </row>
    <row r="672" spans="2:11" ht="13" x14ac:dyDescent="0.15">
      <c r="B672" s="22"/>
      <c r="C672" s="22"/>
      <c r="D672" s="25"/>
      <c r="K672" s="7"/>
    </row>
    <row r="673" spans="2:11" ht="13" x14ac:dyDescent="0.15">
      <c r="B673" s="22"/>
      <c r="C673" s="22"/>
      <c r="D673" s="25"/>
      <c r="K673" s="7"/>
    </row>
    <row r="674" spans="2:11" ht="13" x14ac:dyDescent="0.15">
      <c r="B674" s="22"/>
      <c r="C674" s="22"/>
      <c r="D674" s="25"/>
      <c r="K674" s="7"/>
    </row>
    <row r="675" spans="2:11" ht="13" x14ac:dyDescent="0.15">
      <c r="B675" s="22"/>
      <c r="C675" s="22"/>
      <c r="D675" s="25"/>
      <c r="K675" s="7"/>
    </row>
    <row r="676" spans="2:11" ht="13" x14ac:dyDescent="0.15">
      <c r="B676" s="22"/>
      <c r="C676" s="22"/>
      <c r="D676" s="25"/>
      <c r="K676" s="7"/>
    </row>
    <row r="677" spans="2:11" ht="13" x14ac:dyDescent="0.15">
      <c r="B677" s="22"/>
      <c r="C677" s="22"/>
      <c r="D677" s="25"/>
      <c r="K677" s="7"/>
    </row>
    <row r="678" spans="2:11" ht="13" x14ac:dyDescent="0.15">
      <c r="B678" s="22"/>
      <c r="C678" s="22"/>
      <c r="D678" s="25"/>
      <c r="K678" s="7"/>
    </row>
    <row r="679" spans="2:11" ht="13" x14ac:dyDescent="0.15">
      <c r="B679" s="22"/>
      <c r="C679" s="22"/>
      <c r="D679" s="25"/>
      <c r="K679" s="7"/>
    </row>
    <row r="680" spans="2:11" ht="13" x14ac:dyDescent="0.15">
      <c r="B680" s="22"/>
      <c r="C680" s="22"/>
      <c r="D680" s="25"/>
      <c r="K680" s="7"/>
    </row>
    <row r="681" spans="2:11" ht="13" x14ac:dyDescent="0.15">
      <c r="B681" s="22"/>
      <c r="C681" s="22"/>
      <c r="D681" s="25"/>
      <c r="K681" s="7"/>
    </row>
    <row r="682" spans="2:11" ht="13" x14ac:dyDescent="0.15">
      <c r="B682" s="22"/>
      <c r="C682" s="22"/>
      <c r="D682" s="25"/>
      <c r="K682" s="7"/>
    </row>
    <row r="683" spans="2:11" ht="13" x14ac:dyDescent="0.15">
      <c r="B683" s="22"/>
      <c r="C683" s="22"/>
      <c r="D683" s="25"/>
      <c r="K683" s="7"/>
    </row>
    <row r="684" spans="2:11" ht="13" x14ac:dyDescent="0.15">
      <c r="B684" s="22"/>
      <c r="C684" s="22"/>
      <c r="D684" s="25"/>
      <c r="K684" s="7"/>
    </row>
    <row r="685" spans="2:11" ht="13" x14ac:dyDescent="0.15">
      <c r="B685" s="22"/>
      <c r="C685" s="22"/>
      <c r="D685" s="25"/>
      <c r="K685" s="7"/>
    </row>
    <row r="686" spans="2:11" ht="13" x14ac:dyDescent="0.15">
      <c r="B686" s="22"/>
      <c r="C686" s="22"/>
      <c r="D686" s="25"/>
      <c r="K686" s="7"/>
    </row>
    <row r="687" spans="2:11" ht="13" x14ac:dyDescent="0.15">
      <c r="B687" s="22"/>
      <c r="C687" s="22"/>
      <c r="D687" s="25"/>
      <c r="K687" s="7"/>
    </row>
    <row r="688" spans="2:11" ht="13" x14ac:dyDescent="0.15">
      <c r="B688" s="22"/>
      <c r="C688" s="22"/>
      <c r="D688" s="25"/>
      <c r="K688" s="7"/>
    </row>
    <row r="689" spans="2:11" ht="13" x14ac:dyDescent="0.15">
      <c r="B689" s="22"/>
      <c r="C689" s="22"/>
      <c r="D689" s="25"/>
      <c r="K689" s="7"/>
    </row>
    <row r="690" spans="2:11" ht="13" x14ac:dyDescent="0.15">
      <c r="B690" s="22"/>
      <c r="C690" s="22"/>
      <c r="D690" s="25"/>
      <c r="K690" s="7"/>
    </row>
    <row r="691" spans="2:11" ht="13" x14ac:dyDescent="0.15">
      <c r="B691" s="22"/>
      <c r="C691" s="22"/>
      <c r="D691" s="25"/>
      <c r="K691" s="7"/>
    </row>
    <row r="692" spans="2:11" ht="13" x14ac:dyDescent="0.15">
      <c r="B692" s="22"/>
      <c r="C692" s="22"/>
      <c r="D692" s="25"/>
      <c r="K692" s="7"/>
    </row>
    <row r="693" spans="2:11" ht="13" x14ac:dyDescent="0.15">
      <c r="B693" s="22"/>
      <c r="C693" s="22"/>
      <c r="D693" s="25"/>
      <c r="K693" s="7"/>
    </row>
    <row r="694" spans="2:11" ht="13" x14ac:dyDescent="0.15">
      <c r="B694" s="22"/>
      <c r="C694" s="22"/>
      <c r="D694" s="25"/>
      <c r="K694" s="7"/>
    </row>
    <row r="695" spans="2:11" ht="13" x14ac:dyDescent="0.15">
      <c r="B695" s="22"/>
      <c r="C695" s="22"/>
      <c r="D695" s="25"/>
      <c r="K695" s="7"/>
    </row>
    <row r="696" spans="2:11" ht="13" x14ac:dyDescent="0.15">
      <c r="B696" s="22"/>
      <c r="C696" s="22"/>
      <c r="D696" s="25"/>
      <c r="K696" s="7"/>
    </row>
    <row r="697" spans="2:11" ht="13" x14ac:dyDescent="0.15">
      <c r="B697" s="22"/>
      <c r="C697" s="22"/>
      <c r="D697" s="25"/>
      <c r="K697" s="7"/>
    </row>
    <row r="698" spans="2:11" ht="13" x14ac:dyDescent="0.15">
      <c r="B698" s="22"/>
      <c r="C698" s="22"/>
      <c r="D698" s="25"/>
      <c r="K698" s="7"/>
    </row>
    <row r="699" spans="2:11" ht="13" x14ac:dyDescent="0.15">
      <c r="B699" s="22"/>
      <c r="C699" s="22"/>
      <c r="D699" s="25"/>
      <c r="K699" s="7"/>
    </row>
    <row r="700" spans="2:11" ht="13" x14ac:dyDescent="0.15">
      <c r="B700" s="22"/>
      <c r="C700" s="22"/>
      <c r="D700" s="25"/>
      <c r="K700" s="7"/>
    </row>
    <row r="701" spans="2:11" ht="13" x14ac:dyDescent="0.15">
      <c r="B701" s="22"/>
      <c r="C701" s="22"/>
      <c r="D701" s="25"/>
      <c r="K701" s="7"/>
    </row>
    <row r="702" spans="2:11" ht="13" x14ac:dyDescent="0.15">
      <c r="B702" s="22"/>
      <c r="C702" s="22"/>
      <c r="D702" s="25"/>
      <c r="K702" s="7"/>
    </row>
    <row r="703" spans="2:11" ht="13" x14ac:dyDescent="0.15">
      <c r="B703" s="22"/>
      <c r="C703" s="22"/>
      <c r="D703" s="25"/>
      <c r="K703" s="7"/>
    </row>
    <row r="704" spans="2:11" ht="13" x14ac:dyDescent="0.15">
      <c r="B704" s="22"/>
      <c r="C704" s="22"/>
      <c r="D704" s="25"/>
      <c r="K704" s="7"/>
    </row>
    <row r="705" spans="2:11" ht="13" x14ac:dyDescent="0.15">
      <c r="B705" s="22"/>
      <c r="C705" s="22"/>
      <c r="D705" s="25"/>
      <c r="K705" s="7"/>
    </row>
    <row r="706" spans="2:11" ht="13" x14ac:dyDescent="0.15">
      <c r="B706" s="22"/>
      <c r="C706" s="22"/>
      <c r="D706" s="25"/>
      <c r="K706" s="7"/>
    </row>
    <row r="707" spans="2:11" ht="13" x14ac:dyDescent="0.15">
      <c r="B707" s="22"/>
      <c r="C707" s="22"/>
      <c r="D707" s="25"/>
      <c r="K707" s="7"/>
    </row>
    <row r="708" spans="2:11" ht="13" x14ac:dyDescent="0.15">
      <c r="B708" s="22"/>
      <c r="C708" s="22"/>
      <c r="D708" s="25"/>
      <c r="K708" s="7"/>
    </row>
    <row r="709" spans="2:11" ht="13" x14ac:dyDescent="0.15">
      <c r="B709" s="22"/>
      <c r="C709" s="22"/>
      <c r="D709" s="25"/>
      <c r="K709" s="7"/>
    </row>
    <row r="710" spans="2:11" ht="13" x14ac:dyDescent="0.15">
      <c r="B710" s="22"/>
      <c r="C710" s="22"/>
      <c r="D710" s="25"/>
      <c r="K710" s="7"/>
    </row>
    <row r="711" spans="2:11" ht="13" x14ac:dyDescent="0.15">
      <c r="B711" s="22"/>
      <c r="C711" s="22"/>
      <c r="D711" s="25"/>
      <c r="K711" s="7"/>
    </row>
    <row r="712" spans="2:11" ht="13" x14ac:dyDescent="0.15">
      <c r="B712" s="22"/>
      <c r="C712" s="22"/>
      <c r="D712" s="25"/>
      <c r="K712" s="7"/>
    </row>
    <row r="713" spans="2:11" ht="13" x14ac:dyDescent="0.15">
      <c r="B713" s="22"/>
      <c r="C713" s="22"/>
      <c r="D713" s="25"/>
      <c r="K713" s="7"/>
    </row>
    <row r="714" spans="2:11" ht="13" x14ac:dyDescent="0.15">
      <c r="B714" s="22"/>
      <c r="C714" s="22"/>
      <c r="D714" s="25"/>
      <c r="K714" s="7"/>
    </row>
    <row r="715" spans="2:11" ht="13" x14ac:dyDescent="0.15">
      <c r="B715" s="22"/>
      <c r="C715" s="22"/>
      <c r="D715" s="25"/>
      <c r="K715" s="7"/>
    </row>
    <row r="716" spans="2:11" ht="13" x14ac:dyDescent="0.15">
      <c r="B716" s="22"/>
      <c r="C716" s="22"/>
      <c r="D716" s="25"/>
      <c r="K716" s="7"/>
    </row>
    <row r="717" spans="2:11" ht="13" x14ac:dyDescent="0.15">
      <c r="B717" s="22"/>
      <c r="C717" s="22"/>
      <c r="D717" s="25"/>
      <c r="K717" s="7"/>
    </row>
    <row r="718" spans="2:11" ht="13" x14ac:dyDescent="0.15">
      <c r="B718" s="22"/>
      <c r="C718" s="22"/>
      <c r="D718" s="25"/>
      <c r="K718" s="7"/>
    </row>
    <row r="719" spans="2:11" ht="13" x14ac:dyDescent="0.15">
      <c r="B719" s="22"/>
      <c r="C719" s="22"/>
      <c r="D719" s="25"/>
      <c r="K719" s="7"/>
    </row>
    <row r="720" spans="2:11" ht="13" x14ac:dyDescent="0.15">
      <c r="B720" s="22"/>
      <c r="C720" s="22"/>
      <c r="D720" s="25"/>
      <c r="K720" s="7"/>
    </row>
    <row r="721" spans="2:11" ht="13" x14ac:dyDescent="0.15">
      <c r="B721" s="22"/>
      <c r="C721" s="22"/>
      <c r="D721" s="25"/>
      <c r="K721" s="7"/>
    </row>
    <row r="722" spans="2:11" ht="13" x14ac:dyDescent="0.15">
      <c r="B722" s="22"/>
      <c r="C722" s="22"/>
      <c r="D722" s="25"/>
      <c r="K722" s="7"/>
    </row>
    <row r="723" spans="2:11" ht="13" x14ac:dyDescent="0.15">
      <c r="B723" s="22"/>
      <c r="C723" s="22"/>
      <c r="D723" s="25"/>
      <c r="K723" s="7"/>
    </row>
    <row r="724" spans="2:11" ht="13" x14ac:dyDescent="0.15">
      <c r="B724" s="22"/>
      <c r="C724" s="22"/>
      <c r="D724" s="25"/>
      <c r="K724" s="7"/>
    </row>
    <row r="725" spans="2:11" ht="13" x14ac:dyDescent="0.15">
      <c r="B725" s="22"/>
      <c r="C725" s="22"/>
      <c r="D725" s="25"/>
      <c r="K725" s="7"/>
    </row>
    <row r="726" spans="2:11" ht="13" x14ac:dyDescent="0.15">
      <c r="B726" s="22"/>
      <c r="C726" s="22"/>
      <c r="D726" s="25"/>
      <c r="K726" s="7"/>
    </row>
    <row r="727" spans="2:11" ht="13" x14ac:dyDescent="0.15">
      <c r="B727" s="22"/>
      <c r="C727" s="22"/>
      <c r="D727" s="25"/>
      <c r="K727" s="7"/>
    </row>
    <row r="728" spans="2:11" ht="13" x14ac:dyDescent="0.15">
      <c r="B728" s="22"/>
      <c r="C728" s="22"/>
      <c r="D728" s="25"/>
      <c r="K728" s="7"/>
    </row>
    <row r="729" spans="2:11" ht="13" x14ac:dyDescent="0.15">
      <c r="B729" s="22"/>
      <c r="C729" s="22"/>
      <c r="D729" s="25"/>
      <c r="K729" s="7"/>
    </row>
    <row r="730" spans="2:11" ht="13" x14ac:dyDescent="0.15">
      <c r="B730" s="22"/>
      <c r="C730" s="22"/>
      <c r="D730" s="25"/>
      <c r="K730" s="7"/>
    </row>
    <row r="731" spans="2:11" ht="13" x14ac:dyDescent="0.15">
      <c r="B731" s="22"/>
      <c r="C731" s="22"/>
      <c r="D731" s="25"/>
      <c r="K731" s="7"/>
    </row>
    <row r="732" spans="2:11" ht="13" x14ac:dyDescent="0.15">
      <c r="B732" s="22"/>
      <c r="C732" s="22"/>
      <c r="D732" s="25"/>
      <c r="K732" s="7"/>
    </row>
    <row r="733" spans="2:11" ht="13" x14ac:dyDescent="0.15">
      <c r="B733" s="22"/>
      <c r="C733" s="22"/>
      <c r="D733" s="25"/>
      <c r="K733" s="7"/>
    </row>
    <row r="734" spans="2:11" ht="13" x14ac:dyDescent="0.15">
      <c r="B734" s="22"/>
      <c r="C734" s="22"/>
      <c r="D734" s="25"/>
      <c r="K734" s="7"/>
    </row>
    <row r="735" spans="2:11" ht="13" x14ac:dyDescent="0.15">
      <c r="B735" s="22"/>
      <c r="C735" s="22"/>
      <c r="D735" s="25"/>
      <c r="K735" s="7"/>
    </row>
    <row r="736" spans="2:11" ht="13" x14ac:dyDescent="0.15">
      <c r="B736" s="22"/>
      <c r="C736" s="22"/>
      <c r="D736" s="25"/>
      <c r="K736" s="7"/>
    </row>
    <row r="737" spans="2:11" ht="13" x14ac:dyDescent="0.15">
      <c r="B737" s="22"/>
      <c r="C737" s="22"/>
      <c r="D737" s="25"/>
      <c r="K737" s="7"/>
    </row>
    <row r="738" spans="2:11" ht="13" x14ac:dyDescent="0.15">
      <c r="B738" s="22"/>
      <c r="C738" s="22"/>
      <c r="D738" s="25"/>
      <c r="K738" s="7"/>
    </row>
    <row r="739" spans="2:11" ht="13" x14ac:dyDescent="0.15">
      <c r="B739" s="22"/>
      <c r="C739" s="22"/>
      <c r="D739" s="25"/>
      <c r="K739" s="7"/>
    </row>
    <row r="740" spans="2:11" ht="13" x14ac:dyDescent="0.15">
      <c r="B740" s="22"/>
      <c r="C740" s="22"/>
      <c r="D740" s="25"/>
      <c r="K740" s="7"/>
    </row>
    <row r="741" spans="2:11" ht="13" x14ac:dyDescent="0.15">
      <c r="B741" s="22"/>
      <c r="C741" s="22"/>
      <c r="D741" s="25"/>
      <c r="K741" s="7"/>
    </row>
    <row r="742" spans="2:11" ht="13" x14ac:dyDescent="0.15">
      <c r="B742" s="22"/>
      <c r="C742" s="22"/>
      <c r="D742" s="25"/>
      <c r="K742" s="7"/>
    </row>
    <row r="743" spans="2:11" ht="13" x14ac:dyDescent="0.15">
      <c r="B743" s="22"/>
      <c r="C743" s="22"/>
      <c r="D743" s="25"/>
      <c r="K743" s="7"/>
    </row>
    <row r="744" spans="2:11" ht="13" x14ac:dyDescent="0.15">
      <c r="B744" s="22"/>
      <c r="C744" s="22"/>
      <c r="D744" s="25"/>
      <c r="K744" s="7"/>
    </row>
    <row r="745" spans="2:11" ht="13" x14ac:dyDescent="0.15">
      <c r="B745" s="22"/>
      <c r="C745" s="22"/>
      <c r="D745" s="25"/>
      <c r="K745" s="7"/>
    </row>
    <row r="746" spans="2:11" ht="13" x14ac:dyDescent="0.15">
      <c r="B746" s="22"/>
      <c r="C746" s="22"/>
      <c r="D746" s="25"/>
      <c r="K746" s="7"/>
    </row>
    <row r="747" spans="2:11" ht="13" x14ac:dyDescent="0.15">
      <c r="B747" s="22"/>
      <c r="C747" s="22"/>
      <c r="D747" s="25"/>
      <c r="K747" s="7"/>
    </row>
    <row r="748" spans="2:11" ht="13" x14ac:dyDescent="0.15">
      <c r="B748" s="22"/>
      <c r="C748" s="22"/>
      <c r="D748" s="25"/>
      <c r="K748" s="7"/>
    </row>
    <row r="749" spans="2:11" ht="13" x14ac:dyDescent="0.15">
      <c r="B749" s="22"/>
      <c r="C749" s="22"/>
      <c r="D749" s="25"/>
      <c r="K749" s="7"/>
    </row>
    <row r="750" spans="2:11" ht="13" x14ac:dyDescent="0.15">
      <c r="B750" s="22"/>
      <c r="C750" s="22"/>
      <c r="D750" s="25"/>
      <c r="K750" s="7"/>
    </row>
    <row r="751" spans="2:11" ht="13" x14ac:dyDescent="0.15">
      <c r="B751" s="22"/>
      <c r="C751" s="22"/>
      <c r="D751" s="25"/>
      <c r="K751" s="7"/>
    </row>
    <row r="752" spans="2:11" ht="13" x14ac:dyDescent="0.15">
      <c r="B752" s="22"/>
      <c r="C752" s="22"/>
      <c r="D752" s="25"/>
      <c r="K752" s="7"/>
    </row>
    <row r="753" spans="2:11" ht="13" x14ac:dyDescent="0.15">
      <c r="B753" s="22"/>
      <c r="C753" s="22"/>
      <c r="D753" s="25"/>
      <c r="K753" s="7"/>
    </row>
    <row r="754" spans="2:11" ht="13" x14ac:dyDescent="0.15">
      <c r="B754" s="22"/>
      <c r="C754" s="22"/>
      <c r="D754" s="25"/>
      <c r="K754" s="7"/>
    </row>
    <row r="755" spans="2:11" ht="13" x14ac:dyDescent="0.15">
      <c r="B755" s="22"/>
      <c r="C755" s="22"/>
      <c r="D755" s="25"/>
      <c r="K755" s="7"/>
    </row>
    <row r="756" spans="2:11" ht="13" x14ac:dyDescent="0.15">
      <c r="B756" s="22"/>
      <c r="C756" s="22"/>
      <c r="D756" s="25"/>
      <c r="K756" s="7"/>
    </row>
    <row r="757" spans="2:11" ht="13" x14ac:dyDescent="0.15">
      <c r="B757" s="22"/>
      <c r="C757" s="22"/>
      <c r="D757" s="25"/>
      <c r="K757" s="7"/>
    </row>
    <row r="758" spans="2:11" ht="13" x14ac:dyDescent="0.15">
      <c r="B758" s="22"/>
      <c r="C758" s="22"/>
      <c r="D758" s="25"/>
      <c r="K758" s="7"/>
    </row>
    <row r="759" spans="2:11" ht="13" x14ac:dyDescent="0.15">
      <c r="B759" s="22"/>
      <c r="C759" s="22"/>
      <c r="D759" s="25"/>
      <c r="K759" s="7"/>
    </row>
    <row r="760" spans="2:11" ht="13" x14ac:dyDescent="0.15">
      <c r="B760" s="22"/>
      <c r="C760" s="22"/>
      <c r="D760" s="25"/>
      <c r="K760" s="7"/>
    </row>
    <row r="761" spans="2:11" ht="13" x14ac:dyDescent="0.15">
      <c r="B761" s="22"/>
      <c r="C761" s="22"/>
      <c r="D761" s="25"/>
      <c r="K761" s="7"/>
    </row>
    <row r="762" spans="2:11" ht="13" x14ac:dyDescent="0.15">
      <c r="B762" s="22"/>
      <c r="C762" s="22"/>
      <c r="D762" s="25"/>
      <c r="K762" s="7"/>
    </row>
    <row r="763" spans="2:11" ht="13" x14ac:dyDescent="0.15">
      <c r="B763" s="22"/>
      <c r="C763" s="22"/>
      <c r="D763" s="25"/>
      <c r="K763" s="7"/>
    </row>
    <row r="764" spans="2:11" ht="13" x14ac:dyDescent="0.15">
      <c r="B764" s="22"/>
      <c r="C764" s="22"/>
      <c r="D764" s="25"/>
      <c r="K764" s="7"/>
    </row>
    <row r="765" spans="2:11" ht="13" x14ac:dyDescent="0.15">
      <c r="B765" s="22"/>
      <c r="C765" s="22"/>
      <c r="D765" s="25"/>
      <c r="K765" s="7"/>
    </row>
    <row r="766" spans="2:11" ht="13" x14ac:dyDescent="0.15">
      <c r="B766" s="22"/>
      <c r="C766" s="22"/>
      <c r="D766" s="25"/>
      <c r="K766" s="7"/>
    </row>
    <row r="767" spans="2:11" ht="13" x14ac:dyDescent="0.15">
      <c r="B767" s="22"/>
      <c r="C767" s="22"/>
      <c r="D767" s="25"/>
      <c r="K767" s="7"/>
    </row>
    <row r="768" spans="2:11" ht="13" x14ac:dyDescent="0.15">
      <c r="B768" s="22"/>
      <c r="C768" s="22"/>
      <c r="D768" s="25"/>
      <c r="K768" s="7"/>
    </row>
    <row r="769" spans="2:11" ht="13" x14ac:dyDescent="0.15">
      <c r="B769" s="22"/>
      <c r="C769" s="22"/>
      <c r="D769" s="25"/>
      <c r="K769" s="7"/>
    </row>
    <row r="770" spans="2:11" ht="13" x14ac:dyDescent="0.15">
      <c r="B770" s="22"/>
      <c r="C770" s="22"/>
      <c r="D770" s="25"/>
      <c r="K770" s="7"/>
    </row>
    <row r="771" spans="2:11" ht="13" x14ac:dyDescent="0.15">
      <c r="B771" s="22"/>
      <c r="C771" s="22"/>
      <c r="D771" s="25"/>
      <c r="K771" s="7"/>
    </row>
    <row r="772" spans="2:11" ht="13" x14ac:dyDescent="0.15">
      <c r="B772" s="22"/>
      <c r="C772" s="22"/>
      <c r="D772" s="25"/>
      <c r="K772" s="7"/>
    </row>
    <row r="773" spans="2:11" ht="13" x14ac:dyDescent="0.15">
      <c r="B773" s="22"/>
      <c r="C773" s="22"/>
      <c r="D773" s="25"/>
      <c r="K773" s="7"/>
    </row>
    <row r="774" spans="2:11" ht="13" x14ac:dyDescent="0.15">
      <c r="B774" s="22"/>
      <c r="C774" s="22"/>
      <c r="D774" s="25"/>
      <c r="K774" s="7"/>
    </row>
    <row r="775" spans="2:11" ht="13" x14ac:dyDescent="0.15">
      <c r="B775" s="22"/>
      <c r="C775" s="22"/>
      <c r="D775" s="25"/>
      <c r="K775" s="7"/>
    </row>
    <row r="776" spans="2:11" ht="13" x14ac:dyDescent="0.15">
      <c r="B776" s="22"/>
      <c r="C776" s="22"/>
      <c r="D776" s="25"/>
      <c r="K776" s="7"/>
    </row>
    <row r="777" spans="2:11" ht="13" x14ac:dyDescent="0.15">
      <c r="B777" s="22"/>
      <c r="C777" s="22"/>
      <c r="D777" s="25"/>
      <c r="K777" s="7"/>
    </row>
    <row r="778" spans="2:11" ht="13" x14ac:dyDescent="0.15">
      <c r="B778" s="22"/>
      <c r="C778" s="22"/>
      <c r="D778" s="25"/>
      <c r="K778" s="7"/>
    </row>
    <row r="779" spans="2:11" ht="13" x14ac:dyDescent="0.15">
      <c r="B779" s="22"/>
      <c r="C779" s="22"/>
      <c r="D779" s="25"/>
      <c r="K779" s="7"/>
    </row>
    <row r="780" spans="2:11" ht="13" x14ac:dyDescent="0.15">
      <c r="B780" s="22"/>
      <c r="C780" s="22"/>
      <c r="D780" s="25"/>
      <c r="K780" s="7"/>
    </row>
    <row r="781" spans="2:11" ht="13" x14ac:dyDescent="0.15">
      <c r="B781" s="22"/>
      <c r="C781" s="22"/>
      <c r="D781" s="25"/>
      <c r="K781" s="7"/>
    </row>
    <row r="782" spans="2:11" ht="13" x14ac:dyDescent="0.15">
      <c r="B782" s="22"/>
      <c r="C782" s="22"/>
      <c r="D782" s="25"/>
      <c r="K782" s="7"/>
    </row>
    <row r="783" spans="2:11" ht="13" x14ac:dyDescent="0.15">
      <c r="B783" s="22"/>
      <c r="C783" s="22"/>
      <c r="D783" s="25"/>
      <c r="K783" s="7"/>
    </row>
    <row r="784" spans="2:11" ht="13" x14ac:dyDescent="0.15">
      <c r="B784" s="22"/>
      <c r="C784" s="22"/>
      <c r="D784" s="25"/>
      <c r="K784" s="7"/>
    </row>
    <row r="785" spans="2:11" ht="13" x14ac:dyDescent="0.15">
      <c r="B785" s="22"/>
      <c r="C785" s="22"/>
      <c r="D785" s="25"/>
      <c r="K785" s="7"/>
    </row>
    <row r="786" spans="2:11" ht="13" x14ac:dyDescent="0.15">
      <c r="B786" s="22"/>
      <c r="C786" s="22"/>
      <c r="D786" s="25"/>
      <c r="K786" s="7"/>
    </row>
    <row r="787" spans="2:11" ht="13" x14ac:dyDescent="0.15">
      <c r="B787" s="22"/>
      <c r="C787" s="22"/>
      <c r="D787" s="25"/>
      <c r="K787" s="7"/>
    </row>
    <row r="788" spans="2:11" ht="13" x14ac:dyDescent="0.15">
      <c r="B788" s="22"/>
      <c r="C788" s="22"/>
      <c r="D788" s="25"/>
      <c r="K788" s="7"/>
    </row>
    <row r="789" spans="2:11" ht="13" x14ac:dyDescent="0.15">
      <c r="B789" s="22"/>
      <c r="C789" s="22"/>
      <c r="D789" s="25"/>
      <c r="K789" s="7"/>
    </row>
    <row r="790" spans="2:11" ht="13" x14ac:dyDescent="0.15">
      <c r="B790" s="22"/>
      <c r="C790" s="22"/>
      <c r="D790" s="25"/>
      <c r="K790" s="7"/>
    </row>
    <row r="791" spans="2:11" ht="13" x14ac:dyDescent="0.15">
      <c r="B791" s="22"/>
      <c r="C791" s="22"/>
      <c r="D791" s="25"/>
      <c r="K791" s="7"/>
    </row>
    <row r="792" spans="2:11" ht="13" x14ac:dyDescent="0.15">
      <c r="B792" s="22"/>
      <c r="C792" s="22"/>
      <c r="D792" s="25"/>
      <c r="K792" s="7"/>
    </row>
    <row r="793" spans="2:11" ht="13" x14ac:dyDescent="0.15">
      <c r="B793" s="22"/>
      <c r="C793" s="22"/>
      <c r="D793" s="25"/>
      <c r="K793" s="7"/>
    </row>
    <row r="794" spans="2:11" ht="13" x14ac:dyDescent="0.15">
      <c r="B794" s="22"/>
      <c r="C794" s="22"/>
      <c r="D794" s="25"/>
      <c r="K794" s="7"/>
    </row>
    <row r="795" spans="2:11" ht="13" x14ac:dyDescent="0.15">
      <c r="B795" s="22"/>
      <c r="C795" s="22"/>
      <c r="D795" s="25"/>
      <c r="K795" s="7"/>
    </row>
    <row r="796" spans="2:11" ht="13" x14ac:dyDescent="0.15">
      <c r="B796" s="22"/>
      <c r="C796" s="22"/>
      <c r="D796" s="25"/>
      <c r="K796" s="7"/>
    </row>
    <row r="797" spans="2:11" ht="13" x14ac:dyDescent="0.15">
      <c r="B797" s="22"/>
      <c r="C797" s="22"/>
      <c r="D797" s="25"/>
      <c r="K797" s="7"/>
    </row>
    <row r="798" spans="2:11" ht="13" x14ac:dyDescent="0.15">
      <c r="B798" s="22"/>
      <c r="C798" s="22"/>
      <c r="D798" s="25"/>
      <c r="K798" s="7"/>
    </row>
    <row r="799" spans="2:11" ht="13" x14ac:dyDescent="0.15">
      <c r="B799" s="22"/>
      <c r="C799" s="22"/>
      <c r="D799" s="25"/>
      <c r="K799" s="7"/>
    </row>
    <row r="800" spans="2:11" ht="13" x14ac:dyDescent="0.15">
      <c r="B800" s="22"/>
      <c r="C800" s="22"/>
      <c r="D800" s="25"/>
      <c r="K800" s="7"/>
    </row>
    <row r="801" spans="2:11" ht="13" x14ac:dyDescent="0.15">
      <c r="B801" s="22"/>
      <c r="C801" s="22"/>
      <c r="D801" s="25"/>
      <c r="K801" s="7"/>
    </row>
    <row r="802" spans="2:11" ht="13" x14ac:dyDescent="0.15">
      <c r="B802" s="22"/>
      <c r="C802" s="22"/>
      <c r="D802" s="25"/>
      <c r="K802" s="7"/>
    </row>
    <row r="803" spans="2:11" ht="13" x14ac:dyDescent="0.15">
      <c r="B803" s="22"/>
      <c r="C803" s="22"/>
      <c r="D803" s="25"/>
      <c r="K803" s="7"/>
    </row>
    <row r="804" spans="2:11" ht="13" x14ac:dyDescent="0.15">
      <c r="B804" s="22"/>
      <c r="C804" s="22"/>
      <c r="D804" s="25"/>
      <c r="K804" s="7"/>
    </row>
    <row r="805" spans="2:11" ht="13" x14ac:dyDescent="0.15">
      <c r="B805" s="22"/>
      <c r="C805" s="22"/>
      <c r="D805" s="25"/>
      <c r="K805" s="7"/>
    </row>
    <row r="806" spans="2:11" ht="13" x14ac:dyDescent="0.15">
      <c r="B806" s="22"/>
      <c r="C806" s="22"/>
      <c r="D806" s="25"/>
      <c r="K806" s="7"/>
    </row>
    <row r="807" spans="2:11" ht="13" x14ac:dyDescent="0.15">
      <c r="B807" s="22"/>
      <c r="C807" s="22"/>
      <c r="D807" s="25"/>
      <c r="K807" s="7"/>
    </row>
    <row r="808" spans="2:11" ht="13" x14ac:dyDescent="0.15">
      <c r="B808" s="22"/>
      <c r="C808" s="22"/>
      <c r="D808" s="25"/>
      <c r="K808" s="7"/>
    </row>
    <row r="809" spans="2:11" ht="13" x14ac:dyDescent="0.15">
      <c r="B809" s="22"/>
      <c r="C809" s="22"/>
      <c r="D809" s="25"/>
      <c r="K809" s="7"/>
    </row>
    <row r="810" spans="2:11" ht="13" x14ac:dyDescent="0.15">
      <c r="B810" s="22"/>
      <c r="C810" s="22"/>
      <c r="D810" s="25"/>
      <c r="K810" s="7"/>
    </row>
    <row r="811" spans="2:11" ht="13" x14ac:dyDescent="0.15">
      <c r="B811" s="22"/>
      <c r="C811" s="22"/>
      <c r="D811" s="25"/>
      <c r="K811" s="7"/>
    </row>
    <row r="812" spans="2:11" ht="13" x14ac:dyDescent="0.15">
      <c r="B812" s="22"/>
      <c r="C812" s="22"/>
      <c r="D812" s="25"/>
      <c r="K812" s="7"/>
    </row>
    <row r="813" spans="2:11" ht="13" x14ac:dyDescent="0.15">
      <c r="B813" s="22"/>
      <c r="C813" s="22"/>
      <c r="D813" s="25"/>
      <c r="K813" s="7"/>
    </row>
    <row r="814" spans="2:11" ht="13" x14ac:dyDescent="0.15">
      <c r="B814" s="22"/>
      <c r="C814" s="22"/>
      <c r="D814" s="25"/>
      <c r="K814" s="7"/>
    </row>
    <row r="815" spans="2:11" ht="13" x14ac:dyDescent="0.15">
      <c r="B815" s="22"/>
      <c r="C815" s="22"/>
      <c r="D815" s="25"/>
      <c r="K815" s="7"/>
    </row>
    <row r="816" spans="2:11" ht="13" x14ac:dyDescent="0.15">
      <c r="B816" s="22"/>
      <c r="C816" s="22"/>
      <c r="D816" s="25"/>
      <c r="K816" s="7"/>
    </row>
    <row r="817" spans="2:11" ht="13" x14ac:dyDescent="0.15">
      <c r="B817" s="22"/>
      <c r="C817" s="22"/>
      <c r="D817" s="25"/>
      <c r="K817" s="7"/>
    </row>
    <row r="818" spans="2:11" ht="13" x14ac:dyDescent="0.15">
      <c r="B818" s="22"/>
      <c r="C818" s="22"/>
      <c r="D818" s="25"/>
      <c r="K818" s="7"/>
    </row>
    <row r="819" spans="2:11" ht="13" x14ac:dyDescent="0.15">
      <c r="B819" s="22"/>
      <c r="C819" s="22"/>
      <c r="D819" s="25"/>
      <c r="K819" s="7"/>
    </row>
    <row r="820" spans="2:11" ht="13" x14ac:dyDescent="0.15">
      <c r="B820" s="22"/>
      <c r="C820" s="22"/>
      <c r="D820" s="25"/>
      <c r="K820" s="7"/>
    </row>
    <row r="821" spans="2:11" ht="13" x14ac:dyDescent="0.15">
      <c r="B821" s="22"/>
      <c r="C821" s="22"/>
      <c r="D821" s="25"/>
      <c r="K821" s="7"/>
    </row>
    <row r="822" spans="2:11" ht="13" x14ac:dyDescent="0.15">
      <c r="B822" s="22"/>
      <c r="C822" s="22"/>
      <c r="D822" s="25"/>
      <c r="K822" s="7"/>
    </row>
    <row r="823" spans="2:11" ht="13" x14ac:dyDescent="0.15">
      <c r="B823" s="22"/>
      <c r="C823" s="22"/>
      <c r="D823" s="25"/>
      <c r="K823" s="7"/>
    </row>
    <row r="824" spans="2:11" ht="13" x14ac:dyDescent="0.15">
      <c r="B824" s="22"/>
      <c r="C824" s="22"/>
      <c r="D824" s="25"/>
      <c r="K824" s="7"/>
    </row>
    <row r="825" spans="2:11" ht="13" x14ac:dyDescent="0.15">
      <c r="B825" s="22"/>
      <c r="C825" s="22"/>
      <c r="D825" s="25"/>
      <c r="K825" s="7"/>
    </row>
    <row r="826" spans="2:11" ht="13" x14ac:dyDescent="0.15">
      <c r="B826" s="22"/>
      <c r="C826" s="22"/>
      <c r="D826" s="25"/>
      <c r="K826" s="7"/>
    </row>
    <row r="827" spans="2:11" ht="13" x14ac:dyDescent="0.15">
      <c r="B827" s="22"/>
      <c r="C827" s="22"/>
      <c r="D827" s="25"/>
      <c r="K827" s="7"/>
    </row>
    <row r="828" spans="2:11" ht="13" x14ac:dyDescent="0.15">
      <c r="B828" s="22"/>
      <c r="C828" s="22"/>
      <c r="D828" s="25"/>
      <c r="K828" s="7"/>
    </row>
    <row r="829" spans="2:11" ht="13" x14ac:dyDescent="0.15">
      <c r="B829" s="22"/>
      <c r="C829" s="22"/>
      <c r="D829" s="25"/>
      <c r="K829" s="7"/>
    </row>
    <row r="830" spans="2:11" ht="13" x14ac:dyDescent="0.15">
      <c r="B830" s="22"/>
      <c r="C830" s="22"/>
      <c r="D830" s="25"/>
      <c r="K830" s="7"/>
    </row>
    <row r="831" spans="2:11" ht="13" x14ac:dyDescent="0.15">
      <c r="B831" s="22"/>
      <c r="C831" s="22"/>
      <c r="D831" s="25"/>
      <c r="K831" s="7"/>
    </row>
    <row r="832" spans="2:11" ht="13" x14ac:dyDescent="0.15">
      <c r="B832" s="22"/>
      <c r="C832" s="22"/>
      <c r="D832" s="25"/>
      <c r="K832" s="7"/>
    </row>
    <row r="833" spans="2:11" ht="13" x14ac:dyDescent="0.15">
      <c r="B833" s="22"/>
      <c r="C833" s="22"/>
      <c r="D833" s="25"/>
      <c r="K833" s="7"/>
    </row>
    <row r="834" spans="2:11" ht="13" x14ac:dyDescent="0.15">
      <c r="B834" s="22"/>
      <c r="C834" s="22"/>
      <c r="D834" s="25"/>
      <c r="K834" s="7"/>
    </row>
    <row r="835" spans="2:11" ht="13" x14ac:dyDescent="0.15">
      <c r="B835" s="22"/>
      <c r="C835" s="22"/>
      <c r="D835" s="25"/>
      <c r="K835" s="7"/>
    </row>
    <row r="836" spans="2:11" ht="13" x14ac:dyDescent="0.15">
      <c r="B836" s="22"/>
      <c r="C836" s="22"/>
      <c r="D836" s="25"/>
      <c r="K836" s="7"/>
    </row>
    <row r="837" spans="2:11" ht="13" x14ac:dyDescent="0.15">
      <c r="B837" s="22"/>
      <c r="C837" s="22"/>
      <c r="D837" s="25"/>
      <c r="K837" s="7"/>
    </row>
    <row r="838" spans="2:11" ht="13" x14ac:dyDescent="0.15">
      <c r="B838" s="22"/>
      <c r="C838" s="22"/>
      <c r="D838" s="25"/>
      <c r="K838" s="7"/>
    </row>
    <row r="839" spans="2:11" ht="13" x14ac:dyDescent="0.15">
      <c r="B839" s="22"/>
      <c r="C839" s="22"/>
      <c r="D839" s="25"/>
      <c r="K839" s="7"/>
    </row>
    <row r="840" spans="2:11" ht="13" x14ac:dyDescent="0.15">
      <c r="B840" s="22"/>
      <c r="C840" s="22"/>
      <c r="D840" s="25"/>
      <c r="K840" s="7"/>
    </row>
    <row r="841" spans="2:11" ht="13" x14ac:dyDescent="0.15">
      <c r="B841" s="22"/>
      <c r="C841" s="22"/>
      <c r="D841" s="25"/>
      <c r="K841" s="7"/>
    </row>
    <row r="842" spans="2:11" ht="13" x14ac:dyDescent="0.15">
      <c r="B842" s="22"/>
      <c r="C842" s="22"/>
      <c r="D842" s="25"/>
      <c r="K842" s="7"/>
    </row>
    <row r="843" spans="2:11" ht="13" x14ac:dyDescent="0.15">
      <c r="B843" s="22"/>
      <c r="C843" s="22"/>
      <c r="D843" s="25"/>
      <c r="K843" s="7"/>
    </row>
    <row r="844" spans="2:11" ht="13" x14ac:dyDescent="0.15">
      <c r="B844" s="22"/>
      <c r="C844" s="22"/>
      <c r="D844" s="25"/>
      <c r="K844" s="7"/>
    </row>
    <row r="845" spans="2:11" ht="13" x14ac:dyDescent="0.15">
      <c r="B845" s="22"/>
      <c r="C845" s="22"/>
      <c r="D845" s="25"/>
      <c r="K845" s="7"/>
    </row>
    <row r="846" spans="2:11" ht="13" x14ac:dyDescent="0.15">
      <c r="B846" s="22"/>
      <c r="C846" s="22"/>
      <c r="D846" s="25"/>
      <c r="K846" s="7"/>
    </row>
    <row r="847" spans="2:11" ht="13" x14ac:dyDescent="0.15">
      <c r="B847" s="22"/>
      <c r="C847" s="22"/>
      <c r="D847" s="25"/>
      <c r="K847" s="7"/>
    </row>
    <row r="848" spans="2:11" ht="13" x14ac:dyDescent="0.15">
      <c r="B848" s="22"/>
      <c r="C848" s="22"/>
      <c r="D848" s="25"/>
      <c r="K848" s="7"/>
    </row>
    <row r="849" spans="2:11" ht="13" x14ac:dyDescent="0.15">
      <c r="B849" s="22"/>
      <c r="C849" s="22"/>
      <c r="D849" s="25"/>
      <c r="K849" s="7"/>
    </row>
    <row r="850" spans="2:11" ht="13" x14ac:dyDescent="0.15">
      <c r="B850" s="22"/>
      <c r="C850" s="22"/>
      <c r="D850" s="25"/>
      <c r="K850" s="7"/>
    </row>
    <row r="851" spans="2:11" ht="13" x14ac:dyDescent="0.15">
      <c r="B851" s="22"/>
      <c r="C851" s="22"/>
      <c r="D851" s="25"/>
      <c r="K851" s="7"/>
    </row>
    <row r="852" spans="2:11" ht="13" x14ac:dyDescent="0.15">
      <c r="B852" s="22"/>
      <c r="C852" s="22"/>
      <c r="D852" s="25"/>
      <c r="K852" s="7"/>
    </row>
    <row r="853" spans="2:11" ht="13" x14ac:dyDescent="0.15">
      <c r="B853" s="22"/>
      <c r="C853" s="22"/>
      <c r="D853" s="25"/>
      <c r="K853" s="7"/>
    </row>
    <row r="854" spans="2:11" ht="13" x14ac:dyDescent="0.15">
      <c r="B854" s="22"/>
      <c r="C854" s="22"/>
      <c r="D854" s="25"/>
      <c r="K854" s="7"/>
    </row>
    <row r="855" spans="2:11" ht="13" x14ac:dyDescent="0.15">
      <c r="B855" s="22"/>
      <c r="C855" s="22"/>
      <c r="D855" s="25"/>
      <c r="K855" s="7"/>
    </row>
    <row r="856" spans="2:11" ht="13" x14ac:dyDescent="0.15">
      <c r="B856" s="22"/>
      <c r="C856" s="22"/>
      <c r="D856" s="25"/>
      <c r="K856" s="7"/>
    </row>
    <row r="857" spans="2:11" ht="13" x14ac:dyDescent="0.15">
      <c r="B857" s="22"/>
      <c r="C857" s="22"/>
      <c r="D857" s="25"/>
      <c r="K857" s="7"/>
    </row>
    <row r="858" spans="2:11" ht="13" x14ac:dyDescent="0.15">
      <c r="B858" s="22"/>
      <c r="C858" s="22"/>
      <c r="D858" s="25"/>
      <c r="K858" s="7"/>
    </row>
    <row r="859" spans="2:11" ht="13" x14ac:dyDescent="0.15">
      <c r="B859" s="22"/>
      <c r="C859" s="22"/>
      <c r="D859" s="25"/>
      <c r="K859" s="7"/>
    </row>
    <row r="860" spans="2:11" ht="13" x14ac:dyDescent="0.15">
      <c r="B860" s="22"/>
      <c r="C860" s="22"/>
      <c r="D860" s="25"/>
      <c r="K860" s="7"/>
    </row>
    <row r="861" spans="2:11" ht="13" x14ac:dyDescent="0.15">
      <c r="B861" s="22"/>
      <c r="C861" s="22"/>
      <c r="D861" s="25"/>
      <c r="K861" s="7"/>
    </row>
    <row r="862" spans="2:11" ht="13" x14ac:dyDescent="0.15">
      <c r="B862" s="22"/>
      <c r="C862" s="22"/>
      <c r="D862" s="25"/>
      <c r="K862" s="7"/>
    </row>
    <row r="863" spans="2:11" ht="13" x14ac:dyDescent="0.15">
      <c r="B863" s="22"/>
      <c r="C863" s="22"/>
      <c r="D863" s="25"/>
      <c r="K863" s="7"/>
    </row>
    <row r="864" spans="2:11" ht="13" x14ac:dyDescent="0.15">
      <c r="B864" s="22"/>
      <c r="C864" s="22"/>
      <c r="D864" s="25"/>
      <c r="K864" s="7"/>
    </row>
    <row r="865" spans="2:11" ht="13" x14ac:dyDescent="0.15">
      <c r="B865" s="22"/>
      <c r="C865" s="22"/>
      <c r="D865" s="25"/>
      <c r="K865" s="7"/>
    </row>
    <row r="866" spans="2:11" ht="13" x14ac:dyDescent="0.15">
      <c r="B866" s="22"/>
      <c r="C866" s="22"/>
      <c r="D866" s="25"/>
      <c r="K866" s="7"/>
    </row>
    <row r="867" spans="2:11" ht="13" x14ac:dyDescent="0.15">
      <c r="B867" s="22"/>
      <c r="C867" s="22"/>
      <c r="D867" s="25"/>
      <c r="K867" s="7"/>
    </row>
    <row r="868" spans="2:11" ht="13" x14ac:dyDescent="0.15">
      <c r="B868" s="22"/>
      <c r="C868" s="22"/>
      <c r="D868" s="25"/>
      <c r="K868" s="7"/>
    </row>
    <row r="869" spans="2:11" ht="13" x14ac:dyDescent="0.15">
      <c r="B869" s="22"/>
      <c r="C869" s="22"/>
      <c r="D869" s="25"/>
      <c r="K869" s="7"/>
    </row>
    <row r="870" spans="2:11" ht="13" x14ac:dyDescent="0.15">
      <c r="B870" s="22"/>
      <c r="C870" s="22"/>
      <c r="D870" s="25"/>
      <c r="K870" s="7"/>
    </row>
    <row r="871" spans="2:11" ht="13" x14ac:dyDescent="0.15">
      <c r="B871" s="22"/>
      <c r="C871" s="22"/>
      <c r="D871" s="25"/>
      <c r="K871" s="7"/>
    </row>
    <row r="872" spans="2:11" ht="13" x14ac:dyDescent="0.15">
      <c r="B872" s="22"/>
      <c r="C872" s="22"/>
      <c r="D872" s="25"/>
      <c r="K872" s="7"/>
    </row>
    <row r="873" spans="2:11" ht="13" x14ac:dyDescent="0.15">
      <c r="B873" s="22"/>
      <c r="C873" s="22"/>
      <c r="D873" s="25"/>
      <c r="K873" s="7"/>
    </row>
    <row r="874" spans="2:11" ht="13" x14ac:dyDescent="0.15">
      <c r="B874" s="22"/>
      <c r="C874" s="22"/>
      <c r="D874" s="25"/>
      <c r="K874" s="7"/>
    </row>
    <row r="875" spans="2:11" ht="13" x14ac:dyDescent="0.15">
      <c r="B875" s="22"/>
      <c r="C875" s="22"/>
      <c r="D875" s="25"/>
      <c r="K875" s="7"/>
    </row>
    <row r="876" spans="2:11" ht="13" x14ac:dyDescent="0.15">
      <c r="B876" s="22"/>
      <c r="C876" s="22"/>
      <c r="D876" s="25"/>
      <c r="K876" s="7"/>
    </row>
    <row r="877" spans="2:11" ht="13" x14ac:dyDescent="0.15">
      <c r="B877" s="22"/>
      <c r="C877" s="22"/>
      <c r="D877" s="25"/>
      <c r="K877" s="7"/>
    </row>
    <row r="878" spans="2:11" ht="13" x14ac:dyDescent="0.15">
      <c r="B878" s="22"/>
      <c r="C878" s="22"/>
      <c r="D878" s="25"/>
      <c r="K878" s="7"/>
    </row>
    <row r="879" spans="2:11" ht="13" x14ac:dyDescent="0.15">
      <c r="B879" s="22"/>
      <c r="C879" s="22"/>
      <c r="D879" s="25"/>
      <c r="K879" s="7"/>
    </row>
    <row r="880" spans="2:11" ht="13" x14ac:dyDescent="0.15">
      <c r="B880" s="22"/>
      <c r="C880" s="22"/>
      <c r="D880" s="25"/>
      <c r="K880" s="7"/>
    </row>
    <row r="881" spans="2:11" ht="13" x14ac:dyDescent="0.15">
      <c r="B881" s="22"/>
      <c r="C881" s="22"/>
      <c r="D881" s="25"/>
      <c r="K881" s="7"/>
    </row>
    <row r="882" spans="2:11" ht="13" x14ac:dyDescent="0.15">
      <c r="B882" s="22"/>
      <c r="C882" s="22"/>
      <c r="D882" s="25"/>
      <c r="K882" s="7"/>
    </row>
    <row r="883" spans="2:11" ht="13" x14ac:dyDescent="0.15">
      <c r="B883" s="22"/>
      <c r="C883" s="22"/>
      <c r="D883" s="25"/>
      <c r="K883" s="7"/>
    </row>
    <row r="884" spans="2:11" ht="13" x14ac:dyDescent="0.15">
      <c r="B884" s="22"/>
      <c r="C884" s="22"/>
      <c r="D884" s="25"/>
      <c r="K884" s="7"/>
    </row>
    <row r="885" spans="2:11" ht="13" x14ac:dyDescent="0.15">
      <c r="B885" s="22"/>
      <c r="C885" s="22"/>
      <c r="D885" s="25"/>
      <c r="K885" s="7"/>
    </row>
    <row r="886" spans="2:11" ht="13" x14ac:dyDescent="0.15">
      <c r="B886" s="22"/>
      <c r="C886" s="22"/>
      <c r="D886" s="25"/>
      <c r="K886" s="7"/>
    </row>
    <row r="887" spans="2:11" ht="13" x14ac:dyDescent="0.15">
      <c r="B887" s="22"/>
      <c r="C887" s="22"/>
      <c r="D887" s="25"/>
      <c r="K887" s="7"/>
    </row>
    <row r="888" spans="2:11" ht="13" x14ac:dyDescent="0.15">
      <c r="B888" s="22"/>
      <c r="C888" s="22"/>
      <c r="D888" s="25"/>
      <c r="K888" s="7"/>
    </row>
    <row r="889" spans="2:11" ht="13" x14ac:dyDescent="0.15">
      <c r="B889" s="22"/>
      <c r="C889" s="22"/>
      <c r="D889" s="25"/>
      <c r="K889" s="7"/>
    </row>
    <row r="890" spans="2:11" ht="13" x14ac:dyDescent="0.15">
      <c r="B890" s="22"/>
      <c r="C890" s="22"/>
      <c r="D890" s="25"/>
      <c r="K890" s="7"/>
    </row>
    <row r="891" spans="2:11" ht="13" x14ac:dyDescent="0.15">
      <c r="B891" s="22"/>
      <c r="C891" s="22"/>
      <c r="D891" s="25"/>
      <c r="K891" s="7"/>
    </row>
    <row r="892" spans="2:11" ht="13" x14ac:dyDescent="0.15">
      <c r="B892" s="22"/>
      <c r="C892" s="22"/>
      <c r="D892" s="25"/>
      <c r="K892" s="7"/>
    </row>
    <row r="893" spans="2:11" ht="13" x14ac:dyDescent="0.15">
      <c r="B893" s="22"/>
      <c r="C893" s="22"/>
      <c r="D893" s="25"/>
      <c r="K893" s="7"/>
    </row>
    <row r="894" spans="2:11" ht="13" x14ac:dyDescent="0.15">
      <c r="B894" s="22"/>
      <c r="C894" s="22"/>
      <c r="D894" s="25"/>
      <c r="K894" s="7"/>
    </row>
    <row r="895" spans="2:11" ht="13" x14ac:dyDescent="0.15">
      <c r="B895" s="22"/>
      <c r="C895" s="22"/>
      <c r="D895" s="25"/>
      <c r="K895" s="7"/>
    </row>
    <row r="896" spans="2:11" ht="13" x14ac:dyDescent="0.15">
      <c r="B896" s="22"/>
      <c r="C896" s="22"/>
      <c r="D896" s="25"/>
      <c r="K896" s="7"/>
    </row>
    <row r="897" spans="2:11" ht="13" x14ac:dyDescent="0.15">
      <c r="B897" s="22"/>
      <c r="C897" s="22"/>
      <c r="D897" s="25"/>
      <c r="K897" s="7"/>
    </row>
    <row r="898" spans="2:11" ht="13" x14ac:dyDescent="0.15">
      <c r="B898" s="22"/>
      <c r="C898" s="22"/>
      <c r="D898" s="25"/>
      <c r="K898" s="7"/>
    </row>
    <row r="899" spans="2:11" ht="13" x14ac:dyDescent="0.15">
      <c r="B899" s="22"/>
      <c r="C899" s="22"/>
      <c r="D899" s="25"/>
      <c r="K899" s="7"/>
    </row>
    <row r="900" spans="2:11" ht="13" x14ac:dyDescent="0.15">
      <c r="B900" s="22"/>
      <c r="C900" s="22"/>
      <c r="D900" s="25"/>
      <c r="K900" s="7"/>
    </row>
    <row r="901" spans="2:11" ht="13" x14ac:dyDescent="0.15">
      <c r="B901" s="22"/>
      <c r="C901" s="22"/>
      <c r="D901" s="25"/>
      <c r="K901" s="7"/>
    </row>
    <row r="902" spans="2:11" ht="13" x14ac:dyDescent="0.15">
      <c r="B902" s="22"/>
      <c r="C902" s="22"/>
      <c r="D902" s="25"/>
      <c r="K902" s="7"/>
    </row>
    <row r="903" spans="2:11" ht="13" x14ac:dyDescent="0.15">
      <c r="B903" s="22"/>
      <c r="C903" s="22"/>
      <c r="D903" s="25"/>
      <c r="K903" s="7"/>
    </row>
    <row r="904" spans="2:11" ht="13" x14ac:dyDescent="0.15">
      <c r="B904" s="22"/>
      <c r="C904" s="22"/>
      <c r="D904" s="25"/>
      <c r="K904" s="7"/>
    </row>
    <row r="905" spans="2:11" ht="13" x14ac:dyDescent="0.15">
      <c r="B905" s="22"/>
      <c r="C905" s="22"/>
      <c r="D905" s="25"/>
      <c r="K905" s="7"/>
    </row>
    <row r="906" spans="2:11" ht="13" x14ac:dyDescent="0.15">
      <c r="B906" s="22"/>
      <c r="C906" s="22"/>
      <c r="D906" s="25"/>
      <c r="K906" s="7"/>
    </row>
    <row r="907" spans="2:11" ht="13" x14ac:dyDescent="0.15">
      <c r="B907" s="22"/>
      <c r="C907" s="22"/>
      <c r="D907" s="25"/>
      <c r="K907" s="7"/>
    </row>
    <row r="908" spans="2:11" ht="13" x14ac:dyDescent="0.15">
      <c r="B908" s="22"/>
      <c r="C908" s="22"/>
      <c r="D908" s="25"/>
      <c r="K908" s="7"/>
    </row>
    <row r="909" spans="2:11" ht="13" x14ac:dyDescent="0.15">
      <c r="B909" s="22"/>
      <c r="C909" s="22"/>
      <c r="D909" s="25"/>
      <c r="K909" s="7"/>
    </row>
    <row r="910" spans="2:11" ht="13" x14ac:dyDescent="0.15">
      <c r="B910" s="22"/>
      <c r="C910" s="22"/>
      <c r="D910" s="25"/>
      <c r="K910" s="7"/>
    </row>
    <row r="911" spans="2:11" ht="13" x14ac:dyDescent="0.15">
      <c r="B911" s="22"/>
      <c r="C911" s="22"/>
      <c r="D911" s="25"/>
      <c r="K911" s="7"/>
    </row>
    <row r="912" spans="2:11" ht="13" x14ac:dyDescent="0.15">
      <c r="B912" s="22"/>
      <c r="C912" s="22"/>
      <c r="D912" s="25"/>
      <c r="K912" s="7"/>
    </row>
    <row r="913" spans="2:11" ht="13" x14ac:dyDescent="0.15">
      <c r="B913" s="22"/>
      <c r="C913" s="22"/>
      <c r="D913" s="25"/>
      <c r="K913" s="7"/>
    </row>
    <row r="914" spans="2:11" ht="13" x14ac:dyDescent="0.15">
      <c r="B914" s="22"/>
      <c r="C914" s="22"/>
      <c r="D914" s="25"/>
      <c r="K914" s="7"/>
    </row>
    <row r="915" spans="2:11" ht="13" x14ac:dyDescent="0.15">
      <c r="B915" s="22"/>
      <c r="C915" s="22"/>
      <c r="D915" s="25"/>
      <c r="K915" s="7"/>
    </row>
    <row r="916" spans="2:11" ht="13" x14ac:dyDescent="0.15">
      <c r="B916" s="22"/>
      <c r="C916" s="22"/>
      <c r="D916" s="25"/>
      <c r="K916" s="7"/>
    </row>
    <row r="917" spans="2:11" ht="13" x14ac:dyDescent="0.15">
      <c r="B917" s="22"/>
      <c r="C917" s="22"/>
      <c r="D917" s="25"/>
      <c r="K917" s="7"/>
    </row>
    <row r="918" spans="2:11" ht="13" x14ac:dyDescent="0.15">
      <c r="B918" s="22"/>
      <c r="C918" s="22"/>
      <c r="D918" s="25"/>
      <c r="K918" s="7"/>
    </row>
    <row r="919" spans="2:11" ht="13" x14ac:dyDescent="0.15">
      <c r="B919" s="22"/>
      <c r="C919" s="22"/>
      <c r="D919" s="25"/>
      <c r="K919" s="7"/>
    </row>
    <row r="920" spans="2:11" ht="13" x14ac:dyDescent="0.15">
      <c r="B920" s="22"/>
      <c r="C920" s="22"/>
      <c r="D920" s="25"/>
      <c r="K920" s="7"/>
    </row>
    <row r="921" spans="2:11" ht="13" x14ac:dyDescent="0.15">
      <c r="B921" s="22"/>
      <c r="C921" s="22"/>
      <c r="D921" s="25"/>
      <c r="K921" s="7"/>
    </row>
    <row r="922" spans="2:11" ht="13" x14ac:dyDescent="0.15">
      <c r="B922" s="22"/>
      <c r="C922" s="22"/>
      <c r="D922" s="25"/>
      <c r="K922" s="7"/>
    </row>
    <row r="923" spans="2:11" ht="13" x14ac:dyDescent="0.15">
      <c r="B923" s="22"/>
      <c r="C923" s="22"/>
      <c r="D923" s="25"/>
      <c r="K923" s="7"/>
    </row>
    <row r="924" spans="2:11" ht="13" x14ac:dyDescent="0.15">
      <c r="B924" s="22"/>
      <c r="C924" s="22"/>
      <c r="D924" s="25"/>
      <c r="K924" s="7"/>
    </row>
    <row r="925" spans="2:11" ht="13" x14ac:dyDescent="0.15">
      <c r="B925" s="22"/>
      <c r="C925" s="22"/>
      <c r="D925" s="25"/>
      <c r="K925" s="7"/>
    </row>
    <row r="926" spans="2:11" ht="13" x14ac:dyDescent="0.15">
      <c r="B926" s="22"/>
      <c r="C926" s="22"/>
      <c r="D926" s="25"/>
      <c r="K926" s="7"/>
    </row>
    <row r="927" spans="2:11" ht="13" x14ac:dyDescent="0.15">
      <c r="B927" s="22"/>
      <c r="C927" s="22"/>
      <c r="D927" s="25"/>
      <c r="K927" s="7"/>
    </row>
    <row r="928" spans="2:11" ht="13" x14ac:dyDescent="0.15">
      <c r="B928" s="22"/>
      <c r="C928" s="22"/>
      <c r="D928" s="25"/>
      <c r="K928" s="7"/>
    </row>
    <row r="929" spans="2:11" ht="13" x14ac:dyDescent="0.15">
      <c r="B929" s="22"/>
      <c r="C929" s="22"/>
      <c r="D929" s="25"/>
      <c r="K929" s="7"/>
    </row>
    <row r="930" spans="2:11" ht="13" x14ac:dyDescent="0.15">
      <c r="B930" s="22"/>
      <c r="C930" s="22"/>
      <c r="D930" s="25"/>
      <c r="K930" s="7"/>
    </row>
    <row r="931" spans="2:11" ht="13" x14ac:dyDescent="0.15">
      <c r="B931" s="22"/>
      <c r="C931" s="22"/>
      <c r="D931" s="25"/>
      <c r="K931" s="7"/>
    </row>
    <row r="932" spans="2:11" ht="13" x14ac:dyDescent="0.15">
      <c r="B932" s="22"/>
      <c r="C932" s="22"/>
      <c r="D932" s="25"/>
      <c r="K932" s="7"/>
    </row>
    <row r="933" spans="2:11" ht="13" x14ac:dyDescent="0.15">
      <c r="B933" s="22"/>
      <c r="C933" s="22"/>
      <c r="D933" s="25"/>
      <c r="K933" s="7"/>
    </row>
    <row r="934" spans="2:11" ht="13" x14ac:dyDescent="0.15">
      <c r="B934" s="22"/>
      <c r="C934" s="22"/>
      <c r="D934" s="25"/>
      <c r="K934" s="7"/>
    </row>
    <row r="935" spans="2:11" ht="13" x14ac:dyDescent="0.15">
      <c r="B935" s="22"/>
      <c r="C935" s="22"/>
      <c r="D935" s="25"/>
      <c r="K935" s="7"/>
    </row>
    <row r="936" spans="2:11" ht="13" x14ac:dyDescent="0.15">
      <c r="B936" s="22"/>
      <c r="C936" s="22"/>
      <c r="D936" s="25"/>
      <c r="K936" s="7"/>
    </row>
    <row r="937" spans="2:11" ht="13" x14ac:dyDescent="0.15">
      <c r="B937" s="22"/>
      <c r="C937" s="22"/>
      <c r="D937" s="25"/>
      <c r="K937" s="7"/>
    </row>
    <row r="938" spans="2:11" ht="13" x14ac:dyDescent="0.15">
      <c r="B938" s="22"/>
      <c r="C938" s="22"/>
      <c r="D938" s="25"/>
      <c r="K938" s="7"/>
    </row>
    <row r="939" spans="2:11" ht="13" x14ac:dyDescent="0.15">
      <c r="B939" s="22"/>
      <c r="C939" s="22"/>
      <c r="D939" s="25"/>
      <c r="K939" s="7"/>
    </row>
    <row r="940" spans="2:11" ht="13" x14ac:dyDescent="0.15">
      <c r="B940" s="22"/>
      <c r="C940" s="22"/>
      <c r="D940" s="25"/>
      <c r="K940" s="7"/>
    </row>
    <row r="941" spans="2:11" ht="13" x14ac:dyDescent="0.15">
      <c r="B941" s="22"/>
      <c r="C941" s="22"/>
      <c r="D941" s="25"/>
      <c r="K941" s="7"/>
    </row>
    <row r="942" spans="2:11" ht="13" x14ac:dyDescent="0.15">
      <c r="B942" s="22"/>
      <c r="C942" s="22"/>
      <c r="D942" s="25"/>
      <c r="K942" s="7"/>
    </row>
    <row r="943" spans="2:11" ht="13" x14ac:dyDescent="0.15">
      <c r="B943" s="22"/>
      <c r="C943" s="22"/>
      <c r="D943" s="25"/>
      <c r="K943" s="7"/>
    </row>
    <row r="944" spans="2:11" ht="13" x14ac:dyDescent="0.15">
      <c r="B944" s="22"/>
      <c r="C944" s="22"/>
      <c r="D944" s="25"/>
      <c r="K944" s="7"/>
    </row>
    <row r="945" spans="2:11" ht="13" x14ac:dyDescent="0.15">
      <c r="B945" s="22"/>
      <c r="C945" s="22"/>
      <c r="D945" s="25"/>
      <c r="K945" s="7"/>
    </row>
    <row r="946" spans="2:11" ht="13" x14ac:dyDescent="0.15">
      <c r="B946" s="22"/>
      <c r="C946" s="22"/>
      <c r="D946" s="25"/>
      <c r="K946" s="7"/>
    </row>
    <row r="947" spans="2:11" ht="13" x14ac:dyDescent="0.15">
      <c r="B947" s="22"/>
      <c r="C947" s="22"/>
      <c r="D947" s="25"/>
      <c r="K947" s="7"/>
    </row>
    <row r="948" spans="2:11" ht="13" x14ac:dyDescent="0.15">
      <c r="B948" s="22"/>
      <c r="C948" s="22"/>
      <c r="D948" s="25"/>
      <c r="K948" s="7"/>
    </row>
    <row r="949" spans="2:11" ht="13" x14ac:dyDescent="0.15">
      <c r="B949" s="22"/>
      <c r="C949" s="22"/>
      <c r="D949" s="25"/>
      <c r="K949" s="7"/>
    </row>
    <row r="950" spans="2:11" ht="13" x14ac:dyDescent="0.15">
      <c r="B950" s="22"/>
      <c r="C950" s="22"/>
      <c r="D950" s="25"/>
      <c r="K950" s="7"/>
    </row>
    <row r="951" spans="2:11" ht="13" x14ac:dyDescent="0.15">
      <c r="B951" s="22"/>
      <c r="C951" s="22"/>
      <c r="D951" s="25"/>
      <c r="K951" s="7"/>
    </row>
    <row r="952" spans="2:11" ht="13" x14ac:dyDescent="0.15">
      <c r="B952" s="22"/>
      <c r="C952" s="22"/>
      <c r="D952" s="25"/>
      <c r="K952" s="7"/>
    </row>
    <row r="953" spans="2:11" ht="13" x14ac:dyDescent="0.15">
      <c r="B953" s="22"/>
      <c r="C953" s="22"/>
      <c r="D953" s="25"/>
      <c r="K953" s="7"/>
    </row>
    <row r="954" spans="2:11" ht="13" x14ac:dyDescent="0.15">
      <c r="B954" s="22"/>
      <c r="C954" s="22"/>
      <c r="D954" s="25"/>
      <c r="K954" s="7"/>
    </row>
    <row r="955" spans="2:11" ht="13" x14ac:dyDescent="0.15">
      <c r="B955" s="22"/>
      <c r="C955" s="22"/>
      <c r="D955" s="25"/>
      <c r="K955" s="7"/>
    </row>
    <row r="956" spans="2:11" ht="13" x14ac:dyDescent="0.15">
      <c r="B956" s="22"/>
      <c r="C956" s="22"/>
      <c r="D956" s="25"/>
      <c r="K956" s="7"/>
    </row>
    <row r="957" spans="2:11" ht="13" x14ac:dyDescent="0.15">
      <c r="B957" s="22"/>
      <c r="C957" s="22"/>
      <c r="D957" s="25"/>
      <c r="K957" s="7"/>
    </row>
    <row r="958" spans="2:11" ht="13" x14ac:dyDescent="0.15">
      <c r="B958" s="22"/>
      <c r="C958" s="22"/>
      <c r="D958" s="25"/>
      <c r="K958" s="7"/>
    </row>
    <row r="959" spans="2:11" ht="13" x14ac:dyDescent="0.15">
      <c r="B959" s="22"/>
      <c r="C959" s="22"/>
      <c r="D959" s="25"/>
      <c r="K959" s="7"/>
    </row>
    <row r="960" spans="2:11" ht="13" x14ac:dyDescent="0.15">
      <c r="B960" s="22"/>
      <c r="C960" s="22"/>
      <c r="D960" s="25"/>
      <c r="K960" s="7"/>
    </row>
    <row r="961" spans="2:11" ht="13" x14ac:dyDescent="0.15">
      <c r="B961" s="22"/>
      <c r="C961" s="22"/>
      <c r="D961" s="25"/>
      <c r="K961" s="7"/>
    </row>
    <row r="962" spans="2:11" ht="13" x14ac:dyDescent="0.15">
      <c r="B962" s="22"/>
      <c r="C962" s="22"/>
      <c r="D962" s="25"/>
      <c r="K962" s="7"/>
    </row>
    <row r="963" spans="2:11" ht="13" x14ac:dyDescent="0.15">
      <c r="B963" s="22"/>
      <c r="C963" s="22"/>
      <c r="D963" s="25"/>
      <c r="K963" s="7"/>
    </row>
    <row r="964" spans="2:11" ht="13" x14ac:dyDescent="0.15">
      <c r="B964" s="22"/>
      <c r="C964" s="22"/>
      <c r="D964" s="25"/>
      <c r="K964" s="7"/>
    </row>
    <row r="965" spans="2:11" ht="13" x14ac:dyDescent="0.15">
      <c r="B965" s="22"/>
      <c r="C965" s="22"/>
      <c r="D965" s="25"/>
      <c r="K965" s="7"/>
    </row>
    <row r="966" spans="2:11" ht="13" x14ac:dyDescent="0.15">
      <c r="B966" s="22"/>
      <c r="C966" s="22"/>
      <c r="D966" s="25"/>
      <c r="K966" s="7"/>
    </row>
    <row r="967" spans="2:11" ht="13" x14ac:dyDescent="0.15">
      <c r="B967" s="22"/>
      <c r="C967" s="22"/>
      <c r="D967" s="25"/>
      <c r="K967" s="7"/>
    </row>
    <row r="968" spans="2:11" ht="13" x14ac:dyDescent="0.15">
      <c r="B968" s="22"/>
      <c r="C968" s="22"/>
      <c r="D968" s="25"/>
      <c r="K968" s="7"/>
    </row>
    <row r="969" spans="2:11" ht="13" x14ac:dyDescent="0.15">
      <c r="B969" s="22"/>
      <c r="C969" s="22"/>
      <c r="D969" s="25"/>
      <c r="K969" s="7"/>
    </row>
    <row r="970" spans="2:11" ht="13" x14ac:dyDescent="0.15">
      <c r="B970" s="22"/>
      <c r="C970" s="22"/>
      <c r="D970" s="25"/>
      <c r="K970" s="7"/>
    </row>
    <row r="971" spans="2:11" ht="13" x14ac:dyDescent="0.15">
      <c r="B971" s="22"/>
      <c r="C971" s="22"/>
      <c r="D971" s="25"/>
      <c r="K971" s="7"/>
    </row>
    <row r="972" spans="2:11" ht="13" x14ac:dyDescent="0.15">
      <c r="B972" s="22"/>
      <c r="C972" s="22"/>
      <c r="D972" s="25"/>
      <c r="K972" s="7"/>
    </row>
    <row r="973" spans="2:11" ht="13" x14ac:dyDescent="0.15">
      <c r="B973" s="22"/>
      <c r="C973" s="22"/>
      <c r="D973" s="25"/>
      <c r="K973" s="7"/>
    </row>
    <row r="974" spans="2:11" ht="13" x14ac:dyDescent="0.15">
      <c r="B974" s="22"/>
      <c r="C974" s="22"/>
      <c r="D974" s="25"/>
      <c r="K974" s="7"/>
    </row>
    <row r="975" spans="2:11" ht="13" x14ac:dyDescent="0.15">
      <c r="B975" s="22"/>
      <c r="C975" s="22"/>
      <c r="D975" s="25"/>
      <c r="K975" s="7"/>
    </row>
    <row r="976" spans="2:11" ht="13" x14ac:dyDescent="0.15">
      <c r="B976" s="22"/>
      <c r="C976" s="22"/>
      <c r="D976" s="25"/>
      <c r="K976" s="7"/>
    </row>
    <row r="977" spans="2:11" ht="13" x14ac:dyDescent="0.15">
      <c r="B977" s="22"/>
      <c r="C977" s="22"/>
      <c r="D977" s="25"/>
      <c r="K977" s="7"/>
    </row>
    <row r="978" spans="2:11" ht="13" x14ac:dyDescent="0.15">
      <c r="B978" s="22"/>
      <c r="C978" s="22"/>
      <c r="D978" s="25"/>
      <c r="K978" s="7"/>
    </row>
    <row r="979" spans="2:11" ht="13" x14ac:dyDescent="0.15">
      <c r="B979" s="22"/>
      <c r="C979" s="22"/>
      <c r="D979" s="25"/>
      <c r="K979" s="7"/>
    </row>
    <row r="980" spans="2:11" ht="13" x14ac:dyDescent="0.15">
      <c r="B980" s="22"/>
      <c r="C980" s="22"/>
      <c r="D980" s="25"/>
      <c r="K980" s="7"/>
    </row>
    <row r="981" spans="2:11" ht="13" x14ac:dyDescent="0.15">
      <c r="B981" s="22"/>
      <c r="C981" s="22"/>
      <c r="D981" s="25"/>
      <c r="K981" s="7"/>
    </row>
    <row r="982" spans="2:11" ht="13" x14ac:dyDescent="0.15">
      <c r="B982" s="22"/>
      <c r="C982" s="22"/>
      <c r="D982" s="25"/>
      <c r="K982" s="7"/>
    </row>
    <row r="983" spans="2:11" ht="13" x14ac:dyDescent="0.15">
      <c r="B983" s="22"/>
      <c r="C983" s="22"/>
      <c r="D983" s="25"/>
      <c r="K983" s="7"/>
    </row>
    <row r="984" spans="2:11" ht="13" x14ac:dyDescent="0.15">
      <c r="B984" s="22"/>
      <c r="C984" s="22"/>
      <c r="D984" s="25"/>
      <c r="K984" s="7"/>
    </row>
    <row r="985" spans="2:11" ht="13" x14ac:dyDescent="0.15">
      <c r="B985" s="22"/>
      <c r="C985" s="22"/>
      <c r="D985" s="25"/>
      <c r="K985" s="7"/>
    </row>
    <row r="986" spans="2:11" ht="13" x14ac:dyDescent="0.15">
      <c r="B986" s="22"/>
      <c r="C986" s="22"/>
      <c r="D986" s="25"/>
      <c r="K986" s="7"/>
    </row>
    <row r="987" spans="2:11" ht="13" x14ac:dyDescent="0.15">
      <c r="B987" s="22"/>
      <c r="C987" s="22"/>
      <c r="D987" s="25"/>
      <c r="K987" s="7"/>
    </row>
    <row r="988" spans="2:11" ht="13" x14ac:dyDescent="0.15">
      <c r="B988" s="22"/>
      <c r="C988" s="22"/>
      <c r="D988" s="25"/>
      <c r="K988" s="7"/>
    </row>
    <row r="989" spans="2:11" ht="13" x14ac:dyDescent="0.15">
      <c r="B989" s="22"/>
      <c r="C989" s="22"/>
      <c r="D989" s="25"/>
      <c r="K989" s="7"/>
    </row>
    <row r="990" spans="2:11" ht="13" x14ac:dyDescent="0.15">
      <c r="B990" s="22"/>
      <c r="C990" s="22"/>
      <c r="D990" s="25"/>
      <c r="K990" s="7"/>
    </row>
    <row r="991" spans="2:11" ht="13" x14ac:dyDescent="0.15">
      <c r="B991" s="22"/>
      <c r="C991" s="22"/>
      <c r="D991" s="25"/>
      <c r="K991" s="7"/>
    </row>
    <row r="992" spans="2:11" ht="13" x14ac:dyDescent="0.15">
      <c r="B992" s="22"/>
      <c r="C992" s="22"/>
      <c r="D992" s="25"/>
      <c r="K992" s="7"/>
    </row>
    <row r="993" spans="2:11" ht="13" x14ac:dyDescent="0.15">
      <c r="B993" s="22"/>
      <c r="C993" s="22"/>
      <c r="D993" s="25"/>
      <c r="K993" s="7"/>
    </row>
    <row r="994" spans="2:11" ht="13" x14ac:dyDescent="0.15">
      <c r="B994" s="22"/>
      <c r="C994" s="22"/>
      <c r="D994" s="25"/>
      <c r="K994" s="7"/>
    </row>
    <row r="995" spans="2:11" ht="13" x14ac:dyDescent="0.15">
      <c r="B995" s="22"/>
      <c r="C995" s="22"/>
      <c r="D995" s="25"/>
      <c r="K995" s="7"/>
    </row>
    <row r="996" spans="2:11" ht="13" x14ac:dyDescent="0.15">
      <c r="B996" s="22"/>
      <c r="C996" s="22"/>
      <c r="D996" s="25"/>
      <c r="K996" s="7"/>
    </row>
    <row r="997" spans="2:11" ht="13" x14ac:dyDescent="0.15">
      <c r="B997" s="22"/>
      <c r="C997" s="22"/>
      <c r="D997" s="25"/>
      <c r="K997" s="7"/>
    </row>
    <row r="998" spans="2:11" ht="13" x14ac:dyDescent="0.15">
      <c r="B998" s="22"/>
      <c r="C998" s="22"/>
      <c r="D998" s="25"/>
      <c r="K998" s="7"/>
    </row>
    <row r="999" spans="2:11" ht="13" x14ac:dyDescent="0.15">
      <c r="B999" s="22"/>
      <c r="C999" s="22"/>
      <c r="D999" s="25"/>
      <c r="K999" s="7"/>
    </row>
    <row r="1000" spans="2:11" ht="13" x14ac:dyDescent="0.15">
      <c r="B1000" s="22"/>
      <c r="C1000" s="22"/>
      <c r="D1000" s="25"/>
      <c r="K1000" s="7"/>
    </row>
  </sheetData>
  <autoFilter ref="A1:Z331"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U337"/>
  <sheetViews>
    <sheetView workbookViewId="0"/>
  </sheetViews>
  <sheetFormatPr baseColWidth="10" defaultColWidth="14.5" defaultRowHeight="15.75" customHeight="1" x14ac:dyDescent="0.15"/>
  <cols>
    <col min="3" max="4" width="14.5" hidden="1"/>
    <col min="6" max="6" width="29.83203125" customWidth="1"/>
    <col min="7" max="7" width="12.83203125" customWidth="1"/>
    <col min="8" max="12" width="29.83203125" customWidth="1"/>
    <col min="13" max="34" width="14.5" hidden="1"/>
  </cols>
  <sheetData>
    <row r="1" spans="1:47" ht="15.75" customHeight="1" x14ac:dyDescent="0.15">
      <c r="A1" s="26" t="s">
        <v>137</v>
      </c>
      <c r="B1" s="26" t="s">
        <v>127</v>
      </c>
      <c r="C1" s="26" t="s">
        <v>126</v>
      </c>
      <c r="D1" s="26" t="s">
        <v>138</v>
      </c>
      <c r="E1" s="27" t="s">
        <v>126</v>
      </c>
      <c r="F1" s="26" t="s">
        <v>0</v>
      </c>
      <c r="G1" s="27" t="s">
        <v>448</v>
      </c>
      <c r="H1" s="27" t="s">
        <v>449</v>
      </c>
      <c r="I1" s="27" t="s">
        <v>450</v>
      </c>
      <c r="J1" s="27" t="s">
        <v>451</v>
      </c>
      <c r="K1" s="27" t="s">
        <v>452</v>
      </c>
      <c r="L1" s="27" t="s">
        <v>453</v>
      </c>
      <c r="M1" s="26" t="s">
        <v>139</v>
      </c>
      <c r="N1" s="26" t="s">
        <v>140</v>
      </c>
      <c r="O1" s="26" t="s">
        <v>139</v>
      </c>
      <c r="P1" s="26" t="s">
        <v>140</v>
      </c>
      <c r="Q1" s="26" t="s">
        <v>140</v>
      </c>
      <c r="R1" s="26" t="s">
        <v>139</v>
      </c>
      <c r="S1" s="26" t="s">
        <v>140</v>
      </c>
      <c r="T1" s="26" t="s">
        <v>139</v>
      </c>
      <c r="U1" s="26" t="s">
        <v>140</v>
      </c>
      <c r="V1" s="26" t="s">
        <v>139</v>
      </c>
      <c r="W1" s="26" t="s">
        <v>139</v>
      </c>
      <c r="X1" s="26" t="s">
        <v>139</v>
      </c>
      <c r="Y1" s="26" t="s">
        <v>140</v>
      </c>
      <c r="Z1" s="26" t="s">
        <v>139</v>
      </c>
      <c r="AA1" s="26" t="s">
        <v>140</v>
      </c>
      <c r="AB1" s="26" t="s">
        <v>140</v>
      </c>
      <c r="AC1" s="26" t="s">
        <v>140</v>
      </c>
      <c r="AD1" s="26" t="s">
        <v>140</v>
      </c>
      <c r="AE1" s="26" t="s">
        <v>140</v>
      </c>
      <c r="AF1" s="26" t="s">
        <v>139</v>
      </c>
      <c r="AG1" s="26" t="s">
        <v>140</v>
      </c>
      <c r="AH1" s="26" t="s">
        <v>140</v>
      </c>
      <c r="AI1" s="26" t="s">
        <v>454</v>
      </c>
      <c r="AJ1" s="26" t="s">
        <v>455</v>
      </c>
      <c r="AK1" s="26" t="s">
        <v>456</v>
      </c>
      <c r="AL1" s="26" t="s">
        <v>457</v>
      </c>
      <c r="AM1" s="26" t="s">
        <v>458</v>
      </c>
      <c r="AN1" s="26" t="s">
        <v>459</v>
      </c>
      <c r="AO1" s="26" t="s">
        <v>460</v>
      </c>
      <c r="AP1" s="28" t="s">
        <v>461</v>
      </c>
      <c r="AQ1" s="28" t="s">
        <v>462</v>
      </c>
      <c r="AR1" s="28" t="s">
        <v>463</v>
      </c>
      <c r="AS1" s="28" t="s">
        <v>464</v>
      </c>
      <c r="AT1" s="28" t="s">
        <v>465</v>
      </c>
      <c r="AU1" s="28" t="s">
        <v>466</v>
      </c>
    </row>
    <row r="2" spans="1:47" ht="14" x14ac:dyDescent="0.15">
      <c r="A2" s="29">
        <v>43739.706157939814</v>
      </c>
      <c r="B2" s="30" t="s">
        <v>9</v>
      </c>
      <c r="C2" s="30"/>
      <c r="D2" s="30" t="s">
        <v>194</v>
      </c>
      <c r="E2" s="30" t="str">
        <f t="shared" ref="E2:E291" si="0">C2&amp;D2</f>
        <v>Akins</v>
      </c>
      <c r="F2" s="31" t="str">
        <f t="shared" ref="F2:F182" si="1">M2&amp;N2&amp;O2&amp;P2&amp;Q2&amp;R2&amp;S2&amp;T2&amp;U2&amp;V2&amp;W2&amp;X2&amp;Y2&amp;Z2&amp;AA2&amp;AB2&amp;AC2&amp;AD2&amp;AE2&amp;AF2&amp;AG2&amp;AH2</f>
        <v>Antonio Robert Tafoya Bermudez</v>
      </c>
      <c r="G2" s="32">
        <f t="shared" ref="G2:G119" si="2">(H2+I2+J2+K2)/L2</f>
        <v>0</v>
      </c>
      <c r="H2" s="30">
        <f t="shared" ref="H2:H10" si="3">IF(ISNUMBER(SEARCH("bracket",AM2)),1,0) + IF(ISNUMBER(SEARCH("[",AM2)),1,0)</f>
        <v>0</v>
      </c>
      <c r="I2" s="30">
        <f>IF(ISNUMBER(SEARCH("print(numbers[2])",AN2)),0.5,0)+IF(ISNUMBER(SEARCH("print",AN2)),0.5,0)</f>
        <v>0</v>
      </c>
      <c r="J2" s="30">
        <f t="shared" ref="J2:J119" si="4">IF(ISNUMBER(SEARCH("append",AO2)),1,0)</f>
        <v>0</v>
      </c>
      <c r="K2" s="33">
        <v>0</v>
      </c>
      <c r="L2" s="33">
        <v>3</v>
      </c>
      <c r="M2" s="30"/>
      <c r="N2" s="30"/>
      <c r="O2" s="30"/>
      <c r="P2" s="30"/>
      <c r="Q2" s="30"/>
      <c r="R2" s="30"/>
      <c r="S2" s="30"/>
      <c r="T2" s="30"/>
      <c r="U2" s="30"/>
      <c r="V2" s="30"/>
      <c r="W2" s="30"/>
      <c r="X2" s="34" t="s">
        <v>326</v>
      </c>
      <c r="Y2" s="30"/>
      <c r="Z2" s="30"/>
      <c r="AA2" s="30"/>
      <c r="AB2" s="30"/>
      <c r="AC2" s="30"/>
      <c r="AD2" s="30"/>
      <c r="AE2" s="30"/>
      <c r="AF2" s="30"/>
      <c r="AG2" s="30"/>
      <c r="AH2" s="30"/>
      <c r="AI2" s="30"/>
      <c r="AJ2" s="30"/>
      <c r="AK2" s="30"/>
      <c r="AL2" s="30"/>
      <c r="AM2" s="30" t="s">
        <v>467</v>
      </c>
      <c r="AN2" s="13">
        <v>2</v>
      </c>
      <c r="AO2" s="30" t="s">
        <v>468</v>
      </c>
      <c r="AP2" s="30"/>
      <c r="AQ2" s="30"/>
      <c r="AR2" s="30"/>
      <c r="AS2" s="30"/>
      <c r="AT2" s="30"/>
      <c r="AU2" s="30"/>
    </row>
    <row r="3" spans="1:47" ht="14" x14ac:dyDescent="0.15">
      <c r="A3" s="29">
        <v>43739.722817337963</v>
      </c>
      <c r="B3" s="30" t="s">
        <v>9</v>
      </c>
      <c r="C3" s="30"/>
      <c r="D3" s="30" t="s">
        <v>194</v>
      </c>
      <c r="E3" s="30" t="str">
        <f t="shared" si="0"/>
        <v>Akins</v>
      </c>
      <c r="F3" s="35" t="str">
        <f t="shared" si="1"/>
        <v>Adriana Reyes</v>
      </c>
      <c r="G3" s="32">
        <f t="shared" si="2"/>
        <v>0.83333333333333337</v>
      </c>
      <c r="H3" s="30">
        <f t="shared" si="3"/>
        <v>1</v>
      </c>
      <c r="I3" s="30">
        <f>IF(ISNUMBER(SEARCH("print(numbers[2])",AN3)),1,0)+IF(ISNUMBER(SEARCH("print",AN3)),0.5,0)</f>
        <v>0.5</v>
      </c>
      <c r="J3" s="30">
        <f t="shared" si="4"/>
        <v>1</v>
      </c>
      <c r="K3" s="33">
        <v>0</v>
      </c>
      <c r="L3" s="33">
        <v>3</v>
      </c>
      <c r="M3" s="30"/>
      <c r="N3" s="30"/>
      <c r="O3" s="30"/>
      <c r="P3" s="30"/>
      <c r="Q3" s="30"/>
      <c r="R3" s="30"/>
      <c r="S3" s="30"/>
      <c r="T3" s="30"/>
      <c r="U3" s="30"/>
      <c r="V3" s="30"/>
      <c r="W3" s="30"/>
      <c r="X3" s="30" t="s">
        <v>318</v>
      </c>
      <c r="Y3" s="30"/>
      <c r="Z3" s="30"/>
      <c r="AA3" s="30"/>
      <c r="AB3" s="30"/>
      <c r="AC3" s="30"/>
      <c r="AD3" s="30"/>
      <c r="AE3" s="30"/>
      <c r="AF3" s="30"/>
      <c r="AG3" s="30"/>
      <c r="AH3" s="30"/>
      <c r="AI3" s="30"/>
      <c r="AJ3" s="30"/>
      <c r="AK3" s="30"/>
      <c r="AL3" s="30"/>
      <c r="AM3" s="30" t="s">
        <v>469</v>
      </c>
      <c r="AN3" s="30" t="s">
        <v>470</v>
      </c>
      <c r="AO3" s="30" t="s">
        <v>471</v>
      </c>
      <c r="AP3" s="30"/>
      <c r="AQ3" s="30"/>
      <c r="AR3" s="30"/>
      <c r="AS3" s="30"/>
      <c r="AT3" s="30"/>
      <c r="AU3" s="30"/>
    </row>
    <row r="4" spans="1:47" ht="14" x14ac:dyDescent="0.15">
      <c r="A4" s="29">
        <v>43739.723276469907</v>
      </c>
      <c r="B4" s="30" t="s">
        <v>9</v>
      </c>
      <c r="C4" s="30"/>
      <c r="D4" s="30" t="s">
        <v>194</v>
      </c>
      <c r="E4" s="30" t="str">
        <f t="shared" si="0"/>
        <v>Akins</v>
      </c>
      <c r="F4" s="35" t="str">
        <f t="shared" si="1"/>
        <v>Miguel Ornelas</v>
      </c>
      <c r="G4" s="32">
        <f t="shared" si="2"/>
        <v>0.83333333333333337</v>
      </c>
      <c r="H4" s="30">
        <f t="shared" si="3"/>
        <v>1</v>
      </c>
      <c r="I4" s="30">
        <f t="shared" ref="I4:I119" si="5">IF(ISNUMBER(SEARCH("print(numbers[2])",AN4)),0.5,0)+IF(ISNUMBER(SEARCH("print",AN4)),0.5,0)</f>
        <v>0.5</v>
      </c>
      <c r="J4" s="30">
        <f t="shared" si="4"/>
        <v>1</v>
      </c>
      <c r="K4" s="33">
        <v>0</v>
      </c>
      <c r="L4" s="33">
        <v>3</v>
      </c>
      <c r="M4" s="30"/>
      <c r="N4" s="30"/>
      <c r="O4" s="30"/>
      <c r="P4" s="30"/>
      <c r="Q4" s="30"/>
      <c r="R4" s="30"/>
      <c r="S4" s="30"/>
      <c r="T4" s="30"/>
      <c r="U4" s="30"/>
      <c r="V4" s="30"/>
      <c r="W4" s="30"/>
      <c r="X4" s="30" t="s">
        <v>315</v>
      </c>
      <c r="Y4" s="30"/>
      <c r="Z4" s="30"/>
      <c r="AA4" s="30"/>
      <c r="AB4" s="30"/>
      <c r="AC4" s="30"/>
      <c r="AD4" s="30"/>
      <c r="AE4" s="30"/>
      <c r="AF4" s="30"/>
      <c r="AG4" s="30"/>
      <c r="AH4" s="30"/>
      <c r="AI4" s="30"/>
      <c r="AJ4" s="30"/>
      <c r="AK4" s="30"/>
      <c r="AL4" s="30"/>
      <c r="AM4" s="30" t="s">
        <v>472</v>
      </c>
      <c r="AN4" s="30" t="s">
        <v>473</v>
      </c>
      <c r="AO4" s="30" t="s">
        <v>474</v>
      </c>
      <c r="AP4" s="30"/>
      <c r="AQ4" s="30"/>
      <c r="AR4" s="30"/>
      <c r="AS4" s="30"/>
      <c r="AT4" s="30"/>
      <c r="AU4" s="30"/>
    </row>
    <row r="5" spans="1:47" ht="14" x14ac:dyDescent="0.15">
      <c r="A5" s="29">
        <v>43739.72334217593</v>
      </c>
      <c r="B5" s="30" t="s">
        <v>9</v>
      </c>
      <c r="C5" s="30"/>
      <c r="D5" s="30" t="s">
        <v>194</v>
      </c>
      <c r="E5" s="30" t="str">
        <f t="shared" si="0"/>
        <v>Akins</v>
      </c>
      <c r="F5" s="35" t="str">
        <f t="shared" si="1"/>
        <v>Edison Cheah</v>
      </c>
      <c r="G5" s="32">
        <f t="shared" si="2"/>
        <v>1</v>
      </c>
      <c r="H5" s="30">
        <f t="shared" si="3"/>
        <v>1</v>
      </c>
      <c r="I5" s="30">
        <f t="shared" si="5"/>
        <v>1</v>
      </c>
      <c r="J5" s="30">
        <f t="shared" si="4"/>
        <v>1</v>
      </c>
      <c r="K5" s="33">
        <v>0</v>
      </c>
      <c r="L5" s="33">
        <v>3</v>
      </c>
      <c r="M5" s="30"/>
      <c r="N5" s="30"/>
      <c r="O5" s="30"/>
      <c r="P5" s="30"/>
      <c r="Q5" s="30"/>
      <c r="R5" s="30"/>
      <c r="S5" s="30"/>
      <c r="T5" s="30"/>
      <c r="U5" s="30"/>
      <c r="V5" s="30"/>
      <c r="W5" s="30"/>
      <c r="X5" s="30" t="s">
        <v>324</v>
      </c>
      <c r="Y5" s="30"/>
      <c r="Z5" s="30"/>
      <c r="AA5" s="30"/>
      <c r="AB5" s="30"/>
      <c r="AC5" s="30"/>
      <c r="AD5" s="30"/>
      <c r="AE5" s="30"/>
      <c r="AF5" s="30"/>
      <c r="AG5" s="30"/>
      <c r="AH5" s="30"/>
      <c r="AI5" s="30"/>
      <c r="AJ5" s="30"/>
      <c r="AK5" s="30"/>
      <c r="AL5" s="30"/>
      <c r="AM5" s="30" t="s">
        <v>475</v>
      </c>
      <c r="AN5" s="30" t="s">
        <v>476</v>
      </c>
      <c r="AO5" s="30" t="s">
        <v>471</v>
      </c>
      <c r="AP5" s="30"/>
      <c r="AQ5" s="30"/>
      <c r="AR5" s="30"/>
      <c r="AS5" s="30"/>
      <c r="AT5" s="30"/>
      <c r="AU5" s="30"/>
    </row>
    <row r="6" spans="1:47" ht="14" x14ac:dyDescent="0.15">
      <c r="A6" s="29">
        <v>43739.723588576388</v>
      </c>
      <c r="B6" s="30" t="s">
        <v>9</v>
      </c>
      <c r="C6" s="30"/>
      <c r="D6" s="30" t="s">
        <v>194</v>
      </c>
      <c r="E6" s="30" t="str">
        <f t="shared" si="0"/>
        <v>Akins</v>
      </c>
      <c r="F6" s="35" t="str">
        <f t="shared" si="1"/>
        <v>Matias Smoller</v>
      </c>
      <c r="G6" s="32">
        <f t="shared" si="2"/>
        <v>0.66666666666666663</v>
      </c>
      <c r="H6" s="30">
        <f t="shared" si="3"/>
        <v>1</v>
      </c>
      <c r="I6" s="30">
        <f t="shared" si="5"/>
        <v>0</v>
      </c>
      <c r="J6" s="30">
        <f t="shared" si="4"/>
        <v>1</v>
      </c>
      <c r="K6" s="33">
        <v>0</v>
      </c>
      <c r="L6" s="33">
        <v>3</v>
      </c>
      <c r="M6" s="30"/>
      <c r="N6" s="30"/>
      <c r="O6" s="30"/>
      <c r="P6" s="30"/>
      <c r="Q6" s="30"/>
      <c r="R6" s="30"/>
      <c r="S6" s="30"/>
      <c r="T6" s="30"/>
      <c r="U6" s="30"/>
      <c r="V6" s="30"/>
      <c r="W6" s="30"/>
      <c r="X6" s="30" t="s">
        <v>316</v>
      </c>
      <c r="Y6" s="30"/>
      <c r="Z6" s="30"/>
      <c r="AA6" s="30"/>
      <c r="AB6" s="30"/>
      <c r="AC6" s="30"/>
      <c r="AD6" s="30"/>
      <c r="AE6" s="30"/>
      <c r="AF6" s="30"/>
      <c r="AG6" s="30"/>
      <c r="AH6" s="30"/>
      <c r="AI6" s="30"/>
      <c r="AJ6" s="30"/>
      <c r="AK6" s="30"/>
      <c r="AL6" s="30"/>
      <c r="AM6" s="30" t="s">
        <v>477</v>
      </c>
      <c r="AN6" s="30" t="s">
        <v>478</v>
      </c>
      <c r="AO6" s="30" t="s">
        <v>471</v>
      </c>
      <c r="AP6" s="30"/>
      <c r="AQ6" s="30"/>
      <c r="AR6" s="30"/>
      <c r="AS6" s="30"/>
      <c r="AT6" s="30"/>
      <c r="AU6" s="30"/>
    </row>
    <row r="7" spans="1:47" ht="14" x14ac:dyDescent="0.15">
      <c r="A7" s="29">
        <v>43739.723768356482</v>
      </c>
      <c r="B7" s="30" t="s">
        <v>9</v>
      </c>
      <c r="C7" s="30"/>
      <c r="D7" s="30" t="s">
        <v>194</v>
      </c>
      <c r="E7" s="30" t="str">
        <f t="shared" si="0"/>
        <v>Akins</v>
      </c>
      <c r="F7" s="35" t="str">
        <f t="shared" si="1"/>
        <v>Edan Tapia-Lugo</v>
      </c>
      <c r="G7" s="32">
        <f t="shared" si="2"/>
        <v>1</v>
      </c>
      <c r="H7" s="30">
        <f t="shared" si="3"/>
        <v>1</v>
      </c>
      <c r="I7" s="30">
        <f t="shared" si="5"/>
        <v>1</v>
      </c>
      <c r="J7" s="30">
        <f t="shared" si="4"/>
        <v>1</v>
      </c>
      <c r="K7" s="33">
        <v>0</v>
      </c>
      <c r="L7" s="33">
        <v>3</v>
      </c>
      <c r="M7" s="30"/>
      <c r="N7" s="30"/>
      <c r="O7" s="30"/>
      <c r="P7" s="30"/>
      <c r="Q7" s="30"/>
      <c r="R7" s="30"/>
      <c r="S7" s="30"/>
      <c r="T7" s="30"/>
      <c r="U7" s="30"/>
      <c r="V7" s="30"/>
      <c r="W7" s="30"/>
      <c r="X7" s="30" t="s">
        <v>323</v>
      </c>
      <c r="Y7" s="30"/>
      <c r="Z7" s="30"/>
      <c r="AA7" s="30"/>
      <c r="AB7" s="30"/>
      <c r="AC7" s="30"/>
      <c r="AD7" s="30"/>
      <c r="AE7" s="30"/>
      <c r="AF7" s="30"/>
      <c r="AG7" s="30"/>
      <c r="AH7" s="30"/>
      <c r="AI7" s="30"/>
      <c r="AJ7" s="30"/>
      <c r="AK7" s="30"/>
      <c r="AL7" s="30"/>
      <c r="AM7" s="30" t="s">
        <v>479</v>
      </c>
      <c r="AN7" s="30" t="s">
        <v>476</v>
      </c>
      <c r="AO7" s="34" t="s">
        <v>480</v>
      </c>
      <c r="AP7" s="30"/>
      <c r="AQ7" s="30"/>
      <c r="AR7" s="30"/>
      <c r="AS7" s="30"/>
      <c r="AT7" s="30"/>
      <c r="AU7" s="30"/>
    </row>
    <row r="8" spans="1:47" ht="14" x14ac:dyDescent="0.15">
      <c r="A8" s="29">
        <v>43739.724668009258</v>
      </c>
      <c r="B8" s="30" t="s">
        <v>9</v>
      </c>
      <c r="C8" s="30"/>
      <c r="D8" s="30" t="s">
        <v>194</v>
      </c>
      <c r="E8" s="30" t="str">
        <f t="shared" si="0"/>
        <v>Akins</v>
      </c>
      <c r="F8" s="35" t="str">
        <f t="shared" si="1"/>
        <v>Joseline Diaz</v>
      </c>
      <c r="G8" s="32">
        <f t="shared" si="2"/>
        <v>0.83333333333333337</v>
      </c>
      <c r="H8" s="30">
        <f t="shared" si="3"/>
        <v>1</v>
      </c>
      <c r="I8" s="30">
        <f t="shared" si="5"/>
        <v>0.5</v>
      </c>
      <c r="J8" s="30">
        <f t="shared" si="4"/>
        <v>1</v>
      </c>
      <c r="K8" s="33">
        <v>0</v>
      </c>
      <c r="L8" s="33">
        <v>3</v>
      </c>
      <c r="M8" s="30"/>
      <c r="N8" s="30"/>
      <c r="O8" s="30"/>
      <c r="P8" s="30"/>
      <c r="Q8" s="30"/>
      <c r="R8" s="30"/>
      <c r="S8" s="30"/>
      <c r="T8" s="30"/>
      <c r="U8" s="30"/>
      <c r="V8" s="30"/>
      <c r="W8" s="30"/>
      <c r="X8" s="30" t="s">
        <v>321</v>
      </c>
      <c r="Y8" s="30"/>
      <c r="Z8" s="30"/>
      <c r="AA8" s="30"/>
      <c r="AB8" s="30"/>
      <c r="AC8" s="30"/>
      <c r="AD8" s="30"/>
      <c r="AE8" s="30"/>
      <c r="AF8" s="30"/>
      <c r="AG8" s="30"/>
      <c r="AH8" s="30"/>
      <c r="AI8" s="30"/>
      <c r="AJ8" s="30"/>
      <c r="AK8" s="30"/>
      <c r="AL8" s="30"/>
      <c r="AM8" s="30" t="s">
        <v>481</v>
      </c>
      <c r="AN8" s="30" t="s">
        <v>482</v>
      </c>
      <c r="AO8" s="30" t="s">
        <v>483</v>
      </c>
      <c r="AP8" s="30"/>
      <c r="AQ8" s="30"/>
      <c r="AR8" s="30"/>
      <c r="AS8" s="30"/>
      <c r="AT8" s="30"/>
      <c r="AU8" s="30"/>
    </row>
    <row r="9" spans="1:47" ht="14" x14ac:dyDescent="0.15">
      <c r="A9" s="29">
        <v>43739.724834907407</v>
      </c>
      <c r="B9" s="30" t="s">
        <v>9</v>
      </c>
      <c r="C9" s="30"/>
      <c r="D9" s="30" t="s">
        <v>194</v>
      </c>
      <c r="E9" s="30" t="str">
        <f t="shared" si="0"/>
        <v>Akins</v>
      </c>
      <c r="F9" s="35" t="str">
        <f t="shared" si="1"/>
        <v>Gabriel Tristan</v>
      </c>
      <c r="G9" s="32">
        <f t="shared" si="2"/>
        <v>1</v>
      </c>
      <c r="H9" s="30">
        <f t="shared" si="3"/>
        <v>1</v>
      </c>
      <c r="I9" s="30">
        <f t="shared" si="5"/>
        <v>1</v>
      </c>
      <c r="J9" s="30">
        <f t="shared" si="4"/>
        <v>1</v>
      </c>
      <c r="K9" s="33">
        <v>0</v>
      </c>
      <c r="L9" s="33">
        <v>3</v>
      </c>
      <c r="M9" s="30"/>
      <c r="N9" s="30"/>
      <c r="O9" s="30"/>
      <c r="P9" s="30"/>
      <c r="Q9" s="30"/>
      <c r="R9" s="30"/>
      <c r="S9" s="30"/>
      <c r="T9" s="30"/>
      <c r="U9" s="30"/>
      <c r="V9" s="30"/>
      <c r="W9" s="30"/>
      <c r="X9" s="30" t="s">
        <v>314</v>
      </c>
      <c r="Y9" s="30"/>
      <c r="Z9" s="30"/>
      <c r="AA9" s="30"/>
      <c r="AB9" s="30"/>
      <c r="AC9" s="30"/>
      <c r="AD9" s="30"/>
      <c r="AE9" s="30"/>
      <c r="AF9" s="30"/>
      <c r="AG9" s="30"/>
      <c r="AH9" s="30"/>
      <c r="AI9" s="30"/>
      <c r="AJ9" s="30"/>
      <c r="AK9" s="30"/>
      <c r="AL9" s="30"/>
      <c r="AM9" s="30" t="s">
        <v>484</v>
      </c>
      <c r="AN9" s="30" t="s">
        <v>476</v>
      </c>
      <c r="AO9" s="30" t="s">
        <v>485</v>
      </c>
      <c r="AP9" s="30"/>
      <c r="AQ9" s="30"/>
      <c r="AR9" s="30"/>
      <c r="AS9" s="30"/>
      <c r="AT9" s="30"/>
      <c r="AU9" s="30"/>
    </row>
    <row r="10" spans="1:47" ht="14" x14ac:dyDescent="0.15">
      <c r="A10" s="29">
        <v>43739.724837905094</v>
      </c>
      <c r="B10" s="30" t="s">
        <v>9</v>
      </c>
      <c r="C10" s="30"/>
      <c r="D10" s="30" t="s">
        <v>194</v>
      </c>
      <c r="E10" s="30" t="str">
        <f t="shared" si="0"/>
        <v>Akins</v>
      </c>
      <c r="F10" s="35" t="str">
        <f t="shared" si="1"/>
        <v>Audrey Thomas</v>
      </c>
      <c r="G10" s="32">
        <f t="shared" si="2"/>
        <v>1</v>
      </c>
      <c r="H10" s="30">
        <f t="shared" si="3"/>
        <v>1</v>
      </c>
      <c r="I10" s="30">
        <f t="shared" si="5"/>
        <v>1</v>
      </c>
      <c r="J10" s="30">
        <f t="shared" si="4"/>
        <v>1</v>
      </c>
      <c r="K10" s="33">
        <v>0</v>
      </c>
      <c r="L10" s="33">
        <v>3</v>
      </c>
      <c r="M10" s="30"/>
      <c r="N10" s="30"/>
      <c r="O10" s="30"/>
      <c r="P10" s="30"/>
      <c r="Q10" s="30"/>
      <c r="R10" s="30"/>
      <c r="S10" s="30"/>
      <c r="T10" s="30"/>
      <c r="U10" s="30"/>
      <c r="V10" s="30"/>
      <c r="W10" s="30"/>
      <c r="X10" s="30" t="s">
        <v>317</v>
      </c>
      <c r="Y10" s="30"/>
      <c r="Z10" s="30"/>
      <c r="AA10" s="30"/>
      <c r="AB10" s="30"/>
      <c r="AC10" s="30"/>
      <c r="AD10" s="30"/>
      <c r="AE10" s="30"/>
      <c r="AF10" s="30"/>
      <c r="AG10" s="30"/>
      <c r="AH10" s="30"/>
      <c r="AI10" s="30"/>
      <c r="AJ10" s="30"/>
      <c r="AK10" s="30"/>
      <c r="AL10" s="30"/>
      <c r="AM10" s="30" t="s">
        <v>484</v>
      </c>
      <c r="AN10" s="30" t="s">
        <v>476</v>
      </c>
      <c r="AO10" s="30" t="s">
        <v>485</v>
      </c>
      <c r="AP10" s="30"/>
      <c r="AQ10" s="30"/>
      <c r="AR10" s="30"/>
      <c r="AS10" s="30"/>
      <c r="AT10" s="30"/>
      <c r="AU10" s="30"/>
    </row>
    <row r="11" spans="1:47" ht="14" x14ac:dyDescent="0.15">
      <c r="A11" s="29">
        <v>43739.724996481484</v>
      </c>
      <c r="B11" s="30" t="s">
        <v>9</v>
      </c>
      <c r="C11" s="30"/>
      <c r="D11" s="30" t="s">
        <v>194</v>
      </c>
      <c r="E11" s="30" t="str">
        <f t="shared" si="0"/>
        <v>Akins</v>
      </c>
      <c r="F11" s="35" t="str">
        <f t="shared" si="1"/>
        <v>Jebeca Smith</v>
      </c>
      <c r="G11" s="32">
        <f t="shared" si="2"/>
        <v>0.83333333333333337</v>
      </c>
      <c r="H11" s="36">
        <v>1</v>
      </c>
      <c r="I11" s="30">
        <f t="shared" si="5"/>
        <v>0.5</v>
      </c>
      <c r="J11" s="30">
        <f t="shared" si="4"/>
        <v>1</v>
      </c>
      <c r="K11" s="33">
        <v>0</v>
      </c>
      <c r="L11" s="33">
        <v>3</v>
      </c>
      <c r="M11" s="30"/>
      <c r="N11" s="30"/>
      <c r="O11" s="30"/>
      <c r="P11" s="30"/>
      <c r="Q11" s="30"/>
      <c r="R11" s="30"/>
      <c r="S11" s="30"/>
      <c r="T11" s="30"/>
      <c r="U11" s="30"/>
      <c r="V11" s="30"/>
      <c r="W11" s="30"/>
      <c r="X11" s="30" t="s">
        <v>328</v>
      </c>
      <c r="Y11" s="30"/>
      <c r="Z11" s="30"/>
      <c r="AA11" s="30"/>
      <c r="AB11" s="30"/>
      <c r="AC11" s="30"/>
      <c r="AD11" s="30"/>
      <c r="AE11" s="30"/>
      <c r="AF11" s="30"/>
      <c r="AG11" s="30"/>
      <c r="AH11" s="30"/>
      <c r="AI11" s="30"/>
      <c r="AJ11" s="30"/>
      <c r="AK11" s="30"/>
      <c r="AL11" s="30"/>
      <c r="AM11" s="30" t="s">
        <v>486</v>
      </c>
      <c r="AN11" s="30" t="s">
        <v>470</v>
      </c>
      <c r="AO11" s="34" t="s">
        <v>487</v>
      </c>
      <c r="AP11" s="30"/>
      <c r="AQ11" s="30"/>
      <c r="AR11" s="30"/>
      <c r="AS11" s="30"/>
      <c r="AT11" s="30"/>
      <c r="AU11" s="30"/>
    </row>
    <row r="12" spans="1:47" ht="14" x14ac:dyDescent="0.15">
      <c r="A12" s="29">
        <v>43739.725215844912</v>
      </c>
      <c r="B12" s="30" t="s">
        <v>9</v>
      </c>
      <c r="C12" s="30"/>
      <c r="D12" s="30" t="s">
        <v>194</v>
      </c>
      <c r="E12" s="30" t="str">
        <f t="shared" si="0"/>
        <v>Akins</v>
      </c>
      <c r="F12" s="35" t="str">
        <f t="shared" si="1"/>
        <v>Diego Lopez</v>
      </c>
      <c r="G12" s="32">
        <f t="shared" si="2"/>
        <v>1</v>
      </c>
      <c r="H12" s="30">
        <f t="shared" ref="H12:H29" si="6">IF(ISNUMBER(SEARCH("bracket",AM12)),1,0) + IF(ISNUMBER(SEARCH("[",AM12)),1,0)</f>
        <v>1</v>
      </c>
      <c r="I12" s="30">
        <f t="shared" si="5"/>
        <v>1</v>
      </c>
      <c r="J12" s="30">
        <f t="shared" si="4"/>
        <v>1</v>
      </c>
      <c r="K12" s="33">
        <v>0</v>
      </c>
      <c r="L12" s="33">
        <v>3</v>
      </c>
      <c r="M12" s="30"/>
      <c r="N12" s="30"/>
      <c r="O12" s="30"/>
      <c r="P12" s="30"/>
      <c r="Q12" s="30"/>
      <c r="R12" s="30"/>
      <c r="S12" s="30"/>
      <c r="T12" s="30"/>
      <c r="U12" s="30"/>
      <c r="V12" s="30"/>
      <c r="W12" s="30"/>
      <c r="X12" s="30" t="s">
        <v>325</v>
      </c>
      <c r="Y12" s="30"/>
      <c r="Z12" s="30"/>
      <c r="AA12" s="30"/>
      <c r="AB12" s="30"/>
      <c r="AC12" s="30"/>
      <c r="AD12" s="30"/>
      <c r="AE12" s="30"/>
      <c r="AF12" s="30"/>
      <c r="AG12" s="30"/>
      <c r="AH12" s="30"/>
      <c r="AI12" s="30"/>
      <c r="AJ12" s="30"/>
      <c r="AK12" s="30"/>
      <c r="AL12" s="30"/>
      <c r="AM12" s="30" t="s">
        <v>488</v>
      </c>
      <c r="AN12" s="30" t="s">
        <v>476</v>
      </c>
      <c r="AO12" s="30" t="s">
        <v>471</v>
      </c>
      <c r="AP12" s="30"/>
      <c r="AQ12" s="30"/>
      <c r="AR12" s="30"/>
      <c r="AS12" s="30"/>
      <c r="AT12" s="30"/>
      <c r="AU12" s="30"/>
    </row>
    <row r="13" spans="1:47" ht="14" x14ac:dyDescent="0.15">
      <c r="A13" s="29">
        <v>43739.725926331019</v>
      </c>
      <c r="B13" s="30" t="s">
        <v>9</v>
      </c>
      <c r="C13" s="30"/>
      <c r="D13" s="30" t="s">
        <v>194</v>
      </c>
      <c r="E13" s="30" t="str">
        <f t="shared" si="0"/>
        <v>Akins</v>
      </c>
      <c r="F13" s="35" t="str">
        <f t="shared" si="1"/>
        <v>Daniel Tonche</v>
      </c>
      <c r="G13" s="32">
        <f t="shared" si="2"/>
        <v>1</v>
      </c>
      <c r="H13" s="30">
        <f t="shared" si="6"/>
        <v>1</v>
      </c>
      <c r="I13" s="30">
        <f t="shared" si="5"/>
        <v>1</v>
      </c>
      <c r="J13" s="30">
        <f t="shared" si="4"/>
        <v>1</v>
      </c>
      <c r="K13" s="33">
        <v>0</v>
      </c>
      <c r="L13" s="33">
        <v>3</v>
      </c>
      <c r="M13" s="30"/>
      <c r="N13" s="30"/>
      <c r="O13" s="30"/>
      <c r="P13" s="30"/>
      <c r="Q13" s="30"/>
      <c r="R13" s="30"/>
      <c r="S13" s="30"/>
      <c r="T13" s="30"/>
      <c r="U13" s="30"/>
      <c r="V13" s="30"/>
      <c r="W13" s="30"/>
      <c r="X13" s="30" t="s">
        <v>311</v>
      </c>
      <c r="Y13" s="30"/>
      <c r="Z13" s="30"/>
      <c r="AA13" s="30"/>
      <c r="AB13" s="30"/>
      <c r="AC13" s="30"/>
      <c r="AD13" s="30"/>
      <c r="AE13" s="30"/>
      <c r="AF13" s="30"/>
      <c r="AG13" s="30"/>
      <c r="AH13" s="30"/>
      <c r="AI13" s="30"/>
      <c r="AJ13" s="30"/>
      <c r="AK13" s="30"/>
      <c r="AL13" s="30"/>
      <c r="AM13" s="30" t="s">
        <v>489</v>
      </c>
      <c r="AN13" s="30" t="s">
        <v>476</v>
      </c>
      <c r="AO13" s="30" t="s">
        <v>485</v>
      </c>
      <c r="AP13" s="30"/>
      <c r="AQ13" s="30"/>
      <c r="AR13" s="30"/>
      <c r="AS13" s="30"/>
      <c r="AT13" s="30"/>
      <c r="AU13" s="30"/>
    </row>
    <row r="14" spans="1:47" ht="14" x14ac:dyDescent="0.15">
      <c r="A14" s="29">
        <v>43739.726220196761</v>
      </c>
      <c r="B14" s="30" t="s">
        <v>9</v>
      </c>
      <c r="C14" s="30"/>
      <c r="D14" s="30" t="s">
        <v>194</v>
      </c>
      <c r="E14" s="30" t="str">
        <f t="shared" si="0"/>
        <v>Akins</v>
      </c>
      <c r="F14" s="35" t="str">
        <f t="shared" si="1"/>
        <v>Andres Ramirez</v>
      </c>
      <c r="G14" s="32">
        <f t="shared" si="2"/>
        <v>0.83333333333333337</v>
      </c>
      <c r="H14" s="30">
        <f t="shared" si="6"/>
        <v>1</v>
      </c>
      <c r="I14" s="30">
        <f t="shared" si="5"/>
        <v>0.5</v>
      </c>
      <c r="J14" s="30">
        <f t="shared" si="4"/>
        <v>1</v>
      </c>
      <c r="K14" s="33">
        <v>0</v>
      </c>
      <c r="L14" s="33">
        <v>3</v>
      </c>
      <c r="M14" s="30"/>
      <c r="N14" s="30"/>
      <c r="O14" s="30"/>
      <c r="P14" s="30"/>
      <c r="Q14" s="30"/>
      <c r="R14" s="30"/>
      <c r="S14" s="30"/>
      <c r="T14" s="30"/>
      <c r="U14" s="30"/>
      <c r="V14" s="30"/>
      <c r="W14" s="30"/>
      <c r="X14" s="30" t="s">
        <v>327</v>
      </c>
      <c r="Y14" s="30"/>
      <c r="Z14" s="30"/>
      <c r="AA14" s="30"/>
      <c r="AB14" s="30"/>
      <c r="AC14" s="30"/>
      <c r="AD14" s="30"/>
      <c r="AE14" s="30"/>
      <c r="AF14" s="30"/>
      <c r="AG14" s="30"/>
      <c r="AH14" s="30"/>
      <c r="AI14" s="30"/>
      <c r="AJ14" s="30"/>
      <c r="AK14" s="30"/>
      <c r="AL14" s="30"/>
      <c r="AM14" s="30" t="s">
        <v>490</v>
      </c>
      <c r="AN14" s="30" t="s">
        <v>470</v>
      </c>
      <c r="AO14" s="30" t="s">
        <v>485</v>
      </c>
      <c r="AP14" s="30"/>
      <c r="AQ14" s="30"/>
      <c r="AR14" s="30"/>
      <c r="AS14" s="30"/>
      <c r="AT14" s="30"/>
      <c r="AU14" s="30"/>
    </row>
    <row r="15" spans="1:47" ht="14" x14ac:dyDescent="0.15">
      <c r="A15" s="29">
        <v>43739.726639722227</v>
      </c>
      <c r="B15" s="30" t="s">
        <v>9</v>
      </c>
      <c r="C15" s="30"/>
      <c r="D15" s="30" t="s">
        <v>194</v>
      </c>
      <c r="E15" s="30" t="str">
        <f t="shared" si="0"/>
        <v>Akins</v>
      </c>
      <c r="F15" s="35" t="str">
        <f t="shared" si="1"/>
        <v>Alex San Miguel</v>
      </c>
      <c r="G15" s="32">
        <f t="shared" si="2"/>
        <v>0.66666666666666663</v>
      </c>
      <c r="H15" s="30">
        <f t="shared" si="6"/>
        <v>1</v>
      </c>
      <c r="I15" s="30">
        <f t="shared" si="5"/>
        <v>0</v>
      </c>
      <c r="J15" s="30">
        <f t="shared" si="4"/>
        <v>1</v>
      </c>
      <c r="K15" s="33">
        <v>0</v>
      </c>
      <c r="L15" s="33">
        <v>3</v>
      </c>
      <c r="M15" s="30"/>
      <c r="N15" s="30"/>
      <c r="O15" s="30"/>
      <c r="P15" s="30"/>
      <c r="Q15" s="30"/>
      <c r="R15" s="30"/>
      <c r="S15" s="30"/>
      <c r="T15" s="30"/>
      <c r="U15" s="30"/>
      <c r="V15" s="30"/>
      <c r="W15" s="30"/>
      <c r="X15" s="30" t="s">
        <v>309</v>
      </c>
      <c r="Y15" s="30"/>
      <c r="Z15" s="30"/>
      <c r="AA15" s="30"/>
      <c r="AB15" s="30"/>
      <c r="AC15" s="30"/>
      <c r="AD15" s="30"/>
      <c r="AE15" s="30"/>
      <c r="AF15" s="30"/>
      <c r="AG15" s="30"/>
      <c r="AH15" s="30"/>
      <c r="AI15" s="30"/>
      <c r="AJ15" s="30"/>
      <c r="AK15" s="30"/>
      <c r="AL15" s="30"/>
      <c r="AM15" s="30" t="s">
        <v>491</v>
      </c>
      <c r="AN15" s="13">
        <v>2</v>
      </c>
      <c r="AO15" s="30" t="s">
        <v>485</v>
      </c>
      <c r="AP15" s="30"/>
      <c r="AQ15" s="30"/>
      <c r="AR15" s="30"/>
      <c r="AS15" s="30"/>
      <c r="AT15" s="30"/>
      <c r="AU15" s="30"/>
    </row>
    <row r="16" spans="1:47" ht="14" x14ac:dyDescent="0.15">
      <c r="A16" s="29">
        <v>43739.727237372688</v>
      </c>
      <c r="B16" s="30" t="s">
        <v>9</v>
      </c>
      <c r="C16" s="30"/>
      <c r="D16" s="30" t="s">
        <v>194</v>
      </c>
      <c r="E16" s="30" t="str">
        <f t="shared" si="0"/>
        <v>Akins</v>
      </c>
      <c r="F16" s="35" t="str">
        <f t="shared" si="1"/>
        <v>Jake Reed</v>
      </c>
      <c r="G16" s="32">
        <f t="shared" si="2"/>
        <v>0.66666666666666663</v>
      </c>
      <c r="H16" s="30">
        <f t="shared" si="6"/>
        <v>1</v>
      </c>
      <c r="I16" s="30">
        <f t="shared" si="5"/>
        <v>0</v>
      </c>
      <c r="J16" s="30">
        <f t="shared" si="4"/>
        <v>1</v>
      </c>
      <c r="K16" s="33">
        <v>0</v>
      </c>
      <c r="L16" s="33">
        <v>3</v>
      </c>
      <c r="M16" s="30"/>
      <c r="N16" s="30"/>
      <c r="O16" s="30"/>
      <c r="P16" s="30"/>
      <c r="Q16" s="30"/>
      <c r="R16" s="30"/>
      <c r="S16" s="30"/>
      <c r="T16" s="30"/>
      <c r="U16" s="30"/>
      <c r="V16" s="30"/>
      <c r="W16" s="30"/>
      <c r="X16" s="30" t="s">
        <v>310</v>
      </c>
      <c r="Y16" s="30"/>
      <c r="Z16" s="30"/>
      <c r="AA16" s="30"/>
      <c r="AB16" s="30"/>
      <c r="AC16" s="30"/>
      <c r="AD16" s="30"/>
      <c r="AE16" s="30"/>
      <c r="AF16" s="30"/>
      <c r="AG16" s="30"/>
      <c r="AH16" s="30"/>
      <c r="AI16" s="30"/>
      <c r="AJ16" s="30"/>
      <c r="AK16" s="30"/>
      <c r="AL16" s="30"/>
      <c r="AM16" s="30" t="s">
        <v>492</v>
      </c>
      <c r="AN16" s="13">
        <v>2</v>
      </c>
      <c r="AO16" s="30" t="s">
        <v>474</v>
      </c>
      <c r="AP16" s="30"/>
      <c r="AQ16" s="30"/>
      <c r="AR16" s="30"/>
      <c r="AS16" s="30"/>
      <c r="AT16" s="30"/>
      <c r="AU16" s="30"/>
    </row>
    <row r="17" spans="1:47" ht="14" x14ac:dyDescent="0.15">
      <c r="A17" s="29">
        <v>43738.71466863426</v>
      </c>
      <c r="B17" s="30" t="s">
        <v>9</v>
      </c>
      <c r="C17" s="30"/>
      <c r="D17" s="30" t="s">
        <v>144</v>
      </c>
      <c r="E17" s="30" t="str">
        <f t="shared" si="0"/>
        <v>Del Valle</v>
      </c>
      <c r="F17" s="35" t="str">
        <f t="shared" si="1"/>
        <v>Esperanza Hernandez</v>
      </c>
      <c r="G17" s="32">
        <f t="shared" si="2"/>
        <v>0.83333333333333337</v>
      </c>
      <c r="H17" s="30">
        <f t="shared" si="6"/>
        <v>1</v>
      </c>
      <c r="I17" s="30">
        <f t="shared" si="5"/>
        <v>0.5</v>
      </c>
      <c r="J17" s="30">
        <f t="shared" si="4"/>
        <v>1</v>
      </c>
      <c r="K17" s="33">
        <v>0</v>
      </c>
      <c r="L17" s="33">
        <v>3</v>
      </c>
      <c r="M17" s="30"/>
      <c r="N17" s="30"/>
      <c r="O17" s="30"/>
      <c r="P17" s="30"/>
      <c r="Q17" s="30"/>
      <c r="R17" s="30"/>
      <c r="S17" s="30"/>
      <c r="T17" s="30"/>
      <c r="U17" s="30"/>
      <c r="V17" s="30"/>
      <c r="W17" s="30"/>
      <c r="X17" s="30"/>
      <c r="Y17" s="30" t="s">
        <v>173</v>
      </c>
      <c r="Z17" s="30"/>
      <c r="AA17" s="30"/>
      <c r="AB17" s="30"/>
      <c r="AC17" s="30"/>
      <c r="AD17" s="30"/>
      <c r="AE17" s="30"/>
      <c r="AF17" s="30"/>
      <c r="AG17" s="30"/>
      <c r="AH17" s="30"/>
      <c r="AI17" s="30"/>
      <c r="AJ17" s="30"/>
      <c r="AK17" s="30"/>
      <c r="AL17" s="30"/>
      <c r="AM17" s="30" t="s">
        <v>472</v>
      </c>
      <c r="AN17" s="30" t="s">
        <v>493</v>
      </c>
      <c r="AO17" s="30" t="s">
        <v>485</v>
      </c>
      <c r="AP17" s="30"/>
      <c r="AQ17" s="30"/>
      <c r="AR17" s="30"/>
      <c r="AS17" s="30"/>
      <c r="AT17" s="30"/>
      <c r="AU17" s="30"/>
    </row>
    <row r="18" spans="1:47" ht="14" x14ac:dyDescent="0.15">
      <c r="A18" s="29">
        <v>43738.71493170139</v>
      </c>
      <c r="B18" s="30" t="s">
        <v>9</v>
      </c>
      <c r="C18" s="30"/>
      <c r="D18" s="30" t="s">
        <v>144</v>
      </c>
      <c r="E18" s="30" t="str">
        <f t="shared" si="0"/>
        <v>Del Valle</v>
      </c>
      <c r="F18" s="35" t="str">
        <f t="shared" si="1"/>
        <v>Juan Salas</v>
      </c>
      <c r="G18" s="32">
        <f t="shared" si="2"/>
        <v>1</v>
      </c>
      <c r="H18" s="30">
        <f t="shared" si="6"/>
        <v>1</v>
      </c>
      <c r="I18" s="30">
        <f t="shared" si="5"/>
        <v>1</v>
      </c>
      <c r="J18" s="30">
        <f t="shared" si="4"/>
        <v>1</v>
      </c>
      <c r="K18" s="33">
        <v>0</v>
      </c>
      <c r="L18" s="33">
        <v>3</v>
      </c>
      <c r="M18" s="30"/>
      <c r="N18" s="30"/>
      <c r="O18" s="30"/>
      <c r="P18" s="30"/>
      <c r="Q18" s="30"/>
      <c r="R18" s="30"/>
      <c r="S18" s="30"/>
      <c r="T18" s="30"/>
      <c r="U18" s="30"/>
      <c r="V18" s="30"/>
      <c r="W18" s="30"/>
      <c r="X18" s="30"/>
      <c r="Y18" s="30" t="s">
        <v>159</v>
      </c>
      <c r="Z18" s="30"/>
      <c r="AA18" s="30"/>
      <c r="AB18" s="30"/>
      <c r="AC18" s="30"/>
      <c r="AD18" s="30"/>
      <c r="AE18" s="30"/>
      <c r="AF18" s="30"/>
      <c r="AG18" s="30"/>
      <c r="AH18" s="30"/>
      <c r="AI18" s="30"/>
      <c r="AJ18" s="30"/>
      <c r="AK18" s="30"/>
      <c r="AL18" s="30"/>
      <c r="AM18" s="30" t="s">
        <v>494</v>
      </c>
      <c r="AN18" s="30" t="s">
        <v>476</v>
      </c>
      <c r="AO18" s="30" t="s">
        <v>485</v>
      </c>
      <c r="AP18" s="30"/>
      <c r="AQ18" s="30"/>
      <c r="AR18" s="30"/>
      <c r="AS18" s="30"/>
      <c r="AT18" s="30"/>
      <c r="AU18" s="30"/>
    </row>
    <row r="19" spans="1:47" ht="14" x14ac:dyDescent="0.15">
      <c r="A19" s="29">
        <v>43738.714952557872</v>
      </c>
      <c r="B19" s="30" t="s">
        <v>9</v>
      </c>
      <c r="C19" s="30"/>
      <c r="D19" s="30" t="s">
        <v>144</v>
      </c>
      <c r="E19" s="30" t="str">
        <f t="shared" si="0"/>
        <v>Del Valle</v>
      </c>
      <c r="F19" s="35" t="str">
        <f t="shared" si="1"/>
        <v>Henry Dominguez</v>
      </c>
      <c r="G19" s="32">
        <f t="shared" si="2"/>
        <v>0.5</v>
      </c>
      <c r="H19" s="30">
        <f t="shared" si="6"/>
        <v>0</v>
      </c>
      <c r="I19" s="30">
        <f t="shared" si="5"/>
        <v>0.5</v>
      </c>
      <c r="J19" s="30">
        <f t="shared" si="4"/>
        <v>1</v>
      </c>
      <c r="K19" s="33">
        <v>0</v>
      </c>
      <c r="L19" s="33">
        <v>3</v>
      </c>
      <c r="M19" s="30"/>
      <c r="N19" s="30"/>
      <c r="O19" s="30"/>
      <c r="P19" s="30"/>
      <c r="Q19" s="30"/>
      <c r="R19" s="30"/>
      <c r="S19" s="30"/>
      <c r="T19" s="30"/>
      <c r="U19" s="30"/>
      <c r="V19" s="30"/>
      <c r="W19" s="30"/>
      <c r="X19" s="30"/>
      <c r="Y19" s="30" t="s">
        <v>222</v>
      </c>
      <c r="Z19" s="30"/>
      <c r="AA19" s="30"/>
      <c r="AB19" s="30"/>
      <c r="AC19" s="30"/>
      <c r="AD19" s="30"/>
      <c r="AE19" s="30"/>
      <c r="AF19" s="30"/>
      <c r="AG19" s="30"/>
      <c r="AH19" s="30"/>
      <c r="AI19" s="30"/>
      <c r="AJ19" s="30"/>
      <c r="AK19" s="30"/>
      <c r="AL19" s="30"/>
      <c r="AM19" s="30" t="s">
        <v>495</v>
      </c>
      <c r="AN19" s="30" t="s">
        <v>496</v>
      </c>
      <c r="AO19" s="30" t="s">
        <v>485</v>
      </c>
      <c r="AP19" s="30"/>
      <c r="AQ19" s="30"/>
      <c r="AR19" s="30"/>
      <c r="AS19" s="30"/>
      <c r="AT19" s="30"/>
      <c r="AU19" s="30"/>
    </row>
    <row r="20" spans="1:47" ht="14" x14ac:dyDescent="0.15">
      <c r="A20" s="29">
        <v>43738.718819814814</v>
      </c>
      <c r="B20" s="30" t="s">
        <v>9</v>
      </c>
      <c r="C20" s="30"/>
      <c r="D20" s="30" t="s">
        <v>144</v>
      </c>
      <c r="E20" s="30" t="str">
        <f t="shared" si="0"/>
        <v>Del Valle</v>
      </c>
      <c r="F20" s="35" t="str">
        <f t="shared" si="1"/>
        <v>Nicole Monroy</v>
      </c>
      <c r="G20" s="32">
        <f t="shared" si="2"/>
        <v>1</v>
      </c>
      <c r="H20" s="30">
        <f t="shared" si="6"/>
        <v>1</v>
      </c>
      <c r="I20" s="30">
        <f t="shared" si="5"/>
        <v>1</v>
      </c>
      <c r="J20" s="30">
        <f t="shared" si="4"/>
        <v>1</v>
      </c>
      <c r="K20" s="33">
        <v>0</v>
      </c>
      <c r="L20" s="33">
        <v>3</v>
      </c>
      <c r="M20" s="30"/>
      <c r="N20" s="30"/>
      <c r="O20" s="30"/>
      <c r="P20" s="30"/>
      <c r="Q20" s="30"/>
      <c r="R20" s="30"/>
      <c r="S20" s="30"/>
      <c r="T20" s="30"/>
      <c r="U20" s="30"/>
      <c r="V20" s="30"/>
      <c r="W20" s="30"/>
      <c r="X20" s="30"/>
      <c r="Y20" s="30" t="s">
        <v>162</v>
      </c>
      <c r="Z20" s="30"/>
      <c r="AA20" s="30"/>
      <c r="AB20" s="30"/>
      <c r="AC20" s="30"/>
      <c r="AD20" s="30"/>
      <c r="AE20" s="30"/>
      <c r="AF20" s="30"/>
      <c r="AG20" s="30"/>
      <c r="AH20" s="30"/>
      <c r="AI20" s="30"/>
      <c r="AJ20" s="30"/>
      <c r="AK20" s="30"/>
      <c r="AL20" s="30"/>
      <c r="AM20" s="30" t="s">
        <v>472</v>
      </c>
      <c r="AN20" s="30" t="s">
        <v>476</v>
      </c>
      <c r="AO20" s="30" t="s">
        <v>485</v>
      </c>
      <c r="AP20" s="30"/>
      <c r="AQ20" s="30"/>
      <c r="AR20" s="30"/>
      <c r="AS20" s="30"/>
      <c r="AT20" s="30"/>
      <c r="AU20" s="30"/>
    </row>
    <row r="21" spans="1:47" ht="14" x14ac:dyDescent="0.15">
      <c r="A21" s="29">
        <v>43738.71886306713</v>
      </c>
      <c r="B21" s="30" t="s">
        <v>9</v>
      </c>
      <c r="C21" s="30"/>
      <c r="D21" s="30" t="s">
        <v>144</v>
      </c>
      <c r="E21" s="30" t="str">
        <f t="shared" si="0"/>
        <v>Del Valle</v>
      </c>
      <c r="F21" s="35" t="str">
        <f t="shared" si="1"/>
        <v>Dylan Thompson</v>
      </c>
      <c r="G21" s="32">
        <f t="shared" si="2"/>
        <v>0.66666666666666663</v>
      </c>
      <c r="H21" s="30">
        <f t="shared" si="6"/>
        <v>1</v>
      </c>
      <c r="I21" s="30">
        <f t="shared" si="5"/>
        <v>0</v>
      </c>
      <c r="J21" s="30">
        <f t="shared" si="4"/>
        <v>1</v>
      </c>
      <c r="K21" s="33">
        <v>0</v>
      </c>
      <c r="L21" s="33">
        <v>3</v>
      </c>
      <c r="M21" s="30"/>
      <c r="N21" s="30"/>
      <c r="O21" s="30"/>
      <c r="P21" s="30"/>
      <c r="Q21" s="30"/>
      <c r="R21" s="30"/>
      <c r="S21" s="30"/>
      <c r="T21" s="30"/>
      <c r="U21" s="30"/>
      <c r="V21" s="30"/>
      <c r="W21" s="30"/>
      <c r="X21" s="30"/>
      <c r="Y21" s="30" t="s">
        <v>156</v>
      </c>
      <c r="Z21" s="30"/>
      <c r="AA21" s="30"/>
      <c r="AB21" s="30"/>
      <c r="AC21" s="30"/>
      <c r="AD21" s="30"/>
      <c r="AE21" s="30"/>
      <c r="AF21" s="30"/>
      <c r="AG21" s="30"/>
      <c r="AH21" s="30"/>
      <c r="AI21" s="30"/>
      <c r="AJ21" s="30"/>
      <c r="AK21" s="30"/>
      <c r="AL21" s="30"/>
      <c r="AM21" s="30" t="s">
        <v>492</v>
      </c>
      <c r="AN21" s="30" t="s">
        <v>497</v>
      </c>
      <c r="AO21" s="30" t="s">
        <v>474</v>
      </c>
      <c r="AP21" s="30"/>
      <c r="AQ21" s="30"/>
      <c r="AR21" s="30"/>
      <c r="AS21" s="30"/>
      <c r="AT21" s="30"/>
      <c r="AU21" s="30"/>
    </row>
    <row r="22" spans="1:47" ht="14" x14ac:dyDescent="0.15">
      <c r="A22" s="29">
        <v>43738.718957037039</v>
      </c>
      <c r="B22" s="30" t="s">
        <v>9</v>
      </c>
      <c r="C22" s="30"/>
      <c r="D22" s="30" t="s">
        <v>144</v>
      </c>
      <c r="E22" s="30" t="str">
        <f t="shared" si="0"/>
        <v>Del Valle</v>
      </c>
      <c r="F22" s="35" t="str">
        <f t="shared" si="1"/>
        <v>Justice Warren</v>
      </c>
      <c r="G22" s="32">
        <f t="shared" si="2"/>
        <v>1</v>
      </c>
      <c r="H22" s="30">
        <f t="shared" si="6"/>
        <v>1</v>
      </c>
      <c r="I22" s="30">
        <f t="shared" si="5"/>
        <v>1</v>
      </c>
      <c r="J22" s="30">
        <f t="shared" si="4"/>
        <v>1</v>
      </c>
      <c r="K22" s="33">
        <v>0</v>
      </c>
      <c r="L22" s="33">
        <v>3</v>
      </c>
      <c r="M22" s="30"/>
      <c r="N22" s="30"/>
      <c r="O22" s="30"/>
      <c r="P22" s="30"/>
      <c r="Q22" s="30"/>
      <c r="R22" s="30"/>
      <c r="S22" s="30"/>
      <c r="T22" s="30"/>
      <c r="U22" s="30"/>
      <c r="V22" s="30"/>
      <c r="W22" s="30"/>
      <c r="X22" s="30"/>
      <c r="Y22" s="30" t="s">
        <v>148</v>
      </c>
      <c r="Z22" s="30"/>
      <c r="AA22" s="30"/>
      <c r="AB22" s="30"/>
      <c r="AC22" s="30"/>
      <c r="AD22" s="30"/>
      <c r="AE22" s="30"/>
      <c r="AF22" s="30"/>
      <c r="AG22" s="30"/>
      <c r="AH22" s="30"/>
      <c r="AI22" s="30"/>
      <c r="AJ22" s="30"/>
      <c r="AK22" s="30"/>
      <c r="AL22" s="30"/>
      <c r="AM22" s="30" t="s">
        <v>498</v>
      </c>
      <c r="AN22" s="30" t="s">
        <v>476</v>
      </c>
      <c r="AO22" s="30" t="s">
        <v>485</v>
      </c>
      <c r="AP22" s="30"/>
      <c r="AQ22" s="30"/>
      <c r="AR22" s="30"/>
      <c r="AS22" s="30"/>
      <c r="AT22" s="30"/>
      <c r="AU22" s="30"/>
    </row>
    <row r="23" spans="1:47" ht="14" x14ac:dyDescent="0.15">
      <c r="A23" s="29">
        <v>43738.718981678241</v>
      </c>
      <c r="B23" s="30" t="s">
        <v>9</v>
      </c>
      <c r="C23" s="30"/>
      <c r="D23" s="30" t="s">
        <v>144</v>
      </c>
      <c r="E23" s="30" t="str">
        <f t="shared" si="0"/>
        <v>Del Valle</v>
      </c>
      <c r="F23" s="35" t="str">
        <f t="shared" si="1"/>
        <v>Lucia Hernandez</v>
      </c>
      <c r="G23" s="32">
        <f t="shared" si="2"/>
        <v>0.83333333333333337</v>
      </c>
      <c r="H23" s="30">
        <f t="shared" si="6"/>
        <v>1</v>
      </c>
      <c r="I23" s="30">
        <f t="shared" si="5"/>
        <v>0.5</v>
      </c>
      <c r="J23" s="30">
        <f t="shared" si="4"/>
        <v>1</v>
      </c>
      <c r="K23" s="33">
        <v>0</v>
      </c>
      <c r="L23" s="33">
        <v>3</v>
      </c>
      <c r="M23" s="30"/>
      <c r="N23" s="30"/>
      <c r="O23" s="30"/>
      <c r="P23" s="30"/>
      <c r="Q23" s="30"/>
      <c r="R23" s="30"/>
      <c r="S23" s="30"/>
      <c r="T23" s="30"/>
      <c r="U23" s="30"/>
      <c r="V23" s="30"/>
      <c r="W23" s="30"/>
      <c r="X23" s="30"/>
      <c r="Y23" s="30" t="s">
        <v>196</v>
      </c>
      <c r="Z23" s="30"/>
      <c r="AA23" s="30"/>
      <c r="AB23" s="30"/>
      <c r="AC23" s="30"/>
      <c r="AD23" s="30"/>
      <c r="AE23" s="30"/>
      <c r="AF23" s="30"/>
      <c r="AG23" s="30"/>
      <c r="AH23" s="30"/>
      <c r="AI23" s="30"/>
      <c r="AJ23" s="30"/>
      <c r="AK23" s="30"/>
      <c r="AL23" s="30"/>
      <c r="AM23" s="30" t="s">
        <v>499</v>
      </c>
      <c r="AN23" s="30" t="s">
        <v>500</v>
      </c>
      <c r="AO23" s="30" t="s">
        <v>485</v>
      </c>
      <c r="AP23" s="30"/>
      <c r="AQ23" s="30"/>
      <c r="AR23" s="30"/>
      <c r="AS23" s="30"/>
      <c r="AT23" s="30"/>
      <c r="AU23" s="30"/>
    </row>
    <row r="24" spans="1:47" ht="14" x14ac:dyDescent="0.15">
      <c r="A24" s="29">
        <v>43738.719365011573</v>
      </c>
      <c r="B24" s="30" t="s">
        <v>9</v>
      </c>
      <c r="C24" s="30"/>
      <c r="D24" s="30" t="s">
        <v>144</v>
      </c>
      <c r="E24" s="30" t="str">
        <f t="shared" si="0"/>
        <v>Del Valle</v>
      </c>
      <c r="F24" s="35" t="str">
        <f t="shared" si="1"/>
        <v>Bryan Lopez</v>
      </c>
      <c r="G24" s="32">
        <f t="shared" si="2"/>
        <v>1</v>
      </c>
      <c r="H24" s="30">
        <f t="shared" si="6"/>
        <v>1</v>
      </c>
      <c r="I24" s="30">
        <f t="shared" si="5"/>
        <v>1</v>
      </c>
      <c r="J24" s="30">
        <f t="shared" si="4"/>
        <v>1</v>
      </c>
      <c r="K24" s="33">
        <v>0</v>
      </c>
      <c r="L24" s="33">
        <v>3</v>
      </c>
      <c r="M24" s="30"/>
      <c r="N24" s="30"/>
      <c r="O24" s="30"/>
      <c r="P24" s="30"/>
      <c r="Q24" s="30"/>
      <c r="R24" s="30"/>
      <c r="S24" s="30"/>
      <c r="T24" s="30"/>
      <c r="U24" s="30"/>
      <c r="V24" s="30"/>
      <c r="W24" s="30"/>
      <c r="X24" s="30"/>
      <c r="Y24" s="30" t="s">
        <v>501</v>
      </c>
      <c r="Z24" s="30"/>
      <c r="AA24" s="30"/>
      <c r="AB24" s="30"/>
      <c r="AC24" s="30"/>
      <c r="AD24" s="30"/>
      <c r="AE24" s="30"/>
      <c r="AF24" s="30"/>
      <c r="AG24" s="30"/>
      <c r="AH24" s="30"/>
      <c r="AI24" s="30"/>
      <c r="AJ24" s="30"/>
      <c r="AK24" s="30"/>
      <c r="AL24" s="30"/>
      <c r="AM24" s="30" t="s">
        <v>502</v>
      </c>
      <c r="AN24" s="30" t="s">
        <v>476</v>
      </c>
      <c r="AO24" s="30" t="s">
        <v>485</v>
      </c>
      <c r="AP24" s="30"/>
      <c r="AQ24" s="30"/>
      <c r="AR24" s="30"/>
      <c r="AS24" s="30"/>
      <c r="AT24" s="30"/>
      <c r="AU24" s="30"/>
    </row>
    <row r="25" spans="1:47" ht="14" x14ac:dyDescent="0.15">
      <c r="A25" s="29">
        <v>43738.719804537039</v>
      </c>
      <c r="B25" s="30" t="s">
        <v>9</v>
      </c>
      <c r="C25" s="30"/>
      <c r="D25" s="30" t="s">
        <v>144</v>
      </c>
      <c r="E25" s="30" t="str">
        <f t="shared" si="0"/>
        <v>Del Valle</v>
      </c>
      <c r="F25" s="35" t="str">
        <f t="shared" si="1"/>
        <v>Julian Garza</v>
      </c>
      <c r="G25" s="32">
        <f t="shared" si="2"/>
        <v>0.83333333333333337</v>
      </c>
      <c r="H25" s="30">
        <f t="shared" si="6"/>
        <v>1</v>
      </c>
      <c r="I25" s="30">
        <f t="shared" si="5"/>
        <v>0.5</v>
      </c>
      <c r="J25" s="30">
        <f t="shared" si="4"/>
        <v>1</v>
      </c>
      <c r="K25" s="33">
        <v>0</v>
      </c>
      <c r="L25" s="33">
        <v>3</v>
      </c>
      <c r="M25" s="30"/>
      <c r="N25" s="30"/>
      <c r="O25" s="30"/>
      <c r="P25" s="30"/>
      <c r="Q25" s="30"/>
      <c r="R25" s="30"/>
      <c r="S25" s="30"/>
      <c r="T25" s="30"/>
      <c r="U25" s="30"/>
      <c r="V25" s="30"/>
      <c r="W25" s="30"/>
      <c r="X25" s="30"/>
      <c r="Y25" s="30" t="s">
        <v>147</v>
      </c>
      <c r="Z25" s="30"/>
      <c r="AA25" s="30"/>
      <c r="AB25" s="30"/>
      <c r="AC25" s="30"/>
      <c r="AD25" s="30"/>
      <c r="AE25" s="30"/>
      <c r="AF25" s="30"/>
      <c r="AG25" s="30"/>
      <c r="AH25" s="30"/>
      <c r="AI25" s="30"/>
      <c r="AJ25" s="30"/>
      <c r="AK25" s="30"/>
      <c r="AL25" s="30"/>
      <c r="AM25" s="30" t="s">
        <v>472</v>
      </c>
      <c r="AN25" s="30" t="s">
        <v>503</v>
      </c>
      <c r="AO25" s="30" t="s">
        <v>471</v>
      </c>
      <c r="AP25" s="30"/>
      <c r="AQ25" s="30"/>
      <c r="AR25" s="30"/>
      <c r="AS25" s="30"/>
      <c r="AT25" s="30"/>
      <c r="AU25" s="30"/>
    </row>
    <row r="26" spans="1:47" ht="14" x14ac:dyDescent="0.15">
      <c r="A26" s="29">
        <v>43739.717502164349</v>
      </c>
      <c r="B26" s="30" t="s">
        <v>9</v>
      </c>
      <c r="C26" s="30"/>
      <c r="D26" s="30" t="s">
        <v>144</v>
      </c>
      <c r="E26" s="30" t="str">
        <f t="shared" si="0"/>
        <v>Del Valle</v>
      </c>
      <c r="F26" s="35" t="str">
        <f t="shared" si="1"/>
        <v>Rand Lindsey</v>
      </c>
      <c r="G26" s="32">
        <f t="shared" si="2"/>
        <v>0.66666666666666663</v>
      </c>
      <c r="H26" s="30">
        <f t="shared" si="6"/>
        <v>1</v>
      </c>
      <c r="I26" s="30">
        <f t="shared" si="5"/>
        <v>0</v>
      </c>
      <c r="J26" s="30">
        <f t="shared" si="4"/>
        <v>1</v>
      </c>
      <c r="K26" s="33">
        <v>0</v>
      </c>
      <c r="L26" s="33">
        <v>3</v>
      </c>
      <c r="M26" s="30"/>
      <c r="N26" s="30"/>
      <c r="O26" s="30"/>
      <c r="P26" s="30"/>
      <c r="Q26" s="30"/>
      <c r="R26" s="30"/>
      <c r="S26" s="30"/>
      <c r="T26" s="30"/>
      <c r="U26" s="30"/>
      <c r="V26" s="30"/>
      <c r="W26" s="30"/>
      <c r="X26" s="30"/>
      <c r="Y26" s="30" t="s">
        <v>306</v>
      </c>
      <c r="Z26" s="30"/>
      <c r="AA26" s="30"/>
      <c r="AB26" s="30"/>
      <c r="AC26" s="30"/>
      <c r="AD26" s="30"/>
      <c r="AE26" s="30"/>
      <c r="AF26" s="30"/>
      <c r="AG26" s="30"/>
      <c r="AH26" s="30"/>
      <c r="AI26" s="30"/>
      <c r="AJ26" s="30"/>
      <c r="AK26" s="30"/>
      <c r="AL26" s="30"/>
      <c r="AM26" s="30" t="s">
        <v>472</v>
      </c>
      <c r="AN26" s="30" t="s">
        <v>504</v>
      </c>
      <c r="AO26" s="30" t="s">
        <v>471</v>
      </c>
      <c r="AP26" s="30"/>
      <c r="AQ26" s="30"/>
      <c r="AR26" s="30"/>
      <c r="AS26" s="30"/>
      <c r="AT26" s="30"/>
      <c r="AU26" s="30"/>
    </row>
    <row r="27" spans="1:47" ht="14" x14ac:dyDescent="0.15">
      <c r="A27" s="29">
        <v>43739.718575879626</v>
      </c>
      <c r="B27" s="30" t="s">
        <v>9</v>
      </c>
      <c r="C27" s="30"/>
      <c r="D27" s="30" t="s">
        <v>144</v>
      </c>
      <c r="E27" s="30" t="str">
        <f t="shared" si="0"/>
        <v>Del Valle</v>
      </c>
      <c r="F27" s="35" t="str">
        <f t="shared" si="1"/>
        <v>Rocio Montero</v>
      </c>
      <c r="G27" s="32">
        <f t="shared" si="2"/>
        <v>1</v>
      </c>
      <c r="H27" s="30">
        <f t="shared" si="6"/>
        <v>1</v>
      </c>
      <c r="I27" s="30">
        <f t="shared" si="5"/>
        <v>1</v>
      </c>
      <c r="J27" s="30">
        <f t="shared" si="4"/>
        <v>1</v>
      </c>
      <c r="K27" s="33">
        <v>0</v>
      </c>
      <c r="L27" s="33">
        <v>3</v>
      </c>
      <c r="M27" s="30"/>
      <c r="N27" s="30"/>
      <c r="O27" s="30"/>
      <c r="P27" s="30"/>
      <c r="Q27" s="30"/>
      <c r="R27" s="30"/>
      <c r="S27" s="30"/>
      <c r="T27" s="30"/>
      <c r="U27" s="30"/>
      <c r="V27" s="30"/>
      <c r="W27" s="30"/>
      <c r="X27" s="30"/>
      <c r="Y27" s="30" t="s">
        <v>286</v>
      </c>
      <c r="Z27" s="30"/>
      <c r="AA27" s="30"/>
      <c r="AB27" s="30"/>
      <c r="AC27" s="30"/>
      <c r="AD27" s="30"/>
      <c r="AE27" s="30"/>
      <c r="AF27" s="30"/>
      <c r="AG27" s="30"/>
      <c r="AH27" s="30"/>
      <c r="AI27" s="30"/>
      <c r="AJ27" s="30"/>
      <c r="AK27" s="30"/>
      <c r="AL27" s="30"/>
      <c r="AM27" s="30" t="s">
        <v>472</v>
      </c>
      <c r="AN27" s="30" t="s">
        <v>476</v>
      </c>
      <c r="AO27" s="30" t="s">
        <v>474</v>
      </c>
      <c r="AP27" s="30"/>
      <c r="AQ27" s="30"/>
      <c r="AR27" s="30"/>
      <c r="AS27" s="30"/>
      <c r="AT27" s="30"/>
      <c r="AU27" s="30"/>
    </row>
    <row r="28" spans="1:47" ht="14" x14ac:dyDescent="0.15">
      <c r="A28" s="29">
        <v>43739.726355196763</v>
      </c>
      <c r="B28" s="30" t="s">
        <v>9</v>
      </c>
      <c r="C28" s="30"/>
      <c r="D28" s="30" t="s">
        <v>144</v>
      </c>
      <c r="E28" s="30" t="str">
        <f t="shared" si="0"/>
        <v>Del Valle</v>
      </c>
      <c r="F28" s="35" t="str">
        <f t="shared" si="1"/>
        <v>Brian Richardson</v>
      </c>
      <c r="G28" s="32">
        <f t="shared" si="2"/>
        <v>1</v>
      </c>
      <c r="H28" s="30">
        <f t="shared" si="6"/>
        <v>1</v>
      </c>
      <c r="I28" s="30">
        <f t="shared" si="5"/>
        <v>1</v>
      </c>
      <c r="J28" s="30">
        <f t="shared" si="4"/>
        <v>1</v>
      </c>
      <c r="K28" s="33">
        <v>0</v>
      </c>
      <c r="L28" s="33">
        <v>3</v>
      </c>
      <c r="M28" s="30"/>
      <c r="N28" s="30"/>
      <c r="O28" s="30"/>
      <c r="P28" s="30"/>
      <c r="Q28" s="30"/>
      <c r="R28" s="30"/>
      <c r="S28" s="30"/>
      <c r="T28" s="30"/>
      <c r="U28" s="30"/>
      <c r="V28" s="30"/>
      <c r="W28" s="30"/>
      <c r="X28" s="30"/>
      <c r="Y28" s="30" t="s">
        <v>299</v>
      </c>
      <c r="Z28" s="30"/>
      <c r="AA28" s="30"/>
      <c r="AB28" s="30"/>
      <c r="AC28" s="30"/>
      <c r="AD28" s="30"/>
      <c r="AE28" s="30"/>
      <c r="AF28" s="30"/>
      <c r="AG28" s="30"/>
      <c r="AH28" s="30"/>
      <c r="AI28" s="30"/>
      <c r="AJ28" s="30"/>
      <c r="AK28" s="30"/>
      <c r="AL28" s="30"/>
      <c r="AM28" s="30" t="s">
        <v>505</v>
      </c>
      <c r="AN28" s="30" t="s">
        <v>476</v>
      </c>
      <c r="AO28" s="30" t="s">
        <v>485</v>
      </c>
      <c r="AP28" s="30"/>
      <c r="AQ28" s="30"/>
      <c r="AR28" s="30"/>
      <c r="AS28" s="30"/>
      <c r="AT28" s="30"/>
      <c r="AU28" s="30"/>
    </row>
    <row r="29" spans="1:47" ht="14" x14ac:dyDescent="0.15">
      <c r="A29" s="29">
        <v>43739.727684050929</v>
      </c>
      <c r="B29" s="30" t="s">
        <v>9</v>
      </c>
      <c r="C29" s="30"/>
      <c r="D29" s="30" t="s">
        <v>144</v>
      </c>
      <c r="E29" s="30" t="str">
        <f t="shared" si="0"/>
        <v>Del Valle</v>
      </c>
      <c r="F29" s="35" t="str">
        <f t="shared" si="1"/>
        <v>Edgar Velasco</v>
      </c>
      <c r="G29" s="32">
        <f t="shared" si="2"/>
        <v>1</v>
      </c>
      <c r="H29" s="30">
        <f t="shared" si="6"/>
        <v>1</v>
      </c>
      <c r="I29" s="30">
        <f t="shared" si="5"/>
        <v>1</v>
      </c>
      <c r="J29" s="30">
        <f t="shared" si="4"/>
        <v>1</v>
      </c>
      <c r="K29" s="33">
        <v>0</v>
      </c>
      <c r="L29" s="33">
        <v>3</v>
      </c>
      <c r="M29" s="30"/>
      <c r="N29" s="30"/>
      <c r="O29" s="30"/>
      <c r="P29" s="30"/>
      <c r="Q29" s="30"/>
      <c r="R29" s="30"/>
      <c r="S29" s="30"/>
      <c r="T29" s="30"/>
      <c r="U29" s="30"/>
      <c r="V29" s="30"/>
      <c r="W29" s="30"/>
      <c r="X29" s="30"/>
      <c r="Y29" s="30" t="s">
        <v>300</v>
      </c>
      <c r="Z29" s="30"/>
      <c r="AA29" s="30"/>
      <c r="AB29" s="30"/>
      <c r="AC29" s="30"/>
      <c r="AD29" s="30"/>
      <c r="AE29" s="30"/>
      <c r="AF29" s="30"/>
      <c r="AG29" s="30"/>
      <c r="AH29" s="30"/>
      <c r="AI29" s="30"/>
      <c r="AJ29" s="30"/>
      <c r="AK29" s="30"/>
      <c r="AL29" s="30"/>
      <c r="AM29" s="30" t="s">
        <v>506</v>
      </c>
      <c r="AN29" s="30" t="s">
        <v>476</v>
      </c>
      <c r="AO29" s="30" t="s">
        <v>485</v>
      </c>
      <c r="AP29" s="30"/>
      <c r="AQ29" s="30"/>
      <c r="AR29" s="30"/>
      <c r="AS29" s="30"/>
      <c r="AT29" s="30"/>
      <c r="AU29" s="30"/>
    </row>
    <row r="30" spans="1:47" ht="14" x14ac:dyDescent="0.15">
      <c r="A30" s="29">
        <v>43739.657048148147</v>
      </c>
      <c r="B30" s="30" t="s">
        <v>9</v>
      </c>
      <c r="C30" s="30"/>
      <c r="D30" s="30" t="s">
        <v>247</v>
      </c>
      <c r="E30" s="30" t="str">
        <f t="shared" si="0"/>
        <v>Harmony</v>
      </c>
      <c r="F30" s="31" t="str">
        <f t="shared" si="1"/>
        <v>Lucian Winkelmann Swaim</v>
      </c>
      <c r="G30" s="32">
        <f t="shared" si="2"/>
        <v>0.66666666666666663</v>
      </c>
      <c r="H30" s="36">
        <v>1</v>
      </c>
      <c r="I30" s="30">
        <f t="shared" si="5"/>
        <v>0</v>
      </c>
      <c r="J30" s="30">
        <f t="shared" si="4"/>
        <v>1</v>
      </c>
      <c r="K30" s="33">
        <v>0</v>
      </c>
      <c r="L30" s="33">
        <v>3</v>
      </c>
      <c r="M30" s="30"/>
      <c r="N30" s="30"/>
      <c r="O30" s="30"/>
      <c r="P30" s="30"/>
      <c r="Q30" s="30"/>
      <c r="R30" s="30"/>
      <c r="S30" s="30"/>
      <c r="T30" s="30"/>
      <c r="U30" s="30"/>
      <c r="V30" s="30"/>
      <c r="W30" s="30"/>
      <c r="X30" s="30"/>
      <c r="Y30" s="30"/>
      <c r="Z30" s="34" t="s">
        <v>248</v>
      </c>
      <c r="AA30" s="30"/>
      <c r="AB30" s="30"/>
      <c r="AC30" s="30"/>
      <c r="AD30" s="30"/>
      <c r="AE30" s="30"/>
      <c r="AF30" s="30"/>
      <c r="AG30" s="30"/>
      <c r="AH30" s="30"/>
      <c r="AI30" s="30"/>
      <c r="AJ30" s="30"/>
      <c r="AK30" s="30"/>
      <c r="AL30" s="30"/>
      <c r="AM30" s="30" t="s">
        <v>507</v>
      </c>
      <c r="AN30" s="30" t="s">
        <v>497</v>
      </c>
      <c r="AO30" s="30" t="s">
        <v>471</v>
      </c>
      <c r="AP30" s="30"/>
      <c r="AQ30" s="30"/>
      <c r="AR30" s="30"/>
      <c r="AS30" s="30"/>
      <c r="AT30" s="30"/>
      <c r="AU30" s="30"/>
    </row>
    <row r="31" spans="1:47" ht="14" x14ac:dyDescent="0.15">
      <c r="A31" s="29">
        <v>43739.657559386571</v>
      </c>
      <c r="B31" s="30" t="s">
        <v>9</v>
      </c>
      <c r="C31" s="30"/>
      <c r="D31" s="30" t="s">
        <v>247</v>
      </c>
      <c r="E31" s="30" t="str">
        <f t="shared" si="0"/>
        <v>Harmony</v>
      </c>
      <c r="F31" s="35" t="str">
        <f t="shared" si="1"/>
        <v>Eric Martinez</v>
      </c>
      <c r="G31" s="32">
        <f t="shared" si="2"/>
        <v>0.66666666666666663</v>
      </c>
      <c r="H31" s="36">
        <v>1</v>
      </c>
      <c r="I31" s="30">
        <f t="shared" si="5"/>
        <v>0</v>
      </c>
      <c r="J31" s="30">
        <f t="shared" si="4"/>
        <v>1</v>
      </c>
      <c r="K31" s="33">
        <v>0</v>
      </c>
      <c r="L31" s="33">
        <v>3</v>
      </c>
      <c r="M31" s="30"/>
      <c r="N31" s="30"/>
      <c r="O31" s="30"/>
      <c r="P31" s="30"/>
      <c r="Q31" s="30"/>
      <c r="R31" s="30"/>
      <c r="S31" s="30"/>
      <c r="T31" s="30"/>
      <c r="U31" s="30"/>
      <c r="V31" s="30"/>
      <c r="W31" s="30"/>
      <c r="X31" s="30"/>
      <c r="Y31" s="30"/>
      <c r="Z31" s="30" t="s">
        <v>250</v>
      </c>
      <c r="AA31" s="30"/>
      <c r="AB31" s="30"/>
      <c r="AC31" s="30"/>
      <c r="AD31" s="30"/>
      <c r="AE31" s="30"/>
      <c r="AF31" s="30"/>
      <c r="AG31" s="30"/>
      <c r="AH31" s="30"/>
      <c r="AI31" s="30"/>
      <c r="AJ31" s="30"/>
      <c r="AK31" s="30"/>
      <c r="AL31" s="30"/>
      <c r="AM31" s="30" t="s">
        <v>508</v>
      </c>
      <c r="AN31" s="30" t="s">
        <v>497</v>
      </c>
      <c r="AO31" s="30" t="s">
        <v>471</v>
      </c>
      <c r="AP31" s="30"/>
      <c r="AQ31" s="30"/>
      <c r="AR31" s="30"/>
      <c r="AS31" s="30"/>
      <c r="AT31" s="30"/>
      <c r="AU31" s="30"/>
    </row>
    <row r="32" spans="1:47" ht="14" x14ac:dyDescent="0.15">
      <c r="A32" s="29">
        <v>43739.659375960648</v>
      </c>
      <c r="B32" s="30" t="s">
        <v>9</v>
      </c>
      <c r="C32" s="30"/>
      <c r="D32" s="30" t="s">
        <v>247</v>
      </c>
      <c r="E32" s="30" t="str">
        <f t="shared" si="0"/>
        <v>Harmony</v>
      </c>
      <c r="F32" s="35" t="str">
        <f t="shared" si="1"/>
        <v>Sergio Sanchez</v>
      </c>
      <c r="G32" s="32">
        <f t="shared" si="2"/>
        <v>1</v>
      </c>
      <c r="H32" s="30">
        <f t="shared" ref="H32:H33" si="7">IF(ISNUMBER(SEARCH("bracket",AM32)),1,0) + IF(ISNUMBER(SEARCH("[",AM32)),1,0)</f>
        <v>1</v>
      </c>
      <c r="I32" s="30">
        <f t="shared" si="5"/>
        <v>1</v>
      </c>
      <c r="J32" s="30">
        <f t="shared" si="4"/>
        <v>1</v>
      </c>
      <c r="K32" s="33">
        <v>0</v>
      </c>
      <c r="L32" s="33">
        <v>3</v>
      </c>
      <c r="M32" s="30"/>
      <c r="N32" s="30"/>
      <c r="O32" s="30"/>
      <c r="P32" s="30"/>
      <c r="Q32" s="30"/>
      <c r="R32" s="30"/>
      <c r="S32" s="30"/>
      <c r="T32" s="30"/>
      <c r="U32" s="30"/>
      <c r="V32" s="30"/>
      <c r="W32" s="30"/>
      <c r="X32" s="30"/>
      <c r="Y32" s="30"/>
      <c r="Z32" s="30" t="s">
        <v>261</v>
      </c>
      <c r="AA32" s="30"/>
      <c r="AB32" s="30"/>
      <c r="AC32" s="30"/>
      <c r="AD32" s="30"/>
      <c r="AE32" s="30"/>
      <c r="AF32" s="30"/>
      <c r="AG32" s="30"/>
      <c r="AH32" s="30"/>
      <c r="AI32" s="30"/>
      <c r="AJ32" s="30"/>
      <c r="AK32" s="30"/>
      <c r="AL32" s="30"/>
      <c r="AM32" s="30" t="s">
        <v>509</v>
      </c>
      <c r="AN32" s="30" t="s">
        <v>476</v>
      </c>
      <c r="AO32" s="30" t="s">
        <v>471</v>
      </c>
      <c r="AP32" s="30"/>
      <c r="AQ32" s="30"/>
      <c r="AR32" s="30"/>
      <c r="AS32" s="30"/>
      <c r="AT32" s="30"/>
      <c r="AU32" s="30"/>
    </row>
    <row r="33" spans="1:47" ht="14" x14ac:dyDescent="0.15">
      <c r="A33" s="29">
        <v>43739.660544699072</v>
      </c>
      <c r="B33" s="30" t="s">
        <v>9</v>
      </c>
      <c r="C33" s="30"/>
      <c r="D33" s="30" t="s">
        <v>247</v>
      </c>
      <c r="E33" s="30" t="str">
        <f t="shared" si="0"/>
        <v>Harmony</v>
      </c>
      <c r="F33" s="35" t="str">
        <f t="shared" si="1"/>
        <v>Jair Cedillo</v>
      </c>
      <c r="G33" s="32">
        <f t="shared" si="2"/>
        <v>0.66666666666666663</v>
      </c>
      <c r="H33" s="30">
        <f t="shared" si="7"/>
        <v>1</v>
      </c>
      <c r="I33" s="30">
        <f t="shared" si="5"/>
        <v>0</v>
      </c>
      <c r="J33" s="30">
        <f t="shared" si="4"/>
        <v>1</v>
      </c>
      <c r="K33" s="33">
        <v>0</v>
      </c>
      <c r="L33" s="33">
        <v>3</v>
      </c>
      <c r="M33" s="30"/>
      <c r="N33" s="30"/>
      <c r="O33" s="30"/>
      <c r="P33" s="30"/>
      <c r="Q33" s="30"/>
      <c r="R33" s="30"/>
      <c r="S33" s="30"/>
      <c r="T33" s="30"/>
      <c r="U33" s="30"/>
      <c r="V33" s="30"/>
      <c r="W33" s="30"/>
      <c r="X33" s="30"/>
      <c r="Y33" s="30"/>
      <c r="Z33" s="30" t="s">
        <v>260</v>
      </c>
      <c r="AA33" s="30"/>
      <c r="AB33" s="30"/>
      <c r="AC33" s="30"/>
      <c r="AD33" s="30"/>
      <c r="AE33" s="30"/>
      <c r="AF33" s="30"/>
      <c r="AG33" s="30"/>
      <c r="AH33" s="30"/>
      <c r="AI33" s="30"/>
      <c r="AJ33" s="30"/>
      <c r="AK33" s="30"/>
      <c r="AL33" s="30"/>
      <c r="AM33" s="30" t="s">
        <v>509</v>
      </c>
      <c r="AN33" s="30" t="s">
        <v>497</v>
      </c>
      <c r="AO33" s="30" t="s">
        <v>471</v>
      </c>
      <c r="AP33" s="30"/>
      <c r="AQ33" s="30"/>
      <c r="AR33" s="30"/>
      <c r="AS33" s="30"/>
      <c r="AT33" s="30"/>
      <c r="AU33" s="30"/>
    </row>
    <row r="34" spans="1:47" ht="14" x14ac:dyDescent="0.15">
      <c r="A34" s="29">
        <v>43739.661173749999</v>
      </c>
      <c r="B34" s="30" t="s">
        <v>9</v>
      </c>
      <c r="C34" s="30"/>
      <c r="D34" s="30" t="s">
        <v>247</v>
      </c>
      <c r="E34" s="30" t="str">
        <f t="shared" si="0"/>
        <v>Harmony</v>
      </c>
      <c r="F34" s="37" t="str">
        <f t="shared" si="1"/>
        <v>Mario Morales</v>
      </c>
      <c r="G34" s="32">
        <f t="shared" si="2"/>
        <v>1</v>
      </c>
      <c r="H34" s="36">
        <v>1</v>
      </c>
      <c r="I34" s="30">
        <f t="shared" si="5"/>
        <v>1</v>
      </c>
      <c r="J34" s="30">
        <f t="shared" si="4"/>
        <v>1</v>
      </c>
      <c r="K34" s="33">
        <v>0</v>
      </c>
      <c r="L34" s="33">
        <v>3</v>
      </c>
      <c r="M34" s="30"/>
      <c r="N34" s="30"/>
      <c r="O34" s="30"/>
      <c r="P34" s="30"/>
      <c r="Q34" s="30"/>
      <c r="R34" s="30"/>
      <c r="S34" s="30"/>
      <c r="T34" s="30"/>
      <c r="U34" s="30"/>
      <c r="V34" s="30"/>
      <c r="W34" s="30"/>
      <c r="X34" s="30"/>
      <c r="Y34" s="30"/>
      <c r="Z34" s="30" t="s">
        <v>252</v>
      </c>
      <c r="AA34" s="30"/>
      <c r="AB34" s="30"/>
      <c r="AC34" s="30"/>
      <c r="AD34" s="30"/>
      <c r="AE34" s="30"/>
      <c r="AF34" s="30"/>
      <c r="AG34" s="30"/>
      <c r="AH34" s="30"/>
      <c r="AI34" s="30"/>
      <c r="AJ34" s="30"/>
      <c r="AK34" s="30"/>
      <c r="AL34" s="30"/>
      <c r="AM34" s="30" t="s">
        <v>510</v>
      </c>
      <c r="AN34" s="30" t="s">
        <v>476</v>
      </c>
      <c r="AO34" s="30" t="s">
        <v>485</v>
      </c>
      <c r="AP34" s="30"/>
      <c r="AQ34" s="30"/>
      <c r="AR34" s="30"/>
      <c r="AS34" s="30"/>
      <c r="AT34" s="30"/>
      <c r="AU34" s="30"/>
    </row>
    <row r="35" spans="1:47" ht="14" x14ac:dyDescent="0.15">
      <c r="A35" s="29">
        <v>43739.661202129631</v>
      </c>
      <c r="B35" s="30" t="s">
        <v>9</v>
      </c>
      <c r="C35" s="30"/>
      <c r="D35" s="30" t="s">
        <v>247</v>
      </c>
      <c r="E35" s="30" t="str">
        <f t="shared" si="0"/>
        <v>Harmony</v>
      </c>
      <c r="F35" s="35" t="str">
        <f t="shared" si="1"/>
        <v>Sheldon Ballard</v>
      </c>
      <c r="G35" s="32">
        <f t="shared" si="2"/>
        <v>1</v>
      </c>
      <c r="H35" s="36">
        <v>1</v>
      </c>
      <c r="I35" s="30">
        <f t="shared" si="5"/>
        <v>1</v>
      </c>
      <c r="J35" s="30">
        <f t="shared" si="4"/>
        <v>1</v>
      </c>
      <c r="K35" s="33">
        <v>0</v>
      </c>
      <c r="L35" s="33">
        <v>3</v>
      </c>
      <c r="M35" s="30"/>
      <c r="N35" s="30"/>
      <c r="O35" s="30"/>
      <c r="P35" s="30"/>
      <c r="Q35" s="30"/>
      <c r="R35" s="30"/>
      <c r="S35" s="30"/>
      <c r="T35" s="30"/>
      <c r="U35" s="30"/>
      <c r="V35" s="30"/>
      <c r="W35" s="30"/>
      <c r="X35" s="30"/>
      <c r="Y35" s="30"/>
      <c r="Z35" s="30" t="s">
        <v>251</v>
      </c>
      <c r="AA35" s="30"/>
      <c r="AB35" s="30"/>
      <c r="AC35" s="30"/>
      <c r="AD35" s="30"/>
      <c r="AE35" s="30"/>
      <c r="AF35" s="30"/>
      <c r="AG35" s="30"/>
      <c r="AH35" s="30"/>
      <c r="AI35" s="30"/>
      <c r="AJ35" s="30"/>
      <c r="AK35" s="30"/>
      <c r="AL35" s="30"/>
      <c r="AM35" s="30" t="s">
        <v>511</v>
      </c>
      <c r="AN35" s="30" t="s">
        <v>476</v>
      </c>
      <c r="AO35" s="30" t="s">
        <v>471</v>
      </c>
      <c r="AP35" s="30"/>
      <c r="AQ35" s="30"/>
      <c r="AR35" s="30"/>
      <c r="AS35" s="30"/>
      <c r="AT35" s="30"/>
      <c r="AU35" s="30"/>
    </row>
    <row r="36" spans="1:47" ht="14" x14ac:dyDescent="0.15">
      <c r="A36" s="29">
        <v>43739.661335092591</v>
      </c>
      <c r="B36" s="30" t="s">
        <v>9</v>
      </c>
      <c r="C36" s="30"/>
      <c r="D36" s="30" t="s">
        <v>247</v>
      </c>
      <c r="E36" s="30" t="str">
        <f t="shared" si="0"/>
        <v>Harmony</v>
      </c>
      <c r="F36" s="35" t="str">
        <f t="shared" si="1"/>
        <v>Samantha Ross</v>
      </c>
      <c r="G36" s="32">
        <f t="shared" si="2"/>
        <v>0.83333333333333337</v>
      </c>
      <c r="H36" s="36">
        <v>1</v>
      </c>
      <c r="I36" s="30">
        <f t="shared" si="5"/>
        <v>0.5</v>
      </c>
      <c r="J36" s="30">
        <f t="shared" si="4"/>
        <v>1</v>
      </c>
      <c r="K36" s="33">
        <v>0</v>
      </c>
      <c r="L36" s="33">
        <v>3</v>
      </c>
      <c r="M36" s="30"/>
      <c r="N36" s="30"/>
      <c r="O36" s="30"/>
      <c r="P36" s="30"/>
      <c r="Q36" s="30"/>
      <c r="R36" s="30"/>
      <c r="S36" s="30"/>
      <c r="T36" s="30"/>
      <c r="U36" s="30"/>
      <c r="V36" s="30"/>
      <c r="W36" s="30"/>
      <c r="X36" s="30"/>
      <c r="Y36" s="30"/>
      <c r="Z36" s="30" t="s">
        <v>249</v>
      </c>
      <c r="AA36" s="30"/>
      <c r="AB36" s="30"/>
      <c r="AC36" s="30"/>
      <c r="AD36" s="30"/>
      <c r="AE36" s="30"/>
      <c r="AF36" s="30"/>
      <c r="AG36" s="30"/>
      <c r="AH36" s="30"/>
      <c r="AI36" s="30"/>
      <c r="AJ36" s="30"/>
      <c r="AK36" s="30"/>
      <c r="AL36" s="30"/>
      <c r="AM36" s="30" t="s">
        <v>510</v>
      </c>
      <c r="AN36" s="30" t="s">
        <v>512</v>
      </c>
      <c r="AO36" s="30" t="s">
        <v>513</v>
      </c>
      <c r="AP36" s="30"/>
      <c r="AQ36" s="30"/>
      <c r="AR36" s="30"/>
      <c r="AS36" s="30"/>
      <c r="AT36" s="30"/>
      <c r="AU36" s="30"/>
    </row>
    <row r="37" spans="1:47" ht="14" x14ac:dyDescent="0.15">
      <c r="A37" s="29">
        <v>43739.661626111112</v>
      </c>
      <c r="B37" s="30" t="s">
        <v>9</v>
      </c>
      <c r="C37" s="30"/>
      <c r="D37" s="30" t="s">
        <v>247</v>
      </c>
      <c r="E37" s="30" t="str">
        <f t="shared" si="0"/>
        <v>Harmony</v>
      </c>
      <c r="F37" s="35" t="str">
        <f t="shared" si="1"/>
        <v>Rameez Khawaja</v>
      </c>
      <c r="G37" s="32">
        <f t="shared" si="2"/>
        <v>1</v>
      </c>
      <c r="H37" s="30">
        <f t="shared" ref="H37:H67" si="8">IF(ISNUMBER(SEARCH("bracket",AM37)),1,0) + IF(ISNUMBER(SEARCH("[",AM37)),1,0)</f>
        <v>1</v>
      </c>
      <c r="I37" s="30">
        <f t="shared" si="5"/>
        <v>1</v>
      </c>
      <c r="J37" s="30">
        <f t="shared" si="4"/>
        <v>1</v>
      </c>
      <c r="K37" s="33">
        <v>0</v>
      </c>
      <c r="L37" s="33">
        <v>3</v>
      </c>
      <c r="M37" s="30"/>
      <c r="N37" s="30"/>
      <c r="O37" s="30"/>
      <c r="P37" s="30"/>
      <c r="Q37" s="30"/>
      <c r="R37" s="30"/>
      <c r="S37" s="30"/>
      <c r="T37" s="30"/>
      <c r="U37" s="30"/>
      <c r="V37" s="30"/>
      <c r="W37" s="30"/>
      <c r="X37" s="30"/>
      <c r="Y37" s="30"/>
      <c r="Z37" s="30" t="s">
        <v>255</v>
      </c>
      <c r="AA37" s="30"/>
      <c r="AB37" s="30"/>
      <c r="AC37" s="30"/>
      <c r="AD37" s="30"/>
      <c r="AE37" s="30"/>
      <c r="AF37" s="30"/>
      <c r="AG37" s="30"/>
      <c r="AH37" s="30"/>
      <c r="AI37" s="30"/>
      <c r="AJ37" s="30"/>
      <c r="AK37" s="30"/>
      <c r="AL37" s="30"/>
      <c r="AM37" s="30" t="s">
        <v>514</v>
      </c>
      <c r="AN37" s="30" t="s">
        <v>515</v>
      </c>
      <c r="AO37" s="30" t="s">
        <v>516</v>
      </c>
      <c r="AP37" s="30"/>
      <c r="AQ37" s="30"/>
      <c r="AR37" s="30"/>
      <c r="AS37" s="30"/>
      <c r="AT37" s="30"/>
      <c r="AU37" s="30"/>
    </row>
    <row r="38" spans="1:47" ht="14" x14ac:dyDescent="0.15">
      <c r="A38" s="29">
        <v>43739.661766018515</v>
      </c>
      <c r="B38" s="30" t="s">
        <v>9</v>
      </c>
      <c r="C38" s="30"/>
      <c r="D38" s="30" t="s">
        <v>247</v>
      </c>
      <c r="E38" s="30" t="str">
        <f t="shared" si="0"/>
        <v>Harmony</v>
      </c>
      <c r="F38" s="35" t="str">
        <f t="shared" si="1"/>
        <v>Emin Koroglu</v>
      </c>
      <c r="G38" s="32">
        <f t="shared" si="2"/>
        <v>1</v>
      </c>
      <c r="H38" s="30">
        <f t="shared" si="8"/>
        <v>1</v>
      </c>
      <c r="I38" s="30">
        <f t="shared" si="5"/>
        <v>1</v>
      </c>
      <c r="J38" s="30">
        <f t="shared" si="4"/>
        <v>1</v>
      </c>
      <c r="K38" s="33">
        <v>0</v>
      </c>
      <c r="L38" s="33">
        <v>3</v>
      </c>
      <c r="M38" s="30"/>
      <c r="N38" s="30"/>
      <c r="O38" s="30"/>
      <c r="P38" s="30"/>
      <c r="Q38" s="30"/>
      <c r="R38" s="30"/>
      <c r="S38" s="30"/>
      <c r="T38" s="30"/>
      <c r="U38" s="30"/>
      <c r="V38" s="30"/>
      <c r="W38" s="30"/>
      <c r="X38" s="30"/>
      <c r="Y38" s="30"/>
      <c r="Z38" s="30" t="s">
        <v>259</v>
      </c>
      <c r="AA38" s="30"/>
      <c r="AB38" s="30"/>
      <c r="AC38" s="30"/>
      <c r="AD38" s="30"/>
      <c r="AE38" s="30"/>
      <c r="AF38" s="30"/>
      <c r="AG38" s="30"/>
      <c r="AH38" s="30"/>
      <c r="AI38" s="30"/>
      <c r="AJ38" s="30"/>
      <c r="AK38" s="30"/>
      <c r="AL38" s="30"/>
      <c r="AM38" s="30" t="s">
        <v>517</v>
      </c>
      <c r="AN38" s="30" t="s">
        <v>476</v>
      </c>
      <c r="AO38" s="34" t="s">
        <v>518</v>
      </c>
      <c r="AP38" s="30"/>
      <c r="AQ38" s="30"/>
      <c r="AR38" s="30"/>
      <c r="AS38" s="30"/>
      <c r="AT38" s="30"/>
      <c r="AU38" s="30"/>
    </row>
    <row r="39" spans="1:47" ht="14" x14ac:dyDescent="0.15">
      <c r="A39" s="29">
        <v>43739.661981759258</v>
      </c>
      <c r="B39" s="30" t="s">
        <v>9</v>
      </c>
      <c r="C39" s="30"/>
      <c r="D39" s="30" t="s">
        <v>247</v>
      </c>
      <c r="E39" s="30" t="str">
        <f t="shared" si="0"/>
        <v>Harmony</v>
      </c>
      <c r="F39" s="35" t="str">
        <f t="shared" si="1"/>
        <v>Ethan Do</v>
      </c>
      <c r="G39" s="32">
        <f t="shared" si="2"/>
        <v>1</v>
      </c>
      <c r="H39" s="30">
        <f t="shared" si="8"/>
        <v>1</v>
      </c>
      <c r="I39" s="30">
        <f t="shared" si="5"/>
        <v>1</v>
      </c>
      <c r="J39" s="30">
        <f t="shared" si="4"/>
        <v>1</v>
      </c>
      <c r="K39" s="33">
        <v>0</v>
      </c>
      <c r="L39" s="33">
        <v>3</v>
      </c>
      <c r="M39" s="30"/>
      <c r="N39" s="30"/>
      <c r="O39" s="30"/>
      <c r="P39" s="30"/>
      <c r="Q39" s="30"/>
      <c r="R39" s="30"/>
      <c r="S39" s="30"/>
      <c r="T39" s="30"/>
      <c r="U39" s="30"/>
      <c r="V39" s="30"/>
      <c r="W39" s="30"/>
      <c r="X39" s="30"/>
      <c r="Y39" s="30"/>
      <c r="Z39" s="30" t="s">
        <v>256</v>
      </c>
      <c r="AA39" s="30"/>
      <c r="AB39" s="30"/>
      <c r="AC39" s="30"/>
      <c r="AD39" s="30"/>
      <c r="AE39" s="30"/>
      <c r="AF39" s="30"/>
      <c r="AG39" s="30"/>
      <c r="AH39" s="30"/>
      <c r="AI39" s="30"/>
      <c r="AJ39" s="30"/>
      <c r="AK39" s="30"/>
      <c r="AL39" s="30"/>
      <c r="AM39" s="30" t="s">
        <v>519</v>
      </c>
      <c r="AN39" s="30" t="s">
        <v>476</v>
      </c>
      <c r="AO39" s="30" t="s">
        <v>485</v>
      </c>
      <c r="AP39" s="30"/>
      <c r="AQ39" s="30"/>
      <c r="AR39" s="30"/>
      <c r="AS39" s="30"/>
      <c r="AT39" s="30"/>
      <c r="AU39" s="30"/>
    </row>
    <row r="40" spans="1:47" ht="14" x14ac:dyDescent="0.15">
      <c r="A40" s="29">
        <v>43739.662063958334</v>
      </c>
      <c r="B40" s="30" t="s">
        <v>9</v>
      </c>
      <c r="C40" s="30"/>
      <c r="D40" s="30" t="s">
        <v>247</v>
      </c>
      <c r="E40" s="30" t="str">
        <f t="shared" si="0"/>
        <v>Harmony</v>
      </c>
      <c r="F40" s="35" t="str">
        <f t="shared" si="1"/>
        <v>Parker Leveque</v>
      </c>
      <c r="G40" s="32">
        <f t="shared" si="2"/>
        <v>0.5</v>
      </c>
      <c r="H40" s="30">
        <f t="shared" si="8"/>
        <v>0</v>
      </c>
      <c r="I40" s="30">
        <f t="shared" si="5"/>
        <v>0.5</v>
      </c>
      <c r="J40" s="30">
        <f t="shared" si="4"/>
        <v>1</v>
      </c>
      <c r="K40" s="33">
        <v>0</v>
      </c>
      <c r="L40" s="33">
        <v>3</v>
      </c>
      <c r="M40" s="30"/>
      <c r="N40" s="30"/>
      <c r="O40" s="30"/>
      <c r="P40" s="30"/>
      <c r="Q40" s="30"/>
      <c r="R40" s="30"/>
      <c r="S40" s="30"/>
      <c r="T40" s="30"/>
      <c r="U40" s="30"/>
      <c r="V40" s="30"/>
      <c r="W40" s="30"/>
      <c r="X40" s="30"/>
      <c r="Y40" s="30"/>
      <c r="Z40" s="30" t="s">
        <v>262</v>
      </c>
      <c r="AA40" s="30"/>
      <c r="AB40" s="30"/>
      <c r="AC40" s="30"/>
      <c r="AD40" s="30"/>
      <c r="AE40" s="30"/>
      <c r="AF40" s="30"/>
      <c r="AG40" s="30"/>
      <c r="AH40" s="30"/>
      <c r="AI40" s="30"/>
      <c r="AJ40" s="30"/>
      <c r="AK40" s="30"/>
      <c r="AL40" s="30"/>
      <c r="AM40" s="30" t="s">
        <v>520</v>
      </c>
      <c r="AN40" s="30" t="s">
        <v>521</v>
      </c>
      <c r="AO40" s="30" t="s">
        <v>522</v>
      </c>
      <c r="AP40" s="30"/>
      <c r="AQ40" s="30"/>
      <c r="AR40" s="30"/>
      <c r="AS40" s="30"/>
      <c r="AT40" s="30"/>
      <c r="AU40" s="30"/>
    </row>
    <row r="41" spans="1:47" ht="14" x14ac:dyDescent="0.15">
      <c r="A41" s="29">
        <v>43739.662231226852</v>
      </c>
      <c r="B41" s="30" t="s">
        <v>9</v>
      </c>
      <c r="C41" s="30"/>
      <c r="D41" s="30" t="s">
        <v>247</v>
      </c>
      <c r="E41" s="30" t="str">
        <f t="shared" si="0"/>
        <v>Harmony</v>
      </c>
      <c r="F41" s="35" t="str">
        <f t="shared" si="1"/>
        <v>Mia Williams</v>
      </c>
      <c r="G41" s="32">
        <f t="shared" si="2"/>
        <v>0.66666666666666663</v>
      </c>
      <c r="H41" s="30">
        <f t="shared" si="8"/>
        <v>1</v>
      </c>
      <c r="I41" s="30">
        <f t="shared" si="5"/>
        <v>0</v>
      </c>
      <c r="J41" s="30">
        <f t="shared" si="4"/>
        <v>1</v>
      </c>
      <c r="K41" s="33">
        <v>0</v>
      </c>
      <c r="L41" s="33">
        <v>3</v>
      </c>
      <c r="M41" s="30"/>
      <c r="N41" s="30"/>
      <c r="O41" s="30"/>
      <c r="P41" s="30"/>
      <c r="Q41" s="30"/>
      <c r="R41" s="30"/>
      <c r="S41" s="30"/>
      <c r="T41" s="30"/>
      <c r="U41" s="30"/>
      <c r="V41" s="30"/>
      <c r="W41" s="30"/>
      <c r="X41" s="30"/>
      <c r="Y41" s="30"/>
      <c r="Z41" s="30" t="s">
        <v>266</v>
      </c>
      <c r="AA41" s="30"/>
      <c r="AB41" s="30"/>
      <c r="AC41" s="30"/>
      <c r="AD41" s="30"/>
      <c r="AE41" s="30"/>
      <c r="AF41" s="30"/>
      <c r="AG41" s="30"/>
      <c r="AH41" s="30"/>
      <c r="AI41" s="30"/>
      <c r="AJ41" s="30"/>
      <c r="AK41" s="30"/>
      <c r="AL41" s="30"/>
      <c r="AM41" s="30" t="s">
        <v>523</v>
      </c>
      <c r="AN41" s="30" t="s">
        <v>524</v>
      </c>
      <c r="AO41" s="30" t="s">
        <v>485</v>
      </c>
      <c r="AP41" s="30"/>
      <c r="AQ41" s="30"/>
      <c r="AR41" s="30"/>
      <c r="AS41" s="30"/>
      <c r="AT41" s="30"/>
      <c r="AU41" s="30"/>
    </row>
    <row r="42" spans="1:47" ht="14" x14ac:dyDescent="0.15">
      <c r="A42" s="29">
        <v>43739.662259965276</v>
      </c>
      <c r="B42" s="30" t="s">
        <v>9</v>
      </c>
      <c r="C42" s="30"/>
      <c r="D42" s="30" t="s">
        <v>247</v>
      </c>
      <c r="E42" s="30" t="str">
        <f t="shared" si="0"/>
        <v>Harmony</v>
      </c>
      <c r="F42" s="35" t="str">
        <f t="shared" si="1"/>
        <v>Adrian Ortuno</v>
      </c>
      <c r="G42" s="32">
        <f t="shared" si="2"/>
        <v>1</v>
      </c>
      <c r="H42" s="30">
        <f t="shared" si="8"/>
        <v>1</v>
      </c>
      <c r="I42" s="30">
        <f t="shared" si="5"/>
        <v>1</v>
      </c>
      <c r="J42" s="30">
        <f t="shared" si="4"/>
        <v>1</v>
      </c>
      <c r="K42" s="33">
        <v>0</v>
      </c>
      <c r="L42" s="33">
        <v>3</v>
      </c>
      <c r="M42" s="30"/>
      <c r="N42" s="30"/>
      <c r="O42" s="30"/>
      <c r="P42" s="30"/>
      <c r="Q42" s="30"/>
      <c r="R42" s="30"/>
      <c r="S42" s="30"/>
      <c r="T42" s="30"/>
      <c r="U42" s="30"/>
      <c r="V42" s="30"/>
      <c r="W42" s="30"/>
      <c r="X42" s="30"/>
      <c r="Y42" s="30"/>
      <c r="Z42" s="30" t="s">
        <v>263</v>
      </c>
      <c r="AA42" s="30"/>
      <c r="AB42" s="30"/>
      <c r="AC42" s="30"/>
      <c r="AD42" s="30"/>
      <c r="AE42" s="30"/>
      <c r="AF42" s="30"/>
      <c r="AG42" s="30"/>
      <c r="AH42" s="30"/>
      <c r="AI42" s="30"/>
      <c r="AJ42" s="30"/>
      <c r="AK42" s="30"/>
      <c r="AL42" s="30"/>
      <c r="AM42" s="30" t="s">
        <v>472</v>
      </c>
      <c r="AN42" s="30" t="s">
        <v>476</v>
      </c>
      <c r="AO42" s="30" t="s">
        <v>485</v>
      </c>
      <c r="AP42" s="30"/>
      <c r="AQ42" s="30"/>
      <c r="AR42" s="30"/>
      <c r="AS42" s="30"/>
      <c r="AT42" s="30"/>
      <c r="AU42" s="30"/>
    </row>
    <row r="43" spans="1:47" ht="14" x14ac:dyDescent="0.15">
      <c r="A43" s="29">
        <v>43739.662525208332</v>
      </c>
      <c r="B43" s="30" t="s">
        <v>9</v>
      </c>
      <c r="C43" s="30"/>
      <c r="D43" s="30" t="s">
        <v>247</v>
      </c>
      <c r="E43" s="30" t="str">
        <f t="shared" si="0"/>
        <v>Harmony</v>
      </c>
      <c r="F43" s="35" t="str">
        <f t="shared" si="1"/>
        <v>McKalex Alexander</v>
      </c>
      <c r="G43" s="32">
        <f t="shared" si="2"/>
        <v>0.5</v>
      </c>
      <c r="H43" s="30">
        <f t="shared" si="8"/>
        <v>0</v>
      </c>
      <c r="I43" s="30">
        <f t="shared" si="5"/>
        <v>0.5</v>
      </c>
      <c r="J43" s="30">
        <f t="shared" si="4"/>
        <v>1</v>
      </c>
      <c r="K43" s="33">
        <v>0</v>
      </c>
      <c r="L43" s="33">
        <v>3</v>
      </c>
      <c r="M43" s="30"/>
      <c r="N43" s="30"/>
      <c r="O43" s="30"/>
      <c r="P43" s="30"/>
      <c r="Q43" s="30"/>
      <c r="R43" s="30"/>
      <c r="S43" s="30"/>
      <c r="T43" s="30"/>
      <c r="U43" s="30"/>
      <c r="V43" s="30"/>
      <c r="W43" s="30"/>
      <c r="X43" s="30"/>
      <c r="Y43" s="30"/>
      <c r="Z43" s="30" t="s">
        <v>264</v>
      </c>
      <c r="AA43" s="30"/>
      <c r="AB43" s="30"/>
      <c r="AC43" s="30"/>
      <c r="AD43" s="30"/>
      <c r="AE43" s="30"/>
      <c r="AF43" s="30"/>
      <c r="AG43" s="30"/>
      <c r="AH43" s="30"/>
      <c r="AI43" s="30"/>
      <c r="AJ43" s="30"/>
      <c r="AK43" s="30"/>
      <c r="AL43" s="30"/>
      <c r="AM43" s="38" t="s">
        <v>525</v>
      </c>
      <c r="AN43" s="30" t="s">
        <v>526</v>
      </c>
      <c r="AO43" s="30" t="s">
        <v>485</v>
      </c>
      <c r="AP43" s="30"/>
      <c r="AQ43" s="30"/>
      <c r="AR43" s="30"/>
      <c r="AS43" s="30"/>
      <c r="AT43" s="30"/>
      <c r="AU43" s="30"/>
    </row>
    <row r="44" spans="1:47" ht="14" x14ac:dyDescent="0.15">
      <c r="A44" s="29">
        <v>43739.662579143522</v>
      </c>
      <c r="B44" s="30" t="s">
        <v>9</v>
      </c>
      <c r="C44" s="30"/>
      <c r="D44" s="30" t="s">
        <v>247</v>
      </c>
      <c r="E44" s="30" t="str">
        <f t="shared" si="0"/>
        <v>Harmony</v>
      </c>
      <c r="F44" s="35" t="str">
        <f t="shared" si="1"/>
        <v>Brooke Fuessel</v>
      </c>
      <c r="G44" s="32">
        <f t="shared" si="2"/>
        <v>0.83333333333333337</v>
      </c>
      <c r="H44" s="30">
        <f t="shared" si="8"/>
        <v>1</v>
      </c>
      <c r="I44" s="30">
        <f t="shared" si="5"/>
        <v>0.5</v>
      </c>
      <c r="J44" s="30">
        <f t="shared" si="4"/>
        <v>1</v>
      </c>
      <c r="K44" s="33">
        <v>0</v>
      </c>
      <c r="L44" s="33">
        <v>3</v>
      </c>
      <c r="M44" s="30"/>
      <c r="N44" s="30"/>
      <c r="O44" s="30"/>
      <c r="P44" s="30"/>
      <c r="Q44" s="30"/>
      <c r="R44" s="30"/>
      <c r="S44" s="30"/>
      <c r="T44" s="30"/>
      <c r="U44" s="30"/>
      <c r="V44" s="30"/>
      <c r="W44" s="30"/>
      <c r="X44" s="30"/>
      <c r="Y44" s="30"/>
      <c r="Z44" s="30" t="s">
        <v>268</v>
      </c>
      <c r="AA44" s="30"/>
      <c r="AB44" s="30"/>
      <c r="AC44" s="30"/>
      <c r="AD44" s="30"/>
      <c r="AE44" s="30"/>
      <c r="AF44" s="30"/>
      <c r="AG44" s="30"/>
      <c r="AH44" s="30"/>
      <c r="AI44" s="30"/>
      <c r="AJ44" s="30"/>
      <c r="AK44" s="30"/>
      <c r="AL44" s="30"/>
      <c r="AM44" s="30" t="s">
        <v>527</v>
      </c>
      <c r="AN44" s="30" t="s">
        <v>526</v>
      </c>
      <c r="AO44" s="39" t="s">
        <v>485</v>
      </c>
      <c r="AP44" s="30"/>
      <c r="AQ44" s="30"/>
      <c r="AR44" s="30"/>
      <c r="AS44" s="30"/>
      <c r="AT44" s="30"/>
      <c r="AU44" s="30"/>
    </row>
    <row r="45" spans="1:47" ht="14" x14ac:dyDescent="0.15">
      <c r="A45" s="29">
        <v>43739.662579814816</v>
      </c>
      <c r="B45" s="30" t="s">
        <v>9</v>
      </c>
      <c r="C45" s="30"/>
      <c r="D45" s="30" t="s">
        <v>247</v>
      </c>
      <c r="E45" s="30" t="str">
        <f t="shared" si="0"/>
        <v>Harmony</v>
      </c>
      <c r="F45" s="35" t="str">
        <f t="shared" si="1"/>
        <v>Elianai Reyes</v>
      </c>
      <c r="G45" s="32">
        <f t="shared" si="2"/>
        <v>0.5</v>
      </c>
      <c r="H45" s="30">
        <f t="shared" si="8"/>
        <v>0</v>
      </c>
      <c r="I45" s="30">
        <f t="shared" si="5"/>
        <v>0.5</v>
      </c>
      <c r="J45" s="30">
        <f t="shared" si="4"/>
        <v>1</v>
      </c>
      <c r="K45" s="33">
        <v>0</v>
      </c>
      <c r="L45" s="33">
        <v>3</v>
      </c>
      <c r="M45" s="30"/>
      <c r="N45" s="30"/>
      <c r="O45" s="30"/>
      <c r="P45" s="30"/>
      <c r="Q45" s="30"/>
      <c r="R45" s="30"/>
      <c r="S45" s="30"/>
      <c r="T45" s="30"/>
      <c r="U45" s="30"/>
      <c r="V45" s="30"/>
      <c r="W45" s="30"/>
      <c r="X45" s="30"/>
      <c r="Y45" s="30"/>
      <c r="Z45" s="30" t="s">
        <v>267</v>
      </c>
      <c r="AA45" s="30"/>
      <c r="AB45" s="30"/>
      <c r="AC45" s="30"/>
      <c r="AD45" s="30"/>
      <c r="AE45" s="30"/>
      <c r="AF45" s="30"/>
      <c r="AG45" s="30"/>
      <c r="AH45" s="30"/>
      <c r="AI45" s="30"/>
      <c r="AJ45" s="30"/>
      <c r="AK45" s="30"/>
      <c r="AL45" s="30"/>
      <c r="AM45" s="38" t="s">
        <v>528</v>
      </c>
      <c r="AN45" s="30" t="s">
        <v>526</v>
      </c>
      <c r="AO45" s="30" t="s">
        <v>485</v>
      </c>
      <c r="AP45" s="30"/>
      <c r="AQ45" s="30"/>
      <c r="AR45" s="30"/>
      <c r="AS45" s="30"/>
      <c r="AT45" s="30"/>
      <c r="AU45" s="30"/>
    </row>
    <row r="46" spans="1:47" ht="14" x14ac:dyDescent="0.15">
      <c r="A46" s="29">
        <v>43739.682736886578</v>
      </c>
      <c r="B46" s="30" t="s">
        <v>9</v>
      </c>
      <c r="C46" s="30"/>
      <c r="D46" s="30" t="s">
        <v>288</v>
      </c>
      <c r="E46" s="30" t="str">
        <f t="shared" si="0"/>
        <v>Hendrickson</v>
      </c>
      <c r="F46" s="35" t="str">
        <f t="shared" si="1"/>
        <v>Benjamin Pham</v>
      </c>
      <c r="G46" s="32">
        <f t="shared" si="2"/>
        <v>0.66666666666666663</v>
      </c>
      <c r="H46" s="30">
        <f t="shared" si="8"/>
        <v>1</v>
      </c>
      <c r="I46" s="30">
        <f t="shared" si="5"/>
        <v>0</v>
      </c>
      <c r="J46" s="30">
        <f t="shared" si="4"/>
        <v>1</v>
      </c>
      <c r="K46" s="33">
        <v>0</v>
      </c>
      <c r="L46" s="33">
        <v>3</v>
      </c>
      <c r="M46" s="30"/>
      <c r="N46" s="30"/>
      <c r="O46" s="30"/>
      <c r="P46" s="30"/>
      <c r="Q46" s="30"/>
      <c r="R46" s="30"/>
      <c r="S46" s="30"/>
      <c r="T46" s="30"/>
      <c r="U46" s="30"/>
      <c r="V46" s="30"/>
      <c r="W46" s="30"/>
      <c r="X46" s="30"/>
      <c r="Y46" s="30"/>
      <c r="Z46" s="30"/>
      <c r="AA46" s="30" t="s">
        <v>14</v>
      </c>
      <c r="AB46" s="30"/>
      <c r="AC46" s="30"/>
      <c r="AD46" s="30"/>
      <c r="AE46" s="30"/>
      <c r="AF46" s="30"/>
      <c r="AG46" s="30"/>
      <c r="AH46" s="30"/>
      <c r="AI46" s="30"/>
      <c r="AJ46" s="30"/>
      <c r="AK46" s="30"/>
      <c r="AL46" s="30"/>
      <c r="AM46" s="30" t="s">
        <v>492</v>
      </c>
      <c r="AN46" s="30" t="s">
        <v>497</v>
      </c>
      <c r="AO46" s="30" t="s">
        <v>483</v>
      </c>
      <c r="AP46" s="30"/>
      <c r="AQ46" s="30"/>
      <c r="AR46" s="30"/>
      <c r="AS46" s="30"/>
      <c r="AT46" s="30"/>
      <c r="AU46" s="30"/>
    </row>
    <row r="47" spans="1:47" ht="14" x14ac:dyDescent="0.15">
      <c r="A47" s="29">
        <v>43739.688456412041</v>
      </c>
      <c r="B47" s="30" t="s">
        <v>9</v>
      </c>
      <c r="C47" s="30"/>
      <c r="D47" s="30" t="s">
        <v>288</v>
      </c>
      <c r="E47" s="30" t="str">
        <f t="shared" si="0"/>
        <v>Hendrickson</v>
      </c>
      <c r="F47" s="35" t="str">
        <f t="shared" si="1"/>
        <v>Trayton Selissen</v>
      </c>
      <c r="G47" s="32">
        <f t="shared" si="2"/>
        <v>0.66666666666666663</v>
      </c>
      <c r="H47" s="30">
        <f t="shared" si="8"/>
        <v>1</v>
      </c>
      <c r="I47" s="30">
        <f t="shared" si="5"/>
        <v>0</v>
      </c>
      <c r="J47" s="30">
        <f t="shared" si="4"/>
        <v>1</v>
      </c>
      <c r="K47" s="33">
        <v>0</v>
      </c>
      <c r="L47" s="33">
        <v>3</v>
      </c>
      <c r="M47" s="30"/>
      <c r="N47" s="30"/>
      <c r="O47" s="30"/>
      <c r="P47" s="30"/>
      <c r="Q47" s="30"/>
      <c r="R47" s="30"/>
      <c r="S47" s="30"/>
      <c r="T47" s="30"/>
      <c r="U47" s="30"/>
      <c r="V47" s="30"/>
      <c r="W47" s="30"/>
      <c r="X47" s="30"/>
      <c r="Y47" s="30"/>
      <c r="Z47" s="30"/>
      <c r="AA47" s="30" t="s">
        <v>59</v>
      </c>
      <c r="AB47" s="30"/>
      <c r="AC47" s="30"/>
      <c r="AD47" s="30"/>
      <c r="AE47" s="30"/>
      <c r="AF47" s="30"/>
      <c r="AG47" s="30"/>
      <c r="AH47" s="30"/>
      <c r="AI47" s="30"/>
      <c r="AJ47" s="30"/>
      <c r="AK47" s="30"/>
      <c r="AL47" s="30"/>
      <c r="AM47" s="30" t="s">
        <v>529</v>
      </c>
      <c r="AN47" s="30" t="s">
        <v>497</v>
      </c>
      <c r="AO47" s="30" t="s">
        <v>471</v>
      </c>
      <c r="AP47" s="30"/>
      <c r="AQ47" s="30"/>
      <c r="AR47" s="30"/>
      <c r="AS47" s="30"/>
      <c r="AT47" s="30"/>
      <c r="AU47" s="30"/>
    </row>
    <row r="48" spans="1:47" ht="14" x14ac:dyDescent="0.15">
      <c r="A48" s="29">
        <v>43739.688933078709</v>
      </c>
      <c r="B48" s="30" t="s">
        <v>9</v>
      </c>
      <c r="C48" s="30"/>
      <c r="D48" s="30" t="s">
        <v>288</v>
      </c>
      <c r="E48" s="30" t="str">
        <f t="shared" si="0"/>
        <v>Hendrickson</v>
      </c>
      <c r="F48" s="35" t="str">
        <f t="shared" si="1"/>
        <v>Kayleigh Roberts</v>
      </c>
      <c r="G48" s="32">
        <f t="shared" si="2"/>
        <v>0.66666666666666663</v>
      </c>
      <c r="H48" s="30">
        <f t="shared" si="8"/>
        <v>1</v>
      </c>
      <c r="I48" s="30">
        <f t="shared" si="5"/>
        <v>0</v>
      </c>
      <c r="J48" s="30">
        <f t="shared" si="4"/>
        <v>1</v>
      </c>
      <c r="K48" s="33">
        <v>0</v>
      </c>
      <c r="L48" s="33">
        <v>3</v>
      </c>
      <c r="M48" s="30"/>
      <c r="N48" s="30"/>
      <c r="O48" s="30"/>
      <c r="P48" s="30"/>
      <c r="Q48" s="30"/>
      <c r="R48" s="30"/>
      <c r="S48" s="30"/>
      <c r="T48" s="30"/>
      <c r="U48" s="30"/>
      <c r="V48" s="30"/>
      <c r="W48" s="30"/>
      <c r="X48" s="30"/>
      <c r="Y48" s="30"/>
      <c r="Z48" s="30"/>
      <c r="AA48" s="30" t="s">
        <v>35</v>
      </c>
      <c r="AB48" s="30"/>
      <c r="AC48" s="30"/>
      <c r="AD48" s="30"/>
      <c r="AE48" s="30"/>
      <c r="AF48" s="30"/>
      <c r="AG48" s="30"/>
      <c r="AH48" s="30"/>
      <c r="AI48" s="30"/>
      <c r="AJ48" s="30"/>
      <c r="AK48" s="30"/>
      <c r="AL48" s="30"/>
      <c r="AM48" s="30" t="s">
        <v>492</v>
      </c>
      <c r="AN48" s="30" t="s">
        <v>497</v>
      </c>
      <c r="AO48" s="30" t="s">
        <v>530</v>
      </c>
      <c r="AP48" s="30"/>
      <c r="AQ48" s="30"/>
      <c r="AR48" s="30"/>
      <c r="AS48" s="30"/>
      <c r="AT48" s="30"/>
      <c r="AU48" s="30"/>
    </row>
    <row r="49" spans="1:47" ht="14" x14ac:dyDescent="0.15">
      <c r="A49" s="29">
        <v>43739.697007766204</v>
      </c>
      <c r="B49" s="30" t="s">
        <v>9</v>
      </c>
      <c r="C49" s="30"/>
      <c r="D49" s="30" t="s">
        <v>288</v>
      </c>
      <c r="E49" s="30" t="str">
        <f t="shared" si="0"/>
        <v>Hendrickson</v>
      </c>
      <c r="F49" s="35" t="str">
        <f t="shared" si="1"/>
        <v>Omar Islam</v>
      </c>
      <c r="G49" s="32">
        <f t="shared" si="2"/>
        <v>1</v>
      </c>
      <c r="H49" s="30">
        <f t="shared" si="8"/>
        <v>1</v>
      </c>
      <c r="I49" s="30">
        <f t="shared" si="5"/>
        <v>1</v>
      </c>
      <c r="J49" s="30">
        <f t="shared" si="4"/>
        <v>1</v>
      </c>
      <c r="K49" s="33">
        <v>0</v>
      </c>
      <c r="L49" s="33">
        <v>3</v>
      </c>
      <c r="M49" s="30"/>
      <c r="N49" s="30"/>
      <c r="O49" s="30"/>
      <c r="P49" s="30"/>
      <c r="Q49" s="30"/>
      <c r="R49" s="30"/>
      <c r="S49" s="30"/>
      <c r="T49" s="30"/>
      <c r="U49" s="30"/>
      <c r="V49" s="30"/>
      <c r="W49" s="30"/>
      <c r="X49" s="30"/>
      <c r="Y49" s="30"/>
      <c r="Z49" s="30"/>
      <c r="AA49" s="30" t="s">
        <v>51</v>
      </c>
      <c r="AB49" s="30"/>
      <c r="AC49" s="30"/>
      <c r="AD49" s="30"/>
      <c r="AE49" s="30"/>
      <c r="AF49" s="30"/>
      <c r="AG49" s="30"/>
      <c r="AH49" s="30"/>
      <c r="AI49" s="30"/>
      <c r="AJ49" s="30"/>
      <c r="AK49" s="30"/>
      <c r="AL49" s="30"/>
      <c r="AM49" s="30" t="s">
        <v>531</v>
      </c>
      <c r="AN49" s="30" t="s">
        <v>532</v>
      </c>
      <c r="AO49" s="30" t="s">
        <v>485</v>
      </c>
      <c r="AP49" s="30"/>
      <c r="AQ49" s="30"/>
      <c r="AR49" s="30"/>
      <c r="AS49" s="30"/>
      <c r="AT49" s="30"/>
      <c r="AU49" s="30"/>
    </row>
    <row r="50" spans="1:47" ht="14" x14ac:dyDescent="0.15">
      <c r="A50" s="29">
        <v>43739.711347430552</v>
      </c>
      <c r="B50" s="30" t="s">
        <v>9</v>
      </c>
      <c r="C50" s="30"/>
      <c r="D50" s="30" t="s">
        <v>288</v>
      </c>
      <c r="E50" s="30" t="str">
        <f t="shared" si="0"/>
        <v>Hendrickson</v>
      </c>
      <c r="F50" s="35" t="str">
        <f t="shared" si="1"/>
        <v>Matthew Hernandez</v>
      </c>
      <c r="G50" s="32">
        <f t="shared" si="2"/>
        <v>0.66666666666666663</v>
      </c>
      <c r="H50" s="30">
        <f t="shared" si="8"/>
        <v>1</v>
      </c>
      <c r="I50" s="30">
        <f t="shared" si="5"/>
        <v>0</v>
      </c>
      <c r="J50" s="30">
        <f t="shared" si="4"/>
        <v>1</v>
      </c>
      <c r="K50" s="33">
        <v>0</v>
      </c>
      <c r="L50" s="33">
        <v>3</v>
      </c>
      <c r="M50" s="30"/>
      <c r="N50" s="30"/>
      <c r="O50" s="30"/>
      <c r="P50" s="30"/>
      <c r="Q50" s="30"/>
      <c r="R50" s="30"/>
      <c r="S50" s="30"/>
      <c r="T50" s="30"/>
      <c r="U50" s="30"/>
      <c r="V50" s="30"/>
      <c r="W50" s="30"/>
      <c r="X50" s="30"/>
      <c r="Y50" s="30"/>
      <c r="Z50" s="30"/>
      <c r="AA50" s="30" t="s">
        <v>39</v>
      </c>
      <c r="AB50" s="30"/>
      <c r="AC50" s="30"/>
      <c r="AD50" s="30"/>
      <c r="AE50" s="30"/>
      <c r="AF50" s="30"/>
      <c r="AG50" s="30"/>
      <c r="AH50" s="30"/>
      <c r="AI50" s="30"/>
      <c r="AJ50" s="30"/>
      <c r="AK50" s="30"/>
      <c r="AL50" s="30"/>
      <c r="AM50" s="30" t="s">
        <v>472</v>
      </c>
      <c r="AN50" s="30" t="s">
        <v>497</v>
      </c>
      <c r="AO50" s="30" t="s">
        <v>483</v>
      </c>
      <c r="AP50" s="30"/>
      <c r="AQ50" s="30"/>
      <c r="AR50" s="30"/>
      <c r="AS50" s="30"/>
      <c r="AT50" s="30"/>
      <c r="AU50" s="30"/>
    </row>
    <row r="51" spans="1:47" ht="14" x14ac:dyDescent="0.15">
      <c r="A51" s="29">
        <v>43739.711368611112</v>
      </c>
      <c r="B51" s="30" t="s">
        <v>9</v>
      </c>
      <c r="C51" s="30"/>
      <c r="D51" s="30" t="s">
        <v>288</v>
      </c>
      <c r="E51" s="30" t="str">
        <f t="shared" si="0"/>
        <v>Hendrickson</v>
      </c>
      <c r="F51" s="35" t="str">
        <f t="shared" si="1"/>
        <v>Laura Torres Cortez</v>
      </c>
      <c r="G51" s="32">
        <f t="shared" si="2"/>
        <v>0.66666666666666663</v>
      </c>
      <c r="H51" s="30">
        <f t="shared" si="8"/>
        <v>1</v>
      </c>
      <c r="I51" s="30">
        <f t="shared" si="5"/>
        <v>0</v>
      </c>
      <c r="J51" s="30">
        <f t="shared" si="4"/>
        <v>1</v>
      </c>
      <c r="K51" s="33">
        <v>0</v>
      </c>
      <c r="L51" s="33">
        <v>3</v>
      </c>
      <c r="M51" s="30"/>
      <c r="N51" s="30"/>
      <c r="O51" s="30"/>
      <c r="P51" s="30"/>
      <c r="Q51" s="30"/>
      <c r="R51" s="30"/>
      <c r="S51" s="30"/>
      <c r="T51" s="30"/>
      <c r="U51" s="30"/>
      <c r="V51" s="30"/>
      <c r="W51" s="30"/>
      <c r="X51" s="30"/>
      <c r="Y51" s="30"/>
      <c r="Z51" s="30"/>
      <c r="AA51" s="30" t="s">
        <v>37</v>
      </c>
      <c r="AB51" s="30"/>
      <c r="AC51" s="30"/>
      <c r="AD51" s="30"/>
      <c r="AE51" s="30"/>
      <c r="AF51" s="30"/>
      <c r="AG51" s="30"/>
      <c r="AH51" s="30"/>
      <c r="AI51" s="30"/>
      <c r="AJ51" s="30"/>
      <c r="AK51" s="30"/>
      <c r="AL51" s="30"/>
      <c r="AM51" s="30" t="s">
        <v>492</v>
      </c>
      <c r="AN51" s="30" t="s">
        <v>533</v>
      </c>
      <c r="AO51" s="30" t="s">
        <v>485</v>
      </c>
      <c r="AP51" s="30"/>
      <c r="AQ51" s="30"/>
      <c r="AR51" s="30"/>
      <c r="AS51" s="30"/>
      <c r="AT51" s="30"/>
      <c r="AU51" s="30"/>
    </row>
    <row r="52" spans="1:47" ht="14" x14ac:dyDescent="0.15">
      <c r="A52" s="29">
        <v>43739.71156703704</v>
      </c>
      <c r="B52" s="30" t="s">
        <v>9</v>
      </c>
      <c r="C52" s="30"/>
      <c r="D52" s="30" t="s">
        <v>288</v>
      </c>
      <c r="E52" s="30" t="str">
        <f t="shared" si="0"/>
        <v>Hendrickson</v>
      </c>
      <c r="F52" s="35" t="str">
        <f t="shared" si="1"/>
        <v>Pranit Arya</v>
      </c>
      <c r="G52" s="32">
        <f t="shared" si="2"/>
        <v>1</v>
      </c>
      <c r="H52" s="30">
        <f t="shared" si="8"/>
        <v>1</v>
      </c>
      <c r="I52" s="30">
        <f t="shared" si="5"/>
        <v>1</v>
      </c>
      <c r="J52" s="30">
        <f t="shared" si="4"/>
        <v>1</v>
      </c>
      <c r="K52" s="33">
        <v>0</v>
      </c>
      <c r="L52" s="33">
        <v>3</v>
      </c>
      <c r="M52" s="30"/>
      <c r="N52" s="30"/>
      <c r="O52" s="30"/>
      <c r="P52" s="30"/>
      <c r="Q52" s="30"/>
      <c r="R52" s="30"/>
      <c r="S52" s="30"/>
      <c r="T52" s="30"/>
      <c r="U52" s="30"/>
      <c r="V52" s="30"/>
      <c r="W52" s="30"/>
      <c r="X52" s="30"/>
      <c r="Y52" s="30"/>
      <c r="Z52" s="30"/>
      <c r="AA52" s="30" t="s">
        <v>55</v>
      </c>
      <c r="AB52" s="30"/>
      <c r="AC52" s="30"/>
      <c r="AD52" s="30"/>
      <c r="AE52" s="30"/>
      <c r="AF52" s="30"/>
      <c r="AG52" s="30"/>
      <c r="AH52" s="30"/>
      <c r="AI52" s="30"/>
      <c r="AJ52" s="30"/>
      <c r="AK52" s="30"/>
      <c r="AL52" s="30"/>
      <c r="AM52" s="30" t="s">
        <v>534</v>
      </c>
      <c r="AN52" s="30" t="s">
        <v>476</v>
      </c>
      <c r="AO52" s="30" t="s">
        <v>483</v>
      </c>
      <c r="AP52" s="30"/>
      <c r="AQ52" s="30"/>
      <c r="AR52" s="30"/>
      <c r="AS52" s="30"/>
      <c r="AT52" s="30"/>
      <c r="AU52" s="30"/>
    </row>
    <row r="53" spans="1:47" ht="14" x14ac:dyDescent="0.15">
      <c r="A53" s="29">
        <v>43739.711756365738</v>
      </c>
      <c r="B53" s="30" t="s">
        <v>9</v>
      </c>
      <c r="C53" s="30"/>
      <c r="D53" s="30" t="s">
        <v>288</v>
      </c>
      <c r="E53" s="30" t="str">
        <f t="shared" si="0"/>
        <v>Hendrickson</v>
      </c>
      <c r="F53" s="35" t="str">
        <f t="shared" si="1"/>
        <v>Raafeh Ahmed</v>
      </c>
      <c r="G53" s="32">
        <f t="shared" si="2"/>
        <v>0.66666666666666663</v>
      </c>
      <c r="H53" s="30">
        <f t="shared" si="8"/>
        <v>1</v>
      </c>
      <c r="I53" s="30">
        <f t="shared" si="5"/>
        <v>0</v>
      </c>
      <c r="J53" s="30">
        <f t="shared" si="4"/>
        <v>1</v>
      </c>
      <c r="K53" s="33">
        <v>0</v>
      </c>
      <c r="L53" s="33">
        <v>3</v>
      </c>
      <c r="M53" s="30"/>
      <c r="N53" s="30"/>
      <c r="O53" s="30"/>
      <c r="P53" s="30"/>
      <c r="Q53" s="30"/>
      <c r="R53" s="30"/>
      <c r="S53" s="30"/>
      <c r="T53" s="30"/>
      <c r="U53" s="30"/>
      <c r="V53" s="30"/>
      <c r="W53" s="30"/>
      <c r="X53" s="30"/>
      <c r="Y53" s="30"/>
      <c r="Z53" s="30"/>
      <c r="AA53" s="30" t="s">
        <v>57</v>
      </c>
      <c r="AB53" s="30"/>
      <c r="AC53" s="30"/>
      <c r="AD53" s="30"/>
      <c r="AE53" s="30"/>
      <c r="AF53" s="30"/>
      <c r="AG53" s="30"/>
      <c r="AH53" s="30"/>
      <c r="AI53" s="30"/>
      <c r="AJ53" s="30"/>
      <c r="AK53" s="30"/>
      <c r="AL53" s="30"/>
      <c r="AM53" s="30" t="s">
        <v>492</v>
      </c>
      <c r="AN53" s="30" t="s">
        <v>497</v>
      </c>
      <c r="AO53" s="30" t="s">
        <v>471</v>
      </c>
      <c r="AP53" s="30"/>
      <c r="AQ53" s="30"/>
      <c r="AR53" s="30"/>
      <c r="AS53" s="30"/>
      <c r="AT53" s="30"/>
      <c r="AU53" s="30"/>
    </row>
    <row r="54" spans="1:47" ht="14" x14ac:dyDescent="0.15">
      <c r="A54" s="29">
        <v>43739.711915578708</v>
      </c>
      <c r="B54" s="30" t="s">
        <v>9</v>
      </c>
      <c r="C54" s="30"/>
      <c r="D54" s="30" t="s">
        <v>288</v>
      </c>
      <c r="E54" s="30" t="str">
        <f t="shared" si="0"/>
        <v>Hendrickson</v>
      </c>
      <c r="F54" s="35" t="str">
        <f t="shared" si="1"/>
        <v>Oneza Vhora</v>
      </c>
      <c r="G54" s="32">
        <f t="shared" si="2"/>
        <v>0.66666666666666663</v>
      </c>
      <c r="H54" s="30">
        <f t="shared" si="8"/>
        <v>1</v>
      </c>
      <c r="I54" s="30">
        <f t="shared" si="5"/>
        <v>0</v>
      </c>
      <c r="J54" s="30">
        <f t="shared" si="4"/>
        <v>1</v>
      </c>
      <c r="K54" s="33">
        <v>0</v>
      </c>
      <c r="L54" s="33">
        <v>3</v>
      </c>
      <c r="M54" s="30"/>
      <c r="N54" s="30"/>
      <c r="O54" s="30"/>
      <c r="P54" s="30"/>
      <c r="Q54" s="30"/>
      <c r="R54" s="30"/>
      <c r="S54" s="30"/>
      <c r="T54" s="30"/>
      <c r="U54" s="30"/>
      <c r="V54" s="30"/>
      <c r="W54" s="30"/>
      <c r="X54" s="30"/>
      <c r="Y54" s="30"/>
      <c r="Z54" s="30"/>
      <c r="AA54" s="30" t="s">
        <v>53</v>
      </c>
      <c r="AB54" s="30"/>
      <c r="AC54" s="30"/>
      <c r="AD54" s="30"/>
      <c r="AE54" s="30"/>
      <c r="AF54" s="30"/>
      <c r="AG54" s="30"/>
      <c r="AH54" s="30"/>
      <c r="AI54" s="30"/>
      <c r="AJ54" s="30"/>
      <c r="AK54" s="30"/>
      <c r="AL54" s="30"/>
      <c r="AM54" s="30" t="s">
        <v>472</v>
      </c>
      <c r="AN54" s="30" t="s">
        <v>497</v>
      </c>
      <c r="AO54" s="30" t="s">
        <v>485</v>
      </c>
      <c r="AP54" s="30"/>
      <c r="AQ54" s="30"/>
      <c r="AR54" s="30"/>
      <c r="AS54" s="30"/>
      <c r="AT54" s="30"/>
      <c r="AU54" s="30"/>
    </row>
    <row r="55" spans="1:47" ht="14" x14ac:dyDescent="0.15">
      <c r="A55" s="29">
        <v>43739.711960416666</v>
      </c>
      <c r="B55" s="30" t="s">
        <v>9</v>
      </c>
      <c r="C55" s="30"/>
      <c r="D55" s="30" t="s">
        <v>288</v>
      </c>
      <c r="E55" s="30" t="str">
        <f t="shared" si="0"/>
        <v>Hendrickson</v>
      </c>
      <c r="F55" s="35" t="str">
        <f t="shared" si="1"/>
        <v>Janvi Patel</v>
      </c>
      <c r="G55" s="32">
        <f t="shared" si="2"/>
        <v>0.66666666666666663</v>
      </c>
      <c r="H55" s="30">
        <f t="shared" si="8"/>
        <v>1</v>
      </c>
      <c r="I55" s="30">
        <f t="shared" si="5"/>
        <v>0</v>
      </c>
      <c r="J55" s="30">
        <f t="shared" si="4"/>
        <v>1</v>
      </c>
      <c r="K55" s="33">
        <v>0</v>
      </c>
      <c r="L55" s="33">
        <v>3</v>
      </c>
      <c r="M55" s="30"/>
      <c r="N55" s="30"/>
      <c r="O55" s="30"/>
      <c r="P55" s="30"/>
      <c r="Q55" s="30"/>
      <c r="R55" s="30"/>
      <c r="S55" s="30"/>
      <c r="T55" s="30"/>
      <c r="U55" s="30"/>
      <c r="V55" s="30"/>
      <c r="W55" s="30"/>
      <c r="X55" s="30"/>
      <c r="Y55" s="30"/>
      <c r="Z55" s="30"/>
      <c r="AA55" s="30" t="s">
        <v>29</v>
      </c>
      <c r="AB55" s="30"/>
      <c r="AC55" s="30"/>
      <c r="AD55" s="30"/>
      <c r="AE55" s="30"/>
      <c r="AF55" s="30"/>
      <c r="AG55" s="30"/>
      <c r="AH55" s="30"/>
      <c r="AI55" s="30"/>
      <c r="AJ55" s="30"/>
      <c r="AK55" s="30"/>
      <c r="AL55" s="30"/>
      <c r="AM55" s="30" t="s">
        <v>472</v>
      </c>
      <c r="AN55" s="30" t="s">
        <v>497</v>
      </c>
      <c r="AO55" s="30" t="s">
        <v>485</v>
      </c>
      <c r="AP55" s="30"/>
      <c r="AQ55" s="30"/>
      <c r="AR55" s="30"/>
      <c r="AS55" s="30"/>
      <c r="AT55" s="30"/>
      <c r="AU55" s="30"/>
    </row>
    <row r="56" spans="1:47" ht="14" x14ac:dyDescent="0.15">
      <c r="A56" s="29">
        <v>43739.712250243057</v>
      </c>
      <c r="B56" s="30" t="s">
        <v>9</v>
      </c>
      <c r="C56" s="30"/>
      <c r="D56" s="30" t="s">
        <v>288</v>
      </c>
      <c r="E56" s="30" t="str">
        <f t="shared" si="0"/>
        <v>Hendrickson</v>
      </c>
      <c r="F56" s="35" t="str">
        <f t="shared" si="1"/>
        <v>Nanda Prasad</v>
      </c>
      <c r="G56" s="32">
        <f t="shared" si="2"/>
        <v>0.83333333333333337</v>
      </c>
      <c r="H56" s="30">
        <f t="shared" si="8"/>
        <v>1</v>
      </c>
      <c r="I56" s="30">
        <f t="shared" si="5"/>
        <v>0.5</v>
      </c>
      <c r="J56" s="30">
        <f t="shared" si="4"/>
        <v>1</v>
      </c>
      <c r="K56" s="33">
        <v>0</v>
      </c>
      <c r="L56" s="33">
        <v>3</v>
      </c>
      <c r="M56" s="30"/>
      <c r="N56" s="30"/>
      <c r="O56" s="30"/>
      <c r="P56" s="30"/>
      <c r="Q56" s="30"/>
      <c r="R56" s="30"/>
      <c r="S56" s="30"/>
      <c r="T56" s="30"/>
      <c r="U56" s="30"/>
      <c r="V56" s="30"/>
      <c r="W56" s="30"/>
      <c r="X56" s="30"/>
      <c r="Y56" s="30"/>
      <c r="Z56" s="30"/>
      <c r="AA56" s="30" t="s">
        <v>49</v>
      </c>
      <c r="AB56" s="30"/>
      <c r="AC56" s="30"/>
      <c r="AD56" s="30"/>
      <c r="AE56" s="30"/>
      <c r="AF56" s="30"/>
      <c r="AG56" s="30"/>
      <c r="AH56" s="30"/>
      <c r="AI56" s="30"/>
      <c r="AJ56" s="30"/>
      <c r="AK56" s="30"/>
      <c r="AL56" s="30"/>
      <c r="AM56" s="30" t="s">
        <v>535</v>
      </c>
      <c r="AN56" s="30" t="s">
        <v>526</v>
      </c>
      <c r="AO56" s="30" t="s">
        <v>485</v>
      </c>
      <c r="AP56" s="30"/>
      <c r="AQ56" s="30"/>
      <c r="AR56" s="30"/>
      <c r="AS56" s="30"/>
      <c r="AT56" s="30"/>
      <c r="AU56" s="30"/>
    </row>
    <row r="57" spans="1:47" ht="14" x14ac:dyDescent="0.15">
      <c r="A57" s="29">
        <v>43739.712548437499</v>
      </c>
      <c r="B57" s="30" t="s">
        <v>9</v>
      </c>
      <c r="C57" s="30"/>
      <c r="D57" s="30" t="s">
        <v>288</v>
      </c>
      <c r="E57" s="30" t="str">
        <f t="shared" si="0"/>
        <v>Hendrickson</v>
      </c>
      <c r="F57" s="35" t="str">
        <f t="shared" si="1"/>
        <v>Moustapha Toure</v>
      </c>
      <c r="G57" s="32">
        <f t="shared" si="2"/>
        <v>1</v>
      </c>
      <c r="H57" s="30">
        <f t="shared" si="8"/>
        <v>1</v>
      </c>
      <c r="I57" s="30">
        <f t="shared" si="5"/>
        <v>1</v>
      </c>
      <c r="J57" s="30">
        <f t="shared" si="4"/>
        <v>1</v>
      </c>
      <c r="K57" s="33">
        <v>0</v>
      </c>
      <c r="L57" s="33">
        <v>3</v>
      </c>
      <c r="M57" s="30"/>
      <c r="N57" s="30"/>
      <c r="O57" s="30"/>
      <c r="P57" s="30"/>
      <c r="Q57" s="30"/>
      <c r="R57" s="30"/>
      <c r="S57" s="30"/>
      <c r="T57" s="30"/>
      <c r="U57" s="30"/>
      <c r="V57" s="30"/>
      <c r="W57" s="30"/>
      <c r="X57" s="30"/>
      <c r="Y57" s="30"/>
      <c r="Z57" s="30"/>
      <c r="AA57" s="30" t="s">
        <v>45</v>
      </c>
      <c r="AB57" s="30"/>
      <c r="AC57" s="30"/>
      <c r="AD57" s="30"/>
      <c r="AE57" s="30"/>
      <c r="AF57" s="30"/>
      <c r="AG57" s="30"/>
      <c r="AH57" s="30"/>
      <c r="AI57" s="30"/>
      <c r="AJ57" s="30"/>
      <c r="AK57" s="30"/>
      <c r="AL57" s="30"/>
      <c r="AM57" s="30" t="s">
        <v>472</v>
      </c>
      <c r="AN57" s="30" t="s">
        <v>476</v>
      </c>
      <c r="AO57" s="30" t="s">
        <v>471</v>
      </c>
      <c r="AP57" s="30"/>
      <c r="AQ57" s="30"/>
      <c r="AR57" s="30"/>
      <c r="AS57" s="30"/>
      <c r="AT57" s="30"/>
      <c r="AU57" s="30"/>
    </row>
    <row r="58" spans="1:47" ht="14" x14ac:dyDescent="0.15">
      <c r="A58" s="29">
        <v>43739.712615821758</v>
      </c>
      <c r="B58" s="30" t="s">
        <v>9</v>
      </c>
      <c r="C58" s="30"/>
      <c r="D58" s="30" t="s">
        <v>288</v>
      </c>
      <c r="E58" s="30" t="str">
        <f t="shared" si="0"/>
        <v>Hendrickson</v>
      </c>
      <c r="F58" s="35" t="str">
        <f t="shared" si="1"/>
        <v>Isabella Gangle</v>
      </c>
      <c r="G58" s="32">
        <f t="shared" si="2"/>
        <v>0.83333333333333337</v>
      </c>
      <c r="H58" s="30">
        <f t="shared" si="8"/>
        <v>1</v>
      </c>
      <c r="I58" s="30">
        <f t="shared" si="5"/>
        <v>0.5</v>
      </c>
      <c r="J58" s="30">
        <f t="shared" si="4"/>
        <v>1</v>
      </c>
      <c r="K58" s="33">
        <v>0</v>
      </c>
      <c r="L58" s="33">
        <v>3</v>
      </c>
      <c r="M58" s="30"/>
      <c r="N58" s="30"/>
      <c r="O58" s="30"/>
      <c r="P58" s="30"/>
      <c r="Q58" s="30"/>
      <c r="R58" s="30"/>
      <c r="S58" s="30"/>
      <c r="T58" s="30"/>
      <c r="U58" s="30"/>
      <c r="V58" s="30"/>
      <c r="W58" s="30"/>
      <c r="X58" s="30"/>
      <c r="Y58" s="30"/>
      <c r="Z58" s="30"/>
      <c r="AA58" s="30" t="s">
        <v>27</v>
      </c>
      <c r="AB58" s="30"/>
      <c r="AC58" s="30"/>
      <c r="AD58" s="30"/>
      <c r="AE58" s="30"/>
      <c r="AF58" s="30"/>
      <c r="AG58" s="30"/>
      <c r="AH58" s="30"/>
      <c r="AI58" s="30"/>
      <c r="AJ58" s="30"/>
      <c r="AK58" s="30"/>
      <c r="AL58" s="30"/>
      <c r="AM58" s="30" t="s">
        <v>536</v>
      </c>
      <c r="AN58" s="30" t="s">
        <v>526</v>
      </c>
      <c r="AO58" s="30" t="s">
        <v>485</v>
      </c>
      <c r="AP58" s="30"/>
      <c r="AQ58" s="30"/>
      <c r="AR58" s="30"/>
      <c r="AS58" s="30"/>
      <c r="AT58" s="30"/>
      <c r="AU58" s="30"/>
    </row>
    <row r="59" spans="1:47" ht="14" x14ac:dyDescent="0.15">
      <c r="A59" s="29">
        <v>43739.712928078705</v>
      </c>
      <c r="B59" s="30" t="s">
        <v>9</v>
      </c>
      <c r="C59" s="30"/>
      <c r="D59" s="30" t="s">
        <v>288</v>
      </c>
      <c r="E59" s="30" t="str">
        <f t="shared" si="0"/>
        <v>Hendrickson</v>
      </c>
      <c r="F59" s="35" t="str">
        <f t="shared" si="1"/>
        <v>Favour Ajie</v>
      </c>
      <c r="G59" s="32">
        <f t="shared" si="2"/>
        <v>0.66666666666666663</v>
      </c>
      <c r="H59" s="30">
        <f t="shared" si="8"/>
        <v>1</v>
      </c>
      <c r="I59" s="30">
        <f t="shared" si="5"/>
        <v>0</v>
      </c>
      <c r="J59" s="30">
        <f t="shared" si="4"/>
        <v>1</v>
      </c>
      <c r="K59" s="33">
        <v>0</v>
      </c>
      <c r="L59" s="33">
        <v>3</v>
      </c>
      <c r="M59" s="30"/>
      <c r="N59" s="30"/>
      <c r="O59" s="30"/>
      <c r="P59" s="30"/>
      <c r="Q59" s="30"/>
      <c r="R59" s="30"/>
      <c r="S59" s="30"/>
      <c r="T59" s="30"/>
      <c r="U59" s="30"/>
      <c r="V59" s="30"/>
      <c r="W59" s="30"/>
      <c r="X59" s="30"/>
      <c r="Y59" s="30"/>
      <c r="Z59" s="30"/>
      <c r="AA59" s="30" t="s">
        <v>22</v>
      </c>
      <c r="AB59" s="30"/>
      <c r="AC59" s="30"/>
      <c r="AD59" s="30"/>
      <c r="AE59" s="30"/>
      <c r="AF59" s="30"/>
      <c r="AG59" s="30"/>
      <c r="AH59" s="30"/>
      <c r="AI59" s="30"/>
      <c r="AJ59" s="30"/>
      <c r="AK59" s="30"/>
      <c r="AL59" s="30"/>
      <c r="AM59" s="30" t="s">
        <v>472</v>
      </c>
      <c r="AN59" s="30" t="s">
        <v>537</v>
      </c>
      <c r="AO59" s="30" t="s">
        <v>485</v>
      </c>
      <c r="AP59" s="30"/>
      <c r="AQ59" s="30"/>
      <c r="AR59" s="30"/>
      <c r="AS59" s="30"/>
      <c r="AT59" s="30"/>
      <c r="AU59" s="30"/>
    </row>
    <row r="60" spans="1:47" ht="14" x14ac:dyDescent="0.15">
      <c r="A60" s="29">
        <v>43739.713163101856</v>
      </c>
      <c r="B60" s="30" t="s">
        <v>9</v>
      </c>
      <c r="C60" s="30"/>
      <c r="D60" s="30" t="s">
        <v>288</v>
      </c>
      <c r="E60" s="30" t="str">
        <f t="shared" si="0"/>
        <v>Hendrickson</v>
      </c>
      <c r="F60" s="35" t="str">
        <f t="shared" si="1"/>
        <v>Monae Thompson</v>
      </c>
      <c r="G60" s="32">
        <f t="shared" si="2"/>
        <v>1</v>
      </c>
      <c r="H60" s="30">
        <f t="shared" si="8"/>
        <v>1</v>
      </c>
      <c r="I60" s="30">
        <f t="shared" si="5"/>
        <v>1</v>
      </c>
      <c r="J60" s="30">
        <f t="shared" si="4"/>
        <v>1</v>
      </c>
      <c r="K60" s="33">
        <v>0</v>
      </c>
      <c r="L60" s="33">
        <v>3</v>
      </c>
      <c r="M60" s="30"/>
      <c r="N60" s="30"/>
      <c r="O60" s="30"/>
      <c r="P60" s="30"/>
      <c r="Q60" s="30"/>
      <c r="R60" s="30"/>
      <c r="S60" s="30"/>
      <c r="T60" s="30"/>
      <c r="U60" s="30"/>
      <c r="V60" s="30"/>
      <c r="W60" s="30"/>
      <c r="X60" s="30"/>
      <c r="Y60" s="30"/>
      <c r="Z60" s="30"/>
      <c r="AA60" s="30" t="s">
        <v>43</v>
      </c>
      <c r="AB60" s="30"/>
      <c r="AC60" s="30"/>
      <c r="AD60" s="30"/>
      <c r="AE60" s="30"/>
      <c r="AF60" s="30"/>
      <c r="AG60" s="30"/>
      <c r="AH60" s="30"/>
      <c r="AI60" s="30"/>
      <c r="AJ60" s="30"/>
      <c r="AK60" s="30"/>
      <c r="AL60" s="30"/>
      <c r="AM60" s="30" t="s">
        <v>538</v>
      </c>
      <c r="AN60" s="30" t="s">
        <v>476</v>
      </c>
      <c r="AO60" s="30" t="s">
        <v>539</v>
      </c>
      <c r="AP60" s="30"/>
      <c r="AQ60" s="30"/>
      <c r="AR60" s="30"/>
      <c r="AS60" s="30"/>
      <c r="AT60" s="30"/>
      <c r="AU60" s="30"/>
    </row>
    <row r="61" spans="1:47" ht="14" x14ac:dyDescent="0.15">
      <c r="A61" s="29">
        <v>43739.713227129629</v>
      </c>
      <c r="B61" s="30" t="s">
        <v>9</v>
      </c>
      <c r="C61" s="30"/>
      <c r="D61" s="30" t="s">
        <v>288</v>
      </c>
      <c r="E61" s="30" t="str">
        <f t="shared" si="0"/>
        <v>Hendrickson</v>
      </c>
      <c r="F61" s="35" t="str">
        <f t="shared" si="1"/>
        <v>Adam Moussa</v>
      </c>
      <c r="G61" s="32">
        <f t="shared" si="2"/>
        <v>0.83333333333333337</v>
      </c>
      <c r="H61" s="30">
        <f t="shared" si="8"/>
        <v>1</v>
      </c>
      <c r="I61" s="30">
        <f t="shared" si="5"/>
        <v>0.5</v>
      </c>
      <c r="J61" s="30">
        <f t="shared" si="4"/>
        <v>1</v>
      </c>
      <c r="K61" s="33">
        <v>0</v>
      </c>
      <c r="L61" s="33">
        <v>3</v>
      </c>
      <c r="M61" s="30"/>
      <c r="N61" s="30"/>
      <c r="O61" s="30"/>
      <c r="P61" s="30"/>
      <c r="Q61" s="30"/>
      <c r="R61" s="30"/>
      <c r="S61" s="30"/>
      <c r="T61" s="30"/>
      <c r="U61" s="30"/>
      <c r="V61" s="30"/>
      <c r="W61" s="30"/>
      <c r="X61" s="30"/>
      <c r="Y61" s="30"/>
      <c r="Z61" s="30"/>
      <c r="AA61" s="30" t="s">
        <v>10</v>
      </c>
      <c r="AB61" s="30"/>
      <c r="AC61" s="30"/>
      <c r="AD61" s="30"/>
      <c r="AE61" s="30"/>
      <c r="AF61" s="30"/>
      <c r="AG61" s="30"/>
      <c r="AH61" s="30"/>
      <c r="AI61" s="30"/>
      <c r="AJ61" s="30"/>
      <c r="AK61" s="30"/>
      <c r="AL61" s="30"/>
      <c r="AM61" s="30" t="s">
        <v>540</v>
      </c>
      <c r="AN61" s="30" t="s">
        <v>496</v>
      </c>
      <c r="AO61" s="30" t="s">
        <v>471</v>
      </c>
      <c r="AP61" s="30"/>
      <c r="AQ61" s="30"/>
      <c r="AR61" s="30"/>
      <c r="AS61" s="30"/>
      <c r="AT61" s="30"/>
      <c r="AU61" s="30"/>
    </row>
    <row r="62" spans="1:47" ht="14" x14ac:dyDescent="0.15">
      <c r="A62" s="29">
        <v>43739.713229201385</v>
      </c>
      <c r="B62" s="30" t="s">
        <v>9</v>
      </c>
      <c r="C62" s="30"/>
      <c r="D62" s="30" t="s">
        <v>288</v>
      </c>
      <c r="E62" s="30" t="str">
        <f t="shared" si="0"/>
        <v>Hendrickson</v>
      </c>
      <c r="F62" s="35" t="str">
        <f t="shared" si="1"/>
        <v>Jaykumar Patel</v>
      </c>
      <c r="G62" s="32">
        <f t="shared" si="2"/>
        <v>1</v>
      </c>
      <c r="H62" s="30">
        <f t="shared" si="8"/>
        <v>1</v>
      </c>
      <c r="I62" s="30">
        <f t="shared" si="5"/>
        <v>1</v>
      </c>
      <c r="J62" s="30">
        <f t="shared" si="4"/>
        <v>1</v>
      </c>
      <c r="K62" s="33">
        <v>0</v>
      </c>
      <c r="L62" s="33">
        <v>3</v>
      </c>
      <c r="M62" s="30"/>
      <c r="N62" s="30"/>
      <c r="O62" s="30"/>
      <c r="P62" s="30"/>
      <c r="Q62" s="30"/>
      <c r="R62" s="30"/>
      <c r="S62" s="30"/>
      <c r="T62" s="30"/>
      <c r="U62" s="30"/>
      <c r="V62" s="30"/>
      <c r="W62" s="30"/>
      <c r="X62" s="30"/>
      <c r="Y62" s="30"/>
      <c r="Z62" s="30"/>
      <c r="AA62" s="30" t="s">
        <v>31</v>
      </c>
      <c r="AB62" s="30"/>
      <c r="AC62" s="30"/>
      <c r="AD62" s="30"/>
      <c r="AE62" s="30"/>
      <c r="AF62" s="30"/>
      <c r="AG62" s="30"/>
      <c r="AH62" s="30"/>
      <c r="AI62" s="30"/>
      <c r="AJ62" s="30"/>
      <c r="AK62" s="30"/>
      <c r="AL62" s="30"/>
      <c r="AM62" s="30" t="s">
        <v>541</v>
      </c>
      <c r="AN62" s="30" t="s">
        <v>476</v>
      </c>
      <c r="AO62" s="30" t="s">
        <v>471</v>
      </c>
      <c r="AP62" s="30"/>
      <c r="AQ62" s="30"/>
      <c r="AR62" s="30"/>
      <c r="AS62" s="30"/>
      <c r="AT62" s="30"/>
      <c r="AU62" s="30"/>
    </row>
    <row r="63" spans="1:47" ht="14" x14ac:dyDescent="0.15">
      <c r="A63" s="29">
        <v>43739.713858622687</v>
      </c>
      <c r="B63" s="30" t="s">
        <v>9</v>
      </c>
      <c r="C63" s="30"/>
      <c r="D63" s="30" t="s">
        <v>288</v>
      </c>
      <c r="E63" s="30" t="str">
        <f t="shared" si="0"/>
        <v>Hendrickson</v>
      </c>
      <c r="F63" s="35" t="str">
        <f t="shared" si="1"/>
        <v>Avn Josh Manigsaca</v>
      </c>
      <c r="G63" s="32">
        <f t="shared" si="2"/>
        <v>1</v>
      </c>
      <c r="H63" s="30">
        <f t="shared" si="8"/>
        <v>1</v>
      </c>
      <c r="I63" s="30">
        <f t="shared" si="5"/>
        <v>1</v>
      </c>
      <c r="J63" s="30">
        <f t="shared" si="4"/>
        <v>1</v>
      </c>
      <c r="K63" s="33">
        <v>0</v>
      </c>
      <c r="L63" s="33">
        <v>3</v>
      </c>
      <c r="M63" s="30"/>
      <c r="N63" s="30"/>
      <c r="O63" s="30"/>
      <c r="P63" s="30"/>
      <c r="Q63" s="30"/>
      <c r="R63" s="30"/>
      <c r="S63" s="30"/>
      <c r="T63" s="30"/>
      <c r="U63" s="30"/>
      <c r="V63" s="30"/>
      <c r="W63" s="30"/>
      <c r="X63" s="30"/>
      <c r="Y63" s="30"/>
      <c r="Z63" s="30"/>
      <c r="AA63" s="30" t="s">
        <v>12</v>
      </c>
      <c r="AB63" s="30"/>
      <c r="AC63" s="30"/>
      <c r="AD63" s="30"/>
      <c r="AE63" s="30"/>
      <c r="AF63" s="30"/>
      <c r="AG63" s="30"/>
      <c r="AH63" s="30"/>
      <c r="AI63" s="30"/>
      <c r="AJ63" s="30"/>
      <c r="AK63" s="30"/>
      <c r="AL63" s="30"/>
      <c r="AM63" s="30" t="s">
        <v>542</v>
      </c>
      <c r="AN63" s="30" t="s">
        <v>476</v>
      </c>
      <c r="AO63" s="34" t="s">
        <v>543</v>
      </c>
      <c r="AP63" s="30"/>
      <c r="AQ63" s="30"/>
      <c r="AR63" s="30"/>
      <c r="AS63" s="30"/>
      <c r="AT63" s="30"/>
      <c r="AU63" s="30"/>
    </row>
    <row r="64" spans="1:47" ht="14" x14ac:dyDescent="0.15">
      <c r="A64" s="29">
        <v>43739.714075937503</v>
      </c>
      <c r="B64" s="30" t="s">
        <v>9</v>
      </c>
      <c r="C64" s="30"/>
      <c r="D64" s="30" t="s">
        <v>288</v>
      </c>
      <c r="E64" s="30" t="str">
        <f t="shared" si="0"/>
        <v>Hendrickson</v>
      </c>
      <c r="F64" s="35" t="str">
        <f t="shared" si="1"/>
        <v>Meagan Lavalle</v>
      </c>
      <c r="G64" s="32">
        <f t="shared" si="2"/>
        <v>1</v>
      </c>
      <c r="H64" s="30">
        <f t="shared" si="8"/>
        <v>1</v>
      </c>
      <c r="I64" s="30">
        <f t="shared" si="5"/>
        <v>1</v>
      </c>
      <c r="J64" s="30">
        <f t="shared" si="4"/>
        <v>1</v>
      </c>
      <c r="K64" s="33">
        <v>0</v>
      </c>
      <c r="L64" s="33">
        <v>3</v>
      </c>
      <c r="M64" s="30"/>
      <c r="N64" s="30"/>
      <c r="O64" s="30"/>
      <c r="P64" s="30"/>
      <c r="Q64" s="30"/>
      <c r="R64" s="30"/>
      <c r="S64" s="30"/>
      <c r="T64" s="30"/>
      <c r="U64" s="30"/>
      <c r="V64" s="30"/>
      <c r="W64" s="30"/>
      <c r="X64" s="30"/>
      <c r="Y64" s="30"/>
      <c r="Z64" s="30"/>
      <c r="AA64" s="30" t="s">
        <v>41</v>
      </c>
      <c r="AB64" s="30"/>
      <c r="AC64" s="30"/>
      <c r="AD64" s="30"/>
      <c r="AE64" s="30"/>
      <c r="AF64" s="30"/>
      <c r="AG64" s="30"/>
      <c r="AH64" s="30"/>
      <c r="AI64" s="30"/>
      <c r="AJ64" s="30"/>
      <c r="AK64" s="30"/>
      <c r="AL64" s="30"/>
      <c r="AM64" s="30" t="s">
        <v>544</v>
      </c>
      <c r="AN64" s="30" t="s">
        <v>476</v>
      </c>
      <c r="AO64" s="34" t="s">
        <v>543</v>
      </c>
      <c r="AP64" s="30"/>
      <c r="AQ64" s="30"/>
      <c r="AR64" s="30"/>
      <c r="AS64" s="30"/>
      <c r="AT64" s="30"/>
      <c r="AU64" s="30"/>
    </row>
    <row r="65" spans="1:47" ht="14" x14ac:dyDescent="0.15">
      <c r="A65" s="29">
        <v>43739.714427777777</v>
      </c>
      <c r="B65" s="30" t="s">
        <v>9</v>
      </c>
      <c r="C65" s="30"/>
      <c r="D65" s="30" t="s">
        <v>288</v>
      </c>
      <c r="E65" s="30" t="str">
        <f t="shared" si="0"/>
        <v>Hendrickson</v>
      </c>
      <c r="F65" s="35" t="str">
        <f t="shared" si="1"/>
        <v>Eliyas Salad</v>
      </c>
      <c r="G65" s="32">
        <f t="shared" si="2"/>
        <v>1</v>
      </c>
      <c r="H65" s="30">
        <f t="shared" si="8"/>
        <v>1</v>
      </c>
      <c r="I65" s="30">
        <f t="shared" si="5"/>
        <v>1</v>
      </c>
      <c r="J65" s="30">
        <f t="shared" si="4"/>
        <v>1</v>
      </c>
      <c r="K65" s="33">
        <v>0</v>
      </c>
      <c r="L65" s="33">
        <v>3</v>
      </c>
      <c r="M65" s="30"/>
      <c r="N65" s="30"/>
      <c r="O65" s="30"/>
      <c r="P65" s="30"/>
      <c r="Q65" s="30"/>
      <c r="R65" s="30"/>
      <c r="S65" s="30"/>
      <c r="T65" s="30"/>
      <c r="U65" s="30"/>
      <c r="V65" s="30"/>
      <c r="W65" s="30"/>
      <c r="X65" s="30"/>
      <c r="Y65" s="30"/>
      <c r="Z65" s="30"/>
      <c r="AA65" s="30" t="s">
        <v>20</v>
      </c>
      <c r="AB65" s="30"/>
      <c r="AC65" s="30"/>
      <c r="AD65" s="30"/>
      <c r="AE65" s="30"/>
      <c r="AF65" s="30"/>
      <c r="AG65" s="30"/>
      <c r="AH65" s="30"/>
      <c r="AI65" s="30"/>
      <c r="AJ65" s="30"/>
      <c r="AK65" s="30"/>
      <c r="AL65" s="30"/>
      <c r="AM65" s="30" t="s">
        <v>545</v>
      </c>
      <c r="AN65" s="30" t="s">
        <v>476</v>
      </c>
      <c r="AO65" s="30" t="s">
        <v>546</v>
      </c>
      <c r="AP65" s="30"/>
      <c r="AQ65" s="30"/>
      <c r="AR65" s="30"/>
      <c r="AS65" s="30"/>
      <c r="AT65" s="30"/>
      <c r="AU65" s="30"/>
    </row>
    <row r="66" spans="1:47" ht="14" x14ac:dyDescent="0.15">
      <c r="A66" s="29">
        <v>43739.714438796298</v>
      </c>
      <c r="B66" s="30" t="s">
        <v>9</v>
      </c>
      <c r="C66" s="30"/>
      <c r="D66" s="30" t="s">
        <v>288</v>
      </c>
      <c r="E66" s="30" t="str">
        <f t="shared" si="0"/>
        <v>Hendrickson</v>
      </c>
      <c r="F66" s="35" t="str">
        <f t="shared" si="1"/>
        <v>Bryan Pham</v>
      </c>
      <c r="G66" s="32">
        <f t="shared" si="2"/>
        <v>1</v>
      </c>
      <c r="H66" s="30">
        <f t="shared" si="8"/>
        <v>1</v>
      </c>
      <c r="I66" s="30">
        <f t="shared" si="5"/>
        <v>1</v>
      </c>
      <c r="J66" s="30">
        <f t="shared" si="4"/>
        <v>1</v>
      </c>
      <c r="K66" s="33">
        <v>0</v>
      </c>
      <c r="L66" s="33">
        <v>3</v>
      </c>
      <c r="M66" s="30"/>
      <c r="N66" s="30"/>
      <c r="O66" s="30"/>
      <c r="P66" s="30"/>
      <c r="Q66" s="30"/>
      <c r="R66" s="30"/>
      <c r="S66" s="30"/>
      <c r="T66" s="30"/>
      <c r="U66" s="30"/>
      <c r="V66" s="30"/>
      <c r="W66" s="30"/>
      <c r="X66" s="30"/>
      <c r="Y66" s="30"/>
      <c r="Z66" s="30"/>
      <c r="AA66" s="30" t="s">
        <v>18</v>
      </c>
      <c r="AB66" s="30"/>
      <c r="AC66" s="30"/>
      <c r="AD66" s="30"/>
      <c r="AE66" s="30"/>
      <c r="AF66" s="30"/>
      <c r="AG66" s="30"/>
      <c r="AH66" s="30"/>
      <c r="AI66" s="30"/>
      <c r="AJ66" s="30"/>
      <c r="AK66" s="30"/>
      <c r="AL66" s="30"/>
      <c r="AM66" s="30" t="s">
        <v>547</v>
      </c>
      <c r="AN66" s="30" t="s">
        <v>476</v>
      </c>
      <c r="AO66" s="30" t="s">
        <v>474</v>
      </c>
      <c r="AP66" s="30"/>
      <c r="AQ66" s="30"/>
      <c r="AR66" s="30"/>
      <c r="AS66" s="30"/>
      <c r="AT66" s="30"/>
      <c r="AU66" s="30"/>
    </row>
    <row r="67" spans="1:47" ht="14" x14ac:dyDescent="0.15">
      <c r="A67" s="29">
        <v>43739.715035381945</v>
      </c>
      <c r="B67" s="30" t="s">
        <v>9</v>
      </c>
      <c r="C67" s="30"/>
      <c r="D67" s="30" t="s">
        <v>288</v>
      </c>
      <c r="E67" s="30" t="str">
        <f t="shared" si="0"/>
        <v>Hendrickson</v>
      </c>
      <c r="F67" s="35" t="str">
        <f t="shared" si="1"/>
        <v>Abbas Abidi</v>
      </c>
      <c r="G67" s="32">
        <f t="shared" si="2"/>
        <v>0.66666666666666663</v>
      </c>
      <c r="H67" s="30">
        <f t="shared" si="8"/>
        <v>1</v>
      </c>
      <c r="I67" s="30">
        <f t="shared" si="5"/>
        <v>0</v>
      </c>
      <c r="J67" s="30">
        <f t="shared" si="4"/>
        <v>1</v>
      </c>
      <c r="K67" s="33">
        <v>0</v>
      </c>
      <c r="L67" s="33">
        <v>3</v>
      </c>
      <c r="M67" s="30"/>
      <c r="N67" s="30"/>
      <c r="O67" s="30"/>
      <c r="P67" s="30"/>
      <c r="Q67" s="30"/>
      <c r="R67" s="30"/>
      <c r="S67" s="30"/>
      <c r="T67" s="30"/>
      <c r="U67" s="30"/>
      <c r="V67" s="30"/>
      <c r="W67" s="30"/>
      <c r="X67" s="30"/>
      <c r="Y67" s="30"/>
      <c r="Z67" s="30"/>
      <c r="AA67" s="30" t="s">
        <v>6</v>
      </c>
      <c r="AB67" s="30"/>
      <c r="AC67" s="30"/>
      <c r="AD67" s="30"/>
      <c r="AE67" s="30"/>
      <c r="AF67" s="30"/>
      <c r="AG67" s="30"/>
      <c r="AH67" s="30"/>
      <c r="AI67" s="30"/>
      <c r="AJ67" s="30"/>
      <c r="AK67" s="30"/>
      <c r="AL67" s="30"/>
      <c r="AM67" s="30" t="s">
        <v>492</v>
      </c>
      <c r="AN67" s="30" t="s">
        <v>497</v>
      </c>
      <c r="AO67" s="30" t="s">
        <v>485</v>
      </c>
      <c r="AP67" s="30"/>
      <c r="AQ67" s="30"/>
      <c r="AR67" s="30"/>
      <c r="AS67" s="30"/>
      <c r="AT67" s="30"/>
      <c r="AU67" s="30"/>
    </row>
    <row r="68" spans="1:47" ht="14" x14ac:dyDescent="0.15">
      <c r="A68" s="29">
        <v>43739.716392361108</v>
      </c>
      <c r="B68" s="30" t="s">
        <v>9</v>
      </c>
      <c r="C68" s="30"/>
      <c r="D68" s="30" t="s">
        <v>288</v>
      </c>
      <c r="E68" s="30" t="str">
        <f t="shared" si="0"/>
        <v>Hendrickson</v>
      </c>
      <c r="F68" s="35" t="str">
        <f t="shared" si="1"/>
        <v>Kaitlyn Vo</v>
      </c>
      <c r="G68" s="32">
        <f t="shared" si="2"/>
        <v>0.66666666666666663</v>
      </c>
      <c r="H68" s="36">
        <v>1</v>
      </c>
      <c r="I68" s="30">
        <f t="shared" si="5"/>
        <v>0</v>
      </c>
      <c r="J68" s="30">
        <f t="shared" si="4"/>
        <v>1</v>
      </c>
      <c r="K68" s="33">
        <v>0</v>
      </c>
      <c r="L68" s="33">
        <v>3</v>
      </c>
      <c r="M68" s="30"/>
      <c r="N68" s="30"/>
      <c r="O68" s="30"/>
      <c r="P68" s="30"/>
      <c r="Q68" s="30"/>
      <c r="R68" s="30"/>
      <c r="S68" s="30"/>
      <c r="T68" s="30"/>
      <c r="U68" s="30"/>
      <c r="V68" s="30"/>
      <c r="W68" s="30"/>
      <c r="X68" s="30"/>
      <c r="Y68" s="30"/>
      <c r="Z68" s="30"/>
      <c r="AA68" s="30" t="s">
        <v>33</v>
      </c>
      <c r="AB68" s="30"/>
      <c r="AC68" s="30"/>
      <c r="AD68" s="30"/>
      <c r="AE68" s="30"/>
      <c r="AF68" s="30"/>
      <c r="AG68" s="30"/>
      <c r="AH68" s="30"/>
      <c r="AI68" s="30"/>
      <c r="AJ68" s="30"/>
      <c r="AK68" s="30"/>
      <c r="AL68" s="30"/>
      <c r="AM68" s="30" t="s">
        <v>548</v>
      </c>
      <c r="AN68" s="30" t="s">
        <v>549</v>
      </c>
      <c r="AO68" s="34" t="s">
        <v>550</v>
      </c>
      <c r="AP68" s="30"/>
      <c r="AQ68" s="30"/>
      <c r="AR68" s="30"/>
      <c r="AS68" s="30"/>
      <c r="AT68" s="30"/>
      <c r="AU68" s="30"/>
    </row>
    <row r="69" spans="1:47" ht="14" x14ac:dyDescent="0.15">
      <c r="A69" s="29">
        <v>43739.703505949074</v>
      </c>
      <c r="B69" s="30" t="s">
        <v>9</v>
      </c>
      <c r="C69" s="30"/>
      <c r="D69" s="30" t="s">
        <v>272</v>
      </c>
      <c r="E69" s="30" t="str">
        <f t="shared" si="0"/>
        <v>Manor New Tech</v>
      </c>
      <c r="F69" s="35" t="str">
        <f t="shared" si="1"/>
        <v>Carolina Barboza</v>
      </c>
      <c r="G69" s="32">
        <f t="shared" si="2"/>
        <v>1</v>
      </c>
      <c r="H69" s="30">
        <f t="shared" ref="H69:H86" si="9">IF(ISNUMBER(SEARCH("bracket",AM69)),1,0) + IF(ISNUMBER(SEARCH("[",AM69)),1,0)</f>
        <v>1</v>
      </c>
      <c r="I69" s="30">
        <f t="shared" si="5"/>
        <v>1</v>
      </c>
      <c r="J69" s="30">
        <f t="shared" si="4"/>
        <v>1</v>
      </c>
      <c r="K69" s="33">
        <v>0</v>
      </c>
      <c r="L69" s="33">
        <v>3</v>
      </c>
      <c r="M69" s="30"/>
      <c r="N69" s="30"/>
      <c r="O69" s="30"/>
      <c r="P69" s="30"/>
      <c r="Q69" s="30"/>
      <c r="R69" s="30"/>
      <c r="S69" s="30"/>
      <c r="T69" s="30"/>
      <c r="U69" s="30"/>
      <c r="V69" s="30"/>
      <c r="W69" s="30"/>
      <c r="X69" s="30"/>
      <c r="Y69" s="30"/>
      <c r="Z69" s="30"/>
      <c r="AA69" s="30"/>
      <c r="AB69" s="30"/>
      <c r="AC69" s="30" t="s">
        <v>277</v>
      </c>
      <c r="AD69" s="30"/>
      <c r="AE69" s="30"/>
      <c r="AF69" s="30"/>
      <c r="AG69" s="30"/>
      <c r="AH69" s="30"/>
      <c r="AI69" s="30"/>
      <c r="AJ69" s="30"/>
      <c r="AK69" s="30"/>
      <c r="AL69" s="30"/>
      <c r="AM69" s="30" t="s">
        <v>492</v>
      </c>
      <c r="AN69" s="30" t="s">
        <v>476</v>
      </c>
      <c r="AO69" s="30" t="s">
        <v>474</v>
      </c>
      <c r="AP69" s="30"/>
      <c r="AQ69" s="30"/>
      <c r="AR69" s="30"/>
      <c r="AS69" s="30"/>
      <c r="AT69" s="30"/>
      <c r="AU69" s="30"/>
    </row>
    <row r="70" spans="1:47" ht="14" x14ac:dyDescent="0.15">
      <c r="A70" s="29">
        <v>43739.703565752316</v>
      </c>
      <c r="B70" s="30" t="s">
        <v>9</v>
      </c>
      <c r="C70" s="30"/>
      <c r="D70" s="30" t="s">
        <v>272</v>
      </c>
      <c r="E70" s="30" t="str">
        <f t="shared" si="0"/>
        <v>Manor New Tech</v>
      </c>
      <c r="F70" s="35" t="str">
        <f t="shared" si="1"/>
        <v>Alexandra Loy</v>
      </c>
      <c r="G70" s="32">
        <f t="shared" si="2"/>
        <v>0.83333333333333337</v>
      </c>
      <c r="H70" s="30">
        <f t="shared" si="9"/>
        <v>1</v>
      </c>
      <c r="I70" s="30">
        <f t="shared" si="5"/>
        <v>0.5</v>
      </c>
      <c r="J70" s="30">
        <f t="shared" si="4"/>
        <v>1</v>
      </c>
      <c r="K70" s="33">
        <v>0</v>
      </c>
      <c r="L70" s="33">
        <v>3</v>
      </c>
      <c r="M70" s="30"/>
      <c r="N70" s="30"/>
      <c r="O70" s="30"/>
      <c r="P70" s="30"/>
      <c r="Q70" s="30"/>
      <c r="R70" s="30"/>
      <c r="S70" s="30"/>
      <c r="T70" s="30"/>
      <c r="U70" s="30"/>
      <c r="V70" s="30"/>
      <c r="W70" s="30"/>
      <c r="X70" s="30"/>
      <c r="Y70" s="30"/>
      <c r="Z70" s="30"/>
      <c r="AA70" s="30"/>
      <c r="AB70" s="30"/>
      <c r="AC70" s="30" t="s">
        <v>276</v>
      </c>
      <c r="AD70" s="30"/>
      <c r="AE70" s="30"/>
      <c r="AF70" s="30"/>
      <c r="AG70" s="30"/>
      <c r="AH70" s="30"/>
      <c r="AI70" s="30"/>
      <c r="AJ70" s="30"/>
      <c r="AK70" s="30"/>
      <c r="AL70" s="30"/>
      <c r="AM70" s="30" t="s">
        <v>492</v>
      </c>
      <c r="AN70" s="30" t="s">
        <v>496</v>
      </c>
      <c r="AO70" s="30" t="s">
        <v>474</v>
      </c>
      <c r="AP70" s="30"/>
      <c r="AQ70" s="30"/>
      <c r="AR70" s="30"/>
      <c r="AS70" s="30"/>
      <c r="AT70" s="30"/>
      <c r="AU70" s="30"/>
    </row>
    <row r="71" spans="1:47" ht="14" x14ac:dyDescent="0.15">
      <c r="A71" s="29">
        <v>43739.705101689819</v>
      </c>
      <c r="B71" s="30" t="s">
        <v>9</v>
      </c>
      <c r="C71" s="30"/>
      <c r="D71" s="30" t="s">
        <v>272</v>
      </c>
      <c r="E71" s="30" t="str">
        <f t="shared" si="0"/>
        <v>Manor New Tech</v>
      </c>
      <c r="F71" s="35" t="str">
        <f t="shared" si="1"/>
        <v>Maylo Garcia</v>
      </c>
      <c r="G71" s="32">
        <f t="shared" si="2"/>
        <v>0.83333333333333337</v>
      </c>
      <c r="H71" s="30">
        <f t="shared" si="9"/>
        <v>1</v>
      </c>
      <c r="I71" s="30">
        <f t="shared" si="5"/>
        <v>0.5</v>
      </c>
      <c r="J71" s="30">
        <f t="shared" si="4"/>
        <v>1</v>
      </c>
      <c r="K71" s="33">
        <v>0</v>
      </c>
      <c r="L71" s="33">
        <v>3</v>
      </c>
      <c r="M71" s="30"/>
      <c r="N71" s="30"/>
      <c r="O71" s="30"/>
      <c r="P71" s="30"/>
      <c r="Q71" s="30"/>
      <c r="R71" s="30"/>
      <c r="S71" s="30"/>
      <c r="T71" s="30"/>
      <c r="U71" s="30"/>
      <c r="V71" s="30"/>
      <c r="W71" s="30"/>
      <c r="X71" s="30"/>
      <c r="Y71" s="30"/>
      <c r="Z71" s="30"/>
      <c r="AA71" s="30"/>
      <c r="AB71" s="30"/>
      <c r="AC71" s="30" t="s">
        <v>279</v>
      </c>
      <c r="AD71" s="30"/>
      <c r="AE71" s="30"/>
      <c r="AF71" s="30"/>
      <c r="AG71" s="30"/>
      <c r="AH71" s="30"/>
      <c r="AI71" s="30"/>
      <c r="AJ71" s="30"/>
      <c r="AK71" s="30"/>
      <c r="AL71" s="30"/>
      <c r="AM71" s="30" t="s">
        <v>551</v>
      </c>
      <c r="AN71" s="30" t="s">
        <v>496</v>
      </c>
      <c r="AO71" s="30" t="s">
        <v>474</v>
      </c>
      <c r="AP71" s="30"/>
      <c r="AQ71" s="30"/>
      <c r="AR71" s="30"/>
      <c r="AS71" s="30"/>
      <c r="AT71" s="30"/>
      <c r="AU71" s="30"/>
    </row>
    <row r="72" spans="1:47" ht="14" x14ac:dyDescent="0.15">
      <c r="A72" s="29">
        <v>43739.705169224537</v>
      </c>
      <c r="B72" s="30" t="s">
        <v>9</v>
      </c>
      <c r="C72" s="30"/>
      <c r="D72" s="30" t="s">
        <v>272</v>
      </c>
      <c r="E72" s="30" t="str">
        <f t="shared" si="0"/>
        <v>Manor New Tech</v>
      </c>
      <c r="F72" s="35" t="str">
        <f t="shared" si="1"/>
        <v>Ryan Sexton</v>
      </c>
      <c r="G72" s="32">
        <f t="shared" si="2"/>
        <v>0.83333333333333337</v>
      </c>
      <c r="H72" s="30">
        <f t="shared" si="9"/>
        <v>1</v>
      </c>
      <c r="I72" s="30">
        <f t="shared" si="5"/>
        <v>0.5</v>
      </c>
      <c r="J72" s="30">
        <f t="shared" si="4"/>
        <v>1</v>
      </c>
      <c r="K72" s="33">
        <v>0</v>
      </c>
      <c r="L72" s="33">
        <v>3</v>
      </c>
      <c r="M72" s="30"/>
      <c r="N72" s="30"/>
      <c r="O72" s="30"/>
      <c r="P72" s="30"/>
      <c r="Q72" s="30"/>
      <c r="R72" s="30"/>
      <c r="S72" s="30"/>
      <c r="T72" s="30"/>
      <c r="U72" s="30"/>
      <c r="V72" s="30"/>
      <c r="W72" s="30"/>
      <c r="X72" s="30"/>
      <c r="Y72" s="30"/>
      <c r="Z72" s="30"/>
      <c r="AA72" s="30"/>
      <c r="AB72" s="30"/>
      <c r="AC72" s="30" t="s">
        <v>282</v>
      </c>
      <c r="AD72" s="30"/>
      <c r="AE72" s="30"/>
      <c r="AF72" s="30"/>
      <c r="AG72" s="30"/>
      <c r="AH72" s="30"/>
      <c r="AI72" s="30"/>
      <c r="AJ72" s="30"/>
      <c r="AK72" s="30"/>
      <c r="AL72" s="30"/>
      <c r="AM72" s="30" t="s">
        <v>484</v>
      </c>
      <c r="AN72" s="30" t="s">
        <v>552</v>
      </c>
      <c r="AO72" s="30" t="s">
        <v>471</v>
      </c>
      <c r="AP72" s="30"/>
      <c r="AQ72" s="30"/>
      <c r="AR72" s="30"/>
      <c r="AS72" s="30"/>
      <c r="AT72" s="30"/>
      <c r="AU72" s="30"/>
    </row>
    <row r="73" spans="1:47" ht="14" x14ac:dyDescent="0.15">
      <c r="A73" s="29">
        <v>43739.71183576389</v>
      </c>
      <c r="B73" s="30" t="s">
        <v>9</v>
      </c>
      <c r="C73" s="30"/>
      <c r="D73" s="30" t="s">
        <v>272</v>
      </c>
      <c r="E73" s="30" t="str">
        <f t="shared" si="0"/>
        <v>Manor New Tech</v>
      </c>
      <c r="F73" s="35" t="str">
        <f t="shared" si="1"/>
        <v>Levi Ledesma-Olivo</v>
      </c>
      <c r="G73" s="32">
        <f t="shared" si="2"/>
        <v>0.83333333333333337</v>
      </c>
      <c r="H73" s="30">
        <f t="shared" si="9"/>
        <v>1</v>
      </c>
      <c r="I73" s="30">
        <f t="shared" si="5"/>
        <v>0.5</v>
      </c>
      <c r="J73" s="30">
        <f t="shared" si="4"/>
        <v>1</v>
      </c>
      <c r="K73" s="33">
        <v>0</v>
      </c>
      <c r="L73" s="33">
        <v>3</v>
      </c>
      <c r="M73" s="30"/>
      <c r="N73" s="30"/>
      <c r="O73" s="30"/>
      <c r="P73" s="30"/>
      <c r="Q73" s="30"/>
      <c r="R73" s="30"/>
      <c r="S73" s="30"/>
      <c r="T73" s="30"/>
      <c r="U73" s="30"/>
      <c r="V73" s="30"/>
      <c r="W73" s="30"/>
      <c r="X73" s="30"/>
      <c r="Y73" s="30"/>
      <c r="Z73" s="30"/>
      <c r="AA73" s="30"/>
      <c r="AB73" s="30"/>
      <c r="AC73" s="30" t="s">
        <v>283</v>
      </c>
      <c r="AD73" s="30"/>
      <c r="AE73" s="30"/>
      <c r="AF73" s="30"/>
      <c r="AG73" s="30"/>
      <c r="AH73" s="30"/>
      <c r="AI73" s="30"/>
      <c r="AJ73" s="30"/>
      <c r="AK73" s="30"/>
      <c r="AL73" s="30"/>
      <c r="AM73" s="30" t="s">
        <v>472</v>
      </c>
      <c r="AN73" s="30" t="s">
        <v>526</v>
      </c>
      <c r="AO73" s="30" t="s">
        <v>471</v>
      </c>
      <c r="AP73" s="30"/>
      <c r="AQ73" s="30"/>
      <c r="AR73" s="30"/>
      <c r="AS73" s="30"/>
      <c r="AT73" s="30"/>
      <c r="AU73" s="30"/>
    </row>
    <row r="74" spans="1:47" ht="14" x14ac:dyDescent="0.15">
      <c r="A74" s="29">
        <v>43738.699515925924</v>
      </c>
      <c r="B74" s="30" t="s">
        <v>9</v>
      </c>
      <c r="C74" s="30"/>
      <c r="D74" s="30" t="s">
        <v>149</v>
      </c>
      <c r="E74" s="30" t="str">
        <f t="shared" si="0"/>
        <v>Pflugerville</v>
      </c>
      <c r="F74" s="35" t="str">
        <f t="shared" si="1"/>
        <v>Roberto Salinas</v>
      </c>
      <c r="G74" s="32">
        <f t="shared" si="2"/>
        <v>0.66666666666666663</v>
      </c>
      <c r="H74" s="30">
        <f t="shared" si="9"/>
        <v>1</v>
      </c>
      <c r="I74" s="30">
        <f t="shared" si="5"/>
        <v>0</v>
      </c>
      <c r="J74" s="30">
        <f t="shared" si="4"/>
        <v>1</v>
      </c>
      <c r="K74" s="33">
        <v>0</v>
      </c>
      <c r="L74" s="33">
        <v>3</v>
      </c>
      <c r="M74" s="30"/>
      <c r="N74" s="30"/>
      <c r="O74" s="30"/>
      <c r="P74" s="30"/>
      <c r="Q74" s="30"/>
      <c r="R74" s="30"/>
      <c r="S74" s="30"/>
      <c r="T74" s="30"/>
      <c r="U74" s="30"/>
      <c r="V74" s="30"/>
      <c r="W74" s="30"/>
      <c r="X74" s="30"/>
      <c r="Y74" s="30"/>
      <c r="Z74" s="30"/>
      <c r="AA74" s="30"/>
      <c r="AB74" s="30"/>
      <c r="AC74" s="30"/>
      <c r="AD74" s="30"/>
      <c r="AE74" s="30"/>
      <c r="AF74" s="30" t="s">
        <v>90</v>
      </c>
      <c r="AG74" s="30"/>
      <c r="AH74" s="30"/>
      <c r="AI74" s="30"/>
      <c r="AJ74" s="30"/>
      <c r="AK74" s="30"/>
      <c r="AL74" s="30"/>
      <c r="AM74" s="30" t="s">
        <v>492</v>
      </c>
      <c r="AN74" s="30" t="s">
        <v>497</v>
      </c>
      <c r="AO74" s="30" t="s">
        <v>485</v>
      </c>
      <c r="AP74" s="30"/>
      <c r="AQ74" s="30"/>
      <c r="AR74" s="30"/>
      <c r="AS74" s="30"/>
      <c r="AT74" s="30"/>
      <c r="AU74" s="30"/>
    </row>
    <row r="75" spans="1:47" ht="14" x14ac:dyDescent="0.15">
      <c r="A75" s="29">
        <v>43738.700906296297</v>
      </c>
      <c r="B75" s="30" t="s">
        <v>9</v>
      </c>
      <c r="C75" s="30"/>
      <c r="D75" s="30" t="s">
        <v>149</v>
      </c>
      <c r="E75" s="30" t="str">
        <f t="shared" si="0"/>
        <v>Pflugerville</v>
      </c>
      <c r="F75" s="35" t="str">
        <f t="shared" si="1"/>
        <v>Diego Becerra</v>
      </c>
      <c r="G75" s="32">
        <f t="shared" si="2"/>
        <v>1</v>
      </c>
      <c r="H75" s="30">
        <f t="shared" si="9"/>
        <v>1</v>
      </c>
      <c r="I75" s="30">
        <f t="shared" si="5"/>
        <v>1</v>
      </c>
      <c r="J75" s="30">
        <f t="shared" si="4"/>
        <v>1</v>
      </c>
      <c r="K75" s="33">
        <v>0</v>
      </c>
      <c r="L75" s="33">
        <v>3</v>
      </c>
      <c r="M75" s="30"/>
      <c r="N75" s="30"/>
      <c r="O75" s="30"/>
      <c r="P75" s="30"/>
      <c r="Q75" s="30"/>
      <c r="R75" s="30"/>
      <c r="S75" s="30"/>
      <c r="T75" s="30"/>
      <c r="U75" s="30"/>
      <c r="V75" s="30"/>
      <c r="W75" s="30"/>
      <c r="X75" s="30"/>
      <c r="Y75" s="30"/>
      <c r="Z75" s="30"/>
      <c r="AA75" s="30"/>
      <c r="AB75" s="30"/>
      <c r="AC75" s="30"/>
      <c r="AD75" s="30"/>
      <c r="AE75" s="30"/>
      <c r="AF75" s="30" t="s">
        <v>74</v>
      </c>
      <c r="AG75" s="30"/>
      <c r="AH75" s="30"/>
      <c r="AI75" s="30"/>
      <c r="AJ75" s="30"/>
      <c r="AK75" s="30"/>
      <c r="AL75" s="30"/>
      <c r="AM75" s="30" t="s">
        <v>553</v>
      </c>
      <c r="AN75" s="30" t="s">
        <v>476</v>
      </c>
      <c r="AO75" s="30" t="s">
        <v>474</v>
      </c>
      <c r="AP75" s="30"/>
      <c r="AQ75" s="30"/>
      <c r="AR75" s="30"/>
      <c r="AS75" s="30"/>
      <c r="AT75" s="30"/>
      <c r="AU75" s="30"/>
    </row>
    <row r="76" spans="1:47" ht="14" x14ac:dyDescent="0.15">
      <c r="A76" s="29">
        <v>43738.7048358912</v>
      </c>
      <c r="B76" s="30" t="s">
        <v>9</v>
      </c>
      <c r="C76" s="30"/>
      <c r="D76" s="30" t="s">
        <v>149</v>
      </c>
      <c r="E76" s="30" t="str">
        <f t="shared" si="0"/>
        <v>Pflugerville</v>
      </c>
      <c r="F76" s="35" t="str">
        <f t="shared" si="1"/>
        <v>Emily Vidaurri</v>
      </c>
      <c r="G76" s="32">
        <f t="shared" si="2"/>
        <v>1</v>
      </c>
      <c r="H76" s="30">
        <f t="shared" si="9"/>
        <v>1</v>
      </c>
      <c r="I76" s="30">
        <f t="shared" si="5"/>
        <v>1</v>
      </c>
      <c r="J76" s="30">
        <f t="shared" si="4"/>
        <v>1</v>
      </c>
      <c r="K76" s="33">
        <v>0</v>
      </c>
      <c r="L76" s="33">
        <v>3</v>
      </c>
      <c r="M76" s="30"/>
      <c r="N76" s="30"/>
      <c r="O76" s="30"/>
      <c r="P76" s="30"/>
      <c r="Q76" s="30"/>
      <c r="R76" s="30"/>
      <c r="S76" s="30"/>
      <c r="T76" s="30"/>
      <c r="U76" s="30"/>
      <c r="V76" s="30"/>
      <c r="W76" s="30"/>
      <c r="X76" s="30"/>
      <c r="Y76" s="30"/>
      <c r="Z76" s="30"/>
      <c r="AA76" s="30"/>
      <c r="AB76" s="30"/>
      <c r="AC76" s="30"/>
      <c r="AD76" s="30"/>
      <c r="AE76" s="30"/>
      <c r="AF76" s="30" t="s">
        <v>76</v>
      </c>
      <c r="AG76" s="30"/>
      <c r="AH76" s="30"/>
      <c r="AI76" s="30"/>
      <c r="AJ76" s="30"/>
      <c r="AK76" s="30"/>
      <c r="AL76" s="30"/>
      <c r="AM76" s="30" t="s">
        <v>554</v>
      </c>
      <c r="AN76" s="30" t="s">
        <v>476</v>
      </c>
      <c r="AO76" s="30" t="s">
        <v>471</v>
      </c>
      <c r="AP76" s="30"/>
      <c r="AQ76" s="30"/>
      <c r="AR76" s="30"/>
      <c r="AS76" s="30"/>
      <c r="AT76" s="30"/>
      <c r="AU76" s="30"/>
    </row>
    <row r="77" spans="1:47" ht="14" x14ac:dyDescent="0.15">
      <c r="A77" s="29">
        <v>43738.712637638891</v>
      </c>
      <c r="B77" s="30" t="s">
        <v>9</v>
      </c>
      <c r="C77" s="30"/>
      <c r="D77" s="30" t="s">
        <v>149</v>
      </c>
      <c r="E77" s="30" t="str">
        <f t="shared" si="0"/>
        <v>Pflugerville</v>
      </c>
      <c r="F77" s="35" t="str">
        <f t="shared" si="1"/>
        <v>Afreen Alim</v>
      </c>
      <c r="G77" s="32">
        <f t="shared" si="2"/>
        <v>0.66666666666666663</v>
      </c>
      <c r="H77" s="30">
        <f t="shared" si="9"/>
        <v>1</v>
      </c>
      <c r="I77" s="30">
        <f t="shared" si="5"/>
        <v>0</v>
      </c>
      <c r="J77" s="30">
        <f t="shared" si="4"/>
        <v>1</v>
      </c>
      <c r="K77" s="33">
        <v>0</v>
      </c>
      <c r="L77" s="33">
        <v>3</v>
      </c>
      <c r="M77" s="30"/>
      <c r="N77" s="30"/>
      <c r="O77" s="30"/>
      <c r="P77" s="30"/>
      <c r="Q77" s="30"/>
      <c r="R77" s="30"/>
      <c r="S77" s="30"/>
      <c r="T77" s="30"/>
      <c r="U77" s="30"/>
      <c r="V77" s="30"/>
      <c r="W77" s="30"/>
      <c r="X77" s="30"/>
      <c r="Y77" s="30"/>
      <c r="Z77" s="30"/>
      <c r="AA77" s="30"/>
      <c r="AB77" s="30"/>
      <c r="AC77" s="30"/>
      <c r="AD77" s="30"/>
      <c r="AE77" s="30"/>
      <c r="AF77" s="30" t="s">
        <v>62</v>
      </c>
      <c r="AG77" s="30"/>
      <c r="AH77" s="30"/>
      <c r="AI77" s="30"/>
      <c r="AJ77" s="30"/>
      <c r="AK77" s="30"/>
      <c r="AL77" s="30"/>
      <c r="AM77" s="30" t="s">
        <v>484</v>
      </c>
      <c r="AN77" s="30" t="s">
        <v>497</v>
      </c>
      <c r="AO77" s="30" t="s">
        <v>474</v>
      </c>
      <c r="AP77" s="30"/>
      <c r="AQ77" s="30"/>
      <c r="AR77" s="30"/>
      <c r="AS77" s="30"/>
      <c r="AT77" s="30"/>
      <c r="AU77" s="30"/>
    </row>
    <row r="78" spans="1:47" ht="14" x14ac:dyDescent="0.15">
      <c r="A78" s="29">
        <v>43738.725495474537</v>
      </c>
      <c r="B78" s="30" t="s">
        <v>9</v>
      </c>
      <c r="C78" s="30"/>
      <c r="D78" s="30" t="s">
        <v>149</v>
      </c>
      <c r="E78" s="30" t="str">
        <f t="shared" si="0"/>
        <v>Pflugerville</v>
      </c>
      <c r="F78" s="35" t="str">
        <f t="shared" si="1"/>
        <v>Tam Nguyen</v>
      </c>
      <c r="G78" s="32">
        <f t="shared" si="2"/>
        <v>0.83333333333333337</v>
      </c>
      <c r="H78" s="30">
        <f t="shared" si="9"/>
        <v>1</v>
      </c>
      <c r="I78" s="30">
        <f t="shared" si="5"/>
        <v>0.5</v>
      </c>
      <c r="J78" s="30">
        <f t="shared" si="4"/>
        <v>1</v>
      </c>
      <c r="K78" s="33">
        <v>0</v>
      </c>
      <c r="L78" s="33">
        <v>3</v>
      </c>
      <c r="M78" s="30"/>
      <c r="N78" s="30"/>
      <c r="O78" s="30"/>
      <c r="P78" s="30"/>
      <c r="Q78" s="30"/>
      <c r="R78" s="30"/>
      <c r="S78" s="30"/>
      <c r="T78" s="30"/>
      <c r="U78" s="30"/>
      <c r="V78" s="30"/>
      <c r="W78" s="30"/>
      <c r="X78" s="30"/>
      <c r="Y78" s="30"/>
      <c r="Z78" s="30"/>
      <c r="AA78" s="30"/>
      <c r="AB78" s="30"/>
      <c r="AC78" s="30"/>
      <c r="AD78" s="30"/>
      <c r="AE78" s="30"/>
      <c r="AF78" s="30" t="s">
        <v>96</v>
      </c>
      <c r="AG78" s="30"/>
      <c r="AH78" s="30"/>
      <c r="AI78" s="30"/>
      <c r="AJ78" s="30"/>
      <c r="AK78" s="30"/>
      <c r="AL78" s="30"/>
      <c r="AM78" s="30" t="s">
        <v>555</v>
      </c>
      <c r="AN78" s="30" t="s">
        <v>470</v>
      </c>
      <c r="AO78" s="30" t="s">
        <v>471</v>
      </c>
      <c r="AP78" s="30"/>
      <c r="AQ78" s="30"/>
      <c r="AR78" s="30"/>
      <c r="AS78" s="30"/>
      <c r="AT78" s="30"/>
      <c r="AU78" s="30"/>
    </row>
    <row r="79" spans="1:47" ht="14" x14ac:dyDescent="0.15">
      <c r="A79" s="29">
        <v>43738.725795138889</v>
      </c>
      <c r="B79" s="30" t="s">
        <v>9</v>
      </c>
      <c r="C79" s="30"/>
      <c r="D79" s="30" t="s">
        <v>149</v>
      </c>
      <c r="E79" s="30" t="str">
        <f t="shared" si="0"/>
        <v>Pflugerville</v>
      </c>
      <c r="F79" s="35" t="str">
        <f t="shared" si="1"/>
        <v>Cristian Hernandez</v>
      </c>
      <c r="G79" s="32">
        <f t="shared" si="2"/>
        <v>0.83333333333333337</v>
      </c>
      <c r="H79" s="30">
        <f t="shared" si="9"/>
        <v>1</v>
      </c>
      <c r="I79" s="30">
        <f t="shared" si="5"/>
        <v>0.5</v>
      </c>
      <c r="J79" s="30">
        <f t="shared" si="4"/>
        <v>1</v>
      </c>
      <c r="K79" s="33">
        <v>0</v>
      </c>
      <c r="L79" s="33">
        <v>3</v>
      </c>
      <c r="M79" s="30"/>
      <c r="N79" s="30"/>
      <c r="O79" s="30"/>
      <c r="P79" s="30"/>
      <c r="Q79" s="30"/>
      <c r="R79" s="30"/>
      <c r="S79" s="30"/>
      <c r="T79" s="30"/>
      <c r="U79" s="30"/>
      <c r="V79" s="30"/>
      <c r="W79" s="30"/>
      <c r="X79" s="30"/>
      <c r="Y79" s="30"/>
      <c r="Z79" s="30"/>
      <c r="AA79" s="30"/>
      <c r="AB79" s="30"/>
      <c r="AC79" s="30"/>
      <c r="AD79" s="30"/>
      <c r="AE79" s="30"/>
      <c r="AF79" s="30" t="s">
        <v>70</v>
      </c>
      <c r="AG79" s="30"/>
      <c r="AH79" s="30"/>
      <c r="AI79" s="30"/>
      <c r="AJ79" s="30"/>
      <c r="AK79" s="30"/>
      <c r="AL79" s="30"/>
      <c r="AM79" s="30" t="s">
        <v>556</v>
      </c>
      <c r="AN79" s="30" t="s">
        <v>526</v>
      </c>
      <c r="AO79" s="34" t="s">
        <v>557</v>
      </c>
      <c r="AP79" s="30"/>
      <c r="AQ79" s="30"/>
      <c r="AR79" s="30"/>
      <c r="AS79" s="30"/>
      <c r="AT79" s="30"/>
      <c r="AU79" s="30"/>
    </row>
    <row r="80" spans="1:47" ht="14" x14ac:dyDescent="0.15">
      <c r="A80" s="29">
        <v>43738.725847071764</v>
      </c>
      <c r="B80" s="30" t="s">
        <v>9</v>
      </c>
      <c r="C80" s="30"/>
      <c r="D80" s="30" t="s">
        <v>149</v>
      </c>
      <c r="E80" s="30" t="str">
        <f t="shared" si="0"/>
        <v>Pflugerville</v>
      </c>
      <c r="F80" s="35" t="str">
        <f t="shared" si="1"/>
        <v>Damari Myers</v>
      </c>
      <c r="G80" s="32">
        <f t="shared" si="2"/>
        <v>1</v>
      </c>
      <c r="H80" s="30">
        <f t="shared" si="9"/>
        <v>1</v>
      </c>
      <c r="I80" s="30">
        <f t="shared" si="5"/>
        <v>1</v>
      </c>
      <c r="J80" s="30">
        <f t="shared" si="4"/>
        <v>1</v>
      </c>
      <c r="K80" s="33">
        <v>0</v>
      </c>
      <c r="L80" s="33">
        <v>3</v>
      </c>
      <c r="M80" s="30"/>
      <c r="N80" s="30"/>
      <c r="O80" s="30"/>
      <c r="P80" s="30"/>
      <c r="Q80" s="30"/>
      <c r="R80" s="30"/>
      <c r="S80" s="30"/>
      <c r="T80" s="30"/>
      <c r="U80" s="30"/>
      <c r="V80" s="30"/>
      <c r="W80" s="30"/>
      <c r="X80" s="30"/>
      <c r="Y80" s="30"/>
      <c r="Z80" s="30"/>
      <c r="AA80" s="30"/>
      <c r="AB80" s="30"/>
      <c r="AC80" s="30"/>
      <c r="AD80" s="30"/>
      <c r="AE80" s="30"/>
      <c r="AF80" s="30" t="s">
        <v>72</v>
      </c>
      <c r="AG80" s="30"/>
      <c r="AH80" s="30"/>
      <c r="AI80" s="30"/>
      <c r="AJ80" s="30"/>
      <c r="AK80" s="30"/>
      <c r="AL80" s="30"/>
      <c r="AM80" s="30" t="s">
        <v>558</v>
      </c>
      <c r="AN80" s="30" t="s">
        <v>476</v>
      </c>
      <c r="AO80" s="30" t="s">
        <v>474</v>
      </c>
      <c r="AP80" s="30"/>
      <c r="AQ80" s="30"/>
      <c r="AR80" s="30"/>
      <c r="AS80" s="30"/>
      <c r="AT80" s="30"/>
      <c r="AU80" s="30"/>
    </row>
    <row r="81" spans="1:47" ht="14" x14ac:dyDescent="0.15">
      <c r="A81" s="29">
        <v>43738.72588701389</v>
      </c>
      <c r="B81" s="30" t="s">
        <v>9</v>
      </c>
      <c r="C81" s="30"/>
      <c r="D81" s="30" t="s">
        <v>149</v>
      </c>
      <c r="E81" s="30" t="str">
        <f t="shared" si="0"/>
        <v>Pflugerville</v>
      </c>
      <c r="F81" s="35" t="str">
        <f t="shared" si="1"/>
        <v>Isabel Suarez</v>
      </c>
      <c r="G81" s="32">
        <f t="shared" si="2"/>
        <v>1</v>
      </c>
      <c r="H81" s="30">
        <f t="shared" si="9"/>
        <v>1</v>
      </c>
      <c r="I81" s="30">
        <f t="shared" si="5"/>
        <v>1</v>
      </c>
      <c r="J81" s="30">
        <f t="shared" si="4"/>
        <v>1</v>
      </c>
      <c r="K81" s="33">
        <v>0</v>
      </c>
      <c r="L81" s="33">
        <v>3</v>
      </c>
      <c r="M81" s="30"/>
      <c r="N81" s="30"/>
      <c r="O81" s="30"/>
      <c r="P81" s="30"/>
      <c r="Q81" s="30"/>
      <c r="R81" s="30"/>
      <c r="S81" s="30"/>
      <c r="T81" s="30"/>
      <c r="U81" s="30"/>
      <c r="V81" s="30"/>
      <c r="W81" s="30"/>
      <c r="X81" s="30"/>
      <c r="Y81" s="30"/>
      <c r="Z81" s="30"/>
      <c r="AA81" s="30"/>
      <c r="AB81" s="30"/>
      <c r="AC81" s="30"/>
      <c r="AD81" s="30"/>
      <c r="AE81" s="30"/>
      <c r="AF81" s="30" t="s">
        <v>78</v>
      </c>
      <c r="AG81" s="30"/>
      <c r="AH81" s="30"/>
      <c r="AI81" s="30"/>
      <c r="AJ81" s="30"/>
      <c r="AK81" s="30"/>
      <c r="AL81" s="30"/>
      <c r="AM81" s="30" t="s">
        <v>559</v>
      </c>
      <c r="AN81" s="30" t="s">
        <v>476</v>
      </c>
      <c r="AO81" s="30" t="s">
        <v>560</v>
      </c>
      <c r="AP81" s="30"/>
      <c r="AQ81" s="30"/>
      <c r="AR81" s="30"/>
      <c r="AS81" s="30"/>
      <c r="AT81" s="30"/>
      <c r="AU81" s="30"/>
    </row>
    <row r="82" spans="1:47" ht="14" x14ac:dyDescent="0.15">
      <c r="A82" s="29">
        <v>43738.726887268524</v>
      </c>
      <c r="B82" s="30" t="s">
        <v>9</v>
      </c>
      <c r="C82" s="30"/>
      <c r="D82" s="30" t="s">
        <v>149</v>
      </c>
      <c r="E82" s="30" t="str">
        <f t="shared" si="0"/>
        <v>Pflugerville</v>
      </c>
      <c r="F82" s="35" t="str">
        <f t="shared" si="1"/>
        <v>Alyssa Domingue</v>
      </c>
      <c r="G82" s="32">
        <f t="shared" si="2"/>
        <v>0.66666666666666663</v>
      </c>
      <c r="H82" s="30">
        <f t="shared" si="9"/>
        <v>1</v>
      </c>
      <c r="I82" s="30">
        <f t="shared" si="5"/>
        <v>0</v>
      </c>
      <c r="J82" s="30">
        <f t="shared" si="4"/>
        <v>1</v>
      </c>
      <c r="K82" s="33">
        <v>0</v>
      </c>
      <c r="L82" s="33">
        <v>3</v>
      </c>
      <c r="M82" s="30"/>
      <c r="N82" s="30"/>
      <c r="O82" s="30"/>
      <c r="P82" s="30"/>
      <c r="Q82" s="30"/>
      <c r="R82" s="30"/>
      <c r="S82" s="30"/>
      <c r="T82" s="30"/>
      <c r="U82" s="30"/>
      <c r="V82" s="30"/>
      <c r="W82" s="30"/>
      <c r="X82" s="30"/>
      <c r="Y82" s="30"/>
      <c r="Z82" s="30"/>
      <c r="AA82" s="30"/>
      <c r="AB82" s="30"/>
      <c r="AC82" s="30"/>
      <c r="AD82" s="30"/>
      <c r="AE82" s="30"/>
      <c r="AF82" s="30" t="s">
        <v>64</v>
      </c>
      <c r="AG82" s="30"/>
      <c r="AH82" s="30"/>
      <c r="AI82" s="30"/>
      <c r="AJ82" s="30"/>
      <c r="AK82" s="30"/>
      <c r="AL82" s="30"/>
      <c r="AM82" s="30" t="s">
        <v>472</v>
      </c>
      <c r="AN82" s="13">
        <v>3</v>
      </c>
      <c r="AO82" s="30" t="s">
        <v>471</v>
      </c>
      <c r="AP82" s="30"/>
      <c r="AQ82" s="30"/>
      <c r="AR82" s="30"/>
      <c r="AS82" s="30"/>
      <c r="AT82" s="30"/>
      <c r="AU82" s="30"/>
    </row>
    <row r="83" spans="1:47" ht="14" x14ac:dyDescent="0.15">
      <c r="A83" s="29">
        <v>43738.727331805552</v>
      </c>
      <c r="B83" s="30" t="s">
        <v>9</v>
      </c>
      <c r="C83" s="39"/>
      <c r="D83" s="30" t="s">
        <v>149</v>
      </c>
      <c r="E83" s="30" t="str">
        <f t="shared" si="0"/>
        <v>Pflugerville</v>
      </c>
      <c r="F83" s="35" t="str">
        <f t="shared" si="1"/>
        <v>Lily Reddington</v>
      </c>
      <c r="G83" s="32">
        <f t="shared" si="2"/>
        <v>0.5</v>
      </c>
      <c r="H83" s="30">
        <f t="shared" si="9"/>
        <v>1</v>
      </c>
      <c r="I83" s="30">
        <f t="shared" si="5"/>
        <v>0.5</v>
      </c>
      <c r="J83" s="30">
        <f t="shared" si="4"/>
        <v>0</v>
      </c>
      <c r="K83" s="33">
        <v>0</v>
      </c>
      <c r="L83" s="33">
        <v>3</v>
      </c>
      <c r="M83" s="30"/>
      <c r="N83" s="30"/>
      <c r="O83" s="30"/>
      <c r="P83" s="30"/>
      <c r="Q83" s="30"/>
      <c r="R83" s="30"/>
      <c r="S83" s="30"/>
      <c r="T83" s="30"/>
      <c r="U83" s="30"/>
      <c r="V83" s="30"/>
      <c r="W83" s="30"/>
      <c r="X83" s="30"/>
      <c r="Y83" s="30"/>
      <c r="Z83" s="30"/>
      <c r="AA83" s="30"/>
      <c r="AB83" s="30"/>
      <c r="AC83" s="30"/>
      <c r="AD83" s="30"/>
      <c r="AE83" s="30"/>
      <c r="AF83" s="30" t="s">
        <v>88</v>
      </c>
      <c r="AG83" s="30"/>
      <c r="AH83" s="30"/>
      <c r="AI83" s="30"/>
      <c r="AJ83" s="30"/>
      <c r="AK83" s="30"/>
      <c r="AL83" s="30"/>
      <c r="AM83" s="30" t="s">
        <v>490</v>
      </c>
      <c r="AN83" s="30" t="s">
        <v>561</v>
      </c>
      <c r="AO83" s="30" t="s">
        <v>562</v>
      </c>
      <c r="AP83" s="30"/>
      <c r="AQ83" s="30"/>
      <c r="AR83" s="30"/>
      <c r="AS83" s="30"/>
      <c r="AT83" s="30"/>
      <c r="AU83" s="30"/>
    </row>
    <row r="84" spans="1:47" ht="14" x14ac:dyDescent="0.15">
      <c r="A84" s="29">
        <v>43738.728214594907</v>
      </c>
      <c r="B84" s="30" t="s">
        <v>9</v>
      </c>
      <c r="C84" s="30"/>
      <c r="D84" s="30" t="s">
        <v>149</v>
      </c>
      <c r="E84" s="30" t="str">
        <f t="shared" si="0"/>
        <v>Pflugerville</v>
      </c>
      <c r="F84" s="35" t="str">
        <f t="shared" si="1"/>
        <v>Subah Shabnam</v>
      </c>
      <c r="G84" s="32">
        <f t="shared" si="2"/>
        <v>1</v>
      </c>
      <c r="H84" s="30">
        <f t="shared" si="9"/>
        <v>1</v>
      </c>
      <c r="I84" s="30">
        <f t="shared" si="5"/>
        <v>1</v>
      </c>
      <c r="J84" s="30">
        <f t="shared" si="4"/>
        <v>1</v>
      </c>
      <c r="K84" s="33">
        <v>0</v>
      </c>
      <c r="L84" s="33">
        <v>3</v>
      </c>
      <c r="M84" s="30"/>
      <c r="N84" s="30"/>
      <c r="O84" s="30"/>
      <c r="P84" s="30"/>
      <c r="Q84" s="30"/>
      <c r="R84" s="30"/>
      <c r="S84" s="30"/>
      <c r="T84" s="30"/>
      <c r="U84" s="30"/>
      <c r="V84" s="30"/>
      <c r="W84" s="30"/>
      <c r="X84" s="30"/>
      <c r="Y84" s="30"/>
      <c r="Z84" s="30"/>
      <c r="AA84" s="30"/>
      <c r="AB84" s="30"/>
      <c r="AC84" s="30"/>
      <c r="AD84" s="30"/>
      <c r="AE84" s="30"/>
      <c r="AF84" s="30" t="s">
        <v>94</v>
      </c>
      <c r="AG84" s="30"/>
      <c r="AH84" s="30"/>
      <c r="AI84" s="30"/>
      <c r="AJ84" s="30"/>
      <c r="AK84" s="30"/>
      <c r="AL84" s="30"/>
      <c r="AM84" s="30" t="s">
        <v>472</v>
      </c>
      <c r="AN84" s="30" t="s">
        <v>476</v>
      </c>
      <c r="AO84" s="30" t="s">
        <v>471</v>
      </c>
      <c r="AP84" s="30"/>
      <c r="AQ84" s="30"/>
      <c r="AR84" s="30"/>
      <c r="AS84" s="30"/>
      <c r="AT84" s="30"/>
      <c r="AU84" s="30"/>
    </row>
    <row r="85" spans="1:47" ht="14" x14ac:dyDescent="0.15">
      <c r="A85" s="29">
        <v>43738.728433518518</v>
      </c>
      <c r="B85" s="30" t="s">
        <v>9</v>
      </c>
      <c r="C85" s="39"/>
      <c r="D85" s="30" t="s">
        <v>149</v>
      </c>
      <c r="E85" s="30" t="str">
        <f t="shared" si="0"/>
        <v>Pflugerville</v>
      </c>
      <c r="F85" s="35" t="str">
        <f t="shared" si="1"/>
        <v>Arsama Sebesibe</v>
      </c>
      <c r="G85" s="32">
        <f t="shared" si="2"/>
        <v>1</v>
      </c>
      <c r="H85" s="30">
        <f t="shared" si="9"/>
        <v>1</v>
      </c>
      <c r="I85" s="30">
        <f t="shared" si="5"/>
        <v>1</v>
      </c>
      <c r="J85" s="30">
        <f t="shared" si="4"/>
        <v>1</v>
      </c>
      <c r="K85" s="33">
        <v>0</v>
      </c>
      <c r="L85" s="33">
        <v>3</v>
      </c>
      <c r="M85" s="30"/>
      <c r="N85" s="30"/>
      <c r="O85" s="30"/>
      <c r="P85" s="30"/>
      <c r="Q85" s="30"/>
      <c r="R85" s="30"/>
      <c r="S85" s="30"/>
      <c r="T85" s="30"/>
      <c r="U85" s="30"/>
      <c r="V85" s="30"/>
      <c r="W85" s="30"/>
      <c r="X85" s="30"/>
      <c r="Y85" s="30"/>
      <c r="Z85" s="30"/>
      <c r="AA85" s="30"/>
      <c r="AB85" s="30"/>
      <c r="AC85" s="30"/>
      <c r="AD85" s="30"/>
      <c r="AE85" s="30"/>
      <c r="AF85" s="30" t="s">
        <v>66</v>
      </c>
      <c r="AG85" s="30"/>
      <c r="AH85" s="30"/>
      <c r="AI85" s="30"/>
      <c r="AJ85" s="30"/>
      <c r="AK85" s="30"/>
      <c r="AL85" s="30"/>
      <c r="AM85" s="30" t="s">
        <v>472</v>
      </c>
      <c r="AN85" s="30" t="s">
        <v>476</v>
      </c>
      <c r="AO85" s="30" t="s">
        <v>471</v>
      </c>
      <c r="AP85" s="30"/>
      <c r="AQ85" s="30"/>
      <c r="AR85" s="30"/>
      <c r="AS85" s="30"/>
      <c r="AT85" s="30"/>
      <c r="AU85" s="30"/>
    </row>
    <row r="86" spans="1:47" ht="14" x14ac:dyDescent="0.15">
      <c r="A86" s="29">
        <v>43738.742075358794</v>
      </c>
      <c r="B86" s="30" t="s">
        <v>9</v>
      </c>
      <c r="C86" s="39"/>
      <c r="D86" s="30" t="s">
        <v>149</v>
      </c>
      <c r="E86" s="30" t="str">
        <f t="shared" si="0"/>
        <v>Pflugerville</v>
      </c>
      <c r="F86" s="35" t="str">
        <f t="shared" si="1"/>
        <v>Seraphim Sea</v>
      </c>
      <c r="G86" s="32">
        <f t="shared" si="2"/>
        <v>0.83333333333333337</v>
      </c>
      <c r="H86" s="30">
        <f t="shared" si="9"/>
        <v>1</v>
      </c>
      <c r="I86" s="30">
        <f t="shared" si="5"/>
        <v>0.5</v>
      </c>
      <c r="J86" s="30">
        <f t="shared" si="4"/>
        <v>1</v>
      </c>
      <c r="K86" s="33">
        <v>0</v>
      </c>
      <c r="L86" s="33">
        <v>3</v>
      </c>
      <c r="M86" s="30"/>
      <c r="N86" s="30"/>
      <c r="O86" s="30"/>
      <c r="P86" s="30"/>
      <c r="Q86" s="30"/>
      <c r="R86" s="30"/>
      <c r="S86" s="30"/>
      <c r="T86" s="30"/>
      <c r="U86" s="30"/>
      <c r="V86" s="30"/>
      <c r="W86" s="30"/>
      <c r="X86" s="30"/>
      <c r="Y86" s="30"/>
      <c r="Z86" s="30"/>
      <c r="AA86" s="30"/>
      <c r="AB86" s="30"/>
      <c r="AC86" s="30"/>
      <c r="AD86" s="30"/>
      <c r="AE86" s="30"/>
      <c r="AF86" s="30" t="s">
        <v>92</v>
      </c>
      <c r="AG86" s="30"/>
      <c r="AH86" s="30"/>
      <c r="AI86" s="30"/>
      <c r="AJ86" s="30"/>
      <c r="AK86" s="30"/>
      <c r="AL86" s="30"/>
      <c r="AM86" s="30" t="s">
        <v>472</v>
      </c>
      <c r="AN86" s="30" t="s">
        <v>526</v>
      </c>
      <c r="AO86" s="30" t="s">
        <v>483</v>
      </c>
      <c r="AP86" s="30"/>
      <c r="AQ86" s="30"/>
      <c r="AR86" s="30"/>
      <c r="AS86" s="30"/>
      <c r="AT86" s="30"/>
      <c r="AU86" s="30"/>
    </row>
    <row r="87" spans="1:47" ht="14" x14ac:dyDescent="0.15">
      <c r="A87" s="29">
        <v>43738.861584780097</v>
      </c>
      <c r="B87" s="30" t="s">
        <v>9</v>
      </c>
      <c r="C87" s="39"/>
      <c r="D87" s="30" t="s">
        <v>149</v>
      </c>
      <c r="E87" s="30" t="str">
        <f t="shared" si="0"/>
        <v>Pflugerville</v>
      </c>
      <c r="F87" s="31" t="str">
        <f t="shared" si="1"/>
        <v>Jose Gonzalez Macedo</v>
      </c>
      <c r="G87" s="32">
        <f t="shared" si="2"/>
        <v>1</v>
      </c>
      <c r="H87" s="36">
        <v>1</v>
      </c>
      <c r="I87" s="30">
        <f t="shared" si="5"/>
        <v>1</v>
      </c>
      <c r="J87" s="30">
        <f t="shared" si="4"/>
        <v>1</v>
      </c>
      <c r="K87" s="33">
        <v>0</v>
      </c>
      <c r="L87" s="33">
        <v>3</v>
      </c>
      <c r="M87" s="30"/>
      <c r="N87" s="30"/>
      <c r="O87" s="30"/>
      <c r="P87" s="30"/>
      <c r="Q87" s="30"/>
      <c r="R87" s="30"/>
      <c r="S87" s="30"/>
      <c r="T87" s="30"/>
      <c r="U87" s="30"/>
      <c r="V87" s="30"/>
      <c r="W87" s="30"/>
      <c r="X87" s="30"/>
      <c r="Y87" s="30"/>
      <c r="Z87" s="30"/>
      <c r="AA87" s="30"/>
      <c r="AB87" s="30"/>
      <c r="AC87" s="30"/>
      <c r="AD87" s="30"/>
      <c r="AE87" s="30"/>
      <c r="AF87" s="30" t="s">
        <v>82</v>
      </c>
      <c r="AG87" s="30"/>
      <c r="AH87" s="30"/>
      <c r="AI87" s="30"/>
      <c r="AJ87" s="30"/>
      <c r="AK87" s="30"/>
      <c r="AL87" s="30"/>
      <c r="AM87" s="30" t="s">
        <v>563</v>
      </c>
      <c r="AN87" s="30" t="s">
        <v>476</v>
      </c>
      <c r="AO87" s="30" t="s">
        <v>471</v>
      </c>
      <c r="AP87" s="30"/>
      <c r="AQ87" s="30"/>
      <c r="AR87" s="30"/>
      <c r="AS87" s="30"/>
      <c r="AT87" s="30"/>
      <c r="AU87" s="30"/>
    </row>
    <row r="88" spans="1:47" ht="14" x14ac:dyDescent="0.15">
      <c r="A88" s="29">
        <v>43739.810235497687</v>
      </c>
      <c r="B88" s="30" t="s">
        <v>9</v>
      </c>
      <c r="C88" s="39"/>
      <c r="D88" s="30" t="s">
        <v>149</v>
      </c>
      <c r="E88" s="30" t="str">
        <f t="shared" si="0"/>
        <v>Pflugerville</v>
      </c>
      <c r="F88" s="35" t="str">
        <f t="shared" si="1"/>
        <v>John Mejia</v>
      </c>
      <c r="G88" s="32">
        <f t="shared" si="2"/>
        <v>0.66666666666666663</v>
      </c>
      <c r="H88" s="30">
        <f t="shared" ref="H88:H96" si="10">IF(ISNUMBER(SEARCH("bracket",AM88)),1,0) + IF(ISNUMBER(SEARCH("[",AM88)),1,0)</f>
        <v>1</v>
      </c>
      <c r="I88" s="30">
        <f t="shared" si="5"/>
        <v>0</v>
      </c>
      <c r="J88" s="30">
        <f t="shared" si="4"/>
        <v>1</v>
      </c>
      <c r="K88" s="33">
        <v>0</v>
      </c>
      <c r="L88" s="33">
        <v>3</v>
      </c>
      <c r="M88" s="30"/>
      <c r="N88" s="30"/>
      <c r="O88" s="30"/>
      <c r="P88" s="30"/>
      <c r="Q88" s="30"/>
      <c r="R88" s="30"/>
      <c r="S88" s="30"/>
      <c r="T88" s="30"/>
      <c r="U88" s="30"/>
      <c r="V88" s="30"/>
      <c r="W88" s="30"/>
      <c r="X88" s="30"/>
      <c r="Y88" s="30"/>
      <c r="Z88" s="30"/>
      <c r="AA88" s="30"/>
      <c r="AB88" s="30"/>
      <c r="AC88" s="30"/>
      <c r="AD88" s="30"/>
      <c r="AE88" s="30"/>
      <c r="AF88" s="30" t="s">
        <v>80</v>
      </c>
      <c r="AG88" s="30"/>
      <c r="AH88" s="30"/>
      <c r="AI88" s="30"/>
      <c r="AJ88" s="30"/>
      <c r="AK88" s="30"/>
      <c r="AL88" s="30"/>
      <c r="AM88" s="30" t="s">
        <v>472</v>
      </c>
      <c r="AN88" s="30" t="s">
        <v>497</v>
      </c>
      <c r="AO88" s="30" t="s">
        <v>485</v>
      </c>
      <c r="AP88" s="30"/>
      <c r="AQ88" s="30"/>
      <c r="AR88" s="30"/>
      <c r="AS88" s="30"/>
      <c r="AT88" s="30"/>
      <c r="AU88" s="30"/>
    </row>
    <row r="89" spans="1:47" ht="14" x14ac:dyDescent="0.15">
      <c r="A89" s="29">
        <v>43740.680822187496</v>
      </c>
      <c r="B89" s="30" t="s">
        <v>9</v>
      </c>
      <c r="C89" s="39"/>
      <c r="D89" s="30" t="s">
        <v>149</v>
      </c>
      <c r="E89" s="30" t="str">
        <f t="shared" si="0"/>
        <v>Pflugerville</v>
      </c>
      <c r="F89" s="35" t="str">
        <f t="shared" si="1"/>
        <v>Alyssa Domingue</v>
      </c>
      <c r="G89" s="32">
        <f t="shared" si="2"/>
        <v>0.66666666666666663</v>
      </c>
      <c r="H89" s="30">
        <f t="shared" si="10"/>
        <v>1</v>
      </c>
      <c r="I89" s="30">
        <f t="shared" si="5"/>
        <v>0</v>
      </c>
      <c r="J89" s="30">
        <f t="shared" si="4"/>
        <v>1</v>
      </c>
      <c r="K89" s="33">
        <v>0</v>
      </c>
      <c r="L89" s="33">
        <v>3</v>
      </c>
      <c r="M89" s="30"/>
      <c r="N89" s="30"/>
      <c r="O89" s="30"/>
      <c r="P89" s="30"/>
      <c r="Q89" s="30"/>
      <c r="R89" s="30"/>
      <c r="S89" s="30"/>
      <c r="T89" s="30"/>
      <c r="U89" s="30"/>
      <c r="V89" s="30"/>
      <c r="W89" s="30"/>
      <c r="X89" s="30"/>
      <c r="Y89" s="30"/>
      <c r="Z89" s="30"/>
      <c r="AA89" s="30"/>
      <c r="AB89" s="30"/>
      <c r="AC89" s="30"/>
      <c r="AD89" s="30"/>
      <c r="AE89" s="30"/>
      <c r="AF89" s="30" t="s">
        <v>64</v>
      </c>
      <c r="AG89" s="30"/>
      <c r="AH89" s="30"/>
      <c r="AI89" s="30"/>
      <c r="AJ89" s="30"/>
      <c r="AK89" s="30"/>
      <c r="AL89" s="30"/>
      <c r="AM89" s="30" t="s">
        <v>472</v>
      </c>
      <c r="AN89" s="13">
        <v>3</v>
      </c>
      <c r="AO89" s="30" t="s">
        <v>471</v>
      </c>
      <c r="AP89" s="30"/>
      <c r="AQ89" s="30"/>
      <c r="AR89" s="30"/>
      <c r="AS89" s="30"/>
      <c r="AT89" s="30"/>
      <c r="AU89" s="30"/>
    </row>
    <row r="90" spans="1:47" ht="14" x14ac:dyDescent="0.15">
      <c r="A90" s="29">
        <v>43738.714900219908</v>
      </c>
      <c r="B90" s="30" t="s">
        <v>9</v>
      </c>
      <c r="C90" s="39"/>
      <c r="D90" s="30" t="s">
        <v>142</v>
      </c>
      <c r="E90" s="30" t="str">
        <f t="shared" si="0"/>
        <v>Stony Point</v>
      </c>
      <c r="F90" s="35" t="str">
        <f t="shared" si="1"/>
        <v>Anne-Marie Prosper</v>
      </c>
      <c r="G90" s="32">
        <f t="shared" si="2"/>
        <v>0.66666666666666663</v>
      </c>
      <c r="H90" s="30">
        <f t="shared" si="10"/>
        <v>1</v>
      </c>
      <c r="I90" s="30">
        <f t="shared" si="5"/>
        <v>0</v>
      </c>
      <c r="J90" s="30">
        <f t="shared" si="4"/>
        <v>1</v>
      </c>
      <c r="K90" s="33">
        <v>0</v>
      </c>
      <c r="L90" s="33">
        <v>3</v>
      </c>
      <c r="M90" s="30"/>
      <c r="N90" s="30"/>
      <c r="O90" s="30"/>
      <c r="P90" s="30"/>
      <c r="Q90" s="30"/>
      <c r="R90" s="30"/>
      <c r="S90" s="30"/>
      <c r="T90" s="30"/>
      <c r="U90" s="30"/>
      <c r="V90" s="30"/>
      <c r="W90" s="30"/>
      <c r="X90" s="30"/>
      <c r="Y90" s="30"/>
      <c r="Z90" s="30"/>
      <c r="AA90" s="30"/>
      <c r="AB90" s="30"/>
      <c r="AC90" s="30"/>
      <c r="AD90" s="30"/>
      <c r="AE90" s="30"/>
      <c r="AF90" s="30"/>
      <c r="AG90" s="30" t="s">
        <v>188</v>
      </c>
      <c r="AH90" s="30"/>
      <c r="AI90" s="30"/>
      <c r="AJ90" s="30"/>
      <c r="AK90" s="30"/>
      <c r="AL90" s="30"/>
      <c r="AM90" s="30" t="s">
        <v>472</v>
      </c>
      <c r="AN90" s="30" t="s">
        <v>497</v>
      </c>
      <c r="AO90" s="30" t="s">
        <v>564</v>
      </c>
      <c r="AP90" s="30"/>
      <c r="AQ90" s="30"/>
      <c r="AR90" s="30"/>
      <c r="AS90" s="30"/>
      <c r="AT90" s="30"/>
      <c r="AU90" s="30"/>
    </row>
    <row r="91" spans="1:47" ht="14" x14ac:dyDescent="0.15">
      <c r="A91" s="29">
        <v>43738.714996793977</v>
      </c>
      <c r="B91" s="30" t="s">
        <v>9</v>
      </c>
      <c r="C91" s="39"/>
      <c r="D91" s="30" t="s">
        <v>142</v>
      </c>
      <c r="E91" s="30" t="str">
        <f t="shared" si="0"/>
        <v>Stony Point</v>
      </c>
      <c r="F91" s="35" t="str">
        <f t="shared" si="1"/>
        <v>Chieh-An Chen</v>
      </c>
      <c r="G91" s="32">
        <f t="shared" si="2"/>
        <v>0.66666666666666663</v>
      </c>
      <c r="H91" s="30">
        <f t="shared" si="10"/>
        <v>1</v>
      </c>
      <c r="I91" s="30">
        <f t="shared" si="5"/>
        <v>0</v>
      </c>
      <c r="J91" s="30">
        <f t="shared" si="4"/>
        <v>1</v>
      </c>
      <c r="K91" s="33">
        <v>0</v>
      </c>
      <c r="L91" s="33">
        <v>3</v>
      </c>
      <c r="M91" s="30"/>
      <c r="N91" s="30"/>
      <c r="O91" s="30"/>
      <c r="P91" s="30"/>
      <c r="Q91" s="30"/>
      <c r="R91" s="30"/>
      <c r="S91" s="30"/>
      <c r="T91" s="30"/>
      <c r="U91" s="30"/>
      <c r="V91" s="30"/>
      <c r="W91" s="30"/>
      <c r="X91" s="30"/>
      <c r="Y91" s="30"/>
      <c r="Z91" s="30"/>
      <c r="AA91" s="30"/>
      <c r="AB91" s="30"/>
      <c r="AC91" s="30"/>
      <c r="AD91" s="30"/>
      <c r="AE91" s="30"/>
      <c r="AF91" s="30"/>
      <c r="AG91" s="30" t="s">
        <v>187</v>
      </c>
      <c r="AH91" s="30"/>
      <c r="AI91" s="30"/>
      <c r="AJ91" s="30"/>
      <c r="AK91" s="30"/>
      <c r="AL91" s="30"/>
      <c r="AM91" s="30" t="s">
        <v>472</v>
      </c>
      <c r="AN91" s="30" t="s">
        <v>497</v>
      </c>
      <c r="AO91" s="30" t="s">
        <v>485</v>
      </c>
      <c r="AP91" s="30"/>
      <c r="AQ91" s="30"/>
      <c r="AR91" s="30"/>
      <c r="AS91" s="30"/>
      <c r="AT91" s="30"/>
      <c r="AU91" s="30"/>
    </row>
    <row r="92" spans="1:47" ht="14" x14ac:dyDescent="0.15">
      <c r="A92" s="29">
        <v>43738.71513921296</v>
      </c>
      <c r="B92" s="30" t="s">
        <v>9</v>
      </c>
      <c r="C92" s="30"/>
      <c r="D92" s="30" t="s">
        <v>142</v>
      </c>
      <c r="E92" s="30" t="str">
        <f t="shared" si="0"/>
        <v>Stony Point</v>
      </c>
      <c r="F92" s="35" t="str">
        <f t="shared" si="1"/>
        <v>Alicia Navarro</v>
      </c>
      <c r="G92" s="32">
        <f t="shared" si="2"/>
        <v>0.83333333333333337</v>
      </c>
      <c r="H92" s="30">
        <f t="shared" si="10"/>
        <v>1</v>
      </c>
      <c r="I92" s="30">
        <f t="shared" si="5"/>
        <v>0.5</v>
      </c>
      <c r="J92" s="30">
        <f t="shared" si="4"/>
        <v>1</v>
      </c>
      <c r="K92" s="33">
        <v>0</v>
      </c>
      <c r="L92" s="33">
        <v>3</v>
      </c>
      <c r="M92" s="30"/>
      <c r="N92" s="30"/>
      <c r="O92" s="30"/>
      <c r="P92" s="30"/>
      <c r="Q92" s="30"/>
      <c r="R92" s="30"/>
      <c r="S92" s="30"/>
      <c r="T92" s="30"/>
      <c r="U92" s="30"/>
      <c r="V92" s="30"/>
      <c r="W92" s="30"/>
      <c r="X92" s="30"/>
      <c r="Y92" s="30"/>
      <c r="Z92" s="30"/>
      <c r="AA92" s="30"/>
      <c r="AB92" s="30"/>
      <c r="AC92" s="30"/>
      <c r="AD92" s="30"/>
      <c r="AE92" s="30"/>
      <c r="AF92" s="30"/>
      <c r="AG92" s="30" t="s">
        <v>186</v>
      </c>
      <c r="AH92" s="30"/>
      <c r="AI92" s="30"/>
      <c r="AJ92" s="30"/>
      <c r="AK92" s="30"/>
      <c r="AL92" s="30"/>
      <c r="AM92" s="30" t="s">
        <v>472</v>
      </c>
      <c r="AN92" s="30" t="s">
        <v>473</v>
      </c>
      <c r="AO92" s="30" t="s">
        <v>471</v>
      </c>
      <c r="AP92" s="30"/>
      <c r="AQ92" s="30"/>
      <c r="AR92" s="30"/>
      <c r="AS92" s="30"/>
      <c r="AT92" s="30"/>
      <c r="AU92" s="30"/>
    </row>
    <row r="93" spans="1:47" ht="14" x14ac:dyDescent="0.15">
      <c r="A93" s="29">
        <v>43738.71707327546</v>
      </c>
      <c r="B93" s="30" t="s">
        <v>9</v>
      </c>
      <c r="C93" s="39"/>
      <c r="D93" s="30" t="s">
        <v>142</v>
      </c>
      <c r="E93" s="30" t="str">
        <f t="shared" si="0"/>
        <v>Stony Point</v>
      </c>
      <c r="F93" s="35" t="str">
        <f t="shared" si="1"/>
        <v>Robert Ebem</v>
      </c>
      <c r="G93" s="32">
        <f t="shared" si="2"/>
        <v>1</v>
      </c>
      <c r="H93" s="30">
        <f t="shared" si="10"/>
        <v>1</v>
      </c>
      <c r="I93" s="30">
        <f t="shared" si="5"/>
        <v>1</v>
      </c>
      <c r="J93" s="30">
        <f t="shared" si="4"/>
        <v>1</v>
      </c>
      <c r="K93" s="33">
        <v>0</v>
      </c>
      <c r="L93" s="33">
        <v>3</v>
      </c>
      <c r="M93" s="30"/>
      <c r="N93" s="30"/>
      <c r="O93" s="30"/>
      <c r="P93" s="30"/>
      <c r="Q93" s="30"/>
      <c r="R93" s="30"/>
      <c r="S93" s="30"/>
      <c r="T93" s="30"/>
      <c r="U93" s="30"/>
      <c r="V93" s="30"/>
      <c r="W93" s="30"/>
      <c r="X93" s="30"/>
      <c r="Y93" s="30"/>
      <c r="Z93" s="30"/>
      <c r="AA93" s="30"/>
      <c r="AB93" s="30"/>
      <c r="AC93" s="30"/>
      <c r="AD93" s="30"/>
      <c r="AE93" s="30"/>
      <c r="AF93" s="30"/>
      <c r="AG93" s="30" t="s">
        <v>185</v>
      </c>
      <c r="AH93" s="30"/>
      <c r="AI93" s="30"/>
      <c r="AJ93" s="30"/>
      <c r="AK93" s="30"/>
      <c r="AL93" s="30"/>
      <c r="AM93" s="30" t="s">
        <v>558</v>
      </c>
      <c r="AN93" s="30" t="s">
        <v>476</v>
      </c>
      <c r="AO93" s="30" t="s">
        <v>485</v>
      </c>
      <c r="AP93" s="30"/>
      <c r="AQ93" s="30"/>
      <c r="AR93" s="30"/>
      <c r="AS93" s="30"/>
      <c r="AT93" s="30"/>
      <c r="AU93" s="30"/>
    </row>
    <row r="94" spans="1:47" ht="14" x14ac:dyDescent="0.15">
      <c r="A94" s="29">
        <v>43738.727292534721</v>
      </c>
      <c r="B94" s="30" t="s">
        <v>9</v>
      </c>
      <c r="C94" s="39"/>
      <c r="D94" s="30" t="s">
        <v>142</v>
      </c>
      <c r="E94" s="30" t="str">
        <f t="shared" si="0"/>
        <v>Stony Point</v>
      </c>
      <c r="F94" s="37" t="str">
        <f t="shared" si="1"/>
        <v>Ashely Briscoe</v>
      </c>
      <c r="G94" s="32">
        <f t="shared" si="2"/>
        <v>1</v>
      </c>
      <c r="H94" s="30">
        <f t="shared" si="10"/>
        <v>1</v>
      </c>
      <c r="I94" s="30">
        <f t="shared" si="5"/>
        <v>1</v>
      </c>
      <c r="J94" s="30">
        <f t="shared" si="4"/>
        <v>1</v>
      </c>
      <c r="K94" s="33">
        <v>0</v>
      </c>
      <c r="L94" s="33">
        <v>3</v>
      </c>
      <c r="M94" s="30"/>
      <c r="N94" s="30"/>
      <c r="O94" s="30"/>
      <c r="P94" s="30"/>
      <c r="Q94" s="30"/>
      <c r="R94" s="30"/>
      <c r="S94" s="30"/>
      <c r="T94" s="30"/>
      <c r="U94" s="30"/>
      <c r="V94" s="30"/>
      <c r="W94" s="30"/>
      <c r="X94" s="30"/>
      <c r="Y94" s="30"/>
      <c r="Z94" s="30"/>
      <c r="AA94" s="30"/>
      <c r="AB94" s="30"/>
      <c r="AC94" s="30"/>
      <c r="AD94" s="30"/>
      <c r="AE94" s="30"/>
      <c r="AF94" s="30"/>
      <c r="AG94" s="30" t="s">
        <v>182</v>
      </c>
      <c r="AH94" s="30"/>
      <c r="AI94" s="30"/>
      <c r="AJ94" s="30"/>
      <c r="AK94" s="30"/>
      <c r="AL94" s="30"/>
      <c r="AM94" s="38" t="s">
        <v>565</v>
      </c>
      <c r="AN94" s="30" t="s">
        <v>476</v>
      </c>
      <c r="AO94" s="30" t="s">
        <v>566</v>
      </c>
      <c r="AP94" s="30"/>
      <c r="AQ94" s="30"/>
      <c r="AR94" s="30"/>
      <c r="AS94" s="30"/>
      <c r="AT94" s="30"/>
      <c r="AU94" s="30"/>
    </row>
    <row r="95" spans="1:47" ht="14" x14ac:dyDescent="0.15">
      <c r="A95" s="29">
        <v>43738.72742289352</v>
      </c>
      <c r="B95" s="30" t="s">
        <v>9</v>
      </c>
      <c r="C95" s="39"/>
      <c r="D95" s="30" t="s">
        <v>142</v>
      </c>
      <c r="E95" s="30" t="str">
        <f t="shared" si="0"/>
        <v>Stony Point</v>
      </c>
      <c r="F95" s="35" t="str">
        <f t="shared" si="1"/>
        <v>Jheason Williams</v>
      </c>
      <c r="G95" s="32">
        <f t="shared" si="2"/>
        <v>1</v>
      </c>
      <c r="H95" s="30">
        <f t="shared" si="10"/>
        <v>1</v>
      </c>
      <c r="I95" s="30">
        <f t="shared" si="5"/>
        <v>1</v>
      </c>
      <c r="J95" s="30">
        <f t="shared" si="4"/>
        <v>1</v>
      </c>
      <c r="K95" s="33">
        <v>0</v>
      </c>
      <c r="L95" s="33">
        <v>3</v>
      </c>
      <c r="M95" s="30"/>
      <c r="N95" s="30"/>
      <c r="O95" s="30"/>
      <c r="P95" s="30"/>
      <c r="Q95" s="30"/>
      <c r="R95" s="30"/>
      <c r="S95" s="30"/>
      <c r="T95" s="30"/>
      <c r="U95" s="30"/>
      <c r="V95" s="30"/>
      <c r="W95" s="30"/>
      <c r="X95" s="30"/>
      <c r="Y95" s="30"/>
      <c r="Z95" s="30"/>
      <c r="AA95" s="30"/>
      <c r="AB95" s="30"/>
      <c r="AC95" s="30"/>
      <c r="AD95" s="30"/>
      <c r="AE95" s="30"/>
      <c r="AF95" s="30"/>
      <c r="AG95" s="30" t="s">
        <v>364</v>
      </c>
      <c r="AH95" s="30"/>
      <c r="AI95" s="30"/>
      <c r="AJ95" s="30"/>
      <c r="AK95" s="30"/>
      <c r="AL95" s="30"/>
      <c r="AM95" s="38" t="s">
        <v>567</v>
      </c>
      <c r="AN95" s="30" t="s">
        <v>476</v>
      </c>
      <c r="AO95" s="30" t="s">
        <v>485</v>
      </c>
      <c r="AP95" s="30"/>
      <c r="AQ95" s="30"/>
      <c r="AR95" s="30"/>
      <c r="AS95" s="30"/>
      <c r="AT95" s="30"/>
      <c r="AU95" s="30"/>
    </row>
    <row r="96" spans="1:47" ht="14" x14ac:dyDescent="0.15">
      <c r="A96" s="29">
        <v>43738.729445023149</v>
      </c>
      <c r="B96" s="30" t="s">
        <v>9</v>
      </c>
      <c r="C96" s="39"/>
      <c r="D96" s="30" t="s">
        <v>142</v>
      </c>
      <c r="E96" s="30" t="str">
        <f t="shared" si="0"/>
        <v>Stony Point</v>
      </c>
      <c r="F96" s="35" t="str">
        <f t="shared" si="1"/>
        <v>Sara LaFollette</v>
      </c>
      <c r="G96" s="32">
        <f t="shared" si="2"/>
        <v>0.33333333333333331</v>
      </c>
      <c r="H96" s="30">
        <f t="shared" si="10"/>
        <v>1</v>
      </c>
      <c r="I96" s="30">
        <f t="shared" si="5"/>
        <v>0</v>
      </c>
      <c r="J96" s="30">
        <f t="shared" si="4"/>
        <v>0</v>
      </c>
      <c r="K96" s="33">
        <v>0</v>
      </c>
      <c r="L96" s="33">
        <v>3</v>
      </c>
      <c r="M96" s="30"/>
      <c r="N96" s="30"/>
      <c r="O96" s="30"/>
      <c r="P96" s="30"/>
      <c r="Q96" s="30"/>
      <c r="R96" s="30"/>
      <c r="S96" s="30"/>
      <c r="T96" s="30"/>
      <c r="U96" s="30"/>
      <c r="V96" s="30"/>
      <c r="W96" s="30"/>
      <c r="X96" s="30"/>
      <c r="Y96" s="30"/>
      <c r="Z96" s="30"/>
      <c r="AA96" s="30"/>
      <c r="AB96" s="30"/>
      <c r="AC96" s="30"/>
      <c r="AD96" s="30"/>
      <c r="AE96" s="30"/>
      <c r="AF96" s="30"/>
      <c r="AG96" s="30" t="s">
        <v>197</v>
      </c>
      <c r="AH96" s="30"/>
      <c r="AI96" s="30"/>
      <c r="AJ96" s="30"/>
      <c r="AK96" s="30"/>
      <c r="AL96" s="30"/>
      <c r="AM96" s="30" t="s">
        <v>472</v>
      </c>
      <c r="AN96" s="30" t="s">
        <v>568</v>
      </c>
      <c r="AO96" s="30" t="s">
        <v>568</v>
      </c>
      <c r="AP96" s="30"/>
      <c r="AQ96" s="30"/>
      <c r="AR96" s="30"/>
      <c r="AS96" s="30"/>
      <c r="AT96" s="30"/>
      <c r="AU96" s="30"/>
    </row>
    <row r="97" spans="1:47" ht="14" x14ac:dyDescent="0.15">
      <c r="A97" s="29">
        <v>43738.729666956016</v>
      </c>
      <c r="B97" s="30" t="s">
        <v>9</v>
      </c>
      <c r="C97" s="39"/>
      <c r="D97" s="30" t="s">
        <v>142</v>
      </c>
      <c r="E97" s="30" t="str">
        <f t="shared" si="0"/>
        <v>Stony Point</v>
      </c>
      <c r="F97" s="35" t="str">
        <f t="shared" si="1"/>
        <v>Aidan Lengua</v>
      </c>
      <c r="G97" s="32">
        <f t="shared" si="2"/>
        <v>0.83333333333333337</v>
      </c>
      <c r="H97" s="36">
        <v>1</v>
      </c>
      <c r="I97" s="30">
        <f t="shared" si="5"/>
        <v>0.5</v>
      </c>
      <c r="J97" s="30">
        <f t="shared" si="4"/>
        <v>1</v>
      </c>
      <c r="K97" s="33">
        <v>0</v>
      </c>
      <c r="L97" s="33">
        <v>3</v>
      </c>
      <c r="M97" s="30"/>
      <c r="N97" s="30"/>
      <c r="O97" s="30"/>
      <c r="P97" s="30"/>
      <c r="Q97" s="30"/>
      <c r="R97" s="30"/>
      <c r="S97" s="30"/>
      <c r="T97" s="30"/>
      <c r="U97" s="30"/>
      <c r="V97" s="30"/>
      <c r="W97" s="30"/>
      <c r="X97" s="30"/>
      <c r="Y97" s="30"/>
      <c r="Z97" s="30"/>
      <c r="AA97" s="30"/>
      <c r="AB97" s="30"/>
      <c r="AC97" s="30"/>
      <c r="AD97" s="30"/>
      <c r="AE97" s="30"/>
      <c r="AF97" s="30"/>
      <c r="AG97" s="30" t="s">
        <v>204</v>
      </c>
      <c r="AH97" s="30"/>
      <c r="AI97" s="30"/>
      <c r="AJ97" s="30"/>
      <c r="AK97" s="30"/>
      <c r="AL97" s="30"/>
      <c r="AM97" s="30" t="s">
        <v>569</v>
      </c>
      <c r="AN97" s="30" t="s">
        <v>570</v>
      </c>
      <c r="AO97" s="30" t="s">
        <v>485</v>
      </c>
      <c r="AP97" s="30"/>
      <c r="AQ97" s="30"/>
      <c r="AR97" s="30"/>
      <c r="AS97" s="30"/>
      <c r="AT97" s="30"/>
      <c r="AU97" s="30"/>
    </row>
    <row r="98" spans="1:47" ht="14" x14ac:dyDescent="0.15">
      <c r="A98" s="29">
        <v>43738.715756006946</v>
      </c>
      <c r="B98" s="30" t="s">
        <v>9</v>
      </c>
      <c r="C98" s="39"/>
      <c r="D98" s="30" t="s">
        <v>168</v>
      </c>
      <c r="E98" s="30" t="str">
        <f t="shared" si="0"/>
        <v>Weiss</v>
      </c>
      <c r="F98" s="37" t="str">
        <f t="shared" si="1"/>
        <v>Daena Daus</v>
      </c>
      <c r="G98" s="32">
        <f t="shared" si="2"/>
        <v>1</v>
      </c>
      <c r="H98" s="30">
        <f t="shared" ref="H98:H107" si="11">IF(ISNUMBER(SEARCH("bracket",AM98)),1,0) + IF(ISNUMBER(SEARCH("[",AM98)),1,0)</f>
        <v>1</v>
      </c>
      <c r="I98" s="30">
        <f t="shared" si="5"/>
        <v>1</v>
      </c>
      <c r="J98" s="30">
        <f t="shared" si="4"/>
        <v>1</v>
      </c>
      <c r="K98" s="33">
        <v>0</v>
      </c>
      <c r="L98" s="33">
        <v>3</v>
      </c>
      <c r="M98" s="30"/>
      <c r="N98" s="30"/>
      <c r="O98" s="30"/>
      <c r="P98" s="30"/>
      <c r="Q98" s="39"/>
      <c r="R98" s="30"/>
      <c r="S98" s="30"/>
      <c r="T98" s="30"/>
      <c r="U98" s="30"/>
      <c r="V98" s="30"/>
      <c r="W98" s="30"/>
      <c r="X98" s="30"/>
      <c r="Y98" s="30"/>
      <c r="Z98" s="30"/>
      <c r="AA98" s="30"/>
      <c r="AB98" s="30"/>
      <c r="AC98" s="30"/>
      <c r="AD98" s="30"/>
      <c r="AE98" s="30"/>
      <c r="AF98" s="30"/>
      <c r="AG98" s="30"/>
      <c r="AH98" s="30" t="s">
        <v>112</v>
      </c>
      <c r="AI98" s="30"/>
      <c r="AJ98" s="30"/>
      <c r="AK98" s="30"/>
      <c r="AL98" s="30"/>
      <c r="AM98" s="30" t="s">
        <v>472</v>
      </c>
      <c r="AN98" s="30" t="s">
        <v>476</v>
      </c>
      <c r="AO98" s="30" t="s">
        <v>485</v>
      </c>
      <c r="AP98" s="30"/>
      <c r="AQ98" s="30"/>
      <c r="AR98" s="30"/>
      <c r="AS98" s="30"/>
      <c r="AT98" s="30"/>
      <c r="AU98" s="30"/>
    </row>
    <row r="99" spans="1:47" ht="14" x14ac:dyDescent="0.15">
      <c r="A99" s="29">
        <v>43738.717870995373</v>
      </c>
      <c r="B99" s="30" t="s">
        <v>9</v>
      </c>
      <c r="C99" s="39"/>
      <c r="D99" s="30" t="s">
        <v>168</v>
      </c>
      <c r="E99" s="30" t="str">
        <f t="shared" si="0"/>
        <v>Weiss</v>
      </c>
      <c r="F99" s="35" t="str">
        <f t="shared" si="1"/>
        <v>Rashi Yadav</v>
      </c>
      <c r="G99" s="32">
        <f t="shared" si="2"/>
        <v>1</v>
      </c>
      <c r="H99" s="30">
        <f t="shared" si="11"/>
        <v>1</v>
      </c>
      <c r="I99" s="30">
        <f t="shared" si="5"/>
        <v>1</v>
      </c>
      <c r="J99" s="30">
        <f t="shared" si="4"/>
        <v>1</v>
      </c>
      <c r="K99" s="33">
        <v>0</v>
      </c>
      <c r="L99" s="33">
        <v>3</v>
      </c>
      <c r="M99" s="30"/>
      <c r="N99" s="30"/>
      <c r="O99" s="30"/>
      <c r="P99" s="30"/>
      <c r="Q99" s="30"/>
      <c r="R99" s="30"/>
      <c r="S99" s="30"/>
      <c r="T99" s="30"/>
      <c r="U99" s="30"/>
      <c r="V99" s="30"/>
      <c r="W99" s="30"/>
      <c r="X99" s="30"/>
      <c r="Y99" s="30"/>
      <c r="Z99" s="30"/>
      <c r="AA99" s="30"/>
      <c r="AB99" s="30"/>
      <c r="AC99" s="30"/>
      <c r="AD99" s="30"/>
      <c r="AE99" s="30"/>
      <c r="AF99" s="30"/>
      <c r="AG99" s="30"/>
      <c r="AH99" s="30" t="s">
        <v>120</v>
      </c>
      <c r="AI99" s="30"/>
      <c r="AJ99" s="30"/>
      <c r="AK99" s="30"/>
      <c r="AL99" s="30"/>
      <c r="AM99" s="30" t="s">
        <v>571</v>
      </c>
      <c r="AN99" s="30" t="s">
        <v>476</v>
      </c>
      <c r="AO99" s="30" t="s">
        <v>572</v>
      </c>
      <c r="AP99" s="30"/>
      <c r="AQ99" s="30"/>
      <c r="AR99" s="30"/>
      <c r="AS99" s="30"/>
      <c r="AT99" s="30"/>
      <c r="AU99" s="30"/>
    </row>
    <row r="100" spans="1:47" ht="14" x14ac:dyDescent="0.15">
      <c r="A100" s="29">
        <v>43738.718088020833</v>
      </c>
      <c r="B100" s="30" t="s">
        <v>9</v>
      </c>
      <c r="C100" s="39"/>
      <c r="D100" s="30" t="s">
        <v>168</v>
      </c>
      <c r="E100" s="30" t="str">
        <f t="shared" si="0"/>
        <v>Weiss</v>
      </c>
      <c r="F100" s="35" t="str">
        <f t="shared" si="1"/>
        <v>Angelyna Le</v>
      </c>
      <c r="G100" s="32">
        <f t="shared" si="2"/>
        <v>1</v>
      </c>
      <c r="H100" s="30">
        <f t="shared" si="11"/>
        <v>1</v>
      </c>
      <c r="I100" s="30">
        <f t="shared" si="5"/>
        <v>1</v>
      </c>
      <c r="J100" s="30">
        <f t="shared" si="4"/>
        <v>1</v>
      </c>
      <c r="K100" s="33">
        <v>0</v>
      </c>
      <c r="L100" s="33">
        <v>3</v>
      </c>
      <c r="M100" s="30"/>
      <c r="N100" s="30"/>
      <c r="O100" s="30"/>
      <c r="P100" s="30"/>
      <c r="Q100" s="30"/>
      <c r="R100" s="30"/>
      <c r="S100" s="30"/>
      <c r="T100" s="30"/>
      <c r="U100" s="30"/>
      <c r="V100" s="30"/>
      <c r="W100" s="30"/>
      <c r="X100" s="30"/>
      <c r="Y100" s="30"/>
      <c r="Z100" s="30"/>
      <c r="AA100" s="30"/>
      <c r="AB100" s="30"/>
      <c r="AC100" s="30"/>
      <c r="AD100" s="30"/>
      <c r="AE100" s="30"/>
      <c r="AF100" s="30"/>
      <c r="AG100" s="30"/>
      <c r="AH100" s="30" t="s">
        <v>104</v>
      </c>
      <c r="AI100" s="30"/>
      <c r="AJ100" s="30"/>
      <c r="AK100" s="30"/>
      <c r="AL100" s="30"/>
      <c r="AM100" s="30" t="s">
        <v>573</v>
      </c>
      <c r="AN100" s="30" t="s">
        <v>476</v>
      </c>
      <c r="AO100" s="30" t="s">
        <v>471</v>
      </c>
      <c r="AP100" s="30"/>
      <c r="AQ100" s="30"/>
      <c r="AR100" s="30"/>
      <c r="AS100" s="30"/>
      <c r="AT100" s="30"/>
      <c r="AU100" s="30"/>
    </row>
    <row r="101" spans="1:47" ht="14" x14ac:dyDescent="0.15">
      <c r="A101" s="29">
        <v>43738.720314004633</v>
      </c>
      <c r="B101" s="30" t="s">
        <v>9</v>
      </c>
      <c r="C101" s="30"/>
      <c r="D101" s="30" t="s">
        <v>168</v>
      </c>
      <c r="E101" s="30" t="str">
        <f t="shared" si="0"/>
        <v>Weiss</v>
      </c>
      <c r="F101" s="35" t="str">
        <f t="shared" si="1"/>
        <v>Jack Nguyen</v>
      </c>
      <c r="G101" s="32">
        <f t="shared" si="2"/>
        <v>1</v>
      </c>
      <c r="H101" s="30">
        <f t="shared" si="11"/>
        <v>1</v>
      </c>
      <c r="I101" s="30">
        <f t="shared" si="5"/>
        <v>1</v>
      </c>
      <c r="J101" s="30">
        <f t="shared" si="4"/>
        <v>1</v>
      </c>
      <c r="K101" s="33">
        <v>0</v>
      </c>
      <c r="L101" s="33">
        <v>3</v>
      </c>
      <c r="M101" s="30"/>
      <c r="N101" s="30"/>
      <c r="O101" s="30"/>
      <c r="P101" s="30"/>
      <c r="Q101" s="30"/>
      <c r="R101" s="30"/>
      <c r="S101" s="30"/>
      <c r="T101" s="30"/>
      <c r="U101" s="30"/>
      <c r="V101" s="30"/>
      <c r="W101" s="30"/>
      <c r="X101" s="30"/>
      <c r="Y101" s="30"/>
      <c r="Z101" s="30"/>
      <c r="AA101" s="30"/>
      <c r="AB101" s="30"/>
      <c r="AC101" s="30"/>
      <c r="AD101" s="30"/>
      <c r="AE101" s="30"/>
      <c r="AF101" s="30"/>
      <c r="AG101" s="30"/>
      <c r="AH101" s="30" t="s">
        <v>116</v>
      </c>
      <c r="AI101" s="30"/>
      <c r="AJ101" s="30"/>
      <c r="AK101" s="30"/>
      <c r="AL101" s="30"/>
      <c r="AM101" s="30" t="s">
        <v>558</v>
      </c>
      <c r="AN101" s="30" t="s">
        <v>476</v>
      </c>
      <c r="AO101" s="30" t="s">
        <v>474</v>
      </c>
      <c r="AP101" s="30"/>
      <c r="AQ101" s="30"/>
      <c r="AR101" s="30"/>
      <c r="AS101" s="30"/>
      <c r="AT101" s="30"/>
      <c r="AU101" s="30"/>
    </row>
    <row r="102" spans="1:47" ht="14" x14ac:dyDescent="0.15">
      <c r="A102" s="29">
        <v>43738.723504444446</v>
      </c>
      <c r="B102" s="30" t="s">
        <v>9</v>
      </c>
      <c r="C102" s="39"/>
      <c r="D102" s="30" t="s">
        <v>168</v>
      </c>
      <c r="E102" s="30" t="str">
        <f t="shared" si="0"/>
        <v>Weiss</v>
      </c>
      <c r="F102" s="35" t="str">
        <f t="shared" si="1"/>
        <v>Alan Garcia</v>
      </c>
      <c r="G102" s="32">
        <f t="shared" si="2"/>
        <v>1</v>
      </c>
      <c r="H102" s="30">
        <f t="shared" si="11"/>
        <v>1</v>
      </c>
      <c r="I102" s="30">
        <f t="shared" si="5"/>
        <v>1</v>
      </c>
      <c r="J102" s="30">
        <f t="shared" si="4"/>
        <v>1</v>
      </c>
      <c r="K102" s="33">
        <v>0</v>
      </c>
      <c r="L102" s="33">
        <v>3</v>
      </c>
      <c r="M102" s="30"/>
      <c r="N102" s="30"/>
      <c r="O102" s="30"/>
      <c r="P102" s="30"/>
      <c r="Q102" s="30"/>
      <c r="R102" s="30"/>
      <c r="S102" s="30"/>
      <c r="T102" s="30"/>
      <c r="U102" s="30"/>
      <c r="V102" s="30"/>
      <c r="W102" s="30"/>
      <c r="X102" s="30"/>
      <c r="Y102" s="30"/>
      <c r="Z102" s="30"/>
      <c r="AA102" s="30"/>
      <c r="AB102" s="30"/>
      <c r="AC102" s="30"/>
      <c r="AD102" s="30"/>
      <c r="AE102" s="30"/>
      <c r="AF102" s="30"/>
      <c r="AG102" s="30"/>
      <c r="AH102" s="30" t="s">
        <v>102</v>
      </c>
      <c r="AI102" s="30"/>
      <c r="AJ102" s="30"/>
      <c r="AK102" s="30"/>
      <c r="AL102" s="30"/>
      <c r="AM102" s="30" t="s">
        <v>574</v>
      </c>
      <c r="AN102" s="30" t="s">
        <v>476</v>
      </c>
      <c r="AO102" s="30" t="s">
        <v>575</v>
      </c>
      <c r="AP102" s="30"/>
      <c r="AQ102" s="30"/>
      <c r="AR102" s="30"/>
      <c r="AS102" s="30"/>
      <c r="AT102" s="30"/>
      <c r="AU102" s="30"/>
    </row>
    <row r="103" spans="1:47" ht="14" x14ac:dyDescent="0.15">
      <c r="A103" s="29">
        <v>43738.723986770834</v>
      </c>
      <c r="B103" s="30" t="s">
        <v>9</v>
      </c>
      <c r="C103" s="39"/>
      <c r="D103" s="30" t="s">
        <v>168</v>
      </c>
      <c r="E103" s="30" t="str">
        <f t="shared" si="0"/>
        <v>Weiss</v>
      </c>
      <c r="F103" s="35" t="str">
        <f t="shared" si="1"/>
        <v>Caleb Ulangca</v>
      </c>
      <c r="G103" s="32">
        <f t="shared" si="2"/>
        <v>1</v>
      </c>
      <c r="H103" s="30">
        <f t="shared" si="11"/>
        <v>1</v>
      </c>
      <c r="I103" s="30">
        <f t="shared" si="5"/>
        <v>1</v>
      </c>
      <c r="J103" s="30">
        <f t="shared" si="4"/>
        <v>1</v>
      </c>
      <c r="K103" s="33">
        <v>0</v>
      </c>
      <c r="L103" s="33">
        <v>3</v>
      </c>
      <c r="M103" s="30"/>
      <c r="N103" s="30"/>
      <c r="O103" s="30"/>
      <c r="P103" s="30"/>
      <c r="Q103" s="30"/>
      <c r="R103" s="30"/>
      <c r="S103" s="30"/>
      <c r="T103" s="30"/>
      <c r="U103" s="30"/>
      <c r="V103" s="30"/>
      <c r="W103" s="30"/>
      <c r="X103" s="30"/>
      <c r="Y103" s="30"/>
      <c r="Z103" s="30"/>
      <c r="AA103" s="30"/>
      <c r="AB103" s="30"/>
      <c r="AC103" s="30"/>
      <c r="AD103" s="30"/>
      <c r="AE103" s="30"/>
      <c r="AF103" s="30"/>
      <c r="AG103" s="30"/>
      <c r="AH103" s="30" t="s">
        <v>108</v>
      </c>
      <c r="AI103" s="30"/>
      <c r="AJ103" s="30"/>
      <c r="AK103" s="30"/>
      <c r="AL103" s="30"/>
      <c r="AM103" s="30" t="s">
        <v>553</v>
      </c>
      <c r="AN103" s="30" t="s">
        <v>476</v>
      </c>
      <c r="AO103" s="30" t="s">
        <v>471</v>
      </c>
      <c r="AP103" s="30"/>
      <c r="AQ103" s="30"/>
      <c r="AR103" s="30"/>
      <c r="AS103" s="30"/>
      <c r="AT103" s="30"/>
      <c r="AU103" s="30"/>
    </row>
    <row r="104" spans="1:47" ht="14" x14ac:dyDescent="0.15">
      <c r="A104" s="29">
        <v>43738.727803819449</v>
      </c>
      <c r="B104" s="30" t="s">
        <v>9</v>
      </c>
      <c r="C104" s="30"/>
      <c r="D104" s="30" t="s">
        <v>168</v>
      </c>
      <c r="E104" s="30" t="str">
        <f t="shared" si="0"/>
        <v>Weiss</v>
      </c>
      <c r="F104" s="35" t="str">
        <f t="shared" si="1"/>
        <v>Chase Robbins</v>
      </c>
      <c r="G104" s="32">
        <f t="shared" si="2"/>
        <v>1</v>
      </c>
      <c r="H104" s="30">
        <f t="shared" si="11"/>
        <v>1</v>
      </c>
      <c r="I104" s="30">
        <f t="shared" si="5"/>
        <v>1</v>
      </c>
      <c r="J104" s="30">
        <f t="shared" si="4"/>
        <v>1</v>
      </c>
      <c r="K104" s="33">
        <v>0</v>
      </c>
      <c r="L104" s="33">
        <v>3</v>
      </c>
      <c r="M104" s="30"/>
      <c r="N104" s="30"/>
      <c r="O104" s="30"/>
      <c r="P104" s="30"/>
      <c r="Q104" s="30"/>
      <c r="R104" s="30"/>
      <c r="S104" s="30"/>
      <c r="T104" s="30"/>
      <c r="U104" s="30"/>
      <c r="V104" s="30"/>
      <c r="W104" s="30"/>
      <c r="X104" s="30"/>
      <c r="Y104" s="30"/>
      <c r="Z104" s="30"/>
      <c r="AA104" s="30"/>
      <c r="AB104" s="30"/>
      <c r="AC104" s="30"/>
      <c r="AD104" s="30"/>
      <c r="AE104" s="30"/>
      <c r="AF104" s="30"/>
      <c r="AG104" s="30"/>
      <c r="AH104" s="30" t="s">
        <v>110</v>
      </c>
      <c r="AI104" s="30"/>
      <c r="AJ104" s="30"/>
      <c r="AK104" s="30"/>
      <c r="AL104" s="30"/>
      <c r="AM104" s="30" t="s">
        <v>472</v>
      </c>
      <c r="AN104" s="30" t="s">
        <v>576</v>
      </c>
      <c r="AO104" s="30" t="s">
        <v>474</v>
      </c>
      <c r="AP104" s="30"/>
      <c r="AQ104" s="30"/>
      <c r="AR104" s="30"/>
      <c r="AS104" s="30"/>
      <c r="AT104" s="30"/>
      <c r="AU104" s="30"/>
    </row>
    <row r="105" spans="1:47" ht="14" x14ac:dyDescent="0.15">
      <c r="A105" s="29">
        <v>43738.72789603009</v>
      </c>
      <c r="B105" s="30" t="s">
        <v>9</v>
      </c>
      <c r="C105" s="39"/>
      <c r="D105" s="30" t="s">
        <v>168</v>
      </c>
      <c r="E105" s="30" t="str">
        <f t="shared" si="0"/>
        <v>Weiss</v>
      </c>
      <c r="F105" s="35" t="str">
        <f t="shared" si="1"/>
        <v>Emmanuel Ahonle</v>
      </c>
      <c r="G105" s="32">
        <f t="shared" si="2"/>
        <v>1</v>
      </c>
      <c r="H105" s="30">
        <f t="shared" si="11"/>
        <v>1</v>
      </c>
      <c r="I105" s="30">
        <f t="shared" si="5"/>
        <v>1</v>
      </c>
      <c r="J105" s="30">
        <f t="shared" si="4"/>
        <v>1</v>
      </c>
      <c r="K105" s="33">
        <v>0</v>
      </c>
      <c r="L105" s="33">
        <v>3</v>
      </c>
      <c r="M105" s="30"/>
      <c r="N105" s="30"/>
      <c r="O105" s="30"/>
      <c r="P105" s="30"/>
      <c r="Q105" s="30"/>
      <c r="R105" s="30"/>
      <c r="S105" s="30"/>
      <c r="T105" s="30"/>
      <c r="U105" s="30"/>
      <c r="V105" s="30"/>
      <c r="W105" s="30"/>
      <c r="X105" s="30"/>
      <c r="Y105" s="30"/>
      <c r="Z105" s="30"/>
      <c r="AA105" s="30"/>
      <c r="AB105" s="30"/>
      <c r="AC105" s="30"/>
      <c r="AD105" s="30"/>
      <c r="AE105" s="30"/>
      <c r="AF105" s="30"/>
      <c r="AG105" s="30"/>
      <c r="AH105" s="30" t="s">
        <v>114</v>
      </c>
      <c r="AI105" s="30"/>
      <c r="AJ105" s="30"/>
      <c r="AK105" s="30"/>
      <c r="AL105" s="30"/>
      <c r="AM105" s="30" t="s">
        <v>577</v>
      </c>
      <c r="AN105" s="30" t="s">
        <v>476</v>
      </c>
      <c r="AO105" s="30" t="s">
        <v>474</v>
      </c>
      <c r="AP105" s="30"/>
      <c r="AQ105" s="30"/>
      <c r="AR105" s="30"/>
      <c r="AS105" s="30"/>
      <c r="AT105" s="30"/>
      <c r="AU105" s="30"/>
    </row>
    <row r="106" spans="1:47" ht="14" x14ac:dyDescent="0.15">
      <c r="A106" s="29">
        <v>43738.729234212966</v>
      </c>
      <c r="B106" s="30" t="s">
        <v>9</v>
      </c>
      <c r="C106" s="39"/>
      <c r="D106" s="30" t="s">
        <v>168</v>
      </c>
      <c r="E106" s="30" t="str">
        <f t="shared" si="0"/>
        <v>Weiss</v>
      </c>
      <c r="F106" s="35" t="str">
        <f t="shared" si="1"/>
        <v>Abigail Toghanro</v>
      </c>
      <c r="G106" s="32">
        <f t="shared" si="2"/>
        <v>1</v>
      </c>
      <c r="H106" s="30">
        <f t="shared" si="11"/>
        <v>1</v>
      </c>
      <c r="I106" s="30">
        <f t="shared" si="5"/>
        <v>1</v>
      </c>
      <c r="J106" s="30">
        <f t="shared" si="4"/>
        <v>1</v>
      </c>
      <c r="K106" s="33">
        <v>0</v>
      </c>
      <c r="L106" s="33">
        <v>3</v>
      </c>
      <c r="M106" s="30"/>
      <c r="N106" s="30"/>
      <c r="O106" s="30"/>
      <c r="P106" s="30"/>
      <c r="Q106" s="30"/>
      <c r="R106" s="30"/>
      <c r="S106" s="30"/>
      <c r="T106" s="30"/>
      <c r="U106" s="30"/>
      <c r="V106" s="30"/>
      <c r="W106" s="30"/>
      <c r="X106" s="30"/>
      <c r="Y106" s="30"/>
      <c r="Z106" s="30"/>
      <c r="AA106" s="30"/>
      <c r="AB106" s="30"/>
      <c r="AC106" s="30"/>
      <c r="AD106" s="30"/>
      <c r="AE106" s="30"/>
      <c r="AF106" s="30"/>
      <c r="AG106" s="30"/>
      <c r="AH106" s="30" t="s">
        <v>100</v>
      </c>
      <c r="AI106" s="30"/>
      <c r="AJ106" s="30"/>
      <c r="AK106" s="30"/>
      <c r="AL106" s="30"/>
      <c r="AM106" s="30" t="s">
        <v>578</v>
      </c>
      <c r="AN106" s="30" t="s">
        <v>476</v>
      </c>
      <c r="AO106" s="30" t="s">
        <v>474</v>
      </c>
      <c r="AP106" s="30"/>
      <c r="AQ106" s="30"/>
      <c r="AR106" s="30"/>
      <c r="AS106" s="30"/>
      <c r="AT106" s="30"/>
      <c r="AU106" s="30"/>
    </row>
    <row r="107" spans="1:47" ht="14" x14ac:dyDescent="0.15">
      <c r="A107" s="29">
        <v>43738.729267164352</v>
      </c>
      <c r="B107" s="30" t="s">
        <v>9</v>
      </c>
      <c r="C107" s="39"/>
      <c r="D107" s="30" t="s">
        <v>168</v>
      </c>
      <c r="E107" s="30" t="str">
        <f t="shared" si="0"/>
        <v>Weiss</v>
      </c>
      <c r="F107" s="35" t="str">
        <f t="shared" si="1"/>
        <v>Leia Kelly</v>
      </c>
      <c r="G107" s="32">
        <f t="shared" si="2"/>
        <v>1</v>
      </c>
      <c r="H107" s="30">
        <f t="shared" si="11"/>
        <v>1</v>
      </c>
      <c r="I107" s="30">
        <f t="shared" si="5"/>
        <v>1</v>
      </c>
      <c r="J107" s="30">
        <f t="shared" si="4"/>
        <v>1</v>
      </c>
      <c r="K107" s="33">
        <v>0</v>
      </c>
      <c r="L107" s="33">
        <v>3</v>
      </c>
      <c r="M107" s="30"/>
      <c r="N107" s="30"/>
      <c r="O107" s="30"/>
      <c r="P107" s="30"/>
      <c r="Q107" s="30"/>
      <c r="R107" s="30"/>
      <c r="S107" s="30"/>
      <c r="T107" s="30"/>
      <c r="U107" s="30"/>
      <c r="V107" s="30"/>
      <c r="W107" s="30"/>
      <c r="X107" s="30"/>
      <c r="Y107" s="30"/>
      <c r="Z107" s="30"/>
      <c r="AA107" s="30"/>
      <c r="AB107" s="30"/>
      <c r="AC107" s="30"/>
      <c r="AD107" s="30"/>
      <c r="AE107" s="30"/>
      <c r="AF107" s="30"/>
      <c r="AG107" s="30"/>
      <c r="AH107" s="30" t="s">
        <v>118</v>
      </c>
      <c r="AI107" s="30"/>
      <c r="AJ107" s="30"/>
      <c r="AK107" s="30"/>
      <c r="AL107" s="30"/>
      <c r="AM107" s="30" t="s">
        <v>579</v>
      </c>
      <c r="AN107" s="30" t="s">
        <v>580</v>
      </c>
      <c r="AO107" s="30" t="s">
        <v>485</v>
      </c>
      <c r="AP107" s="30"/>
      <c r="AQ107" s="30"/>
      <c r="AR107" s="30"/>
      <c r="AS107" s="30"/>
      <c r="AT107" s="30"/>
      <c r="AU107" s="30"/>
    </row>
    <row r="108" spans="1:47" ht="14" x14ac:dyDescent="0.15">
      <c r="A108" s="29">
        <v>43738.730471678238</v>
      </c>
      <c r="B108" s="30" t="s">
        <v>9</v>
      </c>
      <c r="C108" s="39"/>
      <c r="D108" s="30" t="s">
        <v>168</v>
      </c>
      <c r="E108" s="30" t="str">
        <f t="shared" si="0"/>
        <v>Weiss</v>
      </c>
      <c r="F108" s="35" t="str">
        <f t="shared" si="1"/>
        <v>Sadie Langholtz</v>
      </c>
      <c r="G108" s="32">
        <f t="shared" si="2"/>
        <v>1</v>
      </c>
      <c r="H108" s="36">
        <v>1</v>
      </c>
      <c r="I108" s="30">
        <f t="shared" si="5"/>
        <v>1</v>
      </c>
      <c r="J108" s="30">
        <f t="shared" si="4"/>
        <v>1</v>
      </c>
      <c r="K108" s="33">
        <v>0</v>
      </c>
      <c r="L108" s="33">
        <v>3</v>
      </c>
      <c r="M108" s="30"/>
      <c r="N108" s="30"/>
      <c r="O108" s="30"/>
      <c r="P108" s="30"/>
      <c r="Q108" s="30"/>
      <c r="R108" s="30"/>
      <c r="S108" s="30"/>
      <c r="T108" s="30"/>
      <c r="U108" s="30"/>
      <c r="V108" s="30"/>
      <c r="W108" s="30"/>
      <c r="X108" s="30"/>
      <c r="Y108" s="30"/>
      <c r="Z108" s="30"/>
      <c r="AA108" s="30"/>
      <c r="AB108" s="30"/>
      <c r="AC108" s="30"/>
      <c r="AD108" s="30"/>
      <c r="AE108" s="30"/>
      <c r="AF108" s="30"/>
      <c r="AG108" s="30"/>
      <c r="AH108" s="30" t="s">
        <v>122</v>
      </c>
      <c r="AI108" s="30"/>
      <c r="AJ108" s="30"/>
      <c r="AK108" s="30"/>
      <c r="AL108" s="30"/>
      <c r="AM108" s="30" t="s">
        <v>581</v>
      </c>
      <c r="AN108" s="30" t="s">
        <v>580</v>
      </c>
      <c r="AO108" s="30" t="s">
        <v>471</v>
      </c>
      <c r="AP108" s="30"/>
      <c r="AQ108" s="30"/>
      <c r="AR108" s="30"/>
      <c r="AS108" s="30"/>
      <c r="AT108" s="30"/>
      <c r="AU108" s="30"/>
    </row>
    <row r="109" spans="1:47" ht="14" x14ac:dyDescent="0.15">
      <c r="A109" s="29">
        <v>43740.680822187496</v>
      </c>
      <c r="B109" s="30" t="s">
        <v>9</v>
      </c>
      <c r="C109" s="39"/>
      <c r="D109" s="30" t="s">
        <v>149</v>
      </c>
      <c r="E109" s="30" t="str">
        <f t="shared" si="0"/>
        <v>Pflugerville</v>
      </c>
      <c r="F109" s="35" t="str">
        <f t="shared" si="1"/>
        <v>Alyssa Domingue</v>
      </c>
      <c r="G109" s="32">
        <f t="shared" si="2"/>
        <v>0.66666666666666663</v>
      </c>
      <c r="H109" s="30">
        <f>IF(ISNUMBER(SEARCH("bracket",AM109)),1,0) + IF(ISNUMBER(SEARCH("[",AM109)),1,0)</f>
        <v>1</v>
      </c>
      <c r="I109" s="30">
        <f t="shared" si="5"/>
        <v>0</v>
      </c>
      <c r="J109" s="30">
        <f t="shared" si="4"/>
        <v>1</v>
      </c>
      <c r="K109" s="33">
        <v>0</v>
      </c>
      <c r="L109" s="33">
        <v>3</v>
      </c>
      <c r="M109" s="30"/>
      <c r="N109" s="30"/>
      <c r="O109" s="30"/>
      <c r="P109" s="30"/>
      <c r="Q109" s="30"/>
      <c r="R109" s="30"/>
      <c r="S109" s="30"/>
      <c r="T109" s="30"/>
      <c r="U109" s="30"/>
      <c r="V109" s="30"/>
      <c r="W109" s="30"/>
      <c r="X109" s="30"/>
      <c r="Y109" s="30"/>
      <c r="Z109" s="30"/>
      <c r="AA109" s="30"/>
      <c r="AB109" s="30"/>
      <c r="AC109" s="30"/>
      <c r="AD109" s="30"/>
      <c r="AE109" s="30"/>
      <c r="AF109" s="30" t="s">
        <v>64</v>
      </c>
      <c r="AG109" s="30"/>
      <c r="AH109" s="30"/>
      <c r="AI109" s="30"/>
      <c r="AJ109" s="30"/>
      <c r="AK109" s="30"/>
      <c r="AL109" s="30"/>
      <c r="AM109" s="30" t="s">
        <v>472</v>
      </c>
      <c r="AN109" s="13">
        <v>3</v>
      </c>
      <c r="AO109" s="30" t="s">
        <v>471</v>
      </c>
      <c r="AP109" s="30"/>
      <c r="AQ109" s="30"/>
      <c r="AR109" s="30"/>
      <c r="AS109" s="30"/>
      <c r="AT109" s="30"/>
      <c r="AU109" s="30"/>
    </row>
    <row r="110" spans="1:47" ht="14" x14ac:dyDescent="0.15">
      <c r="A110" s="29">
        <v>43741.736102326387</v>
      </c>
      <c r="B110" s="30" t="s">
        <v>9</v>
      </c>
      <c r="C110" s="39"/>
      <c r="D110" s="34" t="s">
        <v>332</v>
      </c>
      <c r="E110" s="30" t="str">
        <f t="shared" si="0"/>
        <v>Manor Senior High School</v>
      </c>
      <c r="F110" s="35" t="str">
        <f t="shared" si="1"/>
        <v>Justin Pierson</v>
      </c>
      <c r="G110" s="32">
        <f t="shared" si="2"/>
        <v>1</v>
      </c>
      <c r="H110" s="36">
        <v>1</v>
      </c>
      <c r="I110" s="30">
        <f t="shared" si="5"/>
        <v>1</v>
      </c>
      <c r="J110" s="30">
        <f t="shared" si="4"/>
        <v>1</v>
      </c>
      <c r="K110" s="33">
        <v>0</v>
      </c>
      <c r="L110" s="33">
        <v>3</v>
      </c>
      <c r="M110" s="30"/>
      <c r="N110" s="30"/>
      <c r="O110" s="30"/>
      <c r="P110" s="30"/>
      <c r="Q110" s="30"/>
      <c r="R110" s="30"/>
      <c r="S110" s="30"/>
      <c r="T110" s="30"/>
      <c r="U110" s="30"/>
      <c r="V110" s="30"/>
      <c r="W110" s="30"/>
      <c r="X110" s="30"/>
      <c r="Y110" s="30"/>
      <c r="Z110" s="30"/>
      <c r="AA110" s="30"/>
      <c r="AB110" s="30"/>
      <c r="AC110" s="30"/>
      <c r="AD110" s="30"/>
      <c r="AE110" s="30" t="s">
        <v>340</v>
      </c>
      <c r="AF110" s="30"/>
      <c r="AG110" s="30"/>
      <c r="AH110" s="30"/>
      <c r="AI110" s="30"/>
      <c r="AJ110" s="30"/>
      <c r="AK110" s="30"/>
      <c r="AL110" s="30"/>
      <c r="AM110" s="30" t="s">
        <v>510</v>
      </c>
      <c r="AN110" s="30" t="s">
        <v>476</v>
      </c>
      <c r="AO110" s="30" t="s">
        <v>474</v>
      </c>
      <c r="AP110" s="30"/>
      <c r="AQ110" s="30"/>
      <c r="AR110" s="30"/>
      <c r="AS110" s="30"/>
      <c r="AT110" s="30"/>
      <c r="AU110" s="30"/>
    </row>
    <row r="111" spans="1:47" ht="14" x14ac:dyDescent="0.15">
      <c r="A111" s="29">
        <v>43741.736757280094</v>
      </c>
      <c r="B111" s="30" t="s">
        <v>9</v>
      </c>
      <c r="C111" s="39"/>
      <c r="D111" s="34" t="s">
        <v>332</v>
      </c>
      <c r="E111" s="30" t="str">
        <f t="shared" si="0"/>
        <v>Manor Senior High School</v>
      </c>
      <c r="F111" s="35" t="str">
        <f t="shared" si="1"/>
        <v>Pradeep Tamang</v>
      </c>
      <c r="G111" s="32">
        <f t="shared" si="2"/>
        <v>1</v>
      </c>
      <c r="H111" s="30">
        <f t="shared" ref="H111:H114" si="12">IF(ISNUMBER(SEARCH("bracket",AM111)),1,0) + IF(ISNUMBER(SEARCH("[",AM111)),1,0)</f>
        <v>1</v>
      </c>
      <c r="I111" s="30">
        <f t="shared" si="5"/>
        <v>1</v>
      </c>
      <c r="J111" s="30">
        <f t="shared" si="4"/>
        <v>1</v>
      </c>
      <c r="K111" s="33">
        <v>0</v>
      </c>
      <c r="L111" s="33">
        <v>3</v>
      </c>
      <c r="M111" s="30"/>
      <c r="N111" s="30"/>
      <c r="O111" s="30"/>
      <c r="P111" s="30"/>
      <c r="Q111" s="30"/>
      <c r="R111" s="30"/>
      <c r="S111" s="30"/>
      <c r="T111" s="30"/>
      <c r="U111" s="30"/>
      <c r="V111" s="30"/>
      <c r="W111" s="30"/>
      <c r="X111" s="30"/>
      <c r="Y111" s="30"/>
      <c r="Z111" s="30"/>
      <c r="AA111" s="30"/>
      <c r="AB111" s="30"/>
      <c r="AC111" s="30"/>
      <c r="AD111" s="30"/>
      <c r="AE111" s="30" t="s">
        <v>337</v>
      </c>
      <c r="AF111" s="30"/>
      <c r="AG111" s="30"/>
      <c r="AH111" s="30"/>
      <c r="AI111" s="30"/>
      <c r="AJ111" s="30"/>
      <c r="AK111" s="30"/>
      <c r="AL111" s="30"/>
      <c r="AM111" s="30" t="s">
        <v>492</v>
      </c>
      <c r="AN111" s="30" t="s">
        <v>476</v>
      </c>
      <c r="AO111" s="30" t="s">
        <v>474</v>
      </c>
      <c r="AP111" s="30"/>
      <c r="AQ111" s="30"/>
      <c r="AR111" s="30"/>
      <c r="AS111" s="30"/>
      <c r="AT111" s="30"/>
      <c r="AU111" s="30"/>
    </row>
    <row r="112" spans="1:47" ht="14" x14ac:dyDescent="0.15">
      <c r="A112" s="29">
        <v>43741.737416412041</v>
      </c>
      <c r="B112" s="30" t="s">
        <v>9</v>
      </c>
      <c r="C112" s="39"/>
      <c r="D112" s="34" t="s">
        <v>210</v>
      </c>
      <c r="E112" s="30" t="str">
        <f t="shared" si="0"/>
        <v>Manor Early College High School</v>
      </c>
      <c r="F112" s="35" t="str">
        <f t="shared" si="1"/>
        <v>Marlene Rodriguez</v>
      </c>
      <c r="G112" s="32">
        <f t="shared" si="2"/>
        <v>1</v>
      </c>
      <c r="H112" s="30">
        <f t="shared" si="12"/>
        <v>1</v>
      </c>
      <c r="I112" s="30">
        <f t="shared" si="5"/>
        <v>1</v>
      </c>
      <c r="J112" s="30">
        <f t="shared" si="4"/>
        <v>1</v>
      </c>
      <c r="K112" s="33">
        <v>0</v>
      </c>
      <c r="L112" s="33">
        <v>3</v>
      </c>
      <c r="M112" s="30"/>
      <c r="N112" s="30"/>
      <c r="O112" s="30"/>
      <c r="P112" s="30"/>
      <c r="Q112" s="30"/>
      <c r="R112" s="30"/>
      <c r="S112" s="30"/>
      <c r="T112" s="30"/>
      <c r="U112" s="30"/>
      <c r="V112" s="30"/>
      <c r="W112" s="30"/>
      <c r="X112" s="30"/>
      <c r="Y112" s="30"/>
      <c r="Z112" s="30"/>
      <c r="AA112" s="30"/>
      <c r="AB112" s="30" t="s">
        <v>338</v>
      </c>
      <c r="AC112" s="30"/>
      <c r="AD112" s="30"/>
      <c r="AE112" s="30"/>
      <c r="AF112" s="30"/>
      <c r="AG112" s="30"/>
      <c r="AH112" s="30"/>
      <c r="AI112" s="30"/>
      <c r="AJ112" s="30"/>
      <c r="AK112" s="30"/>
      <c r="AL112" s="30"/>
      <c r="AM112" s="30" t="s">
        <v>527</v>
      </c>
      <c r="AN112" s="30" t="s">
        <v>476</v>
      </c>
      <c r="AO112" s="30" t="s">
        <v>485</v>
      </c>
      <c r="AP112" s="30"/>
      <c r="AQ112" s="30"/>
      <c r="AR112" s="30"/>
      <c r="AS112" s="30"/>
      <c r="AT112" s="30"/>
      <c r="AU112" s="30"/>
    </row>
    <row r="113" spans="1:47" ht="14" x14ac:dyDescent="0.15">
      <c r="A113" s="29">
        <v>43741.738380775467</v>
      </c>
      <c r="B113" s="30" t="s">
        <v>9</v>
      </c>
      <c r="C113" s="39"/>
      <c r="D113" s="34" t="s">
        <v>332</v>
      </c>
      <c r="E113" s="30" t="str">
        <f t="shared" si="0"/>
        <v>Manor Senior High School</v>
      </c>
      <c r="F113" s="35" t="str">
        <f t="shared" si="1"/>
        <v>Jeremiah Cole</v>
      </c>
      <c r="G113" s="32">
        <f t="shared" si="2"/>
        <v>0.83333333333333337</v>
      </c>
      <c r="H113" s="30">
        <f t="shared" si="12"/>
        <v>1</v>
      </c>
      <c r="I113" s="30">
        <f t="shared" si="5"/>
        <v>0.5</v>
      </c>
      <c r="J113" s="30">
        <f t="shared" si="4"/>
        <v>1</v>
      </c>
      <c r="K113" s="33">
        <v>0</v>
      </c>
      <c r="L113" s="33">
        <v>3</v>
      </c>
      <c r="M113" s="30"/>
      <c r="N113" s="30"/>
      <c r="O113" s="30"/>
      <c r="P113" s="30"/>
      <c r="Q113" s="30"/>
      <c r="R113" s="30"/>
      <c r="S113" s="30"/>
      <c r="T113" s="30"/>
      <c r="U113" s="30"/>
      <c r="V113" s="30"/>
      <c r="W113" s="30"/>
      <c r="X113" s="30"/>
      <c r="Y113" s="30"/>
      <c r="Z113" s="30"/>
      <c r="AA113" s="30"/>
      <c r="AB113" s="30"/>
      <c r="AC113" s="30"/>
      <c r="AD113" s="30"/>
      <c r="AE113" s="30" t="s">
        <v>398</v>
      </c>
      <c r="AF113" s="30"/>
      <c r="AG113" s="30"/>
      <c r="AH113" s="30"/>
      <c r="AI113" s="30"/>
      <c r="AJ113" s="30"/>
      <c r="AK113" s="30"/>
      <c r="AL113" s="30"/>
      <c r="AM113" s="30" t="s">
        <v>582</v>
      </c>
      <c r="AN113" s="30" t="s">
        <v>526</v>
      </c>
      <c r="AO113" s="30" t="s">
        <v>485</v>
      </c>
      <c r="AP113" s="30"/>
      <c r="AQ113" s="30"/>
      <c r="AR113" s="30"/>
      <c r="AS113" s="30"/>
      <c r="AT113" s="30"/>
      <c r="AU113" s="30"/>
    </row>
    <row r="114" spans="1:47" ht="14" x14ac:dyDescent="0.15">
      <c r="A114" s="29">
        <v>43741.738531168987</v>
      </c>
      <c r="B114" s="30" t="s">
        <v>9</v>
      </c>
      <c r="C114" s="30"/>
      <c r="D114" s="34" t="s">
        <v>210</v>
      </c>
      <c r="E114" s="30" t="str">
        <f t="shared" si="0"/>
        <v>Manor Early College High School</v>
      </c>
      <c r="F114" s="37" t="str">
        <f t="shared" si="1"/>
        <v>Kaiya Bello-Munn</v>
      </c>
      <c r="G114" s="32">
        <f t="shared" si="2"/>
        <v>0.5</v>
      </c>
      <c r="H114" s="30">
        <f t="shared" si="12"/>
        <v>0</v>
      </c>
      <c r="I114" s="30">
        <f t="shared" si="5"/>
        <v>0.5</v>
      </c>
      <c r="J114" s="30">
        <f t="shared" si="4"/>
        <v>1</v>
      </c>
      <c r="K114" s="33">
        <v>0</v>
      </c>
      <c r="L114" s="33">
        <v>3</v>
      </c>
      <c r="M114" s="30"/>
      <c r="N114" s="30"/>
      <c r="O114" s="30"/>
      <c r="P114" s="30"/>
      <c r="Q114" s="30"/>
      <c r="R114" s="30"/>
      <c r="S114" s="30"/>
      <c r="T114" s="30"/>
      <c r="U114" s="30"/>
      <c r="V114" s="30"/>
      <c r="W114" s="30"/>
      <c r="X114" s="30"/>
      <c r="Y114" s="30"/>
      <c r="Z114" s="30"/>
      <c r="AA114" s="30"/>
      <c r="AB114" s="30" t="s">
        <v>347</v>
      </c>
      <c r="AC114" s="30"/>
      <c r="AD114" s="30"/>
      <c r="AE114" s="30"/>
      <c r="AF114" s="30"/>
      <c r="AG114" s="30"/>
      <c r="AH114" s="30"/>
      <c r="AI114" s="30"/>
      <c r="AJ114" s="30"/>
      <c r="AK114" s="30"/>
      <c r="AL114" s="30"/>
      <c r="AM114" s="30" t="s">
        <v>583</v>
      </c>
      <c r="AN114" s="30" t="s">
        <v>584</v>
      </c>
      <c r="AO114" s="30" t="s">
        <v>474</v>
      </c>
      <c r="AP114" s="30"/>
      <c r="AQ114" s="30"/>
      <c r="AR114" s="30"/>
      <c r="AS114" s="30"/>
      <c r="AT114" s="30"/>
      <c r="AU114" s="30"/>
    </row>
    <row r="115" spans="1:47" ht="14" x14ac:dyDescent="0.15">
      <c r="A115" s="29">
        <v>43741.738592615744</v>
      </c>
      <c r="B115" s="30" t="s">
        <v>9</v>
      </c>
      <c r="C115" s="30"/>
      <c r="D115" s="34" t="s">
        <v>210</v>
      </c>
      <c r="E115" s="30" t="str">
        <f t="shared" si="0"/>
        <v>Manor Early College High School</v>
      </c>
      <c r="F115" s="37" t="str">
        <f t="shared" si="1"/>
        <v>Thomas Armendariz</v>
      </c>
      <c r="G115" s="32">
        <f t="shared" si="2"/>
        <v>0.83333333333333337</v>
      </c>
      <c r="H115" s="36">
        <v>1</v>
      </c>
      <c r="I115" s="30">
        <f t="shared" si="5"/>
        <v>0.5</v>
      </c>
      <c r="J115" s="30">
        <f t="shared" si="4"/>
        <v>1</v>
      </c>
      <c r="K115" s="33">
        <v>0</v>
      </c>
      <c r="L115" s="33">
        <v>3</v>
      </c>
      <c r="M115" s="30"/>
      <c r="N115" s="30"/>
      <c r="O115" s="30"/>
      <c r="P115" s="30"/>
      <c r="Q115" s="30"/>
      <c r="R115" s="30"/>
      <c r="S115" s="30"/>
      <c r="T115" s="30"/>
      <c r="U115" s="30"/>
      <c r="V115" s="30"/>
      <c r="W115" s="30"/>
      <c r="X115" s="30"/>
      <c r="Y115" s="30"/>
      <c r="Z115" s="39"/>
      <c r="AA115" s="30"/>
      <c r="AB115" s="30" t="s">
        <v>341</v>
      </c>
      <c r="AC115" s="30"/>
      <c r="AD115" s="30"/>
      <c r="AE115" s="30"/>
      <c r="AF115" s="30"/>
      <c r="AG115" s="30"/>
      <c r="AH115" s="30"/>
      <c r="AI115" s="30"/>
      <c r="AJ115" s="30"/>
      <c r="AK115" s="30"/>
      <c r="AL115" s="30"/>
      <c r="AM115" s="30" t="s">
        <v>585</v>
      </c>
      <c r="AN115" s="30" t="s">
        <v>586</v>
      </c>
      <c r="AO115" s="30" t="s">
        <v>587</v>
      </c>
      <c r="AP115" s="30"/>
      <c r="AQ115" s="30"/>
      <c r="AR115" s="30"/>
      <c r="AS115" s="30"/>
      <c r="AT115" s="30"/>
      <c r="AU115" s="30"/>
    </row>
    <row r="116" spans="1:47" ht="14" x14ac:dyDescent="0.15">
      <c r="A116" s="29">
        <v>43741.739202500001</v>
      </c>
      <c r="B116" s="30" t="s">
        <v>9</v>
      </c>
      <c r="C116" s="30"/>
      <c r="D116" s="34" t="s">
        <v>210</v>
      </c>
      <c r="E116" s="30" t="str">
        <f t="shared" si="0"/>
        <v>Manor Early College High School</v>
      </c>
      <c r="F116" s="35" t="str">
        <f t="shared" si="1"/>
        <v>Harith Harizal</v>
      </c>
      <c r="G116" s="32">
        <f t="shared" si="2"/>
        <v>0.66666666666666663</v>
      </c>
      <c r="H116" s="30">
        <f t="shared" ref="H116:H119" si="13">IF(ISNUMBER(SEARCH("bracket",AM116)),1,0) + IF(ISNUMBER(SEARCH("[",AM116)),1,0)</f>
        <v>1</v>
      </c>
      <c r="I116" s="30">
        <f t="shared" si="5"/>
        <v>0</v>
      </c>
      <c r="J116" s="30">
        <f t="shared" si="4"/>
        <v>1</v>
      </c>
      <c r="K116" s="33">
        <v>0</v>
      </c>
      <c r="L116" s="33">
        <v>3</v>
      </c>
      <c r="M116" s="30"/>
      <c r="N116" s="30"/>
      <c r="O116" s="30"/>
      <c r="P116" s="30"/>
      <c r="Q116" s="30"/>
      <c r="R116" s="30"/>
      <c r="S116" s="30"/>
      <c r="T116" s="30"/>
      <c r="U116" s="30"/>
      <c r="V116" s="30"/>
      <c r="W116" s="30"/>
      <c r="X116" s="30"/>
      <c r="Y116" s="30"/>
      <c r="Z116" s="30"/>
      <c r="AA116" s="30"/>
      <c r="AB116" s="30" t="s">
        <v>410</v>
      </c>
      <c r="AC116" s="30"/>
      <c r="AD116" s="30"/>
      <c r="AE116" s="30"/>
      <c r="AF116" s="30"/>
      <c r="AG116" s="30"/>
      <c r="AH116" s="30"/>
      <c r="AI116" s="30"/>
      <c r="AJ116" s="30"/>
      <c r="AK116" s="30"/>
      <c r="AL116" s="30"/>
      <c r="AM116" s="30" t="s">
        <v>588</v>
      </c>
      <c r="AN116" s="30" t="s">
        <v>589</v>
      </c>
      <c r="AO116" s="30" t="s">
        <v>474</v>
      </c>
      <c r="AP116" s="30"/>
      <c r="AQ116" s="30"/>
      <c r="AR116" s="30"/>
      <c r="AS116" s="30"/>
      <c r="AT116" s="30"/>
      <c r="AU116" s="30"/>
    </row>
    <row r="117" spans="1:47" ht="14" x14ac:dyDescent="0.15">
      <c r="A117" s="29">
        <v>43741.740162581016</v>
      </c>
      <c r="B117" s="30" t="s">
        <v>9</v>
      </c>
      <c r="C117" s="30"/>
      <c r="D117" s="34" t="s">
        <v>210</v>
      </c>
      <c r="E117" s="30" t="str">
        <f t="shared" si="0"/>
        <v>Manor Early College High School</v>
      </c>
      <c r="F117" s="35" t="str">
        <f t="shared" si="1"/>
        <v>Alpha Ndiaye</v>
      </c>
      <c r="G117" s="32">
        <f t="shared" si="2"/>
        <v>0.66666666666666663</v>
      </c>
      <c r="H117" s="30">
        <f t="shared" si="13"/>
        <v>0</v>
      </c>
      <c r="I117" s="30">
        <f t="shared" si="5"/>
        <v>1</v>
      </c>
      <c r="J117" s="30">
        <f t="shared" si="4"/>
        <v>1</v>
      </c>
      <c r="K117" s="33">
        <v>0</v>
      </c>
      <c r="L117" s="33">
        <v>3</v>
      </c>
      <c r="M117" s="30"/>
      <c r="N117" s="30"/>
      <c r="O117" s="30"/>
      <c r="P117" s="30"/>
      <c r="Q117" s="30"/>
      <c r="R117" s="30"/>
      <c r="S117" s="30"/>
      <c r="T117" s="30"/>
      <c r="U117" s="30"/>
      <c r="V117" s="30"/>
      <c r="W117" s="30"/>
      <c r="X117" s="30"/>
      <c r="Y117" s="30"/>
      <c r="Z117" s="30"/>
      <c r="AA117" s="30"/>
      <c r="AB117" s="30" t="s">
        <v>339</v>
      </c>
      <c r="AC117" s="30"/>
      <c r="AD117" s="30"/>
      <c r="AE117" s="30"/>
      <c r="AF117" s="30"/>
      <c r="AG117" s="30"/>
      <c r="AH117" s="30"/>
      <c r="AI117" s="30"/>
      <c r="AJ117" s="30"/>
      <c r="AK117" s="30"/>
      <c r="AL117" s="30"/>
      <c r="AM117" s="30" t="s">
        <v>583</v>
      </c>
      <c r="AN117" s="30" t="s">
        <v>476</v>
      </c>
      <c r="AO117" s="30" t="s">
        <v>474</v>
      </c>
      <c r="AP117" s="30"/>
      <c r="AQ117" s="30"/>
      <c r="AR117" s="30"/>
      <c r="AS117" s="30"/>
      <c r="AT117" s="30"/>
      <c r="AU117" s="30"/>
    </row>
    <row r="118" spans="1:47" ht="14" x14ac:dyDescent="0.15">
      <c r="A118" s="29">
        <v>43741.740889120367</v>
      </c>
      <c r="B118" s="30" t="s">
        <v>9</v>
      </c>
      <c r="C118" s="30"/>
      <c r="D118" s="34" t="s">
        <v>332</v>
      </c>
      <c r="E118" s="30" t="str">
        <f t="shared" si="0"/>
        <v>Manor Senior High School</v>
      </c>
      <c r="F118" s="35" t="str">
        <f t="shared" si="1"/>
        <v>Alexander Matos</v>
      </c>
      <c r="G118" s="32">
        <f t="shared" si="2"/>
        <v>1</v>
      </c>
      <c r="H118" s="30">
        <f t="shared" si="13"/>
        <v>1</v>
      </c>
      <c r="I118" s="30">
        <f t="shared" si="5"/>
        <v>1</v>
      </c>
      <c r="J118" s="30">
        <f t="shared" si="4"/>
        <v>1</v>
      </c>
      <c r="K118" s="33">
        <v>0</v>
      </c>
      <c r="L118" s="33">
        <v>3</v>
      </c>
      <c r="M118" s="30"/>
      <c r="N118" s="30"/>
      <c r="O118" s="30"/>
      <c r="P118" s="30"/>
      <c r="Q118" s="30"/>
      <c r="R118" s="30"/>
      <c r="S118" s="30"/>
      <c r="T118" s="30"/>
      <c r="U118" s="30"/>
      <c r="V118" s="30"/>
      <c r="W118" s="30"/>
      <c r="X118" s="30"/>
      <c r="Y118" s="30"/>
      <c r="Z118" s="30"/>
      <c r="AA118" s="30"/>
      <c r="AB118" s="30"/>
      <c r="AC118" s="30"/>
      <c r="AD118" s="30"/>
      <c r="AE118" s="30" t="s">
        <v>350</v>
      </c>
      <c r="AF118" s="30"/>
      <c r="AG118" s="30"/>
      <c r="AH118" s="30"/>
      <c r="AI118" s="30"/>
      <c r="AJ118" s="30"/>
      <c r="AK118" s="30"/>
      <c r="AL118" s="30"/>
      <c r="AM118" s="30" t="s">
        <v>590</v>
      </c>
      <c r="AN118" s="30" t="s">
        <v>476</v>
      </c>
      <c r="AO118" s="30" t="s">
        <v>591</v>
      </c>
      <c r="AP118" s="30"/>
      <c r="AQ118" s="30"/>
      <c r="AR118" s="30"/>
      <c r="AS118" s="30"/>
      <c r="AT118" s="30"/>
      <c r="AU118" s="30"/>
    </row>
    <row r="119" spans="1:47" ht="14" x14ac:dyDescent="0.15">
      <c r="A119" s="29">
        <v>43741.743101631946</v>
      </c>
      <c r="B119" s="30" t="s">
        <v>9</v>
      </c>
      <c r="C119" s="30"/>
      <c r="D119" s="34" t="s">
        <v>332</v>
      </c>
      <c r="E119" s="30" t="str">
        <f t="shared" si="0"/>
        <v>Manor Senior High School</v>
      </c>
      <c r="F119" s="35" t="str">
        <f t="shared" si="1"/>
        <v>Bianca Exiga</v>
      </c>
      <c r="G119" s="32">
        <f t="shared" si="2"/>
        <v>0.83333333333333337</v>
      </c>
      <c r="H119" s="30">
        <f t="shared" si="13"/>
        <v>1</v>
      </c>
      <c r="I119" s="30">
        <f t="shared" si="5"/>
        <v>0.5</v>
      </c>
      <c r="J119" s="30">
        <f t="shared" si="4"/>
        <v>1</v>
      </c>
      <c r="K119" s="33">
        <v>0</v>
      </c>
      <c r="L119" s="33">
        <v>3</v>
      </c>
      <c r="M119" s="30"/>
      <c r="N119" s="30"/>
      <c r="O119" s="30"/>
      <c r="P119" s="30"/>
      <c r="Q119" s="30"/>
      <c r="R119" s="30"/>
      <c r="S119" s="30"/>
      <c r="T119" s="30"/>
      <c r="U119" s="30"/>
      <c r="V119" s="30"/>
      <c r="W119" s="30"/>
      <c r="X119" s="30"/>
      <c r="Y119" s="30"/>
      <c r="Z119" s="30"/>
      <c r="AA119" s="30"/>
      <c r="AB119" s="30"/>
      <c r="AC119" s="30"/>
      <c r="AD119" s="30"/>
      <c r="AE119" s="30" t="s">
        <v>399</v>
      </c>
      <c r="AF119" s="30"/>
      <c r="AG119" s="30"/>
      <c r="AH119" s="30"/>
      <c r="AI119" s="30"/>
      <c r="AJ119" s="30"/>
      <c r="AK119" s="30"/>
      <c r="AL119" s="30"/>
      <c r="AM119" s="30" t="s">
        <v>592</v>
      </c>
      <c r="AN119" s="30" t="s">
        <v>526</v>
      </c>
      <c r="AO119" s="30" t="s">
        <v>485</v>
      </c>
      <c r="AP119" s="30"/>
      <c r="AQ119" s="30"/>
      <c r="AR119" s="30"/>
      <c r="AS119" s="30"/>
      <c r="AT119" s="30"/>
      <c r="AU119" s="30"/>
    </row>
    <row r="120" spans="1:47" ht="14" x14ac:dyDescent="0.15">
      <c r="A120" s="29">
        <v>43738.73017130787</v>
      </c>
      <c r="B120" s="40" t="s">
        <v>141</v>
      </c>
      <c r="C120" s="40" t="s">
        <v>194</v>
      </c>
      <c r="D120" s="40"/>
      <c r="E120" s="40" t="str">
        <f t="shared" si="0"/>
        <v>Akins</v>
      </c>
      <c r="F120" s="41" t="str">
        <f t="shared" si="1"/>
        <v>Nyla Lassiter</v>
      </c>
      <c r="G120" s="42">
        <f t="shared" ref="G120:G248" si="14">(H120+I120+J120+K120)/5</f>
        <v>0.4</v>
      </c>
      <c r="H120" s="40">
        <f t="shared" ref="H120:H271" si="15">IF(ISNUMBER(SEARCH("popcode",AI120)),1,0)</f>
        <v>0</v>
      </c>
      <c r="I120" s="40">
        <f t="shared" ref="I120:I271" si="16">IF(AJ120="/",1,0)</f>
        <v>0</v>
      </c>
      <c r="J120" s="40">
        <f t="shared" ref="J120:J271" si="17">IF(ISNUMBER(SEARCH("head",AK120)),1,0) + IF(ISNUMBER(SEARCH("body",AK120)),1,0)</f>
        <v>2</v>
      </c>
      <c r="K120" s="40">
        <f t="shared" ref="K120:K271" si="18">IF(ISNUMBER(SEARCH("l",AL120)),1,0)</f>
        <v>0</v>
      </c>
      <c r="L120" s="43">
        <v>5</v>
      </c>
      <c r="M120" s="40" t="s">
        <v>207</v>
      </c>
      <c r="N120" s="40"/>
      <c r="O120" s="40"/>
      <c r="P120" s="40"/>
      <c r="Q120" s="40"/>
      <c r="R120" s="40"/>
      <c r="S120" s="40"/>
      <c r="T120" s="40"/>
      <c r="U120" s="40"/>
      <c r="V120" s="40"/>
      <c r="W120" s="40"/>
      <c r="X120" s="40"/>
      <c r="Y120" s="40"/>
      <c r="Z120" s="40"/>
      <c r="AA120" s="40"/>
      <c r="AB120" s="40"/>
      <c r="AC120" s="40"/>
      <c r="AD120" s="40"/>
      <c r="AE120" s="40"/>
      <c r="AF120" s="40"/>
      <c r="AG120" s="40"/>
      <c r="AH120" s="40"/>
      <c r="AI120" s="40" t="s">
        <v>593</v>
      </c>
      <c r="AJ120" s="40" t="s">
        <v>594</v>
      </c>
      <c r="AK120" s="40" t="s">
        <v>595</v>
      </c>
      <c r="AL120" s="40" t="s">
        <v>596</v>
      </c>
      <c r="AM120" s="40"/>
      <c r="AN120" s="40"/>
      <c r="AO120" s="40"/>
    </row>
    <row r="121" spans="1:47" ht="14" x14ac:dyDescent="0.15">
      <c r="A121" s="29">
        <v>43740.717801226856</v>
      </c>
      <c r="B121" s="40" t="s">
        <v>141</v>
      </c>
      <c r="C121" s="40" t="s">
        <v>194</v>
      </c>
      <c r="D121" s="40"/>
      <c r="E121" s="40" t="str">
        <f t="shared" si="0"/>
        <v>Akins</v>
      </c>
      <c r="F121" s="41" t="str">
        <f t="shared" si="1"/>
        <v>Nicholas Cibrone</v>
      </c>
      <c r="G121" s="42">
        <f t="shared" si="14"/>
        <v>0.6</v>
      </c>
      <c r="H121" s="40">
        <f t="shared" si="15"/>
        <v>1</v>
      </c>
      <c r="I121" s="40">
        <f t="shared" si="16"/>
        <v>1</v>
      </c>
      <c r="J121" s="40">
        <f t="shared" si="17"/>
        <v>0</v>
      </c>
      <c r="K121" s="40">
        <f t="shared" si="18"/>
        <v>1</v>
      </c>
      <c r="L121" s="43">
        <v>5</v>
      </c>
      <c r="M121" s="40" t="s">
        <v>200</v>
      </c>
      <c r="N121" s="40"/>
      <c r="O121" s="40"/>
      <c r="P121" s="40"/>
      <c r="Q121" s="40"/>
      <c r="R121" s="40"/>
      <c r="S121" s="40"/>
      <c r="T121" s="40"/>
      <c r="U121" s="40"/>
      <c r="V121" s="40"/>
      <c r="W121" s="40"/>
      <c r="X121" s="40"/>
      <c r="Y121" s="40"/>
      <c r="Z121" s="40"/>
      <c r="AA121" s="40"/>
      <c r="AB121" s="40"/>
      <c r="AC121" s="40"/>
      <c r="AD121" s="40"/>
      <c r="AE121" s="40"/>
      <c r="AF121" s="40"/>
      <c r="AG121" s="40"/>
      <c r="AH121" s="40"/>
      <c r="AI121" s="44" t="s">
        <v>597</v>
      </c>
      <c r="AJ121" s="40" t="s">
        <v>596</v>
      </c>
      <c r="AK121" s="40" t="s">
        <v>598</v>
      </c>
      <c r="AL121" s="40" t="s">
        <v>599</v>
      </c>
      <c r="AM121" s="40"/>
      <c r="AN121" s="40"/>
      <c r="AO121" s="40"/>
    </row>
    <row r="122" spans="1:47" ht="14" x14ac:dyDescent="0.15">
      <c r="A122" s="29">
        <v>43740.725026678236</v>
      </c>
      <c r="B122" s="40" t="s">
        <v>141</v>
      </c>
      <c r="C122" s="40" t="s">
        <v>194</v>
      </c>
      <c r="D122" s="40"/>
      <c r="E122" s="40" t="str">
        <f t="shared" si="0"/>
        <v>Akins</v>
      </c>
      <c r="F122" s="41" t="str">
        <f t="shared" si="1"/>
        <v>Sean Koonce</v>
      </c>
      <c r="G122" s="42">
        <f t="shared" si="14"/>
        <v>0.8</v>
      </c>
      <c r="H122" s="40">
        <f t="shared" si="15"/>
        <v>1</v>
      </c>
      <c r="I122" s="40">
        <f t="shared" si="16"/>
        <v>1</v>
      </c>
      <c r="J122" s="40">
        <f t="shared" si="17"/>
        <v>1</v>
      </c>
      <c r="K122" s="40">
        <f t="shared" si="18"/>
        <v>1</v>
      </c>
      <c r="L122" s="43">
        <v>5</v>
      </c>
      <c r="M122" s="40" t="s">
        <v>203</v>
      </c>
      <c r="N122" s="40"/>
      <c r="O122" s="40"/>
      <c r="P122" s="40"/>
      <c r="Q122" s="40"/>
      <c r="R122" s="40"/>
      <c r="S122" s="40"/>
      <c r="T122" s="40"/>
      <c r="U122" s="40"/>
      <c r="V122" s="40"/>
      <c r="W122" s="40"/>
      <c r="X122" s="40"/>
      <c r="Y122" s="40"/>
      <c r="Z122" s="40"/>
      <c r="AA122" s="40"/>
      <c r="AB122" s="40"/>
      <c r="AC122" s="40"/>
      <c r="AD122" s="40"/>
      <c r="AE122" s="40"/>
      <c r="AF122" s="40"/>
      <c r="AG122" s="40"/>
      <c r="AH122" s="40"/>
      <c r="AI122" s="44" t="s">
        <v>600</v>
      </c>
      <c r="AJ122" s="40" t="s">
        <v>596</v>
      </c>
      <c r="AK122" s="40" t="s">
        <v>601</v>
      </c>
      <c r="AL122" s="40" t="s">
        <v>599</v>
      </c>
      <c r="AM122" s="40"/>
      <c r="AN122" s="40"/>
      <c r="AO122" s="40"/>
    </row>
    <row r="123" spans="1:47" ht="14" x14ac:dyDescent="0.15">
      <c r="A123" s="29">
        <v>43740.728369629629</v>
      </c>
      <c r="B123" s="40" t="s">
        <v>141</v>
      </c>
      <c r="C123" s="40" t="s">
        <v>194</v>
      </c>
      <c r="D123" s="40"/>
      <c r="E123" s="40" t="str">
        <f t="shared" si="0"/>
        <v>Akins</v>
      </c>
      <c r="F123" s="41" t="str">
        <f t="shared" si="1"/>
        <v>Owen Cardenas</v>
      </c>
      <c r="G123" s="42">
        <f t="shared" si="14"/>
        <v>0.8</v>
      </c>
      <c r="H123" s="40">
        <f t="shared" si="15"/>
        <v>1</v>
      </c>
      <c r="I123" s="40">
        <f t="shared" si="16"/>
        <v>1</v>
      </c>
      <c r="J123" s="40">
        <f t="shared" si="17"/>
        <v>1</v>
      </c>
      <c r="K123" s="40">
        <f t="shared" si="18"/>
        <v>1</v>
      </c>
      <c r="L123" s="43">
        <v>5</v>
      </c>
      <c r="M123" s="40" t="s">
        <v>602</v>
      </c>
      <c r="N123" s="40"/>
      <c r="O123" s="40"/>
      <c r="P123" s="40"/>
      <c r="Q123" s="40"/>
      <c r="R123" s="40"/>
      <c r="S123" s="40"/>
      <c r="T123" s="40"/>
      <c r="U123" s="40"/>
      <c r="V123" s="40"/>
      <c r="W123" s="40"/>
      <c r="X123" s="40"/>
      <c r="Y123" s="40"/>
      <c r="Z123" s="40"/>
      <c r="AA123" s="40"/>
      <c r="AB123" s="40"/>
      <c r="AC123" s="40"/>
      <c r="AD123" s="40"/>
      <c r="AE123" s="40"/>
      <c r="AF123" s="40"/>
      <c r="AG123" s="40"/>
      <c r="AH123" s="40"/>
      <c r="AI123" s="44" t="s">
        <v>603</v>
      </c>
      <c r="AJ123" s="40" t="s">
        <v>596</v>
      </c>
      <c r="AK123" s="40" t="s">
        <v>604</v>
      </c>
      <c r="AL123" s="40" t="s">
        <v>599</v>
      </c>
      <c r="AM123" s="40"/>
      <c r="AN123" s="40"/>
      <c r="AO123" s="45"/>
    </row>
    <row r="124" spans="1:47" ht="14" x14ac:dyDescent="0.15">
      <c r="A124" s="29">
        <v>43740.729928564819</v>
      </c>
      <c r="B124" s="40" t="s">
        <v>141</v>
      </c>
      <c r="C124" s="40" t="s">
        <v>194</v>
      </c>
      <c r="D124" s="40"/>
      <c r="E124" s="40" t="str">
        <f t="shared" si="0"/>
        <v>Akins</v>
      </c>
      <c r="F124" s="41" t="str">
        <f t="shared" si="1"/>
        <v>Paola Elizalde</v>
      </c>
      <c r="G124" s="42">
        <f t="shared" si="14"/>
        <v>0.8</v>
      </c>
      <c r="H124" s="40">
        <f t="shared" si="15"/>
        <v>1</v>
      </c>
      <c r="I124" s="40">
        <f t="shared" si="16"/>
        <v>1</v>
      </c>
      <c r="J124" s="40">
        <f t="shared" si="17"/>
        <v>2</v>
      </c>
      <c r="K124" s="40">
        <f t="shared" si="18"/>
        <v>0</v>
      </c>
      <c r="L124" s="43">
        <v>5</v>
      </c>
      <c r="M124" s="40" t="s">
        <v>605</v>
      </c>
      <c r="N124" s="40"/>
      <c r="O124" s="40"/>
      <c r="P124" s="40"/>
      <c r="Q124" s="40"/>
      <c r="R124" s="40"/>
      <c r="S124" s="40"/>
      <c r="T124" s="40"/>
      <c r="U124" s="40"/>
      <c r="V124" s="40"/>
      <c r="W124" s="40"/>
      <c r="X124" s="40"/>
      <c r="Y124" s="40"/>
      <c r="Z124" s="40"/>
      <c r="AA124" s="40"/>
      <c r="AB124" s="40"/>
      <c r="AC124" s="40"/>
      <c r="AD124" s="40"/>
      <c r="AE124" s="40"/>
      <c r="AF124" s="40"/>
      <c r="AG124" s="40"/>
      <c r="AH124" s="40"/>
      <c r="AI124" s="44" t="s">
        <v>606</v>
      </c>
      <c r="AJ124" s="40" t="s">
        <v>596</v>
      </c>
      <c r="AK124" s="40" t="s">
        <v>607</v>
      </c>
      <c r="AL124" s="40" t="s">
        <v>596</v>
      </c>
      <c r="AM124" s="40"/>
      <c r="AN124" s="40"/>
      <c r="AO124" s="40"/>
    </row>
    <row r="125" spans="1:47" ht="14" x14ac:dyDescent="0.15">
      <c r="A125" s="29">
        <v>43740.730413067125</v>
      </c>
      <c r="B125" s="40" t="s">
        <v>141</v>
      </c>
      <c r="C125" s="40" t="s">
        <v>194</v>
      </c>
      <c r="D125" s="40"/>
      <c r="E125" s="40" t="str">
        <f t="shared" si="0"/>
        <v>Akins</v>
      </c>
      <c r="F125" s="41" t="str">
        <f t="shared" si="1"/>
        <v>William Hale</v>
      </c>
      <c r="G125" s="42">
        <f t="shared" si="14"/>
        <v>1</v>
      </c>
      <c r="H125" s="40">
        <f t="shared" si="15"/>
        <v>1</v>
      </c>
      <c r="I125" s="40">
        <f t="shared" si="16"/>
        <v>1</v>
      </c>
      <c r="J125" s="40">
        <f t="shared" si="17"/>
        <v>2</v>
      </c>
      <c r="K125" s="40">
        <f t="shared" si="18"/>
        <v>1</v>
      </c>
      <c r="L125" s="43">
        <v>5</v>
      </c>
      <c r="M125" s="40" t="s">
        <v>205</v>
      </c>
      <c r="N125" s="40"/>
      <c r="O125" s="40"/>
      <c r="P125" s="40"/>
      <c r="Q125" s="40"/>
      <c r="R125" s="40"/>
      <c r="S125" s="40"/>
      <c r="T125" s="40"/>
      <c r="U125" s="40"/>
      <c r="V125" s="40"/>
      <c r="W125" s="40"/>
      <c r="X125" s="40"/>
      <c r="Y125" s="40"/>
      <c r="Z125" s="40"/>
      <c r="AA125" s="40"/>
      <c r="AB125" s="40"/>
      <c r="AC125" s="40"/>
      <c r="AD125" s="40"/>
      <c r="AE125" s="40"/>
      <c r="AF125" s="40"/>
      <c r="AG125" s="40"/>
      <c r="AH125" s="40"/>
      <c r="AI125" s="44" t="s">
        <v>608</v>
      </c>
      <c r="AJ125" s="40" t="s">
        <v>596</v>
      </c>
      <c r="AK125" s="40" t="s">
        <v>595</v>
      </c>
      <c r="AL125" s="40" t="s">
        <v>599</v>
      </c>
      <c r="AM125" s="40"/>
      <c r="AN125" s="40"/>
      <c r="AO125" s="40"/>
    </row>
    <row r="126" spans="1:47" ht="14" x14ac:dyDescent="0.15">
      <c r="A126" s="29">
        <v>43740.730590324078</v>
      </c>
      <c r="B126" s="40" t="s">
        <v>141</v>
      </c>
      <c r="C126" s="40" t="s">
        <v>194</v>
      </c>
      <c r="D126" s="40"/>
      <c r="E126" s="40" t="str">
        <f t="shared" si="0"/>
        <v>Akins</v>
      </c>
      <c r="F126" s="41" t="str">
        <f t="shared" si="1"/>
        <v>Kennia Toledo</v>
      </c>
      <c r="G126" s="42">
        <f t="shared" si="14"/>
        <v>1</v>
      </c>
      <c r="H126" s="40">
        <f t="shared" si="15"/>
        <v>1</v>
      </c>
      <c r="I126" s="40">
        <f t="shared" si="16"/>
        <v>1</v>
      </c>
      <c r="J126" s="40">
        <f t="shared" si="17"/>
        <v>2</v>
      </c>
      <c r="K126" s="40">
        <f t="shared" si="18"/>
        <v>1</v>
      </c>
      <c r="L126" s="43">
        <v>5</v>
      </c>
      <c r="M126" s="40" t="s">
        <v>374</v>
      </c>
      <c r="N126" s="40"/>
      <c r="O126" s="40"/>
      <c r="P126" s="40"/>
      <c r="Q126" s="40"/>
      <c r="R126" s="40"/>
      <c r="S126" s="40"/>
      <c r="T126" s="40"/>
      <c r="U126" s="40"/>
      <c r="V126" s="40"/>
      <c r="W126" s="40"/>
      <c r="X126" s="40"/>
      <c r="Y126" s="40"/>
      <c r="Z126" s="40"/>
      <c r="AA126" s="40"/>
      <c r="AB126" s="40"/>
      <c r="AC126" s="40"/>
      <c r="AD126" s="40"/>
      <c r="AE126" s="40"/>
      <c r="AF126" s="40"/>
      <c r="AG126" s="40"/>
      <c r="AH126" s="40"/>
      <c r="AI126" s="44" t="s">
        <v>609</v>
      </c>
      <c r="AJ126" s="40" t="s">
        <v>596</v>
      </c>
      <c r="AK126" s="40" t="s">
        <v>595</v>
      </c>
      <c r="AL126" s="40" t="s">
        <v>599</v>
      </c>
      <c r="AM126" s="40"/>
      <c r="AN126" s="40"/>
      <c r="AO126" s="40"/>
    </row>
    <row r="127" spans="1:47" ht="14" x14ac:dyDescent="0.15">
      <c r="A127" s="29">
        <v>43740.73065701389</v>
      </c>
      <c r="B127" s="40" t="s">
        <v>141</v>
      </c>
      <c r="C127" s="40" t="s">
        <v>194</v>
      </c>
      <c r="D127" s="40"/>
      <c r="E127" s="40" t="str">
        <f t="shared" si="0"/>
        <v>Akins</v>
      </c>
      <c r="F127" s="41" t="str">
        <f t="shared" si="1"/>
        <v>Ashlyn King</v>
      </c>
      <c r="G127" s="42">
        <f t="shared" si="14"/>
        <v>1</v>
      </c>
      <c r="H127" s="40">
        <f t="shared" si="15"/>
        <v>1</v>
      </c>
      <c r="I127" s="40">
        <f t="shared" si="16"/>
        <v>1</v>
      </c>
      <c r="J127" s="40">
        <f t="shared" si="17"/>
        <v>2</v>
      </c>
      <c r="K127" s="40">
        <f t="shared" si="18"/>
        <v>1</v>
      </c>
      <c r="L127" s="43">
        <v>5</v>
      </c>
      <c r="M127" s="40" t="s">
        <v>195</v>
      </c>
      <c r="N127" s="40"/>
      <c r="O127" s="40"/>
      <c r="P127" s="40"/>
      <c r="Q127" s="40"/>
      <c r="R127" s="40"/>
      <c r="S127" s="40"/>
      <c r="T127" s="40"/>
      <c r="U127" s="40"/>
      <c r="V127" s="40"/>
      <c r="W127" s="40"/>
      <c r="X127" s="40"/>
      <c r="Y127" s="40"/>
      <c r="Z127" s="40"/>
      <c r="AA127" s="40"/>
      <c r="AB127" s="40"/>
      <c r="AC127" s="40"/>
      <c r="AD127" s="40"/>
      <c r="AE127" s="40"/>
      <c r="AF127" s="40"/>
      <c r="AG127" s="40"/>
      <c r="AH127" s="40"/>
      <c r="AI127" s="44" t="s">
        <v>610</v>
      </c>
      <c r="AJ127" s="40" t="s">
        <v>596</v>
      </c>
      <c r="AK127" s="40" t="s">
        <v>611</v>
      </c>
      <c r="AL127" s="40" t="s">
        <v>599</v>
      </c>
      <c r="AM127" s="40"/>
      <c r="AN127" s="40"/>
      <c r="AO127" s="40"/>
    </row>
    <row r="128" spans="1:47" ht="14" x14ac:dyDescent="0.15">
      <c r="A128" s="29">
        <v>43740.731247314819</v>
      </c>
      <c r="B128" s="40" t="s">
        <v>141</v>
      </c>
      <c r="C128" s="40" t="s">
        <v>194</v>
      </c>
      <c r="D128" s="40"/>
      <c r="E128" s="40" t="str">
        <f t="shared" si="0"/>
        <v>Akins</v>
      </c>
      <c r="F128" s="41" t="str">
        <f t="shared" si="1"/>
        <v>Fabiana Holod</v>
      </c>
      <c r="G128" s="42">
        <f t="shared" si="14"/>
        <v>1</v>
      </c>
      <c r="H128" s="40">
        <f t="shared" si="15"/>
        <v>1</v>
      </c>
      <c r="I128" s="40">
        <f t="shared" si="16"/>
        <v>1</v>
      </c>
      <c r="J128" s="40">
        <f t="shared" si="17"/>
        <v>2</v>
      </c>
      <c r="K128" s="40">
        <f t="shared" si="18"/>
        <v>1</v>
      </c>
      <c r="L128" s="43">
        <v>5</v>
      </c>
      <c r="M128" s="40" t="s">
        <v>373</v>
      </c>
      <c r="N128" s="40"/>
      <c r="O128" s="40"/>
      <c r="P128" s="40"/>
      <c r="Q128" s="40"/>
      <c r="R128" s="40"/>
      <c r="S128" s="40"/>
      <c r="T128" s="40"/>
      <c r="U128" s="40"/>
      <c r="V128" s="40"/>
      <c r="W128" s="40"/>
      <c r="X128" s="40"/>
      <c r="Y128" s="40"/>
      <c r="Z128" s="40"/>
      <c r="AA128" s="40"/>
      <c r="AB128" s="40"/>
      <c r="AC128" s="40"/>
      <c r="AD128" s="40"/>
      <c r="AE128" s="40"/>
      <c r="AF128" s="40"/>
      <c r="AG128" s="40"/>
      <c r="AH128" s="40"/>
      <c r="AI128" s="44" t="s">
        <v>612</v>
      </c>
      <c r="AJ128" s="40" t="s">
        <v>596</v>
      </c>
      <c r="AK128" s="40" t="s">
        <v>607</v>
      </c>
      <c r="AL128" s="40" t="s">
        <v>599</v>
      </c>
      <c r="AM128" s="40"/>
      <c r="AN128" s="40"/>
      <c r="AO128" s="40"/>
    </row>
    <row r="129" spans="1:47" ht="14" x14ac:dyDescent="0.15">
      <c r="A129" s="29">
        <v>43740.731273622689</v>
      </c>
      <c r="B129" s="40" t="s">
        <v>141</v>
      </c>
      <c r="C129" s="40" t="s">
        <v>194</v>
      </c>
      <c r="D129" s="40"/>
      <c r="E129" s="40" t="str">
        <f t="shared" si="0"/>
        <v>Akins</v>
      </c>
      <c r="F129" s="41" t="str">
        <f t="shared" si="1"/>
        <v>Emma San Miguel</v>
      </c>
      <c r="G129" s="42">
        <f t="shared" si="14"/>
        <v>0.8</v>
      </c>
      <c r="H129" s="40">
        <f t="shared" si="15"/>
        <v>1</v>
      </c>
      <c r="I129" s="40">
        <f t="shared" si="16"/>
        <v>0</v>
      </c>
      <c r="J129" s="40">
        <f t="shared" si="17"/>
        <v>2</v>
      </c>
      <c r="K129" s="40">
        <f t="shared" si="18"/>
        <v>1</v>
      </c>
      <c r="L129" s="43">
        <v>5</v>
      </c>
      <c r="M129" s="40" t="s">
        <v>378</v>
      </c>
      <c r="N129" s="40"/>
      <c r="O129" s="40"/>
      <c r="P129" s="40"/>
      <c r="Q129" s="40"/>
      <c r="R129" s="40"/>
      <c r="S129" s="40"/>
      <c r="T129" s="40"/>
      <c r="U129" s="40"/>
      <c r="V129" s="40"/>
      <c r="W129" s="40"/>
      <c r="X129" s="40"/>
      <c r="Y129" s="40"/>
      <c r="Z129" s="40"/>
      <c r="AA129" s="40"/>
      <c r="AB129" s="40"/>
      <c r="AC129" s="40"/>
      <c r="AD129" s="40"/>
      <c r="AE129" s="40"/>
      <c r="AF129" s="40"/>
      <c r="AG129" s="40"/>
      <c r="AH129" s="40"/>
      <c r="AI129" s="44" t="s">
        <v>613</v>
      </c>
      <c r="AJ129" s="40" t="s">
        <v>594</v>
      </c>
      <c r="AK129" s="40" t="s">
        <v>595</v>
      </c>
      <c r="AL129" s="40" t="s">
        <v>599</v>
      </c>
      <c r="AM129" s="40"/>
      <c r="AN129" s="40"/>
      <c r="AO129" s="40"/>
    </row>
    <row r="130" spans="1:47" ht="14" x14ac:dyDescent="0.15">
      <c r="A130" s="29">
        <v>43740.73139966435</v>
      </c>
      <c r="B130" s="40" t="s">
        <v>141</v>
      </c>
      <c r="C130" s="40" t="s">
        <v>194</v>
      </c>
      <c r="D130" s="40"/>
      <c r="E130" s="40" t="str">
        <f t="shared" si="0"/>
        <v>Akins</v>
      </c>
      <c r="F130" s="41" t="str">
        <f t="shared" si="1"/>
        <v>Maria Contreras</v>
      </c>
      <c r="G130" s="42">
        <f t="shared" si="14"/>
        <v>1</v>
      </c>
      <c r="H130" s="40">
        <f t="shared" si="15"/>
        <v>1</v>
      </c>
      <c r="I130" s="40">
        <f t="shared" si="16"/>
        <v>1</v>
      </c>
      <c r="J130" s="40">
        <f t="shared" si="17"/>
        <v>2</v>
      </c>
      <c r="K130" s="40">
        <f t="shared" si="18"/>
        <v>1</v>
      </c>
      <c r="L130" s="43">
        <v>5</v>
      </c>
      <c r="M130" s="40" t="s">
        <v>208</v>
      </c>
      <c r="N130" s="40"/>
      <c r="O130" s="40"/>
      <c r="P130" s="40"/>
      <c r="Q130" s="40"/>
      <c r="R130" s="40"/>
      <c r="S130" s="40"/>
      <c r="T130" s="40"/>
      <c r="U130" s="40"/>
      <c r="V130" s="40"/>
      <c r="W130" s="40"/>
      <c r="X130" s="40"/>
      <c r="Y130" s="40"/>
      <c r="Z130" s="40"/>
      <c r="AA130" s="40"/>
      <c r="AB130" s="40"/>
      <c r="AC130" s="40"/>
      <c r="AD130" s="40"/>
      <c r="AE130" s="40"/>
      <c r="AF130" s="40"/>
      <c r="AG130" s="40"/>
      <c r="AH130" s="40"/>
      <c r="AI130" s="44" t="s">
        <v>614</v>
      </c>
      <c r="AJ130" s="40" t="s">
        <v>596</v>
      </c>
      <c r="AK130" s="40" t="s">
        <v>595</v>
      </c>
      <c r="AL130" s="40" t="s">
        <v>599</v>
      </c>
      <c r="AM130" s="40"/>
      <c r="AN130" s="40"/>
      <c r="AO130" s="40"/>
    </row>
    <row r="131" spans="1:47" ht="14" x14ac:dyDescent="0.15">
      <c r="A131" s="29">
        <v>43740.731447800921</v>
      </c>
      <c r="B131" s="40" t="s">
        <v>141</v>
      </c>
      <c r="C131" s="40" t="s">
        <v>194</v>
      </c>
      <c r="D131" s="40"/>
      <c r="E131" s="40" t="str">
        <f t="shared" si="0"/>
        <v>Akins</v>
      </c>
      <c r="F131" s="41" t="str">
        <f t="shared" si="1"/>
        <v>Kimberly Lujan</v>
      </c>
      <c r="G131" s="42">
        <f t="shared" si="14"/>
        <v>0.6</v>
      </c>
      <c r="H131" s="40">
        <f t="shared" si="15"/>
        <v>1</v>
      </c>
      <c r="I131" s="40">
        <f t="shared" si="16"/>
        <v>1</v>
      </c>
      <c r="J131" s="40">
        <f t="shared" si="17"/>
        <v>0</v>
      </c>
      <c r="K131" s="40">
        <f t="shared" si="18"/>
        <v>1</v>
      </c>
      <c r="L131" s="43">
        <v>5</v>
      </c>
      <c r="M131" s="40" t="s">
        <v>377</v>
      </c>
      <c r="N131" s="40"/>
      <c r="O131" s="40"/>
      <c r="P131" s="40"/>
      <c r="Q131" s="40"/>
      <c r="R131" s="40"/>
      <c r="S131" s="40"/>
      <c r="T131" s="40"/>
      <c r="U131" s="40"/>
      <c r="V131" s="40"/>
      <c r="W131" s="40"/>
      <c r="X131" s="40"/>
      <c r="Y131" s="40"/>
      <c r="Z131" s="40"/>
      <c r="AA131" s="40"/>
      <c r="AB131" s="40"/>
      <c r="AC131" s="40"/>
      <c r="AD131" s="40"/>
      <c r="AE131" s="40"/>
      <c r="AF131" s="40"/>
      <c r="AG131" s="40"/>
      <c r="AH131" s="40"/>
      <c r="AI131" s="44" t="s">
        <v>615</v>
      </c>
      <c r="AJ131" s="40" t="s">
        <v>596</v>
      </c>
      <c r="AK131" s="40" t="s">
        <v>616</v>
      </c>
      <c r="AL131" s="40" t="s">
        <v>599</v>
      </c>
      <c r="AM131" s="40"/>
      <c r="AN131" s="40"/>
      <c r="AO131" s="40"/>
    </row>
    <row r="132" spans="1:47" ht="14" x14ac:dyDescent="0.15">
      <c r="A132" s="29">
        <v>43740.731619143524</v>
      </c>
      <c r="B132" s="40" t="s">
        <v>141</v>
      </c>
      <c r="C132" s="40" t="s">
        <v>194</v>
      </c>
      <c r="D132" s="40"/>
      <c r="E132" s="40" t="str">
        <f t="shared" si="0"/>
        <v>Akins</v>
      </c>
      <c r="F132" s="41" t="str">
        <f t="shared" si="1"/>
        <v>Elisa Ayala</v>
      </c>
      <c r="G132" s="42">
        <f t="shared" si="14"/>
        <v>1</v>
      </c>
      <c r="H132" s="40">
        <f t="shared" si="15"/>
        <v>1</v>
      </c>
      <c r="I132" s="40">
        <f t="shared" si="16"/>
        <v>1</v>
      </c>
      <c r="J132" s="40">
        <f t="shared" si="17"/>
        <v>2</v>
      </c>
      <c r="K132" s="40">
        <f t="shared" si="18"/>
        <v>1</v>
      </c>
      <c r="L132" s="43">
        <v>5</v>
      </c>
      <c r="M132" s="40" t="s">
        <v>617</v>
      </c>
      <c r="N132" s="40"/>
      <c r="O132" s="40"/>
      <c r="P132" s="40"/>
      <c r="Q132" s="40"/>
      <c r="R132" s="40"/>
      <c r="S132" s="40"/>
      <c r="T132" s="40"/>
      <c r="U132" s="40"/>
      <c r="V132" s="40"/>
      <c r="W132" s="40"/>
      <c r="X132" s="40"/>
      <c r="Y132" s="40"/>
      <c r="Z132" s="40"/>
      <c r="AA132" s="40"/>
      <c r="AB132" s="40"/>
      <c r="AC132" s="40"/>
      <c r="AD132" s="40"/>
      <c r="AE132" s="40"/>
      <c r="AF132" s="40"/>
      <c r="AG132" s="40"/>
      <c r="AH132" s="40"/>
      <c r="AI132" s="44" t="s">
        <v>618</v>
      </c>
      <c r="AJ132" s="40" t="s">
        <v>596</v>
      </c>
      <c r="AK132" s="40" t="s">
        <v>595</v>
      </c>
      <c r="AL132" s="40" t="s">
        <v>599</v>
      </c>
      <c r="AM132" s="40"/>
      <c r="AN132" s="40"/>
      <c r="AO132" s="40"/>
    </row>
    <row r="133" spans="1:47" ht="14" x14ac:dyDescent="0.15">
      <c r="A133" s="29">
        <v>43740.732349606478</v>
      </c>
      <c r="B133" s="40" t="s">
        <v>141</v>
      </c>
      <c r="C133" s="40" t="s">
        <v>194</v>
      </c>
      <c r="D133" s="40"/>
      <c r="E133" s="40" t="str">
        <f t="shared" si="0"/>
        <v>Akins</v>
      </c>
      <c r="F133" s="41" t="str">
        <f t="shared" si="1"/>
        <v>Brendon Garrison</v>
      </c>
      <c r="G133" s="42">
        <f t="shared" si="14"/>
        <v>0.8</v>
      </c>
      <c r="H133" s="40">
        <f t="shared" si="15"/>
        <v>1</v>
      </c>
      <c r="I133" s="40">
        <f t="shared" si="16"/>
        <v>1</v>
      </c>
      <c r="J133" s="40">
        <f t="shared" si="17"/>
        <v>1</v>
      </c>
      <c r="K133" s="40">
        <f t="shared" si="18"/>
        <v>1</v>
      </c>
      <c r="L133" s="43">
        <v>5</v>
      </c>
      <c r="M133" s="40" t="s">
        <v>375</v>
      </c>
      <c r="N133" s="40"/>
      <c r="O133" s="40"/>
      <c r="P133" s="40"/>
      <c r="Q133" s="40"/>
      <c r="R133" s="40"/>
      <c r="S133" s="40"/>
      <c r="T133" s="40"/>
      <c r="U133" s="40"/>
      <c r="V133" s="40"/>
      <c r="W133" s="40"/>
      <c r="X133" s="40"/>
      <c r="Y133" s="40"/>
      <c r="Z133" s="40"/>
      <c r="AA133" s="40"/>
      <c r="AB133" s="40"/>
      <c r="AC133" s="40"/>
      <c r="AD133" s="40"/>
      <c r="AE133" s="40"/>
      <c r="AF133" s="40"/>
      <c r="AG133" s="40"/>
      <c r="AH133" s="40"/>
      <c r="AI133" s="44" t="s">
        <v>619</v>
      </c>
      <c r="AJ133" s="40" t="s">
        <v>596</v>
      </c>
      <c r="AK133" s="40" t="s">
        <v>601</v>
      </c>
      <c r="AL133" s="40" t="s">
        <v>599</v>
      </c>
      <c r="AM133" s="40"/>
      <c r="AN133" s="40"/>
      <c r="AO133" s="40"/>
    </row>
    <row r="134" spans="1:47" ht="14" x14ac:dyDescent="0.15">
      <c r="A134" s="29">
        <v>43740.732359814814</v>
      </c>
      <c r="B134" s="40" t="s">
        <v>141</v>
      </c>
      <c r="C134" s="40" t="s">
        <v>194</v>
      </c>
      <c r="D134" s="40"/>
      <c r="E134" s="40" t="str">
        <f t="shared" si="0"/>
        <v>Akins</v>
      </c>
      <c r="F134" s="41" t="str">
        <f t="shared" si="1"/>
        <v>Sofia Ayala</v>
      </c>
      <c r="G134" s="42">
        <f t="shared" si="14"/>
        <v>1</v>
      </c>
      <c r="H134" s="40">
        <f t="shared" si="15"/>
        <v>1</v>
      </c>
      <c r="I134" s="40">
        <f t="shared" si="16"/>
        <v>1</v>
      </c>
      <c r="J134" s="40">
        <f t="shared" si="17"/>
        <v>2</v>
      </c>
      <c r="K134" s="40">
        <f t="shared" si="18"/>
        <v>1</v>
      </c>
      <c r="L134" s="43">
        <v>5</v>
      </c>
      <c r="M134" s="40" t="s">
        <v>376</v>
      </c>
      <c r="N134" s="40"/>
      <c r="O134" s="40"/>
      <c r="P134" s="40"/>
      <c r="Q134" s="40"/>
      <c r="R134" s="40"/>
      <c r="S134" s="40"/>
      <c r="T134" s="40"/>
      <c r="U134" s="40"/>
      <c r="V134" s="40"/>
      <c r="W134" s="40"/>
      <c r="X134" s="40"/>
      <c r="Y134" s="40"/>
      <c r="Z134" s="40"/>
      <c r="AA134" s="40"/>
      <c r="AB134" s="40"/>
      <c r="AC134" s="40"/>
      <c r="AD134" s="40"/>
      <c r="AE134" s="40"/>
      <c r="AF134" s="40"/>
      <c r="AG134" s="40"/>
      <c r="AH134" s="40"/>
      <c r="AI134" s="44" t="s">
        <v>620</v>
      </c>
      <c r="AJ134" s="40" t="s">
        <v>596</v>
      </c>
      <c r="AK134" s="40" t="s">
        <v>595</v>
      </c>
      <c r="AL134" s="40" t="s">
        <v>599</v>
      </c>
      <c r="AM134" s="40"/>
      <c r="AN134" s="40"/>
      <c r="AO134" s="40"/>
    </row>
    <row r="135" spans="1:47" ht="14" x14ac:dyDescent="0.15">
      <c r="A135" s="29">
        <v>43740.732744618057</v>
      </c>
      <c r="B135" s="40" t="s">
        <v>141</v>
      </c>
      <c r="C135" s="40" t="s">
        <v>194</v>
      </c>
      <c r="D135" s="40"/>
      <c r="E135" s="40" t="str">
        <f t="shared" si="0"/>
        <v>Akins</v>
      </c>
      <c r="F135" s="41" t="str">
        <f t="shared" si="1"/>
        <v>Esteban Rivera</v>
      </c>
      <c r="G135" s="42">
        <f t="shared" si="14"/>
        <v>1</v>
      </c>
      <c r="H135" s="40">
        <f t="shared" si="15"/>
        <v>1</v>
      </c>
      <c r="I135" s="40">
        <f t="shared" si="16"/>
        <v>1</v>
      </c>
      <c r="J135" s="40">
        <f t="shared" si="17"/>
        <v>2</v>
      </c>
      <c r="K135" s="40">
        <f t="shared" si="18"/>
        <v>1</v>
      </c>
      <c r="L135" s="43">
        <v>5</v>
      </c>
      <c r="M135" s="40" t="s">
        <v>220</v>
      </c>
      <c r="N135" s="40"/>
      <c r="O135" s="40"/>
      <c r="P135" s="40"/>
      <c r="Q135" s="40"/>
      <c r="R135" s="40"/>
      <c r="S135" s="40"/>
      <c r="T135" s="40"/>
      <c r="U135" s="40"/>
      <c r="V135" s="40"/>
      <c r="W135" s="40"/>
      <c r="X135" s="40"/>
      <c r="Y135" s="40"/>
      <c r="Z135" s="40"/>
      <c r="AA135" s="40"/>
      <c r="AB135" s="40"/>
      <c r="AC135" s="40"/>
      <c r="AD135" s="40"/>
      <c r="AE135" s="40"/>
      <c r="AF135" s="40"/>
      <c r="AG135" s="40"/>
      <c r="AH135" s="40"/>
      <c r="AI135" s="44" t="s">
        <v>621</v>
      </c>
      <c r="AJ135" s="40" t="s">
        <v>596</v>
      </c>
      <c r="AK135" s="40" t="s">
        <v>611</v>
      </c>
      <c r="AL135" s="40" t="s">
        <v>599</v>
      </c>
      <c r="AM135" s="40"/>
      <c r="AN135" s="40"/>
      <c r="AO135" s="40"/>
    </row>
    <row r="136" spans="1:47" ht="14" x14ac:dyDescent="0.15">
      <c r="A136" s="46">
        <v>43738.701428749999</v>
      </c>
      <c r="B136" s="40" t="s">
        <v>141</v>
      </c>
      <c r="C136" s="40" t="s">
        <v>144</v>
      </c>
      <c r="D136" s="40"/>
      <c r="E136" s="40" t="str">
        <f t="shared" si="0"/>
        <v>Del Valle</v>
      </c>
      <c r="F136" s="41" t="str">
        <f t="shared" si="1"/>
        <v>Ty Warren</v>
      </c>
      <c r="G136" s="42">
        <f t="shared" si="14"/>
        <v>0.8</v>
      </c>
      <c r="H136" s="40">
        <f t="shared" si="15"/>
        <v>1</v>
      </c>
      <c r="I136" s="40">
        <f t="shared" si="16"/>
        <v>1</v>
      </c>
      <c r="J136" s="40">
        <f t="shared" si="17"/>
        <v>1</v>
      </c>
      <c r="K136" s="40">
        <f t="shared" si="18"/>
        <v>1</v>
      </c>
      <c r="L136" s="43">
        <v>5</v>
      </c>
      <c r="M136" s="40"/>
      <c r="N136" s="40" t="s">
        <v>209</v>
      </c>
      <c r="O136" s="40"/>
      <c r="P136" s="40"/>
      <c r="Q136" s="40"/>
      <c r="R136" s="40"/>
      <c r="S136" s="40"/>
      <c r="T136" s="40"/>
      <c r="U136" s="40"/>
      <c r="V136" s="40"/>
      <c r="W136" s="40"/>
      <c r="X136" s="40"/>
      <c r="Y136" s="40"/>
      <c r="Z136" s="40"/>
      <c r="AA136" s="40"/>
      <c r="AB136" s="40"/>
      <c r="AC136" s="40"/>
      <c r="AD136" s="40"/>
      <c r="AE136" s="40"/>
      <c r="AF136" s="40"/>
      <c r="AG136" s="40"/>
      <c r="AH136" s="40"/>
      <c r="AI136" s="44" t="s">
        <v>622</v>
      </c>
      <c r="AJ136" s="40" t="s">
        <v>596</v>
      </c>
      <c r="AK136" s="40" t="s">
        <v>623</v>
      </c>
      <c r="AL136" s="40" t="s">
        <v>599</v>
      </c>
      <c r="AM136" s="40"/>
      <c r="AN136" s="40"/>
      <c r="AO136" s="40"/>
      <c r="AP136" s="47"/>
      <c r="AQ136" s="47"/>
      <c r="AR136" s="47"/>
      <c r="AS136" s="47"/>
      <c r="AT136" s="47"/>
      <c r="AU136" s="47"/>
    </row>
    <row r="137" spans="1:47" ht="14" x14ac:dyDescent="0.15">
      <c r="A137" s="29">
        <v>43738.71459103009</v>
      </c>
      <c r="B137" s="40" t="s">
        <v>141</v>
      </c>
      <c r="C137" s="40" t="s">
        <v>144</v>
      </c>
      <c r="D137" s="40"/>
      <c r="E137" s="40" t="str">
        <f t="shared" si="0"/>
        <v>Del Valle</v>
      </c>
      <c r="F137" s="41" t="str">
        <f t="shared" si="1"/>
        <v>Victor Negrete</v>
      </c>
      <c r="G137" s="42">
        <f t="shared" si="14"/>
        <v>0.8</v>
      </c>
      <c r="H137" s="40">
        <f t="shared" si="15"/>
        <v>1</v>
      </c>
      <c r="I137" s="40">
        <f t="shared" si="16"/>
        <v>1</v>
      </c>
      <c r="J137" s="40">
        <f t="shared" si="17"/>
        <v>1</v>
      </c>
      <c r="K137" s="40">
        <f t="shared" si="18"/>
        <v>1</v>
      </c>
      <c r="L137" s="43">
        <v>5</v>
      </c>
      <c r="M137" s="40"/>
      <c r="N137" s="40" t="s">
        <v>152</v>
      </c>
      <c r="O137" s="40"/>
      <c r="P137" s="40"/>
      <c r="Q137" s="40"/>
      <c r="R137" s="40"/>
      <c r="S137" s="40"/>
      <c r="T137" s="40"/>
      <c r="U137" s="40"/>
      <c r="V137" s="40"/>
      <c r="W137" s="40"/>
      <c r="X137" s="40"/>
      <c r="Y137" s="40"/>
      <c r="Z137" s="40"/>
      <c r="AA137" s="40"/>
      <c r="AB137" s="40"/>
      <c r="AC137" s="40"/>
      <c r="AD137" s="40"/>
      <c r="AE137" s="40"/>
      <c r="AF137" s="40"/>
      <c r="AG137" s="40"/>
      <c r="AH137" s="40"/>
      <c r="AI137" s="44" t="s">
        <v>624</v>
      </c>
      <c r="AJ137" s="40" t="s">
        <v>596</v>
      </c>
      <c r="AK137" s="40" t="s">
        <v>623</v>
      </c>
      <c r="AL137" s="40" t="s">
        <v>599</v>
      </c>
      <c r="AM137" s="40"/>
      <c r="AN137" s="40"/>
      <c r="AO137" s="40"/>
    </row>
    <row r="138" spans="1:47" ht="14" x14ac:dyDescent="0.15">
      <c r="A138" s="29">
        <v>43738.718355914352</v>
      </c>
      <c r="B138" s="40" t="s">
        <v>141</v>
      </c>
      <c r="C138" s="40" t="s">
        <v>144</v>
      </c>
      <c r="D138" s="40"/>
      <c r="E138" s="40" t="str">
        <f t="shared" si="0"/>
        <v>Del Valle</v>
      </c>
      <c r="F138" s="41" t="str">
        <f t="shared" si="1"/>
        <v>Estrellita Dilbert</v>
      </c>
      <c r="G138" s="42">
        <f t="shared" si="14"/>
        <v>0.6</v>
      </c>
      <c r="H138" s="40">
        <f t="shared" si="15"/>
        <v>1</v>
      </c>
      <c r="I138" s="40">
        <f t="shared" si="16"/>
        <v>1</v>
      </c>
      <c r="J138" s="40">
        <f t="shared" si="17"/>
        <v>1</v>
      </c>
      <c r="K138" s="40">
        <f t="shared" si="18"/>
        <v>0</v>
      </c>
      <c r="L138" s="43">
        <v>5</v>
      </c>
      <c r="M138" s="40"/>
      <c r="N138" s="40" t="s">
        <v>146</v>
      </c>
      <c r="O138" s="40"/>
      <c r="P138" s="40"/>
      <c r="Q138" s="40"/>
      <c r="R138" s="40"/>
      <c r="S138" s="40"/>
      <c r="T138" s="40"/>
      <c r="U138" s="40"/>
      <c r="V138" s="40"/>
      <c r="W138" s="40"/>
      <c r="X138" s="40"/>
      <c r="Y138" s="40"/>
      <c r="Z138" s="40"/>
      <c r="AA138" s="40"/>
      <c r="AB138" s="40"/>
      <c r="AC138" s="40"/>
      <c r="AD138" s="40"/>
      <c r="AE138" s="40"/>
      <c r="AF138" s="40"/>
      <c r="AG138" s="40"/>
      <c r="AH138" s="40"/>
      <c r="AI138" s="44" t="s">
        <v>625</v>
      </c>
      <c r="AJ138" s="40" t="s">
        <v>596</v>
      </c>
      <c r="AK138" s="40" t="s">
        <v>604</v>
      </c>
      <c r="AL138" s="40" t="s">
        <v>596</v>
      </c>
      <c r="AM138" s="40"/>
      <c r="AN138" s="40"/>
      <c r="AO138" s="40"/>
    </row>
    <row r="139" spans="1:47" ht="14" x14ac:dyDescent="0.15">
      <c r="A139" s="29">
        <v>43738.718579097222</v>
      </c>
      <c r="B139" s="40" t="s">
        <v>141</v>
      </c>
      <c r="C139" s="40" t="s">
        <v>144</v>
      </c>
      <c r="D139" s="40"/>
      <c r="E139" s="40" t="str">
        <f t="shared" si="0"/>
        <v>Del Valle</v>
      </c>
      <c r="F139" s="41" t="str">
        <f t="shared" si="1"/>
        <v>Ruby Sandoval</v>
      </c>
      <c r="G139" s="42">
        <f t="shared" si="14"/>
        <v>0.6</v>
      </c>
      <c r="H139" s="40">
        <f t="shared" si="15"/>
        <v>1</v>
      </c>
      <c r="I139" s="40">
        <f t="shared" si="16"/>
        <v>1</v>
      </c>
      <c r="J139" s="40">
        <f t="shared" si="17"/>
        <v>0</v>
      </c>
      <c r="K139" s="40">
        <f t="shared" si="18"/>
        <v>1</v>
      </c>
      <c r="L139" s="43">
        <v>5</v>
      </c>
      <c r="M139" s="40"/>
      <c r="N139" s="40" t="s">
        <v>626</v>
      </c>
      <c r="O139" s="40"/>
      <c r="P139" s="40"/>
      <c r="Q139" s="40"/>
      <c r="R139" s="40"/>
      <c r="S139" s="40"/>
      <c r="T139" s="40"/>
      <c r="U139" s="40"/>
      <c r="V139" s="40"/>
      <c r="W139" s="40"/>
      <c r="X139" s="40"/>
      <c r="Y139" s="40"/>
      <c r="Z139" s="40"/>
      <c r="AA139" s="40"/>
      <c r="AB139" s="40"/>
      <c r="AC139" s="40"/>
      <c r="AD139" s="40"/>
      <c r="AE139" s="40"/>
      <c r="AF139" s="40"/>
      <c r="AG139" s="40"/>
      <c r="AH139" s="40"/>
      <c r="AI139" s="44" t="s">
        <v>627</v>
      </c>
      <c r="AJ139" s="40" t="s">
        <v>596</v>
      </c>
      <c r="AK139" s="40" t="s">
        <v>628</v>
      </c>
      <c r="AL139" s="40" t="s">
        <v>599</v>
      </c>
      <c r="AM139" s="40"/>
      <c r="AN139" s="40"/>
      <c r="AO139" s="40"/>
    </row>
    <row r="140" spans="1:47" ht="14" x14ac:dyDescent="0.15">
      <c r="A140" s="29">
        <v>43738.719589351851</v>
      </c>
      <c r="B140" s="40" t="s">
        <v>141</v>
      </c>
      <c r="C140" s="40" t="s">
        <v>144</v>
      </c>
      <c r="D140" s="40"/>
      <c r="E140" s="40" t="str">
        <f t="shared" si="0"/>
        <v>Del Valle</v>
      </c>
      <c r="F140" s="41" t="str">
        <f t="shared" si="1"/>
        <v>Chloe Rivera</v>
      </c>
      <c r="G140" s="42">
        <f t="shared" si="14"/>
        <v>0.8</v>
      </c>
      <c r="H140" s="40">
        <f t="shared" si="15"/>
        <v>1</v>
      </c>
      <c r="I140" s="40">
        <f t="shared" si="16"/>
        <v>1</v>
      </c>
      <c r="J140" s="40">
        <f t="shared" si="17"/>
        <v>1</v>
      </c>
      <c r="K140" s="40">
        <f t="shared" si="18"/>
        <v>1</v>
      </c>
      <c r="L140" s="43">
        <v>5</v>
      </c>
      <c r="M140" s="40"/>
      <c r="N140" s="40" t="s">
        <v>145</v>
      </c>
      <c r="O140" s="40"/>
      <c r="P140" s="40"/>
      <c r="Q140" s="40"/>
      <c r="R140" s="40"/>
      <c r="S140" s="40"/>
      <c r="T140" s="40"/>
      <c r="U140" s="40"/>
      <c r="V140" s="40"/>
      <c r="W140" s="40"/>
      <c r="X140" s="40"/>
      <c r="Y140" s="40"/>
      <c r="Z140" s="40"/>
      <c r="AA140" s="40"/>
      <c r="AB140" s="40"/>
      <c r="AC140" s="40"/>
      <c r="AD140" s="40"/>
      <c r="AE140" s="40"/>
      <c r="AF140" s="40"/>
      <c r="AG140" s="40"/>
      <c r="AH140" s="40"/>
      <c r="AI140" s="44" t="s">
        <v>629</v>
      </c>
      <c r="AJ140" s="40" t="s">
        <v>596</v>
      </c>
      <c r="AK140" s="40" t="s">
        <v>604</v>
      </c>
      <c r="AL140" s="40" t="s">
        <v>599</v>
      </c>
      <c r="AM140" s="40"/>
      <c r="AN140" s="40"/>
      <c r="AO140" s="40"/>
    </row>
    <row r="141" spans="1:47" ht="14" x14ac:dyDescent="0.15">
      <c r="A141" s="29">
        <v>43738.720742604171</v>
      </c>
      <c r="B141" s="40" t="s">
        <v>141</v>
      </c>
      <c r="C141" s="40" t="s">
        <v>144</v>
      </c>
      <c r="D141" s="40"/>
      <c r="E141" s="40" t="str">
        <f t="shared" si="0"/>
        <v>Del Valle</v>
      </c>
      <c r="F141" s="41" t="str">
        <f t="shared" si="1"/>
        <v>Xochilth Rojo Arroyo</v>
      </c>
      <c r="G141" s="42">
        <f t="shared" si="14"/>
        <v>0.8</v>
      </c>
      <c r="H141" s="40">
        <f t="shared" si="15"/>
        <v>1</v>
      </c>
      <c r="I141" s="40">
        <f t="shared" si="16"/>
        <v>1</v>
      </c>
      <c r="J141" s="40">
        <f t="shared" si="17"/>
        <v>1</v>
      </c>
      <c r="K141" s="40">
        <f t="shared" si="18"/>
        <v>1</v>
      </c>
      <c r="L141" s="43">
        <v>5</v>
      </c>
      <c r="M141" s="40"/>
      <c r="N141" s="40" t="s">
        <v>154</v>
      </c>
      <c r="O141" s="40"/>
      <c r="P141" s="40"/>
      <c r="Q141" s="40"/>
      <c r="R141" s="40"/>
      <c r="S141" s="40"/>
      <c r="T141" s="40"/>
      <c r="U141" s="40"/>
      <c r="V141" s="40"/>
      <c r="W141" s="40"/>
      <c r="X141" s="40"/>
      <c r="Y141" s="40"/>
      <c r="Z141" s="40"/>
      <c r="AA141" s="40"/>
      <c r="AB141" s="40"/>
      <c r="AC141" s="40"/>
      <c r="AD141" s="40"/>
      <c r="AE141" s="40"/>
      <c r="AF141" s="40"/>
      <c r="AG141" s="40"/>
      <c r="AH141" s="40"/>
      <c r="AI141" s="44" t="s">
        <v>630</v>
      </c>
      <c r="AJ141" s="40" t="s">
        <v>596</v>
      </c>
      <c r="AK141" s="40" t="s">
        <v>604</v>
      </c>
      <c r="AL141" s="40" t="s">
        <v>599</v>
      </c>
      <c r="AM141" s="40"/>
      <c r="AN141" s="40"/>
      <c r="AO141" s="40"/>
    </row>
    <row r="142" spans="1:47" ht="14" x14ac:dyDescent="0.15">
      <c r="A142" s="29">
        <v>43738.723108090278</v>
      </c>
      <c r="B142" s="40" t="s">
        <v>141</v>
      </c>
      <c r="C142" s="40" t="s">
        <v>144</v>
      </c>
      <c r="D142" s="40"/>
      <c r="E142" s="40" t="str">
        <f t="shared" si="0"/>
        <v>Del Valle</v>
      </c>
      <c r="F142" s="41" t="str">
        <f t="shared" si="1"/>
        <v>Aleksy Rodriguez</v>
      </c>
      <c r="G142" s="42">
        <f t="shared" si="14"/>
        <v>1</v>
      </c>
      <c r="H142" s="40">
        <f t="shared" si="15"/>
        <v>1</v>
      </c>
      <c r="I142" s="40">
        <f t="shared" si="16"/>
        <v>1</v>
      </c>
      <c r="J142" s="40">
        <f t="shared" si="17"/>
        <v>2</v>
      </c>
      <c r="K142" s="40">
        <f t="shared" si="18"/>
        <v>1</v>
      </c>
      <c r="L142" s="43">
        <v>5</v>
      </c>
      <c r="M142" s="40"/>
      <c r="N142" s="40" t="s">
        <v>151</v>
      </c>
      <c r="O142" s="40"/>
      <c r="P142" s="40"/>
      <c r="Q142" s="40"/>
      <c r="R142" s="40"/>
      <c r="S142" s="40"/>
      <c r="T142" s="40"/>
      <c r="U142" s="40"/>
      <c r="V142" s="40"/>
      <c r="W142" s="40"/>
      <c r="X142" s="40"/>
      <c r="Y142" s="40"/>
      <c r="Z142" s="40"/>
      <c r="AA142" s="40"/>
      <c r="AB142" s="40"/>
      <c r="AC142" s="40"/>
      <c r="AD142" s="40"/>
      <c r="AE142" s="40"/>
      <c r="AF142" s="40"/>
      <c r="AG142" s="40"/>
      <c r="AH142" s="40"/>
      <c r="AI142" s="44" t="s">
        <v>631</v>
      </c>
      <c r="AJ142" s="40" t="s">
        <v>596</v>
      </c>
      <c r="AK142" s="40" t="s">
        <v>595</v>
      </c>
      <c r="AL142" s="40" t="s">
        <v>599</v>
      </c>
      <c r="AM142" s="40"/>
      <c r="AN142" s="40"/>
      <c r="AO142" s="40"/>
    </row>
    <row r="143" spans="1:47" ht="14" x14ac:dyDescent="0.15">
      <c r="A143" s="29">
        <v>43739.714830254627</v>
      </c>
      <c r="B143" s="40" t="s">
        <v>141</v>
      </c>
      <c r="C143" s="40" t="s">
        <v>144</v>
      </c>
      <c r="D143" s="40"/>
      <c r="E143" s="40" t="str">
        <f t="shared" si="0"/>
        <v>Del Valle</v>
      </c>
      <c r="F143" s="41" t="str">
        <f t="shared" si="1"/>
        <v>Lalit Khadka</v>
      </c>
      <c r="G143" s="42">
        <f t="shared" si="14"/>
        <v>0.6</v>
      </c>
      <c r="H143" s="40">
        <f t="shared" si="15"/>
        <v>1</v>
      </c>
      <c r="I143" s="40">
        <f t="shared" si="16"/>
        <v>1</v>
      </c>
      <c r="J143" s="40">
        <f t="shared" si="17"/>
        <v>0</v>
      </c>
      <c r="K143" s="40">
        <f t="shared" si="18"/>
        <v>1</v>
      </c>
      <c r="L143" s="43">
        <v>5</v>
      </c>
      <c r="M143" s="40"/>
      <c r="N143" s="40" t="s">
        <v>336</v>
      </c>
      <c r="O143" s="40"/>
      <c r="P143" s="40"/>
      <c r="Q143" s="40"/>
      <c r="R143" s="40"/>
      <c r="S143" s="40"/>
      <c r="T143" s="40"/>
      <c r="U143" s="40"/>
      <c r="V143" s="40"/>
      <c r="W143" s="40"/>
      <c r="X143" s="40"/>
      <c r="Y143" s="40"/>
      <c r="Z143" s="40"/>
      <c r="AA143" s="40"/>
      <c r="AB143" s="40"/>
      <c r="AC143" s="40"/>
      <c r="AD143" s="40"/>
      <c r="AE143" s="40"/>
      <c r="AF143" s="40"/>
      <c r="AG143" s="40"/>
      <c r="AH143" s="40"/>
      <c r="AI143" s="44" t="s">
        <v>632</v>
      </c>
      <c r="AJ143" s="40" t="s">
        <v>596</v>
      </c>
      <c r="AK143" s="40" t="s">
        <v>598</v>
      </c>
      <c r="AL143" s="40" t="s">
        <v>599</v>
      </c>
      <c r="AM143" s="40"/>
      <c r="AN143" s="40"/>
      <c r="AO143" s="40"/>
    </row>
    <row r="144" spans="1:47" ht="14" x14ac:dyDescent="0.15">
      <c r="A144" s="29">
        <v>43739.716754583336</v>
      </c>
      <c r="B144" s="40" t="s">
        <v>141</v>
      </c>
      <c r="C144" s="40" t="s">
        <v>144</v>
      </c>
      <c r="D144" s="40"/>
      <c r="E144" s="40" t="str">
        <f t="shared" si="0"/>
        <v>Del Valle</v>
      </c>
      <c r="F144" s="41" t="str">
        <f t="shared" si="1"/>
        <v>Adrian Zermeno</v>
      </c>
      <c r="G144" s="42">
        <f t="shared" si="14"/>
        <v>0.8</v>
      </c>
      <c r="H144" s="40">
        <f t="shared" si="15"/>
        <v>1</v>
      </c>
      <c r="I144" s="40">
        <f t="shared" si="16"/>
        <v>1</v>
      </c>
      <c r="J144" s="40">
        <f t="shared" si="17"/>
        <v>2</v>
      </c>
      <c r="K144" s="40">
        <f t="shared" si="18"/>
        <v>0</v>
      </c>
      <c r="L144" s="43">
        <v>5</v>
      </c>
      <c r="M144" s="40"/>
      <c r="N144" s="40" t="s">
        <v>296</v>
      </c>
      <c r="O144" s="40"/>
      <c r="P144" s="40"/>
      <c r="Q144" s="40"/>
      <c r="R144" s="40"/>
      <c r="S144" s="40"/>
      <c r="T144" s="40"/>
      <c r="U144" s="40"/>
      <c r="V144" s="40"/>
      <c r="W144" s="40"/>
      <c r="X144" s="40"/>
      <c r="Y144" s="40"/>
      <c r="Z144" s="40"/>
      <c r="AA144" s="40"/>
      <c r="AB144" s="40"/>
      <c r="AC144" s="40"/>
      <c r="AD144" s="40"/>
      <c r="AE144" s="40"/>
      <c r="AF144" s="40"/>
      <c r="AG144" s="40"/>
      <c r="AH144" s="40"/>
      <c r="AI144" s="44" t="s">
        <v>608</v>
      </c>
      <c r="AJ144" s="40" t="s">
        <v>596</v>
      </c>
      <c r="AK144" s="40" t="s">
        <v>607</v>
      </c>
      <c r="AL144" s="40" t="s">
        <v>596</v>
      </c>
      <c r="AM144" s="40"/>
      <c r="AN144" s="40"/>
      <c r="AO144" s="40"/>
    </row>
    <row r="145" spans="1:41" ht="14" x14ac:dyDescent="0.15">
      <c r="A145" s="29">
        <v>43739.71803369213</v>
      </c>
      <c r="B145" s="40" t="s">
        <v>141</v>
      </c>
      <c r="C145" s="40" t="s">
        <v>144</v>
      </c>
      <c r="D145" s="40"/>
      <c r="E145" s="40" t="str">
        <f t="shared" si="0"/>
        <v>Del Valle</v>
      </c>
      <c r="F145" s="41" t="str">
        <f t="shared" si="1"/>
        <v>Manuel Patino</v>
      </c>
      <c r="G145" s="42">
        <f t="shared" si="14"/>
        <v>1</v>
      </c>
      <c r="H145" s="40">
        <f t="shared" si="15"/>
        <v>1</v>
      </c>
      <c r="I145" s="40">
        <f t="shared" si="16"/>
        <v>1</v>
      </c>
      <c r="J145" s="40">
        <f t="shared" si="17"/>
        <v>2</v>
      </c>
      <c r="K145" s="40">
        <f t="shared" si="18"/>
        <v>1</v>
      </c>
      <c r="L145" s="43">
        <v>5</v>
      </c>
      <c r="M145" s="40"/>
      <c r="N145" s="40" t="s">
        <v>275</v>
      </c>
      <c r="O145" s="40"/>
      <c r="P145" s="40"/>
      <c r="Q145" s="40"/>
      <c r="R145" s="40"/>
      <c r="S145" s="40"/>
      <c r="T145" s="40"/>
      <c r="U145" s="40"/>
      <c r="V145" s="40"/>
      <c r="W145" s="40"/>
      <c r="X145" s="40"/>
      <c r="Y145" s="40"/>
      <c r="Z145" s="40"/>
      <c r="AA145" s="40"/>
      <c r="AB145" s="40"/>
      <c r="AC145" s="40"/>
      <c r="AD145" s="40"/>
      <c r="AE145" s="40"/>
      <c r="AF145" s="40"/>
      <c r="AG145" s="40"/>
      <c r="AH145" s="40"/>
      <c r="AI145" s="44" t="s">
        <v>633</v>
      </c>
      <c r="AJ145" s="40" t="s">
        <v>596</v>
      </c>
      <c r="AK145" s="40" t="s">
        <v>611</v>
      </c>
      <c r="AL145" s="40" t="s">
        <v>599</v>
      </c>
      <c r="AM145" s="40"/>
      <c r="AN145" s="40"/>
      <c r="AO145" s="40"/>
    </row>
    <row r="146" spans="1:41" ht="14" x14ac:dyDescent="0.15">
      <c r="A146" s="29">
        <v>43739.718643020838</v>
      </c>
      <c r="B146" s="40" t="s">
        <v>141</v>
      </c>
      <c r="C146" s="40" t="s">
        <v>144</v>
      </c>
      <c r="D146" s="40"/>
      <c r="E146" s="40" t="str">
        <f t="shared" si="0"/>
        <v>Del Valle</v>
      </c>
      <c r="F146" s="41" t="str">
        <f t="shared" si="1"/>
        <v>Demetri Shepherd</v>
      </c>
      <c r="G146" s="42">
        <f t="shared" si="14"/>
        <v>1</v>
      </c>
      <c r="H146" s="40">
        <f t="shared" si="15"/>
        <v>1</v>
      </c>
      <c r="I146" s="40">
        <f t="shared" si="16"/>
        <v>1</v>
      </c>
      <c r="J146" s="40">
        <f t="shared" si="17"/>
        <v>2</v>
      </c>
      <c r="K146" s="40">
        <f t="shared" si="18"/>
        <v>1</v>
      </c>
      <c r="L146" s="43">
        <v>5</v>
      </c>
      <c r="M146" s="40"/>
      <c r="N146" s="40" t="s">
        <v>297</v>
      </c>
      <c r="O146" s="40"/>
      <c r="P146" s="40"/>
      <c r="Q146" s="40"/>
      <c r="R146" s="40"/>
      <c r="S146" s="40"/>
      <c r="T146" s="40"/>
      <c r="U146" s="40"/>
      <c r="V146" s="40"/>
      <c r="W146" s="40"/>
      <c r="X146" s="40"/>
      <c r="Y146" s="40"/>
      <c r="Z146" s="40"/>
      <c r="AA146" s="40"/>
      <c r="AB146" s="40"/>
      <c r="AC146" s="40"/>
      <c r="AD146" s="40"/>
      <c r="AE146" s="40"/>
      <c r="AF146" s="40"/>
      <c r="AG146" s="40"/>
      <c r="AH146" s="40"/>
      <c r="AI146" s="44" t="s">
        <v>634</v>
      </c>
      <c r="AJ146" s="40" t="s">
        <v>596</v>
      </c>
      <c r="AK146" s="40" t="s">
        <v>595</v>
      </c>
      <c r="AL146" s="40" t="s">
        <v>599</v>
      </c>
      <c r="AM146" s="40"/>
      <c r="AN146" s="40"/>
      <c r="AO146" s="40"/>
    </row>
    <row r="147" spans="1:41" ht="14" x14ac:dyDescent="0.15">
      <c r="A147" s="29">
        <v>43739.722345462964</v>
      </c>
      <c r="B147" s="40" t="s">
        <v>141</v>
      </c>
      <c r="C147" s="40" t="s">
        <v>144</v>
      </c>
      <c r="D147" s="40"/>
      <c r="E147" s="40" t="str">
        <f t="shared" si="0"/>
        <v>Del Valle</v>
      </c>
      <c r="F147" s="41" t="str">
        <f t="shared" si="1"/>
        <v>Emily Lopez Campos</v>
      </c>
      <c r="G147" s="42">
        <f t="shared" si="14"/>
        <v>0.8</v>
      </c>
      <c r="H147" s="40">
        <f t="shared" si="15"/>
        <v>1</v>
      </c>
      <c r="I147" s="40">
        <f t="shared" si="16"/>
        <v>1</v>
      </c>
      <c r="J147" s="40">
        <f t="shared" si="17"/>
        <v>1</v>
      </c>
      <c r="K147" s="40">
        <f t="shared" si="18"/>
        <v>1</v>
      </c>
      <c r="L147" s="43">
        <v>5</v>
      </c>
      <c r="M147" s="40"/>
      <c r="N147" s="40" t="s">
        <v>285</v>
      </c>
      <c r="O147" s="40"/>
      <c r="P147" s="40"/>
      <c r="Q147" s="40"/>
      <c r="R147" s="40"/>
      <c r="S147" s="40"/>
      <c r="T147" s="40"/>
      <c r="U147" s="40"/>
      <c r="V147" s="40"/>
      <c r="W147" s="40"/>
      <c r="X147" s="40"/>
      <c r="Y147" s="40"/>
      <c r="Z147" s="40"/>
      <c r="AA147" s="40"/>
      <c r="AB147" s="40"/>
      <c r="AC147" s="40"/>
      <c r="AD147" s="40"/>
      <c r="AE147" s="40"/>
      <c r="AF147" s="40"/>
      <c r="AG147" s="40"/>
      <c r="AH147" s="40"/>
      <c r="AI147" s="44" t="s">
        <v>635</v>
      </c>
      <c r="AJ147" s="40" t="s">
        <v>596</v>
      </c>
      <c r="AK147" s="40" t="s">
        <v>604</v>
      </c>
      <c r="AL147" s="40" t="s">
        <v>599</v>
      </c>
      <c r="AM147" s="40"/>
      <c r="AN147" s="40"/>
      <c r="AO147" s="40"/>
    </row>
    <row r="148" spans="1:41" ht="14" x14ac:dyDescent="0.15">
      <c r="A148" s="29">
        <v>43739.722347222225</v>
      </c>
      <c r="B148" s="40" t="s">
        <v>141</v>
      </c>
      <c r="C148" s="40" t="s">
        <v>144</v>
      </c>
      <c r="D148" s="40"/>
      <c r="E148" s="40" t="str">
        <f t="shared" si="0"/>
        <v>Del Valle</v>
      </c>
      <c r="F148" s="48" t="str">
        <f t="shared" si="1"/>
        <v>Clarissa Leija</v>
      </c>
      <c r="G148" s="42">
        <f t="shared" si="14"/>
        <v>0.8</v>
      </c>
      <c r="H148" s="40">
        <f t="shared" si="15"/>
        <v>1</v>
      </c>
      <c r="I148" s="40">
        <f t="shared" si="16"/>
        <v>1</v>
      </c>
      <c r="J148" s="40">
        <f t="shared" si="17"/>
        <v>1</v>
      </c>
      <c r="K148" s="40">
        <f t="shared" si="18"/>
        <v>1</v>
      </c>
      <c r="L148" s="43">
        <v>5</v>
      </c>
      <c r="M148" s="40"/>
      <c r="N148" s="40" t="s">
        <v>287</v>
      </c>
      <c r="O148" s="40"/>
      <c r="P148" s="40"/>
      <c r="Q148" s="40"/>
      <c r="R148" s="40"/>
      <c r="S148" s="40"/>
      <c r="T148" s="40"/>
      <c r="U148" s="40"/>
      <c r="V148" s="40"/>
      <c r="W148" s="40"/>
      <c r="X148" s="40"/>
      <c r="Y148" s="40"/>
      <c r="Z148" s="40"/>
      <c r="AA148" s="40"/>
      <c r="AB148" s="40"/>
      <c r="AC148" s="40"/>
      <c r="AD148" s="40"/>
      <c r="AE148" s="40"/>
      <c r="AF148" s="40"/>
      <c r="AG148" s="40"/>
      <c r="AH148" s="40"/>
      <c r="AI148" s="44" t="s">
        <v>636</v>
      </c>
      <c r="AJ148" s="40" t="s">
        <v>596</v>
      </c>
      <c r="AK148" s="40" t="s">
        <v>604</v>
      </c>
      <c r="AL148" s="40" t="s">
        <v>599</v>
      </c>
      <c r="AM148" s="40"/>
      <c r="AN148" s="40"/>
      <c r="AO148" s="40"/>
    </row>
    <row r="149" spans="1:41" ht="14" x14ac:dyDescent="0.15">
      <c r="A149" s="29">
        <v>43739.722503356483</v>
      </c>
      <c r="B149" s="40" t="s">
        <v>141</v>
      </c>
      <c r="C149" s="40" t="s">
        <v>144</v>
      </c>
      <c r="D149" s="40"/>
      <c r="E149" s="40" t="str">
        <f t="shared" si="0"/>
        <v>Del Valle</v>
      </c>
      <c r="F149" s="41" t="str">
        <f t="shared" si="1"/>
        <v>Adan Bermejo</v>
      </c>
      <c r="G149" s="42">
        <f t="shared" si="14"/>
        <v>0.6</v>
      </c>
      <c r="H149" s="40">
        <f t="shared" si="15"/>
        <v>0</v>
      </c>
      <c r="I149" s="40">
        <f t="shared" si="16"/>
        <v>1</v>
      </c>
      <c r="J149" s="40">
        <f t="shared" si="17"/>
        <v>1</v>
      </c>
      <c r="K149" s="40">
        <f t="shared" si="18"/>
        <v>1</v>
      </c>
      <c r="L149" s="43">
        <v>5</v>
      </c>
      <c r="M149" s="40"/>
      <c r="N149" s="40" t="s">
        <v>637</v>
      </c>
      <c r="O149" s="40"/>
      <c r="P149" s="40"/>
      <c r="Q149" s="40"/>
      <c r="R149" s="40"/>
      <c r="S149" s="40"/>
      <c r="T149" s="40"/>
      <c r="U149" s="40"/>
      <c r="V149" s="40"/>
      <c r="W149" s="40"/>
      <c r="X149" s="40"/>
      <c r="Y149" s="40"/>
      <c r="Z149" s="40"/>
      <c r="AA149" s="40"/>
      <c r="AB149" s="40"/>
      <c r="AC149" s="40"/>
      <c r="AD149" s="40"/>
      <c r="AE149" s="40"/>
      <c r="AF149" s="40"/>
      <c r="AG149" s="40"/>
      <c r="AH149" s="40"/>
      <c r="AI149" s="40" t="s">
        <v>638</v>
      </c>
      <c r="AJ149" s="40" t="s">
        <v>596</v>
      </c>
      <c r="AK149" s="40" t="s">
        <v>604</v>
      </c>
      <c r="AL149" s="40" t="s">
        <v>599</v>
      </c>
      <c r="AM149" s="40"/>
      <c r="AN149" s="40"/>
      <c r="AO149" s="40"/>
    </row>
    <row r="150" spans="1:41" ht="14" x14ac:dyDescent="0.15">
      <c r="A150" s="29">
        <v>43739.673106631948</v>
      </c>
      <c r="B150" s="40" t="s">
        <v>141</v>
      </c>
      <c r="C150" s="40" t="s">
        <v>247</v>
      </c>
      <c r="D150" s="40"/>
      <c r="E150" s="40" t="str">
        <f t="shared" si="0"/>
        <v>Harmony</v>
      </c>
      <c r="F150" s="41" t="str">
        <f t="shared" si="1"/>
        <v>Catherine Hyatt</v>
      </c>
      <c r="G150" s="42">
        <f t="shared" si="14"/>
        <v>0.8</v>
      </c>
      <c r="H150" s="40">
        <f t="shared" si="15"/>
        <v>0</v>
      </c>
      <c r="I150" s="40">
        <f t="shared" si="16"/>
        <v>1</v>
      </c>
      <c r="J150" s="40">
        <f t="shared" si="17"/>
        <v>2</v>
      </c>
      <c r="K150" s="40">
        <f t="shared" si="18"/>
        <v>1</v>
      </c>
      <c r="L150" s="43">
        <v>5</v>
      </c>
      <c r="M150" s="40"/>
      <c r="N150" s="40"/>
      <c r="O150" s="40" t="s">
        <v>257</v>
      </c>
      <c r="P150" s="40"/>
      <c r="Q150" s="40"/>
      <c r="R150" s="40"/>
      <c r="S150" s="40"/>
      <c r="T150" s="40"/>
      <c r="U150" s="40"/>
      <c r="V150" s="40"/>
      <c r="W150" s="40"/>
      <c r="X150" s="40"/>
      <c r="Y150" s="40"/>
      <c r="Z150" s="40"/>
      <c r="AA150" s="40"/>
      <c r="AB150" s="40"/>
      <c r="AC150" s="40"/>
      <c r="AD150" s="40"/>
      <c r="AE150" s="40"/>
      <c r="AF150" s="40"/>
      <c r="AG150" s="40"/>
      <c r="AH150" s="40"/>
      <c r="AI150" s="40"/>
      <c r="AJ150" s="40" t="s">
        <v>596</v>
      </c>
      <c r="AK150" s="40" t="s">
        <v>595</v>
      </c>
      <c r="AL150" s="40" t="s">
        <v>599</v>
      </c>
      <c r="AM150" s="40"/>
      <c r="AN150" s="40"/>
      <c r="AO150" s="40"/>
    </row>
    <row r="151" spans="1:41" ht="14" x14ac:dyDescent="0.15">
      <c r="A151" s="29">
        <v>43739.676360659723</v>
      </c>
      <c r="B151" s="40" t="s">
        <v>141</v>
      </c>
      <c r="C151" s="40" t="s">
        <v>247</v>
      </c>
      <c r="D151" s="40"/>
      <c r="E151" s="40" t="str">
        <f t="shared" si="0"/>
        <v>Harmony</v>
      </c>
      <c r="F151" s="48" t="str">
        <f t="shared" si="1"/>
        <v>Catherine Hyatt</v>
      </c>
      <c r="G151" s="42">
        <f t="shared" si="14"/>
        <v>1</v>
      </c>
      <c r="H151" s="40">
        <f t="shared" si="15"/>
        <v>1</v>
      </c>
      <c r="I151" s="40">
        <f t="shared" si="16"/>
        <v>1</v>
      </c>
      <c r="J151" s="40">
        <f t="shared" si="17"/>
        <v>2</v>
      </c>
      <c r="K151" s="40">
        <f t="shared" si="18"/>
        <v>1</v>
      </c>
      <c r="L151" s="43">
        <v>5</v>
      </c>
      <c r="M151" s="40"/>
      <c r="N151" s="40"/>
      <c r="O151" s="40" t="s">
        <v>257</v>
      </c>
      <c r="P151" s="40"/>
      <c r="Q151" s="40"/>
      <c r="R151" s="40"/>
      <c r="S151" s="40"/>
      <c r="T151" s="40"/>
      <c r="U151" s="40"/>
      <c r="V151" s="40"/>
      <c r="W151" s="40"/>
      <c r="X151" s="45"/>
      <c r="Y151" s="40"/>
      <c r="Z151" s="40"/>
      <c r="AA151" s="40"/>
      <c r="AB151" s="40"/>
      <c r="AC151" s="40"/>
      <c r="AD151" s="40"/>
      <c r="AE151" s="40"/>
      <c r="AF151" s="40"/>
      <c r="AG151" s="40"/>
      <c r="AH151" s="40"/>
      <c r="AI151" s="44" t="s">
        <v>639</v>
      </c>
      <c r="AJ151" s="40" t="s">
        <v>596</v>
      </c>
      <c r="AK151" s="40" t="s">
        <v>595</v>
      </c>
      <c r="AL151" s="40" t="s">
        <v>599</v>
      </c>
      <c r="AM151" s="40"/>
      <c r="AN151" s="40"/>
      <c r="AO151" s="40"/>
    </row>
    <row r="152" spans="1:41" ht="14" x14ac:dyDescent="0.15">
      <c r="A152" s="29">
        <v>43739.678443761572</v>
      </c>
      <c r="B152" s="40" t="s">
        <v>141</v>
      </c>
      <c r="C152" s="40" t="s">
        <v>247</v>
      </c>
      <c r="D152" s="40"/>
      <c r="E152" s="40" t="str">
        <f t="shared" si="0"/>
        <v>Harmony</v>
      </c>
      <c r="F152" s="41" t="str">
        <f t="shared" si="1"/>
        <v>Amauri Clark</v>
      </c>
      <c r="G152" s="42">
        <f t="shared" si="14"/>
        <v>1</v>
      </c>
      <c r="H152" s="40">
        <f t="shared" si="15"/>
        <v>1</v>
      </c>
      <c r="I152" s="40">
        <f t="shared" si="16"/>
        <v>1</v>
      </c>
      <c r="J152" s="40">
        <f t="shared" si="17"/>
        <v>2</v>
      </c>
      <c r="K152" s="40">
        <f t="shared" si="18"/>
        <v>1</v>
      </c>
      <c r="L152" s="43">
        <v>5</v>
      </c>
      <c r="M152" s="40"/>
      <c r="N152" s="40"/>
      <c r="O152" s="40" t="s">
        <v>258</v>
      </c>
      <c r="P152" s="40"/>
      <c r="Q152" s="40"/>
      <c r="R152" s="40"/>
      <c r="S152" s="40"/>
      <c r="T152" s="40"/>
      <c r="U152" s="40"/>
      <c r="V152" s="40"/>
      <c r="W152" s="40"/>
      <c r="X152" s="40"/>
      <c r="Y152" s="40"/>
      <c r="Z152" s="40"/>
      <c r="AA152" s="40"/>
      <c r="AB152" s="40"/>
      <c r="AC152" s="40"/>
      <c r="AD152" s="40"/>
      <c r="AE152" s="40"/>
      <c r="AF152" s="40"/>
      <c r="AG152" s="40"/>
      <c r="AH152" s="40"/>
      <c r="AI152" s="44" t="s">
        <v>640</v>
      </c>
      <c r="AJ152" s="40" t="s">
        <v>596</v>
      </c>
      <c r="AK152" s="40" t="s">
        <v>611</v>
      </c>
      <c r="AL152" s="40" t="s">
        <v>599</v>
      </c>
      <c r="AM152" s="40"/>
      <c r="AN152" s="40"/>
      <c r="AO152" s="40"/>
    </row>
    <row r="153" spans="1:41" ht="14" x14ac:dyDescent="0.15">
      <c r="A153" s="29">
        <v>43739.678486122684</v>
      </c>
      <c r="B153" s="40" t="s">
        <v>141</v>
      </c>
      <c r="C153" s="40" t="s">
        <v>247</v>
      </c>
      <c r="D153" s="40"/>
      <c r="E153" s="40" t="str">
        <f t="shared" si="0"/>
        <v>Harmony</v>
      </c>
      <c r="F153" s="41" t="str">
        <f t="shared" si="1"/>
        <v>Jenibelle Corro</v>
      </c>
      <c r="G153" s="42">
        <f t="shared" si="14"/>
        <v>1</v>
      </c>
      <c r="H153" s="40">
        <f t="shared" si="15"/>
        <v>1</v>
      </c>
      <c r="I153" s="40">
        <f t="shared" si="16"/>
        <v>1</v>
      </c>
      <c r="J153" s="40">
        <f t="shared" si="17"/>
        <v>2</v>
      </c>
      <c r="K153" s="40">
        <f t="shared" si="18"/>
        <v>1</v>
      </c>
      <c r="L153" s="43">
        <v>5</v>
      </c>
      <c r="M153" s="40"/>
      <c r="N153" s="40"/>
      <c r="O153" s="40" t="s">
        <v>265</v>
      </c>
      <c r="P153" s="40"/>
      <c r="Q153" s="40"/>
      <c r="R153" s="40"/>
      <c r="S153" s="40"/>
      <c r="T153" s="40"/>
      <c r="U153" s="40"/>
      <c r="V153" s="40"/>
      <c r="W153" s="40"/>
      <c r="X153" s="40"/>
      <c r="Y153" s="40"/>
      <c r="Z153" s="40"/>
      <c r="AA153" s="40"/>
      <c r="AB153" s="40"/>
      <c r="AC153" s="40"/>
      <c r="AD153" s="40"/>
      <c r="AE153" s="40"/>
      <c r="AF153" s="40"/>
      <c r="AG153" s="40"/>
      <c r="AH153" s="40"/>
      <c r="AI153" s="44" t="s">
        <v>641</v>
      </c>
      <c r="AJ153" s="40" t="s">
        <v>596</v>
      </c>
      <c r="AK153" s="40" t="s">
        <v>611</v>
      </c>
      <c r="AL153" s="40" t="s">
        <v>599</v>
      </c>
      <c r="AM153" s="40"/>
      <c r="AN153" s="40"/>
      <c r="AO153" s="40"/>
    </row>
    <row r="154" spans="1:41" ht="14" x14ac:dyDescent="0.15">
      <c r="A154" s="29">
        <v>43739.678911909723</v>
      </c>
      <c r="B154" s="40" t="s">
        <v>141</v>
      </c>
      <c r="C154" s="40" t="s">
        <v>247</v>
      </c>
      <c r="D154" s="40"/>
      <c r="E154" s="40" t="str">
        <f t="shared" si="0"/>
        <v>Harmony</v>
      </c>
      <c r="F154" s="41" t="str">
        <f t="shared" si="1"/>
        <v>Vivian Medrano</v>
      </c>
      <c r="G154" s="42">
        <f t="shared" si="14"/>
        <v>0.8</v>
      </c>
      <c r="H154" s="40">
        <f t="shared" si="15"/>
        <v>0</v>
      </c>
      <c r="I154" s="40">
        <f t="shared" si="16"/>
        <v>1</v>
      </c>
      <c r="J154" s="40">
        <f t="shared" si="17"/>
        <v>2</v>
      </c>
      <c r="K154" s="40">
        <f t="shared" si="18"/>
        <v>1</v>
      </c>
      <c r="L154" s="43">
        <v>5</v>
      </c>
      <c r="M154" s="40"/>
      <c r="N154" s="40"/>
      <c r="O154" s="40" t="s">
        <v>642</v>
      </c>
      <c r="P154" s="40"/>
      <c r="Q154" s="40"/>
      <c r="R154" s="40"/>
      <c r="S154" s="40"/>
      <c r="T154" s="40"/>
      <c r="U154" s="40"/>
      <c r="V154" s="40"/>
      <c r="W154" s="40"/>
      <c r="X154" s="40"/>
      <c r="Y154" s="40"/>
      <c r="Z154" s="40"/>
      <c r="AA154" s="40"/>
      <c r="AB154" s="40"/>
      <c r="AC154" s="40"/>
      <c r="AD154" s="40"/>
      <c r="AE154" s="40"/>
      <c r="AF154" s="40"/>
      <c r="AG154" s="40"/>
      <c r="AH154" s="40"/>
      <c r="AI154" s="40"/>
      <c r="AJ154" s="40" t="s">
        <v>596</v>
      </c>
      <c r="AK154" s="40" t="s">
        <v>595</v>
      </c>
      <c r="AL154" s="40" t="s">
        <v>599</v>
      </c>
      <c r="AM154" s="40"/>
      <c r="AN154" s="40"/>
      <c r="AO154" s="40"/>
    </row>
    <row r="155" spans="1:41" ht="14" x14ac:dyDescent="0.15">
      <c r="A155" s="29">
        <v>43739.679609259256</v>
      </c>
      <c r="B155" s="40" t="s">
        <v>141</v>
      </c>
      <c r="C155" s="40" t="s">
        <v>247</v>
      </c>
      <c r="D155" s="40"/>
      <c r="E155" s="40" t="str">
        <f t="shared" si="0"/>
        <v>Harmony</v>
      </c>
      <c r="F155" s="41" t="str">
        <f t="shared" si="1"/>
        <v>Brenda Hernandez</v>
      </c>
      <c r="G155" s="42">
        <f t="shared" si="14"/>
        <v>0.8</v>
      </c>
      <c r="H155" s="40">
        <f t="shared" si="15"/>
        <v>1</v>
      </c>
      <c r="I155" s="40">
        <f t="shared" si="16"/>
        <v>1</v>
      </c>
      <c r="J155" s="40">
        <f t="shared" si="17"/>
        <v>1</v>
      </c>
      <c r="K155" s="40">
        <f t="shared" si="18"/>
        <v>1</v>
      </c>
      <c r="L155" s="43">
        <v>5</v>
      </c>
      <c r="M155" s="40"/>
      <c r="N155" s="40"/>
      <c r="O155" s="40" t="s">
        <v>290</v>
      </c>
      <c r="P155" s="40"/>
      <c r="Q155" s="40"/>
      <c r="R155" s="40"/>
      <c r="S155" s="40"/>
      <c r="T155" s="40"/>
      <c r="U155" s="40"/>
      <c r="V155" s="40"/>
      <c r="W155" s="40"/>
      <c r="X155" s="40"/>
      <c r="Y155" s="40"/>
      <c r="Z155" s="40"/>
      <c r="AA155" s="40"/>
      <c r="AB155" s="40"/>
      <c r="AC155" s="40"/>
      <c r="AD155" s="40"/>
      <c r="AE155" s="40"/>
      <c r="AF155" s="40"/>
      <c r="AG155" s="40"/>
      <c r="AH155" s="40"/>
      <c r="AI155" s="44" t="s">
        <v>643</v>
      </c>
      <c r="AJ155" s="40" t="s">
        <v>596</v>
      </c>
      <c r="AK155" s="40" t="s">
        <v>623</v>
      </c>
      <c r="AL155" s="40" t="s">
        <v>599</v>
      </c>
      <c r="AM155" s="40"/>
      <c r="AN155" s="40"/>
      <c r="AO155" s="40"/>
    </row>
    <row r="156" spans="1:41" ht="14" x14ac:dyDescent="0.15">
      <c r="A156" s="29">
        <v>43739.679744236113</v>
      </c>
      <c r="B156" s="40" t="s">
        <v>141</v>
      </c>
      <c r="C156" s="40" t="s">
        <v>247</v>
      </c>
      <c r="D156" s="40"/>
      <c r="E156" s="40" t="str">
        <f t="shared" si="0"/>
        <v>Harmony</v>
      </c>
      <c r="F156" s="41" t="str">
        <f t="shared" si="1"/>
        <v>Pranav Rao</v>
      </c>
      <c r="G156" s="42">
        <f t="shared" si="14"/>
        <v>1</v>
      </c>
      <c r="H156" s="40">
        <f t="shared" si="15"/>
        <v>1</v>
      </c>
      <c r="I156" s="40">
        <f t="shared" si="16"/>
        <v>1</v>
      </c>
      <c r="J156" s="40">
        <f t="shared" si="17"/>
        <v>2</v>
      </c>
      <c r="K156" s="40">
        <f t="shared" si="18"/>
        <v>1</v>
      </c>
      <c r="L156" s="43">
        <v>5</v>
      </c>
      <c r="M156" s="40"/>
      <c r="N156" s="40"/>
      <c r="O156" s="40" t="s">
        <v>269</v>
      </c>
      <c r="P156" s="40"/>
      <c r="Q156" s="40"/>
      <c r="R156" s="40"/>
      <c r="S156" s="40"/>
      <c r="T156" s="40"/>
      <c r="U156" s="40"/>
      <c r="V156" s="40"/>
      <c r="W156" s="40"/>
      <c r="X156" s="40"/>
      <c r="Y156" s="40"/>
      <c r="Z156" s="40"/>
      <c r="AA156" s="40"/>
      <c r="AB156" s="40"/>
      <c r="AC156" s="40"/>
      <c r="AD156" s="40"/>
      <c r="AE156" s="40"/>
      <c r="AF156" s="40"/>
      <c r="AG156" s="40"/>
      <c r="AH156" s="40"/>
      <c r="AI156" s="44" t="s">
        <v>644</v>
      </c>
      <c r="AJ156" s="40" t="s">
        <v>596</v>
      </c>
      <c r="AK156" s="40" t="s">
        <v>595</v>
      </c>
      <c r="AL156" s="40" t="s">
        <v>599</v>
      </c>
      <c r="AM156" s="40"/>
      <c r="AN156" s="40"/>
      <c r="AO156" s="40"/>
    </row>
    <row r="157" spans="1:41" ht="14" x14ac:dyDescent="0.15">
      <c r="A157" s="29">
        <v>43739.680436944443</v>
      </c>
      <c r="B157" s="40" t="s">
        <v>141</v>
      </c>
      <c r="C157" s="40" t="s">
        <v>247</v>
      </c>
      <c r="D157" s="40"/>
      <c r="E157" s="40" t="str">
        <f t="shared" si="0"/>
        <v>Harmony</v>
      </c>
      <c r="F157" s="41" t="str">
        <f t="shared" si="1"/>
        <v>Vivian Medrano</v>
      </c>
      <c r="G157" s="42">
        <f t="shared" si="14"/>
        <v>1</v>
      </c>
      <c r="H157" s="40">
        <f t="shared" si="15"/>
        <v>1</v>
      </c>
      <c r="I157" s="40">
        <f t="shared" si="16"/>
        <v>1</v>
      </c>
      <c r="J157" s="40">
        <f t="shared" si="17"/>
        <v>2</v>
      </c>
      <c r="K157" s="40">
        <f t="shared" si="18"/>
        <v>1</v>
      </c>
      <c r="L157" s="43">
        <v>5</v>
      </c>
      <c r="M157" s="40"/>
      <c r="N157" s="40"/>
      <c r="O157" s="40" t="s">
        <v>642</v>
      </c>
      <c r="P157" s="40"/>
      <c r="Q157" s="40"/>
      <c r="R157" s="40"/>
      <c r="S157" s="40"/>
      <c r="T157" s="40"/>
      <c r="U157" s="40"/>
      <c r="V157" s="40"/>
      <c r="W157" s="40"/>
      <c r="X157" s="40"/>
      <c r="Y157" s="40"/>
      <c r="Z157" s="40"/>
      <c r="AA157" s="40"/>
      <c r="AB157" s="40"/>
      <c r="AC157" s="40"/>
      <c r="AD157" s="40"/>
      <c r="AE157" s="40"/>
      <c r="AF157" s="40"/>
      <c r="AG157" s="40"/>
      <c r="AH157" s="40"/>
      <c r="AI157" s="44" t="s">
        <v>645</v>
      </c>
      <c r="AJ157" s="40" t="s">
        <v>596</v>
      </c>
      <c r="AK157" s="40" t="s">
        <v>595</v>
      </c>
      <c r="AL157" s="40" t="s">
        <v>599</v>
      </c>
      <c r="AM157" s="40"/>
      <c r="AN157" s="40"/>
      <c r="AO157" s="40"/>
    </row>
    <row r="158" spans="1:41" ht="14" x14ac:dyDescent="0.15">
      <c r="A158" s="29">
        <v>43739.680845462964</v>
      </c>
      <c r="B158" s="40" t="s">
        <v>141</v>
      </c>
      <c r="C158" s="40" t="s">
        <v>247</v>
      </c>
      <c r="D158" s="40"/>
      <c r="E158" s="40" t="str">
        <f t="shared" si="0"/>
        <v>Harmony</v>
      </c>
      <c r="F158" s="41" t="str">
        <f t="shared" si="1"/>
        <v>Awenetria McHorse</v>
      </c>
      <c r="G158" s="42">
        <f t="shared" si="14"/>
        <v>1</v>
      </c>
      <c r="H158" s="40">
        <f t="shared" si="15"/>
        <v>1</v>
      </c>
      <c r="I158" s="40">
        <f t="shared" si="16"/>
        <v>1</v>
      </c>
      <c r="J158" s="40">
        <f t="shared" si="17"/>
        <v>2</v>
      </c>
      <c r="K158" s="40">
        <f t="shared" si="18"/>
        <v>1</v>
      </c>
      <c r="L158" s="43">
        <v>5</v>
      </c>
      <c r="M158" s="40"/>
      <c r="N158" s="40"/>
      <c r="O158" s="40" t="s">
        <v>254</v>
      </c>
      <c r="P158" s="40"/>
      <c r="Q158" s="40"/>
      <c r="R158" s="40"/>
      <c r="S158" s="40"/>
      <c r="T158" s="40"/>
      <c r="U158" s="40"/>
      <c r="V158" s="40"/>
      <c r="W158" s="40"/>
      <c r="X158" s="40"/>
      <c r="Y158" s="40"/>
      <c r="Z158" s="40"/>
      <c r="AA158" s="40"/>
      <c r="AB158" s="40"/>
      <c r="AC158" s="40"/>
      <c r="AD158" s="40"/>
      <c r="AE158" s="40"/>
      <c r="AF158" s="40"/>
      <c r="AG158" s="40"/>
      <c r="AH158" s="40"/>
      <c r="AI158" s="44" t="s">
        <v>646</v>
      </c>
      <c r="AJ158" s="40" t="s">
        <v>596</v>
      </c>
      <c r="AK158" s="40" t="s">
        <v>595</v>
      </c>
      <c r="AL158" s="40" t="s">
        <v>599</v>
      </c>
      <c r="AM158" s="40"/>
      <c r="AN158" s="40"/>
      <c r="AO158" s="40"/>
    </row>
    <row r="159" spans="1:41" ht="14" x14ac:dyDescent="0.15">
      <c r="A159" s="29">
        <v>43739.681256412034</v>
      </c>
      <c r="B159" s="40" t="s">
        <v>141</v>
      </c>
      <c r="C159" s="40" t="s">
        <v>247</v>
      </c>
      <c r="D159" s="40"/>
      <c r="E159" s="40" t="str">
        <f t="shared" si="0"/>
        <v>Harmony</v>
      </c>
      <c r="F159" s="41" t="str">
        <f t="shared" si="1"/>
        <v>Anas Rahman</v>
      </c>
      <c r="G159" s="42">
        <f t="shared" si="14"/>
        <v>1</v>
      </c>
      <c r="H159" s="40">
        <f t="shared" si="15"/>
        <v>1</v>
      </c>
      <c r="I159" s="40">
        <f t="shared" si="16"/>
        <v>1</v>
      </c>
      <c r="J159" s="40">
        <f t="shared" si="17"/>
        <v>2</v>
      </c>
      <c r="K159" s="40">
        <f t="shared" si="18"/>
        <v>1</v>
      </c>
      <c r="L159" s="43">
        <v>5</v>
      </c>
      <c r="M159" s="40"/>
      <c r="N159" s="40"/>
      <c r="O159" s="40" t="s">
        <v>270</v>
      </c>
      <c r="P159" s="40"/>
      <c r="Q159" s="40"/>
      <c r="R159" s="40"/>
      <c r="S159" s="40"/>
      <c r="T159" s="40"/>
      <c r="U159" s="40"/>
      <c r="V159" s="40"/>
      <c r="W159" s="40"/>
      <c r="X159" s="40"/>
      <c r="Y159" s="40"/>
      <c r="Z159" s="40"/>
      <c r="AA159" s="40"/>
      <c r="AB159" s="40"/>
      <c r="AC159" s="40"/>
      <c r="AD159" s="40"/>
      <c r="AE159" s="40"/>
      <c r="AF159" s="40"/>
      <c r="AG159" s="40"/>
      <c r="AH159" s="40"/>
      <c r="AI159" s="44" t="s">
        <v>647</v>
      </c>
      <c r="AJ159" s="40" t="s">
        <v>596</v>
      </c>
      <c r="AK159" s="40" t="s">
        <v>595</v>
      </c>
      <c r="AL159" s="40" t="s">
        <v>599</v>
      </c>
      <c r="AM159" s="40"/>
      <c r="AN159" s="40"/>
      <c r="AO159" s="40"/>
    </row>
    <row r="160" spans="1:41" ht="14" x14ac:dyDescent="0.15">
      <c r="A160" s="29">
        <v>43739.684008425931</v>
      </c>
      <c r="B160" s="40" t="s">
        <v>141</v>
      </c>
      <c r="C160" s="40" t="s">
        <v>247</v>
      </c>
      <c r="D160" s="40"/>
      <c r="E160" s="40" t="str">
        <f t="shared" si="0"/>
        <v>Harmony</v>
      </c>
      <c r="F160" s="41" t="str">
        <f t="shared" si="1"/>
        <v>Doralynn Reyes</v>
      </c>
      <c r="G160" s="42">
        <f t="shared" si="14"/>
        <v>0.8</v>
      </c>
      <c r="H160" s="40">
        <f t="shared" si="15"/>
        <v>1</v>
      </c>
      <c r="I160" s="40">
        <f t="shared" si="16"/>
        <v>1</v>
      </c>
      <c r="J160" s="40">
        <f t="shared" si="17"/>
        <v>2</v>
      </c>
      <c r="K160" s="40">
        <f t="shared" si="18"/>
        <v>0</v>
      </c>
      <c r="L160" s="43">
        <v>5</v>
      </c>
      <c r="M160" s="40"/>
      <c r="N160" s="40"/>
      <c r="O160" s="40" t="s">
        <v>253</v>
      </c>
      <c r="P160" s="40"/>
      <c r="Q160" s="40"/>
      <c r="R160" s="40"/>
      <c r="S160" s="40"/>
      <c r="T160" s="40"/>
      <c r="U160" s="40"/>
      <c r="V160" s="40"/>
      <c r="W160" s="40"/>
      <c r="X160" s="40"/>
      <c r="Y160" s="40"/>
      <c r="Z160" s="40"/>
      <c r="AA160" s="40"/>
      <c r="AB160" s="40"/>
      <c r="AC160" s="40"/>
      <c r="AD160" s="40"/>
      <c r="AE160" s="40"/>
      <c r="AF160" s="40"/>
      <c r="AG160" s="40"/>
      <c r="AH160" s="40"/>
      <c r="AI160" s="44" t="s">
        <v>648</v>
      </c>
      <c r="AJ160" s="40" t="s">
        <v>596</v>
      </c>
      <c r="AK160" s="40" t="s">
        <v>595</v>
      </c>
      <c r="AL160" s="40" t="s">
        <v>649</v>
      </c>
      <c r="AM160" s="40"/>
      <c r="AN160" s="40"/>
      <c r="AO160" s="40"/>
    </row>
    <row r="161" spans="1:41" ht="14" x14ac:dyDescent="0.15">
      <c r="A161" s="29">
        <v>43739.713119490742</v>
      </c>
      <c r="B161" s="40" t="s">
        <v>141</v>
      </c>
      <c r="C161" s="40" t="s">
        <v>288</v>
      </c>
      <c r="D161" s="40"/>
      <c r="E161" s="40" t="str">
        <f t="shared" si="0"/>
        <v>Hendrickson</v>
      </c>
      <c r="F161" s="41" t="str">
        <f t="shared" si="1"/>
        <v>Jayden Banks</v>
      </c>
      <c r="G161" s="42">
        <f t="shared" si="14"/>
        <v>0.8</v>
      </c>
      <c r="H161" s="40">
        <f t="shared" si="15"/>
        <v>0</v>
      </c>
      <c r="I161" s="40">
        <f t="shared" si="16"/>
        <v>1</v>
      </c>
      <c r="J161" s="40">
        <f t="shared" si="17"/>
        <v>2</v>
      </c>
      <c r="K161" s="40">
        <f t="shared" si="18"/>
        <v>1</v>
      </c>
      <c r="L161" s="43">
        <v>5</v>
      </c>
      <c r="M161" s="40"/>
      <c r="N161" s="40"/>
      <c r="O161" s="40"/>
      <c r="P161" s="40" t="s">
        <v>303</v>
      </c>
      <c r="Q161" s="40"/>
      <c r="R161" s="40"/>
      <c r="S161" s="40"/>
      <c r="T161" s="40"/>
      <c r="U161" s="40"/>
      <c r="V161" s="40"/>
      <c r="W161" s="40"/>
      <c r="X161" s="40"/>
      <c r="Y161" s="40"/>
      <c r="Z161" s="40"/>
      <c r="AA161" s="40"/>
      <c r="AB161" s="40"/>
      <c r="AC161" s="40"/>
      <c r="AD161" s="40"/>
      <c r="AE161" s="40"/>
      <c r="AF161" s="40"/>
      <c r="AG161" s="40"/>
      <c r="AH161" s="40"/>
      <c r="AI161" s="40"/>
      <c r="AJ161" s="40" t="s">
        <v>596</v>
      </c>
      <c r="AK161" s="40" t="s">
        <v>611</v>
      </c>
      <c r="AL161" s="40" t="s">
        <v>599</v>
      </c>
      <c r="AM161" s="40"/>
      <c r="AN161" s="40"/>
      <c r="AO161" s="40"/>
    </row>
    <row r="162" spans="1:41" ht="14" x14ac:dyDescent="0.15">
      <c r="A162" s="29">
        <v>43739.71631930556</v>
      </c>
      <c r="B162" s="40" t="s">
        <v>141</v>
      </c>
      <c r="C162" s="40" t="s">
        <v>288</v>
      </c>
      <c r="D162" s="40"/>
      <c r="E162" s="40" t="str">
        <f t="shared" si="0"/>
        <v>Hendrickson</v>
      </c>
      <c r="F162" s="41" t="str">
        <f t="shared" si="1"/>
        <v>Skylar Schlicht</v>
      </c>
      <c r="G162" s="42">
        <f t="shared" si="14"/>
        <v>1</v>
      </c>
      <c r="H162" s="40">
        <f t="shared" si="15"/>
        <v>1</v>
      </c>
      <c r="I162" s="40">
        <f t="shared" si="16"/>
        <v>1</v>
      </c>
      <c r="J162" s="40">
        <f t="shared" si="17"/>
        <v>2</v>
      </c>
      <c r="K162" s="40">
        <f t="shared" si="18"/>
        <v>1</v>
      </c>
      <c r="L162" s="43">
        <v>5</v>
      </c>
      <c r="M162" s="40"/>
      <c r="N162" s="40"/>
      <c r="O162" s="40"/>
      <c r="P162" s="40" t="s">
        <v>295</v>
      </c>
      <c r="Q162" s="40"/>
      <c r="R162" s="40"/>
      <c r="S162" s="40"/>
      <c r="T162" s="40"/>
      <c r="U162" s="40"/>
      <c r="V162" s="40"/>
      <c r="W162" s="40"/>
      <c r="X162" s="40"/>
      <c r="Y162" s="40"/>
      <c r="Z162" s="40"/>
      <c r="AA162" s="40"/>
      <c r="AB162" s="40"/>
      <c r="AC162" s="40"/>
      <c r="AD162" s="40"/>
      <c r="AE162" s="40"/>
      <c r="AF162" s="40"/>
      <c r="AG162" s="40"/>
      <c r="AH162" s="40"/>
      <c r="AI162" s="44" t="s">
        <v>650</v>
      </c>
      <c r="AJ162" s="40" t="s">
        <v>596</v>
      </c>
      <c r="AK162" s="40" t="s">
        <v>595</v>
      </c>
      <c r="AL162" s="40" t="s">
        <v>599</v>
      </c>
      <c r="AM162" s="40"/>
      <c r="AN162" s="40"/>
      <c r="AO162" s="40"/>
    </row>
    <row r="163" spans="1:41" ht="14" x14ac:dyDescent="0.15">
      <c r="A163" s="29">
        <v>43739.716914456018</v>
      </c>
      <c r="B163" s="40" t="s">
        <v>141</v>
      </c>
      <c r="C163" s="40" t="s">
        <v>288</v>
      </c>
      <c r="D163" s="40"/>
      <c r="E163" s="40" t="str">
        <f t="shared" si="0"/>
        <v>Hendrickson</v>
      </c>
      <c r="F163" s="41" t="str">
        <f t="shared" si="1"/>
        <v>Fatima Ali</v>
      </c>
      <c r="G163" s="42">
        <f t="shared" si="14"/>
        <v>0.2</v>
      </c>
      <c r="H163" s="40">
        <f t="shared" si="15"/>
        <v>0</v>
      </c>
      <c r="I163" s="40">
        <f t="shared" si="16"/>
        <v>1</v>
      </c>
      <c r="J163" s="40">
        <f t="shared" si="17"/>
        <v>0</v>
      </c>
      <c r="K163" s="40">
        <f t="shared" si="18"/>
        <v>0</v>
      </c>
      <c r="L163" s="43">
        <v>5</v>
      </c>
      <c r="M163" s="40"/>
      <c r="N163" s="40"/>
      <c r="O163" s="40"/>
      <c r="P163" s="40" t="s">
        <v>301</v>
      </c>
      <c r="Q163" s="40"/>
      <c r="R163" s="40"/>
      <c r="S163" s="40"/>
      <c r="T163" s="40"/>
      <c r="U163" s="40"/>
      <c r="V163" s="40"/>
      <c r="W163" s="40"/>
      <c r="X163" s="40"/>
      <c r="Y163" s="40"/>
      <c r="Z163" s="40"/>
      <c r="AA163" s="40"/>
      <c r="AB163" s="40"/>
      <c r="AC163" s="40"/>
      <c r="AD163" s="40"/>
      <c r="AE163" s="40"/>
      <c r="AF163" s="40"/>
      <c r="AG163" s="40"/>
      <c r="AH163" s="40"/>
      <c r="AI163" s="40" t="s">
        <v>651</v>
      </c>
      <c r="AJ163" s="40" t="s">
        <v>596</v>
      </c>
      <c r="AK163" s="40" t="s">
        <v>598</v>
      </c>
      <c r="AL163" s="40" t="s">
        <v>596</v>
      </c>
      <c r="AM163" s="40"/>
      <c r="AN163" s="40"/>
      <c r="AO163" s="40"/>
    </row>
    <row r="164" spans="1:41" ht="14" x14ac:dyDescent="0.15">
      <c r="A164" s="29">
        <v>43739.717618263894</v>
      </c>
      <c r="B164" s="40" t="s">
        <v>141</v>
      </c>
      <c r="C164" s="40" t="s">
        <v>288</v>
      </c>
      <c r="D164" s="40"/>
      <c r="E164" s="40" t="str">
        <f t="shared" si="0"/>
        <v>Hendrickson</v>
      </c>
      <c r="F164" s="41" t="str">
        <f t="shared" si="1"/>
        <v>Evan Ragan</v>
      </c>
      <c r="G164" s="42">
        <f t="shared" si="14"/>
        <v>0.8</v>
      </c>
      <c r="H164" s="40">
        <f t="shared" si="15"/>
        <v>1</v>
      </c>
      <c r="I164" s="40">
        <f t="shared" si="16"/>
        <v>1</v>
      </c>
      <c r="J164" s="40">
        <f t="shared" si="17"/>
        <v>2</v>
      </c>
      <c r="K164" s="40">
        <f t="shared" si="18"/>
        <v>0</v>
      </c>
      <c r="L164" s="43">
        <v>5</v>
      </c>
      <c r="M164" s="40"/>
      <c r="N164" s="40"/>
      <c r="O164" s="40"/>
      <c r="P164" s="40" t="s">
        <v>652</v>
      </c>
      <c r="Q164" s="40"/>
      <c r="R164" s="40"/>
      <c r="S164" s="40"/>
      <c r="T164" s="40"/>
      <c r="U164" s="40"/>
      <c r="V164" s="40"/>
      <c r="W164" s="40"/>
      <c r="X164" s="40"/>
      <c r="Y164" s="40"/>
      <c r="Z164" s="40"/>
      <c r="AA164" s="40"/>
      <c r="AB164" s="40"/>
      <c r="AC164" s="40"/>
      <c r="AD164" s="40"/>
      <c r="AE164" s="40"/>
      <c r="AF164" s="40"/>
      <c r="AG164" s="40"/>
      <c r="AH164" s="40"/>
      <c r="AI164" s="44" t="s">
        <v>653</v>
      </c>
      <c r="AJ164" s="40" t="s">
        <v>596</v>
      </c>
      <c r="AK164" s="40" t="s">
        <v>595</v>
      </c>
      <c r="AL164" s="40" t="s">
        <v>596</v>
      </c>
      <c r="AM164" s="40"/>
      <c r="AN164" s="40"/>
      <c r="AO164" s="40"/>
    </row>
    <row r="165" spans="1:41" ht="14" x14ac:dyDescent="0.15">
      <c r="A165" s="29">
        <v>43739.717797893521</v>
      </c>
      <c r="B165" s="40" t="s">
        <v>141</v>
      </c>
      <c r="C165" s="40" t="s">
        <v>288</v>
      </c>
      <c r="D165" s="40"/>
      <c r="E165" s="40" t="str">
        <f t="shared" si="0"/>
        <v>Hendrickson</v>
      </c>
      <c r="F165" s="41" t="str">
        <f t="shared" si="1"/>
        <v>Jennifer Wieckowski</v>
      </c>
      <c r="G165" s="42">
        <f t="shared" si="14"/>
        <v>1</v>
      </c>
      <c r="H165" s="40">
        <f t="shared" si="15"/>
        <v>1</v>
      </c>
      <c r="I165" s="40">
        <f t="shared" si="16"/>
        <v>1</v>
      </c>
      <c r="J165" s="40">
        <f t="shared" si="17"/>
        <v>2</v>
      </c>
      <c r="K165" s="40">
        <f t="shared" si="18"/>
        <v>1</v>
      </c>
      <c r="L165" s="43">
        <v>5</v>
      </c>
      <c r="M165" s="40"/>
      <c r="N165" s="40"/>
      <c r="O165" s="40"/>
      <c r="P165" s="40" t="s">
        <v>293</v>
      </c>
      <c r="Q165" s="40"/>
      <c r="R165" s="40"/>
      <c r="S165" s="40"/>
      <c r="T165" s="40"/>
      <c r="U165" s="40"/>
      <c r="V165" s="40"/>
      <c r="W165" s="40"/>
      <c r="X165" s="40"/>
      <c r="Y165" s="40"/>
      <c r="Z165" s="40"/>
      <c r="AA165" s="40"/>
      <c r="AB165" s="40"/>
      <c r="AC165" s="40"/>
      <c r="AD165" s="40"/>
      <c r="AE165" s="40"/>
      <c r="AF165" s="40"/>
      <c r="AG165" s="40"/>
      <c r="AH165" s="40"/>
      <c r="AI165" s="44" t="s">
        <v>654</v>
      </c>
      <c r="AJ165" s="40" t="s">
        <v>596</v>
      </c>
      <c r="AK165" s="40" t="s">
        <v>595</v>
      </c>
      <c r="AL165" s="40" t="s">
        <v>599</v>
      </c>
      <c r="AM165" s="40"/>
      <c r="AN165" s="40"/>
      <c r="AO165" s="40"/>
    </row>
    <row r="166" spans="1:41" ht="14" x14ac:dyDescent="0.15">
      <c r="A166" s="29">
        <v>43739.718544629628</v>
      </c>
      <c r="B166" s="40" t="s">
        <v>141</v>
      </c>
      <c r="C166" s="40" t="s">
        <v>288</v>
      </c>
      <c r="D166" s="40"/>
      <c r="E166" s="40" t="str">
        <f t="shared" si="0"/>
        <v>Hendrickson</v>
      </c>
      <c r="F166" s="41" t="str">
        <f t="shared" si="1"/>
        <v>Brooke Wickersham</v>
      </c>
      <c r="G166" s="42">
        <f t="shared" si="14"/>
        <v>1</v>
      </c>
      <c r="H166" s="40">
        <f t="shared" si="15"/>
        <v>1</v>
      </c>
      <c r="I166" s="40">
        <f t="shared" si="16"/>
        <v>1</v>
      </c>
      <c r="J166" s="40">
        <f t="shared" si="17"/>
        <v>2</v>
      </c>
      <c r="K166" s="40">
        <f t="shared" si="18"/>
        <v>1</v>
      </c>
      <c r="L166" s="43">
        <v>5</v>
      </c>
      <c r="M166" s="40"/>
      <c r="N166" s="40"/>
      <c r="O166" s="40"/>
      <c r="P166" s="40" t="s">
        <v>294</v>
      </c>
      <c r="Q166" s="40"/>
      <c r="R166" s="40"/>
      <c r="S166" s="40"/>
      <c r="T166" s="40"/>
      <c r="U166" s="40"/>
      <c r="V166" s="40"/>
      <c r="W166" s="40"/>
      <c r="X166" s="40"/>
      <c r="Y166" s="40"/>
      <c r="Z166" s="40"/>
      <c r="AA166" s="40"/>
      <c r="AB166" s="40"/>
      <c r="AC166" s="40"/>
      <c r="AD166" s="40"/>
      <c r="AE166" s="40"/>
      <c r="AF166" s="40"/>
      <c r="AG166" s="40"/>
      <c r="AH166" s="40"/>
      <c r="AI166" s="44" t="s">
        <v>655</v>
      </c>
      <c r="AJ166" s="40" t="s">
        <v>596</v>
      </c>
      <c r="AK166" s="40" t="s">
        <v>611</v>
      </c>
      <c r="AL166" s="40" t="s">
        <v>599</v>
      </c>
      <c r="AM166" s="40"/>
      <c r="AN166" s="40"/>
      <c r="AO166" s="40"/>
    </row>
    <row r="167" spans="1:41" ht="14" x14ac:dyDescent="0.15">
      <c r="A167" s="29">
        <v>43739.719620833333</v>
      </c>
      <c r="B167" s="40" t="s">
        <v>141</v>
      </c>
      <c r="C167" s="40" t="s">
        <v>288</v>
      </c>
      <c r="D167" s="40"/>
      <c r="E167" s="40" t="str">
        <f t="shared" si="0"/>
        <v>Hendrickson</v>
      </c>
      <c r="F167" s="41" t="str">
        <f t="shared" si="1"/>
        <v>Gabriela Trevino</v>
      </c>
      <c r="G167" s="42">
        <f t="shared" si="14"/>
        <v>0.8</v>
      </c>
      <c r="H167" s="40">
        <f t="shared" si="15"/>
        <v>1</v>
      </c>
      <c r="I167" s="40">
        <f t="shared" si="16"/>
        <v>0</v>
      </c>
      <c r="J167" s="40">
        <f t="shared" si="17"/>
        <v>2</v>
      </c>
      <c r="K167" s="40">
        <f t="shared" si="18"/>
        <v>1</v>
      </c>
      <c r="L167" s="43">
        <v>5</v>
      </c>
      <c r="M167" s="40"/>
      <c r="N167" s="40"/>
      <c r="O167" s="40"/>
      <c r="P167" s="40" t="s">
        <v>304</v>
      </c>
      <c r="Q167" s="40"/>
      <c r="R167" s="40"/>
      <c r="S167" s="40"/>
      <c r="T167" s="40"/>
      <c r="U167" s="40"/>
      <c r="V167" s="40"/>
      <c r="W167" s="40"/>
      <c r="X167" s="40"/>
      <c r="Y167" s="40"/>
      <c r="Z167" s="40"/>
      <c r="AA167" s="40"/>
      <c r="AB167" s="40"/>
      <c r="AC167" s="40"/>
      <c r="AD167" s="40"/>
      <c r="AE167" s="40"/>
      <c r="AF167" s="40"/>
      <c r="AG167" s="40"/>
      <c r="AH167" s="40"/>
      <c r="AI167" s="44" t="s">
        <v>656</v>
      </c>
      <c r="AJ167" s="40" t="s">
        <v>649</v>
      </c>
      <c r="AK167" s="40" t="s">
        <v>611</v>
      </c>
      <c r="AL167" s="40" t="s">
        <v>599</v>
      </c>
      <c r="AM167" s="40"/>
      <c r="AN167" s="40"/>
      <c r="AO167" s="40"/>
    </row>
    <row r="168" spans="1:41" ht="14" x14ac:dyDescent="0.15">
      <c r="A168" s="29">
        <v>43739.722835868059</v>
      </c>
      <c r="B168" s="40" t="s">
        <v>141</v>
      </c>
      <c r="C168" s="40" t="s">
        <v>288</v>
      </c>
      <c r="D168" s="40"/>
      <c r="E168" s="40" t="str">
        <f t="shared" si="0"/>
        <v>Hendrickson</v>
      </c>
      <c r="F168" s="41" t="str">
        <f t="shared" si="1"/>
        <v>Aubrey Van Zandt</v>
      </c>
      <c r="G168" s="42">
        <f t="shared" si="14"/>
        <v>1</v>
      </c>
      <c r="H168" s="40">
        <f t="shared" si="15"/>
        <v>1</v>
      </c>
      <c r="I168" s="40">
        <f t="shared" si="16"/>
        <v>1</v>
      </c>
      <c r="J168" s="40">
        <f t="shared" si="17"/>
        <v>2</v>
      </c>
      <c r="K168" s="40">
        <f t="shared" si="18"/>
        <v>1</v>
      </c>
      <c r="L168" s="43">
        <v>5</v>
      </c>
      <c r="M168" s="40"/>
      <c r="N168" s="40"/>
      <c r="O168" s="40"/>
      <c r="P168" s="40" t="s">
        <v>302</v>
      </c>
      <c r="Q168" s="40"/>
      <c r="R168" s="40"/>
      <c r="S168" s="40"/>
      <c r="T168" s="40"/>
      <c r="U168" s="40"/>
      <c r="V168" s="40"/>
      <c r="W168" s="40"/>
      <c r="X168" s="40"/>
      <c r="Y168" s="40"/>
      <c r="Z168" s="40"/>
      <c r="AA168" s="40"/>
      <c r="AB168" s="40"/>
      <c r="AC168" s="40"/>
      <c r="AD168" s="40"/>
      <c r="AE168" s="40"/>
      <c r="AF168" s="40"/>
      <c r="AG168" s="40"/>
      <c r="AH168" s="40"/>
      <c r="AI168" s="44" t="s">
        <v>657</v>
      </c>
      <c r="AJ168" s="40" t="s">
        <v>596</v>
      </c>
      <c r="AK168" s="40" t="s">
        <v>595</v>
      </c>
      <c r="AL168" s="40" t="s">
        <v>599</v>
      </c>
      <c r="AM168" s="40"/>
      <c r="AN168" s="40"/>
      <c r="AO168" s="40"/>
    </row>
    <row r="169" spans="1:41" ht="14" x14ac:dyDescent="0.15">
      <c r="A169" s="29">
        <v>43739.723757037034</v>
      </c>
      <c r="B169" s="40" t="s">
        <v>141</v>
      </c>
      <c r="C169" s="40" t="s">
        <v>288</v>
      </c>
      <c r="D169" s="40"/>
      <c r="E169" s="40" t="str">
        <f t="shared" si="0"/>
        <v>Hendrickson</v>
      </c>
      <c r="F169" s="41" t="str">
        <f t="shared" si="1"/>
        <v>Fanta Kante</v>
      </c>
      <c r="G169" s="42">
        <f t="shared" si="14"/>
        <v>0.6</v>
      </c>
      <c r="H169" s="40">
        <f t="shared" si="15"/>
        <v>1</v>
      </c>
      <c r="I169" s="40">
        <f t="shared" si="16"/>
        <v>1</v>
      </c>
      <c r="J169" s="40">
        <f t="shared" si="17"/>
        <v>0</v>
      </c>
      <c r="K169" s="40">
        <f t="shared" si="18"/>
        <v>1</v>
      </c>
      <c r="L169" s="43">
        <v>5</v>
      </c>
      <c r="M169" s="40"/>
      <c r="N169" s="40"/>
      <c r="O169" s="40"/>
      <c r="P169" s="40" t="s">
        <v>322</v>
      </c>
      <c r="Q169" s="40"/>
      <c r="R169" s="40"/>
      <c r="S169" s="40"/>
      <c r="T169" s="40"/>
      <c r="U169" s="40"/>
      <c r="V169" s="40"/>
      <c r="W169" s="40"/>
      <c r="X169" s="40"/>
      <c r="Y169" s="40"/>
      <c r="Z169" s="40"/>
      <c r="AA169" s="40"/>
      <c r="AB169" s="40"/>
      <c r="AC169" s="40"/>
      <c r="AD169" s="40"/>
      <c r="AE169" s="40"/>
      <c r="AF169" s="40"/>
      <c r="AG169" s="40"/>
      <c r="AH169" s="40"/>
      <c r="AI169" s="44" t="s">
        <v>658</v>
      </c>
      <c r="AJ169" s="40" t="s">
        <v>596</v>
      </c>
      <c r="AK169" s="40" t="s">
        <v>598</v>
      </c>
      <c r="AL169" s="40" t="s">
        <v>599</v>
      </c>
      <c r="AM169" s="40"/>
      <c r="AN169" s="40"/>
      <c r="AO169" s="40"/>
    </row>
    <row r="170" spans="1:41" ht="14" x14ac:dyDescent="0.15">
      <c r="A170" s="29">
        <v>43739.724068703705</v>
      </c>
      <c r="B170" s="40" t="s">
        <v>141</v>
      </c>
      <c r="C170" s="40" t="s">
        <v>288</v>
      </c>
      <c r="D170" s="40"/>
      <c r="E170" s="40" t="str">
        <f t="shared" si="0"/>
        <v>Hendrickson</v>
      </c>
      <c r="F170" s="41" t="str">
        <f t="shared" si="1"/>
        <v>Kehali Bekalu</v>
      </c>
      <c r="G170" s="42">
        <f t="shared" si="14"/>
        <v>1</v>
      </c>
      <c r="H170" s="40">
        <f t="shared" si="15"/>
        <v>1</v>
      </c>
      <c r="I170" s="40">
        <f t="shared" si="16"/>
        <v>1</v>
      </c>
      <c r="J170" s="40">
        <f t="shared" si="17"/>
        <v>2</v>
      </c>
      <c r="K170" s="40">
        <f t="shared" si="18"/>
        <v>1</v>
      </c>
      <c r="L170" s="43">
        <v>5</v>
      </c>
      <c r="M170" s="40"/>
      <c r="N170" s="40"/>
      <c r="O170" s="40"/>
      <c r="P170" s="40" t="s">
        <v>305</v>
      </c>
      <c r="Q170" s="40"/>
      <c r="R170" s="40"/>
      <c r="S170" s="40"/>
      <c r="T170" s="40"/>
      <c r="U170" s="40"/>
      <c r="V170" s="40"/>
      <c r="W170" s="40"/>
      <c r="X170" s="40"/>
      <c r="Y170" s="40"/>
      <c r="Z170" s="40"/>
      <c r="AA170" s="40"/>
      <c r="AB170" s="40"/>
      <c r="AC170" s="40"/>
      <c r="AD170" s="40"/>
      <c r="AE170" s="40"/>
      <c r="AF170" s="40"/>
      <c r="AG170" s="40"/>
      <c r="AH170" s="40"/>
      <c r="AI170" s="44" t="s">
        <v>659</v>
      </c>
      <c r="AJ170" s="40" t="s">
        <v>596</v>
      </c>
      <c r="AK170" s="40" t="s">
        <v>611</v>
      </c>
      <c r="AL170" s="40" t="s">
        <v>599</v>
      </c>
      <c r="AM170" s="40"/>
      <c r="AN170" s="40"/>
      <c r="AO170" s="40"/>
    </row>
    <row r="171" spans="1:41" ht="14" x14ac:dyDescent="0.15">
      <c r="A171" s="29">
        <v>43739.724841620366</v>
      </c>
      <c r="B171" s="40" t="s">
        <v>141</v>
      </c>
      <c r="C171" s="40" t="s">
        <v>288</v>
      </c>
      <c r="D171" s="40"/>
      <c r="E171" s="40" t="str">
        <f t="shared" si="0"/>
        <v>Hendrickson</v>
      </c>
      <c r="F171" s="41" t="str">
        <f t="shared" si="1"/>
        <v>Anabelle Serrano</v>
      </c>
      <c r="G171" s="42">
        <f t="shared" si="14"/>
        <v>1</v>
      </c>
      <c r="H171" s="40">
        <f t="shared" si="15"/>
        <v>1</v>
      </c>
      <c r="I171" s="40">
        <f t="shared" si="16"/>
        <v>1</v>
      </c>
      <c r="J171" s="40">
        <f t="shared" si="17"/>
        <v>2</v>
      </c>
      <c r="K171" s="40">
        <f t="shared" si="18"/>
        <v>1</v>
      </c>
      <c r="L171" s="43">
        <v>5</v>
      </c>
      <c r="M171" s="40"/>
      <c r="N171" s="40"/>
      <c r="O171" s="40"/>
      <c r="P171" s="40" t="s">
        <v>330</v>
      </c>
      <c r="Q171" s="40"/>
      <c r="R171" s="40"/>
      <c r="S171" s="40"/>
      <c r="T171" s="40"/>
      <c r="U171" s="40"/>
      <c r="V171" s="40"/>
      <c r="W171" s="40"/>
      <c r="X171" s="40"/>
      <c r="Y171" s="40"/>
      <c r="Z171" s="40"/>
      <c r="AA171" s="40"/>
      <c r="AB171" s="40"/>
      <c r="AC171" s="40"/>
      <c r="AD171" s="40"/>
      <c r="AE171" s="40"/>
      <c r="AF171" s="40"/>
      <c r="AG171" s="40"/>
      <c r="AH171" s="40"/>
      <c r="AI171" s="44" t="s">
        <v>660</v>
      </c>
      <c r="AJ171" s="40" t="s">
        <v>596</v>
      </c>
      <c r="AK171" s="40" t="s">
        <v>611</v>
      </c>
      <c r="AL171" s="40" t="s">
        <v>599</v>
      </c>
      <c r="AM171" s="40"/>
      <c r="AN171" s="40"/>
      <c r="AO171" s="40"/>
    </row>
    <row r="172" spans="1:41" ht="14" x14ac:dyDescent="0.15">
      <c r="A172" s="29">
        <v>43739.725511990742</v>
      </c>
      <c r="B172" s="40" t="s">
        <v>141</v>
      </c>
      <c r="C172" s="40" t="s">
        <v>288</v>
      </c>
      <c r="D172" s="40"/>
      <c r="E172" s="40" t="str">
        <f t="shared" si="0"/>
        <v>Hendrickson</v>
      </c>
      <c r="F172" s="41" t="str">
        <f t="shared" si="1"/>
        <v>TyJah Simon</v>
      </c>
      <c r="G172" s="42">
        <f t="shared" si="14"/>
        <v>1</v>
      </c>
      <c r="H172" s="40">
        <f t="shared" si="15"/>
        <v>1</v>
      </c>
      <c r="I172" s="40">
        <f t="shared" si="16"/>
        <v>1</v>
      </c>
      <c r="J172" s="40">
        <f t="shared" si="17"/>
        <v>2</v>
      </c>
      <c r="K172" s="40">
        <f t="shared" si="18"/>
        <v>1</v>
      </c>
      <c r="L172" s="43">
        <v>5</v>
      </c>
      <c r="M172" s="40"/>
      <c r="N172" s="40"/>
      <c r="O172" s="40"/>
      <c r="P172" s="40" t="s">
        <v>289</v>
      </c>
      <c r="Q172" s="40"/>
      <c r="R172" s="40"/>
      <c r="S172" s="40"/>
      <c r="T172" s="40"/>
      <c r="U172" s="40"/>
      <c r="V172" s="40"/>
      <c r="W172" s="40"/>
      <c r="X172" s="40"/>
      <c r="Y172" s="40"/>
      <c r="Z172" s="40"/>
      <c r="AA172" s="40"/>
      <c r="AB172" s="40"/>
      <c r="AC172" s="40"/>
      <c r="AD172" s="40"/>
      <c r="AE172" s="40"/>
      <c r="AF172" s="40"/>
      <c r="AG172" s="40"/>
      <c r="AH172" s="40"/>
      <c r="AI172" s="44" t="s">
        <v>661</v>
      </c>
      <c r="AJ172" s="40" t="s">
        <v>596</v>
      </c>
      <c r="AK172" s="40" t="s">
        <v>611</v>
      </c>
      <c r="AL172" s="40" t="s">
        <v>599</v>
      </c>
      <c r="AM172" s="40"/>
      <c r="AN172" s="40"/>
      <c r="AO172" s="45"/>
    </row>
    <row r="173" spans="1:41" ht="14" x14ac:dyDescent="0.15">
      <c r="A173" s="29">
        <v>43739.725900474536</v>
      </c>
      <c r="B173" s="40" t="s">
        <v>141</v>
      </c>
      <c r="C173" s="40" t="s">
        <v>288</v>
      </c>
      <c r="D173" s="40"/>
      <c r="E173" s="40" t="str">
        <f t="shared" si="0"/>
        <v>Hendrickson</v>
      </c>
      <c r="F173" s="41" t="str">
        <f t="shared" si="1"/>
        <v>Daniel Nelson</v>
      </c>
      <c r="G173" s="42">
        <f t="shared" si="14"/>
        <v>0.6</v>
      </c>
      <c r="H173" s="40">
        <f t="shared" si="15"/>
        <v>1</v>
      </c>
      <c r="I173" s="40">
        <f t="shared" si="16"/>
        <v>1</v>
      </c>
      <c r="J173" s="40">
        <f t="shared" si="17"/>
        <v>0</v>
      </c>
      <c r="K173" s="40">
        <f t="shared" si="18"/>
        <v>1</v>
      </c>
      <c r="L173" s="43">
        <v>5</v>
      </c>
      <c r="M173" s="40"/>
      <c r="N173" s="40"/>
      <c r="O173" s="40"/>
      <c r="P173" s="40" t="s">
        <v>331</v>
      </c>
      <c r="Q173" s="40"/>
      <c r="R173" s="40"/>
      <c r="S173" s="40"/>
      <c r="T173" s="40"/>
      <c r="U173" s="40"/>
      <c r="V173" s="40"/>
      <c r="W173" s="40"/>
      <c r="X173" s="40"/>
      <c r="Y173" s="40"/>
      <c r="Z173" s="40"/>
      <c r="AA173" s="40"/>
      <c r="AB173" s="40"/>
      <c r="AC173" s="40"/>
      <c r="AD173" s="40"/>
      <c r="AE173" s="40"/>
      <c r="AF173" s="40"/>
      <c r="AG173" s="40"/>
      <c r="AH173" s="40"/>
      <c r="AI173" s="44" t="s">
        <v>662</v>
      </c>
      <c r="AJ173" s="40" t="s">
        <v>596</v>
      </c>
      <c r="AK173" s="40" t="s">
        <v>628</v>
      </c>
      <c r="AL173" s="40" t="s">
        <v>599</v>
      </c>
      <c r="AM173" s="40"/>
      <c r="AN173" s="40"/>
      <c r="AO173" s="45"/>
    </row>
    <row r="174" spans="1:41" ht="14" x14ac:dyDescent="0.15">
      <c r="A174" s="29">
        <v>43739.728608900463</v>
      </c>
      <c r="B174" s="40" t="s">
        <v>141</v>
      </c>
      <c r="C174" s="40" t="s">
        <v>288</v>
      </c>
      <c r="D174" s="40"/>
      <c r="E174" s="40" t="str">
        <f t="shared" si="0"/>
        <v>Hendrickson</v>
      </c>
      <c r="F174" s="41" t="str">
        <f t="shared" si="1"/>
        <v>Rodrick Williams</v>
      </c>
      <c r="G174" s="42">
        <f t="shared" si="14"/>
        <v>0.4</v>
      </c>
      <c r="H174" s="40">
        <f t="shared" si="15"/>
        <v>1</v>
      </c>
      <c r="I174" s="40">
        <f t="shared" si="16"/>
        <v>1</v>
      </c>
      <c r="J174" s="40">
        <f t="shared" si="17"/>
        <v>0</v>
      </c>
      <c r="K174" s="40">
        <f t="shared" si="18"/>
        <v>0</v>
      </c>
      <c r="L174" s="43">
        <v>5</v>
      </c>
      <c r="M174" s="40"/>
      <c r="N174" s="40"/>
      <c r="O174" s="40"/>
      <c r="P174" s="40" t="s">
        <v>308</v>
      </c>
      <c r="Q174" s="40"/>
      <c r="R174" s="40"/>
      <c r="S174" s="40"/>
      <c r="T174" s="40"/>
      <c r="U174" s="40"/>
      <c r="V174" s="40"/>
      <c r="W174" s="40"/>
      <c r="X174" s="40"/>
      <c r="Y174" s="40"/>
      <c r="Z174" s="40"/>
      <c r="AA174" s="40"/>
      <c r="AB174" s="40"/>
      <c r="AC174" s="40"/>
      <c r="AD174" s="40"/>
      <c r="AE174" s="40"/>
      <c r="AF174" s="40"/>
      <c r="AG174" s="40"/>
      <c r="AH174" s="40"/>
      <c r="AI174" s="44" t="s">
        <v>663</v>
      </c>
      <c r="AJ174" s="40" t="s">
        <v>596</v>
      </c>
      <c r="AK174" s="40" t="s">
        <v>598</v>
      </c>
      <c r="AL174" s="40" t="s">
        <v>649</v>
      </c>
      <c r="AM174" s="40"/>
      <c r="AN174" s="40"/>
      <c r="AO174" s="40"/>
    </row>
    <row r="175" spans="1:41" ht="14" x14ac:dyDescent="0.15">
      <c r="A175" s="29">
        <v>43739.728826041668</v>
      </c>
      <c r="B175" s="40" t="s">
        <v>141</v>
      </c>
      <c r="C175" s="40" t="s">
        <v>288</v>
      </c>
      <c r="D175" s="40"/>
      <c r="E175" s="40" t="str">
        <f t="shared" si="0"/>
        <v>Hendrickson</v>
      </c>
      <c r="F175" s="41" t="str">
        <f t="shared" si="1"/>
        <v>Christian Birt</v>
      </c>
      <c r="G175" s="42">
        <f t="shared" si="14"/>
        <v>1</v>
      </c>
      <c r="H175" s="40">
        <f t="shared" si="15"/>
        <v>1</v>
      </c>
      <c r="I175" s="40">
        <f t="shared" si="16"/>
        <v>1</v>
      </c>
      <c r="J175" s="40">
        <f t="shared" si="17"/>
        <v>2</v>
      </c>
      <c r="K175" s="40">
        <f t="shared" si="18"/>
        <v>1</v>
      </c>
      <c r="L175" s="43">
        <v>5</v>
      </c>
      <c r="M175" s="40"/>
      <c r="N175" s="40"/>
      <c r="O175" s="40"/>
      <c r="P175" s="40" t="s">
        <v>291</v>
      </c>
      <c r="Q175" s="40"/>
      <c r="R175" s="40"/>
      <c r="S175" s="40"/>
      <c r="T175" s="40"/>
      <c r="U175" s="40"/>
      <c r="V175" s="40"/>
      <c r="W175" s="40"/>
      <c r="X175" s="40"/>
      <c r="Y175" s="40"/>
      <c r="Z175" s="40"/>
      <c r="AA175" s="40"/>
      <c r="AB175" s="40"/>
      <c r="AC175" s="40"/>
      <c r="AD175" s="40"/>
      <c r="AE175" s="40"/>
      <c r="AF175" s="40"/>
      <c r="AG175" s="40"/>
      <c r="AH175" s="40"/>
      <c r="AI175" s="44" t="s">
        <v>664</v>
      </c>
      <c r="AJ175" s="40" t="s">
        <v>596</v>
      </c>
      <c r="AK175" s="40" t="s">
        <v>611</v>
      </c>
      <c r="AL175" s="40" t="s">
        <v>599</v>
      </c>
      <c r="AM175" s="40"/>
      <c r="AN175" s="40"/>
      <c r="AO175" s="40"/>
    </row>
    <row r="176" spans="1:41" ht="14" x14ac:dyDescent="0.15">
      <c r="A176" s="29">
        <v>43739.729763414347</v>
      </c>
      <c r="B176" s="40" t="s">
        <v>141</v>
      </c>
      <c r="C176" s="40" t="s">
        <v>288</v>
      </c>
      <c r="D176" s="40"/>
      <c r="E176" s="40" t="str">
        <f t="shared" si="0"/>
        <v>Hendrickson</v>
      </c>
      <c r="F176" s="41" t="str">
        <f t="shared" si="1"/>
        <v>Eniola Tanimonu</v>
      </c>
      <c r="G176" s="42">
        <f t="shared" si="14"/>
        <v>1</v>
      </c>
      <c r="H176" s="40">
        <f t="shared" si="15"/>
        <v>1</v>
      </c>
      <c r="I176" s="40">
        <f t="shared" si="16"/>
        <v>1</v>
      </c>
      <c r="J176" s="40">
        <f t="shared" si="17"/>
        <v>2</v>
      </c>
      <c r="K176" s="40">
        <f t="shared" si="18"/>
        <v>1</v>
      </c>
      <c r="L176" s="43">
        <v>5</v>
      </c>
      <c r="M176" s="40"/>
      <c r="N176" s="40"/>
      <c r="O176" s="40"/>
      <c r="P176" s="40" t="s">
        <v>307</v>
      </c>
      <c r="Q176" s="40"/>
      <c r="R176" s="40"/>
      <c r="S176" s="40"/>
      <c r="T176" s="40"/>
      <c r="U176" s="40"/>
      <c r="V176" s="40"/>
      <c r="W176" s="40"/>
      <c r="X176" s="40"/>
      <c r="Y176" s="40"/>
      <c r="Z176" s="40"/>
      <c r="AA176" s="40"/>
      <c r="AB176" s="40"/>
      <c r="AC176" s="40"/>
      <c r="AD176" s="40"/>
      <c r="AE176" s="40"/>
      <c r="AF176" s="40"/>
      <c r="AG176" s="40"/>
      <c r="AH176" s="40"/>
      <c r="AI176" s="44" t="s">
        <v>665</v>
      </c>
      <c r="AJ176" s="40" t="s">
        <v>596</v>
      </c>
      <c r="AK176" s="40" t="s">
        <v>595</v>
      </c>
      <c r="AL176" s="40" t="s">
        <v>599</v>
      </c>
      <c r="AM176" s="40"/>
      <c r="AN176" s="40"/>
      <c r="AO176" s="40"/>
    </row>
    <row r="177" spans="1:41" ht="14" x14ac:dyDescent="0.15">
      <c r="A177" s="29">
        <v>43739.730486157408</v>
      </c>
      <c r="B177" s="40" t="s">
        <v>141</v>
      </c>
      <c r="C177" s="40" t="s">
        <v>288</v>
      </c>
      <c r="D177" s="40"/>
      <c r="E177" s="40" t="str">
        <f t="shared" si="0"/>
        <v>Hendrickson</v>
      </c>
      <c r="F177" s="41" t="str">
        <f t="shared" si="1"/>
        <v>Keysibeth Guerra</v>
      </c>
      <c r="G177" s="42">
        <f t="shared" si="14"/>
        <v>1</v>
      </c>
      <c r="H177" s="40">
        <f t="shared" si="15"/>
        <v>1</v>
      </c>
      <c r="I177" s="40">
        <f t="shared" si="16"/>
        <v>1</v>
      </c>
      <c r="J177" s="40">
        <f t="shared" si="17"/>
        <v>2</v>
      </c>
      <c r="K177" s="40">
        <f t="shared" si="18"/>
        <v>1</v>
      </c>
      <c r="L177" s="43">
        <v>5</v>
      </c>
      <c r="M177" s="40"/>
      <c r="N177" s="40"/>
      <c r="O177" s="40"/>
      <c r="P177" s="40" t="s">
        <v>298</v>
      </c>
      <c r="Q177" s="40"/>
      <c r="R177" s="40"/>
      <c r="S177" s="40"/>
      <c r="T177" s="40"/>
      <c r="U177" s="40"/>
      <c r="V177" s="40"/>
      <c r="W177" s="40"/>
      <c r="X177" s="40"/>
      <c r="Y177" s="40"/>
      <c r="Z177" s="40"/>
      <c r="AA177" s="40"/>
      <c r="AB177" s="40"/>
      <c r="AC177" s="40"/>
      <c r="AD177" s="40"/>
      <c r="AE177" s="40"/>
      <c r="AF177" s="40"/>
      <c r="AG177" s="40"/>
      <c r="AH177" s="40"/>
      <c r="AI177" s="44" t="s">
        <v>666</v>
      </c>
      <c r="AJ177" s="40" t="s">
        <v>596</v>
      </c>
      <c r="AK177" s="40" t="s">
        <v>595</v>
      </c>
      <c r="AL177" s="40" t="s">
        <v>599</v>
      </c>
      <c r="AM177" s="40"/>
      <c r="AN177" s="40"/>
      <c r="AO177" s="40"/>
    </row>
    <row r="178" spans="1:41" ht="14" x14ac:dyDescent="0.15">
      <c r="A178" s="29">
        <v>43738.741527442129</v>
      </c>
      <c r="B178" s="40" t="s">
        <v>141</v>
      </c>
      <c r="C178" s="49" t="s">
        <v>210</v>
      </c>
      <c r="D178" s="40"/>
      <c r="E178" s="40" t="str">
        <f t="shared" si="0"/>
        <v>Manor Early College High School</v>
      </c>
      <c r="F178" s="41" t="str">
        <f t="shared" si="1"/>
        <v>Ellie Chan</v>
      </c>
      <c r="G178" s="42">
        <f t="shared" si="14"/>
        <v>1</v>
      </c>
      <c r="H178" s="40">
        <f t="shared" si="15"/>
        <v>1</v>
      </c>
      <c r="I178" s="40">
        <f t="shared" si="16"/>
        <v>1</v>
      </c>
      <c r="J178" s="40">
        <f t="shared" si="17"/>
        <v>2</v>
      </c>
      <c r="K178" s="40">
        <f t="shared" si="18"/>
        <v>1</v>
      </c>
      <c r="L178" s="43">
        <v>5</v>
      </c>
      <c r="M178" s="40"/>
      <c r="N178" s="40"/>
      <c r="O178" s="40"/>
      <c r="P178" s="40"/>
      <c r="Q178" s="40" t="s">
        <v>214</v>
      </c>
      <c r="R178" s="40"/>
      <c r="S178" s="40"/>
      <c r="T178" s="40"/>
      <c r="U178" s="40"/>
      <c r="V178" s="40"/>
      <c r="W178" s="40"/>
      <c r="X178" s="40"/>
      <c r="Y178" s="40"/>
      <c r="Z178" s="40"/>
      <c r="AA178" s="40"/>
      <c r="AB178" s="40"/>
      <c r="AC178" s="40"/>
      <c r="AD178" s="40"/>
      <c r="AE178" s="40"/>
      <c r="AF178" s="40"/>
      <c r="AG178" s="40"/>
      <c r="AH178" s="40"/>
      <c r="AI178" s="44" t="s">
        <v>667</v>
      </c>
      <c r="AJ178" s="40" t="s">
        <v>596</v>
      </c>
      <c r="AK178" s="40" t="s">
        <v>595</v>
      </c>
      <c r="AL178" s="40" t="s">
        <v>599</v>
      </c>
      <c r="AM178" s="40"/>
      <c r="AN178" s="40"/>
      <c r="AO178" s="40"/>
    </row>
    <row r="179" spans="1:41" ht="14" x14ac:dyDescent="0.15">
      <c r="A179" s="29">
        <v>43738.742324027779</v>
      </c>
      <c r="B179" s="40" t="s">
        <v>141</v>
      </c>
      <c r="C179" s="49" t="s">
        <v>210</v>
      </c>
      <c r="D179" s="40"/>
      <c r="E179" s="40" t="str">
        <f t="shared" si="0"/>
        <v>Manor Early College High School</v>
      </c>
      <c r="F179" s="41" t="str">
        <f t="shared" si="1"/>
        <v>Madison Pool</v>
      </c>
      <c r="G179" s="42">
        <f t="shared" si="14"/>
        <v>1</v>
      </c>
      <c r="H179" s="40">
        <f t="shared" si="15"/>
        <v>1</v>
      </c>
      <c r="I179" s="40">
        <f t="shared" si="16"/>
        <v>1</v>
      </c>
      <c r="J179" s="40">
        <f t="shared" si="17"/>
        <v>2</v>
      </c>
      <c r="K179" s="40">
        <f t="shared" si="18"/>
        <v>1</v>
      </c>
      <c r="L179" s="43">
        <v>5</v>
      </c>
      <c r="M179" s="40"/>
      <c r="N179" s="40"/>
      <c r="O179" s="40"/>
      <c r="P179" s="40"/>
      <c r="Q179" s="40" t="s">
        <v>221</v>
      </c>
      <c r="R179" s="40"/>
      <c r="S179" s="40"/>
      <c r="T179" s="40"/>
      <c r="U179" s="40"/>
      <c r="V179" s="40"/>
      <c r="W179" s="40"/>
      <c r="X179" s="40"/>
      <c r="Y179" s="40"/>
      <c r="Z179" s="40"/>
      <c r="AA179" s="40"/>
      <c r="AB179" s="40"/>
      <c r="AC179" s="40"/>
      <c r="AD179" s="40"/>
      <c r="AE179" s="40"/>
      <c r="AF179" s="40"/>
      <c r="AG179" s="40"/>
      <c r="AH179" s="40"/>
      <c r="AI179" s="44" t="s">
        <v>668</v>
      </c>
      <c r="AJ179" s="40" t="s">
        <v>596</v>
      </c>
      <c r="AK179" s="40" t="s">
        <v>595</v>
      </c>
      <c r="AL179" s="40" t="s">
        <v>599</v>
      </c>
      <c r="AM179" s="40"/>
      <c r="AN179" s="40"/>
      <c r="AO179" s="45"/>
    </row>
    <row r="180" spans="1:41" ht="14" x14ac:dyDescent="0.15">
      <c r="A180" s="29">
        <v>43738.743223229161</v>
      </c>
      <c r="B180" s="40" t="s">
        <v>141</v>
      </c>
      <c r="C180" s="49" t="s">
        <v>210</v>
      </c>
      <c r="D180" s="40"/>
      <c r="E180" s="40" t="str">
        <f t="shared" si="0"/>
        <v>Manor Early College High School</v>
      </c>
      <c r="F180" s="41" t="str">
        <f t="shared" si="1"/>
        <v>Lilyana Chaney</v>
      </c>
      <c r="G180" s="42">
        <f t="shared" si="14"/>
        <v>0.8</v>
      </c>
      <c r="H180" s="40">
        <f t="shared" si="15"/>
        <v>1</v>
      </c>
      <c r="I180" s="40">
        <f t="shared" si="16"/>
        <v>0</v>
      </c>
      <c r="J180" s="40">
        <f t="shared" si="17"/>
        <v>2</v>
      </c>
      <c r="K180" s="40">
        <f t="shared" si="18"/>
        <v>1</v>
      </c>
      <c r="L180" s="43">
        <v>5</v>
      </c>
      <c r="M180" s="40"/>
      <c r="N180" s="40"/>
      <c r="O180" s="40"/>
      <c r="P180" s="40"/>
      <c r="Q180" s="40" t="s">
        <v>217</v>
      </c>
      <c r="R180" s="40"/>
      <c r="S180" s="40"/>
      <c r="T180" s="40"/>
      <c r="U180" s="40"/>
      <c r="V180" s="40"/>
      <c r="W180" s="40"/>
      <c r="X180" s="40"/>
      <c r="Y180" s="40"/>
      <c r="Z180" s="40"/>
      <c r="AA180" s="40"/>
      <c r="AB180" s="40"/>
      <c r="AC180" s="40"/>
      <c r="AD180" s="40"/>
      <c r="AE180" s="40"/>
      <c r="AF180" s="40"/>
      <c r="AG180" s="40"/>
      <c r="AH180" s="40"/>
      <c r="AI180" s="44" t="s">
        <v>669</v>
      </c>
      <c r="AJ180" s="40" t="s">
        <v>670</v>
      </c>
      <c r="AK180" s="40" t="s">
        <v>611</v>
      </c>
      <c r="AL180" s="40" t="s">
        <v>599</v>
      </c>
      <c r="AM180" s="40"/>
      <c r="AN180" s="40"/>
      <c r="AO180" s="40"/>
    </row>
    <row r="181" spans="1:41" ht="14" x14ac:dyDescent="0.15">
      <c r="A181" s="29">
        <v>43738.743359618056</v>
      </c>
      <c r="B181" s="40" t="s">
        <v>141</v>
      </c>
      <c r="C181" s="49" t="s">
        <v>210</v>
      </c>
      <c r="D181" s="40"/>
      <c r="E181" s="40" t="str">
        <f t="shared" si="0"/>
        <v>Manor Early College High School</v>
      </c>
      <c r="F181" s="41" t="str">
        <f t="shared" si="1"/>
        <v>Maddox Dimmitt</v>
      </c>
      <c r="G181" s="42">
        <f t="shared" si="14"/>
        <v>1</v>
      </c>
      <c r="H181" s="40">
        <f t="shared" si="15"/>
        <v>1</v>
      </c>
      <c r="I181" s="40">
        <f t="shared" si="16"/>
        <v>1</v>
      </c>
      <c r="J181" s="40">
        <f t="shared" si="17"/>
        <v>2</v>
      </c>
      <c r="K181" s="40">
        <f t="shared" si="18"/>
        <v>1</v>
      </c>
      <c r="L181" s="43">
        <v>5</v>
      </c>
      <c r="M181" s="40"/>
      <c r="N181" s="40"/>
      <c r="O181" s="40"/>
      <c r="P181" s="40"/>
      <c r="Q181" s="40" t="s">
        <v>225</v>
      </c>
      <c r="R181" s="40"/>
      <c r="S181" s="40"/>
      <c r="T181" s="40"/>
      <c r="U181" s="40"/>
      <c r="V181" s="40"/>
      <c r="W181" s="40"/>
      <c r="X181" s="40"/>
      <c r="Y181" s="40"/>
      <c r="Z181" s="40"/>
      <c r="AA181" s="40"/>
      <c r="AB181" s="40"/>
      <c r="AC181" s="40"/>
      <c r="AD181" s="40"/>
      <c r="AE181" s="40"/>
      <c r="AF181" s="40"/>
      <c r="AG181" s="40"/>
      <c r="AH181" s="40"/>
      <c r="AI181" s="44" t="s">
        <v>671</v>
      </c>
      <c r="AJ181" s="40" t="s">
        <v>596</v>
      </c>
      <c r="AK181" s="40" t="s">
        <v>595</v>
      </c>
      <c r="AL181" s="40" t="s">
        <v>599</v>
      </c>
      <c r="AM181" s="40"/>
      <c r="AN181" s="40"/>
      <c r="AO181" s="40"/>
    </row>
    <row r="182" spans="1:41" ht="14" x14ac:dyDescent="0.15">
      <c r="A182" s="29">
        <v>43738.744313252319</v>
      </c>
      <c r="B182" s="40" t="s">
        <v>141</v>
      </c>
      <c r="C182" s="49" t="s">
        <v>210</v>
      </c>
      <c r="D182" s="40"/>
      <c r="E182" s="40" t="str">
        <f t="shared" si="0"/>
        <v>Manor Early College High School</v>
      </c>
      <c r="F182" s="41" t="str">
        <f t="shared" si="1"/>
        <v>Jeffrey Inthasane</v>
      </c>
      <c r="G182" s="42">
        <f t="shared" si="14"/>
        <v>1</v>
      </c>
      <c r="H182" s="40">
        <f t="shared" si="15"/>
        <v>1</v>
      </c>
      <c r="I182" s="40">
        <f t="shared" si="16"/>
        <v>1</v>
      </c>
      <c r="J182" s="40">
        <f t="shared" si="17"/>
        <v>2</v>
      </c>
      <c r="K182" s="40">
        <f t="shared" si="18"/>
        <v>1</v>
      </c>
      <c r="L182" s="43">
        <v>5</v>
      </c>
      <c r="M182" s="40"/>
      <c r="N182" s="40"/>
      <c r="O182" s="40"/>
      <c r="P182" s="40"/>
      <c r="Q182" s="40" t="s">
        <v>223</v>
      </c>
      <c r="R182" s="40"/>
      <c r="S182" s="40"/>
      <c r="T182" s="40"/>
      <c r="U182" s="40"/>
      <c r="V182" s="40"/>
      <c r="W182" s="40"/>
      <c r="X182" s="40"/>
      <c r="Y182" s="40"/>
      <c r="Z182" s="40"/>
      <c r="AA182" s="40"/>
      <c r="AB182" s="40"/>
      <c r="AC182" s="40"/>
      <c r="AD182" s="40"/>
      <c r="AE182" s="40"/>
      <c r="AF182" s="40"/>
      <c r="AG182" s="40"/>
      <c r="AH182" s="40"/>
      <c r="AI182" s="44" t="s">
        <v>672</v>
      </c>
      <c r="AJ182" s="40" t="s">
        <v>596</v>
      </c>
      <c r="AK182" s="40" t="s">
        <v>595</v>
      </c>
      <c r="AL182" s="40" t="s">
        <v>599</v>
      </c>
      <c r="AM182" s="40"/>
      <c r="AN182" s="40"/>
      <c r="AO182" s="40"/>
    </row>
    <row r="183" spans="1:41" ht="14" x14ac:dyDescent="0.15">
      <c r="A183" s="29">
        <v>43738.745079583328</v>
      </c>
      <c r="B183" s="40" t="s">
        <v>141</v>
      </c>
      <c r="C183" s="49" t="s">
        <v>210</v>
      </c>
      <c r="D183" s="40"/>
      <c r="E183" s="40" t="str">
        <f t="shared" si="0"/>
        <v>Manor Early College High School</v>
      </c>
      <c r="F183" s="50" t="s">
        <v>219</v>
      </c>
      <c r="G183" s="42">
        <f t="shared" si="14"/>
        <v>1</v>
      </c>
      <c r="H183" s="40">
        <f t="shared" si="15"/>
        <v>1</v>
      </c>
      <c r="I183" s="40">
        <f t="shared" si="16"/>
        <v>1</v>
      </c>
      <c r="J183" s="40">
        <f t="shared" si="17"/>
        <v>2</v>
      </c>
      <c r="K183" s="40">
        <f t="shared" si="18"/>
        <v>1</v>
      </c>
      <c r="L183" s="43">
        <v>5</v>
      </c>
      <c r="M183" s="40"/>
      <c r="N183" s="40"/>
      <c r="O183" s="40"/>
      <c r="P183" s="40"/>
      <c r="Q183" s="40" t="s">
        <v>673</v>
      </c>
      <c r="R183" s="40"/>
      <c r="S183" s="40"/>
      <c r="T183" s="40"/>
      <c r="U183" s="40"/>
      <c r="V183" s="40"/>
      <c r="W183" s="40"/>
      <c r="X183" s="40"/>
      <c r="Y183" s="40"/>
      <c r="Z183" s="40"/>
      <c r="AA183" s="40"/>
      <c r="AB183" s="40"/>
      <c r="AC183" s="40"/>
      <c r="AD183" s="40"/>
      <c r="AE183" s="40"/>
      <c r="AF183" s="40"/>
      <c r="AG183" s="40"/>
      <c r="AH183" s="40"/>
      <c r="AI183" s="44" t="s">
        <v>674</v>
      </c>
      <c r="AJ183" s="40" t="s">
        <v>596</v>
      </c>
      <c r="AK183" s="40" t="s">
        <v>595</v>
      </c>
      <c r="AL183" s="40" t="s">
        <v>599</v>
      </c>
      <c r="AM183" s="40"/>
      <c r="AN183" s="40"/>
      <c r="AO183" s="40"/>
    </row>
    <row r="184" spans="1:41" ht="14" x14ac:dyDescent="0.15">
      <c r="A184" s="29">
        <v>43738.746261481487</v>
      </c>
      <c r="B184" s="40" t="s">
        <v>141</v>
      </c>
      <c r="C184" s="49" t="s">
        <v>210</v>
      </c>
      <c r="D184" s="40"/>
      <c r="E184" s="40" t="str">
        <f t="shared" si="0"/>
        <v>Manor Early College High School</v>
      </c>
      <c r="F184" s="41" t="str">
        <f t="shared" ref="F184:F286" si="19">M184&amp;N184&amp;O184&amp;P184&amp;Q184&amp;R184&amp;S184&amp;T184&amp;U184&amp;V184&amp;W184&amp;X184&amp;Y184&amp;Z184&amp;AA184&amp;AB184&amp;AC184&amp;AD184&amp;AE184&amp;AF184&amp;AG184&amp;AH184</f>
        <v>Jair Brown</v>
      </c>
      <c r="G184" s="42">
        <f t="shared" si="14"/>
        <v>0.8</v>
      </c>
      <c r="H184" s="40">
        <f t="shared" si="15"/>
        <v>1</v>
      </c>
      <c r="I184" s="40">
        <f t="shared" si="16"/>
        <v>0</v>
      </c>
      <c r="J184" s="40">
        <f t="shared" si="17"/>
        <v>2</v>
      </c>
      <c r="K184" s="40">
        <f t="shared" si="18"/>
        <v>1</v>
      </c>
      <c r="L184" s="43">
        <v>5</v>
      </c>
      <c r="M184" s="40"/>
      <c r="N184" s="40"/>
      <c r="O184" s="40"/>
      <c r="P184" s="40"/>
      <c r="Q184" s="40" t="s">
        <v>675</v>
      </c>
      <c r="R184" s="40"/>
      <c r="S184" s="40"/>
      <c r="T184" s="40"/>
      <c r="U184" s="40"/>
      <c r="V184" s="40"/>
      <c r="W184" s="40"/>
      <c r="X184" s="40"/>
      <c r="Y184" s="40"/>
      <c r="Z184" s="40"/>
      <c r="AA184" s="40"/>
      <c r="AB184" s="40"/>
      <c r="AC184" s="40"/>
      <c r="AD184" s="40"/>
      <c r="AE184" s="40"/>
      <c r="AF184" s="40"/>
      <c r="AG184" s="40"/>
      <c r="AH184" s="40"/>
      <c r="AI184" s="40" t="s">
        <v>676</v>
      </c>
      <c r="AJ184" s="40" t="s">
        <v>594</v>
      </c>
      <c r="AK184" s="40" t="s">
        <v>595</v>
      </c>
      <c r="AL184" s="40" t="s">
        <v>599</v>
      </c>
      <c r="AM184" s="40"/>
      <c r="AN184" s="40"/>
      <c r="AO184" s="40"/>
    </row>
    <row r="185" spans="1:41" ht="14" x14ac:dyDescent="0.15">
      <c r="A185" s="29">
        <v>43738.746263738431</v>
      </c>
      <c r="B185" s="40" t="s">
        <v>141</v>
      </c>
      <c r="C185" s="49" t="s">
        <v>210</v>
      </c>
      <c r="D185" s="40"/>
      <c r="E185" s="40" t="str">
        <f t="shared" si="0"/>
        <v>Manor Early College High School</v>
      </c>
      <c r="F185" s="41" t="str">
        <f t="shared" si="19"/>
        <v>Ja'Mya Rogers</v>
      </c>
      <c r="G185" s="42">
        <f t="shared" si="14"/>
        <v>0.8</v>
      </c>
      <c r="H185" s="40">
        <f t="shared" si="15"/>
        <v>0</v>
      </c>
      <c r="I185" s="40">
        <f t="shared" si="16"/>
        <v>1</v>
      </c>
      <c r="J185" s="40">
        <f t="shared" si="17"/>
        <v>2</v>
      </c>
      <c r="K185" s="40">
        <f t="shared" si="18"/>
        <v>1</v>
      </c>
      <c r="L185" s="43">
        <v>5</v>
      </c>
      <c r="M185" s="40"/>
      <c r="N185" s="40"/>
      <c r="O185" s="40"/>
      <c r="P185" s="40"/>
      <c r="Q185" s="40" t="s">
        <v>228</v>
      </c>
      <c r="R185" s="40"/>
      <c r="S185" s="40"/>
      <c r="T185" s="40"/>
      <c r="U185" s="40"/>
      <c r="V185" s="40"/>
      <c r="W185" s="40"/>
      <c r="X185" s="40"/>
      <c r="Y185" s="40"/>
      <c r="Z185" s="40"/>
      <c r="AA185" s="40"/>
      <c r="AB185" s="40"/>
      <c r="AC185" s="40"/>
      <c r="AD185" s="40"/>
      <c r="AE185" s="40"/>
      <c r="AF185" s="40"/>
      <c r="AG185" s="40"/>
      <c r="AH185" s="40"/>
      <c r="AI185" s="40"/>
      <c r="AJ185" s="40" t="s">
        <v>596</v>
      </c>
      <c r="AK185" s="40" t="s">
        <v>595</v>
      </c>
      <c r="AL185" s="40" t="s">
        <v>599</v>
      </c>
      <c r="AM185" s="40"/>
      <c r="AN185" s="40"/>
      <c r="AO185" s="40"/>
    </row>
    <row r="186" spans="1:41" ht="14" x14ac:dyDescent="0.15">
      <c r="A186" s="29">
        <v>43738.747070173617</v>
      </c>
      <c r="B186" s="40" t="s">
        <v>141</v>
      </c>
      <c r="C186" s="49" t="s">
        <v>210</v>
      </c>
      <c r="D186" s="40"/>
      <c r="E186" s="40" t="str">
        <f t="shared" si="0"/>
        <v>Manor Early College High School</v>
      </c>
      <c r="F186" s="41" t="str">
        <f t="shared" si="19"/>
        <v>Leila Adan</v>
      </c>
      <c r="G186" s="42">
        <f t="shared" si="14"/>
        <v>0.8</v>
      </c>
      <c r="H186" s="40">
        <f t="shared" si="15"/>
        <v>1</v>
      </c>
      <c r="I186" s="40">
        <f t="shared" si="16"/>
        <v>0</v>
      </c>
      <c r="J186" s="40">
        <f t="shared" si="17"/>
        <v>2</v>
      </c>
      <c r="K186" s="40">
        <f t="shared" si="18"/>
        <v>1</v>
      </c>
      <c r="L186" s="43">
        <v>5</v>
      </c>
      <c r="M186" s="40"/>
      <c r="N186" s="40"/>
      <c r="O186" s="40"/>
      <c r="P186" s="40"/>
      <c r="Q186" s="40" t="s">
        <v>677</v>
      </c>
      <c r="R186" s="40"/>
      <c r="S186" s="40"/>
      <c r="T186" s="40"/>
      <c r="U186" s="40"/>
      <c r="V186" s="40"/>
      <c r="W186" s="40"/>
      <c r="X186" s="40"/>
      <c r="Y186" s="40"/>
      <c r="Z186" s="40"/>
      <c r="AA186" s="40"/>
      <c r="AB186" s="40"/>
      <c r="AC186" s="40"/>
      <c r="AD186" s="40"/>
      <c r="AE186" s="40"/>
      <c r="AF186" s="40"/>
      <c r="AG186" s="40"/>
      <c r="AH186" s="40"/>
      <c r="AI186" s="44" t="s">
        <v>678</v>
      </c>
      <c r="AJ186" s="40" t="s">
        <v>594</v>
      </c>
      <c r="AK186" s="40" t="s">
        <v>595</v>
      </c>
      <c r="AL186" s="40" t="s">
        <v>599</v>
      </c>
      <c r="AM186" s="40"/>
      <c r="AN186" s="40"/>
      <c r="AO186" s="40"/>
    </row>
    <row r="187" spans="1:41" ht="14" x14ac:dyDescent="0.15">
      <c r="A187" s="29">
        <v>43738.748160416668</v>
      </c>
      <c r="B187" s="40" t="s">
        <v>141</v>
      </c>
      <c r="C187" s="49" t="s">
        <v>210</v>
      </c>
      <c r="D187" s="40"/>
      <c r="E187" s="40" t="str">
        <f t="shared" si="0"/>
        <v>Manor Early College High School</v>
      </c>
      <c r="F187" s="51" t="str">
        <f t="shared" si="19"/>
        <v>Anarosa Villatoro Reyes</v>
      </c>
      <c r="G187" s="42">
        <f t="shared" si="14"/>
        <v>0.6</v>
      </c>
      <c r="H187" s="40">
        <f t="shared" si="15"/>
        <v>0</v>
      </c>
      <c r="I187" s="40">
        <f t="shared" si="16"/>
        <v>0</v>
      </c>
      <c r="J187" s="40">
        <f t="shared" si="17"/>
        <v>2</v>
      </c>
      <c r="K187" s="40">
        <f t="shared" si="18"/>
        <v>1</v>
      </c>
      <c r="L187" s="43">
        <v>5</v>
      </c>
      <c r="M187" s="40"/>
      <c r="N187" s="40"/>
      <c r="O187" s="40"/>
      <c r="P187" s="40"/>
      <c r="Q187" s="40" t="s">
        <v>232</v>
      </c>
      <c r="R187" s="40"/>
      <c r="S187" s="40"/>
      <c r="T187" s="40"/>
      <c r="U187" s="40"/>
      <c r="V187" s="40"/>
      <c r="W187" s="40"/>
      <c r="X187" s="40"/>
      <c r="Y187" s="40"/>
      <c r="Z187" s="40"/>
      <c r="AA187" s="40"/>
      <c r="AB187" s="40"/>
      <c r="AC187" s="40"/>
      <c r="AD187" s="40"/>
      <c r="AE187" s="40"/>
      <c r="AF187" s="40"/>
      <c r="AG187" s="40"/>
      <c r="AH187" s="40"/>
      <c r="AI187" s="40"/>
      <c r="AJ187" s="40" t="s">
        <v>649</v>
      </c>
      <c r="AK187" s="40" t="s">
        <v>595</v>
      </c>
      <c r="AL187" s="40" t="s">
        <v>599</v>
      </c>
      <c r="AM187" s="40"/>
      <c r="AN187" s="40"/>
      <c r="AO187" s="40"/>
    </row>
    <row r="188" spans="1:41" ht="14" x14ac:dyDescent="0.15">
      <c r="A188" s="29">
        <v>43738.748217372689</v>
      </c>
      <c r="B188" s="40" t="s">
        <v>141</v>
      </c>
      <c r="C188" s="49" t="s">
        <v>210</v>
      </c>
      <c r="D188" s="40"/>
      <c r="E188" s="40" t="str">
        <f t="shared" si="0"/>
        <v>Manor Early College High School</v>
      </c>
      <c r="F188" s="41" t="str">
        <f t="shared" si="19"/>
        <v>Alexis Reyes</v>
      </c>
      <c r="G188" s="42">
        <f t="shared" si="14"/>
        <v>1</v>
      </c>
      <c r="H188" s="40">
        <f t="shared" si="15"/>
        <v>1</v>
      </c>
      <c r="I188" s="40">
        <f t="shared" si="16"/>
        <v>1</v>
      </c>
      <c r="J188" s="40">
        <f t="shared" si="17"/>
        <v>2</v>
      </c>
      <c r="K188" s="40">
        <f t="shared" si="18"/>
        <v>1</v>
      </c>
      <c r="L188" s="43">
        <v>5</v>
      </c>
      <c r="M188" s="40"/>
      <c r="N188" s="40"/>
      <c r="O188" s="40"/>
      <c r="P188" s="40"/>
      <c r="Q188" s="40" t="s">
        <v>359</v>
      </c>
      <c r="R188" s="40"/>
      <c r="S188" s="40"/>
      <c r="T188" s="40"/>
      <c r="U188" s="40"/>
      <c r="V188" s="40"/>
      <c r="W188" s="40"/>
      <c r="X188" s="40"/>
      <c r="Y188" s="40"/>
      <c r="Z188" s="40"/>
      <c r="AA188" s="40"/>
      <c r="AB188" s="40"/>
      <c r="AC188" s="40"/>
      <c r="AD188" s="40"/>
      <c r="AE188" s="40"/>
      <c r="AF188" s="40"/>
      <c r="AG188" s="40"/>
      <c r="AH188" s="40"/>
      <c r="AI188" s="44" t="s">
        <v>679</v>
      </c>
      <c r="AJ188" s="40" t="s">
        <v>596</v>
      </c>
      <c r="AK188" s="40" t="s">
        <v>595</v>
      </c>
      <c r="AL188" s="40" t="s">
        <v>599</v>
      </c>
      <c r="AM188" s="40"/>
      <c r="AN188" s="40"/>
      <c r="AO188" s="40"/>
    </row>
    <row r="189" spans="1:41" ht="14" x14ac:dyDescent="0.15">
      <c r="A189" s="29">
        <v>43738.748852210643</v>
      </c>
      <c r="B189" s="40" t="s">
        <v>141</v>
      </c>
      <c r="C189" s="49" t="s">
        <v>210</v>
      </c>
      <c r="D189" s="40"/>
      <c r="E189" s="40" t="str">
        <f t="shared" si="0"/>
        <v>Manor Early College High School</v>
      </c>
      <c r="F189" s="41" t="str">
        <f t="shared" si="19"/>
        <v>Bella Ball</v>
      </c>
      <c r="G189" s="42">
        <f t="shared" si="14"/>
        <v>1</v>
      </c>
      <c r="H189" s="40">
        <f t="shared" si="15"/>
        <v>1</v>
      </c>
      <c r="I189" s="40">
        <f t="shared" si="16"/>
        <v>1</v>
      </c>
      <c r="J189" s="40">
        <f t="shared" si="17"/>
        <v>2</v>
      </c>
      <c r="K189" s="40">
        <f t="shared" si="18"/>
        <v>1</v>
      </c>
      <c r="L189" s="43">
        <v>5</v>
      </c>
      <c r="M189" s="40"/>
      <c r="N189" s="40"/>
      <c r="O189" s="40"/>
      <c r="P189" s="40"/>
      <c r="Q189" s="40" t="s">
        <v>240</v>
      </c>
      <c r="R189" s="40"/>
      <c r="S189" s="40"/>
      <c r="T189" s="40"/>
      <c r="U189" s="40"/>
      <c r="V189" s="40"/>
      <c r="W189" s="40"/>
      <c r="X189" s="40"/>
      <c r="Y189" s="40"/>
      <c r="Z189" s="40"/>
      <c r="AA189" s="40"/>
      <c r="AB189" s="40"/>
      <c r="AC189" s="40"/>
      <c r="AD189" s="40"/>
      <c r="AE189" s="40"/>
      <c r="AF189" s="40"/>
      <c r="AG189" s="40"/>
      <c r="AH189" s="40"/>
      <c r="AI189" s="44" t="s">
        <v>680</v>
      </c>
      <c r="AJ189" s="40" t="s">
        <v>596</v>
      </c>
      <c r="AK189" s="40" t="s">
        <v>595</v>
      </c>
      <c r="AL189" s="40" t="s">
        <v>599</v>
      </c>
      <c r="AM189" s="40"/>
      <c r="AN189" s="40"/>
      <c r="AO189" s="40"/>
    </row>
    <row r="190" spans="1:41" ht="14" x14ac:dyDescent="0.15">
      <c r="A190" s="29">
        <v>43738.749060706017</v>
      </c>
      <c r="B190" s="40" t="s">
        <v>141</v>
      </c>
      <c r="C190" s="49" t="s">
        <v>210</v>
      </c>
      <c r="D190" s="40"/>
      <c r="E190" s="40" t="str">
        <f t="shared" si="0"/>
        <v>Manor Early College High School</v>
      </c>
      <c r="F190" s="41" t="str">
        <f t="shared" si="19"/>
        <v>Jay Rodriguez</v>
      </c>
      <c r="G190" s="42">
        <f t="shared" si="14"/>
        <v>1</v>
      </c>
      <c r="H190" s="40">
        <f t="shared" si="15"/>
        <v>1</v>
      </c>
      <c r="I190" s="40">
        <f t="shared" si="16"/>
        <v>1</v>
      </c>
      <c r="J190" s="40">
        <f t="shared" si="17"/>
        <v>2</v>
      </c>
      <c r="K190" s="40">
        <f t="shared" si="18"/>
        <v>1</v>
      </c>
      <c r="L190" s="43">
        <v>5</v>
      </c>
      <c r="M190" s="40"/>
      <c r="N190" s="40"/>
      <c r="O190" s="40"/>
      <c r="P190" s="40"/>
      <c r="Q190" s="40" t="s">
        <v>237</v>
      </c>
      <c r="R190" s="40"/>
      <c r="S190" s="40"/>
      <c r="T190" s="40"/>
      <c r="U190" s="40"/>
      <c r="V190" s="40"/>
      <c r="W190" s="40"/>
      <c r="X190" s="40"/>
      <c r="Y190" s="40"/>
      <c r="Z190" s="40"/>
      <c r="AA190" s="40"/>
      <c r="AB190" s="40"/>
      <c r="AC190" s="40"/>
      <c r="AD190" s="40"/>
      <c r="AE190" s="40"/>
      <c r="AF190" s="40"/>
      <c r="AG190" s="40"/>
      <c r="AH190" s="40"/>
      <c r="AI190" s="44" t="s">
        <v>681</v>
      </c>
      <c r="AJ190" s="40" t="s">
        <v>596</v>
      </c>
      <c r="AK190" s="40" t="s">
        <v>611</v>
      </c>
      <c r="AL190" s="40" t="s">
        <v>599</v>
      </c>
      <c r="AM190" s="40"/>
      <c r="AN190" s="40"/>
      <c r="AO190" s="40"/>
    </row>
    <row r="191" spans="1:41" ht="14" x14ac:dyDescent="0.15">
      <c r="A191" s="29">
        <v>43738.74920914352</v>
      </c>
      <c r="B191" s="40" t="s">
        <v>141</v>
      </c>
      <c r="C191" s="49" t="s">
        <v>210</v>
      </c>
      <c r="D191" s="40"/>
      <c r="E191" s="40" t="str">
        <f t="shared" si="0"/>
        <v>Manor Early College High School</v>
      </c>
      <c r="F191" s="51" t="str">
        <f t="shared" si="19"/>
        <v>Nilmarie Gonzalez-Ugarte</v>
      </c>
      <c r="G191" s="42">
        <f t="shared" si="14"/>
        <v>1</v>
      </c>
      <c r="H191" s="40">
        <f t="shared" si="15"/>
        <v>1</v>
      </c>
      <c r="I191" s="40">
        <f t="shared" si="16"/>
        <v>1</v>
      </c>
      <c r="J191" s="40">
        <f t="shared" si="17"/>
        <v>2</v>
      </c>
      <c r="K191" s="40">
        <f t="shared" si="18"/>
        <v>1</v>
      </c>
      <c r="L191" s="43">
        <v>5</v>
      </c>
      <c r="M191" s="40"/>
      <c r="N191" s="40"/>
      <c r="O191" s="40"/>
      <c r="P191" s="40"/>
      <c r="Q191" s="49" t="s">
        <v>230</v>
      </c>
      <c r="R191" s="40"/>
      <c r="S191" s="40"/>
      <c r="T191" s="40"/>
      <c r="U191" s="40"/>
      <c r="V191" s="40"/>
      <c r="W191" s="40"/>
      <c r="X191" s="40"/>
      <c r="Y191" s="40"/>
      <c r="Z191" s="40"/>
      <c r="AA191" s="40"/>
      <c r="AB191" s="40"/>
      <c r="AC191" s="40"/>
      <c r="AD191" s="40"/>
      <c r="AE191" s="40"/>
      <c r="AF191" s="40"/>
      <c r="AG191" s="40"/>
      <c r="AH191" s="40"/>
      <c r="AI191" s="44" t="s">
        <v>682</v>
      </c>
      <c r="AJ191" s="40" t="s">
        <v>596</v>
      </c>
      <c r="AK191" s="40" t="s">
        <v>611</v>
      </c>
      <c r="AL191" s="40" t="s">
        <v>599</v>
      </c>
      <c r="AM191" s="40"/>
      <c r="AN191" s="40"/>
      <c r="AO191" s="40"/>
    </row>
    <row r="192" spans="1:41" ht="14" x14ac:dyDescent="0.15">
      <c r="A192" s="29">
        <v>43738.74933835648</v>
      </c>
      <c r="B192" s="40" t="s">
        <v>141</v>
      </c>
      <c r="C192" s="49" t="s">
        <v>210</v>
      </c>
      <c r="D192" s="40"/>
      <c r="E192" s="40" t="str">
        <f t="shared" si="0"/>
        <v>Manor Early College High School</v>
      </c>
      <c r="F192" s="41" t="str">
        <f t="shared" si="19"/>
        <v>Paw Wah</v>
      </c>
      <c r="G192" s="42">
        <f t="shared" si="14"/>
        <v>1</v>
      </c>
      <c r="H192" s="40">
        <f t="shared" si="15"/>
        <v>1</v>
      </c>
      <c r="I192" s="40">
        <f t="shared" si="16"/>
        <v>1</v>
      </c>
      <c r="J192" s="40">
        <f t="shared" si="17"/>
        <v>2</v>
      </c>
      <c r="K192" s="40">
        <f t="shared" si="18"/>
        <v>1</v>
      </c>
      <c r="L192" s="43">
        <v>5</v>
      </c>
      <c r="M192" s="40"/>
      <c r="N192" s="40"/>
      <c r="O192" s="40"/>
      <c r="P192" s="40"/>
      <c r="Q192" s="40" t="s">
        <v>226</v>
      </c>
      <c r="R192" s="40"/>
      <c r="S192" s="40"/>
      <c r="T192" s="40"/>
      <c r="U192" s="40"/>
      <c r="V192" s="40"/>
      <c r="W192" s="40"/>
      <c r="X192" s="40"/>
      <c r="Y192" s="40"/>
      <c r="Z192" s="40"/>
      <c r="AA192" s="40"/>
      <c r="AB192" s="40"/>
      <c r="AC192" s="40"/>
      <c r="AD192" s="40"/>
      <c r="AE192" s="40"/>
      <c r="AF192" s="40"/>
      <c r="AG192" s="40"/>
      <c r="AH192" s="40"/>
      <c r="AI192" s="44" t="s">
        <v>683</v>
      </c>
      <c r="AJ192" s="40" t="s">
        <v>596</v>
      </c>
      <c r="AK192" s="40" t="s">
        <v>611</v>
      </c>
      <c r="AL192" s="40" t="s">
        <v>599</v>
      </c>
      <c r="AM192" s="40"/>
      <c r="AN192" s="40"/>
      <c r="AO192" s="40"/>
    </row>
    <row r="193" spans="1:41" ht="14" x14ac:dyDescent="0.15">
      <c r="A193" s="29">
        <v>43738.749462141204</v>
      </c>
      <c r="B193" s="40" t="s">
        <v>141</v>
      </c>
      <c r="C193" s="49" t="s">
        <v>210</v>
      </c>
      <c r="D193" s="40"/>
      <c r="E193" s="40" t="str">
        <f t="shared" si="0"/>
        <v>Manor Early College High School</v>
      </c>
      <c r="F193" s="41" t="str">
        <f t="shared" si="19"/>
        <v>Dijonay Thomas</v>
      </c>
      <c r="G193" s="42">
        <f t="shared" si="14"/>
        <v>1</v>
      </c>
      <c r="H193" s="40">
        <f t="shared" si="15"/>
        <v>1</v>
      </c>
      <c r="I193" s="40">
        <f t="shared" si="16"/>
        <v>1</v>
      </c>
      <c r="J193" s="40">
        <f t="shared" si="17"/>
        <v>2</v>
      </c>
      <c r="K193" s="40">
        <f t="shared" si="18"/>
        <v>1</v>
      </c>
      <c r="L193" s="43">
        <v>5</v>
      </c>
      <c r="M193" s="40"/>
      <c r="N193" s="40"/>
      <c r="O193" s="40"/>
      <c r="P193" s="40"/>
      <c r="Q193" s="40" t="s">
        <v>246</v>
      </c>
      <c r="R193" s="40"/>
      <c r="S193" s="40"/>
      <c r="T193" s="40"/>
      <c r="U193" s="40"/>
      <c r="V193" s="40"/>
      <c r="W193" s="40"/>
      <c r="X193" s="40"/>
      <c r="Y193" s="40"/>
      <c r="Z193" s="40"/>
      <c r="AA193" s="40"/>
      <c r="AB193" s="40"/>
      <c r="AC193" s="40"/>
      <c r="AD193" s="40"/>
      <c r="AE193" s="40"/>
      <c r="AF193" s="40"/>
      <c r="AG193" s="40"/>
      <c r="AH193" s="40"/>
      <c r="AI193" s="44" t="s">
        <v>684</v>
      </c>
      <c r="AJ193" s="40" t="s">
        <v>596</v>
      </c>
      <c r="AK193" s="40" t="s">
        <v>595</v>
      </c>
      <c r="AL193" s="40" t="s">
        <v>599</v>
      </c>
      <c r="AM193" s="40"/>
      <c r="AN193" s="40"/>
      <c r="AO193" s="40"/>
    </row>
    <row r="194" spans="1:41" ht="14" x14ac:dyDescent="0.15">
      <c r="A194" s="29">
        <v>43738.749789502312</v>
      </c>
      <c r="B194" s="40" t="s">
        <v>141</v>
      </c>
      <c r="C194" s="49" t="s">
        <v>210</v>
      </c>
      <c r="D194" s="40"/>
      <c r="E194" s="40" t="str">
        <f t="shared" si="0"/>
        <v>Manor Early College High School</v>
      </c>
      <c r="F194" s="41" t="str">
        <f t="shared" si="19"/>
        <v>Timothy Villegas</v>
      </c>
      <c r="G194" s="42">
        <f t="shared" si="14"/>
        <v>1</v>
      </c>
      <c r="H194" s="40">
        <f t="shared" si="15"/>
        <v>1</v>
      </c>
      <c r="I194" s="40">
        <f t="shared" si="16"/>
        <v>1</v>
      </c>
      <c r="J194" s="40">
        <f t="shared" si="17"/>
        <v>2</v>
      </c>
      <c r="K194" s="40">
        <f t="shared" si="18"/>
        <v>1</v>
      </c>
      <c r="L194" s="43">
        <v>5</v>
      </c>
      <c r="M194" s="40"/>
      <c r="N194" s="40"/>
      <c r="O194" s="40"/>
      <c r="P194" s="40"/>
      <c r="Q194" s="40" t="s">
        <v>216</v>
      </c>
      <c r="R194" s="40"/>
      <c r="S194" s="40"/>
      <c r="T194" s="40"/>
      <c r="U194" s="40"/>
      <c r="V194" s="40"/>
      <c r="W194" s="40"/>
      <c r="X194" s="40"/>
      <c r="Y194" s="40"/>
      <c r="Z194" s="40"/>
      <c r="AA194" s="40"/>
      <c r="AB194" s="40"/>
      <c r="AC194" s="40"/>
      <c r="AD194" s="40"/>
      <c r="AE194" s="40"/>
      <c r="AF194" s="40"/>
      <c r="AG194" s="40"/>
      <c r="AH194" s="40"/>
      <c r="AI194" s="44" t="s">
        <v>608</v>
      </c>
      <c r="AJ194" s="40" t="s">
        <v>596</v>
      </c>
      <c r="AK194" s="40" t="s">
        <v>611</v>
      </c>
      <c r="AL194" s="40" t="s">
        <v>599</v>
      </c>
      <c r="AM194" s="40"/>
      <c r="AN194" s="40"/>
      <c r="AO194" s="40"/>
    </row>
    <row r="195" spans="1:41" ht="14" x14ac:dyDescent="0.15">
      <c r="A195" s="29">
        <v>43738.749897222224</v>
      </c>
      <c r="B195" s="40" t="s">
        <v>141</v>
      </c>
      <c r="C195" s="49" t="s">
        <v>210</v>
      </c>
      <c r="D195" s="40"/>
      <c r="E195" s="40" t="str">
        <f t="shared" si="0"/>
        <v>Manor Early College High School</v>
      </c>
      <c r="F195" s="41" t="str">
        <f t="shared" si="19"/>
        <v>Shiron Hamlin Jr.</v>
      </c>
      <c r="G195" s="42">
        <f t="shared" si="14"/>
        <v>0.6</v>
      </c>
      <c r="H195" s="40">
        <f t="shared" si="15"/>
        <v>1</v>
      </c>
      <c r="I195" s="40">
        <f t="shared" si="16"/>
        <v>0</v>
      </c>
      <c r="J195" s="40">
        <f t="shared" si="17"/>
        <v>1</v>
      </c>
      <c r="K195" s="40">
        <f t="shared" si="18"/>
        <v>1</v>
      </c>
      <c r="L195" s="43">
        <v>5</v>
      </c>
      <c r="M195" s="40"/>
      <c r="N195" s="40"/>
      <c r="O195" s="40"/>
      <c r="P195" s="40"/>
      <c r="Q195" s="40" t="s">
        <v>211</v>
      </c>
      <c r="R195" s="40"/>
      <c r="S195" s="40"/>
      <c r="T195" s="40"/>
      <c r="U195" s="40"/>
      <c r="V195" s="40"/>
      <c r="W195" s="40"/>
      <c r="X195" s="40"/>
      <c r="Y195" s="40"/>
      <c r="Z195" s="40"/>
      <c r="AA195" s="40"/>
      <c r="AB195" s="40"/>
      <c r="AC195" s="40"/>
      <c r="AD195" s="40"/>
      <c r="AE195" s="40"/>
      <c r="AF195" s="40"/>
      <c r="AG195" s="40"/>
      <c r="AH195" s="40"/>
      <c r="AI195" s="44" t="s">
        <v>685</v>
      </c>
      <c r="AJ195" s="40" t="s">
        <v>649</v>
      </c>
      <c r="AK195" s="40" t="s">
        <v>604</v>
      </c>
      <c r="AL195" s="40" t="s">
        <v>599</v>
      </c>
      <c r="AM195" s="40"/>
      <c r="AN195" s="40"/>
      <c r="AO195" s="40"/>
    </row>
    <row r="196" spans="1:41" ht="14" x14ac:dyDescent="0.15">
      <c r="A196" s="29">
        <v>43738.750581863424</v>
      </c>
      <c r="B196" s="40" t="s">
        <v>141</v>
      </c>
      <c r="C196" s="49" t="s">
        <v>210</v>
      </c>
      <c r="D196" s="40"/>
      <c r="E196" s="40" t="str">
        <f t="shared" si="0"/>
        <v>Manor Early College High School</v>
      </c>
      <c r="F196" s="41" t="str">
        <f t="shared" si="19"/>
        <v>Maria Aldape</v>
      </c>
      <c r="G196" s="42">
        <f t="shared" si="14"/>
        <v>1</v>
      </c>
      <c r="H196" s="40">
        <f t="shared" si="15"/>
        <v>1</v>
      </c>
      <c r="I196" s="40">
        <f t="shared" si="16"/>
        <v>1</v>
      </c>
      <c r="J196" s="40">
        <f t="shared" si="17"/>
        <v>2</v>
      </c>
      <c r="K196" s="40">
        <f t="shared" si="18"/>
        <v>1</v>
      </c>
      <c r="L196" s="43">
        <v>5</v>
      </c>
      <c r="M196" s="40"/>
      <c r="N196" s="40"/>
      <c r="O196" s="40"/>
      <c r="P196" s="40"/>
      <c r="Q196" s="40" t="s">
        <v>227</v>
      </c>
      <c r="R196" s="40"/>
      <c r="S196" s="40"/>
      <c r="T196" s="40"/>
      <c r="U196" s="40"/>
      <c r="V196" s="40"/>
      <c r="W196" s="40"/>
      <c r="X196" s="40"/>
      <c r="Y196" s="40"/>
      <c r="Z196" s="40"/>
      <c r="AA196" s="40"/>
      <c r="AB196" s="40"/>
      <c r="AC196" s="40"/>
      <c r="AD196" s="40"/>
      <c r="AE196" s="40"/>
      <c r="AF196" s="40"/>
      <c r="AG196" s="40"/>
      <c r="AH196" s="40"/>
      <c r="AI196" s="44" t="s">
        <v>608</v>
      </c>
      <c r="AJ196" s="40" t="s">
        <v>596</v>
      </c>
      <c r="AK196" s="40" t="s">
        <v>611</v>
      </c>
      <c r="AL196" s="40" t="s">
        <v>599</v>
      </c>
      <c r="AM196" s="40"/>
      <c r="AN196" s="40"/>
      <c r="AO196" s="40"/>
    </row>
    <row r="197" spans="1:41" ht="14" x14ac:dyDescent="0.15">
      <c r="A197" s="29">
        <v>43738.75089920139</v>
      </c>
      <c r="B197" s="40" t="s">
        <v>141</v>
      </c>
      <c r="C197" s="49" t="s">
        <v>210</v>
      </c>
      <c r="D197" s="40"/>
      <c r="E197" s="40" t="str">
        <f t="shared" si="0"/>
        <v>Manor Early College High School</v>
      </c>
      <c r="F197" s="41" t="str">
        <f t="shared" si="19"/>
        <v>Natalie Jones</v>
      </c>
      <c r="G197" s="42">
        <f t="shared" si="14"/>
        <v>0.8</v>
      </c>
      <c r="H197" s="40">
        <f t="shared" si="15"/>
        <v>1</v>
      </c>
      <c r="I197" s="40">
        <f t="shared" si="16"/>
        <v>1</v>
      </c>
      <c r="J197" s="40">
        <f t="shared" si="17"/>
        <v>2</v>
      </c>
      <c r="K197" s="40">
        <f t="shared" si="18"/>
        <v>0</v>
      </c>
      <c r="L197" s="43">
        <v>5</v>
      </c>
      <c r="M197" s="40"/>
      <c r="N197" s="40"/>
      <c r="O197" s="40"/>
      <c r="P197" s="40"/>
      <c r="Q197" s="40" t="s">
        <v>218</v>
      </c>
      <c r="R197" s="40"/>
      <c r="S197" s="40"/>
      <c r="T197" s="40"/>
      <c r="U197" s="40"/>
      <c r="V197" s="40"/>
      <c r="W197" s="40"/>
      <c r="X197" s="40"/>
      <c r="Y197" s="40"/>
      <c r="Z197" s="40"/>
      <c r="AA197" s="40"/>
      <c r="AB197" s="40"/>
      <c r="AC197" s="40"/>
      <c r="AD197" s="40"/>
      <c r="AE197" s="40"/>
      <c r="AF197" s="40"/>
      <c r="AG197" s="40"/>
      <c r="AH197" s="40"/>
      <c r="AI197" s="44" t="s">
        <v>686</v>
      </c>
      <c r="AJ197" s="40" t="s">
        <v>596</v>
      </c>
      <c r="AK197" s="40" t="s">
        <v>595</v>
      </c>
      <c r="AL197" s="40" t="s">
        <v>649</v>
      </c>
      <c r="AM197" s="40"/>
      <c r="AN197" s="40"/>
      <c r="AO197" s="40"/>
    </row>
    <row r="198" spans="1:41" ht="14" x14ac:dyDescent="0.15">
      <c r="A198" s="29">
        <v>43738.751385833333</v>
      </c>
      <c r="B198" s="40" t="s">
        <v>141</v>
      </c>
      <c r="C198" s="49" t="s">
        <v>210</v>
      </c>
      <c r="D198" s="40"/>
      <c r="E198" s="40" t="str">
        <f t="shared" si="0"/>
        <v>Manor Early College High School</v>
      </c>
      <c r="F198" s="41" t="str">
        <f t="shared" si="19"/>
        <v>Ashley Krang</v>
      </c>
      <c r="G198" s="42">
        <f t="shared" si="14"/>
        <v>0.8</v>
      </c>
      <c r="H198" s="40">
        <f t="shared" si="15"/>
        <v>1</v>
      </c>
      <c r="I198" s="40">
        <f t="shared" si="16"/>
        <v>1</v>
      </c>
      <c r="J198" s="40">
        <f t="shared" si="17"/>
        <v>2</v>
      </c>
      <c r="K198" s="40">
        <f t="shared" si="18"/>
        <v>0</v>
      </c>
      <c r="L198" s="43">
        <v>5</v>
      </c>
      <c r="M198" s="40"/>
      <c r="N198" s="40"/>
      <c r="O198" s="40"/>
      <c r="P198" s="40"/>
      <c r="Q198" s="40" t="s">
        <v>224</v>
      </c>
      <c r="R198" s="40"/>
      <c r="S198" s="40"/>
      <c r="T198" s="40"/>
      <c r="U198" s="40"/>
      <c r="V198" s="40"/>
      <c r="W198" s="40"/>
      <c r="X198" s="40"/>
      <c r="Y198" s="40"/>
      <c r="Z198" s="40"/>
      <c r="AA198" s="40"/>
      <c r="AB198" s="40"/>
      <c r="AC198" s="40"/>
      <c r="AD198" s="40"/>
      <c r="AE198" s="40"/>
      <c r="AF198" s="40"/>
      <c r="AG198" s="40"/>
      <c r="AH198" s="40"/>
      <c r="AI198" s="44" t="s">
        <v>687</v>
      </c>
      <c r="AJ198" s="40" t="s">
        <v>596</v>
      </c>
      <c r="AK198" s="40" t="s">
        <v>595</v>
      </c>
      <c r="AL198" s="40" t="s">
        <v>596</v>
      </c>
      <c r="AM198" s="40"/>
      <c r="AN198" s="40"/>
      <c r="AO198" s="40"/>
    </row>
    <row r="199" spans="1:41" ht="14" x14ac:dyDescent="0.15">
      <c r="A199" s="29">
        <v>43738.75205466435</v>
      </c>
      <c r="B199" s="40" t="s">
        <v>141</v>
      </c>
      <c r="C199" s="49" t="s">
        <v>210</v>
      </c>
      <c r="D199" s="40"/>
      <c r="E199" s="40" t="str">
        <f t="shared" si="0"/>
        <v>Manor Early College High School</v>
      </c>
      <c r="F199" s="41" t="str">
        <f t="shared" si="19"/>
        <v>Yael Sanchez</v>
      </c>
      <c r="G199" s="42">
        <f t="shared" si="14"/>
        <v>1</v>
      </c>
      <c r="H199" s="40">
        <f t="shared" si="15"/>
        <v>1</v>
      </c>
      <c r="I199" s="40">
        <f t="shared" si="16"/>
        <v>1</v>
      </c>
      <c r="J199" s="40">
        <f t="shared" si="17"/>
        <v>2</v>
      </c>
      <c r="K199" s="40">
        <f t="shared" si="18"/>
        <v>1</v>
      </c>
      <c r="L199" s="43">
        <v>5</v>
      </c>
      <c r="M199" s="40"/>
      <c r="N199" s="40"/>
      <c r="O199" s="40"/>
      <c r="P199" s="40"/>
      <c r="Q199" s="40" t="s">
        <v>229</v>
      </c>
      <c r="R199" s="40"/>
      <c r="S199" s="40"/>
      <c r="T199" s="40"/>
      <c r="U199" s="40"/>
      <c r="V199" s="40"/>
      <c r="W199" s="40"/>
      <c r="X199" s="40"/>
      <c r="Y199" s="40"/>
      <c r="Z199" s="40"/>
      <c r="AA199" s="40"/>
      <c r="AB199" s="40"/>
      <c r="AC199" s="40"/>
      <c r="AD199" s="40"/>
      <c r="AE199" s="40"/>
      <c r="AF199" s="40"/>
      <c r="AG199" s="40"/>
      <c r="AH199" s="40"/>
      <c r="AI199" s="44" t="s">
        <v>688</v>
      </c>
      <c r="AJ199" s="40" t="s">
        <v>596</v>
      </c>
      <c r="AK199" s="40" t="s">
        <v>595</v>
      </c>
      <c r="AL199" s="40" t="s">
        <v>599</v>
      </c>
      <c r="AM199" s="40"/>
      <c r="AN199" s="40"/>
      <c r="AO199" s="45"/>
    </row>
    <row r="200" spans="1:41" ht="14" x14ac:dyDescent="0.15">
      <c r="A200" s="29">
        <v>43738.752172916662</v>
      </c>
      <c r="B200" s="40" t="s">
        <v>141</v>
      </c>
      <c r="C200" s="49" t="s">
        <v>210</v>
      </c>
      <c r="D200" s="40"/>
      <c r="E200" s="40" t="str">
        <f t="shared" si="0"/>
        <v>Manor Early College High School</v>
      </c>
      <c r="F200" s="41" t="str">
        <f t="shared" si="19"/>
        <v>Leondre Russell</v>
      </c>
      <c r="G200" s="42">
        <f t="shared" si="14"/>
        <v>1</v>
      </c>
      <c r="H200" s="40">
        <f t="shared" si="15"/>
        <v>1</v>
      </c>
      <c r="I200" s="40">
        <f t="shared" si="16"/>
        <v>1</v>
      </c>
      <c r="J200" s="40">
        <f t="shared" si="17"/>
        <v>2</v>
      </c>
      <c r="K200" s="40">
        <f t="shared" si="18"/>
        <v>1</v>
      </c>
      <c r="L200" s="43">
        <v>5</v>
      </c>
      <c r="M200" s="40"/>
      <c r="N200" s="40"/>
      <c r="O200" s="40"/>
      <c r="P200" s="40"/>
      <c r="Q200" s="40" t="s">
        <v>236</v>
      </c>
      <c r="R200" s="40"/>
      <c r="S200" s="40"/>
      <c r="T200" s="40"/>
      <c r="U200" s="40"/>
      <c r="V200" s="40"/>
      <c r="W200" s="40"/>
      <c r="X200" s="40"/>
      <c r="Y200" s="40"/>
      <c r="Z200" s="40"/>
      <c r="AA200" s="40"/>
      <c r="AB200" s="40"/>
      <c r="AC200" s="40"/>
      <c r="AD200" s="40"/>
      <c r="AE200" s="40"/>
      <c r="AF200" s="40"/>
      <c r="AG200" s="40"/>
      <c r="AH200" s="40"/>
      <c r="AI200" s="44" t="s">
        <v>689</v>
      </c>
      <c r="AJ200" s="40" t="s">
        <v>596</v>
      </c>
      <c r="AK200" s="40" t="s">
        <v>595</v>
      </c>
      <c r="AL200" s="40" t="s">
        <v>599</v>
      </c>
      <c r="AM200" s="40"/>
      <c r="AN200" s="40"/>
      <c r="AO200" s="40"/>
    </row>
    <row r="201" spans="1:41" ht="14" x14ac:dyDescent="0.15">
      <c r="A201" s="29">
        <v>43738.752863402777</v>
      </c>
      <c r="B201" s="40" t="s">
        <v>141</v>
      </c>
      <c r="C201" s="49" t="s">
        <v>210</v>
      </c>
      <c r="D201" s="40"/>
      <c r="E201" s="40" t="str">
        <f t="shared" si="0"/>
        <v>Manor Early College High School</v>
      </c>
      <c r="F201" s="41" t="str">
        <f t="shared" si="19"/>
        <v>Diego Garcia</v>
      </c>
      <c r="G201" s="42">
        <f t="shared" si="14"/>
        <v>1</v>
      </c>
      <c r="H201" s="40">
        <f t="shared" si="15"/>
        <v>1</v>
      </c>
      <c r="I201" s="40">
        <f t="shared" si="16"/>
        <v>1</v>
      </c>
      <c r="J201" s="40">
        <f t="shared" si="17"/>
        <v>2</v>
      </c>
      <c r="K201" s="40">
        <f t="shared" si="18"/>
        <v>1</v>
      </c>
      <c r="L201" s="43">
        <v>5</v>
      </c>
      <c r="M201" s="40"/>
      <c r="N201" s="40"/>
      <c r="O201" s="40"/>
      <c r="P201" s="40"/>
      <c r="Q201" s="40" t="s">
        <v>241</v>
      </c>
      <c r="R201" s="40"/>
      <c r="S201" s="40"/>
      <c r="T201" s="40"/>
      <c r="U201" s="40"/>
      <c r="V201" s="40"/>
      <c r="W201" s="40"/>
      <c r="X201" s="40"/>
      <c r="Y201" s="40"/>
      <c r="Z201" s="40"/>
      <c r="AA201" s="40"/>
      <c r="AB201" s="40"/>
      <c r="AC201" s="40"/>
      <c r="AD201" s="40"/>
      <c r="AE201" s="40"/>
      <c r="AF201" s="40"/>
      <c r="AG201" s="40"/>
      <c r="AH201" s="40"/>
      <c r="AI201" s="44" t="s">
        <v>690</v>
      </c>
      <c r="AJ201" s="40" t="s">
        <v>596</v>
      </c>
      <c r="AK201" s="40" t="s">
        <v>595</v>
      </c>
      <c r="AL201" s="40" t="s">
        <v>599</v>
      </c>
      <c r="AM201" s="40"/>
      <c r="AN201" s="40"/>
      <c r="AO201" s="40"/>
    </row>
    <row r="202" spans="1:41" ht="14" x14ac:dyDescent="0.15">
      <c r="A202" s="29">
        <v>43738.753188807867</v>
      </c>
      <c r="B202" s="40" t="s">
        <v>141</v>
      </c>
      <c r="C202" s="49" t="s">
        <v>210</v>
      </c>
      <c r="D202" s="40"/>
      <c r="E202" s="40" t="str">
        <f t="shared" si="0"/>
        <v>Manor Early College High School</v>
      </c>
      <c r="F202" s="41" t="str">
        <f t="shared" si="19"/>
        <v>Michael Castillo</v>
      </c>
      <c r="G202" s="42">
        <f t="shared" si="14"/>
        <v>1</v>
      </c>
      <c r="H202" s="40">
        <f t="shared" si="15"/>
        <v>1</v>
      </c>
      <c r="I202" s="40">
        <f t="shared" si="16"/>
        <v>1</v>
      </c>
      <c r="J202" s="40">
        <f t="shared" si="17"/>
        <v>2</v>
      </c>
      <c r="K202" s="40">
        <f t="shared" si="18"/>
        <v>1</v>
      </c>
      <c r="L202" s="43">
        <v>5</v>
      </c>
      <c r="M202" s="40"/>
      <c r="N202" s="40"/>
      <c r="O202" s="40"/>
      <c r="P202" s="40"/>
      <c r="Q202" s="40" t="s">
        <v>242</v>
      </c>
      <c r="R202" s="40"/>
      <c r="S202" s="40"/>
      <c r="T202" s="40"/>
      <c r="U202" s="40"/>
      <c r="V202" s="40"/>
      <c r="W202" s="40"/>
      <c r="X202" s="40"/>
      <c r="Y202" s="40"/>
      <c r="Z202" s="40"/>
      <c r="AA202" s="40"/>
      <c r="AB202" s="40"/>
      <c r="AC202" s="40"/>
      <c r="AD202" s="40"/>
      <c r="AE202" s="40"/>
      <c r="AF202" s="40"/>
      <c r="AG202" s="40"/>
      <c r="AH202" s="40"/>
      <c r="AI202" s="44" t="s">
        <v>691</v>
      </c>
      <c r="AJ202" s="40" t="s">
        <v>596</v>
      </c>
      <c r="AK202" s="40" t="s">
        <v>595</v>
      </c>
      <c r="AL202" s="40" t="s">
        <v>599</v>
      </c>
      <c r="AM202" s="40"/>
      <c r="AN202" s="40"/>
      <c r="AO202" s="40"/>
    </row>
    <row r="203" spans="1:41" ht="14" x14ac:dyDescent="0.15">
      <c r="A203" s="29">
        <v>43738.753336770838</v>
      </c>
      <c r="B203" s="40" t="s">
        <v>141</v>
      </c>
      <c r="C203" s="49" t="s">
        <v>210</v>
      </c>
      <c r="D203" s="40"/>
      <c r="E203" s="40" t="str">
        <f t="shared" si="0"/>
        <v>Manor Early College High School</v>
      </c>
      <c r="F203" s="41" t="str">
        <f t="shared" si="19"/>
        <v>Kaiya Clay</v>
      </c>
      <c r="G203" s="42">
        <f t="shared" si="14"/>
        <v>0.4</v>
      </c>
      <c r="H203" s="40">
        <f t="shared" si="15"/>
        <v>1</v>
      </c>
      <c r="I203" s="40">
        <f t="shared" si="16"/>
        <v>1</v>
      </c>
      <c r="J203" s="40">
        <f t="shared" si="17"/>
        <v>0</v>
      </c>
      <c r="K203" s="40">
        <f t="shared" si="18"/>
        <v>0</v>
      </c>
      <c r="L203" s="43">
        <v>5</v>
      </c>
      <c r="M203" s="40"/>
      <c r="N203" s="40"/>
      <c r="O203" s="40"/>
      <c r="P203" s="40"/>
      <c r="Q203" s="40" t="s">
        <v>692</v>
      </c>
      <c r="R203" s="40"/>
      <c r="S203" s="40"/>
      <c r="T203" s="40"/>
      <c r="U203" s="40"/>
      <c r="V203" s="40"/>
      <c r="W203" s="40"/>
      <c r="X203" s="40"/>
      <c r="Y203" s="40"/>
      <c r="Z203" s="40"/>
      <c r="AA203" s="40"/>
      <c r="AB203" s="40"/>
      <c r="AC203" s="40"/>
      <c r="AD203" s="40"/>
      <c r="AE203" s="40"/>
      <c r="AF203" s="40"/>
      <c r="AG203" s="40"/>
      <c r="AH203" s="40"/>
      <c r="AI203" s="44" t="s">
        <v>693</v>
      </c>
      <c r="AJ203" s="40" t="s">
        <v>596</v>
      </c>
      <c r="AK203" s="40" t="s">
        <v>616</v>
      </c>
      <c r="AL203" s="40" t="s">
        <v>596</v>
      </c>
      <c r="AM203" s="40"/>
      <c r="AN203" s="40"/>
      <c r="AO203" s="40"/>
    </row>
    <row r="204" spans="1:41" ht="14" x14ac:dyDescent="0.15">
      <c r="A204" s="29">
        <v>43738.75437386574</v>
      </c>
      <c r="B204" s="40" t="s">
        <v>141</v>
      </c>
      <c r="C204" s="49" t="s">
        <v>210</v>
      </c>
      <c r="D204" s="40"/>
      <c r="E204" s="40" t="str">
        <f t="shared" si="0"/>
        <v>Manor Early College High School</v>
      </c>
      <c r="F204" s="41" t="str">
        <f t="shared" si="19"/>
        <v>Valeria Resendiz</v>
      </c>
      <c r="G204" s="42">
        <f t="shared" si="14"/>
        <v>1</v>
      </c>
      <c r="H204" s="40">
        <f t="shared" si="15"/>
        <v>1</v>
      </c>
      <c r="I204" s="40">
        <f t="shared" si="16"/>
        <v>1</v>
      </c>
      <c r="J204" s="40">
        <f t="shared" si="17"/>
        <v>2</v>
      </c>
      <c r="K204" s="40">
        <f t="shared" si="18"/>
        <v>1</v>
      </c>
      <c r="L204" s="43">
        <v>5</v>
      </c>
      <c r="M204" s="40"/>
      <c r="N204" s="40"/>
      <c r="O204" s="40"/>
      <c r="P204" s="40"/>
      <c r="Q204" s="40" t="s">
        <v>231</v>
      </c>
      <c r="R204" s="40"/>
      <c r="S204" s="40"/>
      <c r="T204" s="40"/>
      <c r="U204" s="40"/>
      <c r="V204" s="40"/>
      <c r="W204" s="40"/>
      <c r="X204" s="40"/>
      <c r="Y204" s="40"/>
      <c r="Z204" s="40"/>
      <c r="AA204" s="40"/>
      <c r="AB204" s="40"/>
      <c r="AC204" s="40"/>
      <c r="AD204" s="40"/>
      <c r="AE204" s="40"/>
      <c r="AF204" s="40"/>
      <c r="AG204" s="40"/>
      <c r="AH204" s="40"/>
      <c r="AI204" s="44" t="s">
        <v>694</v>
      </c>
      <c r="AJ204" s="40" t="s">
        <v>596</v>
      </c>
      <c r="AK204" s="40" t="s">
        <v>595</v>
      </c>
      <c r="AL204" s="40" t="s">
        <v>599</v>
      </c>
      <c r="AM204" s="40"/>
      <c r="AN204" s="40"/>
      <c r="AO204" s="40"/>
    </row>
    <row r="205" spans="1:41" ht="14" x14ac:dyDescent="0.15">
      <c r="A205" s="29">
        <v>43740.745446805551</v>
      </c>
      <c r="B205" s="40" t="s">
        <v>141</v>
      </c>
      <c r="C205" s="49" t="s">
        <v>210</v>
      </c>
      <c r="D205" s="40"/>
      <c r="E205" s="40" t="str">
        <f t="shared" si="0"/>
        <v>Manor Early College High School</v>
      </c>
      <c r="F205" s="41" t="str">
        <f t="shared" si="19"/>
        <v>Rudy Morales Hernandez</v>
      </c>
      <c r="G205" s="42">
        <f t="shared" si="14"/>
        <v>0.8</v>
      </c>
      <c r="H205" s="40">
        <f t="shared" si="15"/>
        <v>1</v>
      </c>
      <c r="I205" s="40">
        <f t="shared" si="16"/>
        <v>1</v>
      </c>
      <c r="J205" s="40">
        <f t="shared" si="17"/>
        <v>2</v>
      </c>
      <c r="K205" s="40">
        <f t="shared" si="18"/>
        <v>0</v>
      </c>
      <c r="L205" s="43">
        <v>5</v>
      </c>
      <c r="M205" s="40"/>
      <c r="N205" s="40"/>
      <c r="O205" s="40"/>
      <c r="P205" s="40"/>
      <c r="Q205" s="40" t="s">
        <v>215</v>
      </c>
      <c r="R205" s="40"/>
      <c r="S205" s="40"/>
      <c r="T205" s="40"/>
      <c r="U205" s="40"/>
      <c r="V205" s="40"/>
      <c r="W205" s="40"/>
      <c r="X205" s="40"/>
      <c r="Y205" s="40"/>
      <c r="Z205" s="40"/>
      <c r="AA205" s="40"/>
      <c r="AB205" s="40"/>
      <c r="AC205" s="40"/>
      <c r="AD205" s="40"/>
      <c r="AE205" s="40"/>
      <c r="AF205" s="40"/>
      <c r="AG205" s="40"/>
      <c r="AH205" s="40"/>
      <c r="AI205" s="44" t="s">
        <v>695</v>
      </c>
      <c r="AJ205" s="40" t="s">
        <v>596</v>
      </c>
      <c r="AK205" s="40" t="s">
        <v>595</v>
      </c>
      <c r="AL205" s="40" t="s">
        <v>696</v>
      </c>
      <c r="AM205" s="40"/>
      <c r="AN205" s="40"/>
      <c r="AO205" s="45"/>
    </row>
    <row r="206" spans="1:41" ht="14" x14ac:dyDescent="0.15">
      <c r="A206" s="29">
        <v>43738.746554247686</v>
      </c>
      <c r="B206" s="40" t="s">
        <v>141</v>
      </c>
      <c r="C206" s="40" t="s">
        <v>234</v>
      </c>
      <c r="D206" s="40"/>
      <c r="E206" s="40" t="str">
        <f t="shared" si="0"/>
        <v>Manor High School</v>
      </c>
      <c r="F206" s="41" t="str">
        <f t="shared" si="19"/>
        <v>Salemata Diallo</v>
      </c>
      <c r="G206" s="42">
        <f t="shared" si="14"/>
        <v>0.4</v>
      </c>
      <c r="H206" s="40">
        <f t="shared" si="15"/>
        <v>0</v>
      </c>
      <c r="I206" s="40">
        <f t="shared" si="16"/>
        <v>0</v>
      </c>
      <c r="J206" s="40">
        <f t="shared" si="17"/>
        <v>2</v>
      </c>
      <c r="K206" s="40">
        <f t="shared" si="18"/>
        <v>0</v>
      </c>
      <c r="L206" s="43">
        <v>5</v>
      </c>
      <c r="M206" s="40"/>
      <c r="N206" s="40"/>
      <c r="O206" s="40"/>
      <c r="P206" s="40"/>
      <c r="Q206" s="40"/>
      <c r="R206" s="40" t="s">
        <v>235</v>
      </c>
      <c r="S206" s="40"/>
      <c r="T206" s="40"/>
      <c r="U206" s="40"/>
      <c r="V206" s="40"/>
      <c r="W206" s="40"/>
      <c r="X206" s="40"/>
      <c r="Y206" s="40"/>
      <c r="Z206" s="40"/>
      <c r="AA206" s="40"/>
      <c r="AB206" s="40"/>
      <c r="AC206" s="40"/>
      <c r="AD206" s="40"/>
      <c r="AE206" s="40"/>
      <c r="AF206" s="40"/>
      <c r="AG206" s="40"/>
      <c r="AH206" s="40"/>
      <c r="AI206" s="40"/>
      <c r="AJ206" s="40" t="s">
        <v>594</v>
      </c>
      <c r="AK206" s="40" t="s">
        <v>595</v>
      </c>
      <c r="AL206" s="40" t="s">
        <v>696</v>
      </c>
      <c r="AM206" s="40"/>
      <c r="AN206" s="40"/>
      <c r="AO206" s="40"/>
    </row>
    <row r="207" spans="1:41" ht="14" x14ac:dyDescent="0.15">
      <c r="A207" s="29">
        <v>43738.749632071762</v>
      </c>
      <c r="B207" s="40" t="s">
        <v>141</v>
      </c>
      <c r="C207" s="40" t="s">
        <v>234</v>
      </c>
      <c r="D207" s="40"/>
      <c r="E207" s="40" t="str">
        <f t="shared" si="0"/>
        <v>Manor High School</v>
      </c>
      <c r="F207" s="41" t="str">
        <f t="shared" si="19"/>
        <v>Salemata Diallo</v>
      </c>
      <c r="G207" s="42">
        <f t="shared" si="14"/>
        <v>0.8</v>
      </c>
      <c r="H207" s="40">
        <f t="shared" si="15"/>
        <v>1</v>
      </c>
      <c r="I207" s="40">
        <f t="shared" si="16"/>
        <v>0</v>
      </c>
      <c r="J207" s="40">
        <f t="shared" si="17"/>
        <v>2</v>
      </c>
      <c r="K207" s="40">
        <f t="shared" si="18"/>
        <v>1</v>
      </c>
      <c r="L207" s="43">
        <v>5</v>
      </c>
      <c r="M207" s="40"/>
      <c r="N207" s="40"/>
      <c r="O207" s="40"/>
      <c r="P207" s="40"/>
      <c r="Q207" s="40"/>
      <c r="R207" s="40" t="s">
        <v>235</v>
      </c>
      <c r="S207" s="40"/>
      <c r="T207" s="40"/>
      <c r="U207" s="40"/>
      <c r="V207" s="40"/>
      <c r="W207" s="40"/>
      <c r="X207" s="40"/>
      <c r="Y207" s="40"/>
      <c r="Z207" s="40"/>
      <c r="AA207" s="40"/>
      <c r="AB207" s="40"/>
      <c r="AC207" s="40"/>
      <c r="AD207" s="40"/>
      <c r="AE207" s="40"/>
      <c r="AF207" s="40"/>
      <c r="AG207" s="40"/>
      <c r="AH207" s="40"/>
      <c r="AI207" s="44" t="s">
        <v>697</v>
      </c>
      <c r="AJ207" s="40" t="s">
        <v>594</v>
      </c>
      <c r="AK207" s="40" t="s">
        <v>595</v>
      </c>
      <c r="AL207" s="40" t="s">
        <v>599</v>
      </c>
      <c r="AM207" s="40"/>
      <c r="AN207" s="40"/>
      <c r="AO207" s="40"/>
    </row>
    <row r="208" spans="1:41" ht="14" x14ac:dyDescent="0.15">
      <c r="A208" s="29">
        <v>43738.749937581015</v>
      </c>
      <c r="B208" s="40" t="s">
        <v>141</v>
      </c>
      <c r="C208" s="40" t="s">
        <v>234</v>
      </c>
      <c r="D208" s="40"/>
      <c r="E208" s="40" t="str">
        <f t="shared" si="0"/>
        <v>Manor High School</v>
      </c>
      <c r="F208" s="41" t="str">
        <f t="shared" si="19"/>
        <v>Michelle Rodriguez</v>
      </c>
      <c r="G208" s="42">
        <f t="shared" si="14"/>
        <v>0.6</v>
      </c>
      <c r="H208" s="40">
        <f t="shared" si="15"/>
        <v>1</v>
      </c>
      <c r="I208" s="40">
        <f t="shared" si="16"/>
        <v>0</v>
      </c>
      <c r="J208" s="40">
        <f t="shared" si="17"/>
        <v>2</v>
      </c>
      <c r="K208" s="40">
        <f t="shared" si="18"/>
        <v>0</v>
      </c>
      <c r="L208" s="43">
        <v>5</v>
      </c>
      <c r="M208" s="40"/>
      <c r="N208" s="40"/>
      <c r="O208" s="40"/>
      <c r="P208" s="40"/>
      <c r="Q208" s="40"/>
      <c r="R208" s="40" t="s">
        <v>238</v>
      </c>
      <c r="S208" s="40"/>
      <c r="T208" s="40"/>
      <c r="U208" s="40"/>
      <c r="V208" s="40"/>
      <c r="W208" s="40"/>
      <c r="X208" s="40"/>
      <c r="Y208" s="40"/>
      <c r="Z208" s="40"/>
      <c r="AA208" s="40"/>
      <c r="AB208" s="40"/>
      <c r="AC208" s="40"/>
      <c r="AD208" s="40"/>
      <c r="AE208" s="40"/>
      <c r="AF208" s="40"/>
      <c r="AG208" s="40"/>
      <c r="AH208" s="40"/>
      <c r="AI208" s="44" t="s">
        <v>698</v>
      </c>
      <c r="AJ208" s="40" t="s">
        <v>670</v>
      </c>
      <c r="AK208" s="40" t="s">
        <v>607</v>
      </c>
      <c r="AL208" s="40" t="s">
        <v>596</v>
      </c>
      <c r="AM208" s="40"/>
      <c r="AN208" s="40"/>
      <c r="AO208" s="40"/>
    </row>
    <row r="209" spans="1:41" ht="14" x14ac:dyDescent="0.15">
      <c r="A209" s="29">
        <v>43739.704735081017</v>
      </c>
      <c r="B209" s="40" t="s">
        <v>141</v>
      </c>
      <c r="C209" s="40" t="s">
        <v>272</v>
      </c>
      <c r="D209" s="40"/>
      <c r="E209" s="40" t="str">
        <f t="shared" si="0"/>
        <v>Manor New Tech</v>
      </c>
      <c r="F209" s="51" t="str">
        <f t="shared" si="19"/>
        <v>Abdourahamane Ndiaye</v>
      </c>
      <c r="G209" s="42">
        <f t="shared" si="14"/>
        <v>0.6</v>
      </c>
      <c r="H209" s="40">
        <f t="shared" si="15"/>
        <v>0</v>
      </c>
      <c r="I209" s="40">
        <f t="shared" si="16"/>
        <v>0</v>
      </c>
      <c r="J209" s="40">
        <f t="shared" si="17"/>
        <v>2</v>
      </c>
      <c r="K209" s="40">
        <f t="shared" si="18"/>
        <v>1</v>
      </c>
      <c r="L209" s="43">
        <v>5</v>
      </c>
      <c r="M209" s="40"/>
      <c r="N209" s="40"/>
      <c r="O209" s="40"/>
      <c r="P209" s="40"/>
      <c r="Q209" s="40"/>
      <c r="R209" s="40"/>
      <c r="S209" s="40" t="s">
        <v>334</v>
      </c>
      <c r="T209" s="40"/>
      <c r="U209" s="40"/>
      <c r="V209" s="40"/>
      <c r="W209" s="40"/>
      <c r="X209" s="40"/>
      <c r="Y209" s="40"/>
      <c r="Z209" s="40"/>
      <c r="AA209" s="40"/>
      <c r="AB209" s="40"/>
      <c r="AC209" s="40"/>
      <c r="AD209" s="40"/>
      <c r="AE209" s="40"/>
      <c r="AF209" s="40"/>
      <c r="AG209" s="40"/>
      <c r="AH209" s="40"/>
      <c r="AI209" s="40"/>
      <c r="AJ209" s="40" t="s">
        <v>649</v>
      </c>
      <c r="AK209" s="40" t="s">
        <v>595</v>
      </c>
      <c r="AL209" s="40" t="s">
        <v>599</v>
      </c>
      <c r="AM209" s="40"/>
      <c r="AN209" s="40"/>
      <c r="AO209" s="40"/>
    </row>
    <row r="210" spans="1:41" ht="14" x14ac:dyDescent="0.15">
      <c r="A210" s="29">
        <v>43739.706377523151</v>
      </c>
      <c r="B210" s="40" t="s">
        <v>141</v>
      </c>
      <c r="C210" s="40" t="s">
        <v>272</v>
      </c>
      <c r="D210" s="40"/>
      <c r="E210" s="40" t="str">
        <f t="shared" si="0"/>
        <v>Manor New Tech</v>
      </c>
      <c r="F210" s="41" t="str">
        <f t="shared" si="19"/>
        <v>Jenny Khun</v>
      </c>
      <c r="G210" s="42">
        <f t="shared" si="14"/>
        <v>1</v>
      </c>
      <c r="H210" s="40">
        <f t="shared" si="15"/>
        <v>1</v>
      </c>
      <c r="I210" s="40">
        <f t="shared" si="16"/>
        <v>1</v>
      </c>
      <c r="J210" s="40">
        <f t="shared" si="17"/>
        <v>2</v>
      </c>
      <c r="K210" s="40">
        <f t="shared" si="18"/>
        <v>1</v>
      </c>
      <c r="L210" s="43">
        <v>5</v>
      </c>
      <c r="M210" s="40"/>
      <c r="N210" s="40"/>
      <c r="O210" s="40"/>
      <c r="P210" s="40"/>
      <c r="Q210" s="40"/>
      <c r="R210" s="40"/>
      <c r="S210" s="40" t="s">
        <v>284</v>
      </c>
      <c r="T210" s="40"/>
      <c r="U210" s="40"/>
      <c r="V210" s="40"/>
      <c r="W210" s="40"/>
      <c r="X210" s="40"/>
      <c r="Y210" s="40"/>
      <c r="Z210" s="40"/>
      <c r="AA210" s="40"/>
      <c r="AB210" s="40"/>
      <c r="AC210" s="40"/>
      <c r="AD210" s="40"/>
      <c r="AE210" s="40"/>
      <c r="AF210" s="40"/>
      <c r="AG210" s="40"/>
      <c r="AH210" s="40"/>
      <c r="AI210" s="44" t="s">
        <v>699</v>
      </c>
      <c r="AJ210" s="40" t="s">
        <v>596</v>
      </c>
      <c r="AK210" s="40" t="s">
        <v>595</v>
      </c>
      <c r="AL210" s="40" t="s">
        <v>599</v>
      </c>
      <c r="AM210" s="40"/>
      <c r="AN210" s="40"/>
      <c r="AO210" s="40"/>
    </row>
    <row r="211" spans="1:41" ht="14" x14ac:dyDescent="0.15">
      <c r="A211" s="29">
        <v>43739.706944768521</v>
      </c>
      <c r="B211" s="40" t="s">
        <v>141</v>
      </c>
      <c r="C211" s="40" t="s">
        <v>272</v>
      </c>
      <c r="D211" s="40"/>
      <c r="E211" s="40" t="str">
        <f t="shared" si="0"/>
        <v>Manor New Tech</v>
      </c>
      <c r="F211" s="41" t="str">
        <f t="shared" si="19"/>
        <v>Aileen Rodriguez</v>
      </c>
      <c r="G211" s="42">
        <f t="shared" si="14"/>
        <v>0.8</v>
      </c>
      <c r="H211" s="40">
        <f t="shared" si="15"/>
        <v>1</v>
      </c>
      <c r="I211" s="40">
        <f t="shared" si="16"/>
        <v>1</v>
      </c>
      <c r="J211" s="40">
        <f t="shared" si="17"/>
        <v>2</v>
      </c>
      <c r="K211" s="40">
        <f t="shared" si="18"/>
        <v>0</v>
      </c>
      <c r="L211" s="43">
        <v>5</v>
      </c>
      <c r="M211" s="40"/>
      <c r="N211" s="40"/>
      <c r="O211" s="40"/>
      <c r="P211" s="40"/>
      <c r="Q211" s="40"/>
      <c r="R211" s="40"/>
      <c r="S211" s="40" t="s">
        <v>278</v>
      </c>
      <c r="T211" s="40"/>
      <c r="U211" s="40"/>
      <c r="V211" s="40"/>
      <c r="W211" s="40"/>
      <c r="X211" s="40"/>
      <c r="Y211" s="40"/>
      <c r="Z211" s="40"/>
      <c r="AA211" s="40"/>
      <c r="AB211" s="40"/>
      <c r="AC211" s="40"/>
      <c r="AD211" s="40"/>
      <c r="AE211" s="40"/>
      <c r="AF211" s="40"/>
      <c r="AG211" s="40"/>
      <c r="AH211" s="40"/>
      <c r="AI211" s="44" t="s">
        <v>700</v>
      </c>
      <c r="AJ211" s="40" t="s">
        <v>596</v>
      </c>
      <c r="AK211" s="40" t="s">
        <v>595</v>
      </c>
      <c r="AL211" s="40" t="s">
        <v>649</v>
      </c>
      <c r="AM211" s="40"/>
      <c r="AN211" s="40"/>
      <c r="AO211" s="40"/>
    </row>
    <row r="212" spans="1:41" ht="14" x14ac:dyDescent="0.15">
      <c r="A212" s="29">
        <v>43739.707829293984</v>
      </c>
      <c r="B212" s="40" t="s">
        <v>141</v>
      </c>
      <c r="C212" s="40" t="s">
        <v>272</v>
      </c>
      <c r="D212" s="40"/>
      <c r="E212" s="40" t="str">
        <f t="shared" si="0"/>
        <v>Manor New Tech</v>
      </c>
      <c r="F212" s="41" t="str">
        <f t="shared" si="19"/>
        <v>Jaime Bautista</v>
      </c>
      <c r="G212" s="42">
        <f t="shared" si="14"/>
        <v>0.2</v>
      </c>
      <c r="H212" s="40">
        <f t="shared" si="15"/>
        <v>0</v>
      </c>
      <c r="I212" s="40">
        <f t="shared" si="16"/>
        <v>0</v>
      </c>
      <c r="J212" s="40">
        <f t="shared" si="17"/>
        <v>0</v>
      </c>
      <c r="K212" s="40">
        <f t="shared" si="18"/>
        <v>1</v>
      </c>
      <c r="L212" s="43">
        <v>5</v>
      </c>
      <c r="M212" s="40"/>
      <c r="N212" s="40"/>
      <c r="O212" s="40"/>
      <c r="P212" s="40"/>
      <c r="Q212" s="40"/>
      <c r="R212" s="40"/>
      <c r="S212" s="40" t="s">
        <v>292</v>
      </c>
      <c r="T212" s="40"/>
      <c r="U212" s="40"/>
      <c r="V212" s="40"/>
      <c r="W212" s="40"/>
      <c r="X212" s="40"/>
      <c r="Y212" s="40"/>
      <c r="Z212" s="40"/>
      <c r="AA212" s="40"/>
      <c r="AB212" s="40"/>
      <c r="AC212" s="40"/>
      <c r="AD212" s="40"/>
      <c r="AE212" s="40"/>
      <c r="AF212" s="40"/>
      <c r="AG212" s="40"/>
      <c r="AH212" s="40"/>
      <c r="AI212" s="40" t="s">
        <v>701</v>
      </c>
      <c r="AJ212" s="40" t="s">
        <v>594</v>
      </c>
      <c r="AK212" s="40" t="s">
        <v>628</v>
      </c>
      <c r="AL212" s="40" t="s">
        <v>599</v>
      </c>
      <c r="AM212" s="40"/>
      <c r="AN212" s="40"/>
      <c r="AO212" s="40"/>
    </row>
    <row r="213" spans="1:41" ht="14" x14ac:dyDescent="0.15">
      <c r="A213" s="29">
        <v>43739.710577696758</v>
      </c>
      <c r="B213" s="40" t="s">
        <v>141</v>
      </c>
      <c r="C213" s="40" t="s">
        <v>272</v>
      </c>
      <c r="D213" s="40"/>
      <c r="E213" s="40" t="str">
        <f t="shared" si="0"/>
        <v>Manor New Tech</v>
      </c>
      <c r="F213" s="41" t="str">
        <f t="shared" si="19"/>
        <v>Francisco Ruiz Silva</v>
      </c>
      <c r="G213" s="42">
        <f t="shared" si="14"/>
        <v>0.8</v>
      </c>
      <c r="H213" s="40">
        <f t="shared" si="15"/>
        <v>1</v>
      </c>
      <c r="I213" s="40">
        <f t="shared" si="16"/>
        <v>1</v>
      </c>
      <c r="J213" s="40">
        <f t="shared" si="17"/>
        <v>2</v>
      </c>
      <c r="K213" s="40">
        <f t="shared" si="18"/>
        <v>0</v>
      </c>
      <c r="L213" s="43">
        <v>5</v>
      </c>
      <c r="M213" s="40"/>
      <c r="N213" s="40"/>
      <c r="O213" s="40"/>
      <c r="P213" s="40"/>
      <c r="Q213" s="40"/>
      <c r="R213" s="40"/>
      <c r="S213" s="40" t="s">
        <v>320</v>
      </c>
      <c r="T213" s="40"/>
      <c r="U213" s="40"/>
      <c r="V213" s="40"/>
      <c r="W213" s="40"/>
      <c r="X213" s="40"/>
      <c r="Y213" s="40"/>
      <c r="Z213" s="40"/>
      <c r="AA213" s="40"/>
      <c r="AB213" s="40"/>
      <c r="AC213" s="40"/>
      <c r="AD213" s="40"/>
      <c r="AE213" s="40"/>
      <c r="AF213" s="40"/>
      <c r="AG213" s="40"/>
      <c r="AH213" s="40"/>
      <c r="AI213" s="44" t="s">
        <v>702</v>
      </c>
      <c r="AJ213" s="40" t="s">
        <v>596</v>
      </c>
      <c r="AK213" s="40" t="s">
        <v>595</v>
      </c>
      <c r="AL213" s="40" t="s">
        <v>649</v>
      </c>
      <c r="AM213" s="40"/>
      <c r="AN213" s="40"/>
      <c r="AO213" s="40"/>
    </row>
    <row r="214" spans="1:41" ht="14" x14ac:dyDescent="0.15">
      <c r="A214" s="29">
        <v>43739.712548483796</v>
      </c>
      <c r="B214" s="40" t="s">
        <v>141</v>
      </c>
      <c r="C214" s="40" t="s">
        <v>272</v>
      </c>
      <c r="D214" s="40"/>
      <c r="E214" s="40" t="str">
        <f t="shared" si="0"/>
        <v>Manor New Tech</v>
      </c>
      <c r="F214" s="41" t="str">
        <f t="shared" si="19"/>
        <v>Sofia Mendoza</v>
      </c>
      <c r="G214" s="42">
        <f t="shared" si="14"/>
        <v>0.8</v>
      </c>
      <c r="H214" s="40">
        <f t="shared" si="15"/>
        <v>1</v>
      </c>
      <c r="I214" s="40">
        <f t="shared" si="16"/>
        <v>1</v>
      </c>
      <c r="J214" s="40">
        <f t="shared" si="17"/>
        <v>1</v>
      </c>
      <c r="K214" s="40">
        <f t="shared" si="18"/>
        <v>1</v>
      </c>
      <c r="L214" s="43">
        <v>5</v>
      </c>
      <c r="M214" s="40"/>
      <c r="N214" s="40"/>
      <c r="O214" s="40"/>
      <c r="P214" s="40"/>
      <c r="Q214" s="40"/>
      <c r="R214" s="40"/>
      <c r="S214" s="40" t="s">
        <v>280</v>
      </c>
      <c r="T214" s="40"/>
      <c r="U214" s="40"/>
      <c r="V214" s="40"/>
      <c r="W214" s="40"/>
      <c r="X214" s="40"/>
      <c r="Y214" s="40"/>
      <c r="Z214" s="40"/>
      <c r="AA214" s="40"/>
      <c r="AB214" s="40"/>
      <c r="AC214" s="40"/>
      <c r="AD214" s="40"/>
      <c r="AE214" s="40"/>
      <c r="AF214" s="40"/>
      <c r="AG214" s="40"/>
      <c r="AH214" s="40"/>
      <c r="AI214" s="44" t="s">
        <v>703</v>
      </c>
      <c r="AJ214" s="40" t="s">
        <v>596</v>
      </c>
      <c r="AK214" s="40" t="s">
        <v>601</v>
      </c>
      <c r="AL214" s="40" t="s">
        <v>599</v>
      </c>
      <c r="AM214" s="40"/>
      <c r="AN214" s="40"/>
      <c r="AO214" s="40"/>
    </row>
    <row r="215" spans="1:41" ht="14" x14ac:dyDescent="0.15">
      <c r="A215" s="29">
        <v>43739.741728796296</v>
      </c>
      <c r="B215" s="40" t="s">
        <v>141</v>
      </c>
      <c r="C215" s="49" t="s">
        <v>332</v>
      </c>
      <c r="D215" s="40"/>
      <c r="E215" s="40" t="str">
        <f t="shared" si="0"/>
        <v>Manor Senior High School</v>
      </c>
      <c r="F215" s="41" t="str">
        <f t="shared" si="19"/>
        <v>Sophia Rodriguez</v>
      </c>
      <c r="G215" s="42">
        <f t="shared" si="14"/>
        <v>0</v>
      </c>
      <c r="H215" s="40">
        <f t="shared" si="15"/>
        <v>0</v>
      </c>
      <c r="I215" s="40">
        <f t="shared" si="16"/>
        <v>0</v>
      </c>
      <c r="J215" s="40">
        <f t="shared" si="17"/>
        <v>0</v>
      </c>
      <c r="K215" s="40">
        <f t="shared" si="18"/>
        <v>0</v>
      </c>
      <c r="L215" s="43">
        <v>5</v>
      </c>
      <c r="M215" s="40"/>
      <c r="N215" s="40"/>
      <c r="O215" s="40"/>
      <c r="P215" s="40"/>
      <c r="Q215" s="40"/>
      <c r="R215" s="40"/>
      <c r="S215" s="40"/>
      <c r="T215" s="40" t="s">
        <v>704</v>
      </c>
      <c r="U215" s="40"/>
      <c r="V215" s="40"/>
      <c r="W215" s="40"/>
      <c r="X215" s="40"/>
      <c r="Y215" s="40"/>
      <c r="Z215" s="40"/>
      <c r="AA215" s="40"/>
      <c r="AB215" s="40"/>
      <c r="AC215" s="40"/>
      <c r="AD215" s="40"/>
      <c r="AE215" s="40"/>
      <c r="AF215" s="40"/>
      <c r="AG215" s="40"/>
      <c r="AH215" s="40"/>
      <c r="AI215" s="40"/>
      <c r="AJ215" s="40" t="s">
        <v>594</v>
      </c>
      <c r="AK215" s="40" t="s">
        <v>628</v>
      </c>
      <c r="AL215" s="40" t="s">
        <v>596</v>
      </c>
      <c r="AM215" s="40"/>
      <c r="AN215" s="40"/>
      <c r="AO215" s="40"/>
    </row>
    <row r="216" spans="1:41" ht="14" x14ac:dyDescent="0.15">
      <c r="A216" s="29">
        <v>43738.706252997683</v>
      </c>
      <c r="B216" s="40" t="s">
        <v>141</v>
      </c>
      <c r="C216" s="40" t="s">
        <v>149</v>
      </c>
      <c r="D216" s="40"/>
      <c r="E216" s="40" t="str">
        <f t="shared" si="0"/>
        <v>Pflugerville</v>
      </c>
      <c r="F216" s="41" t="str">
        <f t="shared" si="19"/>
        <v>Keira Tran</v>
      </c>
      <c r="G216" s="42">
        <f t="shared" si="14"/>
        <v>0.8</v>
      </c>
      <c r="H216" s="40">
        <f t="shared" si="15"/>
        <v>1</v>
      </c>
      <c r="I216" s="40">
        <f t="shared" si="16"/>
        <v>1</v>
      </c>
      <c r="J216" s="40">
        <f t="shared" si="17"/>
        <v>1</v>
      </c>
      <c r="K216" s="40">
        <f t="shared" si="18"/>
        <v>1</v>
      </c>
      <c r="L216" s="43">
        <v>5</v>
      </c>
      <c r="M216" s="40"/>
      <c r="N216" s="40"/>
      <c r="O216" s="40"/>
      <c r="P216" s="40"/>
      <c r="Q216" s="40"/>
      <c r="R216" s="40"/>
      <c r="S216" s="40"/>
      <c r="T216" s="40"/>
      <c r="U216" s="40" t="s">
        <v>157</v>
      </c>
      <c r="V216" s="40"/>
      <c r="W216" s="40"/>
      <c r="X216" s="40"/>
      <c r="Y216" s="40"/>
      <c r="Z216" s="40"/>
      <c r="AA216" s="40"/>
      <c r="AB216" s="40"/>
      <c r="AC216" s="40"/>
      <c r="AD216" s="40"/>
      <c r="AE216" s="40"/>
      <c r="AF216" s="40"/>
      <c r="AG216" s="40"/>
      <c r="AH216" s="40"/>
      <c r="AI216" s="44" t="s">
        <v>705</v>
      </c>
      <c r="AJ216" s="40" t="s">
        <v>596</v>
      </c>
      <c r="AK216" s="40" t="s">
        <v>604</v>
      </c>
      <c r="AL216" s="40" t="s">
        <v>599</v>
      </c>
      <c r="AM216" s="40"/>
      <c r="AN216" s="40"/>
      <c r="AO216" s="40"/>
    </row>
    <row r="217" spans="1:41" ht="14" x14ac:dyDescent="0.15">
      <c r="A217" s="29">
        <v>43738.722090625</v>
      </c>
      <c r="B217" s="40" t="s">
        <v>141</v>
      </c>
      <c r="C217" s="40" t="s">
        <v>149</v>
      </c>
      <c r="D217" s="40"/>
      <c r="E217" s="40" t="str">
        <f t="shared" si="0"/>
        <v>Pflugerville</v>
      </c>
      <c r="F217" s="41" t="str">
        <f t="shared" si="19"/>
        <v>Keira Tran</v>
      </c>
      <c r="G217" s="42">
        <f t="shared" si="14"/>
        <v>0.8</v>
      </c>
      <c r="H217" s="40">
        <f t="shared" si="15"/>
        <v>1</v>
      </c>
      <c r="I217" s="40">
        <f t="shared" si="16"/>
        <v>1</v>
      </c>
      <c r="J217" s="40">
        <f t="shared" si="17"/>
        <v>1</v>
      </c>
      <c r="K217" s="40">
        <f t="shared" si="18"/>
        <v>1</v>
      </c>
      <c r="L217" s="43">
        <v>5</v>
      </c>
      <c r="M217" s="40"/>
      <c r="N217" s="40"/>
      <c r="O217" s="40"/>
      <c r="P217" s="40"/>
      <c r="Q217" s="40"/>
      <c r="R217" s="40"/>
      <c r="S217" s="40"/>
      <c r="T217" s="40"/>
      <c r="U217" s="40" t="s">
        <v>157</v>
      </c>
      <c r="V217" s="40"/>
      <c r="W217" s="40"/>
      <c r="X217" s="40"/>
      <c r="Y217" s="40"/>
      <c r="Z217" s="40"/>
      <c r="AA217" s="40"/>
      <c r="AB217" s="40"/>
      <c r="AC217" s="40"/>
      <c r="AD217" s="40"/>
      <c r="AE217" s="40"/>
      <c r="AF217" s="40"/>
      <c r="AG217" s="40"/>
      <c r="AH217" s="40"/>
      <c r="AI217" s="44" t="s">
        <v>706</v>
      </c>
      <c r="AJ217" s="40" t="s">
        <v>596</v>
      </c>
      <c r="AK217" s="40" t="s">
        <v>604</v>
      </c>
      <c r="AL217" s="40" t="s">
        <v>599</v>
      </c>
      <c r="AM217" s="40"/>
      <c r="AN217" s="40"/>
      <c r="AO217" s="40"/>
    </row>
    <row r="218" spans="1:41" ht="14" x14ac:dyDescent="0.15">
      <c r="A218" s="29">
        <v>43738.722125914355</v>
      </c>
      <c r="B218" s="40" t="s">
        <v>141</v>
      </c>
      <c r="C218" s="40" t="s">
        <v>149</v>
      </c>
      <c r="D218" s="40"/>
      <c r="E218" s="40" t="str">
        <f t="shared" si="0"/>
        <v>Pflugerville</v>
      </c>
      <c r="F218" s="41" t="str">
        <f t="shared" si="19"/>
        <v>Marley McMillan</v>
      </c>
      <c r="G218" s="42">
        <f t="shared" si="14"/>
        <v>1</v>
      </c>
      <c r="H218" s="40">
        <f t="shared" si="15"/>
        <v>1</v>
      </c>
      <c r="I218" s="40">
        <f t="shared" si="16"/>
        <v>1</v>
      </c>
      <c r="J218" s="40">
        <f t="shared" si="17"/>
        <v>2</v>
      </c>
      <c r="K218" s="40">
        <f t="shared" si="18"/>
        <v>1</v>
      </c>
      <c r="L218" s="43">
        <v>5</v>
      </c>
      <c r="M218" s="40"/>
      <c r="N218" s="40"/>
      <c r="O218" s="40"/>
      <c r="P218" s="40"/>
      <c r="Q218" s="40"/>
      <c r="R218" s="40"/>
      <c r="S218" s="40"/>
      <c r="T218" s="40"/>
      <c r="U218" s="40" t="s">
        <v>172</v>
      </c>
      <c r="V218" s="40"/>
      <c r="W218" s="40"/>
      <c r="X218" s="40"/>
      <c r="Y218" s="40"/>
      <c r="Z218" s="40"/>
      <c r="AA218" s="40"/>
      <c r="AB218" s="40"/>
      <c r="AC218" s="40"/>
      <c r="AD218" s="40"/>
      <c r="AE218" s="40"/>
      <c r="AF218" s="40"/>
      <c r="AG218" s="40"/>
      <c r="AH218" s="40"/>
      <c r="AI218" s="44" t="s">
        <v>707</v>
      </c>
      <c r="AJ218" s="40" t="s">
        <v>596</v>
      </c>
      <c r="AK218" s="40" t="s">
        <v>595</v>
      </c>
      <c r="AL218" s="40" t="s">
        <v>599</v>
      </c>
      <c r="AM218" s="40"/>
      <c r="AN218" s="40"/>
      <c r="AO218" s="40"/>
    </row>
    <row r="219" spans="1:41" ht="14" x14ac:dyDescent="0.15">
      <c r="A219" s="29">
        <v>43738.723883865736</v>
      </c>
      <c r="B219" s="40" t="s">
        <v>141</v>
      </c>
      <c r="C219" s="45" t="s">
        <v>149</v>
      </c>
      <c r="D219" s="40"/>
      <c r="E219" s="40" t="str">
        <f t="shared" si="0"/>
        <v>Pflugerville</v>
      </c>
      <c r="F219" s="41" t="str">
        <f t="shared" si="19"/>
        <v>Kyndal Hampton</v>
      </c>
      <c r="G219" s="42">
        <f t="shared" si="14"/>
        <v>1</v>
      </c>
      <c r="H219" s="40">
        <f t="shared" si="15"/>
        <v>1</v>
      </c>
      <c r="I219" s="40">
        <f t="shared" si="16"/>
        <v>1</v>
      </c>
      <c r="J219" s="40">
        <f t="shared" si="17"/>
        <v>2</v>
      </c>
      <c r="K219" s="40">
        <f t="shared" si="18"/>
        <v>1</v>
      </c>
      <c r="L219" s="43">
        <v>5</v>
      </c>
      <c r="M219" s="40"/>
      <c r="N219" s="40"/>
      <c r="O219" s="40"/>
      <c r="P219" s="40"/>
      <c r="Q219" s="40"/>
      <c r="R219" s="40"/>
      <c r="S219" s="40"/>
      <c r="T219" s="40"/>
      <c r="U219" s="40" t="s">
        <v>153</v>
      </c>
      <c r="V219" s="40"/>
      <c r="W219" s="40"/>
      <c r="X219" s="40"/>
      <c r="Y219" s="40"/>
      <c r="Z219" s="40"/>
      <c r="AA219" s="40"/>
      <c r="AB219" s="40"/>
      <c r="AC219" s="40"/>
      <c r="AD219" s="40"/>
      <c r="AE219" s="40"/>
      <c r="AF219" s="40"/>
      <c r="AG219" s="40"/>
      <c r="AH219" s="40"/>
      <c r="AI219" s="44" t="s">
        <v>708</v>
      </c>
      <c r="AJ219" s="40" t="s">
        <v>596</v>
      </c>
      <c r="AK219" s="40" t="s">
        <v>595</v>
      </c>
      <c r="AL219" s="40" t="s">
        <v>599</v>
      </c>
      <c r="AM219" s="40"/>
      <c r="AN219" s="40"/>
      <c r="AO219" s="40"/>
    </row>
    <row r="220" spans="1:41" ht="14" x14ac:dyDescent="0.15">
      <c r="A220" s="29">
        <v>43738.723890138892</v>
      </c>
      <c r="B220" s="40" t="s">
        <v>141</v>
      </c>
      <c r="C220" s="40" t="s">
        <v>149</v>
      </c>
      <c r="D220" s="40"/>
      <c r="E220" s="40" t="str">
        <f t="shared" si="0"/>
        <v>Pflugerville</v>
      </c>
      <c r="F220" s="41" t="str">
        <f t="shared" si="19"/>
        <v>Suezette Harris</v>
      </c>
      <c r="G220" s="42">
        <f t="shared" si="14"/>
        <v>0.8</v>
      </c>
      <c r="H220" s="40">
        <f t="shared" si="15"/>
        <v>1</v>
      </c>
      <c r="I220" s="40">
        <f t="shared" si="16"/>
        <v>0</v>
      </c>
      <c r="J220" s="40">
        <f t="shared" si="17"/>
        <v>2</v>
      </c>
      <c r="K220" s="40">
        <f t="shared" si="18"/>
        <v>1</v>
      </c>
      <c r="L220" s="43">
        <v>5</v>
      </c>
      <c r="M220" s="40"/>
      <c r="N220" s="40"/>
      <c r="O220" s="40"/>
      <c r="P220" s="40"/>
      <c r="Q220" s="40"/>
      <c r="R220" s="40"/>
      <c r="S220" s="40"/>
      <c r="T220" s="40"/>
      <c r="U220" s="40" t="s">
        <v>175</v>
      </c>
      <c r="V220" s="40"/>
      <c r="W220" s="40"/>
      <c r="X220" s="40"/>
      <c r="Y220" s="40"/>
      <c r="Z220" s="40"/>
      <c r="AA220" s="40"/>
      <c r="AB220" s="40"/>
      <c r="AC220" s="40"/>
      <c r="AD220" s="40"/>
      <c r="AE220" s="40"/>
      <c r="AF220" s="40"/>
      <c r="AG220" s="40"/>
      <c r="AH220" s="40"/>
      <c r="AI220" s="44" t="s">
        <v>709</v>
      </c>
      <c r="AJ220" s="40" t="s">
        <v>670</v>
      </c>
      <c r="AK220" s="40" t="s">
        <v>595</v>
      </c>
      <c r="AL220" s="40" t="s">
        <v>599</v>
      </c>
      <c r="AM220" s="40"/>
      <c r="AN220" s="40"/>
      <c r="AO220" s="40"/>
    </row>
    <row r="221" spans="1:41" ht="14" x14ac:dyDescent="0.15">
      <c r="A221" s="29">
        <v>43738.724059108798</v>
      </c>
      <c r="B221" s="40" t="s">
        <v>141</v>
      </c>
      <c r="C221" s="40" t="s">
        <v>149</v>
      </c>
      <c r="D221" s="40"/>
      <c r="E221" s="40" t="str">
        <f t="shared" si="0"/>
        <v>Pflugerville</v>
      </c>
      <c r="F221" s="41" t="str">
        <f t="shared" si="19"/>
        <v>Paisley Tramp</v>
      </c>
      <c r="G221" s="42">
        <f t="shared" si="14"/>
        <v>0.8</v>
      </c>
      <c r="H221" s="40">
        <f t="shared" si="15"/>
        <v>1</v>
      </c>
      <c r="I221" s="40">
        <f t="shared" si="16"/>
        <v>1</v>
      </c>
      <c r="J221" s="40">
        <f t="shared" si="17"/>
        <v>1</v>
      </c>
      <c r="K221" s="40">
        <f t="shared" si="18"/>
        <v>1</v>
      </c>
      <c r="L221" s="43">
        <v>5</v>
      </c>
      <c r="M221" s="40"/>
      <c r="N221" s="40"/>
      <c r="O221" s="40"/>
      <c r="P221" s="40"/>
      <c r="Q221" s="40"/>
      <c r="R221" s="40"/>
      <c r="S221" s="40"/>
      <c r="T221" s="40"/>
      <c r="U221" s="40" t="s">
        <v>160</v>
      </c>
      <c r="V221" s="40"/>
      <c r="W221" s="40"/>
      <c r="X221" s="40"/>
      <c r="Y221" s="40"/>
      <c r="Z221" s="40"/>
      <c r="AA221" s="40"/>
      <c r="AB221" s="40"/>
      <c r="AC221" s="40"/>
      <c r="AD221" s="40"/>
      <c r="AE221" s="40"/>
      <c r="AF221" s="40"/>
      <c r="AG221" s="40"/>
      <c r="AH221" s="40"/>
      <c r="AI221" s="44" t="s">
        <v>710</v>
      </c>
      <c r="AJ221" s="40" t="s">
        <v>596</v>
      </c>
      <c r="AK221" s="40" t="s">
        <v>604</v>
      </c>
      <c r="AL221" s="40" t="s">
        <v>599</v>
      </c>
      <c r="AM221" s="40"/>
      <c r="AN221" s="40"/>
      <c r="AO221" s="40"/>
    </row>
    <row r="222" spans="1:41" ht="14" x14ac:dyDescent="0.15">
      <c r="A222" s="29">
        <v>43738.725060277779</v>
      </c>
      <c r="B222" s="40" t="s">
        <v>141</v>
      </c>
      <c r="C222" s="40" t="s">
        <v>149</v>
      </c>
      <c r="D222" s="40"/>
      <c r="E222" s="40" t="str">
        <f t="shared" si="0"/>
        <v>Pflugerville</v>
      </c>
      <c r="F222" s="41" t="str">
        <f t="shared" si="19"/>
        <v>Irving Vergara</v>
      </c>
      <c r="G222" s="42">
        <f t="shared" si="14"/>
        <v>1</v>
      </c>
      <c r="H222" s="40">
        <f t="shared" si="15"/>
        <v>1</v>
      </c>
      <c r="I222" s="40">
        <f t="shared" si="16"/>
        <v>1</v>
      </c>
      <c r="J222" s="40">
        <f t="shared" si="17"/>
        <v>2</v>
      </c>
      <c r="K222" s="40">
        <f t="shared" si="18"/>
        <v>1</v>
      </c>
      <c r="L222" s="43">
        <v>5</v>
      </c>
      <c r="M222" s="40"/>
      <c r="N222" s="40"/>
      <c r="O222" s="40"/>
      <c r="P222" s="40"/>
      <c r="Q222" s="40"/>
      <c r="R222" s="40"/>
      <c r="S222" s="40"/>
      <c r="T222" s="40"/>
      <c r="U222" s="40" t="s">
        <v>163</v>
      </c>
      <c r="V222" s="40"/>
      <c r="W222" s="40"/>
      <c r="X222" s="40"/>
      <c r="Y222" s="40"/>
      <c r="Z222" s="40"/>
      <c r="AA222" s="40"/>
      <c r="AB222" s="40"/>
      <c r="AC222" s="40"/>
      <c r="AD222" s="40"/>
      <c r="AE222" s="40"/>
      <c r="AF222" s="40"/>
      <c r="AG222" s="40"/>
      <c r="AH222" s="40"/>
      <c r="AI222" s="44" t="s">
        <v>711</v>
      </c>
      <c r="AJ222" s="40" t="s">
        <v>596</v>
      </c>
      <c r="AK222" s="40" t="s">
        <v>595</v>
      </c>
      <c r="AL222" s="40" t="s">
        <v>599</v>
      </c>
      <c r="AM222" s="40"/>
      <c r="AN222" s="40"/>
      <c r="AO222" s="40"/>
    </row>
    <row r="223" spans="1:41" ht="14" x14ac:dyDescent="0.15">
      <c r="A223" s="29">
        <v>43738.725183414354</v>
      </c>
      <c r="B223" s="40" t="s">
        <v>141</v>
      </c>
      <c r="C223" s="40" t="s">
        <v>149</v>
      </c>
      <c r="D223" s="40"/>
      <c r="E223" s="40" t="str">
        <f t="shared" si="0"/>
        <v>Pflugerville</v>
      </c>
      <c r="F223" s="41" t="str">
        <f t="shared" si="19"/>
        <v>Aileen Garcia</v>
      </c>
      <c r="G223" s="42">
        <f t="shared" si="14"/>
        <v>0.8</v>
      </c>
      <c r="H223" s="40">
        <f t="shared" si="15"/>
        <v>1</v>
      </c>
      <c r="I223" s="40">
        <f t="shared" si="16"/>
        <v>1</v>
      </c>
      <c r="J223" s="40">
        <f t="shared" si="17"/>
        <v>1</v>
      </c>
      <c r="K223" s="40">
        <f t="shared" si="18"/>
        <v>1</v>
      </c>
      <c r="L223" s="43">
        <v>5</v>
      </c>
      <c r="M223" s="40"/>
      <c r="N223" s="40"/>
      <c r="O223" s="40"/>
      <c r="P223" s="40"/>
      <c r="Q223" s="40"/>
      <c r="R223" s="40"/>
      <c r="S223" s="40"/>
      <c r="T223" s="40"/>
      <c r="U223" s="40" t="s">
        <v>179</v>
      </c>
      <c r="V223" s="40"/>
      <c r="W223" s="40"/>
      <c r="X223" s="40"/>
      <c r="Y223" s="40"/>
      <c r="Z223" s="40"/>
      <c r="AA223" s="40"/>
      <c r="AB223" s="40"/>
      <c r="AC223" s="40"/>
      <c r="AD223" s="40"/>
      <c r="AE223" s="40"/>
      <c r="AF223" s="40"/>
      <c r="AG223" s="40"/>
      <c r="AH223" s="40"/>
      <c r="AI223" s="44" t="s">
        <v>712</v>
      </c>
      <c r="AJ223" s="40" t="s">
        <v>596</v>
      </c>
      <c r="AK223" s="40" t="s">
        <v>604</v>
      </c>
      <c r="AL223" s="40" t="s">
        <v>599</v>
      </c>
      <c r="AM223" s="40"/>
      <c r="AN223" s="40"/>
      <c r="AO223" s="40"/>
    </row>
    <row r="224" spans="1:41" ht="14" x14ac:dyDescent="0.15">
      <c r="A224" s="29">
        <v>43738.725215497689</v>
      </c>
      <c r="B224" s="40" t="s">
        <v>141</v>
      </c>
      <c r="C224" s="40" t="s">
        <v>149</v>
      </c>
      <c r="D224" s="40"/>
      <c r="E224" s="40" t="str">
        <f t="shared" si="0"/>
        <v>Pflugerville</v>
      </c>
      <c r="F224" s="41" t="str">
        <f t="shared" si="19"/>
        <v>Adrianna Bowie</v>
      </c>
      <c r="G224" s="42">
        <f t="shared" si="14"/>
        <v>0.8</v>
      </c>
      <c r="H224" s="40">
        <f t="shared" si="15"/>
        <v>1</v>
      </c>
      <c r="I224" s="40">
        <f t="shared" si="16"/>
        <v>1</v>
      </c>
      <c r="J224" s="40">
        <f t="shared" si="17"/>
        <v>1</v>
      </c>
      <c r="K224" s="40">
        <f t="shared" si="18"/>
        <v>1</v>
      </c>
      <c r="L224" s="43">
        <v>5</v>
      </c>
      <c r="M224" s="40"/>
      <c r="N224" s="40"/>
      <c r="O224" s="40"/>
      <c r="P224" s="40"/>
      <c r="Q224" s="40"/>
      <c r="R224" s="40"/>
      <c r="S224" s="40"/>
      <c r="T224" s="40"/>
      <c r="U224" s="40" t="s">
        <v>167</v>
      </c>
      <c r="V224" s="40"/>
      <c r="W224" s="40"/>
      <c r="X224" s="40"/>
      <c r="Y224" s="40"/>
      <c r="Z224" s="40"/>
      <c r="AA224" s="40"/>
      <c r="AB224" s="40"/>
      <c r="AC224" s="40"/>
      <c r="AD224" s="40"/>
      <c r="AE224" s="40"/>
      <c r="AF224" s="40"/>
      <c r="AG224" s="40"/>
      <c r="AH224" s="40"/>
      <c r="AI224" s="44" t="s">
        <v>713</v>
      </c>
      <c r="AJ224" s="40" t="s">
        <v>596</v>
      </c>
      <c r="AK224" s="40" t="s">
        <v>604</v>
      </c>
      <c r="AL224" s="40" t="s">
        <v>599</v>
      </c>
      <c r="AM224" s="40"/>
      <c r="AN224" s="40"/>
      <c r="AO224" s="40"/>
    </row>
    <row r="225" spans="1:41" ht="14" x14ac:dyDescent="0.15">
      <c r="A225" s="29">
        <v>43738.725843935186</v>
      </c>
      <c r="B225" s="40" t="s">
        <v>141</v>
      </c>
      <c r="C225" s="40" t="s">
        <v>149</v>
      </c>
      <c r="D225" s="40"/>
      <c r="E225" s="40" t="str">
        <f t="shared" si="0"/>
        <v>Pflugerville</v>
      </c>
      <c r="F225" s="41" t="str">
        <f t="shared" si="19"/>
        <v>Lupita Avila Ramirez</v>
      </c>
      <c r="G225" s="42">
        <f t="shared" si="14"/>
        <v>1</v>
      </c>
      <c r="H225" s="40">
        <f t="shared" si="15"/>
        <v>1</v>
      </c>
      <c r="I225" s="40">
        <f t="shared" si="16"/>
        <v>1</v>
      </c>
      <c r="J225" s="40">
        <f t="shared" si="17"/>
        <v>2</v>
      </c>
      <c r="K225" s="40">
        <f t="shared" si="18"/>
        <v>1</v>
      </c>
      <c r="L225" s="43">
        <v>5</v>
      </c>
      <c r="M225" s="40"/>
      <c r="N225" s="40"/>
      <c r="O225" s="40"/>
      <c r="P225" s="40"/>
      <c r="Q225" s="40"/>
      <c r="R225" s="40"/>
      <c r="S225" s="40"/>
      <c r="T225" s="40"/>
      <c r="U225" s="40" t="s">
        <v>158</v>
      </c>
      <c r="V225" s="40"/>
      <c r="W225" s="40"/>
      <c r="X225" s="40"/>
      <c r="Y225" s="40"/>
      <c r="Z225" s="40"/>
      <c r="AA225" s="40"/>
      <c r="AB225" s="40"/>
      <c r="AC225" s="40"/>
      <c r="AD225" s="40"/>
      <c r="AE225" s="40"/>
      <c r="AF225" s="40"/>
      <c r="AG225" s="40"/>
      <c r="AH225" s="40"/>
      <c r="AI225" s="44" t="s">
        <v>714</v>
      </c>
      <c r="AJ225" s="40" t="s">
        <v>596</v>
      </c>
      <c r="AK225" s="40" t="s">
        <v>611</v>
      </c>
      <c r="AL225" s="40" t="s">
        <v>599</v>
      </c>
      <c r="AM225" s="40"/>
      <c r="AN225" s="40"/>
      <c r="AO225" s="40"/>
    </row>
    <row r="226" spans="1:41" ht="14" x14ac:dyDescent="0.15">
      <c r="A226" s="29">
        <v>43738.726900000001</v>
      </c>
      <c r="B226" s="40" t="s">
        <v>141</v>
      </c>
      <c r="C226" s="40" t="s">
        <v>149</v>
      </c>
      <c r="D226" s="40"/>
      <c r="E226" s="40" t="str">
        <f t="shared" si="0"/>
        <v>Pflugerville</v>
      </c>
      <c r="F226" s="41" t="str">
        <f t="shared" si="19"/>
        <v>Daniela Fuentes</v>
      </c>
      <c r="G226" s="42">
        <f t="shared" si="14"/>
        <v>0.6</v>
      </c>
      <c r="H226" s="40">
        <f t="shared" si="15"/>
        <v>1</v>
      </c>
      <c r="I226" s="40">
        <f t="shared" si="16"/>
        <v>1</v>
      </c>
      <c r="J226" s="40">
        <f t="shared" si="17"/>
        <v>0</v>
      </c>
      <c r="K226" s="40">
        <f t="shared" si="18"/>
        <v>1</v>
      </c>
      <c r="L226" s="43">
        <v>5</v>
      </c>
      <c r="M226" s="40"/>
      <c r="N226" s="40"/>
      <c r="O226" s="40"/>
      <c r="P226" s="40"/>
      <c r="Q226" s="40"/>
      <c r="R226" s="40"/>
      <c r="S226" s="40"/>
      <c r="T226" s="40"/>
      <c r="U226" s="40" t="s">
        <v>155</v>
      </c>
      <c r="V226" s="40"/>
      <c r="W226" s="40"/>
      <c r="X226" s="40"/>
      <c r="Y226" s="40"/>
      <c r="Z226" s="40"/>
      <c r="AA226" s="40"/>
      <c r="AB226" s="40"/>
      <c r="AC226" s="40"/>
      <c r="AD226" s="40"/>
      <c r="AE226" s="40"/>
      <c r="AF226" s="40"/>
      <c r="AG226" s="40"/>
      <c r="AH226" s="40"/>
      <c r="AI226" s="44" t="s">
        <v>715</v>
      </c>
      <c r="AJ226" s="40" t="s">
        <v>596</v>
      </c>
      <c r="AK226" s="40" t="s">
        <v>598</v>
      </c>
      <c r="AL226" s="40" t="s">
        <v>599</v>
      </c>
      <c r="AM226" s="40"/>
      <c r="AN226" s="40"/>
      <c r="AO226" s="40"/>
    </row>
    <row r="227" spans="1:41" ht="14" x14ac:dyDescent="0.15">
      <c r="A227" s="29">
        <v>43738.727731666666</v>
      </c>
      <c r="B227" s="40" t="s">
        <v>141</v>
      </c>
      <c r="C227" s="40" t="s">
        <v>149</v>
      </c>
      <c r="D227" s="40"/>
      <c r="E227" s="40" t="str">
        <f t="shared" si="0"/>
        <v>Pflugerville</v>
      </c>
      <c r="F227" s="41" t="str">
        <f t="shared" si="19"/>
        <v>Dajuan Jules</v>
      </c>
      <c r="G227" s="42">
        <f t="shared" si="14"/>
        <v>0.6</v>
      </c>
      <c r="H227" s="40">
        <f t="shared" si="15"/>
        <v>1</v>
      </c>
      <c r="I227" s="40">
        <f t="shared" si="16"/>
        <v>1</v>
      </c>
      <c r="J227" s="40">
        <f t="shared" si="17"/>
        <v>0</v>
      </c>
      <c r="K227" s="40">
        <f t="shared" si="18"/>
        <v>1</v>
      </c>
      <c r="L227" s="43">
        <v>5</v>
      </c>
      <c r="M227" s="40"/>
      <c r="N227" s="40"/>
      <c r="O227" s="40"/>
      <c r="P227" s="40"/>
      <c r="Q227" s="40"/>
      <c r="R227" s="40"/>
      <c r="S227" s="40"/>
      <c r="T227" s="40"/>
      <c r="U227" s="40" t="s">
        <v>166</v>
      </c>
      <c r="V227" s="40"/>
      <c r="W227" s="40"/>
      <c r="X227" s="40"/>
      <c r="Y227" s="40"/>
      <c r="Z227" s="40"/>
      <c r="AA227" s="40"/>
      <c r="AB227" s="40"/>
      <c r="AC227" s="40"/>
      <c r="AD227" s="40"/>
      <c r="AE227" s="40"/>
      <c r="AF227" s="40"/>
      <c r="AG227" s="40"/>
      <c r="AH227" s="40"/>
      <c r="AI227" s="44" t="s">
        <v>716</v>
      </c>
      <c r="AJ227" s="40" t="s">
        <v>596</v>
      </c>
      <c r="AK227" s="40" t="s">
        <v>598</v>
      </c>
      <c r="AL227" s="40" t="s">
        <v>599</v>
      </c>
      <c r="AM227" s="40"/>
      <c r="AN227" s="40"/>
      <c r="AO227" s="40"/>
    </row>
    <row r="228" spans="1:41" ht="14" x14ac:dyDescent="0.15">
      <c r="A228" s="29">
        <v>43738.730753159718</v>
      </c>
      <c r="B228" s="40" t="s">
        <v>141</v>
      </c>
      <c r="C228" s="40" t="s">
        <v>149</v>
      </c>
      <c r="D228" s="40"/>
      <c r="E228" s="40" t="str">
        <f t="shared" si="0"/>
        <v>Pflugerville</v>
      </c>
      <c r="F228" s="41" t="str">
        <f t="shared" si="19"/>
        <v>Romanus Ike</v>
      </c>
      <c r="G228" s="42">
        <f t="shared" si="14"/>
        <v>1</v>
      </c>
      <c r="H228" s="40">
        <f t="shared" si="15"/>
        <v>1</v>
      </c>
      <c r="I228" s="40">
        <f t="shared" si="16"/>
        <v>1</v>
      </c>
      <c r="J228" s="40">
        <f t="shared" si="17"/>
        <v>2</v>
      </c>
      <c r="K228" s="40">
        <f t="shared" si="18"/>
        <v>1</v>
      </c>
      <c r="L228" s="43">
        <v>5</v>
      </c>
      <c r="M228" s="40"/>
      <c r="N228" s="40"/>
      <c r="O228" s="40"/>
      <c r="P228" s="40"/>
      <c r="Q228" s="40"/>
      <c r="R228" s="40"/>
      <c r="S228" s="40"/>
      <c r="T228" s="40"/>
      <c r="U228" s="40" t="s">
        <v>177</v>
      </c>
      <c r="V228" s="40"/>
      <c r="W228" s="40"/>
      <c r="X228" s="40"/>
      <c r="Y228" s="40"/>
      <c r="Z228" s="40"/>
      <c r="AA228" s="40"/>
      <c r="AB228" s="40"/>
      <c r="AC228" s="40"/>
      <c r="AD228" s="40"/>
      <c r="AE228" s="40"/>
      <c r="AF228" s="40"/>
      <c r="AG228" s="40"/>
      <c r="AH228" s="40"/>
      <c r="AI228" s="44" t="s">
        <v>717</v>
      </c>
      <c r="AJ228" s="40" t="s">
        <v>596</v>
      </c>
      <c r="AK228" s="40" t="s">
        <v>595</v>
      </c>
      <c r="AL228" s="40" t="s">
        <v>599</v>
      </c>
      <c r="AM228" s="40"/>
      <c r="AN228" s="40"/>
      <c r="AO228" s="40"/>
    </row>
    <row r="229" spans="1:41" ht="14" x14ac:dyDescent="0.15">
      <c r="A229" s="29">
        <v>43738.731572280092</v>
      </c>
      <c r="B229" s="40" t="s">
        <v>141</v>
      </c>
      <c r="C229" s="40" t="s">
        <v>149</v>
      </c>
      <c r="D229" s="40"/>
      <c r="E229" s="40" t="str">
        <f t="shared" si="0"/>
        <v>Pflugerville</v>
      </c>
      <c r="F229" s="41" t="str">
        <f t="shared" si="19"/>
        <v>Desiree Flores</v>
      </c>
      <c r="G229" s="42">
        <f t="shared" si="14"/>
        <v>1</v>
      </c>
      <c r="H229" s="40">
        <f t="shared" si="15"/>
        <v>1</v>
      </c>
      <c r="I229" s="40">
        <f t="shared" si="16"/>
        <v>1</v>
      </c>
      <c r="J229" s="40">
        <f t="shared" si="17"/>
        <v>2</v>
      </c>
      <c r="K229" s="40">
        <f t="shared" si="18"/>
        <v>1</v>
      </c>
      <c r="L229" s="43">
        <v>5</v>
      </c>
      <c r="M229" s="40"/>
      <c r="N229" s="40"/>
      <c r="O229" s="40"/>
      <c r="P229" s="40"/>
      <c r="Q229" s="40"/>
      <c r="R229" s="40"/>
      <c r="S229" s="40"/>
      <c r="T229" s="40"/>
      <c r="U229" s="40" t="s">
        <v>191</v>
      </c>
      <c r="V229" s="40"/>
      <c r="W229" s="40"/>
      <c r="X229" s="40"/>
      <c r="Y229" s="40"/>
      <c r="Z229" s="40"/>
      <c r="AA229" s="40"/>
      <c r="AB229" s="40"/>
      <c r="AC229" s="40"/>
      <c r="AD229" s="40"/>
      <c r="AE229" s="40"/>
      <c r="AF229" s="40"/>
      <c r="AG229" s="40"/>
      <c r="AH229" s="40"/>
      <c r="AI229" s="44" t="s">
        <v>718</v>
      </c>
      <c r="AJ229" s="40" t="s">
        <v>596</v>
      </c>
      <c r="AK229" s="40" t="s">
        <v>595</v>
      </c>
      <c r="AL229" s="40" t="s">
        <v>599</v>
      </c>
      <c r="AM229" s="40"/>
      <c r="AN229" s="40"/>
      <c r="AO229" s="40"/>
    </row>
    <row r="230" spans="1:41" ht="14" x14ac:dyDescent="0.15">
      <c r="A230" s="29">
        <v>43738.723177083331</v>
      </c>
      <c r="B230" s="40" t="s">
        <v>141</v>
      </c>
      <c r="C230" s="40" t="s">
        <v>142</v>
      </c>
      <c r="D230" s="40"/>
      <c r="E230" s="40" t="str">
        <f t="shared" si="0"/>
        <v>Stony Point</v>
      </c>
      <c r="F230" s="41" t="str">
        <f t="shared" si="19"/>
        <v>Chieh-Yu (Joy) Chen</v>
      </c>
      <c r="G230" s="42">
        <f t="shared" si="14"/>
        <v>0.8</v>
      </c>
      <c r="H230" s="40">
        <f t="shared" si="15"/>
        <v>1</v>
      </c>
      <c r="I230" s="40">
        <f t="shared" si="16"/>
        <v>1</v>
      </c>
      <c r="J230" s="40">
        <f t="shared" si="17"/>
        <v>1</v>
      </c>
      <c r="K230" s="40">
        <f t="shared" si="18"/>
        <v>1</v>
      </c>
      <c r="L230" s="43">
        <v>5</v>
      </c>
      <c r="M230" s="40"/>
      <c r="N230" s="40"/>
      <c r="O230" s="40"/>
      <c r="P230" s="40"/>
      <c r="Q230" s="40"/>
      <c r="R230" s="40"/>
      <c r="S230" s="40"/>
      <c r="T230" s="40"/>
      <c r="U230" s="40"/>
      <c r="V230" s="40" t="s">
        <v>161</v>
      </c>
      <c r="W230" s="40"/>
      <c r="X230" s="40"/>
      <c r="Y230" s="40"/>
      <c r="Z230" s="40"/>
      <c r="AA230" s="40"/>
      <c r="AB230" s="40"/>
      <c r="AC230" s="40"/>
      <c r="AD230" s="40"/>
      <c r="AE230" s="40"/>
      <c r="AF230" s="40"/>
      <c r="AG230" s="40"/>
      <c r="AH230" s="40"/>
      <c r="AI230" s="44" t="s">
        <v>719</v>
      </c>
      <c r="AJ230" s="40" t="s">
        <v>596</v>
      </c>
      <c r="AK230" s="40" t="s">
        <v>604</v>
      </c>
      <c r="AL230" s="40" t="s">
        <v>599</v>
      </c>
      <c r="AM230" s="40"/>
      <c r="AN230" s="40"/>
      <c r="AO230" s="40"/>
    </row>
    <row r="231" spans="1:41" ht="14" x14ac:dyDescent="0.15">
      <c r="A231" s="29">
        <v>43738.723323101847</v>
      </c>
      <c r="B231" s="40" t="s">
        <v>141</v>
      </c>
      <c r="C231" s="40" t="s">
        <v>142</v>
      </c>
      <c r="D231" s="40"/>
      <c r="E231" s="40" t="str">
        <f t="shared" si="0"/>
        <v>Stony Point</v>
      </c>
      <c r="F231" s="51" t="str">
        <f t="shared" si="19"/>
        <v>Agnieszka Jesionowska</v>
      </c>
      <c r="G231" s="42">
        <f t="shared" si="14"/>
        <v>0.8</v>
      </c>
      <c r="H231" s="40">
        <f t="shared" si="15"/>
        <v>1</v>
      </c>
      <c r="I231" s="40">
        <f t="shared" si="16"/>
        <v>1</v>
      </c>
      <c r="J231" s="40">
        <f t="shared" si="17"/>
        <v>1</v>
      </c>
      <c r="K231" s="40">
        <f t="shared" si="18"/>
        <v>1</v>
      </c>
      <c r="L231" s="43">
        <v>5</v>
      </c>
      <c r="M231" s="40"/>
      <c r="N231" s="40"/>
      <c r="O231" s="40"/>
      <c r="P231" s="40"/>
      <c r="Q231" s="40"/>
      <c r="R231" s="40"/>
      <c r="S231" s="40"/>
      <c r="T231" s="40"/>
      <c r="U231" s="40"/>
      <c r="V231" s="40" t="s">
        <v>184</v>
      </c>
      <c r="W231" s="40"/>
      <c r="X231" s="40"/>
      <c r="Y231" s="40"/>
      <c r="Z231" s="40"/>
      <c r="AA231" s="40"/>
      <c r="AB231" s="40"/>
      <c r="AC231" s="40"/>
      <c r="AD231" s="40"/>
      <c r="AE231" s="40"/>
      <c r="AF231" s="40"/>
      <c r="AG231" s="40"/>
      <c r="AH231" s="40"/>
      <c r="AI231" s="44" t="s">
        <v>720</v>
      </c>
      <c r="AJ231" s="40" t="s">
        <v>596</v>
      </c>
      <c r="AK231" s="40" t="s">
        <v>604</v>
      </c>
      <c r="AL231" s="40" t="s">
        <v>599</v>
      </c>
      <c r="AM231" s="40"/>
      <c r="AN231" s="40"/>
      <c r="AO231" s="40"/>
    </row>
    <row r="232" spans="1:41" ht="14" x14ac:dyDescent="0.15">
      <c r="A232" s="29">
        <v>43738.726547453705</v>
      </c>
      <c r="B232" s="40" t="s">
        <v>141</v>
      </c>
      <c r="C232" s="40" t="s">
        <v>142</v>
      </c>
      <c r="D232" s="40"/>
      <c r="E232" s="40" t="str">
        <f t="shared" si="0"/>
        <v>Stony Point</v>
      </c>
      <c r="F232" s="41" t="str">
        <f t="shared" si="19"/>
        <v>Aliana Sanchez</v>
      </c>
      <c r="G232" s="42">
        <f t="shared" si="14"/>
        <v>1</v>
      </c>
      <c r="H232" s="40">
        <f t="shared" si="15"/>
        <v>1</v>
      </c>
      <c r="I232" s="40">
        <f t="shared" si="16"/>
        <v>1</v>
      </c>
      <c r="J232" s="40">
        <f t="shared" si="17"/>
        <v>2</v>
      </c>
      <c r="K232" s="40">
        <f t="shared" si="18"/>
        <v>1</v>
      </c>
      <c r="L232" s="43">
        <v>5</v>
      </c>
      <c r="M232" s="40"/>
      <c r="N232" s="40"/>
      <c r="O232" s="40"/>
      <c r="P232" s="40"/>
      <c r="Q232" s="40"/>
      <c r="R232" s="40"/>
      <c r="S232" s="40"/>
      <c r="T232" s="40"/>
      <c r="U232" s="40"/>
      <c r="V232" s="40" t="s">
        <v>183</v>
      </c>
      <c r="W232" s="40"/>
      <c r="X232" s="40"/>
      <c r="Y232" s="40"/>
      <c r="Z232" s="40"/>
      <c r="AA232" s="40"/>
      <c r="AB232" s="40"/>
      <c r="AC232" s="40"/>
      <c r="AD232" s="40"/>
      <c r="AE232" s="40"/>
      <c r="AF232" s="40"/>
      <c r="AG232" s="40"/>
      <c r="AH232" s="40"/>
      <c r="AI232" s="44" t="s">
        <v>721</v>
      </c>
      <c r="AJ232" s="40" t="s">
        <v>596</v>
      </c>
      <c r="AK232" s="40" t="s">
        <v>595</v>
      </c>
      <c r="AL232" s="40" t="s">
        <v>599</v>
      </c>
      <c r="AM232" s="40"/>
      <c r="AN232" s="40"/>
      <c r="AO232" s="40"/>
    </row>
    <row r="233" spans="1:41" ht="14" x14ac:dyDescent="0.15">
      <c r="A233" s="29">
        <v>43738.726768414352</v>
      </c>
      <c r="B233" s="40" t="s">
        <v>141</v>
      </c>
      <c r="C233" s="40" t="s">
        <v>142</v>
      </c>
      <c r="D233" s="40"/>
      <c r="E233" s="40" t="str">
        <f t="shared" si="0"/>
        <v>Stony Point</v>
      </c>
      <c r="F233" s="41" t="str">
        <f t="shared" si="19"/>
        <v>Jameson Shook</v>
      </c>
      <c r="G233" s="42">
        <f t="shared" si="14"/>
        <v>1</v>
      </c>
      <c r="H233" s="40">
        <f t="shared" si="15"/>
        <v>1</v>
      </c>
      <c r="I233" s="40">
        <f t="shared" si="16"/>
        <v>1</v>
      </c>
      <c r="J233" s="40">
        <f t="shared" si="17"/>
        <v>2</v>
      </c>
      <c r="K233" s="40">
        <f t="shared" si="18"/>
        <v>1</v>
      </c>
      <c r="L233" s="43">
        <v>5</v>
      </c>
      <c r="M233" s="40"/>
      <c r="N233" s="40"/>
      <c r="O233" s="40"/>
      <c r="P233" s="40"/>
      <c r="Q233" s="40"/>
      <c r="R233" s="40"/>
      <c r="S233" s="40"/>
      <c r="T233" s="40"/>
      <c r="U233" s="40"/>
      <c r="V233" s="40" t="s">
        <v>170</v>
      </c>
      <c r="W233" s="40"/>
      <c r="X233" s="40"/>
      <c r="Y233" s="40"/>
      <c r="Z233" s="40"/>
      <c r="AA233" s="40"/>
      <c r="AB233" s="40"/>
      <c r="AC233" s="40"/>
      <c r="AD233" s="40"/>
      <c r="AE233" s="40"/>
      <c r="AF233" s="40"/>
      <c r="AG233" s="40"/>
      <c r="AH233" s="40"/>
      <c r="AI233" s="44" t="s">
        <v>722</v>
      </c>
      <c r="AJ233" s="40" t="s">
        <v>596</v>
      </c>
      <c r="AK233" s="40" t="s">
        <v>595</v>
      </c>
      <c r="AL233" s="40" t="s">
        <v>599</v>
      </c>
      <c r="AM233" s="40"/>
      <c r="AN233" s="40"/>
      <c r="AO233" s="40"/>
    </row>
    <row r="234" spans="1:41" ht="14" x14ac:dyDescent="0.15">
      <c r="A234" s="29">
        <v>43738.726865416669</v>
      </c>
      <c r="B234" s="40" t="s">
        <v>141</v>
      </c>
      <c r="C234" s="40" t="s">
        <v>142</v>
      </c>
      <c r="D234" s="40"/>
      <c r="E234" s="40" t="str">
        <f t="shared" si="0"/>
        <v>Stony Point</v>
      </c>
      <c r="F234" s="41" t="str">
        <f t="shared" si="19"/>
        <v>Kacylia Castro</v>
      </c>
      <c r="G234" s="42">
        <f t="shared" si="14"/>
        <v>1</v>
      </c>
      <c r="H234" s="40">
        <f t="shared" si="15"/>
        <v>1</v>
      </c>
      <c r="I234" s="40">
        <f t="shared" si="16"/>
        <v>1</v>
      </c>
      <c r="J234" s="40">
        <f t="shared" si="17"/>
        <v>2</v>
      </c>
      <c r="K234" s="40">
        <f t="shared" si="18"/>
        <v>1</v>
      </c>
      <c r="L234" s="43">
        <v>5</v>
      </c>
      <c r="M234" s="40"/>
      <c r="N234" s="40"/>
      <c r="O234" s="40"/>
      <c r="P234" s="40"/>
      <c r="Q234" s="40"/>
      <c r="R234" s="40"/>
      <c r="S234" s="40"/>
      <c r="T234" s="40"/>
      <c r="U234" s="40"/>
      <c r="V234" s="40" t="s">
        <v>176</v>
      </c>
      <c r="W234" s="40"/>
      <c r="X234" s="40"/>
      <c r="Y234" s="40"/>
      <c r="Z234" s="40"/>
      <c r="AA234" s="40"/>
      <c r="AB234" s="40"/>
      <c r="AC234" s="40"/>
      <c r="AD234" s="40"/>
      <c r="AE234" s="40"/>
      <c r="AF234" s="40"/>
      <c r="AG234" s="40"/>
      <c r="AH234" s="40"/>
      <c r="AI234" s="44" t="s">
        <v>723</v>
      </c>
      <c r="AJ234" s="40" t="s">
        <v>596</v>
      </c>
      <c r="AK234" s="40" t="s">
        <v>595</v>
      </c>
      <c r="AL234" s="40" t="s">
        <v>599</v>
      </c>
      <c r="AM234" s="40"/>
      <c r="AN234" s="40"/>
      <c r="AO234" s="40"/>
    </row>
    <row r="235" spans="1:41" ht="14" x14ac:dyDescent="0.15">
      <c r="A235" s="29">
        <v>43738.727190949074</v>
      </c>
      <c r="B235" s="40" t="s">
        <v>141</v>
      </c>
      <c r="C235" s="40" t="s">
        <v>142</v>
      </c>
      <c r="D235" s="40"/>
      <c r="E235" s="40" t="str">
        <f t="shared" si="0"/>
        <v>Stony Point</v>
      </c>
      <c r="F235" s="41" t="str">
        <f t="shared" si="19"/>
        <v>Elizabeth Amend</v>
      </c>
      <c r="G235" s="42">
        <f t="shared" si="14"/>
        <v>0.8</v>
      </c>
      <c r="H235" s="40">
        <f t="shared" si="15"/>
        <v>1</v>
      </c>
      <c r="I235" s="40">
        <f t="shared" si="16"/>
        <v>1</v>
      </c>
      <c r="J235" s="40">
        <f t="shared" si="17"/>
        <v>1</v>
      </c>
      <c r="K235" s="40">
        <f t="shared" si="18"/>
        <v>1</v>
      </c>
      <c r="L235" s="43">
        <v>5</v>
      </c>
      <c r="M235" s="40"/>
      <c r="N235" s="40"/>
      <c r="O235" s="40"/>
      <c r="P235" s="40"/>
      <c r="Q235" s="40"/>
      <c r="R235" s="40"/>
      <c r="S235" s="40"/>
      <c r="T235" s="40"/>
      <c r="U235" s="40"/>
      <c r="V235" s="40" t="s">
        <v>143</v>
      </c>
      <c r="W235" s="40"/>
      <c r="X235" s="40"/>
      <c r="Y235" s="40"/>
      <c r="Z235" s="40"/>
      <c r="AA235" s="40"/>
      <c r="AB235" s="40"/>
      <c r="AC235" s="40"/>
      <c r="AD235" s="40"/>
      <c r="AE235" s="40"/>
      <c r="AF235" s="40"/>
      <c r="AG235" s="40"/>
      <c r="AH235" s="40"/>
      <c r="AI235" s="44" t="s">
        <v>724</v>
      </c>
      <c r="AJ235" s="40" t="s">
        <v>596</v>
      </c>
      <c r="AK235" s="40" t="s">
        <v>725</v>
      </c>
      <c r="AL235" s="40" t="s">
        <v>599</v>
      </c>
      <c r="AM235" s="40"/>
      <c r="AN235" s="40"/>
      <c r="AO235" s="40"/>
    </row>
    <row r="236" spans="1:41" ht="14" x14ac:dyDescent="0.15">
      <c r="A236" s="29">
        <v>43738.727415266199</v>
      </c>
      <c r="B236" s="40" t="s">
        <v>141</v>
      </c>
      <c r="C236" s="40" t="s">
        <v>142</v>
      </c>
      <c r="D236" s="40"/>
      <c r="E236" s="40" t="str">
        <f t="shared" si="0"/>
        <v>Stony Point</v>
      </c>
      <c r="F236" s="41" t="str">
        <f t="shared" si="19"/>
        <v>Karla Jackson</v>
      </c>
      <c r="G236" s="42">
        <f t="shared" si="14"/>
        <v>0.6</v>
      </c>
      <c r="H236" s="40">
        <f t="shared" si="15"/>
        <v>1</v>
      </c>
      <c r="I236" s="40">
        <f t="shared" si="16"/>
        <v>1</v>
      </c>
      <c r="J236" s="40">
        <f t="shared" si="17"/>
        <v>0</v>
      </c>
      <c r="K236" s="40">
        <f t="shared" si="18"/>
        <v>1</v>
      </c>
      <c r="L236" s="43">
        <v>5</v>
      </c>
      <c r="M236" s="40"/>
      <c r="N236" s="40"/>
      <c r="O236" s="40"/>
      <c r="P236" s="40"/>
      <c r="Q236" s="40"/>
      <c r="R236" s="40"/>
      <c r="S236" s="40"/>
      <c r="T236" s="40"/>
      <c r="U236" s="40"/>
      <c r="V236" s="40" t="s">
        <v>178</v>
      </c>
      <c r="W236" s="40"/>
      <c r="X236" s="40"/>
      <c r="Y236" s="40"/>
      <c r="Z236" s="40"/>
      <c r="AA236" s="40"/>
      <c r="AB236" s="40"/>
      <c r="AC236" s="40"/>
      <c r="AD236" s="40"/>
      <c r="AE236" s="40"/>
      <c r="AF236" s="40"/>
      <c r="AG236" s="40"/>
      <c r="AH236" s="40"/>
      <c r="AI236" s="44" t="s">
        <v>726</v>
      </c>
      <c r="AJ236" s="40" t="s">
        <v>596</v>
      </c>
      <c r="AK236" s="40" t="s">
        <v>598</v>
      </c>
      <c r="AL236" s="40" t="s">
        <v>599</v>
      </c>
      <c r="AM236" s="40"/>
      <c r="AN236" s="40"/>
      <c r="AO236" s="40"/>
    </row>
    <row r="237" spans="1:41" ht="14" x14ac:dyDescent="0.15">
      <c r="A237" s="29">
        <v>43738.728163206019</v>
      </c>
      <c r="B237" s="40" t="s">
        <v>141</v>
      </c>
      <c r="C237" s="45" t="s">
        <v>142</v>
      </c>
      <c r="D237" s="40"/>
      <c r="E237" s="40" t="str">
        <f t="shared" si="0"/>
        <v>Stony Point</v>
      </c>
      <c r="F237" s="41" t="str">
        <f t="shared" si="19"/>
        <v>Kevin McMillan</v>
      </c>
      <c r="G237" s="42">
        <f t="shared" si="14"/>
        <v>0.6</v>
      </c>
      <c r="H237" s="40">
        <f t="shared" si="15"/>
        <v>1</v>
      </c>
      <c r="I237" s="40">
        <f t="shared" si="16"/>
        <v>1</v>
      </c>
      <c r="J237" s="40">
        <f t="shared" si="17"/>
        <v>0</v>
      </c>
      <c r="K237" s="40">
        <f t="shared" si="18"/>
        <v>1</v>
      </c>
      <c r="L237" s="43">
        <v>5</v>
      </c>
      <c r="M237" s="40"/>
      <c r="N237" s="40"/>
      <c r="O237" s="40"/>
      <c r="P237" s="40"/>
      <c r="Q237" s="40"/>
      <c r="R237" s="40"/>
      <c r="S237" s="40"/>
      <c r="T237" s="40"/>
      <c r="U237" s="40"/>
      <c r="V237" s="40" t="s">
        <v>171</v>
      </c>
      <c r="W237" s="40"/>
      <c r="X237" s="40"/>
      <c r="Y237" s="40"/>
      <c r="Z237" s="40"/>
      <c r="AA237" s="40"/>
      <c r="AB237" s="40"/>
      <c r="AC237" s="40"/>
      <c r="AD237" s="40"/>
      <c r="AE237" s="40"/>
      <c r="AF237" s="40"/>
      <c r="AG237" s="40"/>
      <c r="AH237" s="40"/>
      <c r="AI237" s="44" t="s">
        <v>727</v>
      </c>
      <c r="AJ237" s="40" t="s">
        <v>596</v>
      </c>
      <c r="AK237" s="40" t="s">
        <v>598</v>
      </c>
      <c r="AL237" s="40" t="s">
        <v>599</v>
      </c>
      <c r="AM237" s="40"/>
      <c r="AN237" s="40"/>
      <c r="AO237" s="40"/>
    </row>
    <row r="238" spans="1:41" ht="14" x14ac:dyDescent="0.15">
      <c r="A238" s="29">
        <v>43738.728190520837</v>
      </c>
      <c r="B238" s="40" t="s">
        <v>141</v>
      </c>
      <c r="C238" s="40" t="s">
        <v>142</v>
      </c>
      <c r="D238" s="40"/>
      <c r="E238" s="40" t="str">
        <f t="shared" si="0"/>
        <v>Stony Point</v>
      </c>
      <c r="F238" s="41" t="str">
        <f t="shared" si="19"/>
        <v>Jatin Kommera</v>
      </c>
      <c r="G238" s="42">
        <f t="shared" si="14"/>
        <v>0.6</v>
      </c>
      <c r="H238" s="40">
        <f t="shared" si="15"/>
        <v>1</v>
      </c>
      <c r="I238" s="40">
        <f t="shared" si="16"/>
        <v>1</v>
      </c>
      <c r="J238" s="40">
        <f t="shared" si="17"/>
        <v>0</v>
      </c>
      <c r="K238" s="40">
        <f t="shared" si="18"/>
        <v>1</v>
      </c>
      <c r="L238" s="43">
        <v>5</v>
      </c>
      <c r="M238" s="40"/>
      <c r="N238" s="40"/>
      <c r="O238" s="40"/>
      <c r="P238" s="40"/>
      <c r="Q238" s="40"/>
      <c r="R238" s="40"/>
      <c r="S238" s="40"/>
      <c r="T238" s="40"/>
      <c r="U238" s="40"/>
      <c r="V238" s="40" t="s">
        <v>174</v>
      </c>
      <c r="W238" s="40"/>
      <c r="X238" s="40"/>
      <c r="Y238" s="40"/>
      <c r="Z238" s="40"/>
      <c r="AA238" s="40"/>
      <c r="AB238" s="40"/>
      <c r="AC238" s="40"/>
      <c r="AD238" s="40"/>
      <c r="AE238" s="40"/>
      <c r="AF238" s="40"/>
      <c r="AG238" s="40"/>
      <c r="AH238" s="40"/>
      <c r="AI238" s="44" t="s">
        <v>728</v>
      </c>
      <c r="AJ238" s="40" t="s">
        <v>596</v>
      </c>
      <c r="AK238" s="40" t="s">
        <v>598</v>
      </c>
      <c r="AL238" s="40" t="s">
        <v>599</v>
      </c>
      <c r="AM238" s="40"/>
      <c r="AN238" s="40"/>
      <c r="AO238" s="40"/>
    </row>
    <row r="239" spans="1:41" ht="14" x14ac:dyDescent="0.15">
      <c r="A239" s="29">
        <v>43738.728258263887</v>
      </c>
      <c r="B239" s="40" t="s">
        <v>141</v>
      </c>
      <c r="C239" s="40" t="s">
        <v>142</v>
      </c>
      <c r="D239" s="40"/>
      <c r="E239" s="40" t="str">
        <f t="shared" si="0"/>
        <v>Stony Point</v>
      </c>
      <c r="F239" s="41" t="str">
        <f t="shared" si="19"/>
        <v>Keilan Shaw</v>
      </c>
      <c r="G239" s="42">
        <f t="shared" si="14"/>
        <v>1</v>
      </c>
      <c r="H239" s="40">
        <f t="shared" si="15"/>
        <v>1</v>
      </c>
      <c r="I239" s="40">
        <f t="shared" si="16"/>
        <v>1</v>
      </c>
      <c r="J239" s="40">
        <f t="shared" si="17"/>
        <v>2</v>
      </c>
      <c r="K239" s="40">
        <f t="shared" si="18"/>
        <v>1</v>
      </c>
      <c r="L239" s="43">
        <v>5</v>
      </c>
      <c r="M239" s="40"/>
      <c r="N239" s="40"/>
      <c r="O239" s="40"/>
      <c r="P239" s="40"/>
      <c r="Q239" s="40"/>
      <c r="R239" s="40"/>
      <c r="S239" s="40"/>
      <c r="T239" s="40"/>
      <c r="U239" s="40"/>
      <c r="V239" s="40" t="s">
        <v>165</v>
      </c>
      <c r="W239" s="40"/>
      <c r="X239" s="40"/>
      <c r="Y239" s="40"/>
      <c r="Z239" s="40"/>
      <c r="AA239" s="40"/>
      <c r="AB239" s="40"/>
      <c r="AC239" s="40"/>
      <c r="AD239" s="40"/>
      <c r="AE239" s="40"/>
      <c r="AF239" s="40"/>
      <c r="AG239" s="40"/>
      <c r="AH239" s="40"/>
      <c r="AI239" s="44" t="s">
        <v>729</v>
      </c>
      <c r="AJ239" s="40" t="s">
        <v>596</v>
      </c>
      <c r="AK239" s="40" t="s">
        <v>595</v>
      </c>
      <c r="AL239" s="40" t="s">
        <v>599</v>
      </c>
      <c r="AM239" s="40"/>
      <c r="AN239" s="40"/>
      <c r="AO239" s="40"/>
    </row>
    <row r="240" spans="1:41" ht="14" x14ac:dyDescent="0.15">
      <c r="A240" s="29">
        <v>43738.728809918983</v>
      </c>
      <c r="B240" s="40" t="s">
        <v>141</v>
      </c>
      <c r="C240" s="40" t="s">
        <v>142</v>
      </c>
      <c r="D240" s="40"/>
      <c r="E240" s="40" t="str">
        <f t="shared" si="0"/>
        <v>Stony Point</v>
      </c>
      <c r="F240" s="41" t="str">
        <f t="shared" si="19"/>
        <v>Manas Mamtora</v>
      </c>
      <c r="G240" s="42">
        <f t="shared" si="14"/>
        <v>1</v>
      </c>
      <c r="H240" s="40">
        <f t="shared" si="15"/>
        <v>1</v>
      </c>
      <c r="I240" s="40">
        <f t="shared" si="16"/>
        <v>1</v>
      </c>
      <c r="J240" s="40">
        <f t="shared" si="17"/>
        <v>2</v>
      </c>
      <c r="K240" s="40">
        <f t="shared" si="18"/>
        <v>1</v>
      </c>
      <c r="L240" s="43">
        <v>5</v>
      </c>
      <c r="M240" s="40"/>
      <c r="N240" s="40"/>
      <c r="O240" s="40"/>
      <c r="P240" s="40"/>
      <c r="Q240" s="40"/>
      <c r="R240" s="40"/>
      <c r="S240" s="40"/>
      <c r="T240" s="40"/>
      <c r="U240" s="40"/>
      <c r="V240" s="40" t="s">
        <v>180</v>
      </c>
      <c r="W240" s="40"/>
      <c r="X240" s="40"/>
      <c r="Y240" s="40"/>
      <c r="Z240" s="40"/>
      <c r="AA240" s="40"/>
      <c r="AB240" s="40"/>
      <c r="AC240" s="40"/>
      <c r="AD240" s="40"/>
      <c r="AE240" s="40"/>
      <c r="AF240" s="40"/>
      <c r="AG240" s="40"/>
      <c r="AH240" s="40"/>
      <c r="AI240" s="44" t="s">
        <v>730</v>
      </c>
      <c r="AJ240" s="40" t="s">
        <v>596</v>
      </c>
      <c r="AK240" s="40" t="s">
        <v>595</v>
      </c>
      <c r="AL240" s="40" t="s">
        <v>599</v>
      </c>
      <c r="AM240" s="40"/>
      <c r="AN240" s="40"/>
      <c r="AO240" s="40"/>
    </row>
    <row r="241" spans="1:47" ht="14" x14ac:dyDescent="0.15">
      <c r="A241" s="29">
        <v>43738.729096967596</v>
      </c>
      <c r="B241" s="40" t="s">
        <v>141</v>
      </c>
      <c r="C241" s="40" t="s">
        <v>142</v>
      </c>
      <c r="D241" s="40"/>
      <c r="E241" s="40" t="str">
        <f t="shared" si="0"/>
        <v>Stony Point</v>
      </c>
      <c r="F241" s="41" t="str">
        <f t="shared" si="19"/>
        <v>Jaden Desmond</v>
      </c>
      <c r="G241" s="42">
        <f t="shared" si="14"/>
        <v>1</v>
      </c>
      <c r="H241" s="40">
        <f t="shared" si="15"/>
        <v>1</v>
      </c>
      <c r="I241" s="40">
        <f t="shared" si="16"/>
        <v>1</v>
      </c>
      <c r="J241" s="40">
        <f t="shared" si="17"/>
        <v>2</v>
      </c>
      <c r="K241" s="40">
        <f t="shared" si="18"/>
        <v>1</v>
      </c>
      <c r="L241" s="43">
        <v>5</v>
      </c>
      <c r="M241" s="40"/>
      <c r="N241" s="40"/>
      <c r="O241" s="40"/>
      <c r="P241" s="40"/>
      <c r="Q241" s="40"/>
      <c r="R241" s="40"/>
      <c r="S241" s="40"/>
      <c r="T241" s="40"/>
      <c r="U241" s="40"/>
      <c r="V241" s="40" t="s">
        <v>164</v>
      </c>
      <c r="W241" s="40"/>
      <c r="X241" s="40"/>
      <c r="Y241" s="40"/>
      <c r="Z241" s="40"/>
      <c r="AA241" s="40"/>
      <c r="AB241" s="40"/>
      <c r="AC241" s="40"/>
      <c r="AD241" s="40"/>
      <c r="AE241" s="40"/>
      <c r="AF241" s="40"/>
      <c r="AG241" s="40"/>
      <c r="AH241" s="40"/>
      <c r="AI241" s="44" t="s">
        <v>731</v>
      </c>
      <c r="AJ241" s="40" t="s">
        <v>596</v>
      </c>
      <c r="AK241" s="40" t="s">
        <v>611</v>
      </c>
      <c r="AL241" s="40" t="s">
        <v>599</v>
      </c>
      <c r="AM241" s="40"/>
      <c r="AN241" s="40"/>
      <c r="AO241" s="40"/>
    </row>
    <row r="242" spans="1:47" ht="14" x14ac:dyDescent="0.15">
      <c r="A242" s="29">
        <v>43738.729282777778</v>
      </c>
      <c r="B242" s="40" t="s">
        <v>141</v>
      </c>
      <c r="C242" s="40" t="s">
        <v>142</v>
      </c>
      <c r="D242" s="40"/>
      <c r="E242" s="40" t="str">
        <f t="shared" si="0"/>
        <v>Stony Point</v>
      </c>
      <c r="F242" s="41" t="str">
        <f t="shared" si="19"/>
        <v>Kyle Chambless</v>
      </c>
      <c r="G242" s="42">
        <f t="shared" si="14"/>
        <v>1</v>
      </c>
      <c r="H242" s="40">
        <f t="shared" si="15"/>
        <v>1</v>
      </c>
      <c r="I242" s="40">
        <f t="shared" si="16"/>
        <v>1</v>
      </c>
      <c r="J242" s="40">
        <f t="shared" si="17"/>
        <v>2</v>
      </c>
      <c r="K242" s="40">
        <f t="shared" si="18"/>
        <v>1</v>
      </c>
      <c r="L242" s="43">
        <v>5</v>
      </c>
      <c r="M242" s="40"/>
      <c r="N242" s="40"/>
      <c r="O242" s="40"/>
      <c r="P242" s="40"/>
      <c r="Q242" s="40"/>
      <c r="R242" s="40"/>
      <c r="S242" s="40"/>
      <c r="T242" s="40"/>
      <c r="U242" s="40"/>
      <c r="V242" s="40" t="s">
        <v>181</v>
      </c>
      <c r="W242" s="40"/>
      <c r="X242" s="40"/>
      <c r="Y242" s="40"/>
      <c r="Z242" s="40"/>
      <c r="AA242" s="40"/>
      <c r="AB242" s="40"/>
      <c r="AC242" s="40"/>
      <c r="AD242" s="40"/>
      <c r="AE242" s="40"/>
      <c r="AF242" s="40"/>
      <c r="AG242" s="40"/>
      <c r="AH242" s="40"/>
      <c r="AI242" s="44" t="s">
        <v>732</v>
      </c>
      <c r="AJ242" s="40" t="s">
        <v>596</v>
      </c>
      <c r="AK242" s="40" t="s">
        <v>595</v>
      </c>
      <c r="AL242" s="40" t="s">
        <v>599</v>
      </c>
      <c r="AM242" s="40"/>
      <c r="AN242" s="40"/>
      <c r="AO242" s="40"/>
    </row>
    <row r="243" spans="1:47" ht="14" x14ac:dyDescent="0.15">
      <c r="A243" s="29">
        <v>43738.729613761578</v>
      </c>
      <c r="B243" s="40" t="s">
        <v>141</v>
      </c>
      <c r="C243" s="40" t="s">
        <v>142</v>
      </c>
      <c r="D243" s="40"/>
      <c r="E243" s="40" t="str">
        <f t="shared" si="0"/>
        <v>Stony Point</v>
      </c>
      <c r="F243" s="41" t="str">
        <f t="shared" si="19"/>
        <v>Thomas Gonzalez</v>
      </c>
      <c r="G243" s="42">
        <f t="shared" si="14"/>
        <v>1</v>
      </c>
      <c r="H243" s="40">
        <f t="shared" si="15"/>
        <v>1</v>
      </c>
      <c r="I243" s="40">
        <f t="shared" si="16"/>
        <v>1</v>
      </c>
      <c r="J243" s="40">
        <f t="shared" si="17"/>
        <v>2</v>
      </c>
      <c r="K243" s="40">
        <f t="shared" si="18"/>
        <v>1</v>
      </c>
      <c r="L243" s="43">
        <v>5</v>
      </c>
      <c r="M243" s="40"/>
      <c r="N243" s="40"/>
      <c r="O243" s="40"/>
      <c r="P243" s="40"/>
      <c r="Q243" s="40"/>
      <c r="R243" s="40"/>
      <c r="S243" s="40"/>
      <c r="T243" s="40"/>
      <c r="U243" s="40"/>
      <c r="V243" s="40" t="s">
        <v>169</v>
      </c>
      <c r="W243" s="40"/>
      <c r="X243" s="40"/>
      <c r="Y243" s="40"/>
      <c r="Z243" s="40"/>
      <c r="AA243" s="40"/>
      <c r="AB243" s="40"/>
      <c r="AC243" s="40"/>
      <c r="AD243" s="40"/>
      <c r="AE243" s="40"/>
      <c r="AF243" s="40"/>
      <c r="AG243" s="40"/>
      <c r="AH243" s="40"/>
      <c r="AI243" s="44" t="s">
        <v>733</v>
      </c>
      <c r="AJ243" s="40" t="s">
        <v>596</v>
      </c>
      <c r="AK243" s="40" t="s">
        <v>595</v>
      </c>
      <c r="AL243" s="40" t="s">
        <v>599</v>
      </c>
      <c r="AM243" s="40"/>
      <c r="AN243" s="40"/>
      <c r="AO243" s="40"/>
    </row>
    <row r="244" spans="1:47" ht="14" x14ac:dyDescent="0.15">
      <c r="A244" s="29">
        <v>43738.726741168983</v>
      </c>
      <c r="B244" s="40" t="s">
        <v>141</v>
      </c>
      <c r="C244" s="40" t="s">
        <v>168</v>
      </c>
      <c r="D244" s="40"/>
      <c r="E244" s="40" t="str">
        <f t="shared" si="0"/>
        <v>Weiss</v>
      </c>
      <c r="F244" s="41" t="str">
        <f t="shared" si="19"/>
        <v>Isaac Ahonle</v>
      </c>
      <c r="G244" s="42">
        <f t="shared" si="14"/>
        <v>1</v>
      </c>
      <c r="H244" s="40">
        <f t="shared" si="15"/>
        <v>1</v>
      </c>
      <c r="I244" s="40">
        <f t="shared" si="16"/>
        <v>1</v>
      </c>
      <c r="J244" s="40">
        <f t="shared" si="17"/>
        <v>2</v>
      </c>
      <c r="K244" s="40">
        <f t="shared" si="18"/>
        <v>1</v>
      </c>
      <c r="L244" s="43">
        <v>5</v>
      </c>
      <c r="M244" s="40"/>
      <c r="N244" s="40"/>
      <c r="O244" s="40"/>
      <c r="P244" s="40"/>
      <c r="Q244" s="40"/>
      <c r="R244" s="40"/>
      <c r="S244" s="40"/>
      <c r="T244" s="40"/>
      <c r="U244" s="40"/>
      <c r="V244" s="40"/>
      <c r="W244" s="40" t="s">
        <v>189</v>
      </c>
      <c r="X244" s="40"/>
      <c r="Y244" s="40"/>
      <c r="Z244" s="40"/>
      <c r="AA244" s="40"/>
      <c r="AB244" s="40"/>
      <c r="AC244" s="40"/>
      <c r="AD244" s="40"/>
      <c r="AE244" s="40"/>
      <c r="AF244" s="40"/>
      <c r="AG244" s="40"/>
      <c r="AH244" s="40"/>
      <c r="AI244" s="44" t="s">
        <v>734</v>
      </c>
      <c r="AJ244" s="40" t="s">
        <v>596</v>
      </c>
      <c r="AK244" s="40" t="s">
        <v>595</v>
      </c>
      <c r="AL244" s="40" t="s">
        <v>599</v>
      </c>
      <c r="AM244" s="40"/>
      <c r="AN244" s="40"/>
      <c r="AO244" s="40"/>
    </row>
    <row r="245" spans="1:47" ht="14" x14ac:dyDescent="0.15">
      <c r="A245" s="29">
        <v>43738.727115300921</v>
      </c>
      <c r="B245" s="40" t="s">
        <v>141</v>
      </c>
      <c r="C245" s="40" t="s">
        <v>168</v>
      </c>
      <c r="D245" s="40"/>
      <c r="E245" s="40" t="str">
        <f t="shared" si="0"/>
        <v>Weiss</v>
      </c>
      <c r="F245" s="41" t="str">
        <f t="shared" si="19"/>
        <v>Abigail Berry</v>
      </c>
      <c r="G245" s="42">
        <f t="shared" si="14"/>
        <v>0.6</v>
      </c>
      <c r="H245" s="40">
        <f t="shared" si="15"/>
        <v>1</v>
      </c>
      <c r="I245" s="40">
        <f t="shared" si="16"/>
        <v>1</v>
      </c>
      <c r="J245" s="40">
        <f t="shared" si="17"/>
        <v>0</v>
      </c>
      <c r="K245" s="40">
        <f t="shared" si="18"/>
        <v>1</v>
      </c>
      <c r="L245" s="43">
        <v>5</v>
      </c>
      <c r="M245" s="40"/>
      <c r="N245" s="40"/>
      <c r="O245" s="40"/>
      <c r="P245" s="40"/>
      <c r="Q245" s="40"/>
      <c r="R245" s="40"/>
      <c r="S245" s="40"/>
      <c r="T245" s="40"/>
      <c r="U245" s="40"/>
      <c r="V245" s="40"/>
      <c r="W245" s="40" t="s">
        <v>192</v>
      </c>
      <c r="X245" s="40"/>
      <c r="Y245" s="40"/>
      <c r="Z245" s="40"/>
      <c r="AA245" s="40"/>
      <c r="AB245" s="40"/>
      <c r="AC245" s="40"/>
      <c r="AD245" s="40"/>
      <c r="AE245" s="40"/>
      <c r="AF245" s="40"/>
      <c r="AG245" s="40"/>
      <c r="AH245" s="40"/>
      <c r="AI245" s="44" t="s">
        <v>735</v>
      </c>
      <c r="AJ245" s="40" t="s">
        <v>596</v>
      </c>
      <c r="AK245" s="40" t="s">
        <v>598</v>
      </c>
      <c r="AL245" s="40" t="s">
        <v>599</v>
      </c>
      <c r="AM245" s="40"/>
      <c r="AN245" s="40"/>
      <c r="AO245" s="40"/>
    </row>
    <row r="246" spans="1:47" ht="14" x14ac:dyDescent="0.15">
      <c r="A246" s="29">
        <v>43738.727220266199</v>
      </c>
      <c r="B246" s="40" t="s">
        <v>141</v>
      </c>
      <c r="C246" s="40" t="s">
        <v>168</v>
      </c>
      <c r="D246" s="40"/>
      <c r="E246" s="40" t="str">
        <f t="shared" si="0"/>
        <v>Weiss</v>
      </c>
      <c r="F246" s="41" t="str">
        <f t="shared" si="19"/>
        <v>Gabriella Vallejo</v>
      </c>
      <c r="G246" s="42">
        <f t="shared" si="14"/>
        <v>1</v>
      </c>
      <c r="H246" s="40">
        <f t="shared" si="15"/>
        <v>1</v>
      </c>
      <c r="I246" s="40">
        <f t="shared" si="16"/>
        <v>1</v>
      </c>
      <c r="J246" s="40">
        <f t="shared" si="17"/>
        <v>2</v>
      </c>
      <c r="K246" s="40">
        <f t="shared" si="18"/>
        <v>1</v>
      </c>
      <c r="L246" s="43">
        <v>5</v>
      </c>
      <c r="M246" s="40"/>
      <c r="N246" s="40"/>
      <c r="O246" s="40"/>
      <c r="P246" s="40"/>
      <c r="Q246" s="40"/>
      <c r="R246" s="40"/>
      <c r="S246" s="40"/>
      <c r="T246" s="40"/>
      <c r="U246" s="40"/>
      <c r="V246" s="40"/>
      <c r="W246" s="40" t="s">
        <v>190</v>
      </c>
      <c r="X246" s="40"/>
      <c r="Y246" s="40"/>
      <c r="Z246" s="40"/>
      <c r="AA246" s="40"/>
      <c r="AB246" s="40"/>
      <c r="AC246" s="40"/>
      <c r="AD246" s="40"/>
      <c r="AE246" s="40"/>
      <c r="AF246" s="40"/>
      <c r="AG246" s="40"/>
      <c r="AH246" s="40"/>
      <c r="AI246" s="44" t="s">
        <v>736</v>
      </c>
      <c r="AJ246" s="40" t="s">
        <v>596</v>
      </c>
      <c r="AK246" s="40" t="s">
        <v>611</v>
      </c>
      <c r="AL246" s="40" t="s">
        <v>599</v>
      </c>
      <c r="AM246" s="40"/>
      <c r="AN246" s="40"/>
      <c r="AO246" s="40"/>
    </row>
    <row r="247" spans="1:47" ht="14" x14ac:dyDescent="0.15">
      <c r="A247" s="29">
        <v>43738.727597175923</v>
      </c>
      <c r="B247" s="40" t="s">
        <v>141</v>
      </c>
      <c r="C247" s="40" t="s">
        <v>168</v>
      </c>
      <c r="D247" s="40"/>
      <c r="E247" s="40" t="str">
        <f t="shared" si="0"/>
        <v>Weiss</v>
      </c>
      <c r="F247" s="41" t="str">
        <f t="shared" si="19"/>
        <v>Favour Toghanro</v>
      </c>
      <c r="G247" s="42">
        <f t="shared" si="14"/>
        <v>0.8</v>
      </c>
      <c r="H247" s="40">
        <f t="shared" si="15"/>
        <v>1</v>
      </c>
      <c r="I247" s="40">
        <f t="shared" si="16"/>
        <v>1</v>
      </c>
      <c r="J247" s="40">
        <f t="shared" si="17"/>
        <v>1</v>
      </c>
      <c r="K247" s="40">
        <f t="shared" si="18"/>
        <v>1</v>
      </c>
      <c r="L247" s="43">
        <v>5</v>
      </c>
      <c r="M247" s="40"/>
      <c r="N247" s="40"/>
      <c r="O247" s="40"/>
      <c r="P247" s="40"/>
      <c r="Q247" s="40"/>
      <c r="R247" s="40"/>
      <c r="S247" s="40"/>
      <c r="T247" s="40"/>
      <c r="U247" s="40"/>
      <c r="V247" s="40"/>
      <c r="W247" s="40" t="s">
        <v>198</v>
      </c>
      <c r="X247" s="40"/>
      <c r="Y247" s="40"/>
      <c r="Z247" s="40"/>
      <c r="AA247" s="40"/>
      <c r="AB247" s="40"/>
      <c r="AC247" s="40"/>
      <c r="AD247" s="40"/>
      <c r="AE247" s="40"/>
      <c r="AF247" s="40"/>
      <c r="AG247" s="40"/>
      <c r="AH247" s="40"/>
      <c r="AI247" s="44" t="s">
        <v>737</v>
      </c>
      <c r="AJ247" s="40" t="s">
        <v>596</v>
      </c>
      <c r="AK247" s="40" t="s">
        <v>604</v>
      </c>
      <c r="AL247" s="40" t="s">
        <v>599</v>
      </c>
      <c r="AM247" s="40"/>
      <c r="AN247" s="40"/>
      <c r="AO247" s="40"/>
    </row>
    <row r="248" spans="1:47" ht="14" x14ac:dyDescent="0.15">
      <c r="A248" s="29">
        <v>43738.727622013888</v>
      </c>
      <c r="B248" s="40" t="s">
        <v>141</v>
      </c>
      <c r="C248" s="40" t="s">
        <v>168</v>
      </c>
      <c r="D248" s="40"/>
      <c r="E248" s="40" t="str">
        <f t="shared" si="0"/>
        <v>Weiss</v>
      </c>
      <c r="F248" s="41" t="str">
        <f t="shared" si="19"/>
        <v>Lynnette DeCuire</v>
      </c>
      <c r="G248" s="42">
        <f t="shared" si="14"/>
        <v>1</v>
      </c>
      <c r="H248" s="40">
        <f t="shared" si="15"/>
        <v>1</v>
      </c>
      <c r="I248" s="40">
        <f t="shared" si="16"/>
        <v>1</v>
      </c>
      <c r="J248" s="40">
        <f t="shared" si="17"/>
        <v>2</v>
      </c>
      <c r="K248" s="40">
        <f t="shared" si="18"/>
        <v>1</v>
      </c>
      <c r="L248" s="43">
        <v>5</v>
      </c>
      <c r="M248" s="40"/>
      <c r="N248" s="40"/>
      <c r="O248" s="40"/>
      <c r="P248" s="40"/>
      <c r="Q248" s="40"/>
      <c r="R248" s="40"/>
      <c r="S248" s="40"/>
      <c r="T248" s="40"/>
      <c r="U248" s="40"/>
      <c r="V248" s="40"/>
      <c r="W248" s="40" t="s">
        <v>199</v>
      </c>
      <c r="X248" s="40"/>
      <c r="Y248" s="40"/>
      <c r="Z248" s="40"/>
      <c r="AA248" s="40"/>
      <c r="AB248" s="40"/>
      <c r="AC248" s="40"/>
      <c r="AD248" s="40"/>
      <c r="AE248" s="40"/>
      <c r="AF248" s="40"/>
      <c r="AG248" s="40"/>
      <c r="AH248" s="40"/>
      <c r="AI248" s="44" t="s">
        <v>608</v>
      </c>
      <c r="AJ248" s="40" t="s">
        <v>596</v>
      </c>
      <c r="AK248" s="40" t="s">
        <v>595</v>
      </c>
      <c r="AL248" s="40" t="s">
        <v>599</v>
      </c>
      <c r="AM248" s="40"/>
      <c r="AN248" s="40"/>
      <c r="AO248" s="40"/>
    </row>
    <row r="249" spans="1:47" ht="14" x14ac:dyDescent="0.15">
      <c r="A249" s="29">
        <v>43740.717801226856</v>
      </c>
      <c r="B249" s="40" t="s">
        <v>141</v>
      </c>
      <c r="C249" s="40" t="s">
        <v>194</v>
      </c>
      <c r="D249" s="40"/>
      <c r="E249" s="40" t="str">
        <f t="shared" si="0"/>
        <v>Akins</v>
      </c>
      <c r="F249" s="41" t="str">
        <f t="shared" si="19"/>
        <v>Nicholas Cibrone</v>
      </c>
      <c r="G249" s="40"/>
      <c r="H249" s="40">
        <f t="shared" si="15"/>
        <v>1</v>
      </c>
      <c r="I249" s="40">
        <f t="shared" si="16"/>
        <v>1</v>
      </c>
      <c r="J249" s="40">
        <f t="shared" si="17"/>
        <v>0</v>
      </c>
      <c r="K249" s="40">
        <f t="shared" si="18"/>
        <v>1</v>
      </c>
      <c r="L249" s="43">
        <v>5</v>
      </c>
      <c r="M249" s="40" t="s">
        <v>200</v>
      </c>
      <c r="N249" s="40"/>
      <c r="O249" s="40"/>
      <c r="P249" s="40"/>
      <c r="Q249" s="40"/>
      <c r="R249" s="40"/>
      <c r="S249" s="40"/>
      <c r="T249" s="40"/>
      <c r="U249" s="40"/>
      <c r="V249" s="40"/>
      <c r="W249" s="40"/>
      <c r="X249" s="40"/>
      <c r="Y249" s="40"/>
      <c r="Z249" s="40"/>
      <c r="AA249" s="40"/>
      <c r="AB249" s="40"/>
      <c r="AC249" s="40"/>
      <c r="AD249" s="40"/>
      <c r="AE249" s="40"/>
      <c r="AF249" s="40"/>
      <c r="AG249" s="40"/>
      <c r="AH249" s="40"/>
      <c r="AI249" s="44" t="s">
        <v>597</v>
      </c>
      <c r="AJ249" s="40" t="s">
        <v>596</v>
      </c>
      <c r="AK249" s="40" t="s">
        <v>598</v>
      </c>
      <c r="AL249" s="40" t="s">
        <v>599</v>
      </c>
      <c r="AM249" s="40"/>
      <c r="AN249" s="40"/>
      <c r="AO249" s="40"/>
      <c r="AP249" s="30"/>
      <c r="AQ249" s="30"/>
      <c r="AR249" s="30"/>
      <c r="AS249" s="30"/>
      <c r="AT249" s="30"/>
      <c r="AU249" s="30"/>
    </row>
    <row r="250" spans="1:47" ht="14" x14ac:dyDescent="0.15">
      <c r="A250" s="29">
        <v>43740.725026678236</v>
      </c>
      <c r="B250" s="40" t="s">
        <v>141</v>
      </c>
      <c r="C250" s="40" t="s">
        <v>194</v>
      </c>
      <c r="D250" s="40"/>
      <c r="E250" s="40" t="str">
        <f t="shared" si="0"/>
        <v>Akins</v>
      </c>
      <c r="F250" s="41" t="str">
        <f t="shared" si="19"/>
        <v>Sean Koonce</v>
      </c>
      <c r="G250" s="40"/>
      <c r="H250" s="40">
        <f t="shared" si="15"/>
        <v>1</v>
      </c>
      <c r="I250" s="40">
        <f t="shared" si="16"/>
        <v>1</v>
      </c>
      <c r="J250" s="40">
        <f t="shared" si="17"/>
        <v>1</v>
      </c>
      <c r="K250" s="40">
        <f t="shared" si="18"/>
        <v>1</v>
      </c>
      <c r="L250" s="43">
        <v>5</v>
      </c>
      <c r="M250" s="40" t="s">
        <v>203</v>
      </c>
      <c r="N250" s="40"/>
      <c r="O250" s="40"/>
      <c r="P250" s="40"/>
      <c r="Q250" s="40"/>
      <c r="R250" s="40"/>
      <c r="S250" s="40"/>
      <c r="T250" s="40"/>
      <c r="U250" s="40"/>
      <c r="V250" s="40"/>
      <c r="W250" s="40"/>
      <c r="X250" s="40"/>
      <c r="Y250" s="40"/>
      <c r="Z250" s="40"/>
      <c r="AA250" s="40"/>
      <c r="AB250" s="40"/>
      <c r="AC250" s="40"/>
      <c r="AD250" s="40"/>
      <c r="AE250" s="40"/>
      <c r="AF250" s="40"/>
      <c r="AG250" s="40"/>
      <c r="AH250" s="40"/>
      <c r="AI250" s="44" t="s">
        <v>600</v>
      </c>
      <c r="AJ250" s="40" t="s">
        <v>596</v>
      </c>
      <c r="AK250" s="40" t="s">
        <v>601</v>
      </c>
      <c r="AL250" s="40" t="s">
        <v>599</v>
      </c>
      <c r="AM250" s="40"/>
      <c r="AN250" s="40"/>
      <c r="AO250" s="40"/>
      <c r="AP250" s="30"/>
      <c r="AQ250" s="30"/>
      <c r="AR250" s="30"/>
      <c r="AS250" s="30"/>
      <c r="AT250" s="30"/>
      <c r="AU250" s="30"/>
    </row>
    <row r="251" spans="1:47" ht="14" x14ac:dyDescent="0.15">
      <c r="A251" s="29">
        <v>43740.728369629629</v>
      </c>
      <c r="B251" s="40" t="s">
        <v>141</v>
      </c>
      <c r="C251" s="40" t="s">
        <v>194</v>
      </c>
      <c r="D251" s="40"/>
      <c r="E251" s="40" t="str">
        <f t="shared" si="0"/>
        <v>Akins</v>
      </c>
      <c r="F251" s="41" t="str">
        <f t="shared" si="19"/>
        <v>Owen Cardenas</v>
      </c>
      <c r="G251" s="40"/>
      <c r="H251" s="40">
        <f t="shared" si="15"/>
        <v>1</v>
      </c>
      <c r="I251" s="40">
        <f t="shared" si="16"/>
        <v>1</v>
      </c>
      <c r="J251" s="40">
        <f t="shared" si="17"/>
        <v>1</v>
      </c>
      <c r="K251" s="40">
        <f t="shared" si="18"/>
        <v>1</v>
      </c>
      <c r="L251" s="43">
        <v>5</v>
      </c>
      <c r="M251" s="40" t="s">
        <v>602</v>
      </c>
      <c r="N251" s="40"/>
      <c r="O251" s="40"/>
      <c r="P251" s="40"/>
      <c r="Q251" s="40"/>
      <c r="R251" s="40"/>
      <c r="S251" s="40"/>
      <c r="T251" s="40"/>
      <c r="U251" s="40"/>
      <c r="V251" s="40"/>
      <c r="W251" s="40"/>
      <c r="X251" s="40"/>
      <c r="Y251" s="40"/>
      <c r="Z251" s="40"/>
      <c r="AA251" s="40"/>
      <c r="AB251" s="40"/>
      <c r="AC251" s="40"/>
      <c r="AD251" s="40"/>
      <c r="AE251" s="40"/>
      <c r="AF251" s="40"/>
      <c r="AG251" s="40"/>
      <c r="AH251" s="40"/>
      <c r="AI251" s="44" t="s">
        <v>603</v>
      </c>
      <c r="AJ251" s="40" t="s">
        <v>596</v>
      </c>
      <c r="AK251" s="40" t="s">
        <v>604</v>
      </c>
      <c r="AL251" s="40" t="s">
        <v>599</v>
      </c>
      <c r="AM251" s="40"/>
      <c r="AN251" s="40"/>
      <c r="AO251" s="40"/>
      <c r="AP251" s="30"/>
      <c r="AQ251" s="30"/>
      <c r="AR251" s="30"/>
      <c r="AS251" s="30"/>
      <c r="AT251" s="30"/>
      <c r="AU251" s="30"/>
    </row>
    <row r="252" spans="1:47" ht="14" x14ac:dyDescent="0.15">
      <c r="A252" s="29">
        <v>43740.729928564819</v>
      </c>
      <c r="B252" s="40" t="s">
        <v>141</v>
      </c>
      <c r="C252" s="40" t="s">
        <v>194</v>
      </c>
      <c r="D252" s="40"/>
      <c r="E252" s="40" t="str">
        <f t="shared" si="0"/>
        <v>Akins</v>
      </c>
      <c r="F252" s="41" t="str">
        <f t="shared" si="19"/>
        <v>Paola Elizalde</v>
      </c>
      <c r="G252" s="40"/>
      <c r="H252" s="40">
        <f t="shared" si="15"/>
        <v>1</v>
      </c>
      <c r="I252" s="40">
        <f t="shared" si="16"/>
        <v>1</v>
      </c>
      <c r="J252" s="40">
        <f t="shared" si="17"/>
        <v>2</v>
      </c>
      <c r="K252" s="40">
        <f t="shared" si="18"/>
        <v>0</v>
      </c>
      <c r="L252" s="43">
        <v>5</v>
      </c>
      <c r="M252" s="40" t="s">
        <v>605</v>
      </c>
      <c r="N252" s="40"/>
      <c r="O252" s="40"/>
      <c r="P252" s="40"/>
      <c r="Q252" s="40"/>
      <c r="R252" s="40"/>
      <c r="S252" s="40"/>
      <c r="T252" s="40"/>
      <c r="U252" s="40"/>
      <c r="V252" s="40"/>
      <c r="W252" s="40"/>
      <c r="X252" s="40"/>
      <c r="Y252" s="40"/>
      <c r="Z252" s="40"/>
      <c r="AA252" s="40"/>
      <c r="AB252" s="40"/>
      <c r="AC252" s="40"/>
      <c r="AD252" s="40"/>
      <c r="AE252" s="40"/>
      <c r="AF252" s="40"/>
      <c r="AG252" s="40"/>
      <c r="AH252" s="40"/>
      <c r="AI252" s="44" t="s">
        <v>606</v>
      </c>
      <c r="AJ252" s="40" t="s">
        <v>596</v>
      </c>
      <c r="AK252" s="40" t="s">
        <v>607</v>
      </c>
      <c r="AL252" s="40" t="s">
        <v>596</v>
      </c>
      <c r="AM252" s="40"/>
      <c r="AN252" s="40"/>
      <c r="AO252" s="40"/>
      <c r="AP252" s="30"/>
      <c r="AQ252" s="30"/>
      <c r="AR252" s="30"/>
      <c r="AS252" s="30"/>
      <c r="AT252" s="30"/>
      <c r="AU252" s="30"/>
    </row>
    <row r="253" spans="1:47" ht="14" x14ac:dyDescent="0.15">
      <c r="A253" s="29">
        <v>43740.730413067125</v>
      </c>
      <c r="B253" s="40" t="s">
        <v>141</v>
      </c>
      <c r="C253" s="40" t="s">
        <v>194</v>
      </c>
      <c r="D253" s="40"/>
      <c r="E253" s="40" t="str">
        <f t="shared" si="0"/>
        <v>Akins</v>
      </c>
      <c r="F253" s="41" t="str">
        <f t="shared" si="19"/>
        <v>William Hale</v>
      </c>
      <c r="G253" s="40"/>
      <c r="H253" s="40">
        <f t="shared" si="15"/>
        <v>1</v>
      </c>
      <c r="I253" s="40">
        <f t="shared" si="16"/>
        <v>1</v>
      </c>
      <c r="J253" s="40">
        <f t="shared" si="17"/>
        <v>2</v>
      </c>
      <c r="K253" s="40">
        <f t="shared" si="18"/>
        <v>1</v>
      </c>
      <c r="L253" s="43">
        <v>5</v>
      </c>
      <c r="M253" s="40" t="s">
        <v>205</v>
      </c>
      <c r="N253" s="40"/>
      <c r="O253" s="40"/>
      <c r="P253" s="40"/>
      <c r="Q253" s="40"/>
      <c r="R253" s="40"/>
      <c r="S253" s="40"/>
      <c r="T253" s="40"/>
      <c r="U253" s="40"/>
      <c r="V253" s="40"/>
      <c r="W253" s="40"/>
      <c r="X253" s="40"/>
      <c r="Y253" s="40"/>
      <c r="Z253" s="40"/>
      <c r="AA253" s="40"/>
      <c r="AB253" s="40"/>
      <c r="AC253" s="40"/>
      <c r="AD253" s="40"/>
      <c r="AE253" s="40"/>
      <c r="AF253" s="40"/>
      <c r="AG253" s="40"/>
      <c r="AH253" s="40"/>
      <c r="AI253" s="44" t="s">
        <v>608</v>
      </c>
      <c r="AJ253" s="40" t="s">
        <v>596</v>
      </c>
      <c r="AK253" s="40" t="s">
        <v>595</v>
      </c>
      <c r="AL253" s="40" t="s">
        <v>599</v>
      </c>
      <c r="AM253" s="40"/>
      <c r="AN253" s="40"/>
      <c r="AO253" s="40"/>
      <c r="AP253" s="30"/>
      <c r="AQ253" s="30"/>
      <c r="AR253" s="30"/>
      <c r="AS253" s="30"/>
      <c r="AT253" s="30"/>
      <c r="AU253" s="30"/>
    </row>
    <row r="254" spans="1:47" ht="14" x14ac:dyDescent="0.15">
      <c r="A254" s="29">
        <v>43740.730590324078</v>
      </c>
      <c r="B254" s="40" t="s">
        <v>141</v>
      </c>
      <c r="C254" s="40" t="s">
        <v>194</v>
      </c>
      <c r="D254" s="40"/>
      <c r="E254" s="40" t="str">
        <f t="shared" si="0"/>
        <v>Akins</v>
      </c>
      <c r="F254" s="41" t="str">
        <f t="shared" si="19"/>
        <v>Kennia Toledo</v>
      </c>
      <c r="G254" s="40"/>
      <c r="H254" s="40">
        <f t="shared" si="15"/>
        <v>1</v>
      </c>
      <c r="I254" s="40">
        <f t="shared" si="16"/>
        <v>1</v>
      </c>
      <c r="J254" s="40">
        <f t="shared" si="17"/>
        <v>2</v>
      </c>
      <c r="K254" s="40">
        <f t="shared" si="18"/>
        <v>1</v>
      </c>
      <c r="L254" s="43">
        <v>5</v>
      </c>
      <c r="M254" s="40" t="s">
        <v>374</v>
      </c>
      <c r="N254" s="40"/>
      <c r="O254" s="40"/>
      <c r="P254" s="40"/>
      <c r="Q254" s="40"/>
      <c r="R254" s="40"/>
      <c r="S254" s="40"/>
      <c r="T254" s="40"/>
      <c r="U254" s="40"/>
      <c r="V254" s="40"/>
      <c r="W254" s="40"/>
      <c r="X254" s="40"/>
      <c r="Y254" s="40"/>
      <c r="Z254" s="40"/>
      <c r="AA254" s="40"/>
      <c r="AB254" s="40"/>
      <c r="AC254" s="40"/>
      <c r="AD254" s="40"/>
      <c r="AE254" s="40"/>
      <c r="AF254" s="40"/>
      <c r="AG254" s="40"/>
      <c r="AH254" s="40"/>
      <c r="AI254" s="44" t="s">
        <v>609</v>
      </c>
      <c r="AJ254" s="40" t="s">
        <v>596</v>
      </c>
      <c r="AK254" s="40" t="s">
        <v>595</v>
      </c>
      <c r="AL254" s="40" t="s">
        <v>599</v>
      </c>
      <c r="AM254" s="40"/>
      <c r="AN254" s="40"/>
      <c r="AO254" s="40"/>
      <c r="AP254" s="30"/>
      <c r="AQ254" s="30"/>
      <c r="AR254" s="30"/>
      <c r="AS254" s="30"/>
      <c r="AT254" s="30"/>
      <c r="AU254" s="30"/>
    </row>
    <row r="255" spans="1:47" ht="14" x14ac:dyDescent="0.15">
      <c r="A255" s="29">
        <v>43740.73065701389</v>
      </c>
      <c r="B255" s="40" t="s">
        <v>141</v>
      </c>
      <c r="C255" s="40" t="s">
        <v>194</v>
      </c>
      <c r="D255" s="40"/>
      <c r="E255" s="40" t="str">
        <f t="shared" si="0"/>
        <v>Akins</v>
      </c>
      <c r="F255" s="41" t="str">
        <f t="shared" si="19"/>
        <v>Ashlyn King</v>
      </c>
      <c r="G255" s="40"/>
      <c r="H255" s="40">
        <f t="shared" si="15"/>
        <v>1</v>
      </c>
      <c r="I255" s="40">
        <f t="shared" si="16"/>
        <v>1</v>
      </c>
      <c r="J255" s="40">
        <f t="shared" si="17"/>
        <v>2</v>
      </c>
      <c r="K255" s="40">
        <f t="shared" si="18"/>
        <v>1</v>
      </c>
      <c r="L255" s="43">
        <v>5</v>
      </c>
      <c r="M255" s="40" t="s">
        <v>195</v>
      </c>
      <c r="N255" s="40"/>
      <c r="O255" s="40"/>
      <c r="P255" s="40"/>
      <c r="Q255" s="40"/>
      <c r="R255" s="40"/>
      <c r="S255" s="40"/>
      <c r="T255" s="40"/>
      <c r="U255" s="40"/>
      <c r="V255" s="40"/>
      <c r="W255" s="40"/>
      <c r="X255" s="40"/>
      <c r="Y255" s="40"/>
      <c r="Z255" s="40"/>
      <c r="AA255" s="40"/>
      <c r="AB255" s="40"/>
      <c r="AC255" s="40"/>
      <c r="AD255" s="40"/>
      <c r="AE255" s="40"/>
      <c r="AF255" s="40"/>
      <c r="AG255" s="40"/>
      <c r="AH255" s="40"/>
      <c r="AI255" s="44" t="s">
        <v>610</v>
      </c>
      <c r="AJ255" s="40" t="s">
        <v>596</v>
      </c>
      <c r="AK255" s="40" t="s">
        <v>611</v>
      </c>
      <c r="AL255" s="40" t="s">
        <v>599</v>
      </c>
      <c r="AM255" s="40"/>
      <c r="AN255" s="40"/>
      <c r="AO255" s="40"/>
      <c r="AP255" s="30"/>
      <c r="AQ255" s="30"/>
      <c r="AR255" s="30"/>
      <c r="AS255" s="30"/>
      <c r="AT255" s="30"/>
      <c r="AU255" s="30"/>
    </row>
    <row r="256" spans="1:47" ht="14" x14ac:dyDescent="0.15">
      <c r="A256" s="29">
        <v>43740.731247314819</v>
      </c>
      <c r="B256" s="40" t="s">
        <v>141</v>
      </c>
      <c r="C256" s="40" t="s">
        <v>194</v>
      </c>
      <c r="D256" s="40"/>
      <c r="E256" s="40" t="str">
        <f t="shared" si="0"/>
        <v>Akins</v>
      </c>
      <c r="F256" s="41" t="str">
        <f t="shared" si="19"/>
        <v>Fabiana Holod</v>
      </c>
      <c r="G256" s="40"/>
      <c r="H256" s="40">
        <f t="shared" si="15"/>
        <v>1</v>
      </c>
      <c r="I256" s="40">
        <f t="shared" si="16"/>
        <v>1</v>
      </c>
      <c r="J256" s="40">
        <f t="shared" si="17"/>
        <v>2</v>
      </c>
      <c r="K256" s="40">
        <f t="shared" si="18"/>
        <v>1</v>
      </c>
      <c r="L256" s="43">
        <v>5</v>
      </c>
      <c r="M256" s="40" t="s">
        <v>373</v>
      </c>
      <c r="N256" s="40"/>
      <c r="O256" s="40"/>
      <c r="P256" s="40"/>
      <c r="Q256" s="40"/>
      <c r="R256" s="40"/>
      <c r="S256" s="40"/>
      <c r="T256" s="40"/>
      <c r="U256" s="40"/>
      <c r="V256" s="40"/>
      <c r="W256" s="40"/>
      <c r="X256" s="40"/>
      <c r="Y256" s="40"/>
      <c r="Z256" s="40"/>
      <c r="AA256" s="40"/>
      <c r="AB256" s="40"/>
      <c r="AC256" s="40"/>
      <c r="AD256" s="40"/>
      <c r="AE256" s="40"/>
      <c r="AF256" s="40"/>
      <c r="AG256" s="40"/>
      <c r="AH256" s="40"/>
      <c r="AI256" s="44" t="s">
        <v>612</v>
      </c>
      <c r="AJ256" s="40" t="s">
        <v>596</v>
      </c>
      <c r="AK256" s="40" t="s">
        <v>607</v>
      </c>
      <c r="AL256" s="40" t="s">
        <v>599</v>
      </c>
      <c r="AM256" s="40"/>
      <c r="AN256" s="40"/>
      <c r="AO256" s="40"/>
      <c r="AP256" s="30"/>
      <c r="AQ256" s="30"/>
      <c r="AR256" s="30"/>
      <c r="AS256" s="30"/>
      <c r="AT256" s="30"/>
      <c r="AU256" s="30"/>
    </row>
    <row r="257" spans="1:47" ht="14" x14ac:dyDescent="0.15">
      <c r="A257" s="29">
        <v>43740.731273622689</v>
      </c>
      <c r="B257" s="40" t="s">
        <v>141</v>
      </c>
      <c r="C257" s="40" t="s">
        <v>194</v>
      </c>
      <c r="D257" s="40"/>
      <c r="E257" s="40" t="str">
        <f t="shared" si="0"/>
        <v>Akins</v>
      </c>
      <c r="F257" s="41" t="str">
        <f t="shared" si="19"/>
        <v>Emma San Miguel</v>
      </c>
      <c r="G257" s="40"/>
      <c r="H257" s="40">
        <f t="shared" si="15"/>
        <v>1</v>
      </c>
      <c r="I257" s="40">
        <f t="shared" si="16"/>
        <v>0</v>
      </c>
      <c r="J257" s="40">
        <f t="shared" si="17"/>
        <v>2</v>
      </c>
      <c r="K257" s="40">
        <f t="shared" si="18"/>
        <v>1</v>
      </c>
      <c r="L257" s="43">
        <v>5</v>
      </c>
      <c r="M257" s="40" t="s">
        <v>378</v>
      </c>
      <c r="N257" s="40"/>
      <c r="O257" s="40"/>
      <c r="P257" s="40"/>
      <c r="Q257" s="40"/>
      <c r="R257" s="40"/>
      <c r="S257" s="40"/>
      <c r="T257" s="40"/>
      <c r="U257" s="40"/>
      <c r="V257" s="40"/>
      <c r="W257" s="40"/>
      <c r="X257" s="40"/>
      <c r="Y257" s="40"/>
      <c r="Z257" s="40"/>
      <c r="AA257" s="40"/>
      <c r="AB257" s="40"/>
      <c r="AC257" s="40"/>
      <c r="AD257" s="40"/>
      <c r="AE257" s="40"/>
      <c r="AF257" s="40"/>
      <c r="AG257" s="40"/>
      <c r="AH257" s="40"/>
      <c r="AI257" s="44" t="s">
        <v>613</v>
      </c>
      <c r="AJ257" s="40" t="s">
        <v>594</v>
      </c>
      <c r="AK257" s="40" t="s">
        <v>595</v>
      </c>
      <c r="AL257" s="40" t="s">
        <v>599</v>
      </c>
      <c r="AM257" s="40"/>
      <c r="AN257" s="40"/>
      <c r="AO257" s="40"/>
      <c r="AP257" s="30"/>
      <c r="AQ257" s="30"/>
      <c r="AR257" s="30"/>
      <c r="AS257" s="30"/>
      <c r="AT257" s="30"/>
      <c r="AU257" s="30"/>
    </row>
    <row r="258" spans="1:47" ht="14" x14ac:dyDescent="0.15">
      <c r="A258" s="29">
        <v>43740.73139966435</v>
      </c>
      <c r="B258" s="40" t="s">
        <v>141</v>
      </c>
      <c r="C258" s="40" t="s">
        <v>194</v>
      </c>
      <c r="D258" s="40"/>
      <c r="E258" s="40" t="str">
        <f t="shared" si="0"/>
        <v>Akins</v>
      </c>
      <c r="F258" s="41" t="str">
        <f t="shared" si="19"/>
        <v>Maria Contreras</v>
      </c>
      <c r="G258" s="40"/>
      <c r="H258" s="40">
        <f t="shared" si="15"/>
        <v>1</v>
      </c>
      <c r="I258" s="40">
        <f t="shared" si="16"/>
        <v>1</v>
      </c>
      <c r="J258" s="40">
        <f t="shared" si="17"/>
        <v>2</v>
      </c>
      <c r="K258" s="40">
        <f t="shared" si="18"/>
        <v>1</v>
      </c>
      <c r="L258" s="43">
        <v>5</v>
      </c>
      <c r="M258" s="40" t="s">
        <v>208</v>
      </c>
      <c r="N258" s="40"/>
      <c r="O258" s="40"/>
      <c r="P258" s="40"/>
      <c r="Q258" s="40"/>
      <c r="R258" s="40"/>
      <c r="S258" s="40"/>
      <c r="T258" s="40"/>
      <c r="U258" s="40"/>
      <c r="V258" s="40"/>
      <c r="W258" s="40"/>
      <c r="X258" s="40"/>
      <c r="Y258" s="40"/>
      <c r="Z258" s="40"/>
      <c r="AA258" s="40"/>
      <c r="AB258" s="40"/>
      <c r="AC258" s="40"/>
      <c r="AD258" s="40"/>
      <c r="AE258" s="40"/>
      <c r="AF258" s="40"/>
      <c r="AG258" s="40"/>
      <c r="AH258" s="40"/>
      <c r="AI258" s="44" t="s">
        <v>614</v>
      </c>
      <c r="AJ258" s="40" t="s">
        <v>596</v>
      </c>
      <c r="AK258" s="40" t="s">
        <v>595</v>
      </c>
      <c r="AL258" s="40" t="s">
        <v>599</v>
      </c>
      <c r="AM258" s="40"/>
      <c r="AN258" s="40"/>
      <c r="AO258" s="40"/>
      <c r="AP258" s="30"/>
      <c r="AQ258" s="30"/>
      <c r="AR258" s="30"/>
      <c r="AS258" s="30"/>
      <c r="AT258" s="30"/>
      <c r="AU258" s="30"/>
    </row>
    <row r="259" spans="1:47" ht="14" x14ac:dyDescent="0.15">
      <c r="A259" s="29">
        <v>43740.731447800921</v>
      </c>
      <c r="B259" s="40" t="s">
        <v>141</v>
      </c>
      <c r="C259" s="40" t="s">
        <v>194</v>
      </c>
      <c r="D259" s="40"/>
      <c r="E259" s="40" t="str">
        <f t="shared" si="0"/>
        <v>Akins</v>
      </c>
      <c r="F259" s="41" t="str">
        <f t="shared" si="19"/>
        <v>Kimberly Lujan</v>
      </c>
      <c r="G259" s="40"/>
      <c r="H259" s="40">
        <f t="shared" si="15"/>
        <v>1</v>
      </c>
      <c r="I259" s="40">
        <f t="shared" si="16"/>
        <v>1</v>
      </c>
      <c r="J259" s="40">
        <f t="shared" si="17"/>
        <v>0</v>
      </c>
      <c r="K259" s="40">
        <f t="shared" si="18"/>
        <v>1</v>
      </c>
      <c r="L259" s="43">
        <v>5</v>
      </c>
      <c r="M259" s="40" t="s">
        <v>377</v>
      </c>
      <c r="N259" s="40"/>
      <c r="O259" s="40"/>
      <c r="P259" s="40"/>
      <c r="Q259" s="40"/>
      <c r="R259" s="40"/>
      <c r="S259" s="40"/>
      <c r="T259" s="40"/>
      <c r="U259" s="40"/>
      <c r="V259" s="40"/>
      <c r="W259" s="40"/>
      <c r="X259" s="40"/>
      <c r="Y259" s="40"/>
      <c r="Z259" s="40"/>
      <c r="AA259" s="40"/>
      <c r="AB259" s="40"/>
      <c r="AC259" s="40"/>
      <c r="AD259" s="40"/>
      <c r="AE259" s="40"/>
      <c r="AF259" s="40"/>
      <c r="AG259" s="40"/>
      <c r="AH259" s="40"/>
      <c r="AI259" s="44" t="s">
        <v>615</v>
      </c>
      <c r="AJ259" s="40" t="s">
        <v>596</v>
      </c>
      <c r="AK259" s="40" t="s">
        <v>616</v>
      </c>
      <c r="AL259" s="40" t="s">
        <v>599</v>
      </c>
      <c r="AM259" s="40"/>
      <c r="AN259" s="40"/>
      <c r="AO259" s="40"/>
      <c r="AP259" s="30"/>
      <c r="AQ259" s="30"/>
      <c r="AR259" s="30"/>
      <c r="AS259" s="30"/>
      <c r="AT259" s="30"/>
      <c r="AU259" s="30"/>
    </row>
    <row r="260" spans="1:47" ht="14" x14ac:dyDescent="0.15">
      <c r="A260" s="29">
        <v>43740.731619143524</v>
      </c>
      <c r="B260" s="40" t="s">
        <v>141</v>
      </c>
      <c r="C260" s="40" t="s">
        <v>194</v>
      </c>
      <c r="D260" s="40"/>
      <c r="E260" s="40" t="str">
        <f t="shared" si="0"/>
        <v>Akins</v>
      </c>
      <c r="F260" s="41" t="str">
        <f t="shared" si="19"/>
        <v>Elisa Ayala</v>
      </c>
      <c r="G260" s="40"/>
      <c r="H260" s="40">
        <f t="shared" si="15"/>
        <v>1</v>
      </c>
      <c r="I260" s="40">
        <f t="shared" si="16"/>
        <v>1</v>
      </c>
      <c r="J260" s="40">
        <f t="shared" si="17"/>
        <v>2</v>
      </c>
      <c r="K260" s="40">
        <f t="shared" si="18"/>
        <v>1</v>
      </c>
      <c r="L260" s="43">
        <v>5</v>
      </c>
      <c r="M260" s="40" t="s">
        <v>617</v>
      </c>
      <c r="N260" s="40"/>
      <c r="O260" s="40"/>
      <c r="P260" s="40"/>
      <c r="Q260" s="40"/>
      <c r="R260" s="40"/>
      <c r="S260" s="40"/>
      <c r="T260" s="40"/>
      <c r="U260" s="40"/>
      <c r="V260" s="40"/>
      <c r="W260" s="40"/>
      <c r="X260" s="40"/>
      <c r="Y260" s="40"/>
      <c r="Z260" s="40"/>
      <c r="AA260" s="40"/>
      <c r="AB260" s="40"/>
      <c r="AC260" s="40"/>
      <c r="AD260" s="40"/>
      <c r="AE260" s="40"/>
      <c r="AF260" s="40"/>
      <c r="AG260" s="40"/>
      <c r="AH260" s="40"/>
      <c r="AI260" s="44" t="s">
        <v>618</v>
      </c>
      <c r="AJ260" s="40" t="s">
        <v>596</v>
      </c>
      <c r="AK260" s="40" t="s">
        <v>595</v>
      </c>
      <c r="AL260" s="40" t="s">
        <v>599</v>
      </c>
      <c r="AM260" s="40"/>
      <c r="AN260" s="40"/>
      <c r="AO260" s="40"/>
      <c r="AP260" s="30"/>
      <c r="AQ260" s="30"/>
      <c r="AR260" s="30"/>
      <c r="AS260" s="30"/>
      <c r="AT260" s="30"/>
      <c r="AU260" s="30"/>
    </row>
    <row r="261" spans="1:47" ht="14" x14ac:dyDescent="0.15">
      <c r="A261" s="29">
        <v>43740.732349606478</v>
      </c>
      <c r="B261" s="40" t="s">
        <v>141</v>
      </c>
      <c r="C261" s="40" t="s">
        <v>194</v>
      </c>
      <c r="D261" s="40"/>
      <c r="E261" s="40" t="str">
        <f t="shared" si="0"/>
        <v>Akins</v>
      </c>
      <c r="F261" s="41" t="str">
        <f t="shared" si="19"/>
        <v>Brendon Garrison</v>
      </c>
      <c r="G261" s="40"/>
      <c r="H261" s="40">
        <f t="shared" si="15"/>
        <v>1</v>
      </c>
      <c r="I261" s="40">
        <f t="shared" si="16"/>
        <v>1</v>
      </c>
      <c r="J261" s="40">
        <f t="shared" si="17"/>
        <v>1</v>
      </c>
      <c r="K261" s="40">
        <f t="shared" si="18"/>
        <v>1</v>
      </c>
      <c r="L261" s="43">
        <v>5</v>
      </c>
      <c r="M261" s="40" t="s">
        <v>375</v>
      </c>
      <c r="N261" s="40"/>
      <c r="O261" s="40"/>
      <c r="P261" s="40"/>
      <c r="Q261" s="40"/>
      <c r="R261" s="40"/>
      <c r="S261" s="40"/>
      <c r="T261" s="40"/>
      <c r="U261" s="40"/>
      <c r="V261" s="40"/>
      <c r="W261" s="40"/>
      <c r="X261" s="40"/>
      <c r="Y261" s="40"/>
      <c r="Z261" s="40"/>
      <c r="AA261" s="40"/>
      <c r="AB261" s="40"/>
      <c r="AC261" s="40"/>
      <c r="AD261" s="40"/>
      <c r="AE261" s="40"/>
      <c r="AF261" s="40"/>
      <c r="AG261" s="40"/>
      <c r="AH261" s="40"/>
      <c r="AI261" s="44" t="s">
        <v>619</v>
      </c>
      <c r="AJ261" s="40" t="s">
        <v>596</v>
      </c>
      <c r="AK261" s="40" t="s">
        <v>601</v>
      </c>
      <c r="AL261" s="40" t="s">
        <v>599</v>
      </c>
      <c r="AM261" s="40"/>
      <c r="AN261" s="40"/>
      <c r="AO261" s="40"/>
      <c r="AP261" s="30"/>
      <c r="AQ261" s="30"/>
      <c r="AR261" s="30"/>
      <c r="AS261" s="30"/>
      <c r="AT261" s="30"/>
      <c r="AU261" s="30"/>
    </row>
    <row r="262" spans="1:47" ht="14" x14ac:dyDescent="0.15">
      <c r="A262" s="29">
        <v>43740.732359814814</v>
      </c>
      <c r="B262" s="40" t="s">
        <v>141</v>
      </c>
      <c r="C262" s="40" t="s">
        <v>194</v>
      </c>
      <c r="D262" s="40"/>
      <c r="E262" s="40" t="str">
        <f t="shared" si="0"/>
        <v>Akins</v>
      </c>
      <c r="F262" s="41" t="str">
        <f t="shared" si="19"/>
        <v>Sofia Ayala</v>
      </c>
      <c r="G262" s="40"/>
      <c r="H262" s="40">
        <f t="shared" si="15"/>
        <v>1</v>
      </c>
      <c r="I262" s="40">
        <f t="shared" si="16"/>
        <v>1</v>
      </c>
      <c r="J262" s="40">
        <f t="shared" si="17"/>
        <v>2</v>
      </c>
      <c r="K262" s="40">
        <f t="shared" si="18"/>
        <v>1</v>
      </c>
      <c r="L262" s="43">
        <v>5</v>
      </c>
      <c r="M262" s="40" t="s">
        <v>376</v>
      </c>
      <c r="N262" s="40"/>
      <c r="O262" s="40"/>
      <c r="P262" s="40"/>
      <c r="Q262" s="40"/>
      <c r="R262" s="40"/>
      <c r="S262" s="40"/>
      <c r="T262" s="40"/>
      <c r="U262" s="40"/>
      <c r="V262" s="40"/>
      <c r="W262" s="40"/>
      <c r="X262" s="40"/>
      <c r="Y262" s="40"/>
      <c r="Z262" s="40"/>
      <c r="AA262" s="40"/>
      <c r="AB262" s="40"/>
      <c r="AC262" s="40"/>
      <c r="AD262" s="40"/>
      <c r="AE262" s="40"/>
      <c r="AF262" s="40"/>
      <c r="AG262" s="40"/>
      <c r="AH262" s="40"/>
      <c r="AI262" s="44" t="s">
        <v>620</v>
      </c>
      <c r="AJ262" s="40" t="s">
        <v>596</v>
      </c>
      <c r="AK262" s="40" t="s">
        <v>595</v>
      </c>
      <c r="AL262" s="40" t="s">
        <v>599</v>
      </c>
      <c r="AM262" s="40"/>
      <c r="AN262" s="40"/>
      <c r="AO262" s="40"/>
      <c r="AP262" s="30"/>
      <c r="AQ262" s="30"/>
      <c r="AR262" s="30"/>
      <c r="AS262" s="30"/>
      <c r="AT262" s="30"/>
      <c r="AU262" s="30"/>
    </row>
    <row r="263" spans="1:47" ht="14" x14ac:dyDescent="0.15">
      <c r="A263" s="29">
        <v>43740.732744618057</v>
      </c>
      <c r="B263" s="40" t="s">
        <v>141</v>
      </c>
      <c r="C263" s="40" t="s">
        <v>194</v>
      </c>
      <c r="D263" s="40"/>
      <c r="E263" s="40" t="str">
        <f t="shared" si="0"/>
        <v>Akins</v>
      </c>
      <c r="F263" s="41" t="str">
        <f t="shared" si="19"/>
        <v>Esteban Rivera</v>
      </c>
      <c r="G263" s="40"/>
      <c r="H263" s="40">
        <f t="shared" si="15"/>
        <v>1</v>
      </c>
      <c r="I263" s="40">
        <f t="shared" si="16"/>
        <v>1</v>
      </c>
      <c r="J263" s="40">
        <f t="shared" si="17"/>
        <v>2</v>
      </c>
      <c r="K263" s="40">
        <f t="shared" si="18"/>
        <v>1</v>
      </c>
      <c r="L263" s="43">
        <v>5</v>
      </c>
      <c r="M263" s="40" t="s">
        <v>220</v>
      </c>
      <c r="N263" s="40"/>
      <c r="O263" s="40"/>
      <c r="P263" s="40"/>
      <c r="Q263" s="40"/>
      <c r="R263" s="40"/>
      <c r="S263" s="40"/>
      <c r="T263" s="40"/>
      <c r="U263" s="40"/>
      <c r="V263" s="40"/>
      <c r="W263" s="40"/>
      <c r="X263" s="40"/>
      <c r="Y263" s="40"/>
      <c r="Z263" s="40"/>
      <c r="AA263" s="40"/>
      <c r="AB263" s="40"/>
      <c r="AC263" s="40"/>
      <c r="AD263" s="40"/>
      <c r="AE263" s="40"/>
      <c r="AF263" s="40"/>
      <c r="AG263" s="40"/>
      <c r="AH263" s="40"/>
      <c r="AI263" s="44" t="s">
        <v>621</v>
      </c>
      <c r="AJ263" s="40" t="s">
        <v>596</v>
      </c>
      <c r="AK263" s="40" t="s">
        <v>611</v>
      </c>
      <c r="AL263" s="40" t="s">
        <v>599</v>
      </c>
      <c r="AM263" s="40"/>
      <c r="AN263" s="40"/>
      <c r="AO263" s="40"/>
      <c r="AP263" s="30"/>
      <c r="AQ263" s="30"/>
      <c r="AR263" s="30"/>
      <c r="AS263" s="30"/>
      <c r="AT263" s="30"/>
      <c r="AU263" s="30"/>
    </row>
    <row r="264" spans="1:47" ht="14" x14ac:dyDescent="0.15">
      <c r="A264" s="29">
        <v>43740.745446805551</v>
      </c>
      <c r="B264" s="40" t="s">
        <v>141</v>
      </c>
      <c r="C264" s="49" t="s">
        <v>210</v>
      </c>
      <c r="D264" s="40"/>
      <c r="E264" s="40" t="str">
        <f t="shared" si="0"/>
        <v>Manor Early College High School</v>
      </c>
      <c r="F264" s="41" t="str">
        <f t="shared" si="19"/>
        <v>Rudy Morales Hernandez</v>
      </c>
      <c r="G264" s="40"/>
      <c r="H264" s="40">
        <f t="shared" si="15"/>
        <v>1</v>
      </c>
      <c r="I264" s="40">
        <f t="shared" si="16"/>
        <v>1</v>
      </c>
      <c r="J264" s="40">
        <f t="shared" si="17"/>
        <v>2</v>
      </c>
      <c r="K264" s="40">
        <f t="shared" si="18"/>
        <v>0</v>
      </c>
      <c r="L264" s="43">
        <v>5</v>
      </c>
      <c r="M264" s="40"/>
      <c r="N264" s="40"/>
      <c r="O264" s="40"/>
      <c r="P264" s="40"/>
      <c r="Q264" s="40" t="s">
        <v>215</v>
      </c>
      <c r="R264" s="40"/>
      <c r="S264" s="40"/>
      <c r="T264" s="40"/>
      <c r="U264" s="40"/>
      <c r="V264" s="40"/>
      <c r="W264" s="40"/>
      <c r="X264" s="40"/>
      <c r="Y264" s="40"/>
      <c r="Z264" s="40"/>
      <c r="AA264" s="40"/>
      <c r="AB264" s="40"/>
      <c r="AC264" s="40"/>
      <c r="AD264" s="40"/>
      <c r="AE264" s="40"/>
      <c r="AF264" s="40"/>
      <c r="AG264" s="40"/>
      <c r="AH264" s="40"/>
      <c r="AI264" s="44" t="s">
        <v>695</v>
      </c>
      <c r="AJ264" s="40" t="s">
        <v>596</v>
      </c>
      <c r="AK264" s="40" t="s">
        <v>595</v>
      </c>
      <c r="AL264" s="40" t="s">
        <v>696</v>
      </c>
      <c r="AM264" s="40"/>
      <c r="AN264" s="40"/>
      <c r="AO264" s="40"/>
      <c r="AP264" s="30"/>
      <c r="AQ264" s="30"/>
      <c r="AR264" s="30"/>
      <c r="AS264" s="30"/>
      <c r="AT264" s="30"/>
      <c r="AU264" s="30"/>
    </row>
    <row r="265" spans="1:47" ht="14" x14ac:dyDescent="0.15">
      <c r="A265" s="29">
        <v>43741.734922094911</v>
      </c>
      <c r="B265" s="40" t="s">
        <v>141</v>
      </c>
      <c r="C265" s="49" t="s">
        <v>332</v>
      </c>
      <c r="D265" s="40"/>
      <c r="E265" s="40" t="str">
        <f t="shared" si="0"/>
        <v>Manor Senior High School</v>
      </c>
      <c r="F265" s="41" t="str">
        <f t="shared" si="19"/>
        <v>Alissa Ortiz Gonzalez</v>
      </c>
      <c r="G265" s="40"/>
      <c r="H265" s="40">
        <f t="shared" si="15"/>
        <v>0</v>
      </c>
      <c r="I265" s="40">
        <f t="shared" si="16"/>
        <v>1</v>
      </c>
      <c r="J265" s="40">
        <f t="shared" si="17"/>
        <v>2</v>
      </c>
      <c r="K265" s="40">
        <f t="shared" si="18"/>
        <v>1</v>
      </c>
      <c r="L265" s="43">
        <v>5</v>
      </c>
      <c r="M265" s="40"/>
      <c r="N265" s="40"/>
      <c r="O265" s="40"/>
      <c r="P265" s="40"/>
      <c r="Q265" s="40"/>
      <c r="R265" s="40"/>
      <c r="S265" s="40"/>
      <c r="T265" s="40" t="s">
        <v>335</v>
      </c>
      <c r="U265" s="40"/>
      <c r="V265" s="40"/>
      <c r="W265" s="40"/>
      <c r="X265" s="40"/>
      <c r="Y265" s="40"/>
      <c r="Z265" s="40"/>
      <c r="AA265" s="40"/>
      <c r="AB265" s="40"/>
      <c r="AC265" s="40"/>
      <c r="AD265" s="40"/>
      <c r="AE265" s="40"/>
      <c r="AF265" s="40"/>
      <c r="AG265" s="40"/>
      <c r="AH265" s="40"/>
      <c r="AI265" s="40"/>
      <c r="AJ265" s="40" t="s">
        <v>596</v>
      </c>
      <c r="AK265" s="40" t="s">
        <v>595</v>
      </c>
      <c r="AL265" s="40" t="s">
        <v>599</v>
      </c>
      <c r="AM265" s="40"/>
      <c r="AN265" s="40"/>
      <c r="AO265" s="40"/>
      <c r="AP265" s="30"/>
      <c r="AQ265" s="30"/>
      <c r="AR265" s="30"/>
      <c r="AS265" s="30"/>
      <c r="AT265" s="30"/>
      <c r="AU265" s="30"/>
    </row>
    <row r="266" spans="1:47" ht="14" x14ac:dyDescent="0.15">
      <c r="A266" s="29">
        <v>43741.74371451389</v>
      </c>
      <c r="B266" s="40" t="s">
        <v>141</v>
      </c>
      <c r="C266" s="49" t="s">
        <v>332</v>
      </c>
      <c r="D266" s="40"/>
      <c r="E266" s="40" t="str">
        <f t="shared" si="0"/>
        <v>Manor Senior High School</v>
      </c>
      <c r="F266" s="41" t="str">
        <f t="shared" si="19"/>
        <v>Alaya Wright</v>
      </c>
      <c r="G266" s="40"/>
      <c r="H266" s="40">
        <f t="shared" si="15"/>
        <v>1</v>
      </c>
      <c r="I266" s="40">
        <f t="shared" si="16"/>
        <v>1</v>
      </c>
      <c r="J266" s="40">
        <f t="shared" si="17"/>
        <v>2</v>
      </c>
      <c r="K266" s="40">
        <f t="shared" si="18"/>
        <v>1</v>
      </c>
      <c r="L266" s="43"/>
      <c r="M266" s="40"/>
      <c r="N266" s="40"/>
      <c r="O266" s="40"/>
      <c r="P266" s="40"/>
      <c r="Q266" s="40"/>
      <c r="R266" s="40"/>
      <c r="S266" s="40"/>
      <c r="T266" s="40" t="s">
        <v>396</v>
      </c>
      <c r="U266" s="40"/>
      <c r="V266" s="40"/>
      <c r="W266" s="40"/>
      <c r="X266" s="40"/>
      <c r="Y266" s="40"/>
      <c r="Z266" s="40"/>
      <c r="AA266" s="40"/>
      <c r="AB266" s="40"/>
      <c r="AC266" s="40"/>
      <c r="AD266" s="40"/>
      <c r="AE266" s="40"/>
      <c r="AF266" s="40"/>
      <c r="AG266" s="40"/>
      <c r="AH266" s="40"/>
      <c r="AI266" s="44" t="s">
        <v>738</v>
      </c>
      <c r="AJ266" s="40" t="s">
        <v>596</v>
      </c>
      <c r="AK266" s="40" t="s">
        <v>595</v>
      </c>
      <c r="AL266" s="40" t="s">
        <v>599</v>
      </c>
      <c r="AM266" s="40"/>
      <c r="AN266" s="40"/>
      <c r="AO266" s="40"/>
      <c r="AP266" s="30"/>
      <c r="AQ266" s="30"/>
      <c r="AR266" s="30"/>
      <c r="AS266" s="30"/>
      <c r="AT266" s="30"/>
      <c r="AU266" s="30"/>
    </row>
    <row r="267" spans="1:47" ht="14" x14ac:dyDescent="0.15">
      <c r="A267" s="29">
        <v>43741.744043541665</v>
      </c>
      <c r="B267" s="40" t="s">
        <v>141</v>
      </c>
      <c r="C267" s="49" t="s">
        <v>332</v>
      </c>
      <c r="D267" s="40"/>
      <c r="E267" s="40" t="str">
        <f t="shared" si="0"/>
        <v>Manor Senior High School</v>
      </c>
      <c r="F267" s="41" t="str">
        <f t="shared" si="19"/>
        <v>Adrian Montes</v>
      </c>
      <c r="G267" s="40"/>
      <c r="H267" s="40">
        <f t="shared" si="15"/>
        <v>1</v>
      </c>
      <c r="I267" s="40">
        <f t="shared" si="16"/>
        <v>1</v>
      </c>
      <c r="J267" s="40">
        <f t="shared" si="17"/>
        <v>2</v>
      </c>
      <c r="K267" s="40">
        <f t="shared" si="18"/>
        <v>0</v>
      </c>
      <c r="L267" s="43">
        <v>5</v>
      </c>
      <c r="M267" s="40"/>
      <c r="N267" s="40"/>
      <c r="O267" s="40"/>
      <c r="P267" s="40"/>
      <c r="Q267" s="40"/>
      <c r="R267" s="40"/>
      <c r="S267" s="40"/>
      <c r="T267" s="40" t="s">
        <v>739</v>
      </c>
      <c r="U267" s="40"/>
      <c r="V267" s="40"/>
      <c r="W267" s="40"/>
      <c r="X267" s="40"/>
      <c r="Y267" s="40"/>
      <c r="Z267" s="40"/>
      <c r="AA267" s="40"/>
      <c r="AB267" s="40"/>
      <c r="AC267" s="40"/>
      <c r="AD267" s="40"/>
      <c r="AE267" s="40"/>
      <c r="AF267" s="40"/>
      <c r="AG267" s="40"/>
      <c r="AH267" s="40"/>
      <c r="AI267" s="44" t="s">
        <v>740</v>
      </c>
      <c r="AJ267" s="40" t="s">
        <v>596</v>
      </c>
      <c r="AK267" s="40" t="s">
        <v>607</v>
      </c>
      <c r="AL267" s="52">
        <v>1</v>
      </c>
      <c r="AM267" s="40"/>
      <c r="AN267" s="40"/>
      <c r="AO267" s="40"/>
      <c r="AP267" s="30"/>
      <c r="AQ267" s="30"/>
      <c r="AR267" s="30"/>
      <c r="AS267" s="30"/>
      <c r="AT267" s="30"/>
      <c r="AU267" s="30"/>
    </row>
    <row r="268" spans="1:47" ht="14" x14ac:dyDescent="0.15">
      <c r="A268" s="29">
        <v>43741.744162534727</v>
      </c>
      <c r="B268" s="40" t="s">
        <v>141</v>
      </c>
      <c r="C268" s="49" t="s">
        <v>332</v>
      </c>
      <c r="D268" s="40"/>
      <c r="E268" s="40" t="str">
        <f t="shared" si="0"/>
        <v>Manor Senior High School</v>
      </c>
      <c r="F268" s="41" t="str">
        <f t="shared" si="19"/>
        <v>Alyssa Smith</v>
      </c>
      <c r="G268" s="40"/>
      <c r="H268" s="40">
        <f t="shared" si="15"/>
        <v>1</v>
      </c>
      <c r="I268" s="40">
        <f t="shared" si="16"/>
        <v>1</v>
      </c>
      <c r="J268" s="40">
        <f t="shared" si="17"/>
        <v>2</v>
      </c>
      <c r="K268" s="40">
        <f t="shared" si="18"/>
        <v>0</v>
      </c>
      <c r="L268" s="43">
        <v>5</v>
      </c>
      <c r="M268" s="40"/>
      <c r="N268" s="40"/>
      <c r="O268" s="40"/>
      <c r="P268" s="40"/>
      <c r="Q268" s="40"/>
      <c r="R268" s="40"/>
      <c r="S268" s="40"/>
      <c r="T268" s="40" t="s">
        <v>346</v>
      </c>
      <c r="U268" s="40"/>
      <c r="V268" s="40"/>
      <c r="W268" s="40"/>
      <c r="X268" s="40"/>
      <c r="Y268" s="40"/>
      <c r="Z268" s="40"/>
      <c r="AA268" s="40"/>
      <c r="AB268" s="40"/>
      <c r="AC268" s="40"/>
      <c r="AD268" s="40"/>
      <c r="AE268" s="40"/>
      <c r="AF268" s="40"/>
      <c r="AG268" s="40"/>
      <c r="AH268" s="40"/>
      <c r="AI268" s="44" t="s">
        <v>741</v>
      </c>
      <c r="AJ268" s="40" t="s">
        <v>596</v>
      </c>
      <c r="AK268" s="40" t="s">
        <v>607</v>
      </c>
      <c r="AL268" s="40" t="s">
        <v>596</v>
      </c>
      <c r="AM268" s="40"/>
      <c r="AN268" s="40"/>
      <c r="AO268" s="40"/>
      <c r="AP268" s="30"/>
      <c r="AQ268" s="30"/>
      <c r="AR268" s="30"/>
      <c r="AS268" s="30"/>
      <c r="AT268" s="30"/>
      <c r="AU268" s="30"/>
    </row>
    <row r="269" spans="1:47" ht="14" x14ac:dyDescent="0.15">
      <c r="A269" s="29">
        <v>43741.744568333335</v>
      </c>
      <c r="B269" s="40" t="s">
        <v>141</v>
      </c>
      <c r="C269" s="49" t="s">
        <v>332</v>
      </c>
      <c r="D269" s="40"/>
      <c r="E269" s="40" t="str">
        <f t="shared" si="0"/>
        <v>Manor Senior High School</v>
      </c>
      <c r="F269" s="41" t="str">
        <f t="shared" si="19"/>
        <v>Kaleb Ramirez</v>
      </c>
      <c r="G269" s="40"/>
      <c r="H269" s="40">
        <f t="shared" si="15"/>
        <v>1</v>
      </c>
      <c r="I269" s="40">
        <f t="shared" si="16"/>
        <v>1</v>
      </c>
      <c r="J269" s="40">
        <f t="shared" si="17"/>
        <v>2</v>
      </c>
      <c r="K269" s="40">
        <f t="shared" si="18"/>
        <v>1</v>
      </c>
      <c r="L269" s="43">
        <v>5</v>
      </c>
      <c r="M269" s="40"/>
      <c r="N269" s="40"/>
      <c r="O269" s="40"/>
      <c r="P269" s="40"/>
      <c r="Q269" s="40"/>
      <c r="R269" s="40"/>
      <c r="S269" s="40"/>
      <c r="T269" s="40" t="s">
        <v>349</v>
      </c>
      <c r="U269" s="40"/>
      <c r="V269" s="40"/>
      <c r="W269" s="40"/>
      <c r="X269" s="40"/>
      <c r="Y269" s="40"/>
      <c r="Z269" s="40"/>
      <c r="AA269" s="40"/>
      <c r="AB269" s="40"/>
      <c r="AC269" s="40"/>
      <c r="AD269" s="40"/>
      <c r="AE269" s="40"/>
      <c r="AF269" s="40"/>
      <c r="AG269" s="40"/>
      <c r="AH269" s="40"/>
      <c r="AI269" s="44" t="s">
        <v>742</v>
      </c>
      <c r="AJ269" s="40" t="s">
        <v>596</v>
      </c>
      <c r="AK269" s="40" t="s">
        <v>607</v>
      </c>
      <c r="AL269" s="40" t="s">
        <v>599</v>
      </c>
      <c r="AM269" s="40"/>
      <c r="AN269" s="40"/>
      <c r="AO269" s="40"/>
      <c r="AP269" s="30"/>
      <c r="AQ269" s="30"/>
      <c r="AR269" s="30"/>
      <c r="AS269" s="30"/>
      <c r="AT269" s="30"/>
      <c r="AU269" s="30"/>
    </row>
    <row r="270" spans="1:47" ht="14" x14ac:dyDescent="0.15">
      <c r="A270" s="29">
        <v>43741.745983819448</v>
      </c>
      <c r="B270" s="40" t="s">
        <v>141</v>
      </c>
      <c r="C270" s="49" t="s">
        <v>332</v>
      </c>
      <c r="D270" s="40"/>
      <c r="E270" s="40" t="str">
        <f t="shared" si="0"/>
        <v>Manor Senior High School</v>
      </c>
      <c r="F270" s="41" t="str">
        <f t="shared" si="19"/>
        <v>Merlin Hernandez</v>
      </c>
      <c r="G270" s="40"/>
      <c r="H270" s="40">
        <f t="shared" si="15"/>
        <v>1</v>
      </c>
      <c r="I270" s="40">
        <f t="shared" si="16"/>
        <v>1</v>
      </c>
      <c r="J270" s="40">
        <f t="shared" si="17"/>
        <v>2</v>
      </c>
      <c r="K270" s="40">
        <f t="shared" si="18"/>
        <v>1</v>
      </c>
      <c r="L270" s="43">
        <v>5</v>
      </c>
      <c r="M270" s="40"/>
      <c r="N270" s="40"/>
      <c r="O270" s="40"/>
      <c r="P270" s="40"/>
      <c r="Q270" s="40"/>
      <c r="R270" s="40"/>
      <c r="S270" s="40"/>
      <c r="T270" s="40" t="s">
        <v>333</v>
      </c>
      <c r="U270" s="40"/>
      <c r="V270" s="40"/>
      <c r="W270" s="40"/>
      <c r="X270" s="40"/>
      <c r="Y270" s="40"/>
      <c r="Z270" s="40"/>
      <c r="AA270" s="40"/>
      <c r="AB270" s="40"/>
      <c r="AC270" s="40"/>
      <c r="AD270" s="40"/>
      <c r="AE270" s="40"/>
      <c r="AF270" s="40"/>
      <c r="AG270" s="40"/>
      <c r="AH270" s="40"/>
      <c r="AI270" s="44" t="s">
        <v>743</v>
      </c>
      <c r="AJ270" s="40" t="s">
        <v>596</v>
      </c>
      <c r="AK270" s="40" t="s">
        <v>595</v>
      </c>
      <c r="AL270" s="40" t="s">
        <v>599</v>
      </c>
      <c r="AM270" s="40"/>
      <c r="AN270" s="40"/>
      <c r="AO270" s="40"/>
      <c r="AP270" s="30"/>
      <c r="AQ270" s="30"/>
      <c r="AR270" s="30"/>
      <c r="AS270" s="30"/>
      <c r="AT270" s="30"/>
      <c r="AU270" s="30"/>
    </row>
    <row r="271" spans="1:47" ht="14" x14ac:dyDescent="0.15">
      <c r="A271" s="29">
        <v>43741.747869062499</v>
      </c>
      <c r="B271" s="40" t="s">
        <v>141</v>
      </c>
      <c r="C271" s="49" t="s">
        <v>332</v>
      </c>
      <c r="D271" s="40"/>
      <c r="E271" s="40" t="str">
        <f t="shared" si="0"/>
        <v>Manor Senior High School</v>
      </c>
      <c r="F271" s="41" t="str">
        <f t="shared" si="19"/>
        <v>Alissa Ortiz Gonzalez</v>
      </c>
      <c r="G271" s="40"/>
      <c r="H271" s="40">
        <f t="shared" si="15"/>
        <v>1</v>
      </c>
      <c r="I271" s="40">
        <f t="shared" si="16"/>
        <v>1</v>
      </c>
      <c r="J271" s="40">
        <f t="shared" si="17"/>
        <v>1</v>
      </c>
      <c r="K271" s="40">
        <f t="shared" si="18"/>
        <v>1</v>
      </c>
      <c r="L271" s="43">
        <v>5</v>
      </c>
      <c r="M271" s="40"/>
      <c r="N271" s="40"/>
      <c r="O271" s="40"/>
      <c r="P271" s="40"/>
      <c r="Q271" s="40"/>
      <c r="R271" s="40"/>
      <c r="S271" s="40"/>
      <c r="T271" s="40" t="s">
        <v>335</v>
      </c>
      <c r="U271" s="40"/>
      <c r="V271" s="40"/>
      <c r="W271" s="40"/>
      <c r="X271" s="40"/>
      <c r="Y271" s="40"/>
      <c r="Z271" s="40"/>
      <c r="AA271" s="40"/>
      <c r="AB271" s="40"/>
      <c r="AC271" s="40"/>
      <c r="AD271" s="40"/>
      <c r="AE271" s="40"/>
      <c r="AF271" s="40"/>
      <c r="AG271" s="40"/>
      <c r="AH271" s="40"/>
      <c r="AI271" s="44" t="s">
        <v>744</v>
      </c>
      <c r="AJ271" s="40" t="s">
        <v>596</v>
      </c>
      <c r="AK271" s="40" t="s">
        <v>604</v>
      </c>
      <c r="AL271" s="40" t="s">
        <v>599</v>
      </c>
      <c r="AM271" s="40"/>
      <c r="AN271" s="40"/>
      <c r="AO271" s="40"/>
      <c r="AP271" s="30"/>
      <c r="AQ271" s="30"/>
      <c r="AR271" s="30"/>
      <c r="AS271" s="30"/>
      <c r="AT271" s="30"/>
      <c r="AU271" s="30"/>
    </row>
    <row r="272" spans="1:47" ht="14" x14ac:dyDescent="0.15">
      <c r="A272" s="30"/>
      <c r="B272" s="30"/>
      <c r="C272" s="30"/>
      <c r="D272" s="30"/>
      <c r="E272" s="30" t="str">
        <f t="shared" si="0"/>
        <v/>
      </c>
      <c r="F272" s="35" t="str">
        <f t="shared" si="19"/>
        <v/>
      </c>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row>
    <row r="273" spans="1:47" ht="14" x14ac:dyDescent="0.15">
      <c r="A273" s="30"/>
      <c r="B273" s="30"/>
      <c r="C273" s="30"/>
      <c r="D273" s="30"/>
      <c r="E273" s="30" t="str">
        <f t="shared" si="0"/>
        <v/>
      </c>
      <c r="F273" s="35" t="str">
        <f t="shared" si="19"/>
        <v/>
      </c>
      <c r="G273" s="53"/>
      <c r="H273" s="53"/>
      <c r="I273" s="53"/>
      <c r="J273" s="53"/>
      <c r="K273" s="53"/>
      <c r="L273" s="53"/>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row>
    <row r="274" spans="1:47" ht="14" x14ac:dyDescent="0.15">
      <c r="A274" s="30"/>
      <c r="B274" s="30"/>
      <c r="C274" s="39"/>
      <c r="D274" s="30"/>
      <c r="E274" s="30" t="str">
        <f t="shared" si="0"/>
        <v/>
      </c>
      <c r="F274" s="35" t="str">
        <f t="shared" si="19"/>
        <v/>
      </c>
      <c r="G274" s="53"/>
      <c r="H274" s="53"/>
      <c r="I274" s="53"/>
      <c r="J274" s="53"/>
      <c r="K274" s="53"/>
      <c r="L274" s="53"/>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row>
    <row r="275" spans="1:47" ht="14" x14ac:dyDescent="0.15">
      <c r="A275" s="30"/>
      <c r="B275" s="30"/>
      <c r="C275" s="39"/>
      <c r="D275" s="30"/>
      <c r="E275" s="30" t="str">
        <f t="shared" si="0"/>
        <v/>
      </c>
      <c r="F275" s="35" t="str">
        <f t="shared" si="19"/>
        <v/>
      </c>
      <c r="G275" s="53"/>
      <c r="H275" s="53"/>
      <c r="I275" s="53"/>
      <c r="J275" s="53"/>
      <c r="K275" s="53"/>
      <c r="L275" s="53"/>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row>
    <row r="276" spans="1:47" ht="14" x14ac:dyDescent="0.15">
      <c r="A276" s="30"/>
      <c r="B276" s="30"/>
      <c r="C276" s="30"/>
      <c r="D276" s="39"/>
      <c r="E276" s="30" t="str">
        <f t="shared" si="0"/>
        <v/>
      </c>
      <c r="F276" s="35" t="str">
        <f t="shared" si="19"/>
        <v/>
      </c>
      <c r="G276" s="53"/>
      <c r="H276" s="53"/>
      <c r="I276" s="53"/>
      <c r="J276" s="53"/>
      <c r="K276" s="53"/>
      <c r="L276" s="53"/>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row>
    <row r="277" spans="1:47" ht="14" x14ac:dyDescent="0.15">
      <c r="A277" s="30"/>
      <c r="B277" s="30"/>
      <c r="C277" s="30"/>
      <c r="D277" s="39"/>
      <c r="E277" s="30" t="str">
        <f t="shared" si="0"/>
        <v/>
      </c>
      <c r="F277" s="35" t="str">
        <f t="shared" si="19"/>
        <v/>
      </c>
      <c r="G277" s="53"/>
      <c r="H277" s="53"/>
      <c r="I277" s="53"/>
      <c r="J277" s="53"/>
      <c r="K277" s="53"/>
      <c r="L277" s="53"/>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row>
    <row r="278" spans="1:47" ht="14" x14ac:dyDescent="0.15">
      <c r="A278" s="30"/>
      <c r="B278" s="30"/>
      <c r="C278" s="30"/>
      <c r="D278" s="39"/>
      <c r="E278" s="30" t="str">
        <f t="shared" si="0"/>
        <v/>
      </c>
      <c r="F278" s="35" t="str">
        <f t="shared" si="19"/>
        <v/>
      </c>
      <c r="G278" s="53"/>
      <c r="H278" s="53"/>
      <c r="I278" s="53"/>
      <c r="J278" s="53"/>
      <c r="K278" s="53"/>
      <c r="L278" s="53"/>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row>
    <row r="279" spans="1:47" ht="14" x14ac:dyDescent="0.15">
      <c r="A279" s="30"/>
      <c r="B279" s="30"/>
      <c r="C279" s="30"/>
      <c r="D279" s="39"/>
      <c r="E279" s="30" t="str">
        <f t="shared" si="0"/>
        <v/>
      </c>
      <c r="F279" s="35" t="str">
        <f t="shared" si="19"/>
        <v/>
      </c>
      <c r="G279" s="53"/>
      <c r="H279" s="53"/>
      <c r="I279" s="53"/>
      <c r="J279" s="53"/>
      <c r="K279" s="53"/>
      <c r="L279" s="53"/>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row>
    <row r="280" spans="1:47" ht="14" x14ac:dyDescent="0.15">
      <c r="A280" s="30"/>
      <c r="B280" s="30"/>
      <c r="C280" s="30"/>
      <c r="D280" s="39"/>
      <c r="E280" s="30" t="str">
        <f t="shared" si="0"/>
        <v/>
      </c>
      <c r="F280" s="35" t="str">
        <f t="shared" si="19"/>
        <v/>
      </c>
      <c r="G280" s="53"/>
      <c r="H280" s="53"/>
      <c r="I280" s="53"/>
      <c r="J280" s="53"/>
      <c r="K280" s="53"/>
      <c r="L280" s="53"/>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row>
    <row r="281" spans="1:47" ht="14" x14ac:dyDescent="0.15">
      <c r="A281" s="30"/>
      <c r="B281" s="30"/>
      <c r="C281" s="30"/>
      <c r="D281" s="39"/>
      <c r="E281" s="30" t="str">
        <f t="shared" si="0"/>
        <v/>
      </c>
      <c r="F281" s="35" t="str">
        <f t="shared" si="19"/>
        <v/>
      </c>
      <c r="G281" s="53"/>
      <c r="H281" s="53"/>
      <c r="I281" s="53"/>
      <c r="J281" s="53"/>
      <c r="K281" s="53"/>
      <c r="L281" s="53"/>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row>
    <row r="282" spans="1:47" ht="14" x14ac:dyDescent="0.15">
      <c r="A282" s="30"/>
      <c r="B282" s="30"/>
      <c r="C282" s="30"/>
      <c r="D282" s="39"/>
      <c r="E282" s="30" t="str">
        <f t="shared" si="0"/>
        <v/>
      </c>
      <c r="F282" s="35" t="str">
        <f t="shared" si="19"/>
        <v/>
      </c>
      <c r="G282" s="53"/>
      <c r="H282" s="53"/>
      <c r="I282" s="53"/>
      <c r="J282" s="53"/>
      <c r="K282" s="53"/>
      <c r="L282" s="53"/>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row>
    <row r="283" spans="1:47" ht="14" x14ac:dyDescent="0.15">
      <c r="A283" s="30"/>
      <c r="B283" s="30"/>
      <c r="C283" s="30"/>
      <c r="D283" s="39"/>
      <c r="E283" s="30" t="str">
        <f t="shared" si="0"/>
        <v/>
      </c>
      <c r="F283" s="35" t="str">
        <f t="shared" si="19"/>
        <v/>
      </c>
      <c r="G283" s="53"/>
      <c r="H283" s="53"/>
      <c r="I283" s="53"/>
      <c r="J283" s="53"/>
      <c r="K283" s="53"/>
      <c r="L283" s="53"/>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row>
    <row r="284" spans="1:47" ht="14" x14ac:dyDescent="0.15">
      <c r="A284" s="30"/>
      <c r="B284" s="30"/>
      <c r="C284" s="30"/>
      <c r="D284" s="39"/>
      <c r="E284" s="30" t="str">
        <f t="shared" si="0"/>
        <v/>
      </c>
      <c r="F284" s="35" t="str">
        <f t="shared" si="19"/>
        <v/>
      </c>
      <c r="G284" s="53"/>
      <c r="H284" s="53"/>
      <c r="I284" s="53"/>
      <c r="J284" s="53"/>
      <c r="K284" s="53"/>
      <c r="L284" s="53"/>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row>
    <row r="285" spans="1:47" ht="14" x14ac:dyDescent="0.15">
      <c r="A285" s="30"/>
      <c r="B285" s="30"/>
      <c r="C285" s="30"/>
      <c r="D285" s="39"/>
      <c r="E285" s="30" t="str">
        <f t="shared" si="0"/>
        <v/>
      </c>
      <c r="F285" s="35" t="str">
        <f t="shared" si="19"/>
        <v/>
      </c>
      <c r="G285" s="53"/>
      <c r="H285" s="53"/>
      <c r="I285" s="53"/>
      <c r="J285" s="53"/>
      <c r="K285" s="53"/>
      <c r="L285" s="53"/>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row>
    <row r="286" spans="1:47" ht="14" x14ac:dyDescent="0.15">
      <c r="A286" s="30"/>
      <c r="B286" s="30"/>
      <c r="C286" s="39"/>
      <c r="D286" s="30"/>
      <c r="E286" s="30" t="str">
        <f t="shared" si="0"/>
        <v/>
      </c>
      <c r="F286" s="35" t="str">
        <f t="shared" si="19"/>
        <v/>
      </c>
      <c r="G286" s="53"/>
      <c r="H286" s="53"/>
      <c r="I286" s="53"/>
      <c r="J286" s="53"/>
      <c r="K286" s="53"/>
      <c r="L286" s="53"/>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row>
    <row r="287" spans="1:47" ht="13" x14ac:dyDescent="0.15">
      <c r="A287" s="30"/>
      <c r="B287" s="30"/>
      <c r="C287" s="39"/>
      <c r="D287" s="30"/>
      <c r="E287" s="30" t="str">
        <f t="shared" si="0"/>
        <v/>
      </c>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row>
    <row r="288" spans="1:47" ht="13" x14ac:dyDescent="0.15">
      <c r="A288" s="30"/>
      <c r="B288" s="30"/>
      <c r="C288" s="39"/>
      <c r="D288" s="30"/>
      <c r="E288" s="30" t="str">
        <f t="shared" si="0"/>
        <v/>
      </c>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row>
    <row r="289" spans="1:47" ht="13" x14ac:dyDescent="0.15">
      <c r="A289" s="30"/>
      <c r="B289" s="30"/>
      <c r="C289" s="39"/>
      <c r="D289" s="30"/>
      <c r="E289" s="30" t="str">
        <f t="shared" si="0"/>
        <v/>
      </c>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row>
    <row r="290" spans="1:47" ht="13" x14ac:dyDescent="0.15">
      <c r="A290" s="30"/>
      <c r="B290" s="30"/>
      <c r="C290" s="39"/>
      <c r="D290" s="30"/>
      <c r="E290" s="30" t="str">
        <f t="shared" si="0"/>
        <v/>
      </c>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row>
    <row r="291" spans="1:47" ht="13" x14ac:dyDescent="0.15">
      <c r="A291" s="30"/>
      <c r="B291" s="30"/>
      <c r="C291" s="39"/>
      <c r="D291" s="30"/>
      <c r="E291" s="30" t="str">
        <f t="shared" si="0"/>
        <v/>
      </c>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row>
    <row r="292" spans="1:47" ht="13" x14ac:dyDescent="0.15">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row>
    <row r="293" spans="1:47" ht="13" x14ac:dyDescent="0.15">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row>
    <row r="294" spans="1:47" ht="13" x14ac:dyDescent="0.15">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row>
    <row r="295" spans="1:47" ht="13" x14ac:dyDescent="0.1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row>
    <row r="296" spans="1:47" ht="13" x14ac:dyDescent="0.15">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row>
    <row r="297" spans="1:47" ht="13" x14ac:dyDescent="0.15">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row>
    <row r="298" spans="1:47" ht="13" x14ac:dyDescent="0.15">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row>
    <row r="299" spans="1:47" ht="13" x14ac:dyDescent="0.15">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row>
    <row r="300" spans="1:47" ht="13" x14ac:dyDescent="0.15">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row>
    <row r="301" spans="1:47" ht="13" x14ac:dyDescent="0.15">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row>
    <row r="302" spans="1:47" ht="13" x14ac:dyDescent="0.15">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row>
    <row r="303" spans="1:47" ht="13" x14ac:dyDescent="0.15">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row>
    <row r="304" spans="1:47" ht="13" x14ac:dyDescent="0.15">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row>
    <row r="305" spans="1:47" ht="13" x14ac:dyDescent="0.1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row>
    <row r="306" spans="1:47" ht="13" x14ac:dyDescent="0.15">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row>
    <row r="307" spans="1:47" ht="13" x14ac:dyDescent="0.15">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row>
    <row r="308" spans="1:47" ht="13" x14ac:dyDescent="0.15">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row>
    <row r="309" spans="1:47" ht="13" x14ac:dyDescent="0.15">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row>
    <row r="310" spans="1:47" ht="13" x14ac:dyDescent="0.15">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row>
    <row r="311" spans="1:47" ht="13" x14ac:dyDescent="0.15">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row>
    <row r="312" spans="1:47" ht="13" x14ac:dyDescent="0.15">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row>
    <row r="313" spans="1:47" ht="13" x14ac:dyDescent="0.15">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row>
    <row r="314" spans="1:47" ht="13" x14ac:dyDescent="0.15">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row>
    <row r="315" spans="1:47" ht="13" x14ac:dyDescent="0.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row>
    <row r="316" spans="1:47" ht="13" x14ac:dyDescent="0.15">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row>
    <row r="317" spans="1:47" ht="13" x14ac:dyDescent="0.15">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row>
    <row r="318" spans="1:47" ht="13" x14ac:dyDescent="0.15">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row>
    <row r="319" spans="1:47" ht="13" x14ac:dyDescent="0.15">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row>
    <row r="320" spans="1:47" ht="13" x14ac:dyDescent="0.15">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row>
    <row r="321" spans="1:47" ht="13" x14ac:dyDescent="0.15">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row>
    <row r="322" spans="1:47" ht="13" x14ac:dyDescent="0.15">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row>
    <row r="323" spans="1:47" ht="13" x14ac:dyDescent="0.15">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row>
    <row r="324" spans="1:47" ht="13" x14ac:dyDescent="0.15">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row>
    <row r="325" spans="1:47" ht="13" x14ac:dyDescent="0.1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row>
    <row r="326" spans="1:47" ht="13" x14ac:dyDescent="0.15">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row>
    <row r="327" spans="1:47" ht="13" x14ac:dyDescent="0.15">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row>
    <row r="328" spans="1:47" ht="13" x14ac:dyDescent="0.15">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row>
    <row r="329" spans="1:47" ht="13" x14ac:dyDescent="0.15">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row>
    <row r="330" spans="1:47" ht="13" x14ac:dyDescent="0.15">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row>
    <row r="331" spans="1:47" ht="13" x14ac:dyDescent="0.15">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row>
    <row r="332" spans="1:47" ht="13" x14ac:dyDescent="0.15">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row>
    <row r="333" spans="1:47" ht="13" x14ac:dyDescent="0.15">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row>
    <row r="334" spans="1:47" ht="13" x14ac:dyDescent="0.15">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row>
    <row r="335" spans="1:47" ht="13" x14ac:dyDescent="0.1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row>
    <row r="336" spans="1:47" ht="13" x14ac:dyDescent="0.15">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row>
    <row r="337" spans="1:47" ht="13" x14ac:dyDescent="0.15">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row>
  </sheetData>
  <autoFilter ref="A1:AO1000" xr:uid="{00000000-0009-0000-0000-000008000000}"/>
  <hyperlinks>
    <hyperlink ref="AI121" r:id="rId1" xr:uid="{00000000-0004-0000-0800-000000000000}"/>
    <hyperlink ref="AI122" r:id="rId2" xr:uid="{00000000-0004-0000-0800-000001000000}"/>
    <hyperlink ref="AI123" r:id="rId3" xr:uid="{00000000-0004-0000-0800-000002000000}"/>
    <hyperlink ref="AI124" r:id="rId4" xr:uid="{00000000-0004-0000-0800-000003000000}"/>
    <hyperlink ref="AI125" r:id="rId5" xr:uid="{00000000-0004-0000-0800-000004000000}"/>
    <hyperlink ref="AI126" r:id="rId6" xr:uid="{00000000-0004-0000-0800-000005000000}"/>
    <hyperlink ref="AI127" r:id="rId7" xr:uid="{00000000-0004-0000-0800-000006000000}"/>
    <hyperlink ref="AI128" r:id="rId8" xr:uid="{00000000-0004-0000-0800-000007000000}"/>
    <hyperlink ref="AI129" r:id="rId9" xr:uid="{00000000-0004-0000-0800-000008000000}"/>
    <hyperlink ref="AI130" r:id="rId10" xr:uid="{00000000-0004-0000-0800-000009000000}"/>
    <hyperlink ref="AI131" r:id="rId11" xr:uid="{00000000-0004-0000-0800-00000A000000}"/>
    <hyperlink ref="AI132" r:id="rId12" xr:uid="{00000000-0004-0000-0800-00000B000000}"/>
    <hyperlink ref="AI133" r:id="rId13" xr:uid="{00000000-0004-0000-0800-00000C000000}"/>
    <hyperlink ref="AI134" r:id="rId14" xr:uid="{00000000-0004-0000-0800-00000D000000}"/>
    <hyperlink ref="AI135" r:id="rId15" xr:uid="{00000000-0004-0000-0800-00000E000000}"/>
    <hyperlink ref="AI136" r:id="rId16" xr:uid="{00000000-0004-0000-0800-00000F000000}"/>
    <hyperlink ref="AI137" r:id="rId17" xr:uid="{00000000-0004-0000-0800-000010000000}"/>
    <hyperlink ref="AI138" r:id="rId18" xr:uid="{00000000-0004-0000-0800-000011000000}"/>
    <hyperlink ref="AI139" r:id="rId19" xr:uid="{00000000-0004-0000-0800-000012000000}"/>
    <hyperlink ref="AI140" r:id="rId20" xr:uid="{00000000-0004-0000-0800-000013000000}"/>
    <hyperlink ref="AI141" r:id="rId21" xr:uid="{00000000-0004-0000-0800-000014000000}"/>
    <hyperlink ref="AI142" r:id="rId22" xr:uid="{00000000-0004-0000-0800-000015000000}"/>
    <hyperlink ref="AI143" r:id="rId23" xr:uid="{00000000-0004-0000-0800-000016000000}"/>
    <hyperlink ref="AI144" r:id="rId24" xr:uid="{00000000-0004-0000-0800-000017000000}"/>
    <hyperlink ref="AI145" r:id="rId25" xr:uid="{00000000-0004-0000-0800-000018000000}"/>
    <hyperlink ref="AI146" r:id="rId26" xr:uid="{00000000-0004-0000-0800-000019000000}"/>
    <hyperlink ref="AI147" r:id="rId27" xr:uid="{00000000-0004-0000-0800-00001A000000}"/>
    <hyperlink ref="AI148" r:id="rId28" xr:uid="{00000000-0004-0000-0800-00001B000000}"/>
    <hyperlink ref="AI151" r:id="rId29" xr:uid="{00000000-0004-0000-0800-00001C000000}"/>
    <hyperlink ref="AI152" r:id="rId30" xr:uid="{00000000-0004-0000-0800-00001D000000}"/>
    <hyperlink ref="AI153" r:id="rId31" xr:uid="{00000000-0004-0000-0800-00001E000000}"/>
    <hyperlink ref="AI155" r:id="rId32" xr:uid="{00000000-0004-0000-0800-00001F000000}"/>
    <hyperlink ref="AI156" r:id="rId33" xr:uid="{00000000-0004-0000-0800-000020000000}"/>
    <hyperlink ref="AI157" r:id="rId34" xr:uid="{00000000-0004-0000-0800-000021000000}"/>
    <hyperlink ref="AI158" r:id="rId35" xr:uid="{00000000-0004-0000-0800-000022000000}"/>
    <hyperlink ref="AI159" r:id="rId36" xr:uid="{00000000-0004-0000-0800-000023000000}"/>
    <hyperlink ref="AI160" r:id="rId37" xr:uid="{00000000-0004-0000-0800-000024000000}"/>
    <hyperlink ref="AI162" r:id="rId38" xr:uid="{00000000-0004-0000-0800-000025000000}"/>
    <hyperlink ref="AI164" r:id="rId39" xr:uid="{00000000-0004-0000-0800-000026000000}"/>
    <hyperlink ref="AI165" r:id="rId40" xr:uid="{00000000-0004-0000-0800-000027000000}"/>
    <hyperlink ref="AI166" r:id="rId41" xr:uid="{00000000-0004-0000-0800-000028000000}"/>
    <hyperlink ref="AI167" r:id="rId42" xr:uid="{00000000-0004-0000-0800-000029000000}"/>
    <hyperlink ref="AI168" r:id="rId43" xr:uid="{00000000-0004-0000-0800-00002A000000}"/>
    <hyperlink ref="AI169" r:id="rId44" xr:uid="{00000000-0004-0000-0800-00002B000000}"/>
    <hyperlink ref="AI170" r:id="rId45" xr:uid="{00000000-0004-0000-0800-00002C000000}"/>
    <hyperlink ref="AI171" r:id="rId46" xr:uid="{00000000-0004-0000-0800-00002D000000}"/>
    <hyperlink ref="AI172" r:id="rId47" xr:uid="{00000000-0004-0000-0800-00002E000000}"/>
    <hyperlink ref="AI173" r:id="rId48" xr:uid="{00000000-0004-0000-0800-00002F000000}"/>
    <hyperlink ref="AI174" r:id="rId49" xr:uid="{00000000-0004-0000-0800-000030000000}"/>
    <hyperlink ref="AI175" r:id="rId50" xr:uid="{00000000-0004-0000-0800-000031000000}"/>
    <hyperlink ref="AI176" r:id="rId51" xr:uid="{00000000-0004-0000-0800-000032000000}"/>
    <hyperlink ref="AI177" r:id="rId52" xr:uid="{00000000-0004-0000-0800-000033000000}"/>
    <hyperlink ref="AI178" r:id="rId53" xr:uid="{00000000-0004-0000-0800-000034000000}"/>
    <hyperlink ref="AI179" r:id="rId54" xr:uid="{00000000-0004-0000-0800-000035000000}"/>
    <hyperlink ref="AI180" r:id="rId55" xr:uid="{00000000-0004-0000-0800-000036000000}"/>
    <hyperlink ref="AI181" r:id="rId56" xr:uid="{00000000-0004-0000-0800-000037000000}"/>
    <hyperlink ref="AI182" r:id="rId57" xr:uid="{00000000-0004-0000-0800-000038000000}"/>
    <hyperlink ref="AI183" r:id="rId58" xr:uid="{00000000-0004-0000-0800-000039000000}"/>
    <hyperlink ref="AI186" r:id="rId59" xr:uid="{00000000-0004-0000-0800-00003A000000}"/>
    <hyperlink ref="AI188" r:id="rId60" xr:uid="{00000000-0004-0000-0800-00003B000000}"/>
    <hyperlink ref="AI189" r:id="rId61" xr:uid="{00000000-0004-0000-0800-00003C000000}"/>
    <hyperlink ref="AI190" r:id="rId62" xr:uid="{00000000-0004-0000-0800-00003D000000}"/>
    <hyperlink ref="AI191" r:id="rId63" xr:uid="{00000000-0004-0000-0800-00003E000000}"/>
    <hyperlink ref="AI192" r:id="rId64" xr:uid="{00000000-0004-0000-0800-00003F000000}"/>
    <hyperlink ref="AI193" r:id="rId65" xr:uid="{00000000-0004-0000-0800-000040000000}"/>
    <hyperlink ref="AI194" r:id="rId66" xr:uid="{00000000-0004-0000-0800-000041000000}"/>
    <hyperlink ref="AI195" r:id="rId67" xr:uid="{00000000-0004-0000-0800-000042000000}"/>
    <hyperlink ref="AI196" r:id="rId68" xr:uid="{00000000-0004-0000-0800-000043000000}"/>
    <hyperlink ref="AI197" r:id="rId69" xr:uid="{00000000-0004-0000-0800-000044000000}"/>
    <hyperlink ref="AI198" r:id="rId70" xr:uid="{00000000-0004-0000-0800-000045000000}"/>
    <hyperlink ref="AI199" r:id="rId71" xr:uid="{00000000-0004-0000-0800-000046000000}"/>
    <hyperlink ref="AI200" r:id="rId72" xr:uid="{00000000-0004-0000-0800-000047000000}"/>
    <hyperlink ref="AI201" r:id="rId73" xr:uid="{00000000-0004-0000-0800-000048000000}"/>
    <hyperlink ref="AI202" r:id="rId74" xr:uid="{00000000-0004-0000-0800-000049000000}"/>
    <hyperlink ref="AI203" r:id="rId75" xr:uid="{00000000-0004-0000-0800-00004A000000}"/>
    <hyperlink ref="AI204" r:id="rId76" xr:uid="{00000000-0004-0000-0800-00004B000000}"/>
    <hyperlink ref="AI205" r:id="rId77" xr:uid="{00000000-0004-0000-0800-00004C000000}"/>
    <hyperlink ref="AI207" r:id="rId78" xr:uid="{00000000-0004-0000-0800-00004D000000}"/>
    <hyperlink ref="AI208" r:id="rId79" xr:uid="{00000000-0004-0000-0800-00004E000000}"/>
    <hyperlink ref="AI210" r:id="rId80" xr:uid="{00000000-0004-0000-0800-00004F000000}"/>
    <hyperlink ref="AI211" r:id="rId81" xr:uid="{00000000-0004-0000-0800-000050000000}"/>
    <hyperlink ref="AI213" r:id="rId82" xr:uid="{00000000-0004-0000-0800-000051000000}"/>
    <hyperlink ref="AI214" r:id="rId83" xr:uid="{00000000-0004-0000-0800-000052000000}"/>
    <hyperlink ref="AI216" r:id="rId84" xr:uid="{00000000-0004-0000-0800-000053000000}"/>
    <hyperlink ref="AI217" r:id="rId85" xr:uid="{00000000-0004-0000-0800-000054000000}"/>
    <hyperlink ref="AI218" r:id="rId86" xr:uid="{00000000-0004-0000-0800-000055000000}"/>
    <hyperlink ref="AI219" r:id="rId87" xr:uid="{00000000-0004-0000-0800-000056000000}"/>
    <hyperlink ref="AI220" r:id="rId88" xr:uid="{00000000-0004-0000-0800-000057000000}"/>
    <hyperlink ref="AI221" r:id="rId89" xr:uid="{00000000-0004-0000-0800-000058000000}"/>
    <hyperlink ref="AI222" r:id="rId90" xr:uid="{00000000-0004-0000-0800-000059000000}"/>
    <hyperlink ref="AI223" r:id="rId91" xr:uid="{00000000-0004-0000-0800-00005A000000}"/>
    <hyperlink ref="AI224" r:id="rId92" xr:uid="{00000000-0004-0000-0800-00005B000000}"/>
    <hyperlink ref="AI225" r:id="rId93" xr:uid="{00000000-0004-0000-0800-00005C000000}"/>
    <hyperlink ref="AI226" r:id="rId94" xr:uid="{00000000-0004-0000-0800-00005D000000}"/>
    <hyperlink ref="AI227" r:id="rId95" xr:uid="{00000000-0004-0000-0800-00005E000000}"/>
    <hyperlink ref="AI228" r:id="rId96" xr:uid="{00000000-0004-0000-0800-00005F000000}"/>
    <hyperlink ref="AI229" r:id="rId97" xr:uid="{00000000-0004-0000-0800-000060000000}"/>
    <hyperlink ref="AI230" r:id="rId98" xr:uid="{00000000-0004-0000-0800-000061000000}"/>
    <hyperlink ref="AI231" r:id="rId99" xr:uid="{00000000-0004-0000-0800-000062000000}"/>
    <hyperlink ref="AI232" r:id="rId100" xr:uid="{00000000-0004-0000-0800-000063000000}"/>
    <hyperlink ref="AI233" r:id="rId101" xr:uid="{00000000-0004-0000-0800-000064000000}"/>
    <hyperlink ref="AI234" r:id="rId102" xr:uid="{00000000-0004-0000-0800-000065000000}"/>
    <hyperlink ref="AI235" r:id="rId103" xr:uid="{00000000-0004-0000-0800-000066000000}"/>
    <hyperlink ref="AI236" r:id="rId104" xr:uid="{00000000-0004-0000-0800-000067000000}"/>
    <hyperlink ref="AI237" r:id="rId105" xr:uid="{00000000-0004-0000-0800-000068000000}"/>
    <hyperlink ref="AI238" r:id="rId106" xr:uid="{00000000-0004-0000-0800-000069000000}"/>
    <hyperlink ref="AI239" r:id="rId107" xr:uid="{00000000-0004-0000-0800-00006A000000}"/>
    <hyperlink ref="AI240" r:id="rId108" xr:uid="{00000000-0004-0000-0800-00006B000000}"/>
    <hyperlink ref="AI241" r:id="rId109" xr:uid="{00000000-0004-0000-0800-00006C000000}"/>
    <hyperlink ref="AI242" r:id="rId110" xr:uid="{00000000-0004-0000-0800-00006D000000}"/>
    <hyperlink ref="AI243" r:id="rId111" xr:uid="{00000000-0004-0000-0800-00006E000000}"/>
    <hyperlink ref="AI244" r:id="rId112" xr:uid="{00000000-0004-0000-0800-00006F000000}"/>
    <hyperlink ref="AI245" r:id="rId113" xr:uid="{00000000-0004-0000-0800-000070000000}"/>
    <hyperlink ref="AI246" r:id="rId114" xr:uid="{00000000-0004-0000-0800-000071000000}"/>
    <hyperlink ref="AI247" r:id="rId115" xr:uid="{00000000-0004-0000-0800-000072000000}"/>
    <hyperlink ref="AI248" r:id="rId116" xr:uid="{00000000-0004-0000-0800-000073000000}"/>
    <hyperlink ref="AI249" r:id="rId117" xr:uid="{00000000-0004-0000-0800-000074000000}"/>
    <hyperlink ref="AI250" r:id="rId118" xr:uid="{00000000-0004-0000-0800-000075000000}"/>
    <hyperlink ref="AI251" r:id="rId119" xr:uid="{00000000-0004-0000-0800-000076000000}"/>
    <hyperlink ref="AI252" r:id="rId120" xr:uid="{00000000-0004-0000-0800-000077000000}"/>
    <hyperlink ref="AI253" r:id="rId121" xr:uid="{00000000-0004-0000-0800-000078000000}"/>
    <hyperlink ref="AI254" r:id="rId122" xr:uid="{00000000-0004-0000-0800-000079000000}"/>
    <hyperlink ref="AI255" r:id="rId123" xr:uid="{00000000-0004-0000-0800-00007A000000}"/>
    <hyperlink ref="AI256" r:id="rId124" xr:uid="{00000000-0004-0000-0800-00007B000000}"/>
    <hyperlink ref="AI257" r:id="rId125" xr:uid="{00000000-0004-0000-0800-00007C000000}"/>
    <hyperlink ref="AI258" r:id="rId126" xr:uid="{00000000-0004-0000-0800-00007D000000}"/>
    <hyperlink ref="AI259" r:id="rId127" xr:uid="{00000000-0004-0000-0800-00007E000000}"/>
    <hyperlink ref="AI260" r:id="rId128" xr:uid="{00000000-0004-0000-0800-00007F000000}"/>
    <hyperlink ref="AI261" r:id="rId129" xr:uid="{00000000-0004-0000-0800-000080000000}"/>
    <hyperlink ref="AI262" r:id="rId130" xr:uid="{00000000-0004-0000-0800-000081000000}"/>
    <hyperlink ref="AI263" r:id="rId131" xr:uid="{00000000-0004-0000-0800-000082000000}"/>
    <hyperlink ref="AI264" r:id="rId132" xr:uid="{00000000-0004-0000-0800-000083000000}"/>
    <hyperlink ref="AI266" r:id="rId133" xr:uid="{00000000-0004-0000-0800-000084000000}"/>
    <hyperlink ref="AI267" r:id="rId134" xr:uid="{00000000-0004-0000-0800-000085000000}"/>
    <hyperlink ref="AI268" r:id="rId135" xr:uid="{00000000-0004-0000-0800-000086000000}"/>
    <hyperlink ref="AI269" r:id="rId136" xr:uid="{00000000-0004-0000-0800-000087000000}"/>
    <hyperlink ref="AI270" r:id="rId137" xr:uid="{00000000-0004-0000-0800-000088000000}"/>
    <hyperlink ref="AI271" r:id="rId138" xr:uid="{00000000-0004-0000-0800-00008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Charts</vt:lpstr>
      </vt:variant>
      <vt:variant>
        <vt:i4>3</vt:i4>
      </vt:variant>
    </vt:vector>
  </HeadingPairs>
  <TitlesOfParts>
    <vt:vector size="24" baseType="lpstr">
      <vt:lpstr>School A</vt:lpstr>
      <vt:lpstr>School B</vt:lpstr>
      <vt:lpstr>School C</vt:lpstr>
      <vt:lpstr>Summary</vt:lpstr>
      <vt:lpstr>Attendance Data</vt:lpstr>
      <vt:lpstr>Attendance Summary</vt:lpstr>
      <vt:lpstr>Volunteer Voting</vt:lpstr>
      <vt:lpstr>Exit Ticket Summary</vt:lpstr>
      <vt:lpstr>ET #5</vt:lpstr>
      <vt:lpstr>ET #6</vt:lpstr>
      <vt:lpstr>ET #7</vt:lpstr>
      <vt:lpstr>ET #8</vt:lpstr>
      <vt:lpstr>ET #9</vt:lpstr>
      <vt:lpstr>ET #10</vt:lpstr>
      <vt:lpstr>ET #11</vt:lpstr>
      <vt:lpstr>ET #12</vt:lpstr>
      <vt:lpstr>ET #13</vt:lpstr>
      <vt:lpstr>ET #14</vt:lpstr>
      <vt:lpstr>ET #15</vt:lpstr>
      <vt:lpstr>ET #16</vt:lpstr>
      <vt:lpstr>Civics</vt:lpstr>
      <vt:lpstr>SchoolA_Chart</vt:lpstr>
      <vt:lpstr>SchoolB_Chart</vt:lpstr>
      <vt:lpstr>SchoolC_Chart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Family Porras</cp:lastModifiedBy>
  <dcterms:modified xsi:type="dcterms:W3CDTF">2021-11-16T15:37:15Z</dcterms:modified>
</cp:coreProperties>
</file>