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240" yWindow="90" windowWidth="21195" windowHeight="9465"/>
  </bookViews>
  <sheets>
    <sheet name="Anx15B" sheetId="2" r:id="rId1"/>
  </sheets>
  <calcPr calcId="162913"/>
  <fileRecoveryPr repairLoad="1"/>
</workbook>
</file>

<file path=xl/calcChain.xml><?xml version="1.0" encoding="utf-8"?>
<calcChain xmlns="http://schemas.openxmlformats.org/spreadsheetml/2006/main">
  <c r="V31" i="2"/>
  <c r="U31"/>
  <c r="C28" s="1"/>
  <c r="D28"/>
  <c r="G22"/>
  <c r="G21"/>
  <c r="F21" s="1"/>
  <c r="F22"/>
  <c r="D32" l="1"/>
  <c r="C32"/>
  <c r="V17"/>
  <c r="U17"/>
  <c r="G56" l="1"/>
  <c r="G57"/>
  <c r="G58"/>
  <c r="G59"/>
  <c r="F56"/>
  <c r="F57"/>
  <c r="F58"/>
  <c r="F59"/>
  <c r="O28" l="1"/>
  <c r="C48" s="1"/>
  <c r="P28"/>
  <c r="D48" s="1"/>
  <c r="G39" l="1"/>
  <c r="G38"/>
  <c r="G37"/>
  <c r="G36"/>
  <c r="F39"/>
  <c r="F38"/>
  <c r="F37"/>
  <c r="F36"/>
  <c r="G17"/>
  <c r="G18"/>
  <c r="G19"/>
  <c r="G20"/>
  <c r="F17"/>
  <c r="F18"/>
  <c r="F19"/>
  <c r="F20"/>
  <c r="F72" l="1"/>
  <c r="D64" l="1"/>
  <c r="C64"/>
  <c r="G63"/>
  <c r="F63"/>
  <c r="G62"/>
  <c r="F62"/>
  <c r="G61"/>
  <c r="F61"/>
  <c r="G60"/>
  <c r="F60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D41"/>
  <c r="C41"/>
  <c r="G40"/>
  <c r="F40"/>
  <c r="G35"/>
  <c r="F35"/>
  <c r="G34"/>
  <c r="F34"/>
  <c r="G33"/>
  <c r="F33"/>
  <c r="G32"/>
  <c r="F32"/>
  <c r="G31"/>
  <c r="F31"/>
  <c r="G30"/>
  <c r="F30"/>
  <c r="G29"/>
  <c r="F29"/>
  <c r="G28"/>
  <c r="F28"/>
  <c r="G16"/>
  <c r="F16"/>
  <c r="G15"/>
  <c r="F15"/>
  <c r="G14"/>
  <c r="F14"/>
  <c r="F12"/>
  <c r="G11"/>
  <c r="F11"/>
  <c r="G10"/>
  <c r="F10"/>
  <c r="G12"/>
  <c r="G64" l="1"/>
  <c r="G41"/>
  <c r="D13"/>
  <c r="D23" s="1"/>
  <c r="F41"/>
  <c r="C13"/>
  <c r="C23" s="1"/>
  <c r="F64"/>
  <c r="F13" l="1"/>
  <c r="F23" s="1"/>
  <c r="G13"/>
  <c r="F65" l="1"/>
  <c r="F73" s="1"/>
  <c r="G23"/>
  <c r="G65" s="1"/>
  <c r="F74" s="1"/>
  <c r="J73" l="1"/>
  <c r="G73"/>
  <c r="G74"/>
  <c r="J74"/>
</calcChain>
</file>

<file path=xl/sharedStrings.xml><?xml version="1.0" encoding="utf-8"?>
<sst xmlns="http://schemas.openxmlformats.org/spreadsheetml/2006/main" count="209" uniqueCount="146">
  <si>
    <t>ANEXO N° 15 - B</t>
  </si>
  <si>
    <t>RATIO DE COBERTURA DE LIQUIDEZ (1)</t>
  </si>
  <si>
    <t>Expresado en nuevos soles y dolares americanos</t>
  </si>
  <si>
    <t>Importe base</t>
  </si>
  <si>
    <t>Importe ajustado</t>
  </si>
  <si>
    <t>MN (en PEN)</t>
  </si>
  <si>
    <t>ME (en USD)</t>
  </si>
  <si>
    <t>Factor</t>
  </si>
  <si>
    <t>Cuentas de Referencia</t>
  </si>
  <si>
    <t>ACTIVOS LÍQUIDOS DE ALTA CALIDAD (2)</t>
  </si>
  <si>
    <t>Caja</t>
  </si>
  <si>
    <t>Fondos netos disponibles en el BCRP  (3)</t>
  </si>
  <si>
    <t>Encaje liberado por los flujos salientes (4)</t>
  </si>
  <si>
    <t>Valores representativos de deuda emitidos por el BCRP (5)</t>
  </si>
  <si>
    <t>Valores representativos de deuda emitidos por el Gobierno Central (5)</t>
  </si>
  <si>
    <t>Valores representativos de deuda emitidos por Gobiernos del Exterior  (6)</t>
  </si>
  <si>
    <t>Intercambio de liquidez USD por PEN (7)</t>
  </si>
  <si>
    <t>Intercambio de liquidez PEN por USD  (7)</t>
  </si>
  <si>
    <t>Total (I)</t>
  </si>
  <si>
    <t>FLUJOS ENTRANTES 30 DIAS</t>
  </si>
  <si>
    <t>1104-1104.01+1105+1106+1108.04(p)</t>
  </si>
  <si>
    <t>Disponible (8)</t>
  </si>
  <si>
    <t>1103+1108.03</t>
  </si>
  <si>
    <t>Fondos disponibles en empresas del sistema financiero nacional (8)</t>
  </si>
  <si>
    <t>1104.01+1108.04(p)</t>
  </si>
  <si>
    <t>Fondos disponibles en bancos del exterior de primera categoría (8)</t>
  </si>
  <si>
    <t>1200(p)-2200(p)</t>
  </si>
  <si>
    <t>Fondos interbancarios netos activos (9)</t>
  </si>
  <si>
    <t>Créditos (10)</t>
  </si>
  <si>
    <t>1502(p)</t>
  </si>
  <si>
    <t>Cuentas por cobrar - derivados para negociación (11)</t>
  </si>
  <si>
    <t xml:space="preserve">Cuentas por cobrar - otros (11) </t>
  </si>
  <si>
    <t>Posiciones activas en derivados - Delivery (12)</t>
  </si>
  <si>
    <t>Total (II)</t>
  </si>
  <si>
    <t>FLUJOS SALIENTES 30 DIAS</t>
  </si>
  <si>
    <t>Fondeo estable (13)</t>
  </si>
  <si>
    <t>Fondeo menos estable - personas naturales y jurídicas sin fines de lucro (13)</t>
  </si>
  <si>
    <t>Fondeo menos estable - personas jurídicas con fines de lucro (13)</t>
  </si>
  <si>
    <t>Fondeo grandes acreedores  -  fondos (13)</t>
  </si>
  <si>
    <t>Fondeo grandes acreedores  - otros (13)</t>
  </si>
  <si>
    <t>2200(p)-1200(p)</t>
  </si>
  <si>
    <t>Fondos interbancarios netos pasivos (9)</t>
  </si>
  <si>
    <t>Depósitos de empresas del sistema financiero y OFI (15)</t>
  </si>
  <si>
    <t>Adeudos y obligaciones financieras con vencimiento ≤ 30 días (16)</t>
  </si>
  <si>
    <t>Valores, títulos y obligaciones en circulación ≤ 30 días (14)</t>
  </si>
  <si>
    <t>2502(p)</t>
  </si>
  <si>
    <t>Cuentas por pagar - derivados para negociación (17)</t>
  </si>
  <si>
    <t>Posiciones pasivas en derivados - Delivery (12)</t>
  </si>
  <si>
    <t>Líneas de crédito no utilizadas y créditos concedidos no desembolsados - personas naturales y jurídicas sin fines de lucro (18)</t>
  </si>
  <si>
    <t>Líneas de crédito no utilizadas y créditos concedidos no desembolsados - personas jurídicas con fines de lucro (18)</t>
  </si>
  <si>
    <t>Total (III)</t>
  </si>
  <si>
    <t>Ajuste por Encaje Exigible (3A)</t>
  </si>
  <si>
    <t>2507.03(p)+2507.04(p)+2507.05(p)+2507.06(p)+2106(p)+2107(p)+2108(p)+2508(p)</t>
  </si>
  <si>
    <t>2800 (p)</t>
  </si>
  <si>
    <t>Adeudos y obligaciones financieras con vencimiento de 31 a 90 días (16)</t>
  </si>
  <si>
    <t>1302(p)+1304(p)+1305(p)</t>
  </si>
  <si>
    <t>1908.07(p)</t>
  </si>
  <si>
    <t>Operaciones por liquidar (20)</t>
  </si>
  <si>
    <t>2908.07(p)</t>
  </si>
  <si>
    <t>Operaciones por liquidar (21)</t>
  </si>
  <si>
    <t>Bonos corporativos emitidos por empresas privadas del sector no financiero (19)</t>
  </si>
  <si>
    <t>Tasa de Encaje</t>
  </si>
  <si>
    <t>MN</t>
  </si>
  <si>
    <t>ME</t>
  </si>
  <si>
    <t>1102(p)+1108.02 (p)</t>
  </si>
  <si>
    <t>1302.02.01+1304.02.01+1305.02.01</t>
  </si>
  <si>
    <t>1302.01.01.01+1304.01.01.01+1305.01.01.01</t>
  </si>
  <si>
    <t>1401.02(p)+1401.03(p)+1401.04(p)+1401.05(p)+1401.06(p)+1401.07(p)+1401.08(p)+1401.09(p)+1401.10(p)+1401.11(p)+1401.12(p)+1401.13(p)+1408(p)</t>
  </si>
  <si>
    <t xml:space="preserve">2101(p) -2101.18(p) +2102(p) +2103(p) </t>
  </si>
  <si>
    <t>Otras obligaciones con el público y con instituciones recaudadoras de tributos ≤30 días (14)</t>
  </si>
  <si>
    <t>2400(p)+2600(p)</t>
  </si>
  <si>
    <t>2500(p)-2502(p)-2504.11</t>
  </si>
  <si>
    <t>Cuentas por pagar - otros (17)</t>
  </si>
  <si>
    <t>7205 (p) – 8109.32 (p)</t>
  </si>
  <si>
    <r>
      <t xml:space="preserve">Ratio de Cobertura de Liquidez </t>
    </r>
    <r>
      <rPr>
        <b/>
        <sz val="10"/>
        <color indexed="8"/>
        <rFont val="Arial Narrow"/>
        <family val="2"/>
      </rPr>
      <t>[[ I + Min(II;75%*III)] / III ] x 100</t>
    </r>
  </si>
  <si>
    <t>Valores representativos de deuda del BCRP y Gobierno Central recibidos en operaciones de reporte (22)</t>
  </si>
  <si>
    <t>Valores representativos de deuda de Gobiernos del Exterior recibidos en operaciones de reporte (22)</t>
  </si>
  <si>
    <t>Bonos corporativos emitidos por empresas privadas del sector no financiero recibidos en operaciones de reporte (22)</t>
  </si>
  <si>
    <t>1507.11(p)</t>
  </si>
  <si>
    <t>Cuentas por cobrar - operaciones de reporte con valores del BCRP y Gobierno Central (23)</t>
  </si>
  <si>
    <t>Cuentas por cobrar - operaciones de reporte con valores de Gobiernos del Exterior (23)</t>
  </si>
  <si>
    <t>Cuentas por cobrar - operaciones de reporte con bonos corporativos emitidos por empresas privadas del sector no financiero (23)</t>
  </si>
  <si>
    <t>Cuentas por cobrar - operaciones de reporte con otros valores (24)</t>
  </si>
  <si>
    <t>Cuentas por pagar - operaciones de reporte con valores del BCRP y Gobierno Central, o con el BCRP como contraparte (25)</t>
  </si>
  <si>
    <t>Cuentas por pagar - operaciones de reporte con valores de Gobiernos del exterior (26)</t>
  </si>
  <si>
    <t>Cuentas por pagar - operaciones de reporte con bonos corporativos emitidos por empresas privadas del sector no financiero (26)</t>
  </si>
  <si>
    <t>Cuentas por pagar - operaciones de reporte con otros valores (27)</t>
  </si>
  <si>
    <t>2504.11(p)</t>
  </si>
  <si>
    <t>PEN</t>
  </si>
  <si>
    <t>DOLARES</t>
  </si>
  <si>
    <t>Para Intercambio de Liquidez</t>
  </si>
  <si>
    <t>Límites Regulatorios, Límites Internos y Alertas Tempranas de Liquidez</t>
  </si>
  <si>
    <t>Resultados al</t>
  </si>
  <si>
    <t>NIVEL DE RIESGO ASUMIDO</t>
  </si>
  <si>
    <t>LIMITES</t>
  </si>
  <si>
    <t>ACTIVACION DE PCL</t>
  </si>
  <si>
    <t>Ratios</t>
  </si>
  <si>
    <t>Límite Regulatorio</t>
  </si>
  <si>
    <t>Límite Interno</t>
  </si>
  <si>
    <t>Alerta Temprana</t>
  </si>
  <si>
    <t>Ratio de Cobertura de Liquidez MN</t>
  </si>
  <si>
    <t>≥ 100%</t>
  </si>
  <si>
    <t>≥ 105%</t>
  </si>
  <si>
    <t>≥ 110%</t>
  </si>
  <si>
    <t>≥ 102% y ≤ 103%</t>
  </si>
  <si>
    <t>Ratio de Cobertura de Liquidez ME</t>
  </si>
  <si>
    <t>Indicadores</t>
  </si>
  <si>
    <t>Bajo</t>
  </si>
  <si>
    <t>Moderado</t>
  </si>
  <si>
    <t>Alto</t>
  </si>
  <si>
    <t>Extremo</t>
  </si>
  <si>
    <t>Ratio de Cobertura de Liquidez (RCLMN)</t>
  </si>
  <si>
    <t>&gt;110%</t>
  </si>
  <si>
    <t>&gt;105% y ≤110%</t>
  </si>
  <si>
    <t>&gt;100% y ≤105%</t>
  </si>
  <si>
    <t>≤100%</t>
  </si>
  <si>
    <t>Ratio de Cobertura de Liquidez (RCLME)</t>
  </si>
  <si>
    <t>Cuenta Contable</t>
  </si>
  <si>
    <t>Saldos Estadísticos</t>
  </si>
  <si>
    <t>Balance al 31/12/2017</t>
  </si>
  <si>
    <t>Otras obligaciones con el público ≤30 días (14)</t>
  </si>
  <si>
    <t>Impuesto a la Renta</t>
  </si>
  <si>
    <t>Impuesto General a la Venta</t>
  </si>
  <si>
    <t>Otras Contribuciones</t>
  </si>
  <si>
    <t>Administradoras Privada de Fondo de Pensiones</t>
  </si>
  <si>
    <t>Total</t>
  </si>
  <si>
    <t>(p)PF Restringidosvcto&lt;=30 días (Dep.en Garantía)</t>
  </si>
  <si>
    <t>Tipo Saldo</t>
  </si>
  <si>
    <t>Gastos por Pagar de Cuentas por Pagar</t>
  </si>
  <si>
    <t>Depósitos Inmovilizados (Metodología SV - 1M)</t>
  </si>
  <si>
    <t>Gastos por Pagar de Obligaciones con el Público (&lt;=30 Días)</t>
  </si>
  <si>
    <t>DATOS OTRAS CUENTAS</t>
  </si>
  <si>
    <t>Descripción</t>
  </si>
  <si>
    <r>
      <t>1302.01.01.02(p)+1304.01.01.02(p)</t>
    </r>
    <r>
      <rPr>
        <sz val="10"/>
        <color rgb="FF0070C0"/>
        <rFont val="Arial Narrow"/>
        <family val="2"/>
      </rPr>
      <t>+1305.01.01.02(p)</t>
    </r>
  </si>
  <si>
    <r>
      <t>1500(p) -1502(p)</t>
    </r>
    <r>
      <rPr>
        <sz val="10"/>
        <color rgb="FF0070C0"/>
        <rFont val="Arial Narrow"/>
        <family val="2"/>
      </rPr>
      <t xml:space="preserve"> -1504.05-1507.11</t>
    </r>
  </si>
  <si>
    <t>Otros Tributos por Cuenta Propia</t>
  </si>
  <si>
    <t>ITF Retenciones</t>
  </si>
  <si>
    <t>1507.11(p)+150807.11()</t>
  </si>
  <si>
    <t>CUADRO DE INTERESES DEVENGADOS Y OTROS</t>
  </si>
  <si>
    <t>Beneficios Sociales (Habilitado para Abril y Octubre)</t>
  </si>
  <si>
    <t>Créditos (10) (Saldo Capital + Interes ) ≤30 días (10)</t>
  </si>
  <si>
    <t>Diario</t>
  </si>
  <si>
    <t>Créditos Vigentes</t>
  </si>
  <si>
    <t>Rendimientos Devengados de Créditos Vigentes</t>
  </si>
  <si>
    <t>Obligaciones a la Vista</t>
  </si>
  <si>
    <t>Obligaciones a la vista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</si>
</sst>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64" formatCode="0.0%"/>
    <numFmt numFmtId="165" formatCode="#,##0.00_ ;\-#,##0.00\ "/>
    <numFmt numFmtId="166" formatCode="#,##0.0"/>
    <numFmt numFmtId="167" formatCode="0.000"/>
    <numFmt numFmtId="168" formatCode="_ * #,##0.000_ ;_ * \-#,##0.000_ ;_ * &quot;-&quot;??_ ;_ @_ 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56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rgb="FFC00000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sz val="11"/>
      <color theme="1"/>
      <name val="Arial Narrow"/>
      <family val="2"/>
    </font>
    <font>
      <b/>
      <sz val="10"/>
      <color rgb="FFC00000"/>
      <name val="Arial Narrow"/>
      <family val="2"/>
    </font>
    <font>
      <b/>
      <sz val="9"/>
      <color theme="0"/>
      <name val="Arial Narrow"/>
      <family val="2"/>
    </font>
    <font>
      <sz val="9"/>
      <color theme="1"/>
      <name val="Arial Narrow"/>
      <family val="2"/>
    </font>
    <font>
      <sz val="11"/>
      <color rgb="FFFF0000"/>
      <name val="Arial Narrow"/>
      <family val="2"/>
    </font>
    <font>
      <b/>
      <sz val="9"/>
      <name val="Arial Narrow"/>
      <family val="2"/>
    </font>
    <font>
      <sz val="10"/>
      <color theme="1"/>
      <name val="Arial Narrow"/>
      <family val="2"/>
    </font>
    <font>
      <b/>
      <sz val="8"/>
      <color rgb="FF002060"/>
      <name val="Arial Narrow"/>
      <family val="2"/>
    </font>
    <font>
      <b/>
      <sz val="11"/>
      <color theme="1"/>
      <name val="Calibri"/>
      <family val="2"/>
      <scheme val="minor"/>
    </font>
    <font>
      <sz val="10"/>
      <color rgb="FFC00000"/>
      <name val="Arial Narrow"/>
      <family val="2"/>
    </font>
    <font>
      <b/>
      <sz val="12"/>
      <color rgb="FFC00000"/>
      <name val="Arial Narrow"/>
      <family val="2"/>
    </font>
    <font>
      <sz val="10"/>
      <color rgb="FF0070C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1" applyFont="1"/>
    <xf numFmtId="0" fontId="4" fillId="0" borderId="0" xfId="1" applyFo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4" fillId="0" borderId="0" xfId="1" applyFont="1" applyAlignment="1">
      <alignment horizontal="center"/>
    </xf>
    <xf numFmtId="0" fontId="2" fillId="0" borderId="0" xfId="1" applyFont="1" applyFill="1" applyAlignment="1">
      <alignment horizontal="centerContinuous"/>
    </xf>
    <xf numFmtId="0" fontId="5" fillId="2" borderId="1" xfId="1" applyFont="1" applyFill="1" applyBorder="1" applyAlignment="1">
      <alignment horizontal="center"/>
    </xf>
    <xf numFmtId="41" fontId="2" fillId="0" borderId="2" xfId="1" applyNumberFormat="1" applyFont="1" applyFill="1" applyBorder="1" applyProtection="1">
      <protection locked="0"/>
    </xf>
    <xf numFmtId="0" fontId="4" fillId="0" borderId="0" xfId="1" applyFont="1" applyFill="1"/>
    <xf numFmtId="0" fontId="2" fillId="0" borderId="0" xfId="1" applyFont="1" applyFill="1" applyBorder="1"/>
    <xf numFmtId="0" fontId="2" fillId="0" borderId="0" xfId="1" applyFont="1" applyBorder="1"/>
    <xf numFmtId="9" fontId="2" fillId="2" borderId="2" xfId="1" applyNumberFormat="1" applyFont="1" applyFill="1" applyBorder="1" applyAlignment="1">
      <alignment horizontal="center"/>
    </xf>
    <xf numFmtId="9" fontId="2" fillId="2" borderId="2" xfId="1" applyNumberFormat="1" applyFont="1" applyFill="1" applyBorder="1" applyAlignment="1">
      <alignment horizontal="center" vertical="center" wrapText="1"/>
    </xf>
    <xf numFmtId="164" fontId="2" fillId="2" borderId="2" xfId="7" applyNumberFormat="1" applyFont="1" applyFill="1" applyBorder="1" applyAlignment="1">
      <alignment horizontal="center"/>
    </xf>
    <xf numFmtId="0" fontId="8" fillId="0" borderId="0" xfId="1" applyFont="1"/>
    <xf numFmtId="0" fontId="7" fillId="0" borderId="0" xfId="1" applyFont="1"/>
    <xf numFmtId="0" fontId="7" fillId="0" borderId="0" xfId="1" applyFont="1" applyFill="1"/>
    <xf numFmtId="41" fontId="2" fillId="0" borderId="3" xfId="1" applyNumberFormat="1" applyFont="1" applyFill="1" applyBorder="1" applyProtection="1">
      <protection locked="0"/>
    </xf>
    <xf numFmtId="0" fontId="5" fillId="3" borderId="4" xfId="1" applyFont="1" applyFill="1" applyBorder="1" applyAlignment="1">
      <alignment horizontal="center"/>
    </xf>
    <xf numFmtId="0" fontId="5" fillId="3" borderId="1" xfId="1" applyFont="1" applyFill="1" applyBorder="1" applyAlignment="1"/>
    <xf numFmtId="0" fontId="5" fillId="4" borderId="1" xfId="1" applyFont="1" applyFill="1" applyBorder="1" applyAlignment="1">
      <alignment horizontal="center"/>
    </xf>
    <xf numFmtId="4" fontId="10" fillId="0" borderId="1" xfId="0" applyNumberFormat="1" applyFont="1" applyFill="1" applyBorder="1" applyAlignment="1"/>
    <xf numFmtId="0" fontId="4" fillId="0" borderId="0" xfId="1" applyFont="1" applyFill="1" applyBorder="1" applyAlignment="1"/>
    <xf numFmtId="0" fontId="14" fillId="0" borderId="1" xfId="1" applyFont="1" applyFill="1" applyBorder="1" applyAlignment="1">
      <alignment horizontal="center"/>
    </xf>
    <xf numFmtId="4" fontId="2" fillId="0" borderId="2" xfId="1" applyNumberFormat="1" applyFont="1" applyFill="1" applyBorder="1"/>
    <xf numFmtId="4" fontId="11" fillId="4" borderId="5" xfId="2" applyNumberFormat="1" applyFont="1" applyFill="1" applyBorder="1" applyAlignment="1">
      <alignment horizontal="right"/>
    </xf>
    <xf numFmtId="0" fontId="11" fillId="3" borderId="5" xfId="2" applyFont="1" applyFill="1" applyBorder="1" applyAlignment="1">
      <alignment horizontal="center"/>
    </xf>
    <xf numFmtId="4" fontId="11" fillId="4" borderId="1" xfId="2" applyNumberFormat="1" applyFont="1" applyFill="1" applyBorder="1" applyAlignment="1">
      <alignment horizontal="right"/>
    </xf>
    <xf numFmtId="0" fontId="5" fillId="2" borderId="6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 wrapText="1"/>
    </xf>
    <xf numFmtId="4" fontId="2" fillId="0" borderId="7" xfId="1" applyNumberFormat="1" applyFont="1" applyFill="1" applyBorder="1"/>
    <xf numFmtId="0" fontId="2" fillId="0" borderId="8" xfId="1" applyFont="1" applyBorder="1"/>
    <xf numFmtId="4" fontId="2" fillId="0" borderId="8" xfId="1" applyNumberFormat="1" applyFont="1" applyFill="1" applyBorder="1"/>
    <xf numFmtId="0" fontId="2" fillId="0" borderId="1" xfId="0" quotePrefix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9" fontId="2" fillId="2" borderId="9" xfId="7" applyFont="1" applyFill="1" applyBorder="1" applyAlignment="1">
      <alignment horizontal="center" vertical="top" wrapText="1"/>
    </xf>
    <xf numFmtId="0" fontId="11" fillId="0" borderId="1" xfId="2" applyFont="1" applyFill="1" applyBorder="1" applyAlignment="1">
      <alignment horizontal="center"/>
    </xf>
    <xf numFmtId="4" fontId="11" fillId="0" borderId="10" xfId="2" applyNumberFormat="1" applyFont="1" applyFill="1" applyBorder="1" applyAlignment="1">
      <alignment horizontal="right"/>
    </xf>
    <xf numFmtId="0" fontId="5" fillId="3" borderId="1" xfId="1" applyFont="1" applyFill="1" applyBorder="1" applyAlignment="1">
      <alignment horizontal="center"/>
    </xf>
    <xf numFmtId="4" fontId="11" fillId="0" borderId="3" xfId="2" applyNumberFormat="1" applyFont="1" applyFill="1" applyBorder="1" applyAlignment="1">
      <alignment horizontal="right"/>
    </xf>
    <xf numFmtId="165" fontId="2" fillId="0" borderId="0" xfId="1" applyNumberFormat="1" applyFont="1" applyFill="1" applyBorder="1"/>
    <xf numFmtId="4" fontId="2" fillId="0" borderId="0" xfId="1" applyNumberFormat="1" applyFont="1"/>
    <xf numFmtId="0" fontId="5" fillId="2" borderId="1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4" fontId="5" fillId="3" borderId="4" xfId="1" applyNumberFormat="1" applyFont="1" applyFill="1" applyBorder="1" applyAlignment="1">
      <alignment horizontal="center"/>
    </xf>
    <xf numFmtId="4" fontId="5" fillId="3" borderId="12" xfId="1" applyNumberFormat="1" applyFont="1" applyFill="1" applyBorder="1" applyAlignment="1">
      <alignment horizontal="center"/>
    </xf>
    <xf numFmtId="4" fontId="2" fillId="0" borderId="6" xfId="1" applyNumberFormat="1" applyFont="1" applyFill="1" applyBorder="1"/>
    <xf numFmtId="41" fontId="2" fillId="0" borderId="13" xfId="1" applyNumberFormat="1" applyFont="1" applyFill="1" applyBorder="1" applyProtection="1">
      <protection locked="0"/>
    </xf>
    <xf numFmtId="0" fontId="11" fillId="0" borderId="11" xfId="2" applyFont="1" applyFill="1" applyBorder="1" applyAlignment="1">
      <alignment horizontal="center"/>
    </xf>
    <xf numFmtId="4" fontId="11" fillId="0" borderId="5" xfId="2" applyNumberFormat="1" applyFont="1" applyFill="1" applyBorder="1" applyAlignment="1">
      <alignment horizontal="right"/>
    </xf>
    <xf numFmtId="4" fontId="11" fillId="0" borderId="1" xfId="2" applyNumberFormat="1" applyFont="1" applyFill="1" applyBorder="1" applyAlignment="1">
      <alignment horizontal="right"/>
    </xf>
    <xf numFmtId="4" fontId="5" fillId="3" borderId="1" xfId="1" applyNumberFormat="1" applyFont="1" applyFill="1" applyBorder="1" applyAlignment="1"/>
    <xf numFmtId="0" fontId="11" fillId="4" borderId="5" xfId="2" applyFont="1" applyFill="1" applyBorder="1" applyAlignment="1">
      <alignment horizontal="center"/>
    </xf>
    <xf numFmtId="0" fontId="15" fillId="0" borderId="1" xfId="3" applyFont="1" applyFill="1" applyBorder="1" applyAlignment="1">
      <alignment horizontal="center"/>
    </xf>
    <xf numFmtId="4" fontId="5" fillId="4" borderId="1" xfId="7" applyNumberFormat="1" applyFont="1" applyFill="1" applyBorder="1"/>
    <xf numFmtId="39" fontId="4" fillId="0" borderId="1" xfId="1" applyNumberFormat="1" applyFont="1" applyFill="1" applyBorder="1" applyAlignment="1"/>
    <xf numFmtId="41" fontId="2" fillId="0" borderId="8" xfId="1" applyNumberFormat="1" applyFont="1" applyFill="1" applyBorder="1" applyProtection="1">
      <protection locked="0"/>
    </xf>
    <xf numFmtId="39" fontId="2" fillId="0" borderId="8" xfId="1" applyNumberFormat="1" applyFont="1" applyFill="1" applyBorder="1" applyProtection="1">
      <protection locked="0"/>
    </xf>
    <xf numFmtId="9" fontId="2" fillId="2" borderId="7" xfId="7" applyFont="1" applyFill="1" applyBorder="1" applyAlignment="1">
      <alignment horizontal="center" wrapText="1"/>
    </xf>
    <xf numFmtId="4" fontId="2" fillId="0" borderId="13" xfId="1" applyNumberFormat="1" applyFont="1" applyFill="1" applyBorder="1"/>
    <xf numFmtId="166" fontId="4" fillId="0" borderId="0" xfId="1" applyNumberFormat="1" applyFont="1"/>
    <xf numFmtId="43" fontId="4" fillId="0" borderId="0" xfId="9" applyFont="1"/>
    <xf numFmtId="0" fontId="17" fillId="0" borderId="0" xfId="0" applyFont="1"/>
    <xf numFmtId="0" fontId="4" fillId="0" borderId="0" xfId="1" applyFont="1" applyBorder="1"/>
    <xf numFmtId="0" fontId="5" fillId="0" borderId="1" xfId="1" applyFont="1" applyFill="1" applyBorder="1" applyAlignment="1">
      <alignment horizontal="right"/>
    </xf>
    <xf numFmtId="0" fontId="17" fillId="0" borderId="11" xfId="0" applyFont="1" applyBorder="1" applyAlignment="1">
      <alignment horizontal="right"/>
    </xf>
    <xf numFmtId="0" fontId="19" fillId="6" borderId="14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 wrapText="1"/>
    </xf>
    <xf numFmtId="0" fontId="20" fillId="0" borderId="0" xfId="0" applyFont="1"/>
    <xf numFmtId="0" fontId="19" fillId="6" borderId="19" xfId="0" applyFont="1" applyFill="1" applyBorder="1" applyAlignment="1">
      <alignment horizontal="center" wrapText="1"/>
    </xf>
    <xf numFmtId="0" fontId="19" fillId="6" borderId="14" xfId="0" applyFont="1" applyFill="1" applyBorder="1" applyAlignment="1">
      <alignment horizontal="center" wrapText="1"/>
    </xf>
    <xf numFmtId="0" fontId="19" fillId="6" borderId="20" xfId="0" applyFont="1" applyFill="1" applyBorder="1" applyAlignment="1">
      <alignment horizontal="center" wrapText="1"/>
    </xf>
    <xf numFmtId="0" fontId="20" fillId="0" borderId="22" xfId="0" applyFont="1" applyBorder="1"/>
    <xf numFmtId="0" fontId="2" fillId="0" borderId="3" xfId="0" applyFont="1" applyBorder="1" applyAlignment="1">
      <alignment horizontal="justify" vertical="top" wrapText="1"/>
    </xf>
    <xf numFmtId="0" fontId="2" fillId="4" borderId="3" xfId="0" applyFont="1" applyFill="1" applyBorder="1" applyAlignment="1">
      <alignment horizontal="center" wrapText="1"/>
    </xf>
    <xf numFmtId="4" fontId="2" fillId="7" borderId="25" xfId="0" applyNumberFormat="1" applyFont="1" applyFill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justify" vertical="top" wrapText="1"/>
    </xf>
    <xf numFmtId="0" fontId="2" fillId="4" borderId="1" xfId="0" applyFont="1" applyFill="1" applyBorder="1" applyAlignment="1">
      <alignment horizontal="center" wrapText="1"/>
    </xf>
    <xf numFmtId="4" fontId="2" fillId="7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4" fontId="21" fillId="0" borderId="0" xfId="1" applyNumberFormat="1" applyFont="1" applyFill="1"/>
    <xf numFmtId="0" fontId="21" fillId="0" borderId="0" xfId="1" applyFont="1" applyFill="1"/>
    <xf numFmtId="43" fontId="16" fillId="0" borderId="0" xfId="9" applyFont="1"/>
    <xf numFmtId="0" fontId="16" fillId="0" borderId="0" xfId="1" applyFont="1" applyFill="1"/>
    <xf numFmtId="0" fontId="19" fillId="6" borderId="1" xfId="0" applyFont="1" applyFill="1" applyBorder="1" applyAlignment="1">
      <alignment horizont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43" fontId="16" fillId="0" borderId="0" xfId="1" applyNumberFormat="1" applyFont="1"/>
    <xf numFmtId="0" fontId="2" fillId="0" borderId="1" xfId="0" applyFont="1" applyBorder="1" applyAlignment="1">
      <alignment horizontal="justify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3" fillId="0" borderId="0" xfId="0" applyFont="1"/>
    <xf numFmtId="0" fontId="15" fillId="7" borderId="1" xfId="0" applyFont="1" applyFill="1" applyBorder="1" applyAlignment="1">
      <alignment horizontal="center"/>
    </xf>
    <xf numFmtId="43" fontId="2" fillId="0" borderId="2" xfId="1" applyNumberFormat="1" applyFont="1" applyFill="1" applyBorder="1" applyProtection="1">
      <protection locked="0"/>
    </xf>
    <xf numFmtId="43" fontId="2" fillId="0" borderId="13" xfId="1" applyNumberFormat="1" applyFont="1" applyFill="1" applyBorder="1" applyProtection="1">
      <protection locked="0"/>
    </xf>
    <xf numFmtId="43" fontId="2" fillId="0" borderId="3" xfId="1" applyNumberFormat="1" applyFont="1" applyFill="1" applyBorder="1" applyProtection="1">
      <protection locked="0"/>
    </xf>
    <xf numFmtId="43" fontId="2" fillId="0" borderId="8" xfId="1" applyNumberFormat="1" applyFont="1" applyFill="1" applyBorder="1" applyProtection="1">
      <protection locked="0"/>
    </xf>
    <xf numFmtId="43" fontId="2" fillId="4" borderId="2" xfId="1" applyNumberFormat="1" applyFont="1" applyFill="1" applyBorder="1" applyProtection="1">
      <protection locked="0"/>
    </xf>
    <xf numFmtId="0" fontId="15" fillId="0" borderId="1" xfId="0" applyFont="1" applyBorder="1" applyAlignment="1">
      <alignment horizontal="center"/>
    </xf>
    <xf numFmtId="39" fontId="23" fillId="0" borderId="1" xfId="0" applyNumberFormat="1" applyFont="1" applyBorder="1" applyAlignment="1">
      <alignment horizontal="center"/>
    </xf>
    <xf numFmtId="0" fontId="2" fillId="0" borderId="0" xfId="1" applyFont="1" applyFill="1"/>
    <xf numFmtId="0" fontId="0" fillId="0" borderId="1" xfId="0" applyBorder="1"/>
    <xf numFmtId="0" fontId="24" fillId="0" borderId="0" xfId="0" applyFont="1"/>
    <xf numFmtId="0" fontId="24" fillId="0" borderId="0" xfId="1" applyFont="1" applyFill="1"/>
    <xf numFmtId="43" fontId="18" fillId="5" borderId="1" xfId="9" applyFont="1" applyFill="1" applyBorder="1"/>
    <xf numFmtId="0" fontId="15" fillId="0" borderId="1" xfId="1" applyFont="1" applyBorder="1" applyAlignment="1">
      <alignment horizontal="right"/>
    </xf>
    <xf numFmtId="0" fontId="15" fillId="4" borderId="1" xfId="1" applyFont="1" applyFill="1" applyBorder="1" applyAlignment="1">
      <alignment horizontal="right"/>
    </xf>
    <xf numFmtId="0" fontId="5" fillId="11" borderId="1" xfId="1" applyFont="1" applyFill="1" applyBorder="1" applyAlignment="1">
      <alignment horizontal="center"/>
    </xf>
    <xf numFmtId="43" fontId="23" fillId="0" borderId="1" xfId="9" applyNumberFormat="1" applyFont="1" applyBorder="1"/>
    <xf numFmtId="0" fontId="5" fillId="5" borderId="11" xfId="1" applyFont="1" applyFill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4" fontId="2" fillId="0" borderId="5" xfId="1" applyNumberFormat="1" applyFont="1" applyFill="1" applyBorder="1"/>
    <xf numFmtId="4" fontId="26" fillId="0" borderId="6" xfId="1" applyNumberFormat="1" applyFont="1" applyFill="1" applyBorder="1"/>
    <xf numFmtId="4" fontId="26" fillId="0" borderId="10" xfId="1" applyNumberFormat="1" applyFont="1" applyFill="1" applyBorder="1"/>
    <xf numFmtId="4" fontId="2" fillId="0" borderId="3" xfId="1" applyNumberFormat="1" applyFont="1" applyFill="1" applyBorder="1"/>
    <xf numFmtId="167" fontId="27" fillId="5" borderId="1" xfId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39" fontId="18" fillId="0" borderId="1" xfId="9" applyNumberFormat="1" applyFont="1" applyFill="1" applyBorder="1" applyAlignment="1">
      <alignment horizontal="right" vertical="center"/>
    </xf>
    <xf numFmtId="4" fontId="18" fillId="0" borderId="0" xfId="1" applyNumberFormat="1" applyFont="1"/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 applyFill="1" applyAlignment="1">
      <alignment horizontal="center"/>
    </xf>
    <xf numFmtId="0" fontId="15" fillId="4" borderId="1" xfId="1" applyFont="1" applyFill="1" applyBorder="1" applyAlignment="1">
      <alignment horizontal="center"/>
    </xf>
    <xf numFmtId="39" fontId="26" fillId="7" borderId="6" xfId="9" applyNumberFormat="1" applyFont="1" applyFill="1" applyBorder="1" applyProtection="1">
      <protection locked="0"/>
    </xf>
    <xf numFmtId="0" fontId="2" fillId="0" borderId="5" xfId="1" applyFont="1" applyFill="1" applyBorder="1" applyAlignment="1"/>
    <xf numFmtId="0" fontId="2" fillId="0" borderId="10" xfId="1" applyFont="1" applyFill="1" applyBorder="1" applyAlignment="1">
      <alignment vertical="center"/>
    </xf>
    <xf numFmtId="39" fontId="26" fillId="7" borderId="7" xfId="9" applyNumberFormat="1" applyFont="1" applyFill="1" applyBorder="1" applyProtection="1">
      <protection locked="0"/>
    </xf>
    <xf numFmtId="39" fontId="26" fillId="7" borderId="9" xfId="9" applyNumberFormat="1" applyFont="1" applyFill="1" applyBorder="1" applyProtection="1">
      <protection locked="0"/>
    </xf>
    <xf numFmtId="39" fontId="26" fillId="7" borderId="3" xfId="9" applyNumberFormat="1" applyFont="1" applyFill="1" applyBorder="1" applyProtection="1">
      <protection locked="0"/>
    </xf>
    <xf numFmtId="0" fontId="15" fillId="4" borderId="2" xfId="1" applyFont="1" applyFill="1" applyBorder="1" applyAlignment="1">
      <alignment horizontal="right"/>
    </xf>
    <xf numFmtId="168" fontId="23" fillId="0" borderId="1" xfId="9" applyNumberFormat="1" applyFont="1" applyBorder="1"/>
    <xf numFmtId="0" fontId="18" fillId="0" borderId="1" xfId="1" applyFont="1" applyBorder="1" applyAlignment="1">
      <alignment horizontal="center" wrapText="1"/>
    </xf>
    <xf numFmtId="0" fontId="19" fillId="6" borderId="17" xfId="0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18" fillId="0" borderId="11" xfId="1" applyFont="1" applyBorder="1" applyAlignment="1">
      <alignment horizontal="center" wrapText="1"/>
    </xf>
    <xf numFmtId="0" fontId="18" fillId="0" borderId="4" xfId="1" applyFont="1" applyBorder="1" applyAlignment="1">
      <alignment horizontal="center" wrapText="1"/>
    </xf>
    <xf numFmtId="0" fontId="18" fillId="0" borderId="12" xfId="1" applyFont="1" applyBorder="1" applyAlignment="1">
      <alignment horizontal="center" wrapText="1"/>
    </xf>
    <xf numFmtId="0" fontId="5" fillId="2" borderId="11" xfId="1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/>
    </xf>
    <xf numFmtId="4" fontId="5" fillId="2" borderId="11" xfId="1" applyNumberFormat="1" applyFon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</cellXfs>
  <cellStyles count="10">
    <cellStyle name="Millares" xfId="9" builtinId="3"/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Porcentaje 2" xfId="8"/>
    <cellStyle name="Porcentual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180975</xdr:rowOff>
    </xdr:to>
    <xdr:pic>
      <xdr:nvPicPr>
        <xdr:cNvPr id="2061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8"/>
  <sheetViews>
    <sheetView tabSelected="1" topLeftCell="O1" workbookViewId="0">
      <selection activeCell="Y15" sqref="Y15"/>
    </sheetView>
  </sheetViews>
  <sheetFormatPr baseColWidth="10" defaultColWidth="11.42578125" defaultRowHeight="15"/>
  <cols>
    <col min="2" max="2" width="56.140625" customWidth="1"/>
    <col min="3" max="3" width="15.85546875" customWidth="1"/>
    <col min="4" max="4" width="13.7109375" customWidth="1"/>
    <col min="6" max="6" width="18.140625" customWidth="1"/>
    <col min="7" max="7" width="12.85546875" customWidth="1"/>
    <col min="9" max="9" width="17.85546875" customWidth="1"/>
    <col min="10" max="10" width="16.140625" bestFit="1" customWidth="1"/>
    <col min="11" max="11" width="17" bestFit="1" customWidth="1"/>
    <col min="13" max="13" width="11.7109375" style="132" customWidth="1"/>
    <col min="14" max="14" width="15.7109375" bestFit="1" customWidth="1"/>
    <col min="15" max="15" width="13" customWidth="1"/>
    <col min="16" max="16" width="13.42578125" customWidth="1"/>
    <col min="17" max="17" width="34.7109375" bestFit="1" customWidth="1"/>
    <col min="18" max="18" width="11.42578125" customWidth="1"/>
    <col min="19" max="19" width="11.7109375" customWidth="1"/>
    <col min="20" max="20" width="14.140625" customWidth="1"/>
    <col min="21" max="21" width="12.85546875" customWidth="1"/>
    <col min="22" max="22" width="12.42578125" customWidth="1"/>
  </cols>
  <sheetData>
    <row r="1" spans="1:23" s="2" customFormat="1" ht="21.75" customHeight="1">
      <c r="A1" s="1"/>
      <c r="B1" s="159" t="s">
        <v>0</v>
      </c>
      <c r="C1" s="159"/>
      <c r="D1" s="159"/>
      <c r="E1" s="159"/>
      <c r="F1" s="159"/>
      <c r="G1" s="159"/>
      <c r="H1" s="9"/>
      <c r="I1" s="9"/>
      <c r="J1" s="9"/>
      <c r="K1" s="9"/>
      <c r="L1" s="9"/>
      <c r="M1" s="131"/>
      <c r="N1" s="9"/>
      <c r="O1" s="9"/>
    </row>
    <row r="2" spans="1:23" s="2" customFormat="1" ht="16.5">
      <c r="A2" s="1"/>
      <c r="B2" s="160" t="s">
        <v>1</v>
      </c>
      <c r="C2" s="160"/>
      <c r="D2" s="160"/>
      <c r="E2" s="160"/>
      <c r="F2" s="160"/>
      <c r="G2" s="160"/>
      <c r="H2" s="9"/>
      <c r="I2" s="9"/>
      <c r="J2" s="9"/>
      <c r="K2" s="9"/>
      <c r="L2" s="9"/>
      <c r="M2" s="131"/>
      <c r="N2" s="9"/>
      <c r="O2" s="9"/>
    </row>
    <row r="3" spans="1:23" s="2" customFormat="1" ht="6.75" customHeight="1">
      <c r="A3" s="1"/>
      <c r="B3" s="3"/>
      <c r="C3" s="4"/>
      <c r="D3" s="5"/>
      <c r="E3" s="4"/>
      <c r="H3" s="9"/>
      <c r="I3" s="9"/>
      <c r="J3" s="9"/>
      <c r="K3" s="9"/>
      <c r="L3" s="9"/>
      <c r="M3" s="131"/>
      <c r="N3" s="9"/>
      <c r="O3" s="9"/>
    </row>
    <row r="4" spans="1:23" s="2" customFormat="1" ht="16.5">
      <c r="A4" s="1"/>
      <c r="B4" s="161"/>
      <c r="C4" s="161"/>
      <c r="D4" s="161"/>
      <c r="E4" s="161"/>
      <c r="F4" s="161"/>
      <c r="G4" s="161"/>
      <c r="H4" s="9"/>
      <c r="I4" s="9"/>
      <c r="J4" s="9"/>
      <c r="K4" s="9"/>
      <c r="L4" s="9"/>
      <c r="M4" s="131"/>
      <c r="N4" s="9"/>
      <c r="O4" s="9"/>
    </row>
    <row r="5" spans="1:23" s="2" customFormat="1" ht="16.5">
      <c r="A5" s="1"/>
      <c r="B5" s="161" t="s">
        <v>2</v>
      </c>
      <c r="C5" s="161"/>
      <c r="D5" s="161"/>
      <c r="E5" s="161"/>
      <c r="F5" s="161"/>
      <c r="G5" s="161"/>
      <c r="H5" s="9"/>
      <c r="I5" s="9"/>
      <c r="J5" s="9"/>
      <c r="K5" s="9"/>
      <c r="L5" s="9"/>
      <c r="M5" s="131"/>
      <c r="N5" s="9"/>
      <c r="O5" s="9"/>
    </row>
    <row r="6" spans="1:23" s="2" customFormat="1" ht="7.5" customHeight="1">
      <c r="A6" s="1"/>
      <c r="B6" s="4"/>
      <c r="C6" s="4"/>
      <c r="D6" s="4"/>
      <c r="E6" s="4"/>
      <c r="H6" s="9"/>
      <c r="I6" s="9"/>
      <c r="J6" s="9"/>
      <c r="K6" s="9"/>
      <c r="L6" s="9"/>
      <c r="M6" s="131"/>
      <c r="N6" s="9"/>
      <c r="O6" s="9"/>
    </row>
    <row r="7" spans="1:23" s="2" customFormat="1" ht="16.5">
      <c r="A7" s="1"/>
      <c r="B7" s="4"/>
      <c r="H7" s="9"/>
      <c r="I7" s="9"/>
      <c r="J7" s="9"/>
      <c r="K7" s="9"/>
      <c r="L7" s="9"/>
      <c r="M7" s="131"/>
      <c r="N7" s="9"/>
      <c r="O7" s="9"/>
    </row>
    <row r="8" spans="1:23" s="2" customFormat="1" ht="16.5">
      <c r="A8" s="1"/>
      <c r="B8" s="4"/>
      <c r="C8" s="162" t="s">
        <v>3</v>
      </c>
      <c r="D8" s="163"/>
      <c r="E8" s="6"/>
      <c r="F8" s="162" t="s">
        <v>4</v>
      </c>
      <c r="G8" s="163"/>
      <c r="H8" s="9"/>
      <c r="I8" s="9"/>
      <c r="J8" s="9"/>
      <c r="K8" s="9"/>
      <c r="L8" s="9"/>
      <c r="M8" s="131"/>
      <c r="N8" s="9"/>
      <c r="O8" s="9"/>
    </row>
    <row r="9" spans="1:23" ht="16.5">
      <c r="A9" s="7" t="s">
        <v>8</v>
      </c>
      <c r="B9" s="29" t="s">
        <v>9</v>
      </c>
      <c r="C9" s="7" t="s">
        <v>5</v>
      </c>
      <c r="D9" s="7" t="s">
        <v>6</v>
      </c>
      <c r="E9" s="7" t="s">
        <v>7</v>
      </c>
      <c r="F9" s="29" t="s">
        <v>5</v>
      </c>
      <c r="G9" s="29" t="s">
        <v>6</v>
      </c>
      <c r="I9" s="23"/>
      <c r="J9" s="24" t="s">
        <v>62</v>
      </c>
      <c r="K9" s="24" t="s">
        <v>63</v>
      </c>
    </row>
    <row r="10" spans="1:23" ht="12.75" customHeight="1">
      <c r="A10" s="30">
        <v>1101</v>
      </c>
      <c r="B10" s="32" t="s">
        <v>10</v>
      </c>
      <c r="C10" s="60"/>
      <c r="D10" s="60"/>
      <c r="E10" s="12">
        <v>1</v>
      </c>
      <c r="F10" s="31">
        <f t="shared" ref="F10:F20" si="0">ROUND(C10*E10,2)</f>
        <v>0</v>
      </c>
      <c r="G10" s="31">
        <f t="shared" ref="G10:G20" si="1">ROUND(D10*E10,2)</f>
        <v>0</v>
      </c>
      <c r="I10" s="22" t="s">
        <v>61</v>
      </c>
      <c r="J10" s="58"/>
      <c r="K10" s="58"/>
    </row>
    <row r="11" spans="1:23" ht="12.75" customHeight="1">
      <c r="A11" s="30" t="s">
        <v>64</v>
      </c>
      <c r="B11" s="32" t="s">
        <v>11</v>
      </c>
      <c r="C11" s="60"/>
      <c r="D11" s="60"/>
      <c r="E11" s="12">
        <v>1</v>
      </c>
      <c r="F11" s="33">
        <f t="shared" si="0"/>
        <v>0</v>
      </c>
      <c r="G11" s="33">
        <f t="shared" si="1"/>
        <v>0</v>
      </c>
    </row>
    <row r="12" spans="1:23" ht="12.75" customHeight="1">
      <c r="A12" s="30"/>
      <c r="B12" s="32" t="s">
        <v>51</v>
      </c>
      <c r="C12" s="60"/>
      <c r="D12" s="60"/>
      <c r="E12" s="12">
        <v>1</v>
      </c>
      <c r="F12" s="33">
        <f t="shared" si="0"/>
        <v>0</v>
      </c>
      <c r="G12" s="33">
        <f t="shared" si="1"/>
        <v>0</v>
      </c>
    </row>
    <row r="13" spans="1:23" ht="12.75" customHeight="1">
      <c r="A13" s="30"/>
      <c r="B13" s="32" t="s">
        <v>12</v>
      </c>
      <c r="C13" s="60">
        <f>0.25*(F43+F44+F45+F46+F47+F48)*J10</f>
        <v>0</v>
      </c>
      <c r="D13" s="60">
        <f>(G43+G44+G45+G46+G47+G48)*K10</f>
        <v>0</v>
      </c>
      <c r="E13" s="12">
        <v>1</v>
      </c>
      <c r="F13" s="33">
        <f t="shared" si="0"/>
        <v>0</v>
      </c>
      <c r="G13" s="33">
        <f t="shared" si="1"/>
        <v>0</v>
      </c>
      <c r="I13" s="155" t="s">
        <v>138</v>
      </c>
      <c r="J13" s="155"/>
      <c r="K13" s="155"/>
      <c r="M13" s="143" t="s">
        <v>120</v>
      </c>
      <c r="N13" s="143"/>
      <c r="O13" s="143"/>
      <c r="P13" s="143"/>
      <c r="S13" s="143" t="s">
        <v>140</v>
      </c>
      <c r="T13" s="143"/>
      <c r="U13" s="143"/>
      <c r="V13" s="143"/>
    </row>
    <row r="14" spans="1:23" ht="12.75" customHeight="1">
      <c r="A14" s="30" t="s">
        <v>65</v>
      </c>
      <c r="B14" s="32" t="s">
        <v>13</v>
      </c>
      <c r="C14" s="60">
        <v>0</v>
      </c>
      <c r="D14" s="60">
        <v>0</v>
      </c>
      <c r="E14" s="12">
        <v>1</v>
      </c>
      <c r="F14" s="33">
        <f t="shared" si="0"/>
        <v>0</v>
      </c>
      <c r="G14" s="33">
        <f t="shared" si="1"/>
        <v>0</v>
      </c>
      <c r="I14" s="101" t="s">
        <v>117</v>
      </c>
      <c r="J14" s="101" t="s">
        <v>118</v>
      </c>
      <c r="K14" s="101" t="s">
        <v>119</v>
      </c>
      <c r="M14" s="101" t="s">
        <v>127</v>
      </c>
      <c r="N14" s="101" t="s">
        <v>117</v>
      </c>
      <c r="O14" s="116" t="s">
        <v>62</v>
      </c>
      <c r="P14" s="116" t="s">
        <v>63</v>
      </c>
      <c r="Q14" s="109"/>
      <c r="S14" s="101" t="s">
        <v>127</v>
      </c>
      <c r="T14" s="101" t="s">
        <v>117</v>
      </c>
      <c r="U14" s="116" t="s">
        <v>62</v>
      </c>
      <c r="V14" s="116" t="s">
        <v>63</v>
      </c>
    </row>
    <row r="15" spans="1:23" ht="12.75" customHeight="1">
      <c r="A15" s="30" t="s">
        <v>66</v>
      </c>
      <c r="B15" s="32" t="s">
        <v>14</v>
      </c>
      <c r="C15" s="59">
        <v>0</v>
      </c>
      <c r="D15" s="59">
        <v>0</v>
      </c>
      <c r="E15" s="12">
        <v>1</v>
      </c>
      <c r="F15" s="33">
        <f t="shared" si="0"/>
        <v>0</v>
      </c>
      <c r="G15" s="33">
        <f t="shared" si="1"/>
        <v>0</v>
      </c>
      <c r="I15" s="107"/>
      <c r="J15" s="108"/>
      <c r="K15" s="108"/>
      <c r="M15" s="130"/>
      <c r="N15" s="114">
        <v>25070301</v>
      </c>
      <c r="O15" s="117">
        <v>0</v>
      </c>
      <c r="P15" s="117">
        <v>0</v>
      </c>
      <c r="Q15" s="111" t="s">
        <v>121</v>
      </c>
      <c r="S15" s="129" t="s">
        <v>141</v>
      </c>
      <c r="T15" s="134">
        <v>1401</v>
      </c>
      <c r="U15" s="117">
        <v>0</v>
      </c>
      <c r="V15" s="117">
        <v>0</v>
      </c>
      <c r="W15" s="111" t="s">
        <v>142</v>
      </c>
    </row>
    <row r="16" spans="1:23" ht="12.75" customHeight="1">
      <c r="A16" s="34" t="s">
        <v>133</v>
      </c>
      <c r="B16" s="32" t="s">
        <v>15</v>
      </c>
      <c r="C16" s="59">
        <v>0</v>
      </c>
      <c r="D16" s="59">
        <v>0</v>
      </c>
      <c r="E16" s="12">
        <v>0.85</v>
      </c>
      <c r="F16" s="33">
        <f t="shared" si="0"/>
        <v>0</v>
      </c>
      <c r="G16" s="33">
        <f t="shared" si="1"/>
        <v>0</v>
      </c>
      <c r="I16" s="107"/>
      <c r="J16" s="108"/>
      <c r="K16" s="108"/>
      <c r="M16" s="130"/>
      <c r="N16" s="114">
        <v>25070302</v>
      </c>
      <c r="O16" s="117">
        <v>0</v>
      </c>
      <c r="P16" s="117">
        <v>0</v>
      </c>
      <c r="Q16" s="111" t="s">
        <v>122</v>
      </c>
      <c r="S16" s="129" t="s">
        <v>141</v>
      </c>
      <c r="T16" s="134">
        <v>1408</v>
      </c>
      <c r="U16" s="117">
        <v>0</v>
      </c>
      <c r="V16" s="117">
        <v>0</v>
      </c>
      <c r="W16" s="111" t="s">
        <v>143</v>
      </c>
    </row>
    <row r="17" spans="1:23" ht="12.75" customHeight="1">
      <c r="A17" s="34" t="s">
        <v>55</v>
      </c>
      <c r="B17" s="32" t="s">
        <v>60</v>
      </c>
      <c r="C17" s="59">
        <v>0</v>
      </c>
      <c r="D17" s="59">
        <v>0</v>
      </c>
      <c r="E17" s="12">
        <v>0.75</v>
      </c>
      <c r="F17" s="33">
        <f t="shared" si="0"/>
        <v>0</v>
      </c>
      <c r="G17" s="33">
        <f t="shared" si="1"/>
        <v>0</v>
      </c>
      <c r="I17" s="107"/>
      <c r="J17" s="108"/>
      <c r="K17" s="108"/>
      <c r="M17" s="130"/>
      <c r="N17" s="115">
        <v>25070303</v>
      </c>
      <c r="O17" s="117">
        <v>0</v>
      </c>
      <c r="P17" s="117">
        <v>0</v>
      </c>
      <c r="Q17" s="111" t="s">
        <v>123</v>
      </c>
      <c r="S17" s="118" t="s">
        <v>125</v>
      </c>
      <c r="T17" s="119"/>
      <c r="U17" s="113">
        <f>SUM(U15:U16)</f>
        <v>0</v>
      </c>
      <c r="V17" s="113">
        <f>SUM(V15:V16)</f>
        <v>0</v>
      </c>
    </row>
    <row r="18" spans="1:23" ht="12.75" customHeight="1">
      <c r="A18" s="34" t="s">
        <v>78</v>
      </c>
      <c r="B18" s="32" t="s">
        <v>75</v>
      </c>
      <c r="C18" s="59">
        <v>0</v>
      </c>
      <c r="D18" s="59">
        <v>0</v>
      </c>
      <c r="E18" s="12">
        <v>1</v>
      </c>
      <c r="F18" s="33">
        <f t="shared" si="0"/>
        <v>0</v>
      </c>
      <c r="G18" s="33">
        <f t="shared" si="1"/>
        <v>0</v>
      </c>
      <c r="I18" s="107"/>
      <c r="J18" s="108"/>
      <c r="K18" s="108"/>
      <c r="M18" s="130"/>
      <c r="N18" s="115">
        <v>25070309</v>
      </c>
      <c r="O18" s="110"/>
      <c r="P18" s="110"/>
      <c r="Q18" s="111" t="s">
        <v>135</v>
      </c>
    </row>
    <row r="19" spans="1:23" ht="12.75" customHeight="1">
      <c r="A19" s="34" t="s">
        <v>78</v>
      </c>
      <c r="B19" s="32" t="s">
        <v>76</v>
      </c>
      <c r="C19" s="59">
        <v>0</v>
      </c>
      <c r="D19" s="59">
        <v>0</v>
      </c>
      <c r="E19" s="12">
        <v>0.85</v>
      </c>
      <c r="F19" s="33">
        <f t="shared" si="0"/>
        <v>0</v>
      </c>
      <c r="G19" s="33">
        <f t="shared" si="1"/>
        <v>0</v>
      </c>
      <c r="I19" s="107"/>
      <c r="J19" s="108"/>
      <c r="K19" s="108"/>
      <c r="M19" s="130"/>
      <c r="N19" s="115">
        <v>250704</v>
      </c>
      <c r="O19" s="117">
        <v>0</v>
      </c>
      <c r="P19" s="117">
        <v>0</v>
      </c>
      <c r="Q19" s="111" t="s">
        <v>124</v>
      </c>
      <c r="S19" s="143" t="s">
        <v>144</v>
      </c>
      <c r="T19" s="143"/>
      <c r="U19" s="143"/>
      <c r="V19" s="143"/>
    </row>
    <row r="20" spans="1:23" ht="12.75" customHeight="1">
      <c r="A20" s="34" t="s">
        <v>78</v>
      </c>
      <c r="B20" s="32" t="s">
        <v>77</v>
      </c>
      <c r="C20" s="59">
        <v>0</v>
      </c>
      <c r="D20" s="59">
        <v>0</v>
      </c>
      <c r="E20" s="12">
        <v>0.75</v>
      </c>
      <c r="F20" s="33">
        <f t="shared" si="0"/>
        <v>0</v>
      </c>
      <c r="G20" s="33">
        <f t="shared" si="1"/>
        <v>0</v>
      </c>
      <c r="I20" s="107"/>
      <c r="J20" s="108"/>
      <c r="K20" s="108"/>
      <c r="M20" s="130"/>
      <c r="N20" s="114">
        <v>25070501</v>
      </c>
      <c r="O20" s="117">
        <v>0</v>
      </c>
      <c r="P20" s="117">
        <v>0</v>
      </c>
      <c r="Q20" s="112" t="s">
        <v>121</v>
      </c>
      <c r="S20" s="101" t="s">
        <v>127</v>
      </c>
      <c r="T20" s="101" t="s">
        <v>117</v>
      </c>
      <c r="U20" s="116" t="s">
        <v>62</v>
      </c>
      <c r="V20" s="116" t="s">
        <v>63</v>
      </c>
    </row>
    <row r="21" spans="1:23" ht="15.75" customHeight="1">
      <c r="A21" s="35"/>
      <c r="B21" s="136" t="s">
        <v>16</v>
      </c>
      <c r="C21" s="135"/>
      <c r="D21" s="138"/>
      <c r="E21" s="61">
        <v>0.95</v>
      </c>
      <c r="F21" s="121">
        <f>ROUND(G21*E69,2)*E21*-1</f>
        <v>0</v>
      </c>
      <c r="G21" s="122">
        <f>-D69</f>
        <v>0</v>
      </c>
      <c r="I21" s="107"/>
      <c r="J21" s="108"/>
      <c r="K21" s="108"/>
      <c r="M21" s="130"/>
      <c r="N21" s="114">
        <v>2507050201</v>
      </c>
      <c r="O21" s="110"/>
      <c r="P21" s="110"/>
      <c r="Q21" s="112" t="s">
        <v>136</v>
      </c>
      <c r="S21" s="129" t="s">
        <v>141</v>
      </c>
      <c r="T21" s="134">
        <v>2101</v>
      </c>
      <c r="U21" s="117">
        <v>0</v>
      </c>
      <c r="V21" s="117">
        <v>0</v>
      </c>
      <c r="W21" s="111" t="s">
        <v>145</v>
      </c>
    </row>
    <row r="22" spans="1:23" ht="12.75" customHeight="1">
      <c r="A22" s="36"/>
      <c r="B22" s="137" t="s">
        <v>17</v>
      </c>
      <c r="C22" s="140"/>
      <c r="D22" s="139"/>
      <c r="E22" s="37">
        <v>0.95</v>
      </c>
      <c r="F22" s="123">
        <f>-C69</f>
        <v>0</v>
      </c>
      <c r="G22" s="124">
        <f>ROUND(F22/E69,2)*E22*-1</f>
        <v>0</v>
      </c>
      <c r="I22" s="107"/>
      <c r="J22" s="108"/>
      <c r="K22" s="108"/>
      <c r="M22" s="130"/>
      <c r="N22" s="114">
        <v>250706</v>
      </c>
      <c r="O22" s="117">
        <v>0</v>
      </c>
      <c r="P22" s="117">
        <v>0</v>
      </c>
    </row>
    <row r="23" spans="1:23">
      <c r="A23" s="36"/>
      <c r="B23" s="38" t="s">
        <v>18</v>
      </c>
      <c r="C23" s="39">
        <f>SUM(C10:C20)</f>
        <v>0</v>
      </c>
      <c r="D23" s="39">
        <f>SUM(D10:D20)</f>
        <v>0</v>
      </c>
      <c r="E23" s="40"/>
      <c r="F23" s="39">
        <f>SUM(F10:F22)</f>
        <v>0</v>
      </c>
      <c r="G23" s="41">
        <f>SUM(G10:G22)</f>
        <v>0</v>
      </c>
      <c r="I23" s="107"/>
      <c r="J23" s="108"/>
      <c r="K23" s="108"/>
      <c r="M23" s="130"/>
      <c r="N23" s="114">
        <v>2106</v>
      </c>
      <c r="O23" s="117">
        <v>0</v>
      </c>
      <c r="P23" s="117">
        <v>0</v>
      </c>
      <c r="Q23" s="112" t="s">
        <v>139</v>
      </c>
    </row>
    <row r="24" spans="1:23" ht="15" customHeight="1">
      <c r="A24" s="36"/>
      <c r="B24" s="11"/>
      <c r="C24" s="42"/>
      <c r="D24" s="10"/>
      <c r="E24" s="11"/>
      <c r="F24" s="43"/>
      <c r="G24" s="43"/>
      <c r="I24" s="107"/>
      <c r="J24" s="108"/>
      <c r="K24" s="108"/>
      <c r="M24" s="130"/>
      <c r="N24" s="114">
        <v>210704</v>
      </c>
      <c r="O24" s="117">
        <v>0</v>
      </c>
      <c r="P24" s="117">
        <v>0</v>
      </c>
      <c r="Q24" s="112" t="s">
        <v>126</v>
      </c>
      <c r="S24" s="148" t="s">
        <v>21</v>
      </c>
      <c r="T24" s="149"/>
      <c r="U24" s="149"/>
      <c r="V24" s="150"/>
    </row>
    <row r="25" spans="1:23">
      <c r="A25" s="36"/>
      <c r="B25" s="1"/>
      <c r="C25" s="151" t="s">
        <v>3</v>
      </c>
      <c r="D25" s="152"/>
      <c r="E25" s="45"/>
      <c r="F25" s="153" t="s">
        <v>4</v>
      </c>
      <c r="G25" s="154"/>
      <c r="I25" s="107"/>
      <c r="J25" s="108"/>
      <c r="K25" s="108"/>
      <c r="M25" s="130"/>
      <c r="N25" s="114">
        <v>210701</v>
      </c>
      <c r="O25" s="117">
        <v>0</v>
      </c>
      <c r="P25" s="117">
        <v>0</v>
      </c>
      <c r="Q25" s="112" t="s">
        <v>129</v>
      </c>
      <c r="S25" s="101" t="s">
        <v>127</v>
      </c>
      <c r="T25" s="101" t="s">
        <v>117</v>
      </c>
      <c r="U25" s="116" t="s">
        <v>62</v>
      </c>
      <c r="V25" s="116" t="s">
        <v>63</v>
      </c>
    </row>
    <row r="26" spans="1:23">
      <c r="A26" s="36"/>
      <c r="B26" s="1"/>
      <c r="C26" s="7" t="s">
        <v>5</v>
      </c>
      <c r="D26" s="7" t="s">
        <v>6</v>
      </c>
      <c r="E26" s="7" t="s">
        <v>7</v>
      </c>
      <c r="F26" s="46" t="s">
        <v>5</v>
      </c>
      <c r="G26" s="46" t="s">
        <v>6</v>
      </c>
      <c r="I26" s="107"/>
      <c r="J26" s="108"/>
      <c r="K26" s="108"/>
      <c r="M26" s="130"/>
      <c r="N26" s="114">
        <v>2108</v>
      </c>
      <c r="O26" s="117">
        <v>0</v>
      </c>
      <c r="P26" s="117">
        <v>0</v>
      </c>
      <c r="Q26" s="112" t="s">
        <v>130</v>
      </c>
      <c r="S26" s="129" t="s">
        <v>141</v>
      </c>
      <c r="T26" s="115">
        <v>1104</v>
      </c>
      <c r="U26" s="142">
        <v>0</v>
      </c>
      <c r="V26" s="117">
        <v>0</v>
      </c>
      <c r="W26" s="111"/>
    </row>
    <row r="27" spans="1:23">
      <c r="A27" s="7" t="s">
        <v>8</v>
      </c>
      <c r="B27" s="44" t="s">
        <v>19</v>
      </c>
      <c r="C27" s="20"/>
      <c r="D27" s="20"/>
      <c r="E27" s="19"/>
      <c r="F27" s="47"/>
      <c r="G27" s="48"/>
      <c r="I27" s="107"/>
      <c r="J27" s="108"/>
      <c r="K27" s="108"/>
      <c r="M27" s="130"/>
      <c r="N27" s="114">
        <v>2508</v>
      </c>
      <c r="O27" s="117">
        <v>0</v>
      </c>
      <c r="P27" s="117">
        <v>0</v>
      </c>
      <c r="Q27" s="112" t="s">
        <v>128</v>
      </c>
      <c r="S27" s="129" t="s">
        <v>141</v>
      </c>
      <c r="T27" s="115">
        <v>1105</v>
      </c>
      <c r="U27" s="117">
        <v>0</v>
      </c>
      <c r="V27" s="117">
        <v>0</v>
      </c>
      <c r="W27" s="111"/>
    </row>
    <row r="28" spans="1:23" ht="12.75" customHeight="1">
      <c r="A28" s="34" t="s">
        <v>20</v>
      </c>
      <c r="B28" s="32" t="s">
        <v>21</v>
      </c>
      <c r="C28" s="105">
        <f>U31</f>
        <v>0</v>
      </c>
      <c r="D28" s="105">
        <f>V31</f>
        <v>0</v>
      </c>
      <c r="E28" s="12">
        <v>1</v>
      </c>
      <c r="F28" s="25">
        <f>ROUND(C28*E28,2)</f>
        <v>0</v>
      </c>
      <c r="G28" s="49">
        <f t="shared" ref="G28:G40" si="2">ROUND(D28*E28,2)</f>
        <v>0</v>
      </c>
      <c r="I28" s="107"/>
      <c r="J28" s="108"/>
      <c r="K28" s="108"/>
      <c r="M28" s="118" t="s">
        <v>125</v>
      </c>
      <c r="N28" s="119"/>
      <c r="O28" s="113">
        <f>SUM(O15:O27)</f>
        <v>0</v>
      </c>
      <c r="P28" s="113">
        <f>SUM(P15:P27)</f>
        <v>0</v>
      </c>
      <c r="Q28" s="109"/>
      <c r="S28" s="129" t="s">
        <v>141</v>
      </c>
      <c r="T28" s="115">
        <v>1106</v>
      </c>
      <c r="U28" s="117">
        <v>0</v>
      </c>
      <c r="V28" s="117">
        <v>0</v>
      </c>
      <c r="W28" s="111"/>
    </row>
    <row r="29" spans="1:23" ht="12.75" customHeight="1">
      <c r="A29" s="34" t="s">
        <v>22</v>
      </c>
      <c r="B29" s="32" t="s">
        <v>23</v>
      </c>
      <c r="C29" s="105">
        <v>0</v>
      </c>
      <c r="D29" s="105">
        <v>0</v>
      </c>
      <c r="E29" s="12">
        <v>1</v>
      </c>
      <c r="F29" s="25">
        <f t="shared" ref="F29:F40" si="3">ROUND(C29*E29,2)</f>
        <v>0</v>
      </c>
      <c r="G29" s="25">
        <f t="shared" si="2"/>
        <v>0</v>
      </c>
      <c r="I29" s="107"/>
      <c r="J29" s="108"/>
      <c r="K29" s="108"/>
      <c r="S29" s="129" t="s">
        <v>141</v>
      </c>
      <c r="T29" s="115">
        <v>110804</v>
      </c>
      <c r="U29" s="117">
        <v>0</v>
      </c>
      <c r="V29" s="117">
        <v>0</v>
      </c>
      <c r="W29" s="111"/>
    </row>
    <row r="30" spans="1:23" ht="12.75" customHeight="1">
      <c r="A30" s="34" t="s">
        <v>24</v>
      </c>
      <c r="B30" s="32" t="s">
        <v>25</v>
      </c>
      <c r="C30" s="102">
        <v>0</v>
      </c>
      <c r="D30" s="102">
        <v>0</v>
      </c>
      <c r="E30" s="12">
        <v>1</v>
      </c>
      <c r="F30" s="8">
        <f t="shared" si="3"/>
        <v>0</v>
      </c>
      <c r="G30" s="8">
        <f t="shared" si="2"/>
        <v>0</v>
      </c>
      <c r="I30" s="107"/>
      <c r="J30" s="108"/>
      <c r="K30" s="108"/>
      <c r="S30" s="129" t="s">
        <v>141</v>
      </c>
      <c r="T30" s="141">
        <v>110401</v>
      </c>
      <c r="U30" s="117">
        <v>0</v>
      </c>
      <c r="V30" s="117">
        <v>0</v>
      </c>
      <c r="W30" s="111"/>
    </row>
    <row r="31" spans="1:23" ht="12.75" customHeight="1">
      <c r="A31" s="34" t="s">
        <v>26</v>
      </c>
      <c r="B31" s="32" t="s">
        <v>27</v>
      </c>
      <c r="C31" s="102">
        <v>0</v>
      </c>
      <c r="D31" s="102">
        <v>0</v>
      </c>
      <c r="E31" s="12">
        <v>1</v>
      </c>
      <c r="F31" s="8">
        <f t="shared" si="3"/>
        <v>0</v>
      </c>
      <c r="G31" s="8">
        <f t="shared" si="2"/>
        <v>0</v>
      </c>
      <c r="I31" s="107"/>
      <c r="J31" s="108"/>
      <c r="K31" s="108"/>
      <c r="S31" s="118" t="s">
        <v>125</v>
      </c>
      <c r="T31" s="119"/>
      <c r="U31" s="113">
        <f>IF(SUM(U26:U30)&lt;0,0,SUM(U26:U30))</f>
        <v>0</v>
      </c>
      <c r="V31" s="113">
        <f>IF(SUM(V26:V30)&lt;0,0,SUM(V26:V30))</f>
        <v>0</v>
      </c>
    </row>
    <row r="32" spans="1:23" ht="12.75" customHeight="1">
      <c r="A32" s="34" t="s">
        <v>67</v>
      </c>
      <c r="B32" s="32" t="s">
        <v>28</v>
      </c>
      <c r="C32" s="105">
        <f>U17</f>
        <v>0</v>
      </c>
      <c r="D32" s="105">
        <f>V17</f>
        <v>0</v>
      </c>
      <c r="E32" s="12">
        <v>0.5</v>
      </c>
      <c r="F32" s="25">
        <f t="shared" si="3"/>
        <v>0</v>
      </c>
      <c r="G32" s="25">
        <f t="shared" si="2"/>
        <v>0</v>
      </c>
      <c r="I32" s="107"/>
      <c r="J32" s="108"/>
      <c r="K32" s="108"/>
      <c r="M32" s="156" t="s">
        <v>131</v>
      </c>
      <c r="N32" s="156"/>
      <c r="O32" s="156"/>
      <c r="P32" s="156"/>
      <c r="Q32" s="156"/>
    </row>
    <row r="33" spans="1:17" ht="12.75" customHeight="1">
      <c r="A33" s="34" t="s">
        <v>29</v>
      </c>
      <c r="B33" s="32" t="s">
        <v>30</v>
      </c>
      <c r="C33" s="102">
        <v>0</v>
      </c>
      <c r="D33" s="102">
        <v>0</v>
      </c>
      <c r="E33" s="12">
        <v>0.8</v>
      </c>
      <c r="F33" s="8">
        <f t="shared" si="3"/>
        <v>0</v>
      </c>
      <c r="G33" s="8">
        <f t="shared" si="2"/>
        <v>0</v>
      </c>
      <c r="I33" s="110"/>
      <c r="J33" s="110"/>
      <c r="K33" s="110"/>
      <c r="M33" s="101" t="s">
        <v>127</v>
      </c>
      <c r="N33" s="101" t="s">
        <v>117</v>
      </c>
      <c r="O33" s="116" t="s">
        <v>62</v>
      </c>
      <c r="P33" s="116" t="s">
        <v>63</v>
      </c>
      <c r="Q33" s="120" t="s">
        <v>132</v>
      </c>
    </row>
    <row r="34" spans="1:17" ht="12.75" customHeight="1">
      <c r="A34" s="34" t="s">
        <v>134</v>
      </c>
      <c r="B34" s="32" t="s">
        <v>31</v>
      </c>
      <c r="C34" s="105">
        <v>0</v>
      </c>
      <c r="D34" s="105">
        <v>0</v>
      </c>
      <c r="E34" s="12">
        <v>0.8</v>
      </c>
      <c r="F34" s="25">
        <f t="shared" si="3"/>
        <v>0</v>
      </c>
      <c r="G34" s="25">
        <f t="shared" si="2"/>
        <v>0</v>
      </c>
      <c r="I34" s="110"/>
      <c r="J34" s="110"/>
      <c r="K34" s="110"/>
    </row>
    <row r="35" spans="1:17" ht="12.75" customHeight="1">
      <c r="A35" s="34" t="s">
        <v>78</v>
      </c>
      <c r="B35" s="32" t="s">
        <v>79</v>
      </c>
      <c r="C35" s="102">
        <v>0</v>
      </c>
      <c r="D35" s="102">
        <v>0</v>
      </c>
      <c r="E35" s="12">
        <v>0</v>
      </c>
      <c r="F35" s="25">
        <f t="shared" si="3"/>
        <v>0</v>
      </c>
      <c r="G35" s="25">
        <f t="shared" si="2"/>
        <v>0</v>
      </c>
      <c r="I35" s="110"/>
      <c r="J35" s="110"/>
      <c r="K35" s="110"/>
    </row>
    <row r="36" spans="1:17" ht="12.75" customHeight="1">
      <c r="A36" s="34" t="s">
        <v>78</v>
      </c>
      <c r="B36" s="32" t="s">
        <v>80</v>
      </c>
      <c r="C36" s="103">
        <v>0</v>
      </c>
      <c r="D36" s="102">
        <v>0</v>
      </c>
      <c r="E36" s="12">
        <v>0.15</v>
      </c>
      <c r="F36" s="62">
        <f t="shared" si="3"/>
        <v>0</v>
      </c>
      <c r="G36" s="25">
        <f t="shared" si="2"/>
        <v>0</v>
      </c>
      <c r="I36" s="110"/>
      <c r="J36" s="110"/>
      <c r="K36" s="110"/>
    </row>
    <row r="37" spans="1:17" ht="12.75" customHeight="1">
      <c r="A37" s="34" t="s">
        <v>78</v>
      </c>
      <c r="B37" s="32" t="s">
        <v>81</v>
      </c>
      <c r="C37" s="103">
        <v>0</v>
      </c>
      <c r="D37" s="102">
        <v>0</v>
      </c>
      <c r="E37" s="12">
        <v>0.25</v>
      </c>
      <c r="F37" s="62">
        <f t="shared" si="3"/>
        <v>0</v>
      </c>
      <c r="G37" s="25">
        <f t="shared" si="2"/>
        <v>0</v>
      </c>
      <c r="I37" s="110"/>
      <c r="J37" s="110"/>
      <c r="K37" s="110"/>
    </row>
    <row r="38" spans="1:17" ht="12.75" customHeight="1">
      <c r="A38" s="34" t="s">
        <v>137</v>
      </c>
      <c r="B38" s="32" t="s">
        <v>82</v>
      </c>
      <c r="C38" s="103">
        <v>0</v>
      </c>
      <c r="D38" s="102">
        <v>0</v>
      </c>
      <c r="E38" s="12">
        <v>1</v>
      </c>
      <c r="F38" s="62">
        <f t="shared" si="3"/>
        <v>0</v>
      </c>
      <c r="G38" s="25">
        <f t="shared" si="2"/>
        <v>0</v>
      </c>
      <c r="I38" s="110"/>
      <c r="J38" s="110"/>
      <c r="K38" s="110"/>
    </row>
    <row r="39" spans="1:17" ht="12.75" customHeight="1">
      <c r="A39" s="34" t="s">
        <v>56</v>
      </c>
      <c r="B39" s="32" t="s">
        <v>57</v>
      </c>
      <c r="C39" s="103">
        <v>0</v>
      </c>
      <c r="D39" s="102">
        <v>0</v>
      </c>
      <c r="E39" s="12">
        <v>1</v>
      </c>
      <c r="F39" s="62">
        <f t="shared" si="3"/>
        <v>0</v>
      </c>
      <c r="G39" s="25">
        <f t="shared" si="2"/>
        <v>0</v>
      </c>
    </row>
    <row r="40" spans="1:17" ht="12.75" customHeight="1">
      <c r="A40" s="34"/>
      <c r="B40" s="32" t="s">
        <v>32</v>
      </c>
      <c r="C40" s="103">
        <v>0</v>
      </c>
      <c r="D40" s="104">
        <v>0</v>
      </c>
      <c r="E40" s="12">
        <v>1</v>
      </c>
      <c r="F40" s="50">
        <f t="shared" si="3"/>
        <v>0</v>
      </c>
      <c r="G40" s="18">
        <f t="shared" si="2"/>
        <v>0</v>
      </c>
    </row>
    <row r="41" spans="1:17">
      <c r="A41" s="36"/>
      <c r="B41" s="51" t="s">
        <v>33</v>
      </c>
      <c r="C41" s="52">
        <f>SUM(C28:C40)</f>
        <v>0</v>
      </c>
      <c r="D41" s="52">
        <f>SUM(D28:D40)</f>
        <v>0</v>
      </c>
      <c r="E41" s="27"/>
      <c r="F41" s="52">
        <f>SUM(F28:F40)</f>
        <v>0</v>
      </c>
      <c r="G41" s="53">
        <f>SUM(G28:G40)</f>
        <v>0</v>
      </c>
    </row>
    <row r="42" spans="1:17">
      <c r="A42" s="7" t="s">
        <v>8</v>
      </c>
      <c r="B42" s="44" t="s">
        <v>34</v>
      </c>
      <c r="C42" s="20"/>
      <c r="D42" s="20"/>
      <c r="E42" s="20"/>
      <c r="F42" s="54"/>
      <c r="G42" s="54"/>
    </row>
    <row r="43" spans="1:17" ht="12.75" customHeight="1">
      <c r="A43" s="34" t="s">
        <v>68</v>
      </c>
      <c r="B43" s="32" t="s">
        <v>35</v>
      </c>
      <c r="C43" s="102">
        <v>0</v>
      </c>
      <c r="D43" s="102">
        <v>0</v>
      </c>
      <c r="E43" s="14">
        <v>7.4999999999999997E-2</v>
      </c>
      <c r="F43" s="25">
        <f t="shared" ref="F43:F63" si="4">ROUND(C43*E43,2)</f>
        <v>0</v>
      </c>
      <c r="G43" s="25">
        <f t="shared" ref="G43:G63" si="5">ROUND(D43*E43,2)</f>
        <v>0</v>
      </c>
    </row>
    <row r="44" spans="1:17" ht="12.75" customHeight="1">
      <c r="A44" s="34" t="s">
        <v>68</v>
      </c>
      <c r="B44" s="32" t="s">
        <v>36</v>
      </c>
      <c r="C44" s="102">
        <v>0</v>
      </c>
      <c r="D44" s="102">
        <v>0</v>
      </c>
      <c r="E44" s="13">
        <v>0.15</v>
      </c>
      <c r="F44" s="25">
        <f t="shared" si="4"/>
        <v>0</v>
      </c>
      <c r="G44" s="25">
        <f t="shared" si="5"/>
        <v>0</v>
      </c>
    </row>
    <row r="45" spans="1:17" ht="12.75" customHeight="1">
      <c r="A45" s="34" t="s">
        <v>68</v>
      </c>
      <c r="B45" s="32" t="s">
        <v>37</v>
      </c>
      <c r="C45" s="102">
        <v>0</v>
      </c>
      <c r="D45" s="102">
        <v>0</v>
      </c>
      <c r="E45" s="12">
        <v>0.15</v>
      </c>
      <c r="F45" s="25">
        <f t="shared" si="4"/>
        <v>0</v>
      </c>
      <c r="G45" s="25">
        <f t="shared" si="5"/>
        <v>0</v>
      </c>
    </row>
    <row r="46" spans="1:17" ht="12.75" customHeight="1">
      <c r="A46" s="34" t="s">
        <v>68</v>
      </c>
      <c r="B46" s="32" t="s">
        <v>38</v>
      </c>
      <c r="C46" s="102">
        <v>0</v>
      </c>
      <c r="D46" s="102">
        <v>0</v>
      </c>
      <c r="E46" s="12">
        <v>0.5</v>
      </c>
      <c r="F46" s="25">
        <f t="shared" si="4"/>
        <v>0</v>
      </c>
      <c r="G46" s="25">
        <f t="shared" si="5"/>
        <v>0</v>
      </c>
    </row>
    <row r="47" spans="1:17" ht="12.75" customHeight="1">
      <c r="A47" s="34" t="s">
        <v>68</v>
      </c>
      <c r="B47" s="32" t="s">
        <v>39</v>
      </c>
      <c r="C47" s="102">
        <v>0</v>
      </c>
      <c r="D47" s="102">
        <v>0</v>
      </c>
      <c r="E47" s="12">
        <v>0.3</v>
      </c>
      <c r="F47" s="25">
        <f t="shared" si="4"/>
        <v>0</v>
      </c>
      <c r="G47" s="25">
        <f t="shared" si="5"/>
        <v>0</v>
      </c>
    </row>
    <row r="48" spans="1:17" ht="12.75" customHeight="1">
      <c r="A48" s="34" t="s">
        <v>52</v>
      </c>
      <c r="B48" s="32" t="s">
        <v>69</v>
      </c>
      <c r="C48" s="102">
        <f>O28</f>
        <v>0</v>
      </c>
      <c r="D48" s="102">
        <f>P28</f>
        <v>0</v>
      </c>
      <c r="E48" s="12">
        <v>1</v>
      </c>
      <c r="F48" s="25">
        <f t="shared" si="4"/>
        <v>0</v>
      </c>
      <c r="G48" s="25">
        <f t="shared" si="5"/>
        <v>0</v>
      </c>
    </row>
    <row r="49" spans="1:7" ht="12.75" customHeight="1">
      <c r="A49" s="34" t="s">
        <v>40</v>
      </c>
      <c r="B49" s="32" t="s">
        <v>41</v>
      </c>
      <c r="C49" s="102">
        <v>0</v>
      </c>
      <c r="D49" s="102">
        <v>0</v>
      </c>
      <c r="E49" s="12">
        <v>1</v>
      </c>
      <c r="F49" s="25">
        <f t="shared" si="4"/>
        <v>0</v>
      </c>
      <c r="G49" s="25">
        <f t="shared" si="5"/>
        <v>0</v>
      </c>
    </row>
    <row r="50" spans="1:7" ht="12.75" customHeight="1">
      <c r="A50" s="34">
        <v>2300</v>
      </c>
      <c r="B50" s="32" t="s">
        <v>42</v>
      </c>
      <c r="C50" s="102">
        <v>0</v>
      </c>
      <c r="D50" s="102">
        <v>0</v>
      </c>
      <c r="E50" s="12">
        <v>1</v>
      </c>
      <c r="F50" s="25">
        <f t="shared" si="4"/>
        <v>0</v>
      </c>
      <c r="G50" s="25">
        <f t="shared" si="5"/>
        <v>0</v>
      </c>
    </row>
    <row r="51" spans="1:7" ht="12.75" customHeight="1">
      <c r="A51" s="34" t="s">
        <v>70</v>
      </c>
      <c r="B51" s="32" t="s">
        <v>43</v>
      </c>
      <c r="C51" s="102">
        <v>0</v>
      </c>
      <c r="D51" s="102">
        <v>0</v>
      </c>
      <c r="E51" s="12">
        <v>1</v>
      </c>
      <c r="F51" s="25">
        <f t="shared" si="4"/>
        <v>0</v>
      </c>
      <c r="G51" s="25">
        <f t="shared" si="5"/>
        <v>0</v>
      </c>
    </row>
    <row r="52" spans="1:7" ht="12.75" customHeight="1">
      <c r="A52" s="34" t="s">
        <v>70</v>
      </c>
      <c r="B52" s="32" t="s">
        <v>54</v>
      </c>
      <c r="C52" s="102">
        <v>0</v>
      </c>
      <c r="D52" s="102">
        <v>0</v>
      </c>
      <c r="E52" s="12">
        <v>0.3</v>
      </c>
      <c r="F52" s="25">
        <f t="shared" si="4"/>
        <v>0</v>
      </c>
      <c r="G52" s="25">
        <f t="shared" si="5"/>
        <v>0</v>
      </c>
    </row>
    <row r="53" spans="1:7" ht="12.75" customHeight="1">
      <c r="A53" s="34" t="s">
        <v>53</v>
      </c>
      <c r="B53" s="32" t="s">
        <v>44</v>
      </c>
      <c r="C53" s="102">
        <v>0</v>
      </c>
      <c r="D53" s="102">
        <v>0</v>
      </c>
      <c r="E53" s="12">
        <v>1</v>
      </c>
      <c r="F53" s="25">
        <f t="shared" si="4"/>
        <v>0</v>
      </c>
      <c r="G53" s="25">
        <f t="shared" si="5"/>
        <v>0</v>
      </c>
    </row>
    <row r="54" spans="1:7" ht="12.75" customHeight="1">
      <c r="A54" s="34" t="s">
        <v>45</v>
      </c>
      <c r="B54" s="32" t="s">
        <v>46</v>
      </c>
      <c r="C54" s="102">
        <v>0</v>
      </c>
      <c r="D54" s="102">
        <v>0</v>
      </c>
      <c r="E54" s="12">
        <v>1</v>
      </c>
      <c r="F54" s="25">
        <f t="shared" si="4"/>
        <v>0</v>
      </c>
      <c r="G54" s="25">
        <f t="shared" si="5"/>
        <v>0</v>
      </c>
    </row>
    <row r="55" spans="1:7" ht="12.75" customHeight="1">
      <c r="A55" s="34" t="s">
        <v>71</v>
      </c>
      <c r="B55" s="32" t="s">
        <v>72</v>
      </c>
      <c r="C55" s="102">
        <v>0</v>
      </c>
      <c r="D55" s="102">
        <v>0</v>
      </c>
      <c r="E55" s="12">
        <v>1</v>
      </c>
      <c r="F55" s="25">
        <f t="shared" si="4"/>
        <v>0</v>
      </c>
      <c r="G55" s="25">
        <f t="shared" si="5"/>
        <v>0</v>
      </c>
    </row>
    <row r="56" spans="1:7" ht="12.75" customHeight="1">
      <c r="A56" s="34" t="s">
        <v>87</v>
      </c>
      <c r="B56" s="32" t="s">
        <v>83</v>
      </c>
      <c r="C56" s="102">
        <v>0</v>
      </c>
      <c r="D56" s="102">
        <v>0</v>
      </c>
      <c r="E56" s="12">
        <v>0</v>
      </c>
      <c r="F56" s="25">
        <f t="shared" si="4"/>
        <v>0</v>
      </c>
      <c r="G56" s="25">
        <f t="shared" si="5"/>
        <v>0</v>
      </c>
    </row>
    <row r="57" spans="1:7" ht="12.75" customHeight="1">
      <c r="A57" s="34" t="s">
        <v>87</v>
      </c>
      <c r="B57" s="32" t="s">
        <v>84</v>
      </c>
      <c r="C57" s="102">
        <v>0</v>
      </c>
      <c r="D57" s="102">
        <v>0</v>
      </c>
      <c r="E57" s="12">
        <v>0.15</v>
      </c>
      <c r="F57" s="25">
        <f t="shared" si="4"/>
        <v>0</v>
      </c>
      <c r="G57" s="25">
        <f t="shared" si="5"/>
        <v>0</v>
      </c>
    </row>
    <row r="58" spans="1:7" ht="12.75" customHeight="1">
      <c r="A58" s="34" t="s">
        <v>87</v>
      </c>
      <c r="B58" s="32" t="s">
        <v>85</v>
      </c>
      <c r="C58" s="102">
        <v>0</v>
      </c>
      <c r="D58" s="102">
        <v>0</v>
      </c>
      <c r="E58" s="12">
        <v>0.25</v>
      </c>
      <c r="F58" s="25">
        <f t="shared" si="4"/>
        <v>0</v>
      </c>
      <c r="G58" s="25">
        <f t="shared" si="5"/>
        <v>0</v>
      </c>
    </row>
    <row r="59" spans="1:7" ht="12.75" customHeight="1">
      <c r="A59" s="34" t="s">
        <v>87</v>
      </c>
      <c r="B59" s="32" t="s">
        <v>86</v>
      </c>
      <c r="C59" s="102">
        <v>0</v>
      </c>
      <c r="D59" s="102"/>
      <c r="E59" s="12">
        <v>1</v>
      </c>
      <c r="F59" s="25">
        <f t="shared" si="4"/>
        <v>0</v>
      </c>
      <c r="G59" s="25">
        <f t="shared" si="5"/>
        <v>0</v>
      </c>
    </row>
    <row r="60" spans="1:7" ht="12.75" customHeight="1">
      <c r="A60" s="34" t="s">
        <v>58</v>
      </c>
      <c r="B60" s="32" t="s">
        <v>59</v>
      </c>
      <c r="C60" s="106">
        <v>0</v>
      </c>
      <c r="D60" s="106">
        <v>0</v>
      </c>
      <c r="E60" s="12">
        <v>1</v>
      </c>
      <c r="F60" s="25">
        <f t="shared" si="4"/>
        <v>0</v>
      </c>
      <c r="G60" s="25">
        <f t="shared" si="5"/>
        <v>0</v>
      </c>
    </row>
    <row r="61" spans="1:7" ht="12.75" customHeight="1">
      <c r="A61" s="34"/>
      <c r="B61" s="32" t="s">
        <v>47</v>
      </c>
      <c r="C61" s="106">
        <v>0</v>
      </c>
      <c r="D61" s="106">
        <v>0</v>
      </c>
      <c r="E61" s="12">
        <v>1</v>
      </c>
      <c r="F61" s="25">
        <f t="shared" si="4"/>
        <v>0</v>
      </c>
      <c r="G61" s="25">
        <f t="shared" si="5"/>
        <v>0</v>
      </c>
    </row>
    <row r="62" spans="1:7" ht="12.75" customHeight="1">
      <c r="A62" s="34" t="s">
        <v>73</v>
      </c>
      <c r="B62" s="32" t="s">
        <v>48</v>
      </c>
      <c r="C62" s="102">
        <v>0</v>
      </c>
      <c r="D62" s="102">
        <v>0</v>
      </c>
      <c r="E62" s="12">
        <v>0.05</v>
      </c>
      <c r="F62" s="25">
        <f t="shared" si="4"/>
        <v>0</v>
      </c>
      <c r="G62" s="25">
        <f t="shared" si="5"/>
        <v>0</v>
      </c>
    </row>
    <row r="63" spans="1:7" ht="12.75" customHeight="1">
      <c r="A63" s="34" t="s">
        <v>73</v>
      </c>
      <c r="B63" s="32" t="s">
        <v>49</v>
      </c>
      <c r="C63" s="102">
        <v>0</v>
      </c>
      <c r="D63" s="102">
        <v>0</v>
      </c>
      <c r="E63" s="12">
        <v>0.05</v>
      </c>
      <c r="F63" s="25">
        <f t="shared" si="4"/>
        <v>0</v>
      </c>
      <c r="G63" s="25">
        <f t="shared" si="5"/>
        <v>0</v>
      </c>
    </row>
    <row r="64" spans="1:7">
      <c r="A64" s="36"/>
      <c r="B64" s="55" t="s">
        <v>50</v>
      </c>
      <c r="C64" s="26">
        <f>SUM(C43:C63)</f>
        <v>0</v>
      </c>
      <c r="D64" s="26">
        <f>SUM(D43:D63)</f>
        <v>0</v>
      </c>
      <c r="E64" s="27"/>
      <c r="F64" s="28">
        <f>SUM(F43:F63)</f>
        <v>0</v>
      </c>
      <c r="G64" s="28">
        <f>SUM(G43:G63)</f>
        <v>0</v>
      </c>
    </row>
    <row r="65" spans="1:15" ht="16.5">
      <c r="A65" s="2"/>
      <c r="B65" s="56" t="s">
        <v>74</v>
      </c>
      <c r="C65" s="21"/>
      <c r="D65" s="21"/>
      <c r="E65" s="20"/>
      <c r="F65" s="57" t="e">
        <f>((F23+MIN(F41,75%*F64))/F64)*100</f>
        <v>#DIV/0!</v>
      </c>
      <c r="G65" s="57" t="e">
        <f>((G23+MIN(G41,75%*G64))/G64)*100</f>
        <v>#DIV/0!</v>
      </c>
    </row>
    <row r="66" spans="1:15" ht="16.5">
      <c r="B66" s="2"/>
      <c r="C66" s="63"/>
      <c r="D66" s="64"/>
      <c r="E66" s="2"/>
      <c r="F66" s="128"/>
      <c r="G66" s="128"/>
    </row>
    <row r="67" spans="1:15" ht="16.5">
      <c r="B67" s="65"/>
      <c r="C67" s="65"/>
      <c r="D67" s="65"/>
      <c r="E67" s="65"/>
    </row>
    <row r="68" spans="1:15" ht="16.5">
      <c r="B68" s="66"/>
      <c r="C68" s="67" t="s">
        <v>88</v>
      </c>
      <c r="D68" s="67" t="s">
        <v>89</v>
      </c>
      <c r="E68" s="65"/>
    </row>
    <row r="69" spans="1:15" ht="16.5">
      <c r="B69" s="68" t="s">
        <v>90</v>
      </c>
      <c r="C69" s="127"/>
      <c r="D69" s="127"/>
      <c r="E69" s="125">
        <v>3.3109999999999999</v>
      </c>
    </row>
    <row r="70" spans="1:15" s="16" customFormat="1" ht="16.5">
      <c r="A70" s="15"/>
      <c r="B70" s="65"/>
      <c r="C70" s="65"/>
      <c r="D70" s="65"/>
      <c r="E70" s="65"/>
      <c r="H70" s="17"/>
      <c r="I70" s="17"/>
      <c r="J70" s="17"/>
      <c r="K70" s="17"/>
      <c r="L70" s="17"/>
      <c r="M70" s="133"/>
      <c r="N70" s="17"/>
      <c r="O70" s="17"/>
    </row>
    <row r="71" spans="1:15">
      <c r="B71" s="69" t="s">
        <v>91</v>
      </c>
      <c r="C71" s="70"/>
      <c r="D71" s="70"/>
      <c r="E71" s="70"/>
      <c r="F71" s="71" t="s">
        <v>92</v>
      </c>
      <c r="G71" s="144" t="s">
        <v>93</v>
      </c>
      <c r="H71" s="72"/>
      <c r="I71" s="157" t="s">
        <v>94</v>
      </c>
      <c r="J71" s="146" t="s">
        <v>95</v>
      </c>
    </row>
    <row r="72" spans="1:15" ht="27">
      <c r="B72" s="73" t="s">
        <v>96</v>
      </c>
      <c r="C72" s="73" t="s">
        <v>97</v>
      </c>
      <c r="D72" s="73" t="s">
        <v>98</v>
      </c>
      <c r="E72" s="74" t="s">
        <v>99</v>
      </c>
      <c r="F72" s="75">
        <f>+B4</f>
        <v>0</v>
      </c>
      <c r="G72" s="145"/>
      <c r="H72" s="76"/>
      <c r="I72" s="158"/>
      <c r="J72" s="147"/>
    </row>
    <row r="73" spans="1:15" ht="16.5">
      <c r="B73" s="77" t="s">
        <v>100</v>
      </c>
      <c r="C73" s="78" t="s">
        <v>101</v>
      </c>
      <c r="D73" s="78" t="s">
        <v>102</v>
      </c>
      <c r="E73" s="78" t="s">
        <v>103</v>
      </c>
      <c r="F73" s="79" t="e">
        <f>+F65</f>
        <v>#DIV/0!</v>
      </c>
      <c r="G73" s="126" t="e">
        <f>IF(F73&gt;110,$C$76,IF(AND(F73&gt;105,F73&lt;=110),$D$76,IF(AND(F73&gt;100,F73&lt;=105),$E$76,IF(F73&lt;=100,$F$76))))</f>
        <v>#DIV/0!</v>
      </c>
      <c r="H73" s="65"/>
      <c r="I73" s="80" t="s">
        <v>104</v>
      </c>
      <c r="J73" s="81" t="e">
        <f>IF(AND(F73&gt;=102,F73&lt;=103),"ALERTAPCL", "")</f>
        <v>#DIV/0!</v>
      </c>
    </row>
    <row r="74" spans="1:15" ht="16.5">
      <c r="B74" s="82" t="s">
        <v>105</v>
      </c>
      <c r="C74" s="83" t="s">
        <v>101</v>
      </c>
      <c r="D74" s="83" t="s">
        <v>102</v>
      </c>
      <c r="E74" s="83" t="s">
        <v>103</v>
      </c>
      <c r="F74" s="84" t="e">
        <f>+G65</f>
        <v>#DIV/0!</v>
      </c>
      <c r="G74" s="126" t="e">
        <f>IF(F74&gt;110,$C$76,IF(AND(F74&gt;105,F74&lt;=110),$D$76,IF(AND(F74&gt;100,F74&lt;=105),$E$76,IF(F74&lt;=100,$F$76))))</f>
        <v>#DIV/0!</v>
      </c>
      <c r="H74" s="65"/>
      <c r="I74" s="85" t="s">
        <v>104</v>
      </c>
      <c r="J74" s="86" t="e">
        <f>IF(AND(F74&gt;=102,F74&lt;=103),"ALERTAPCL", "")</f>
        <v>#DIV/0!</v>
      </c>
    </row>
    <row r="75" spans="1:15" ht="16.5">
      <c r="B75" s="2"/>
      <c r="C75" s="2"/>
      <c r="D75" s="2"/>
      <c r="E75" s="2"/>
      <c r="F75" s="87"/>
      <c r="G75" s="87"/>
      <c r="H75" s="88"/>
      <c r="I75" s="89"/>
      <c r="J75" s="90"/>
    </row>
    <row r="76" spans="1:15" ht="16.5">
      <c r="B76" s="91" t="s">
        <v>106</v>
      </c>
      <c r="C76" s="92" t="s">
        <v>107</v>
      </c>
      <c r="D76" s="93" t="s">
        <v>108</v>
      </c>
      <c r="E76" s="94" t="s">
        <v>109</v>
      </c>
      <c r="F76" s="95" t="s">
        <v>110</v>
      </c>
      <c r="G76" s="87"/>
      <c r="H76" s="88"/>
      <c r="I76" s="96"/>
      <c r="J76" s="90"/>
    </row>
    <row r="77" spans="1:15" ht="25.5">
      <c r="B77" s="97" t="s">
        <v>111</v>
      </c>
      <c r="C77" s="98" t="s">
        <v>112</v>
      </c>
      <c r="D77" s="99" t="s">
        <v>113</v>
      </c>
      <c r="E77" s="99" t="s">
        <v>114</v>
      </c>
      <c r="F77" s="99" t="s">
        <v>115</v>
      </c>
      <c r="G77" s="87"/>
      <c r="H77" s="88"/>
      <c r="I77" s="100"/>
      <c r="J77" s="100"/>
    </row>
    <row r="78" spans="1:15" ht="25.5">
      <c r="B78" s="97" t="s">
        <v>116</v>
      </c>
      <c r="C78" s="98" t="s">
        <v>112</v>
      </c>
      <c r="D78" s="99" t="s">
        <v>113</v>
      </c>
      <c r="E78" s="99" t="s">
        <v>114</v>
      </c>
      <c r="F78" s="99" t="s">
        <v>115</v>
      </c>
      <c r="G78" s="64"/>
      <c r="H78" s="88"/>
      <c r="I78" s="100"/>
      <c r="J78" s="100"/>
    </row>
  </sheetData>
  <mergeCells count="17">
    <mergeCell ref="B1:G1"/>
    <mergeCell ref="B2:G2"/>
    <mergeCell ref="B4:G4"/>
    <mergeCell ref="B5:G5"/>
    <mergeCell ref="C8:D8"/>
    <mergeCell ref="F8:G8"/>
    <mergeCell ref="C25:D25"/>
    <mergeCell ref="F25:G25"/>
    <mergeCell ref="I13:K13"/>
    <mergeCell ref="M32:Q32"/>
    <mergeCell ref="I71:I72"/>
    <mergeCell ref="S13:V13"/>
    <mergeCell ref="S19:V19"/>
    <mergeCell ref="M13:P13"/>
    <mergeCell ref="G71:G72"/>
    <mergeCell ref="J71:J72"/>
    <mergeCell ref="S24:V24"/>
  </mergeCells>
  <dataValidations count="1">
    <dataValidation type="decimal" operator="lessThanOrEqual" allowBlank="1" showInputMessage="1" showErrorMessage="1" errorTitle="No permite valores positivos" sqref="D21">
      <formula1>0</formula1>
    </dataValidation>
  </dataValidations>
  <pageMargins left="0.7" right="0.7" top="0.75" bottom="0.75" header="0.3" footer="0.3"/>
  <pageSetup orientation="portrait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Anx15B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QA - TI</cp:lastModifiedBy>
  <dcterms:created xsi:type="dcterms:W3CDTF">2013-09-05T22:46:10Z</dcterms:created>
  <dcterms:modified xsi:type="dcterms:W3CDTF">2021-06-15T17:23:02Z</dcterms:modified>
</cp:coreProperties>
</file>