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gs2/work/prj.SDB/src/git/bionote/doc/Analyte software/"/>
    </mc:Choice>
  </mc:AlternateContent>
  <bookViews>
    <workbookView xWindow="1560" yWindow="1260" windowWidth="27640" windowHeight="17360"/>
  </bookViews>
  <sheets>
    <sheet name="Sheet1" sheetId="1" r:id="rId1"/>
    <sheet name="시트5" sheetId="9" r:id="rId2"/>
    <sheet name="시트2" sheetId="7" r:id="rId3"/>
    <sheet name="std calc" sheetId="2" r:id="rId4"/>
    <sheet name="mtrl calc" sheetId="3" r:id="rId5"/>
    <sheet name="mtrl calc (2)" sheetId="10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10" l="1"/>
  <c r="I36" i="10"/>
  <c r="F37" i="10"/>
  <c r="I37" i="10"/>
  <c r="F38" i="10"/>
  <c r="I38" i="10"/>
  <c r="F39" i="10"/>
  <c r="I39" i="10"/>
  <c r="F40" i="10"/>
  <c r="I40" i="10"/>
  <c r="F41" i="10"/>
  <c r="I41" i="10"/>
  <c r="F42" i="10"/>
  <c r="I42" i="10"/>
  <c r="F35" i="10"/>
  <c r="I35" i="10"/>
  <c r="H24" i="3"/>
  <c r="H23" i="3"/>
  <c r="E14" i="10"/>
  <c r="E15" i="10"/>
  <c r="E16" i="10"/>
  <c r="E17" i="10"/>
  <c r="G15" i="10"/>
  <c r="G16" i="10"/>
  <c r="G17" i="10"/>
  <c r="G14" i="10"/>
  <c r="H23" i="10"/>
  <c r="H24" i="10"/>
  <c r="E36" i="10"/>
  <c r="H36" i="10"/>
  <c r="E37" i="10"/>
  <c r="H37" i="10"/>
  <c r="E38" i="10"/>
  <c r="H38" i="10"/>
  <c r="E39" i="10"/>
  <c r="H39" i="10"/>
  <c r="E40" i="10"/>
  <c r="H40" i="10"/>
  <c r="E41" i="10"/>
  <c r="H41" i="10"/>
  <c r="E42" i="10"/>
  <c r="H42" i="10"/>
  <c r="E35" i="10"/>
  <c r="H35" i="10"/>
  <c r="F54" i="10"/>
  <c r="E54" i="10"/>
  <c r="F53" i="10"/>
  <c r="E53" i="10"/>
  <c r="F52" i="10"/>
  <c r="E52" i="10"/>
  <c r="V51" i="10"/>
  <c r="F51" i="10"/>
  <c r="E51" i="10"/>
  <c r="F50" i="10"/>
  <c r="E50" i="10"/>
  <c r="F49" i="10"/>
  <c r="E49" i="10"/>
  <c r="F48" i="10"/>
  <c r="E48" i="10"/>
  <c r="F47" i="10"/>
  <c r="E47" i="10"/>
  <c r="P46" i="10"/>
  <c r="S46" i="10"/>
  <c r="Y46" i="10"/>
  <c r="O46" i="10"/>
  <c r="R46" i="10"/>
  <c r="X46" i="10"/>
  <c r="Q46" i="10"/>
  <c r="T46" i="10"/>
  <c r="W46" i="10"/>
  <c r="U46" i="10"/>
  <c r="V46" i="10"/>
  <c r="P45" i="10"/>
  <c r="S45" i="10"/>
  <c r="Y45" i="10"/>
  <c r="O45" i="10"/>
  <c r="R45" i="10"/>
  <c r="X45" i="10"/>
  <c r="Q45" i="10"/>
  <c r="T45" i="10"/>
  <c r="W45" i="10"/>
  <c r="U45" i="10"/>
  <c r="V45" i="10"/>
  <c r="P44" i="10"/>
  <c r="S44" i="10"/>
  <c r="Y44" i="10"/>
  <c r="O44" i="10"/>
  <c r="R44" i="10"/>
  <c r="X44" i="10"/>
  <c r="Q44" i="10"/>
  <c r="T44" i="10"/>
  <c r="W44" i="10"/>
  <c r="U44" i="10"/>
  <c r="V44" i="10"/>
  <c r="P43" i="10"/>
  <c r="S43" i="10"/>
  <c r="Y43" i="10"/>
  <c r="O43" i="10"/>
  <c r="R43" i="10"/>
  <c r="X43" i="10"/>
  <c r="Q43" i="10"/>
  <c r="T43" i="10"/>
  <c r="W43" i="10"/>
  <c r="U43" i="10"/>
  <c r="V43" i="10"/>
  <c r="P42" i="10"/>
  <c r="S42" i="10"/>
  <c r="Y42" i="10"/>
  <c r="O42" i="10"/>
  <c r="R42" i="10"/>
  <c r="X42" i="10"/>
  <c r="Q42" i="10"/>
  <c r="T42" i="10"/>
  <c r="W42" i="10"/>
  <c r="U42" i="10"/>
  <c r="V42" i="10"/>
  <c r="G42" i="10"/>
  <c r="J42" i="10"/>
  <c r="M41" i="10"/>
  <c r="P41" i="10"/>
  <c r="S41" i="10"/>
  <c r="Y41" i="10"/>
  <c r="L41" i="10"/>
  <c r="O41" i="10"/>
  <c r="R41" i="10"/>
  <c r="X41" i="10"/>
  <c r="N41" i="10"/>
  <c r="Q41" i="10"/>
  <c r="T41" i="10"/>
  <c r="W41" i="10"/>
  <c r="U41" i="10"/>
  <c r="V41" i="10"/>
  <c r="G41" i="10"/>
  <c r="J41" i="10"/>
  <c r="M40" i="10"/>
  <c r="P40" i="10"/>
  <c r="S40" i="10"/>
  <c r="Y40" i="10"/>
  <c r="L40" i="10"/>
  <c r="O40" i="10"/>
  <c r="R40" i="10"/>
  <c r="X40" i="10"/>
  <c r="N40" i="10"/>
  <c r="Q40" i="10"/>
  <c r="T40" i="10"/>
  <c r="W40" i="10"/>
  <c r="U40" i="10"/>
  <c r="V40" i="10"/>
  <c r="G40" i="10"/>
  <c r="J40" i="10"/>
  <c r="M39" i="10"/>
  <c r="P39" i="10"/>
  <c r="S39" i="10"/>
  <c r="Y39" i="10"/>
  <c r="L39" i="10"/>
  <c r="O39" i="10"/>
  <c r="R39" i="10"/>
  <c r="X39" i="10"/>
  <c r="N39" i="10"/>
  <c r="Q39" i="10"/>
  <c r="T39" i="10"/>
  <c r="W39" i="10"/>
  <c r="U39" i="10"/>
  <c r="V39" i="10"/>
  <c r="G39" i="10"/>
  <c r="J39" i="10"/>
  <c r="M38" i="10"/>
  <c r="P38" i="10"/>
  <c r="S38" i="10"/>
  <c r="Y38" i="10"/>
  <c r="L38" i="10"/>
  <c r="O38" i="10"/>
  <c r="R38" i="10"/>
  <c r="X38" i="10"/>
  <c r="N38" i="10"/>
  <c r="Q38" i="10"/>
  <c r="T38" i="10"/>
  <c r="W38" i="10"/>
  <c r="U38" i="10"/>
  <c r="V38" i="10"/>
  <c r="G38" i="10"/>
  <c r="J38" i="10"/>
  <c r="G37" i="10"/>
  <c r="J37" i="10"/>
  <c r="G36" i="10"/>
  <c r="J36" i="10"/>
  <c r="G35" i="10"/>
  <c r="J35" i="10"/>
  <c r="H21" i="10"/>
  <c r="H16" i="10"/>
  <c r="H15" i="10"/>
  <c r="H14" i="10"/>
  <c r="L38" i="3"/>
  <c r="M38" i="3"/>
  <c r="N38" i="3"/>
  <c r="H14" i="3"/>
  <c r="H21" i="3"/>
  <c r="L39" i="3"/>
  <c r="M39" i="3"/>
  <c r="N39" i="3"/>
  <c r="L40" i="3"/>
  <c r="M40" i="3"/>
  <c r="N40" i="3"/>
  <c r="L41" i="3"/>
  <c r="M41" i="3"/>
  <c r="N41" i="3"/>
  <c r="O38" i="3"/>
  <c r="R38" i="3"/>
  <c r="V51" i="3"/>
  <c r="R46" i="3"/>
  <c r="S46" i="3"/>
  <c r="T46" i="3"/>
  <c r="U46" i="3"/>
  <c r="V46" i="3"/>
  <c r="W46" i="3"/>
  <c r="X46" i="3"/>
  <c r="Y46" i="3"/>
  <c r="O46" i="3"/>
  <c r="P46" i="3"/>
  <c r="Q46" i="3"/>
  <c r="O39" i="3"/>
  <c r="R39" i="3"/>
  <c r="Q39" i="3"/>
  <c r="T39" i="3"/>
  <c r="W39" i="3"/>
  <c r="O40" i="3"/>
  <c r="R40" i="3"/>
  <c r="Q40" i="3"/>
  <c r="T40" i="3"/>
  <c r="W40" i="3"/>
  <c r="O41" i="3"/>
  <c r="R41" i="3"/>
  <c r="Q41" i="3"/>
  <c r="T41" i="3"/>
  <c r="W41" i="3"/>
  <c r="W42" i="3"/>
  <c r="W43" i="3"/>
  <c r="W44" i="3"/>
  <c r="W45" i="3"/>
  <c r="Q38" i="3"/>
  <c r="T38" i="3"/>
  <c r="W38" i="3"/>
  <c r="V42" i="3"/>
  <c r="P38" i="3"/>
  <c r="S38" i="3"/>
  <c r="U38" i="3"/>
  <c r="V38" i="3"/>
  <c r="P39" i="3"/>
  <c r="S39" i="3"/>
  <c r="U39" i="3"/>
  <c r="V39" i="3"/>
  <c r="P40" i="3"/>
  <c r="S40" i="3"/>
  <c r="U40" i="3"/>
  <c r="V40" i="3"/>
  <c r="P41" i="3"/>
  <c r="S41" i="3"/>
  <c r="U41" i="3"/>
  <c r="V41" i="3"/>
  <c r="V43" i="3"/>
  <c r="V44" i="3"/>
  <c r="V45" i="3"/>
  <c r="E51" i="3"/>
  <c r="Y39" i="3"/>
  <c r="Y40" i="3"/>
  <c r="Y41" i="3"/>
  <c r="Y42" i="3"/>
  <c r="Y43" i="3"/>
  <c r="Y44" i="3"/>
  <c r="Y45" i="3"/>
  <c r="Y38" i="3"/>
  <c r="X39" i="3"/>
  <c r="X40" i="3"/>
  <c r="X41" i="3"/>
  <c r="X42" i="3"/>
  <c r="X43" i="3"/>
  <c r="X44" i="3"/>
  <c r="X45" i="3"/>
  <c r="X38" i="3"/>
  <c r="U42" i="3"/>
  <c r="U43" i="3"/>
  <c r="U44" i="3"/>
  <c r="U45" i="3"/>
  <c r="Q42" i="3"/>
  <c r="T42" i="3"/>
  <c r="Q43" i="3"/>
  <c r="T43" i="3"/>
  <c r="Q44" i="3"/>
  <c r="T44" i="3"/>
  <c r="Q45" i="3"/>
  <c r="T45" i="3"/>
  <c r="P42" i="3"/>
  <c r="S42" i="3"/>
  <c r="P43" i="3"/>
  <c r="S43" i="3"/>
  <c r="P44" i="3"/>
  <c r="S44" i="3"/>
  <c r="P45" i="3"/>
  <c r="S45" i="3"/>
  <c r="O42" i="3"/>
  <c r="R42" i="3"/>
  <c r="O43" i="3"/>
  <c r="R43" i="3"/>
  <c r="O44" i="3"/>
  <c r="R44" i="3"/>
  <c r="O45" i="3"/>
  <c r="R45" i="3"/>
  <c r="E14" i="3"/>
  <c r="G14" i="3"/>
  <c r="E15" i="3"/>
  <c r="G15" i="3"/>
  <c r="H15" i="3"/>
  <c r="E16" i="3"/>
  <c r="G16" i="3"/>
  <c r="H16" i="3"/>
  <c r="E17" i="3"/>
  <c r="G17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7" i="3"/>
  <c r="F47" i="3"/>
  <c r="E48" i="3"/>
  <c r="F48" i="3"/>
  <c r="E49" i="3"/>
  <c r="F49" i="3"/>
  <c r="E50" i="3"/>
  <c r="F50" i="3"/>
  <c r="F51" i="3"/>
  <c r="E52" i="3"/>
  <c r="F52" i="3"/>
  <c r="E53" i="3"/>
  <c r="F53" i="3"/>
  <c r="E54" i="3"/>
  <c r="F54" i="3"/>
  <c r="J32" i="2"/>
  <c r="H33" i="2"/>
  <c r="H34" i="2"/>
  <c r="H32" i="2"/>
  <c r="E33" i="2"/>
  <c r="F33" i="2"/>
  <c r="E34" i="2"/>
  <c r="F34" i="2"/>
  <c r="E35" i="2"/>
  <c r="F35" i="2"/>
  <c r="E32" i="2"/>
  <c r="F32" i="2"/>
  <c r="I35" i="2"/>
  <c r="J35" i="2"/>
  <c r="I34" i="2"/>
  <c r="J34" i="2"/>
  <c r="I33" i="2"/>
  <c r="J33" i="2"/>
  <c r="I32" i="2"/>
  <c r="J24" i="2"/>
  <c r="J23" i="2"/>
  <c r="J22" i="2"/>
  <c r="J21" i="2"/>
  <c r="J20" i="2"/>
  <c r="E11" i="2"/>
  <c r="F11" i="2"/>
  <c r="H12" i="2"/>
  <c r="H13" i="2"/>
  <c r="H11" i="2"/>
  <c r="E12" i="2"/>
  <c r="F12" i="2"/>
  <c r="E13" i="2"/>
  <c r="F13" i="2"/>
  <c r="E14" i="2"/>
  <c r="F14" i="2"/>
  <c r="I12" i="2"/>
  <c r="J12" i="2"/>
  <c r="I13" i="2"/>
  <c r="J13" i="2"/>
  <c r="I14" i="2"/>
  <c r="J14" i="2"/>
  <c r="I11" i="2"/>
  <c r="J11" i="2"/>
  <c r="J17" i="2"/>
  <c r="L32" i="2"/>
  <c r="M32" i="2"/>
</calcChain>
</file>

<file path=xl/sharedStrings.xml><?xml version="1.0" encoding="utf-8"?>
<sst xmlns="http://schemas.openxmlformats.org/spreadsheetml/2006/main" count="499" uniqueCount="179">
  <si>
    <t>SUNRISE;   Serial number: 1408006765;   Firmware: V 3.51 17/02/14;   XFLUOR4 Version: V 4.51</t>
  </si>
  <si>
    <t>Date:</t>
  </si>
  <si>
    <t>Time:</t>
  </si>
  <si>
    <t>Dual wave data (difference)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</si>
  <si>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</si>
  <si>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</si>
  <si>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</si>
  <si>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</si>
  <si>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</si>
  <si>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</si>
  <si>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</si>
  <si>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</si>
  <si>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</si>
  <si>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Measurement mode:</t>
    <phoneticPr fontId="2" type="noConversion"/>
  </si>
  <si>
    <t>Absorbance</t>
    <phoneticPr fontId="2" type="noConversion"/>
  </si>
  <si>
    <t>Measurement wavelength:</t>
    <phoneticPr fontId="2" type="noConversion"/>
  </si>
  <si>
    <t>nm</t>
    <phoneticPr fontId="2" type="noConversion"/>
  </si>
  <si>
    <t>Reference wavelength:</t>
    <phoneticPr fontId="2" type="noConversion"/>
  </si>
  <si>
    <t>Read mode:</t>
    <phoneticPr fontId="2" type="noConversion"/>
  </si>
  <si>
    <t>Normal</t>
    <phoneticPr fontId="2" type="noConversion"/>
  </si>
  <si>
    <t>ELISA Plate는 가로 12개 well(1~12)과 세로 8개 well(A~H)로 구성되어 있습니다.</t>
    <phoneticPr fontId="2" type="noConversion"/>
  </si>
  <si>
    <t>이 배열대로 복사하여, Analysis software에 결과값을 붙여 넣기만 하면 됩니다.</t>
    <phoneticPr fontId="2" type="noConversion"/>
  </si>
  <si>
    <t>위의 예시의 붉은색으로 표시된 부분이 standard의 값 위치입니다. 경쟁사의 analysis software의 사용 시 standard의 값이 이 붉은색에 위치되어야 합니다.</t>
    <phoneticPr fontId="2" type="noConversion"/>
  </si>
  <si>
    <t>Standard는 4가지로 구성되어 있고, Standard 1이 4A~6A, Standard 2가 4B~6B, Standard 3가 4C~6C, Standard 4가 4D~6D에 결과값이 위치되어 있습니다.</t>
    <phoneticPr fontId="2" type="noConversion"/>
  </si>
  <si>
    <t>이에 대한 위치 조정이 가능한지는 잘 모르겠지만, 우리 소프트웨어는 사용자가 standard 값의 위치를 조정할 수 있으면 좋겠습니다.</t>
    <phoneticPr fontId="2" type="noConversion"/>
  </si>
  <si>
    <t xml:space="preserve">본 검사는 1명의 환자의 시료에 3가지 항원튜브에 넣어 반응을 하여, 검체가 3가지를 얻게 됩니다. (Nil, TB, Mitogen) </t>
    <phoneticPr fontId="2" type="noConversion"/>
  </si>
  <si>
    <t>따라서, 본 1명의 환자의 음,양성 판정을 위해, 3가지 값을 입력하게 되는데, 상기 예시의 배열은 Nil, TB, Mitogen순으로 입력되어 있습니다.</t>
    <phoneticPr fontId="2" type="noConversion"/>
  </si>
  <si>
    <t xml:space="preserve">환자 1 Nil값 : 1A, TB값 : 2A, Mitogen값 : 3A </t>
    <phoneticPr fontId="2" type="noConversion"/>
  </si>
  <si>
    <t>이런 배열순서로 ELISA 검사 시 검체를 심고, 그 배열대로 결과를 수치를 얻을 수 있습니다.</t>
    <phoneticPr fontId="2" type="noConversion"/>
  </si>
  <si>
    <t>Standard 를 이용하여 정량커브를 그리고, 그에 대한 수식을 얻어, 각 환자의 Nil, TB, Mitogen 시료의 흡광도에 Analyte의 농도를 환산합니다.</t>
    <phoneticPr fontId="2" type="noConversion"/>
  </si>
  <si>
    <t>이 환산된 농도값을 이용하여, 판정기준에 따라 음성과 양성을 판정합니다.</t>
    <phoneticPr fontId="2" type="noConversion"/>
  </si>
  <si>
    <t xml:space="preserve">어떤 ELISA 리더기로 결과를 Detection하던지 관계 없이, 상기의 플레이트 틀 모양 대로만 결과 수치가 배열되어 있으면 됩니다. </t>
    <phoneticPr fontId="2" type="noConversion"/>
  </si>
  <si>
    <t>경쟁사 Qiagen의 키트 인서트와 소프트웨어 사용메뉴얼을 참고하시면 도움이 되실 것 같습니다.</t>
    <phoneticPr fontId="2" type="noConversion"/>
  </si>
  <si>
    <t xml:space="preserve">참고로 저희도 경쟁사의 조건에 거의 동일하게 따라갈 계획이나, 판정기준는 임상평가 이후 변경될 가능성이 있습니다. </t>
    <phoneticPr fontId="2" type="noConversion"/>
  </si>
  <si>
    <t>avg</t>
    <phoneticPr fontId="2" type="noConversion"/>
  </si>
  <si>
    <t>std.s</t>
    <phoneticPr fontId="2" type="noConversion"/>
  </si>
  <si>
    <t>c.v</t>
    <phoneticPr fontId="2" type="noConversion"/>
  </si>
  <si>
    <t>mean</t>
    <phoneticPr fontId="2" type="noConversion"/>
  </si>
  <si>
    <t>Conc</t>
    <phoneticPr fontId="2" type="noConversion"/>
  </si>
  <si>
    <t>IU/mL</t>
    <phoneticPr fontId="2" type="noConversion"/>
  </si>
  <si>
    <t>log y-axis</t>
    <phoneticPr fontId="2" type="noConversion"/>
  </si>
  <si>
    <t>log x-xais</t>
    <phoneticPr fontId="2" type="noConversion"/>
  </si>
  <si>
    <t>INTERCEPT</t>
    <phoneticPr fontId="2" type="noConversion"/>
  </si>
  <si>
    <t>ln y-xais</t>
    <phoneticPr fontId="2" type="noConversion"/>
  </si>
  <si>
    <t>ln x-axis</t>
    <phoneticPr fontId="2" type="noConversion"/>
  </si>
  <si>
    <t>Intercept</t>
    <phoneticPr fontId="2" type="noConversion"/>
  </si>
  <si>
    <t>Slope</t>
    <phoneticPr fontId="2" type="noConversion"/>
  </si>
  <si>
    <t>Formula</t>
    <phoneticPr fontId="2" type="noConversion"/>
  </si>
  <si>
    <t>NEGATIVE</t>
  </si>
  <si>
    <t>검체 8</t>
  </si>
  <si>
    <t>검체 7</t>
  </si>
  <si>
    <t>검체 6</t>
  </si>
  <si>
    <t>POSITIVE</t>
  </si>
  <si>
    <t>검체 5</t>
  </si>
  <si>
    <t>검체 4</t>
  </si>
  <si>
    <t>검체 3</t>
  </si>
  <si>
    <t>검체 2</t>
  </si>
  <si>
    <t>검체 1</t>
  </si>
  <si>
    <t>Result</t>
  </si>
  <si>
    <t>Mitogen-Nil</t>
  </si>
  <si>
    <t>TB Ag-Nil</t>
  </si>
  <si>
    <t>Mitogen(IU/mL)</t>
  </si>
  <si>
    <t>TB(IU/mL)</t>
  </si>
  <si>
    <t>Nil(IU/mL)</t>
  </si>
  <si>
    <t>8. 계산</t>
  </si>
  <si>
    <t>Log(Mitogen)</t>
  </si>
  <si>
    <t>Log(TB)</t>
  </si>
  <si>
    <t>Log(Nil.)</t>
  </si>
  <si>
    <t>Mitogen</t>
  </si>
  <si>
    <t>TB Antigen</t>
  </si>
  <si>
    <t>Nil</t>
  </si>
  <si>
    <t>수식 대입 10^(0.966x+0.6447)</t>
  </si>
  <si>
    <t>Log</t>
  </si>
  <si>
    <t>O.D</t>
  </si>
  <si>
    <t>6~7</t>
  </si>
  <si>
    <t>3~5</t>
  </si>
  <si>
    <t>S4</t>
  </si>
  <si>
    <t>S3</t>
  </si>
  <si>
    <t>S2</t>
  </si>
  <si>
    <t>the coefficient of variation (%CV) for the standards, and the correlation coefficient (r) of the standard curve.</t>
  </si>
  <si>
    <t>S1</t>
  </si>
  <si>
    <t xml:space="preserve">It is recommended that these packages be used to calculate the regression analysis, </t>
  </si>
  <si>
    <t>Log (IU/mL)</t>
  </si>
  <si>
    <t>Log(AVG.)</t>
  </si>
  <si>
    <t>IU/mL</t>
  </si>
  <si>
    <t>AVG.</t>
  </si>
  <si>
    <t>O.D3</t>
  </si>
  <si>
    <t>O.D2</t>
  </si>
  <si>
    <t>O.D1</t>
  </si>
  <si>
    <t xml:space="preserve"> and standard spreadsheet or statistical software (such as Microsoft® Excel®). </t>
  </si>
  <si>
    <t xml:space="preserve">These calculations can be performed using software packages available with microplate readers, </t>
  </si>
  <si>
    <t>1~2</t>
  </si>
  <si>
    <t xml:space="preserve">using the OD value of each sample. </t>
  </si>
  <si>
    <t>7. 그래프 수식의 x값에, Log(검체)값을 넣어 각각 계산하고, 다시 log를 풀어준다.</t>
  </si>
  <si>
    <t xml:space="preserve">Use the standard curve to determine the IFN-γ concentration (IU/ml) for each of the test plasma samples, </t>
  </si>
  <si>
    <t>6. 검체의 각 흡광도에 Log를 씌운다.</t>
  </si>
  <si>
    <t>5. 추세선을 그리고, 이에 대한 수식과 절편을 그래프에 표시하여 확인한다.</t>
  </si>
  <si>
    <t>Calculate the line of best fit for the standard curve by regression analysis.</t>
  </si>
  <si>
    <t>4. 그래프 그릴 때, x 축이 Log(AVG.),  y축이 Log(IU/mL)이 되도록 그린다.</t>
  </si>
  <si>
    <t xml:space="preserve">the log(e) of the IFN-γ concentration of the standards in IU/ml (x-axis), omitting the zero standard from these calculations.  </t>
  </si>
  <si>
    <t>3. log값으로 분산형 그래프를 그린다.</t>
  </si>
  <si>
    <t xml:space="preserve">Construct a log(e)-log(e) standard curve by plotting the log(e) of the mean OD (y-axis) against </t>
  </si>
  <si>
    <t>2. 평균값과, IU/mL에 각각 Log를 씌운다.</t>
  </si>
  <si>
    <t xml:space="preserve">Determine the mean OD values of the kit standard replicates on each plate. </t>
  </si>
  <si>
    <t>1. Standard 1,2,3,4에 대한 평균을 구한다.</t>
  </si>
  <si>
    <t>경쟁사 인서트 상 내용 (소프트웨어 사용하지 않을 시)</t>
  </si>
  <si>
    <t>Human TB-feron 계산 예시</t>
  </si>
  <si>
    <t>nil</t>
    <phoneticPr fontId="2" type="noConversion"/>
  </si>
  <si>
    <t>mitogen</t>
    <phoneticPr fontId="2" type="noConversion"/>
  </si>
  <si>
    <t>O.D</t>
    <phoneticPr fontId="2" type="noConversion"/>
  </si>
  <si>
    <t>Log10</t>
    <phoneticPr fontId="2" type="noConversion"/>
  </si>
  <si>
    <t>IU/ML</t>
    <phoneticPr fontId="2" type="noConversion"/>
  </si>
  <si>
    <t>TB</t>
    <phoneticPr fontId="2" type="noConversion"/>
  </si>
  <si>
    <t>ID1</t>
    <phoneticPr fontId="2" type="noConversion"/>
  </si>
  <si>
    <t>ID2</t>
    <phoneticPr fontId="2" type="noConversion"/>
  </si>
  <si>
    <t>ID3</t>
    <phoneticPr fontId="2" type="noConversion"/>
  </si>
  <si>
    <t>ID4</t>
    <phoneticPr fontId="2" type="noConversion"/>
  </si>
  <si>
    <t>ID5</t>
    <phoneticPr fontId="2" type="noConversion"/>
  </si>
  <si>
    <t>ID6</t>
    <phoneticPr fontId="2" type="noConversion"/>
  </si>
  <si>
    <t>ID7</t>
    <phoneticPr fontId="2" type="noConversion"/>
  </si>
  <si>
    <t>ID8</t>
    <phoneticPr fontId="2" type="noConversion"/>
  </si>
  <si>
    <t>ID9</t>
    <phoneticPr fontId="2" type="noConversion"/>
  </si>
  <si>
    <t>TB Ag</t>
    <phoneticPr fontId="2" type="noConversion"/>
  </si>
  <si>
    <t>TB Ag - Nil</t>
    <phoneticPr fontId="2" type="noConversion"/>
  </si>
  <si>
    <t>(TB Ag-Nil)/Nil</t>
    <phoneticPr fontId="2" type="noConversion"/>
  </si>
  <si>
    <t>Mitogen-Nil</t>
    <phoneticPr fontId="2" type="noConversion"/>
  </si>
  <si>
    <t>Operator: 1</t>
  </si>
  <si>
    <t>Kit Batch Number: 1</t>
  </si>
  <si>
    <t>Subject ID</t>
  </si>
  <si>
    <t>Run Number</t>
  </si>
  <si>
    <t>Run Date</t>
  </si>
  <si>
    <t>Valid Test</t>
  </si>
  <si>
    <t>TB Ag</t>
  </si>
  <si>
    <t>ID 1</t>
  </si>
  <si>
    <t>ID 2</t>
  </si>
  <si>
    <t>ID 3</t>
  </si>
  <si>
    <t>ID 4</t>
  </si>
  <si>
    <t>ID 5</t>
  </si>
  <si>
    <t>ID 6</t>
  </si>
  <si>
    <t>ID 7</t>
  </si>
  <si>
    <t>ID 8</t>
  </si>
  <si>
    <t>ID 9</t>
  </si>
  <si>
    <t>&gt; 10</t>
  </si>
  <si>
    <t>ID 10</t>
  </si>
  <si>
    <t>ID 11</t>
  </si>
  <si>
    <t>ID 12</t>
  </si>
  <si>
    <t>ID 13</t>
  </si>
  <si>
    <t>ID 14</t>
  </si>
  <si>
    <t>ID 15</t>
  </si>
  <si>
    <t>ID 16</t>
  </si>
  <si>
    <t>ID 17</t>
  </si>
  <si>
    <t>ID 18</t>
  </si>
  <si>
    <t>ID 19</t>
  </si>
  <si>
    <t>ID 20</t>
  </si>
  <si>
    <t>ID 21</t>
  </si>
  <si>
    <t>ID 22</t>
  </si>
  <si>
    <t>ID 23</t>
  </si>
  <si>
    <t>ID 24</t>
  </si>
  <si>
    <t>ID 25</t>
  </si>
  <si>
    <t>ID 26</t>
  </si>
  <si>
    <t>ID 27</t>
  </si>
  <si>
    <t>ID 28</t>
  </si>
  <si>
    <t>Raw Data (OD)</t>
  </si>
  <si>
    <t>Std</t>
  </si>
  <si>
    <t>Mean</t>
  </si>
  <si>
    <t>% CV</t>
  </si>
  <si>
    <t>QC Result</t>
  </si>
  <si>
    <t>Correlation Coefficient</t>
  </si>
  <si>
    <t>TB Ag - Nil</t>
  </si>
  <si>
    <t>Mitogen - Nil</t>
  </si>
  <si>
    <t>Yes</t>
  </si>
  <si>
    <t>Pass</t>
  </si>
  <si>
    <t>Version: 1.0.0.21</t>
  </si>
  <si>
    <t>nil</t>
    <phoneticPr fontId="2" type="noConversion"/>
  </si>
  <si>
    <t>TB antigen</t>
    <phoneticPr fontId="2" type="noConversion"/>
  </si>
  <si>
    <t>mitogen</t>
    <phoneticPr fontId="2" type="noConversion"/>
  </si>
  <si>
    <t>over</t>
    <phoneticPr fontId="2" type="noConversion"/>
  </si>
  <si>
    <t>Sample Manual 2Samples</t>
    <phoneticPr fontId="2" type="noConversion"/>
  </si>
  <si>
    <t>Sample Manual 3Samples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</si>
</sst>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d/m/yy"/>
    <numFmt numFmtId="177" formatCode="hh:mm"/>
    <numFmt numFmtId="178" formatCode="0.0000"/>
    <numFmt numFmtId="179" formatCode="0.000000"/>
    <numFmt numFmtId="180" formatCode="0.000"/>
    <numFmt numFmtId="181" formatCode="0.00000000000000000000"/>
    <numFmt numFmtId="182" formatCode="0.00_ "/>
    <numFmt numFmtId="183" formatCode="0.00000_ "/>
    <numFmt numFmtId="184" formatCode="0.000_ "/>
    <numFmt numFmtId="185" formatCode="0.00000000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indexed="9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Abadi MT Condensed Extra Bold"/>
    </font>
    <font>
      <sz val="11"/>
      <color rgb="FF000000"/>
      <name val="맑은 고딕"/>
    </font>
    <font>
      <sz val="10"/>
      <color rgb="FF000000"/>
      <name val="맑은 고딕"/>
    </font>
    <font>
      <sz val="11"/>
      <name val="맑은 고딕"/>
    </font>
    <font>
      <b/>
      <sz val="10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5B8B7"/>
        <bgColor rgb="FFE5B8B7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/>
      <right style="thin">
        <color theme="0"/>
      </right>
      <top style="thin">
        <color theme="0"/>
      </top>
      <bottom style="medium">
        <color auto="1"/>
      </bottom>
      <diagonal/>
    </border>
    <border>
      <left/>
      <right style="thin">
        <color theme="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/>
      </bottom>
      <diagonal/>
    </border>
    <border>
      <left style="medium">
        <color auto="1"/>
      </left>
      <right/>
      <top/>
      <bottom style="thin">
        <color theme="0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auto="1"/>
      </right>
      <top style="medium">
        <color auto="1"/>
      </top>
      <bottom style="thin">
        <color theme="0"/>
      </bottom>
      <diagonal/>
    </border>
    <border>
      <left/>
      <right style="medium">
        <color auto="1"/>
      </right>
      <top/>
      <bottom style="thin">
        <color theme="0"/>
      </bottom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>
      <alignment vertical="center"/>
    </xf>
    <xf numFmtId="0" fontId="6" fillId="0" borderId="0"/>
    <xf numFmtId="0" fontId="10" fillId="6" borderId="9" applyNumberFormat="0" applyFont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7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" fontId="1" fillId="2" borderId="0" xfId="0" applyNumberFormat="1" applyFon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  <xf numFmtId="178" fontId="0" fillId="3" borderId="0" xfId="0" applyNumberFormat="1" applyFill="1" applyAlignment="1">
      <alignment horizontal="center"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181" fontId="0" fillId="0" borderId="1" xfId="0" applyNumberFormat="1" applyBorder="1">
      <alignment vertical="center"/>
    </xf>
    <xf numFmtId="179" fontId="0" fillId="0" borderId="0" xfId="0" applyNumberForma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7" fillId="0" borderId="5" xfId="1" applyFont="1" applyBorder="1" applyAlignment="1">
      <alignment horizontal="center" vertical="center"/>
    </xf>
    <xf numFmtId="182" fontId="7" fillId="0" borderId="5" xfId="1" applyNumberFormat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183" fontId="7" fillId="0" borderId="5" xfId="1" applyNumberFormat="1" applyFont="1" applyBorder="1" applyAlignment="1">
      <alignment horizontal="center" vertical="center"/>
    </xf>
    <xf numFmtId="178" fontId="7" fillId="0" borderId="5" xfId="1" applyNumberFormat="1" applyFont="1" applyBorder="1" applyAlignment="1">
      <alignment horizontal="center" vertical="center"/>
    </xf>
    <xf numFmtId="0" fontId="7" fillId="0" borderId="5" xfId="1" applyFont="1" applyBorder="1" applyAlignment="1">
      <alignment vertical="center"/>
    </xf>
    <xf numFmtId="178" fontId="7" fillId="5" borderId="5" xfId="1" applyNumberFormat="1" applyFont="1" applyFill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6" fillId="0" borderId="1" xfId="1" applyFont="1" applyBorder="1" applyAlignment="1">
      <alignment vertical="center"/>
    </xf>
    <xf numFmtId="2" fontId="6" fillId="0" borderId="1" xfId="1" applyNumberFormat="1" applyFont="1" applyBorder="1" applyAlignment="1">
      <alignment vertical="center"/>
    </xf>
    <xf numFmtId="0" fontId="6" fillId="0" borderId="11" xfId="1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178" fontId="6" fillId="0" borderId="11" xfId="1" applyNumberFormat="1" applyFont="1" applyBorder="1" applyAlignment="1">
      <alignment vertical="center"/>
    </xf>
    <xf numFmtId="0" fontId="0" fillId="0" borderId="12" xfId="0" applyBorder="1">
      <alignment vertical="center"/>
    </xf>
    <xf numFmtId="2" fontId="6" fillId="0" borderId="11" xfId="1" applyNumberFormat="1" applyFont="1" applyBorder="1" applyAlignment="1">
      <alignment vertical="center"/>
    </xf>
    <xf numFmtId="2" fontId="6" fillId="0" borderId="12" xfId="1" applyNumberFormat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182" fontId="7" fillId="0" borderId="8" xfId="1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0" fontId="13" fillId="9" borderId="13" xfId="1" applyFont="1" applyFill="1" applyBorder="1" applyAlignment="1">
      <alignment horizontal="center" vertical="center"/>
    </xf>
    <xf numFmtId="0" fontId="13" fillId="9" borderId="23" xfId="1" applyFont="1" applyFill="1" applyBorder="1" applyAlignment="1">
      <alignment horizontal="center" vertical="center"/>
    </xf>
    <xf numFmtId="0" fontId="13" fillId="9" borderId="24" xfId="1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6" fillId="0" borderId="14" xfId="1" applyFont="1" applyBorder="1" applyAlignment="1">
      <alignment vertical="center"/>
    </xf>
    <xf numFmtId="0" fontId="6" fillId="0" borderId="15" xfId="1" applyFont="1" applyBorder="1" applyAlignment="1">
      <alignment vertical="center"/>
    </xf>
    <xf numFmtId="0" fontId="6" fillId="0" borderId="16" xfId="1" applyFont="1" applyBorder="1" applyAlignment="1">
      <alignment vertical="center"/>
    </xf>
    <xf numFmtId="2" fontId="6" fillId="0" borderId="14" xfId="1" applyNumberFormat="1" applyFont="1" applyBorder="1" applyAlignment="1">
      <alignment vertical="center"/>
    </xf>
    <xf numFmtId="2" fontId="6" fillId="0" borderId="15" xfId="1" applyNumberFormat="1" applyFont="1" applyBorder="1" applyAlignment="1">
      <alignment vertical="center"/>
    </xf>
    <xf numFmtId="2" fontId="6" fillId="0" borderId="16" xfId="1" applyNumberFormat="1" applyFont="1" applyBorder="1" applyAlignment="1">
      <alignment vertical="center"/>
    </xf>
    <xf numFmtId="0" fontId="14" fillId="9" borderId="25" xfId="1" applyFont="1" applyFill="1" applyBorder="1" applyAlignment="1">
      <alignment horizontal="center" vertical="center"/>
    </xf>
    <xf numFmtId="0" fontId="14" fillId="9" borderId="26" xfId="1" applyFont="1" applyFill="1" applyBorder="1" applyAlignment="1">
      <alignment horizontal="center" vertical="center"/>
    </xf>
    <xf numFmtId="0" fontId="14" fillId="9" borderId="27" xfId="1" applyFont="1" applyFill="1" applyBorder="1" applyAlignment="1">
      <alignment horizontal="center" vertical="center"/>
    </xf>
    <xf numFmtId="0" fontId="14" fillId="9" borderId="28" xfId="1" applyFont="1" applyFill="1" applyBorder="1" applyAlignment="1">
      <alignment horizontal="center" vertical="center"/>
    </xf>
    <xf numFmtId="2" fontId="6" fillId="0" borderId="1" xfId="1" applyNumberFormat="1" applyFont="1" applyFill="1" applyBorder="1" applyAlignment="1">
      <alignment vertical="center"/>
    </xf>
    <xf numFmtId="0" fontId="6" fillId="0" borderId="0" xfId="1" applyFont="1" applyBorder="1" applyAlignment="1">
      <alignment vertical="center"/>
    </xf>
    <xf numFmtId="2" fontId="6" fillId="0" borderId="15" xfId="1" applyNumberFormat="1" applyFont="1" applyFill="1" applyBorder="1" applyAlignment="1">
      <alignment vertical="center"/>
    </xf>
    <xf numFmtId="0" fontId="9" fillId="8" borderId="29" xfId="1" applyFont="1" applyFill="1" applyBorder="1" applyAlignment="1">
      <alignment horizontal="center" vertical="center"/>
    </xf>
    <xf numFmtId="0" fontId="9" fillId="10" borderId="30" xfId="1" applyFont="1" applyFill="1" applyBorder="1" applyAlignment="1">
      <alignment horizontal="center" vertical="center"/>
    </xf>
    <xf numFmtId="0" fontId="9" fillId="7" borderId="30" xfId="1" applyFont="1" applyFill="1" applyBorder="1" applyAlignment="1">
      <alignment horizontal="center" vertical="center"/>
    </xf>
    <xf numFmtId="0" fontId="9" fillId="7" borderId="31" xfId="1" applyFont="1" applyFill="1" applyBorder="1" applyAlignment="1">
      <alignment horizontal="center" vertical="center"/>
    </xf>
    <xf numFmtId="184" fontId="6" fillId="0" borderId="14" xfId="1" applyNumberFormat="1" applyFont="1" applyBorder="1" applyAlignment="1">
      <alignment vertical="center"/>
    </xf>
    <xf numFmtId="184" fontId="6" fillId="0" borderId="11" xfId="1" applyNumberFormat="1" applyFont="1" applyBorder="1" applyAlignment="1">
      <alignment vertical="center"/>
    </xf>
    <xf numFmtId="0" fontId="9" fillId="7" borderId="32" xfId="1" applyFont="1" applyFill="1" applyBorder="1" applyAlignment="1">
      <alignment horizontal="center" vertical="center"/>
    </xf>
    <xf numFmtId="0" fontId="6" fillId="0" borderId="20" xfId="1" applyFont="1" applyBorder="1" applyAlignment="1">
      <alignment vertical="center"/>
    </xf>
    <xf numFmtId="0" fontId="9" fillId="8" borderId="31" xfId="1" applyFont="1" applyFill="1" applyBorder="1" applyAlignment="1">
      <alignment horizontal="center" vertical="center"/>
    </xf>
    <xf numFmtId="182" fontId="6" fillId="0" borderId="16" xfId="1" applyNumberFormat="1" applyFont="1" applyBorder="1" applyAlignment="1">
      <alignment vertical="center"/>
    </xf>
    <xf numFmtId="182" fontId="6" fillId="0" borderId="12" xfId="1" applyNumberFormat="1" applyFont="1" applyBorder="1" applyAlignment="1">
      <alignment vertical="center"/>
    </xf>
    <xf numFmtId="0" fontId="0" fillId="0" borderId="10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6" fillId="0" borderId="35" xfId="1" applyFont="1" applyBorder="1" applyAlignment="1">
      <alignment vertical="center"/>
    </xf>
    <xf numFmtId="0" fontId="6" fillId="0" borderId="33" xfId="1" applyFont="1" applyBorder="1" applyAlignment="1">
      <alignment vertical="center"/>
    </xf>
    <xf numFmtId="0" fontId="6" fillId="0" borderId="34" xfId="1" applyFont="1" applyBorder="1" applyAlignment="1">
      <alignment vertical="center"/>
    </xf>
    <xf numFmtId="2" fontId="6" fillId="0" borderId="35" xfId="1" applyNumberFormat="1" applyFont="1" applyBorder="1" applyAlignment="1">
      <alignment vertical="center"/>
    </xf>
    <xf numFmtId="2" fontId="6" fillId="0" borderId="33" xfId="1" applyNumberFormat="1" applyFont="1" applyBorder="1" applyAlignment="1">
      <alignment vertical="center"/>
    </xf>
    <xf numFmtId="2" fontId="6" fillId="0" borderId="34" xfId="1" applyNumberFormat="1" applyFont="1" applyBorder="1" applyAlignment="1">
      <alignment vertical="center"/>
    </xf>
    <xf numFmtId="184" fontId="6" fillId="0" borderId="35" xfId="1" applyNumberFormat="1" applyFont="1" applyBorder="1" applyAlignment="1">
      <alignment vertical="center"/>
    </xf>
    <xf numFmtId="2" fontId="6" fillId="0" borderId="33" xfId="1" applyNumberFormat="1" applyFont="1" applyFill="1" applyBorder="1" applyAlignment="1">
      <alignment vertical="center"/>
    </xf>
    <xf numFmtId="182" fontId="6" fillId="0" borderId="34" xfId="1" applyNumberFormat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178" fontId="6" fillId="0" borderId="16" xfId="1" applyNumberFormat="1" applyFont="1" applyBorder="1" applyAlignment="1">
      <alignment vertical="center"/>
    </xf>
    <xf numFmtId="0" fontId="11" fillId="0" borderId="29" xfId="0" applyFont="1" applyBorder="1">
      <alignment vertical="center"/>
    </xf>
    <xf numFmtId="0" fontId="11" fillId="0" borderId="30" xfId="0" applyFont="1" applyBorder="1">
      <alignment vertical="center"/>
    </xf>
    <xf numFmtId="0" fontId="11" fillId="0" borderId="31" xfId="0" applyFont="1" applyBorder="1">
      <alignment vertical="center"/>
    </xf>
    <xf numFmtId="0" fontId="12" fillId="0" borderId="29" xfId="1" applyFont="1" applyBorder="1" applyAlignment="1">
      <alignment vertical="center"/>
    </xf>
    <xf numFmtId="0" fontId="12" fillId="0" borderId="30" xfId="1" applyFont="1" applyBorder="1" applyAlignment="1">
      <alignment vertical="center"/>
    </xf>
    <xf numFmtId="0" fontId="12" fillId="0" borderId="31" xfId="1" applyFont="1" applyBorder="1" applyAlignment="1">
      <alignment vertical="center"/>
    </xf>
    <xf numFmtId="2" fontId="12" fillId="6" borderId="36" xfId="2" applyNumberFormat="1" applyFont="1" applyBorder="1" applyAlignment="1">
      <alignment vertical="center"/>
    </xf>
    <xf numFmtId="2" fontId="12" fillId="6" borderId="37" xfId="2" applyNumberFormat="1" applyFont="1" applyBorder="1" applyAlignment="1">
      <alignment vertical="center"/>
    </xf>
    <xf numFmtId="2" fontId="12" fillId="6" borderId="38" xfId="2" applyNumberFormat="1" applyFont="1" applyBorder="1" applyAlignment="1">
      <alignment vertical="center"/>
    </xf>
    <xf numFmtId="184" fontId="12" fillId="6" borderId="36" xfId="2" applyNumberFormat="1" applyFont="1" applyBorder="1" applyAlignment="1">
      <alignment vertical="center"/>
    </xf>
    <xf numFmtId="2" fontId="12" fillId="0" borderId="30" xfId="1" applyNumberFormat="1" applyFont="1" applyFill="1" applyBorder="1" applyAlignment="1">
      <alignment vertical="center"/>
    </xf>
    <xf numFmtId="182" fontId="12" fillId="6" borderId="38" xfId="2" applyNumberFormat="1" applyFont="1" applyBorder="1" applyAlignment="1">
      <alignment vertical="center"/>
    </xf>
    <xf numFmtId="0" fontId="12" fillId="0" borderId="32" xfId="1" applyFont="1" applyBorder="1" applyAlignment="1">
      <alignment vertical="center"/>
    </xf>
    <xf numFmtId="0" fontId="6" fillId="0" borderId="30" xfId="1" applyFont="1" applyBorder="1" applyAlignment="1">
      <alignment vertical="center"/>
    </xf>
    <xf numFmtId="0" fontId="6" fillId="0" borderId="31" xfId="1" applyFont="1" applyBorder="1" applyAlignment="1">
      <alignment vertical="center"/>
    </xf>
    <xf numFmtId="179" fontId="6" fillId="0" borderId="14" xfId="1" applyNumberFormat="1" applyFont="1" applyBorder="1" applyAlignment="1">
      <alignment vertical="center"/>
    </xf>
    <xf numFmtId="179" fontId="6" fillId="0" borderId="11" xfId="1" applyNumberFormat="1" applyFont="1" applyBorder="1" applyAlignment="1">
      <alignment vertical="center"/>
    </xf>
    <xf numFmtId="179" fontId="6" fillId="0" borderId="35" xfId="1" applyNumberFormat="1" applyFont="1" applyBorder="1" applyAlignment="1">
      <alignment vertical="center"/>
    </xf>
    <xf numFmtId="179" fontId="12" fillId="6" borderId="36" xfId="2" applyNumberFormat="1" applyFont="1" applyBorder="1" applyAlignment="1">
      <alignment vertical="center"/>
    </xf>
    <xf numFmtId="179" fontId="6" fillId="0" borderId="15" xfId="1" applyNumberFormat="1" applyFont="1" applyBorder="1" applyAlignment="1">
      <alignment vertical="center"/>
    </xf>
    <xf numFmtId="179" fontId="6" fillId="0" borderId="16" xfId="1" applyNumberFormat="1" applyFont="1" applyBorder="1" applyAlignment="1">
      <alignment vertical="center"/>
    </xf>
    <xf numFmtId="179" fontId="6" fillId="0" borderId="1" xfId="1" applyNumberFormat="1" applyFont="1" applyBorder="1" applyAlignment="1">
      <alignment vertical="center"/>
    </xf>
    <xf numFmtId="179" fontId="6" fillId="0" borderId="12" xfId="1" applyNumberFormat="1" applyFont="1" applyBorder="1" applyAlignment="1">
      <alignment vertical="center"/>
    </xf>
    <xf numFmtId="179" fontId="6" fillId="0" borderId="33" xfId="1" applyNumberFormat="1" applyFont="1" applyBorder="1" applyAlignment="1">
      <alignment vertical="center"/>
    </xf>
    <xf numFmtId="179" fontId="6" fillId="0" borderId="34" xfId="1" applyNumberFormat="1" applyFont="1" applyBorder="1" applyAlignment="1">
      <alignment vertical="center"/>
    </xf>
    <xf numFmtId="179" fontId="12" fillId="6" borderId="37" xfId="2" applyNumberFormat="1" applyFont="1" applyBorder="1" applyAlignment="1">
      <alignment vertical="center"/>
    </xf>
    <xf numFmtId="179" fontId="12" fillId="6" borderId="38" xfId="2" applyNumberFormat="1" applyFont="1" applyBorder="1" applyAlignment="1">
      <alignment vertical="center"/>
    </xf>
    <xf numFmtId="183" fontId="6" fillId="0" borderId="14" xfId="1" applyNumberFormat="1" applyFont="1" applyBorder="1" applyAlignment="1">
      <alignment vertical="center"/>
    </xf>
    <xf numFmtId="183" fontId="6" fillId="0" borderId="15" xfId="1" applyNumberFormat="1" applyFont="1" applyFill="1" applyBorder="1" applyAlignment="1">
      <alignment vertical="center"/>
    </xf>
    <xf numFmtId="183" fontId="6" fillId="0" borderId="16" xfId="1" applyNumberFormat="1" applyFont="1" applyBorder="1" applyAlignment="1">
      <alignment vertical="center"/>
    </xf>
    <xf numFmtId="183" fontId="6" fillId="0" borderId="11" xfId="1" applyNumberFormat="1" applyFont="1" applyBorder="1" applyAlignment="1">
      <alignment vertical="center"/>
    </xf>
    <xf numFmtId="183" fontId="6" fillId="0" borderId="1" xfId="1" applyNumberFormat="1" applyFont="1" applyFill="1" applyBorder="1" applyAlignment="1">
      <alignment vertical="center"/>
    </xf>
    <xf numFmtId="183" fontId="6" fillId="0" borderId="12" xfId="1" applyNumberFormat="1" applyFont="1" applyBorder="1" applyAlignment="1">
      <alignment vertical="center"/>
    </xf>
    <xf numFmtId="183" fontId="6" fillId="0" borderId="35" xfId="1" applyNumberFormat="1" applyFont="1" applyBorder="1" applyAlignment="1">
      <alignment vertical="center"/>
    </xf>
    <xf numFmtId="183" fontId="6" fillId="0" borderId="33" xfId="1" applyNumberFormat="1" applyFont="1" applyFill="1" applyBorder="1" applyAlignment="1">
      <alignment vertical="center"/>
    </xf>
    <xf numFmtId="183" fontId="6" fillId="0" borderId="34" xfId="1" applyNumberFormat="1" applyFont="1" applyBorder="1" applyAlignment="1">
      <alignment vertical="center"/>
    </xf>
    <xf numFmtId="183" fontId="12" fillId="6" borderId="36" xfId="2" applyNumberFormat="1" applyFont="1" applyBorder="1" applyAlignment="1">
      <alignment vertical="center"/>
    </xf>
    <xf numFmtId="183" fontId="12" fillId="0" borderId="30" xfId="1" applyNumberFormat="1" applyFont="1" applyFill="1" applyBorder="1" applyAlignment="1">
      <alignment vertical="center"/>
    </xf>
    <xf numFmtId="183" fontId="12" fillId="6" borderId="38" xfId="2" applyNumberFormat="1" applyFont="1" applyBorder="1" applyAlignment="1">
      <alignment vertical="center"/>
    </xf>
    <xf numFmtId="14" fontId="0" fillId="0" borderId="0" xfId="0" applyNumberFormat="1">
      <alignment vertical="center"/>
    </xf>
    <xf numFmtId="0" fontId="0" fillId="10" borderId="0" xfId="0" applyFill="1">
      <alignment vertical="center"/>
    </xf>
    <xf numFmtId="180" fontId="0" fillId="0" borderId="0" xfId="0" applyNumberFormat="1">
      <alignment vertical="center"/>
    </xf>
    <xf numFmtId="0" fontId="13" fillId="9" borderId="39" xfId="1" applyFont="1" applyFill="1" applyBorder="1" applyAlignment="1">
      <alignment horizontal="center" vertical="center"/>
    </xf>
    <xf numFmtId="0" fontId="13" fillId="9" borderId="40" xfId="1" applyFont="1" applyFill="1" applyBorder="1" applyAlignment="1">
      <alignment horizontal="center" vertical="center"/>
    </xf>
    <xf numFmtId="180" fontId="0" fillId="0" borderId="33" xfId="0" applyNumberFormat="1" applyBorder="1">
      <alignment vertical="center"/>
    </xf>
    <xf numFmtId="185" fontId="7" fillId="0" borderId="5" xfId="1" applyNumberFormat="1" applyFont="1" applyBorder="1" applyAlignment="1">
      <alignment vertical="center"/>
    </xf>
    <xf numFmtId="0" fontId="3" fillId="10" borderId="0" xfId="0" applyFont="1" applyFill="1" applyAlignment="1">
      <alignment horizontal="center" vertical="center"/>
    </xf>
    <xf numFmtId="182" fontId="7" fillId="0" borderId="6" xfId="1" applyNumberFormat="1" applyFont="1" applyBorder="1" applyAlignment="1">
      <alignment horizontal="center" vertical="center"/>
    </xf>
    <xf numFmtId="0" fontId="7" fillId="0" borderId="44" xfId="1" applyFont="1" applyBorder="1" applyAlignment="1">
      <alignment horizontal="center" vertical="center"/>
    </xf>
    <xf numFmtId="183" fontId="7" fillId="0" borderId="44" xfId="1" applyNumberFormat="1" applyFont="1" applyBorder="1" applyAlignment="1">
      <alignment horizontal="center" vertical="center"/>
    </xf>
    <xf numFmtId="183" fontId="7" fillId="0" borderId="45" xfId="1" applyNumberFormat="1" applyFont="1" applyBorder="1" applyAlignment="1">
      <alignment horizontal="center" vertical="center"/>
    </xf>
    <xf numFmtId="183" fontId="7" fillId="0" borderId="46" xfId="1" applyNumberFormat="1" applyFont="1" applyBorder="1" applyAlignment="1">
      <alignment horizontal="center" vertical="center"/>
    </xf>
    <xf numFmtId="183" fontId="7" fillId="0" borderId="47" xfId="1" applyNumberFormat="1" applyFont="1" applyBorder="1" applyAlignment="1">
      <alignment horizontal="center" vertical="center"/>
    </xf>
    <xf numFmtId="183" fontId="7" fillId="0" borderId="48" xfId="1" applyNumberFormat="1" applyFont="1" applyBorder="1" applyAlignment="1">
      <alignment horizontal="center" vertical="center"/>
    </xf>
    <xf numFmtId="183" fontId="7" fillId="0" borderId="50" xfId="1" applyNumberFormat="1" applyFont="1" applyBorder="1" applyAlignment="1">
      <alignment horizontal="center" vertical="center"/>
    </xf>
    <xf numFmtId="183" fontId="7" fillId="0" borderId="49" xfId="1" applyNumberFormat="1" applyFont="1" applyBorder="1" applyAlignment="1">
      <alignment horizontal="center" vertical="center"/>
    </xf>
    <xf numFmtId="183" fontId="7" fillId="0" borderId="51" xfId="1" applyNumberFormat="1" applyFont="1" applyBorder="1" applyAlignment="1">
      <alignment horizontal="center" vertical="center"/>
    </xf>
    <xf numFmtId="182" fontId="7" fillId="0" borderId="52" xfId="1" applyNumberFormat="1" applyFont="1" applyBorder="1" applyAlignment="1">
      <alignment horizontal="center" vertical="center"/>
    </xf>
    <xf numFmtId="182" fontId="7" fillId="0" borderId="49" xfId="1" applyNumberFormat="1" applyFont="1" applyBorder="1" applyAlignment="1">
      <alignment horizontal="center" vertical="center"/>
    </xf>
    <xf numFmtId="0" fontId="7" fillId="0" borderId="53" xfId="1" applyFont="1" applyBorder="1" applyAlignment="1">
      <alignment vertical="center"/>
    </xf>
    <xf numFmtId="0" fontId="7" fillId="0" borderId="46" xfId="1" applyFont="1" applyBorder="1" applyAlignment="1">
      <alignment horizontal="center" vertical="center"/>
    </xf>
    <xf numFmtId="0" fontId="7" fillId="0" borderId="47" xfId="1" applyFont="1" applyBorder="1" applyAlignment="1">
      <alignment horizontal="center" vertical="center"/>
    </xf>
    <xf numFmtId="0" fontId="7" fillId="0" borderId="55" xfId="1" applyFont="1" applyBorder="1" applyAlignment="1">
      <alignment horizontal="center" vertical="center"/>
    </xf>
    <xf numFmtId="0" fontId="7" fillId="0" borderId="48" xfId="1" applyFont="1" applyBorder="1" applyAlignment="1">
      <alignment horizontal="center" vertical="center"/>
    </xf>
    <xf numFmtId="0" fontId="7" fillId="0" borderId="56" xfId="1" applyFont="1" applyBorder="1" applyAlignment="1">
      <alignment horizontal="center" vertical="center"/>
    </xf>
    <xf numFmtId="0" fontId="13" fillId="9" borderId="57" xfId="1" applyFont="1" applyFill="1" applyBorder="1" applyAlignment="1">
      <alignment horizontal="center" vertical="center"/>
    </xf>
    <xf numFmtId="0" fontId="13" fillId="9" borderId="58" xfId="1" applyFont="1" applyFill="1" applyBorder="1" applyAlignment="1">
      <alignment horizontal="center" vertical="center"/>
    </xf>
    <xf numFmtId="0" fontId="13" fillId="9" borderId="59" xfId="1" applyFont="1" applyFill="1" applyBorder="1" applyAlignment="1">
      <alignment horizontal="center" vertical="center"/>
    </xf>
    <xf numFmtId="0" fontId="7" fillId="0" borderId="50" xfId="1" applyFont="1" applyBorder="1" applyAlignment="1">
      <alignment horizontal="center" vertical="center"/>
    </xf>
    <xf numFmtId="182" fontId="7" fillId="0" borderId="51" xfId="1" applyNumberFormat="1" applyFont="1" applyBorder="1" applyAlignment="1">
      <alignment horizontal="center" vertical="center"/>
    </xf>
    <xf numFmtId="182" fontId="7" fillId="0" borderId="45" xfId="1" applyNumberFormat="1" applyFont="1" applyBorder="1" applyAlignment="1">
      <alignment horizontal="center" vertical="center"/>
    </xf>
    <xf numFmtId="182" fontId="7" fillId="0" borderId="56" xfId="1" applyNumberFormat="1" applyFont="1" applyBorder="1" applyAlignment="1">
      <alignment horizontal="center" vertical="center"/>
    </xf>
    <xf numFmtId="182" fontId="7" fillId="0" borderId="47" xfId="1" applyNumberFormat="1" applyFont="1" applyBorder="1" applyAlignment="1">
      <alignment horizontal="center" vertical="center"/>
    </xf>
    <xf numFmtId="182" fontId="7" fillId="0" borderId="48" xfId="1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7" fillId="0" borderId="60" xfId="0" applyFont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17" fillId="11" borderId="6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13" fillId="9" borderId="17" xfId="1" applyFont="1" applyFill="1" applyBorder="1" applyAlignment="1">
      <alignment horizontal="center" vertical="center"/>
    </xf>
    <xf numFmtId="0" fontId="13" fillId="9" borderId="18" xfId="1" applyFont="1" applyFill="1" applyBorder="1" applyAlignment="1">
      <alignment horizontal="center" vertical="center"/>
    </xf>
    <xf numFmtId="0" fontId="13" fillId="9" borderId="22" xfId="1" applyFont="1" applyFill="1" applyBorder="1" applyAlignment="1">
      <alignment horizontal="center" vertical="center"/>
    </xf>
    <xf numFmtId="0" fontId="13" fillId="9" borderId="21" xfId="1" applyFont="1" applyFill="1" applyBorder="1" applyAlignment="1">
      <alignment horizontal="center" vertical="center"/>
    </xf>
    <xf numFmtId="0" fontId="13" fillId="9" borderId="19" xfId="1" applyFont="1" applyFill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8" fillId="0" borderId="7" xfId="1" applyFont="1" applyBorder="1"/>
    <xf numFmtId="0" fontId="8" fillId="0" borderId="6" xfId="1" applyFont="1" applyBorder="1"/>
    <xf numFmtId="0" fontId="7" fillId="0" borderId="54" xfId="1" applyFont="1" applyBorder="1" applyAlignment="1">
      <alignment horizontal="center" vertical="center"/>
    </xf>
    <xf numFmtId="0" fontId="8" fillId="0" borderId="42" xfId="1" applyFont="1" applyBorder="1"/>
    <xf numFmtId="0" fontId="7" fillId="0" borderId="41" xfId="1" applyFont="1" applyBorder="1" applyAlignment="1">
      <alignment horizontal="center" vertical="center"/>
    </xf>
    <xf numFmtId="0" fontId="8" fillId="0" borderId="43" xfId="1" applyFont="1" applyBorder="1"/>
    <xf numFmtId="0" fontId="7" fillId="0" borderId="42" xfId="1" applyFont="1" applyBorder="1" applyAlignment="1">
      <alignment horizontal="center" vertical="center"/>
    </xf>
  </cellXfs>
  <cellStyles count="7">
    <cellStyle name="기본" xfId="0" builtinId="0"/>
    <cellStyle name="기본 2" xfId="1"/>
    <cellStyle name="노트" xfId="2" builtinId="10"/>
    <cellStyle name="열어 본 하이퍼링크" xfId="4" builtinId="9" hidden="1"/>
    <cellStyle name="열어 본 하이퍼링크" xfId="6" builtinId="9" hidden="1"/>
    <cellStyle name="하이퍼링크" xfId="3" builtinId="8" hidden="1"/>
    <cellStyle name="하이퍼링크" xfId="5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Sheet1!$B$12:$M$12</c:f>
              <c:numCache>
                <c:formatCode>0.0000</c:formatCode>
                <c:ptCount val="12"/>
                <c:pt idx="0">
                  <c:v>0.014</c:v>
                </c:pt>
                <c:pt idx="1">
                  <c:v>0.017</c:v>
                </c:pt>
                <c:pt idx="2">
                  <c:v>3.005</c:v>
                </c:pt>
                <c:pt idx="3">
                  <c:v>0.916</c:v>
                </c:pt>
                <c:pt idx="4">
                  <c:v>0.883</c:v>
                </c:pt>
                <c:pt idx="5">
                  <c:v>0.8995</c:v>
                </c:pt>
                <c:pt idx="6">
                  <c:v>0.012</c:v>
                </c:pt>
                <c:pt idx="7">
                  <c:v>0.012</c:v>
                </c:pt>
                <c:pt idx="8">
                  <c:v>3.618</c:v>
                </c:pt>
                <c:pt idx="9">
                  <c:v>0.021</c:v>
                </c:pt>
                <c:pt idx="10">
                  <c:v>0.029</c:v>
                </c:pt>
                <c:pt idx="11">
                  <c:v>3.698</c:v>
                </c:pt>
              </c:numCache>
            </c:numRef>
          </c:xVal>
          <c:yVal>
            <c:numRef>
              <c:f>Sheet1!$B$13:$M$13</c:f>
              <c:numCache>
                <c:formatCode>0.0000</c:formatCode>
                <c:ptCount val="12"/>
                <c:pt idx="0">
                  <c:v>0.028</c:v>
                </c:pt>
                <c:pt idx="1">
                  <c:v>0.028</c:v>
                </c:pt>
                <c:pt idx="2">
                  <c:v>3.675</c:v>
                </c:pt>
                <c:pt idx="3">
                  <c:v>0.217</c:v>
                </c:pt>
                <c:pt idx="4">
                  <c:v>0.217</c:v>
                </c:pt>
                <c:pt idx="5">
                  <c:v>0.217</c:v>
                </c:pt>
                <c:pt idx="6">
                  <c:v>0.044</c:v>
                </c:pt>
                <c:pt idx="7">
                  <c:v>0.048</c:v>
                </c:pt>
                <c:pt idx="8">
                  <c:v>3.631</c:v>
                </c:pt>
                <c:pt idx="9">
                  <c:v>0.012</c:v>
                </c:pt>
                <c:pt idx="10">
                  <c:v>0.013</c:v>
                </c:pt>
                <c:pt idx="11">
                  <c:v>3.527</c:v>
                </c:pt>
              </c:numCache>
            </c:numRef>
          </c:yVal>
          <c:smooth val="0"/>
        </c:ser>
        <c:ser>
          <c:idx val="1"/>
          <c:order val="1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Sheet1!$B$12:$M$12</c:f>
              <c:numCache>
                <c:formatCode>0.0000</c:formatCode>
                <c:ptCount val="12"/>
                <c:pt idx="0">
                  <c:v>0.014</c:v>
                </c:pt>
                <c:pt idx="1">
                  <c:v>0.017</c:v>
                </c:pt>
                <c:pt idx="2">
                  <c:v>3.005</c:v>
                </c:pt>
                <c:pt idx="3">
                  <c:v>0.916</c:v>
                </c:pt>
                <c:pt idx="4">
                  <c:v>0.883</c:v>
                </c:pt>
                <c:pt idx="5">
                  <c:v>0.8995</c:v>
                </c:pt>
                <c:pt idx="6">
                  <c:v>0.012</c:v>
                </c:pt>
                <c:pt idx="7">
                  <c:v>0.012</c:v>
                </c:pt>
                <c:pt idx="8">
                  <c:v>3.618</c:v>
                </c:pt>
                <c:pt idx="9">
                  <c:v>0.021</c:v>
                </c:pt>
                <c:pt idx="10">
                  <c:v>0.029</c:v>
                </c:pt>
                <c:pt idx="11">
                  <c:v>3.698</c:v>
                </c:pt>
              </c:numCache>
            </c:numRef>
          </c:xVal>
          <c:yVal>
            <c:numRef>
              <c:f>Sheet1!$B$14:$M$14</c:f>
              <c:numCache>
                <c:formatCode>0.0000</c:formatCode>
                <c:ptCount val="12"/>
                <c:pt idx="0">
                  <c:v>0.013</c:v>
                </c:pt>
                <c:pt idx="1">
                  <c:v>0.013</c:v>
                </c:pt>
                <c:pt idx="2">
                  <c:v>3.592</c:v>
                </c:pt>
                <c:pt idx="3">
                  <c:v>0.052</c:v>
                </c:pt>
                <c:pt idx="4">
                  <c:v>0.05</c:v>
                </c:pt>
                <c:pt idx="5">
                  <c:v>0.051</c:v>
                </c:pt>
                <c:pt idx="6">
                  <c:v>0.013</c:v>
                </c:pt>
                <c:pt idx="7">
                  <c:v>0.017</c:v>
                </c:pt>
                <c:pt idx="8">
                  <c:v>3.616</c:v>
                </c:pt>
                <c:pt idx="9">
                  <c:v>0.013</c:v>
                </c:pt>
                <c:pt idx="10">
                  <c:v>0.015</c:v>
                </c:pt>
                <c:pt idx="11">
                  <c:v>3.617</c:v>
                </c:pt>
              </c:numCache>
            </c:numRef>
          </c:yVal>
          <c:smooth val="0"/>
        </c:ser>
        <c:ser>
          <c:idx val="2"/>
          <c:order val="2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Sheet1!$B$12:$M$12</c:f>
              <c:numCache>
                <c:formatCode>0.0000</c:formatCode>
                <c:ptCount val="12"/>
                <c:pt idx="0">
                  <c:v>0.014</c:v>
                </c:pt>
                <c:pt idx="1">
                  <c:v>0.017</c:v>
                </c:pt>
                <c:pt idx="2">
                  <c:v>3.005</c:v>
                </c:pt>
                <c:pt idx="3">
                  <c:v>0.916</c:v>
                </c:pt>
                <c:pt idx="4">
                  <c:v>0.883</c:v>
                </c:pt>
                <c:pt idx="5">
                  <c:v>0.8995</c:v>
                </c:pt>
                <c:pt idx="6">
                  <c:v>0.012</c:v>
                </c:pt>
                <c:pt idx="7">
                  <c:v>0.012</c:v>
                </c:pt>
                <c:pt idx="8">
                  <c:v>3.618</c:v>
                </c:pt>
                <c:pt idx="9">
                  <c:v>0.021</c:v>
                </c:pt>
                <c:pt idx="10">
                  <c:v>0.029</c:v>
                </c:pt>
                <c:pt idx="11">
                  <c:v>3.698</c:v>
                </c:pt>
              </c:numCache>
            </c:numRef>
          </c:xVal>
          <c:yVal>
            <c:numRef>
              <c:f>Sheet1!$B$15:$M$15</c:f>
              <c:numCache>
                <c:formatCode>0.0000</c:formatCode>
                <c:ptCount val="12"/>
                <c:pt idx="0">
                  <c:v>0.019</c:v>
                </c:pt>
                <c:pt idx="1">
                  <c:v>0.019</c:v>
                </c:pt>
                <c:pt idx="2">
                  <c:v>3.629</c:v>
                </c:pt>
                <c:pt idx="3">
                  <c:v>0.007</c:v>
                </c:pt>
                <c:pt idx="4">
                  <c:v>0.009</c:v>
                </c:pt>
                <c:pt idx="5">
                  <c:v>0.008</c:v>
                </c:pt>
                <c:pt idx="6">
                  <c:v>0.029</c:v>
                </c:pt>
                <c:pt idx="7">
                  <c:v>0.21</c:v>
                </c:pt>
                <c:pt idx="8">
                  <c:v>3.654</c:v>
                </c:pt>
                <c:pt idx="9">
                  <c:v>0.023</c:v>
                </c:pt>
                <c:pt idx="10">
                  <c:v>0.021</c:v>
                </c:pt>
                <c:pt idx="11">
                  <c:v>3.693</c:v>
                </c:pt>
              </c:numCache>
            </c:numRef>
          </c:yVal>
          <c:smooth val="0"/>
        </c:ser>
        <c:ser>
          <c:idx val="3"/>
          <c:order val="3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Sheet1!$B$12:$M$12</c:f>
              <c:numCache>
                <c:formatCode>0.0000</c:formatCode>
                <c:ptCount val="12"/>
                <c:pt idx="0">
                  <c:v>0.014</c:v>
                </c:pt>
                <c:pt idx="1">
                  <c:v>0.017</c:v>
                </c:pt>
                <c:pt idx="2">
                  <c:v>3.005</c:v>
                </c:pt>
                <c:pt idx="3">
                  <c:v>0.916</c:v>
                </c:pt>
                <c:pt idx="4">
                  <c:v>0.883</c:v>
                </c:pt>
                <c:pt idx="5">
                  <c:v>0.8995</c:v>
                </c:pt>
                <c:pt idx="6">
                  <c:v>0.012</c:v>
                </c:pt>
                <c:pt idx="7">
                  <c:v>0.012</c:v>
                </c:pt>
                <c:pt idx="8">
                  <c:v>3.618</c:v>
                </c:pt>
                <c:pt idx="9">
                  <c:v>0.021</c:v>
                </c:pt>
                <c:pt idx="10">
                  <c:v>0.029</c:v>
                </c:pt>
                <c:pt idx="11">
                  <c:v>3.698</c:v>
                </c:pt>
              </c:numCache>
            </c:numRef>
          </c:xVal>
          <c:yVal>
            <c:numRef>
              <c:f>Sheet1!$B$16:$M$16</c:f>
              <c:numCache>
                <c:formatCode>0.0000</c:formatCode>
                <c:ptCount val="12"/>
                <c:pt idx="0">
                  <c:v>0.014</c:v>
                </c:pt>
                <c:pt idx="1">
                  <c:v>0.37</c:v>
                </c:pt>
                <c:pt idx="2">
                  <c:v>3.691</c:v>
                </c:pt>
                <c:pt idx="3">
                  <c:v>0.014</c:v>
                </c:pt>
                <c:pt idx="4">
                  <c:v>3.022</c:v>
                </c:pt>
                <c:pt idx="5">
                  <c:v>3.748</c:v>
                </c:pt>
                <c:pt idx="6">
                  <c:v>0.011</c:v>
                </c:pt>
                <c:pt idx="7">
                  <c:v>0.011</c:v>
                </c:pt>
                <c:pt idx="8">
                  <c:v>3.64</c:v>
                </c:pt>
                <c:pt idx="9">
                  <c:v>0.01</c:v>
                </c:pt>
                <c:pt idx="10">
                  <c:v>0.014</c:v>
                </c:pt>
                <c:pt idx="11">
                  <c:v>4.073</c:v>
                </c:pt>
              </c:numCache>
            </c:numRef>
          </c:yVal>
          <c:smooth val="0"/>
        </c:ser>
        <c:ser>
          <c:idx val="4"/>
          <c:order val="4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Sheet1!$B$12:$M$12</c:f>
              <c:numCache>
                <c:formatCode>0.0000</c:formatCode>
                <c:ptCount val="12"/>
                <c:pt idx="0">
                  <c:v>0.014</c:v>
                </c:pt>
                <c:pt idx="1">
                  <c:v>0.017</c:v>
                </c:pt>
                <c:pt idx="2">
                  <c:v>3.005</c:v>
                </c:pt>
                <c:pt idx="3">
                  <c:v>0.916</c:v>
                </c:pt>
                <c:pt idx="4">
                  <c:v>0.883</c:v>
                </c:pt>
                <c:pt idx="5">
                  <c:v>0.8995</c:v>
                </c:pt>
                <c:pt idx="6">
                  <c:v>0.012</c:v>
                </c:pt>
                <c:pt idx="7">
                  <c:v>0.012</c:v>
                </c:pt>
                <c:pt idx="8">
                  <c:v>3.618</c:v>
                </c:pt>
                <c:pt idx="9">
                  <c:v>0.021</c:v>
                </c:pt>
                <c:pt idx="10">
                  <c:v>0.029</c:v>
                </c:pt>
                <c:pt idx="11">
                  <c:v>3.698</c:v>
                </c:pt>
              </c:numCache>
            </c:numRef>
          </c:xVal>
          <c:yVal>
            <c:numRef>
              <c:f>Sheet1!$B$17:$M$17</c:f>
              <c:numCache>
                <c:formatCode>0.0000</c:formatCode>
                <c:ptCount val="12"/>
                <c:pt idx="0">
                  <c:v>0.015</c:v>
                </c:pt>
                <c:pt idx="1">
                  <c:v>0.014</c:v>
                </c:pt>
                <c:pt idx="2">
                  <c:v>3.573</c:v>
                </c:pt>
                <c:pt idx="3">
                  <c:v>0.013</c:v>
                </c:pt>
                <c:pt idx="4">
                  <c:v>0.017</c:v>
                </c:pt>
                <c:pt idx="5">
                  <c:v>3.443</c:v>
                </c:pt>
                <c:pt idx="6">
                  <c:v>0.044</c:v>
                </c:pt>
                <c:pt idx="7">
                  <c:v>0.173</c:v>
                </c:pt>
                <c:pt idx="8">
                  <c:v>3.773</c:v>
                </c:pt>
                <c:pt idx="9">
                  <c:v>0.014</c:v>
                </c:pt>
                <c:pt idx="10">
                  <c:v>0.019</c:v>
                </c:pt>
                <c:pt idx="11">
                  <c:v>3.726</c:v>
                </c:pt>
              </c:numCache>
            </c:numRef>
          </c:yVal>
          <c:smooth val="0"/>
        </c:ser>
        <c:ser>
          <c:idx val="5"/>
          <c:order val="5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Sheet1!$B$12:$M$12</c:f>
              <c:numCache>
                <c:formatCode>0.0000</c:formatCode>
                <c:ptCount val="12"/>
                <c:pt idx="0">
                  <c:v>0.014</c:v>
                </c:pt>
                <c:pt idx="1">
                  <c:v>0.017</c:v>
                </c:pt>
                <c:pt idx="2">
                  <c:v>3.005</c:v>
                </c:pt>
                <c:pt idx="3">
                  <c:v>0.916</c:v>
                </c:pt>
                <c:pt idx="4">
                  <c:v>0.883</c:v>
                </c:pt>
                <c:pt idx="5">
                  <c:v>0.8995</c:v>
                </c:pt>
                <c:pt idx="6">
                  <c:v>0.012</c:v>
                </c:pt>
                <c:pt idx="7">
                  <c:v>0.012</c:v>
                </c:pt>
                <c:pt idx="8">
                  <c:v>3.618</c:v>
                </c:pt>
                <c:pt idx="9">
                  <c:v>0.021</c:v>
                </c:pt>
                <c:pt idx="10">
                  <c:v>0.029</c:v>
                </c:pt>
                <c:pt idx="11">
                  <c:v>3.698</c:v>
                </c:pt>
              </c:numCache>
            </c:numRef>
          </c:xVal>
          <c:yVal>
            <c:numRef>
              <c:f>Sheet1!$B$18:$M$18</c:f>
              <c:numCache>
                <c:formatCode>0.0000</c:formatCode>
                <c:ptCount val="12"/>
                <c:pt idx="0">
                  <c:v>0.01</c:v>
                </c:pt>
                <c:pt idx="1">
                  <c:v>0.009</c:v>
                </c:pt>
                <c:pt idx="2">
                  <c:v>3.662</c:v>
                </c:pt>
                <c:pt idx="3">
                  <c:v>0.021</c:v>
                </c:pt>
                <c:pt idx="4">
                  <c:v>0.012</c:v>
                </c:pt>
                <c:pt idx="5">
                  <c:v>3.717</c:v>
                </c:pt>
                <c:pt idx="6">
                  <c:v>0.014</c:v>
                </c:pt>
                <c:pt idx="7">
                  <c:v>0.014</c:v>
                </c:pt>
                <c:pt idx="8">
                  <c:v>2.295</c:v>
                </c:pt>
                <c:pt idx="9">
                  <c:v>0.064</c:v>
                </c:pt>
                <c:pt idx="10">
                  <c:v>0.105</c:v>
                </c:pt>
                <c:pt idx="11">
                  <c:v>3.877</c:v>
                </c:pt>
              </c:numCache>
            </c:numRef>
          </c:yVal>
          <c:smooth val="0"/>
        </c:ser>
        <c:ser>
          <c:idx val="6"/>
          <c:order val="6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Sheet1!$B$12:$M$12</c:f>
              <c:numCache>
                <c:formatCode>0.0000</c:formatCode>
                <c:ptCount val="12"/>
                <c:pt idx="0">
                  <c:v>0.014</c:v>
                </c:pt>
                <c:pt idx="1">
                  <c:v>0.017</c:v>
                </c:pt>
                <c:pt idx="2">
                  <c:v>3.005</c:v>
                </c:pt>
                <c:pt idx="3">
                  <c:v>0.916</c:v>
                </c:pt>
                <c:pt idx="4">
                  <c:v>0.883</c:v>
                </c:pt>
                <c:pt idx="5">
                  <c:v>0.8995</c:v>
                </c:pt>
                <c:pt idx="6">
                  <c:v>0.012</c:v>
                </c:pt>
                <c:pt idx="7">
                  <c:v>0.012</c:v>
                </c:pt>
                <c:pt idx="8">
                  <c:v>3.618</c:v>
                </c:pt>
                <c:pt idx="9">
                  <c:v>0.021</c:v>
                </c:pt>
                <c:pt idx="10">
                  <c:v>0.029</c:v>
                </c:pt>
                <c:pt idx="11">
                  <c:v>3.698</c:v>
                </c:pt>
              </c:numCache>
            </c:numRef>
          </c:xVal>
          <c:yVal>
            <c:numRef>
              <c:f>Sheet1!$B$19:$M$19</c:f>
              <c:numCache>
                <c:formatCode>0.0000</c:formatCode>
                <c:ptCount val="12"/>
                <c:pt idx="0">
                  <c:v>0.041</c:v>
                </c:pt>
                <c:pt idx="1">
                  <c:v>0.036</c:v>
                </c:pt>
                <c:pt idx="2">
                  <c:v>3.814</c:v>
                </c:pt>
                <c:pt idx="3">
                  <c:v>0.019</c:v>
                </c:pt>
                <c:pt idx="4">
                  <c:v>0.024</c:v>
                </c:pt>
                <c:pt idx="5">
                  <c:v>3.653</c:v>
                </c:pt>
                <c:pt idx="6">
                  <c:v>0.085</c:v>
                </c:pt>
                <c:pt idx="7">
                  <c:v>0.015</c:v>
                </c:pt>
                <c:pt idx="8">
                  <c:v>3.677</c:v>
                </c:pt>
                <c:pt idx="9">
                  <c:v>0.01</c:v>
                </c:pt>
                <c:pt idx="10">
                  <c:v>0.013</c:v>
                </c:pt>
                <c:pt idx="11">
                  <c:v>3.748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68368"/>
        <c:axId val="358659456"/>
      </c:scatterChart>
      <c:valAx>
        <c:axId val="32596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659456"/>
        <c:crosses val="autoZero"/>
        <c:crossBetween val="midCat"/>
      </c:valAx>
      <c:valAx>
        <c:axId val="3586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596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586865854097"/>
                  <c:y val="-0.23245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'std calc'!$F$11:$F$13</c:f>
              <c:numCache>
                <c:formatCode>0.000000</c:formatCode>
                <c:ptCount val="3"/>
                <c:pt idx="0">
                  <c:v>-0.0459988323184298</c:v>
                </c:pt>
                <c:pt idx="1">
                  <c:v>-0.66354026615147</c:v>
                </c:pt>
                <c:pt idx="2">
                  <c:v>-1.292429823902063</c:v>
                </c:pt>
              </c:numCache>
            </c:numRef>
          </c:xVal>
          <c:yVal>
            <c:numRef>
              <c:f>'std calc'!$H$11:$H$13</c:f>
              <c:numCache>
                <c:formatCode>0.00000000000000000000</c:formatCode>
                <c:ptCount val="3"/>
                <c:pt idx="0">
                  <c:v>0.602059991327962</c:v>
                </c:pt>
                <c:pt idx="1">
                  <c:v>0.0</c:v>
                </c:pt>
                <c:pt idx="2">
                  <c:v>-0.602059991327962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45264"/>
        <c:axId val="357047584"/>
      </c:scatterChart>
      <c:valAx>
        <c:axId val="35704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7047584"/>
        <c:crosses val="autoZero"/>
        <c:crossBetween val="midCat"/>
      </c:valAx>
      <c:valAx>
        <c:axId val="3570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704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898512685914"/>
                  <c:y val="0.661951909476662"/>
                </c:manualLayout>
              </c:layout>
              <c:numFmt formatCode="General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'std calc'!$H$32:$H$34</c:f>
              <c:numCache>
                <c:formatCode>0.00000000000000000000</c:formatCode>
                <c:ptCount val="3"/>
                <c:pt idx="0">
                  <c:v>1.386294361119891</c:v>
                </c:pt>
                <c:pt idx="1">
                  <c:v>0.0</c:v>
                </c:pt>
                <c:pt idx="2">
                  <c:v>-1.386294361119891</c:v>
                </c:pt>
              </c:numCache>
            </c:numRef>
          </c:xVal>
          <c:yVal>
            <c:numRef>
              <c:f>'std calc'!$F$32:$F$34</c:f>
              <c:numCache>
                <c:formatCode>0.000000</c:formatCode>
                <c:ptCount val="3"/>
                <c:pt idx="0">
                  <c:v>-0.105916225591549</c:v>
                </c:pt>
                <c:pt idx="1">
                  <c:v>-1.527857925441678</c:v>
                </c:pt>
                <c:pt idx="2">
                  <c:v>-2.975929646257811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68672"/>
        <c:axId val="360470992"/>
      </c:scatterChart>
      <c:valAx>
        <c:axId val="360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0470992"/>
        <c:crosses val="autoZero"/>
        <c:crossBetween val="midCat"/>
      </c:valAx>
      <c:valAx>
        <c:axId val="3604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0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32648066812242"/>
                  <c:y val="-0.016348773841961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ko-KR"/>
                </a:p>
              </c:txPr>
            </c:trendlineLbl>
          </c:trendline>
          <c:xVal>
            <c:numRef>
              <c:f>'mtrl calc'!$G$14:$G$16</c:f>
              <c:numCache>
                <c:formatCode>General</c:formatCode>
                <c:ptCount val="3"/>
                <c:pt idx="0">
                  <c:v>-0.0459988323184298</c:v>
                </c:pt>
                <c:pt idx="1">
                  <c:v>-0.66354026615147</c:v>
                </c:pt>
                <c:pt idx="2">
                  <c:v>-1.292429823902063</c:v>
                </c:pt>
              </c:numCache>
            </c:numRef>
          </c:xVal>
          <c:yVal>
            <c:numRef>
              <c:f>'mtrl calc'!$H$14:$H$16</c:f>
              <c:numCache>
                <c:formatCode>General</c:formatCode>
                <c:ptCount val="3"/>
                <c:pt idx="0">
                  <c:v>0.602059991327962</c:v>
                </c:pt>
                <c:pt idx="1">
                  <c:v>0.0</c:v>
                </c:pt>
                <c:pt idx="2">
                  <c:v>-0.602059991327962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01664"/>
        <c:axId val="360503984"/>
      </c:scatterChart>
      <c:valAx>
        <c:axId val="36050166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ko-KR"/>
          </a:p>
        </c:txPr>
        <c:crossAx val="360503984"/>
        <c:crosses val="autoZero"/>
        <c:crossBetween val="midCat"/>
      </c:valAx>
      <c:valAx>
        <c:axId val="360503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ko-KR"/>
          </a:p>
        </c:txPr>
        <c:crossAx val="360501664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421492133445417"/>
                  <c:y val="-0.14827522581475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ko-KR"/>
                </a:p>
              </c:txPr>
            </c:trendlineLbl>
          </c:trendline>
          <c:xVal>
            <c:numRef>
              <c:f>'mtrl calc (2)'!$G$14:$G$16</c:f>
              <c:numCache>
                <c:formatCode>General</c:formatCode>
                <c:ptCount val="3"/>
                <c:pt idx="0">
                  <c:v>-0.0291883891274822</c:v>
                </c:pt>
                <c:pt idx="1">
                  <c:v>-0.570247719997592</c:v>
                </c:pt>
                <c:pt idx="2">
                  <c:v>-1.065501548756432</c:v>
                </c:pt>
              </c:numCache>
            </c:numRef>
          </c:xVal>
          <c:yVal>
            <c:numRef>
              <c:f>'mtrl calc (2)'!$H$14:$H$16</c:f>
              <c:numCache>
                <c:formatCode>General</c:formatCode>
                <c:ptCount val="3"/>
                <c:pt idx="0">
                  <c:v>0.602059991327962</c:v>
                </c:pt>
                <c:pt idx="1">
                  <c:v>0.0</c:v>
                </c:pt>
                <c:pt idx="2">
                  <c:v>-0.602059991327962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37744"/>
        <c:axId val="360540064"/>
      </c:scatterChart>
      <c:valAx>
        <c:axId val="36053774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ko-KR"/>
          </a:p>
        </c:txPr>
        <c:crossAx val="360540064"/>
        <c:crosses val="autoZero"/>
        <c:crossBetween val="midCat"/>
      </c:valAx>
      <c:valAx>
        <c:axId val="360540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ko-KR"/>
          </a:p>
        </c:txPr>
        <c:crossAx val="360537744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7.png"/><Relationship Id="rId3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7.png"/><Relationship Id="rId3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26</xdr:col>
      <xdr:colOff>546100</xdr:colOff>
      <xdr:row>20</xdr:row>
      <xdr:rowOff>190500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00" y="0"/>
          <a:ext cx="8470900" cy="4508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20</xdr:row>
      <xdr:rowOff>203200</xdr:rowOff>
    </xdr:from>
    <xdr:to>
      <xdr:col>26</xdr:col>
      <xdr:colOff>533400</xdr:colOff>
      <xdr:row>41</xdr:row>
      <xdr:rowOff>165100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5600" y="4521200"/>
          <a:ext cx="8458200" cy="4495800"/>
        </a:xfrm>
        <a:prstGeom prst="rect">
          <a:avLst/>
        </a:prstGeom>
      </xdr:spPr>
    </xdr:pic>
    <xdr:clientData/>
  </xdr:twoCellAnchor>
  <xdr:twoCellAnchor>
    <xdr:from>
      <xdr:col>5</xdr:col>
      <xdr:colOff>603250</xdr:colOff>
      <xdr:row>38</xdr:row>
      <xdr:rowOff>38100</xdr:rowOff>
    </xdr:from>
    <xdr:to>
      <xdr:col>12</xdr:col>
      <xdr:colOff>552450</xdr:colOff>
      <xdr:row>50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0</xdr:colOff>
      <xdr:row>43</xdr:row>
      <xdr:rowOff>12700</xdr:rowOff>
    </xdr:from>
    <xdr:to>
      <xdr:col>26</xdr:col>
      <xdr:colOff>571500</xdr:colOff>
      <xdr:row>64</xdr:row>
      <xdr:rowOff>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45600" y="9296400"/>
          <a:ext cx="8496300" cy="45212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65</xdr:row>
      <xdr:rowOff>12700</xdr:rowOff>
    </xdr:from>
    <xdr:to>
      <xdr:col>26</xdr:col>
      <xdr:colOff>558800</xdr:colOff>
      <xdr:row>85</xdr:row>
      <xdr:rowOff>203200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45600" y="14046200"/>
          <a:ext cx="8483600" cy="4508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596900</xdr:colOff>
      <xdr:row>11</xdr:row>
      <xdr:rowOff>177800</xdr:rowOff>
    </xdr:from>
    <xdr:to>
      <xdr:col>20</xdr:col>
      <xdr:colOff>406400</xdr:colOff>
      <xdr:row>45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0" y="2552700"/>
          <a:ext cx="9715500" cy="7200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15</xdr:row>
      <xdr:rowOff>19050</xdr:rowOff>
    </xdr:from>
    <xdr:to>
      <xdr:col>7</xdr:col>
      <xdr:colOff>622300</xdr:colOff>
      <xdr:row>27</xdr:row>
      <xdr:rowOff>171450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35</xdr:row>
      <xdr:rowOff>82550</xdr:rowOff>
    </xdr:from>
    <xdr:to>
      <xdr:col>6</xdr:col>
      <xdr:colOff>495300</xdr:colOff>
      <xdr:row>56</xdr:row>
      <xdr:rowOff>38100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622300</xdr:colOff>
      <xdr:row>35</xdr:row>
      <xdr:rowOff>76200</xdr:rowOff>
    </xdr:from>
    <xdr:to>
      <xdr:col>15</xdr:col>
      <xdr:colOff>787400</xdr:colOff>
      <xdr:row>58</xdr:row>
      <xdr:rowOff>152400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75300" y="7632700"/>
          <a:ext cx="8661400" cy="5041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19</xdr:row>
      <xdr:rowOff>76200</xdr:rowOff>
    </xdr:from>
    <xdr:to>
      <xdr:col>6</xdr:col>
      <xdr:colOff>552450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10</xdr:col>
      <xdr:colOff>63500</xdr:colOff>
      <xdr:row>45</xdr:row>
      <xdr:rowOff>150366</xdr:rowOff>
    </xdr:from>
    <xdr:to>
      <xdr:col>21</xdr:col>
      <xdr:colOff>381000</xdr:colOff>
      <xdr:row>77</xdr:row>
      <xdr:rowOff>29716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9000" t="19760" r="22700" b="22280"/>
        <a:stretch>
          <a:fillRect/>
        </a:stretch>
      </xdr:blipFill>
      <xdr:spPr bwMode="auto">
        <a:xfrm>
          <a:off x="7645400" y="9294366"/>
          <a:ext cx="8509000" cy="6381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101599</xdr:colOff>
      <xdr:row>61</xdr:row>
      <xdr:rowOff>172782</xdr:rowOff>
    </xdr:from>
    <xdr:to>
      <xdr:col>20</xdr:col>
      <xdr:colOff>68166</xdr:colOff>
      <xdr:row>62</xdr:row>
      <xdr:rowOff>193318</xdr:rowOff>
    </xdr:to>
    <xdr:sp macro="" textlink="">
      <xdr:nvSpPr>
        <xdr:cNvPr id="4" name="직사각형 3"/>
        <xdr:cNvSpPr/>
      </xdr:nvSpPr>
      <xdr:spPr>
        <a:xfrm>
          <a:off x="7683499" y="12567982"/>
          <a:ext cx="7459567" cy="2237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ko-KR" altLang="en-US"/>
        </a:p>
      </xdr:txBody>
    </xdr:sp>
    <xdr:clientData/>
  </xdr:twoCellAnchor>
  <xdr:twoCellAnchor>
    <xdr:from>
      <xdr:col>10</xdr:col>
      <xdr:colOff>105972</xdr:colOff>
      <xdr:row>67</xdr:row>
      <xdr:rowOff>179960</xdr:rowOff>
    </xdr:from>
    <xdr:to>
      <xdr:col>20</xdr:col>
      <xdr:colOff>72539</xdr:colOff>
      <xdr:row>68</xdr:row>
      <xdr:rowOff>200496</xdr:rowOff>
    </xdr:to>
    <xdr:sp macro="" textlink="">
      <xdr:nvSpPr>
        <xdr:cNvPr id="5" name="직사각형 4"/>
        <xdr:cNvSpPr/>
      </xdr:nvSpPr>
      <xdr:spPr>
        <a:xfrm>
          <a:off x="7687872" y="13794360"/>
          <a:ext cx="7459567" cy="2237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ko-KR" altLang="en-US"/>
        </a:p>
      </xdr:txBody>
    </xdr:sp>
    <xdr:clientData/>
  </xdr:twoCellAnchor>
  <xdr:twoCellAnchor editAs="oneCell">
    <xdr:from>
      <xdr:col>10</xdr:col>
      <xdr:colOff>88900</xdr:colOff>
      <xdr:row>77</xdr:row>
      <xdr:rowOff>139700</xdr:rowOff>
    </xdr:from>
    <xdr:to>
      <xdr:col>21</xdr:col>
      <xdr:colOff>482600</xdr:colOff>
      <xdr:row>109</xdr:row>
      <xdr:rowOff>169518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29133" t="19840" r="22567" b="21361"/>
        <a:stretch>
          <a:fillRect/>
        </a:stretch>
      </xdr:blipFill>
      <xdr:spPr bwMode="auto">
        <a:xfrm>
          <a:off x="7670800" y="15786100"/>
          <a:ext cx="8585200" cy="65322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19</xdr:row>
      <xdr:rowOff>76200</xdr:rowOff>
    </xdr:from>
    <xdr:to>
      <xdr:col>6</xdr:col>
      <xdr:colOff>552450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10</xdr:col>
      <xdr:colOff>63500</xdr:colOff>
      <xdr:row>45</xdr:row>
      <xdr:rowOff>150366</xdr:rowOff>
    </xdr:from>
    <xdr:to>
      <xdr:col>21</xdr:col>
      <xdr:colOff>381000</xdr:colOff>
      <xdr:row>77</xdr:row>
      <xdr:rowOff>29716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9000" t="19760" r="22700" b="22280"/>
        <a:stretch>
          <a:fillRect/>
        </a:stretch>
      </xdr:blipFill>
      <xdr:spPr bwMode="auto">
        <a:xfrm>
          <a:off x="7645400" y="9294366"/>
          <a:ext cx="8509000" cy="6381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101599</xdr:colOff>
      <xdr:row>61</xdr:row>
      <xdr:rowOff>172782</xdr:rowOff>
    </xdr:from>
    <xdr:to>
      <xdr:col>20</xdr:col>
      <xdr:colOff>68166</xdr:colOff>
      <xdr:row>62</xdr:row>
      <xdr:rowOff>193318</xdr:rowOff>
    </xdr:to>
    <xdr:sp macro="" textlink="">
      <xdr:nvSpPr>
        <xdr:cNvPr id="4" name="직사각형 3"/>
        <xdr:cNvSpPr/>
      </xdr:nvSpPr>
      <xdr:spPr>
        <a:xfrm>
          <a:off x="7683499" y="12567982"/>
          <a:ext cx="7370667" cy="2237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ko-KR" altLang="en-US"/>
        </a:p>
      </xdr:txBody>
    </xdr:sp>
    <xdr:clientData/>
  </xdr:twoCellAnchor>
  <xdr:twoCellAnchor>
    <xdr:from>
      <xdr:col>10</xdr:col>
      <xdr:colOff>105972</xdr:colOff>
      <xdr:row>67</xdr:row>
      <xdr:rowOff>179960</xdr:rowOff>
    </xdr:from>
    <xdr:to>
      <xdr:col>20</xdr:col>
      <xdr:colOff>72539</xdr:colOff>
      <xdr:row>68</xdr:row>
      <xdr:rowOff>200496</xdr:rowOff>
    </xdr:to>
    <xdr:sp macro="" textlink="">
      <xdr:nvSpPr>
        <xdr:cNvPr id="5" name="직사각형 4"/>
        <xdr:cNvSpPr/>
      </xdr:nvSpPr>
      <xdr:spPr>
        <a:xfrm>
          <a:off x="7687872" y="13794360"/>
          <a:ext cx="7370667" cy="2237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ko-KR" altLang="en-US"/>
        </a:p>
      </xdr:txBody>
    </xdr:sp>
    <xdr:clientData/>
  </xdr:twoCellAnchor>
  <xdr:twoCellAnchor editAs="oneCell">
    <xdr:from>
      <xdr:col>10</xdr:col>
      <xdr:colOff>88900</xdr:colOff>
      <xdr:row>77</xdr:row>
      <xdr:rowOff>139700</xdr:rowOff>
    </xdr:from>
    <xdr:to>
      <xdr:col>21</xdr:col>
      <xdr:colOff>482600</xdr:colOff>
      <xdr:row>109</xdr:row>
      <xdr:rowOff>169518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29133" t="19840" r="22567" b="21361"/>
        <a:stretch>
          <a:fillRect/>
        </a:stretch>
      </xdr:blipFill>
      <xdr:spPr bwMode="auto">
        <a:xfrm>
          <a:off x="7670800" y="15786100"/>
          <a:ext cx="8585200" cy="65322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topLeftCell="B43" workbookViewId="0">
      <selection activeCell="L75" sqref="L75"/>
    </sheetView>
  </sheetViews>
  <sheetFormatPr baseColWidth="10" defaultColWidth="8.6640625" defaultRowHeight="17" x14ac:dyDescent="0.25"/>
  <sheetData>
    <row r="1" spans="1:13" x14ac:dyDescent="0.25">
      <c r="A1" t="s">
        <v>0</v>
      </c>
    </row>
    <row r="2" spans="1:13" x14ac:dyDescent="0.25">
      <c r="A2" t="s">
        <v>1</v>
      </c>
      <c r="F2" s="1">
        <v>42755</v>
      </c>
    </row>
    <row r="3" spans="1:13" x14ac:dyDescent="0.25">
      <c r="A3" t="s">
        <v>2</v>
      </c>
      <c r="F3" s="2">
        <v>0.40016203703703707</v>
      </c>
    </row>
    <row r="5" spans="1:13" x14ac:dyDescent="0.25">
      <c r="A5" t="s">
        <v>13</v>
      </c>
      <c r="F5" s="3" t="s">
        <v>14</v>
      </c>
    </row>
    <row r="6" spans="1:13" x14ac:dyDescent="0.25">
      <c r="A6" t="s">
        <v>15</v>
      </c>
      <c r="F6">
        <v>450</v>
      </c>
      <c r="G6" t="s">
        <v>16</v>
      </c>
    </row>
    <row r="7" spans="1:13" x14ac:dyDescent="0.25">
      <c r="A7" t="s">
        <v>17</v>
      </c>
      <c r="F7">
        <v>620</v>
      </c>
      <c r="G7" t="s">
        <v>16</v>
      </c>
    </row>
    <row r="8" spans="1:13" x14ac:dyDescent="0.25">
      <c r="A8" t="s">
        <v>18</v>
      </c>
      <c r="F8" s="3" t="s">
        <v>19</v>
      </c>
    </row>
    <row r="10" spans="1:13" x14ac:dyDescent="0.25">
      <c r="A10" t="s">
        <v>3</v>
      </c>
    </row>
    <row r="11" spans="1:13" x14ac:dyDescent="0.25">
      <c r="A11" s="4" t="s">
        <v>4</v>
      </c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7</v>
      </c>
      <c r="I11" s="4">
        <v>8</v>
      </c>
      <c r="J11" s="4">
        <v>9</v>
      </c>
      <c r="K11" s="4">
        <v>10</v>
      </c>
      <c r="L11" s="4">
        <v>11</v>
      </c>
      <c r="M11" s="4">
        <v>12</v>
      </c>
    </row>
    <row r="12" spans="1:13" x14ac:dyDescent="0.25">
      <c r="A12" s="4" t="s">
        <v>5</v>
      </c>
      <c r="B12" s="5">
        <v>1.4E-2</v>
      </c>
      <c r="C12" s="5">
        <v>1.7000000000000001E-2</v>
      </c>
      <c r="D12" s="5">
        <v>3.0049999999999999</v>
      </c>
      <c r="E12" s="7">
        <v>0.91600000000000004</v>
      </c>
      <c r="F12" s="7">
        <v>0.88300000000000001</v>
      </c>
      <c r="G12" s="7">
        <v>0.89949999999999997</v>
      </c>
      <c r="H12" s="5">
        <v>1.2E-2</v>
      </c>
      <c r="I12" s="5">
        <v>1.2E-2</v>
      </c>
      <c r="J12" s="5">
        <v>3.6179999999999999</v>
      </c>
      <c r="K12" s="5">
        <v>2.1000000000000001E-2</v>
      </c>
      <c r="L12" s="5">
        <v>2.9000000000000001E-2</v>
      </c>
      <c r="M12" s="5">
        <v>3.698</v>
      </c>
    </row>
    <row r="13" spans="1:13" x14ac:dyDescent="0.25">
      <c r="A13" s="4" t="s">
        <v>6</v>
      </c>
      <c r="B13" s="5">
        <v>2.8000000000000001E-2</v>
      </c>
      <c r="C13" s="5">
        <v>2.8000000000000001E-2</v>
      </c>
      <c r="D13" s="5">
        <v>3.6749999999999998</v>
      </c>
      <c r="E13" s="7">
        <v>0.217</v>
      </c>
      <c r="F13" s="7">
        <v>0.217</v>
      </c>
      <c r="G13" s="7">
        <v>0.217</v>
      </c>
      <c r="H13" s="5">
        <v>4.3999999999999997E-2</v>
      </c>
      <c r="I13" s="5">
        <v>4.8000000000000001E-2</v>
      </c>
      <c r="J13" s="5">
        <v>3.6309999999999998</v>
      </c>
      <c r="K13" s="5">
        <v>1.2E-2</v>
      </c>
      <c r="L13" s="5">
        <v>1.2999999999999999E-2</v>
      </c>
      <c r="M13" s="5">
        <v>3.5270000000000001</v>
      </c>
    </row>
    <row r="14" spans="1:13" x14ac:dyDescent="0.25">
      <c r="A14" s="4" t="s">
        <v>7</v>
      </c>
      <c r="B14" s="5">
        <v>1.2999999999999999E-2</v>
      </c>
      <c r="C14" s="5">
        <v>1.2999999999999999E-2</v>
      </c>
      <c r="D14" s="5">
        <v>3.5920000000000001</v>
      </c>
      <c r="E14" s="7">
        <v>5.1999999999999998E-2</v>
      </c>
      <c r="F14" s="7">
        <v>0.05</v>
      </c>
      <c r="G14" s="7">
        <v>5.1000000000000004E-2</v>
      </c>
      <c r="H14" s="5">
        <v>1.2999999999999999E-2</v>
      </c>
      <c r="I14" s="5">
        <v>1.7000000000000001E-2</v>
      </c>
      <c r="J14" s="5">
        <v>3.6160000000000001</v>
      </c>
      <c r="K14" s="5">
        <v>1.2999999999999999E-2</v>
      </c>
      <c r="L14" s="5">
        <v>1.4999999999999999E-2</v>
      </c>
      <c r="M14" s="5">
        <v>3.617</v>
      </c>
    </row>
    <row r="15" spans="1:13" x14ac:dyDescent="0.25">
      <c r="A15" s="4" t="s">
        <v>8</v>
      </c>
      <c r="B15" s="5">
        <v>1.9E-2</v>
      </c>
      <c r="C15" s="5">
        <v>1.9E-2</v>
      </c>
      <c r="D15" s="5">
        <v>3.629</v>
      </c>
      <c r="E15" s="7">
        <v>7.0000000000000001E-3</v>
      </c>
      <c r="F15" s="7">
        <v>8.9999999999999993E-3</v>
      </c>
      <c r="G15" s="7">
        <v>8.0000000000000002E-3</v>
      </c>
      <c r="H15" s="5">
        <v>2.9000000000000001E-2</v>
      </c>
      <c r="I15" s="5">
        <v>0.21</v>
      </c>
      <c r="J15" s="5">
        <v>3.6539999999999999</v>
      </c>
      <c r="K15" s="5">
        <v>2.3E-2</v>
      </c>
      <c r="L15" s="5">
        <v>2.1000000000000001E-2</v>
      </c>
      <c r="M15" s="5">
        <v>3.6930000000000001</v>
      </c>
    </row>
    <row r="16" spans="1:13" x14ac:dyDescent="0.25">
      <c r="A16" s="4" t="s">
        <v>9</v>
      </c>
      <c r="B16" s="5">
        <v>1.4E-2</v>
      </c>
      <c r="C16" s="5">
        <v>0.37</v>
      </c>
      <c r="D16" s="5">
        <v>3.6909999999999998</v>
      </c>
      <c r="E16" s="5">
        <v>1.4E-2</v>
      </c>
      <c r="F16" s="5">
        <v>3.0219999999999998</v>
      </c>
      <c r="G16" s="5">
        <v>3.7480000000000002</v>
      </c>
      <c r="H16" s="5">
        <v>1.0999999999999999E-2</v>
      </c>
      <c r="I16" s="5">
        <v>1.0999999999999999E-2</v>
      </c>
      <c r="J16" s="5">
        <v>3.64</v>
      </c>
      <c r="K16" s="5">
        <v>0.01</v>
      </c>
      <c r="L16" s="5">
        <v>1.4E-2</v>
      </c>
      <c r="M16" s="5">
        <v>4.0730000000000004</v>
      </c>
    </row>
    <row r="17" spans="1:13" x14ac:dyDescent="0.25">
      <c r="A17" s="4" t="s">
        <v>10</v>
      </c>
      <c r="B17" s="5">
        <v>1.4999999999999999E-2</v>
      </c>
      <c r="C17" s="5">
        <v>1.4E-2</v>
      </c>
      <c r="D17" s="5">
        <v>3.573</v>
      </c>
      <c r="E17" s="5">
        <v>1.2999999999999999E-2</v>
      </c>
      <c r="F17" s="5">
        <v>1.7000000000000001E-2</v>
      </c>
      <c r="G17" s="5">
        <v>3.4430000000000001</v>
      </c>
      <c r="H17" s="5">
        <v>4.3999999999999997E-2</v>
      </c>
      <c r="I17" s="5">
        <v>0.17299999999999999</v>
      </c>
      <c r="J17" s="5">
        <v>3.7730000000000001</v>
      </c>
      <c r="K17" s="5">
        <v>1.4E-2</v>
      </c>
      <c r="L17" s="5">
        <v>1.9E-2</v>
      </c>
      <c r="M17" s="5">
        <v>3.726</v>
      </c>
    </row>
    <row r="18" spans="1:13" x14ac:dyDescent="0.25">
      <c r="A18" s="4" t="s">
        <v>11</v>
      </c>
      <c r="B18" s="5">
        <v>0.01</v>
      </c>
      <c r="C18" s="5">
        <v>8.9999999999999993E-3</v>
      </c>
      <c r="D18" s="5">
        <v>3.6619999999999999</v>
      </c>
      <c r="E18" s="5">
        <v>2.1000000000000001E-2</v>
      </c>
      <c r="F18" s="5">
        <v>1.2E-2</v>
      </c>
      <c r="G18" s="5">
        <v>3.7170000000000001</v>
      </c>
      <c r="H18" s="5">
        <v>1.4E-2</v>
      </c>
      <c r="I18" s="5">
        <v>1.4E-2</v>
      </c>
      <c r="J18" s="5">
        <v>2.2949999999999999</v>
      </c>
      <c r="K18" s="5">
        <v>6.4000000000000001E-2</v>
      </c>
      <c r="L18" s="5">
        <v>0.105</v>
      </c>
      <c r="M18" s="5">
        <v>3.8769999999999998</v>
      </c>
    </row>
    <row r="19" spans="1:13" x14ac:dyDescent="0.25">
      <c r="A19" s="4" t="s">
        <v>12</v>
      </c>
      <c r="B19" s="5">
        <v>4.1000000000000002E-2</v>
      </c>
      <c r="C19" s="5">
        <v>3.5999999999999997E-2</v>
      </c>
      <c r="D19" s="5">
        <v>3.8140000000000001</v>
      </c>
      <c r="E19" s="5">
        <v>1.9E-2</v>
      </c>
      <c r="F19" s="5">
        <v>2.4E-2</v>
      </c>
      <c r="G19" s="5">
        <v>3.653</v>
      </c>
      <c r="H19" s="5">
        <v>8.5000000000000006E-2</v>
      </c>
      <c r="I19" s="5">
        <v>1.4999999999999999E-2</v>
      </c>
      <c r="J19" s="5">
        <v>3.677</v>
      </c>
      <c r="K19" s="5">
        <v>0.01</v>
      </c>
      <c r="L19" s="5">
        <v>1.2999999999999999E-2</v>
      </c>
      <c r="M19" s="5">
        <v>3.7480000000000002</v>
      </c>
    </row>
    <row r="22" spans="1:13" x14ac:dyDescent="0.25">
      <c r="A22" s="6" t="s">
        <v>20</v>
      </c>
      <c r="B22" s="6"/>
      <c r="C22" s="6"/>
      <c r="D22" s="6"/>
      <c r="E22" s="6"/>
      <c r="F22" s="6"/>
      <c r="G22" s="6"/>
      <c r="H22" s="6"/>
      <c r="I22" s="6"/>
      <c r="J22" s="6"/>
    </row>
    <row r="23" spans="1:13" x14ac:dyDescent="0.25">
      <c r="A23" s="6" t="s">
        <v>31</v>
      </c>
      <c r="B23" s="6"/>
      <c r="C23" s="6"/>
      <c r="D23" s="6"/>
      <c r="E23" s="6"/>
      <c r="F23" s="6"/>
      <c r="G23" s="6"/>
      <c r="H23" s="6"/>
      <c r="I23" s="6"/>
      <c r="J23" s="6"/>
    </row>
    <row r="24" spans="1:13" x14ac:dyDescent="0.25">
      <c r="A24" s="6" t="s">
        <v>21</v>
      </c>
      <c r="B24" s="6"/>
      <c r="C24" s="6"/>
      <c r="D24" s="6"/>
      <c r="E24" s="6"/>
      <c r="F24" s="6"/>
      <c r="G24" s="6"/>
      <c r="H24" s="6"/>
      <c r="I24" s="6"/>
      <c r="J24" s="6"/>
    </row>
    <row r="25" spans="1:13" x14ac:dyDescent="0.25">
      <c r="A25" s="6" t="s">
        <v>22</v>
      </c>
      <c r="B25" s="6"/>
      <c r="C25" s="6"/>
      <c r="D25" s="6"/>
      <c r="E25" s="6"/>
      <c r="F25" s="6"/>
      <c r="G25" s="6"/>
      <c r="H25" s="6"/>
      <c r="I25" s="6"/>
      <c r="J25" s="6"/>
    </row>
    <row r="26" spans="1:13" x14ac:dyDescent="0.25">
      <c r="A26" s="6" t="s">
        <v>23</v>
      </c>
      <c r="B26" s="6"/>
      <c r="C26" s="6"/>
      <c r="D26" s="6"/>
      <c r="E26" s="6"/>
      <c r="F26" s="6"/>
      <c r="G26" s="6"/>
      <c r="H26" s="6"/>
      <c r="I26" s="6"/>
      <c r="J26" s="6"/>
    </row>
    <row r="27" spans="1:13" x14ac:dyDescent="0.25">
      <c r="A27" s="6" t="s">
        <v>24</v>
      </c>
      <c r="B27" s="6"/>
      <c r="C27" s="6"/>
      <c r="D27" s="6"/>
      <c r="E27" s="6"/>
      <c r="F27" s="6"/>
      <c r="G27" s="6"/>
      <c r="H27" s="6"/>
      <c r="I27" s="6"/>
      <c r="J27" s="6"/>
    </row>
    <row r="28" spans="1:13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3" x14ac:dyDescent="0.25">
      <c r="A29" s="6" t="s">
        <v>25</v>
      </c>
      <c r="B29" s="6"/>
      <c r="C29" s="6"/>
      <c r="D29" s="6"/>
      <c r="E29" s="6"/>
      <c r="F29" s="6"/>
      <c r="G29" s="6"/>
      <c r="H29" s="6"/>
      <c r="I29" s="6"/>
      <c r="J29" s="6"/>
    </row>
    <row r="30" spans="1:13" x14ac:dyDescent="0.25">
      <c r="A30" s="6" t="s">
        <v>26</v>
      </c>
      <c r="B30" s="6"/>
      <c r="C30" s="6"/>
      <c r="D30" s="6"/>
      <c r="E30" s="6"/>
      <c r="F30" s="6"/>
      <c r="G30" s="6"/>
      <c r="H30" s="6"/>
      <c r="I30" s="6"/>
      <c r="J30" s="6"/>
    </row>
    <row r="31" spans="1:13" x14ac:dyDescent="0.25">
      <c r="A31" s="6" t="s">
        <v>27</v>
      </c>
      <c r="B31" s="6"/>
      <c r="C31" s="6"/>
      <c r="D31" s="6"/>
      <c r="E31" s="6"/>
      <c r="F31" s="6"/>
      <c r="G31" s="6"/>
      <c r="H31" s="6"/>
      <c r="I31" s="6"/>
      <c r="J31" s="6"/>
    </row>
    <row r="32" spans="1:13" x14ac:dyDescent="0.25">
      <c r="A32" s="6" t="s">
        <v>28</v>
      </c>
      <c r="B32" s="6"/>
      <c r="C32" s="6"/>
      <c r="D32" s="6"/>
      <c r="E32" s="6"/>
      <c r="F32" s="6"/>
      <c r="G32" s="6"/>
      <c r="H32" s="6"/>
      <c r="I32" s="6"/>
      <c r="J32" s="6"/>
    </row>
    <row r="33" spans="1:15" x14ac:dyDescent="0.25">
      <c r="A33" s="6" t="s">
        <v>29</v>
      </c>
      <c r="B33" s="6"/>
      <c r="C33" s="6"/>
      <c r="D33" s="6"/>
      <c r="E33" s="6"/>
      <c r="F33" s="6"/>
      <c r="G33" s="6"/>
      <c r="H33" s="6"/>
      <c r="I33" s="6"/>
      <c r="J33" s="6"/>
    </row>
    <row r="34" spans="1:15" x14ac:dyDescent="0.25">
      <c r="A34" s="6" t="s">
        <v>30</v>
      </c>
      <c r="B34" s="6"/>
      <c r="C34" s="6"/>
      <c r="D34" s="6"/>
      <c r="E34" s="6"/>
      <c r="F34" s="6"/>
      <c r="G34" s="6"/>
      <c r="H34" s="6"/>
      <c r="I34" s="6"/>
      <c r="J34" s="6"/>
    </row>
    <row r="35" spans="1:1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5" x14ac:dyDescent="0.25">
      <c r="A36" s="6" t="s">
        <v>32</v>
      </c>
    </row>
    <row r="37" spans="1:15" x14ac:dyDescent="0.25">
      <c r="A37" s="6" t="s">
        <v>33</v>
      </c>
    </row>
    <row r="43" spans="1:15" x14ac:dyDescent="0.25">
      <c r="O43" t="s">
        <v>177</v>
      </c>
    </row>
    <row r="53" spans="2:13" x14ac:dyDescent="0.25">
      <c r="B53">
        <v>1.4E-2</v>
      </c>
      <c r="C53">
        <v>1.7000000000000001E-2</v>
      </c>
      <c r="D53">
        <v>3.0049999999999999</v>
      </c>
      <c r="E53">
        <v>0.91600000000000004</v>
      </c>
      <c r="F53">
        <v>0.88300000000000001</v>
      </c>
      <c r="G53">
        <v>0.89900000000000002</v>
      </c>
      <c r="H53">
        <v>1.2E-2</v>
      </c>
      <c r="I53">
        <v>1.2E-2</v>
      </c>
      <c r="J53">
        <v>3.6179999999999999</v>
      </c>
      <c r="K53">
        <v>2.1000000000000001E-2</v>
      </c>
      <c r="L53">
        <v>2.9000000000000001E-2</v>
      </c>
      <c r="M53">
        <v>3.698</v>
      </c>
    </row>
    <row r="54" spans="2:13" x14ac:dyDescent="0.25">
      <c r="B54">
        <v>2.8000000000000001E-2</v>
      </c>
      <c r="C54">
        <v>2.8000000000000001E-2</v>
      </c>
      <c r="D54">
        <v>3.6749999999999998</v>
      </c>
      <c r="E54">
        <v>0.217</v>
      </c>
      <c r="F54">
        <v>0.217</v>
      </c>
      <c r="G54">
        <v>0.217</v>
      </c>
      <c r="H54">
        <v>4.3999999999999997E-2</v>
      </c>
      <c r="I54">
        <v>4.8000000000000001E-2</v>
      </c>
      <c r="J54">
        <v>3.6309999999999998</v>
      </c>
      <c r="K54">
        <v>1.2E-2</v>
      </c>
      <c r="L54">
        <v>1.2999999999999999E-2</v>
      </c>
      <c r="M54">
        <v>3.5270000000000001</v>
      </c>
    </row>
    <row r="55" spans="2:13" x14ac:dyDescent="0.25">
      <c r="B55">
        <v>1.2999999999999999E-2</v>
      </c>
      <c r="C55">
        <v>1.2999999999999999E-2</v>
      </c>
      <c r="D55">
        <v>3.5920000000000001</v>
      </c>
      <c r="E55">
        <v>5.1999999999999998E-2</v>
      </c>
      <c r="F55">
        <v>0.05</v>
      </c>
      <c r="G55">
        <v>5.0999999999999997E-2</v>
      </c>
      <c r="H55">
        <v>1.2999999999999999E-2</v>
      </c>
      <c r="I55">
        <v>1.7000000000000001E-2</v>
      </c>
      <c r="J55">
        <v>3.6160000000000001</v>
      </c>
      <c r="K55">
        <v>1.2999999999999999E-2</v>
      </c>
      <c r="L55">
        <v>1.4999999999999999E-2</v>
      </c>
      <c r="M55">
        <v>3.617</v>
      </c>
    </row>
    <row r="56" spans="2:13" x14ac:dyDescent="0.25">
      <c r="B56">
        <v>1.9E-2</v>
      </c>
      <c r="C56">
        <v>1.9E-2</v>
      </c>
      <c r="D56">
        <v>3.629</v>
      </c>
      <c r="E56">
        <v>7.0000000000000001E-3</v>
      </c>
      <c r="F56">
        <v>8.9999999999999993E-3</v>
      </c>
      <c r="G56">
        <v>8.0000000000000002E-3</v>
      </c>
      <c r="H56">
        <v>2.9000000000000001E-2</v>
      </c>
      <c r="I56">
        <v>0.21</v>
      </c>
      <c r="J56">
        <v>3.6539999999999999</v>
      </c>
      <c r="K56">
        <v>2.3E-2</v>
      </c>
      <c r="L56">
        <v>2.1000000000000001E-2</v>
      </c>
      <c r="M56">
        <v>3.6930000000000001</v>
      </c>
    </row>
    <row r="57" spans="2:13" x14ac:dyDescent="0.25">
      <c r="B57">
        <v>1.4E-2</v>
      </c>
      <c r="C57">
        <v>0.37</v>
      </c>
      <c r="D57">
        <v>3.6909999999999998</v>
      </c>
      <c r="E57">
        <v>1.4E-2</v>
      </c>
      <c r="F57">
        <v>3.0219999999999998</v>
      </c>
      <c r="G57">
        <v>3.7480000000000002</v>
      </c>
      <c r="H57">
        <v>1.0999999999999999E-2</v>
      </c>
      <c r="I57">
        <v>1.0999999999999999E-2</v>
      </c>
      <c r="J57">
        <v>3.64</v>
      </c>
      <c r="K57">
        <v>0.01</v>
      </c>
      <c r="L57">
        <v>1.4E-2</v>
      </c>
      <c r="M57">
        <v>4.0730000000000004</v>
      </c>
    </row>
    <row r="58" spans="2:13" x14ac:dyDescent="0.25">
      <c r="B58">
        <v>1.4999999999999999E-2</v>
      </c>
      <c r="C58">
        <v>1.4E-2</v>
      </c>
      <c r="D58">
        <v>3.573</v>
      </c>
      <c r="E58">
        <v>1.2999999999999999E-2</v>
      </c>
      <c r="F58">
        <v>1.7000000000000001E-2</v>
      </c>
      <c r="G58">
        <v>3.4430000000000001</v>
      </c>
      <c r="H58">
        <v>4.3999999999999997E-2</v>
      </c>
      <c r="I58">
        <v>0.17299999999999999</v>
      </c>
      <c r="J58">
        <v>3.7730000000000001</v>
      </c>
      <c r="K58">
        <v>1.4E-2</v>
      </c>
      <c r="L58">
        <v>1.9E-2</v>
      </c>
      <c r="M58">
        <v>3.726</v>
      </c>
    </row>
    <row r="59" spans="2:13" x14ac:dyDescent="0.25">
      <c r="B59">
        <v>0.01</v>
      </c>
      <c r="C59">
        <v>8.9999999999999993E-3</v>
      </c>
      <c r="D59">
        <v>3.6619999999999999</v>
      </c>
      <c r="E59">
        <v>2.1000000000000001E-2</v>
      </c>
      <c r="F59">
        <v>1.2E-2</v>
      </c>
      <c r="G59">
        <v>3.7170000000000001</v>
      </c>
      <c r="H59">
        <v>1.4E-2</v>
      </c>
      <c r="I59">
        <v>1.4E-2</v>
      </c>
      <c r="J59">
        <v>2.2949999999999999</v>
      </c>
      <c r="K59">
        <v>6.4000000000000001E-2</v>
      </c>
      <c r="L59">
        <v>0.105</v>
      </c>
      <c r="M59">
        <v>3.8769999999999998</v>
      </c>
    </row>
    <row r="60" spans="2:13" x14ac:dyDescent="0.25">
      <c r="B60">
        <v>4.1000000000000002E-2</v>
      </c>
      <c r="C60">
        <v>3.5999999999999997E-2</v>
      </c>
      <c r="D60">
        <v>3.8140000000000001</v>
      </c>
      <c r="E60">
        <v>1.9E-2</v>
      </c>
      <c r="F60">
        <v>2.4E-2</v>
      </c>
      <c r="G60">
        <v>3.653</v>
      </c>
      <c r="H60">
        <v>8.5000000000000006E-2</v>
      </c>
      <c r="I60">
        <v>1.4999999999999999E-2</v>
      </c>
      <c r="J60">
        <v>3.677</v>
      </c>
      <c r="K60">
        <v>0.01</v>
      </c>
      <c r="L60">
        <v>1.2999999999999999E-2</v>
      </c>
      <c r="M60">
        <v>3.7480000000000002</v>
      </c>
    </row>
    <row r="63" spans="2:13" x14ac:dyDescent="0.25">
      <c r="B63">
        <v>1.4E-2</v>
      </c>
      <c r="C63">
        <v>1.7000000000000001E-2</v>
      </c>
      <c r="D63">
        <v>3.0049999999999999</v>
      </c>
      <c r="E63">
        <v>0.91600000000000004</v>
      </c>
      <c r="F63">
        <v>0.88300000000000001</v>
      </c>
      <c r="G63">
        <v>9.9000000000000005E-2</v>
      </c>
      <c r="H63">
        <v>1.2E-2</v>
      </c>
      <c r="I63">
        <v>1.2E-2</v>
      </c>
      <c r="J63">
        <v>3.6179999999999999</v>
      </c>
      <c r="K63">
        <v>2.1000000000000001E-2</v>
      </c>
      <c r="L63">
        <v>2.9000000000000001E-2</v>
      </c>
      <c r="M63">
        <v>3.698</v>
      </c>
    </row>
    <row r="64" spans="2:13" x14ac:dyDescent="0.25">
      <c r="B64">
        <v>2.8000000000000001E-2</v>
      </c>
      <c r="C64">
        <v>2.8000000000000001E-2</v>
      </c>
      <c r="D64">
        <v>3.6749999999999998</v>
      </c>
      <c r="E64">
        <v>0.217</v>
      </c>
      <c r="F64">
        <v>0.217</v>
      </c>
      <c r="G64">
        <v>0.217</v>
      </c>
      <c r="H64">
        <v>4.3999999999999997E-2</v>
      </c>
      <c r="I64">
        <v>4.8000000000000001E-2</v>
      </c>
      <c r="J64">
        <v>3.6309999999999998</v>
      </c>
      <c r="K64">
        <v>1.2E-2</v>
      </c>
      <c r="L64">
        <v>1.2999999999999999E-2</v>
      </c>
      <c r="M64">
        <v>3.5270000000000001</v>
      </c>
    </row>
    <row r="65" spans="2:15" x14ac:dyDescent="0.25">
      <c r="B65">
        <v>1.2999999999999999E-2</v>
      </c>
      <c r="C65">
        <v>1.2999999999999999E-2</v>
      </c>
      <c r="D65">
        <v>3.5920000000000001</v>
      </c>
      <c r="E65">
        <v>5.1999999999999998E-2</v>
      </c>
      <c r="F65">
        <v>0.05</v>
      </c>
      <c r="G65">
        <v>5.0999999999999997E-2</v>
      </c>
      <c r="H65">
        <v>1.2999999999999999E-2</v>
      </c>
      <c r="I65">
        <v>1.7000000000000001E-2</v>
      </c>
      <c r="J65">
        <v>3.6160000000000001</v>
      </c>
      <c r="K65">
        <v>1.2999999999999999E-2</v>
      </c>
      <c r="L65">
        <v>1.4999999999999999E-2</v>
      </c>
      <c r="M65">
        <v>3.617</v>
      </c>
      <c r="O65" t="s">
        <v>178</v>
      </c>
    </row>
    <row r="66" spans="2:15" x14ac:dyDescent="0.25">
      <c r="B66">
        <v>1.9E-2</v>
      </c>
      <c r="C66">
        <v>1.9E-2</v>
      </c>
      <c r="D66">
        <v>3.629</v>
      </c>
      <c r="E66">
        <v>7.0000000000000001E-3</v>
      </c>
      <c r="F66">
        <v>8.9999999999999993E-3</v>
      </c>
      <c r="G66">
        <v>8.0000000000000002E-3</v>
      </c>
      <c r="H66">
        <v>2.9000000000000001E-2</v>
      </c>
      <c r="I66">
        <v>0.21</v>
      </c>
      <c r="J66">
        <v>3.6539999999999999</v>
      </c>
      <c r="K66">
        <v>2.3E-2</v>
      </c>
      <c r="L66">
        <v>2.1000000000000001E-2</v>
      </c>
      <c r="M66">
        <v>3.6930000000000001</v>
      </c>
    </row>
    <row r="67" spans="2:15" x14ac:dyDescent="0.25">
      <c r="B67">
        <v>1.4E-2</v>
      </c>
      <c r="C67">
        <v>0.37</v>
      </c>
      <c r="D67">
        <v>3.6909999999999998</v>
      </c>
      <c r="E67">
        <v>1.4E-2</v>
      </c>
      <c r="F67">
        <v>3.0219999999999998</v>
      </c>
      <c r="G67">
        <v>3.7480000000000002</v>
      </c>
      <c r="H67">
        <v>1.0999999999999999E-2</v>
      </c>
      <c r="I67">
        <v>1.0999999999999999E-2</v>
      </c>
      <c r="J67">
        <v>3.64</v>
      </c>
      <c r="K67">
        <v>0.01</v>
      </c>
      <c r="L67">
        <v>1.4E-2</v>
      </c>
      <c r="M67">
        <v>4.0730000000000004</v>
      </c>
    </row>
    <row r="68" spans="2:15" x14ac:dyDescent="0.25">
      <c r="B68">
        <v>1.4999999999999999E-2</v>
      </c>
      <c r="C68">
        <v>1.4E-2</v>
      </c>
      <c r="D68">
        <v>3.573</v>
      </c>
      <c r="E68">
        <v>1.2999999999999999E-2</v>
      </c>
      <c r="F68">
        <v>1.7000000000000001E-2</v>
      </c>
      <c r="G68">
        <v>3.4430000000000001</v>
      </c>
      <c r="H68">
        <v>4.3999999999999997E-2</v>
      </c>
      <c r="I68">
        <v>0.17299999999999999</v>
      </c>
      <c r="J68">
        <v>3.7730000000000001</v>
      </c>
      <c r="K68">
        <v>1.4E-2</v>
      </c>
      <c r="L68">
        <v>1.9E-2</v>
      </c>
      <c r="M68">
        <v>3.726</v>
      </c>
    </row>
    <row r="69" spans="2:15" x14ac:dyDescent="0.25">
      <c r="B69">
        <v>0.01</v>
      </c>
      <c r="C69">
        <v>8.9999999999999993E-3</v>
      </c>
      <c r="D69">
        <v>3.6619999999999999</v>
      </c>
      <c r="E69">
        <v>2.1000000000000001E-2</v>
      </c>
      <c r="F69">
        <v>1.2E-2</v>
      </c>
      <c r="G69">
        <v>3.7170000000000001</v>
      </c>
      <c r="H69">
        <v>1.4E-2</v>
      </c>
      <c r="I69">
        <v>1.4E-2</v>
      </c>
      <c r="J69">
        <v>2.2949999999999999</v>
      </c>
      <c r="K69">
        <v>6.4000000000000001E-2</v>
      </c>
      <c r="L69">
        <v>0.105</v>
      </c>
      <c r="M69">
        <v>3.8769999999999998</v>
      </c>
    </row>
    <row r="70" spans="2:15" x14ac:dyDescent="0.25">
      <c r="B70">
        <v>4.1000000000000002E-2</v>
      </c>
      <c r="C70">
        <v>3.5999999999999997E-2</v>
      </c>
      <c r="D70">
        <v>3.8140000000000001</v>
      </c>
      <c r="E70">
        <v>1.9E-2</v>
      </c>
      <c r="F70">
        <v>2.4E-2</v>
      </c>
      <c r="G70">
        <v>3.653</v>
      </c>
      <c r="H70">
        <v>8.5000000000000006E-2</v>
      </c>
      <c r="I70">
        <v>1.4999999999999999E-2</v>
      </c>
      <c r="J70">
        <v>3.677</v>
      </c>
      <c r="K70">
        <v>0.01</v>
      </c>
      <c r="L70">
        <v>1.2999999999999999E-2</v>
      </c>
      <c r="M70">
        <v>3.7480000000000002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workbookViewId="0">
      <selection activeCell="L4" sqref="L4:AI15"/>
    </sheetView>
  </sheetViews>
  <sheetFormatPr baseColWidth="10" defaultRowHeight="17" x14ac:dyDescent="0.25"/>
  <sheetData>
    <row r="1" spans="1:35" x14ac:dyDescent="0.25">
      <c r="A1" t="s">
        <v>172</v>
      </c>
    </row>
    <row r="2" spans="1:35" x14ac:dyDescent="0.25">
      <c r="A2" t="s">
        <v>126</v>
      </c>
    </row>
    <row r="3" spans="1:35" x14ac:dyDescent="0.25">
      <c r="A3" t="s">
        <v>127</v>
      </c>
    </row>
    <row r="4" spans="1:35" x14ac:dyDescent="0.25">
      <c r="A4" t="s">
        <v>128</v>
      </c>
      <c r="B4" t="s">
        <v>129</v>
      </c>
      <c r="C4" t="s">
        <v>130</v>
      </c>
      <c r="D4" t="s">
        <v>131</v>
      </c>
      <c r="E4" t="s">
        <v>70</v>
      </c>
      <c r="F4" t="s">
        <v>132</v>
      </c>
      <c r="G4" t="s">
        <v>68</v>
      </c>
      <c r="H4" t="s">
        <v>168</v>
      </c>
      <c r="I4" t="s">
        <v>169</v>
      </c>
      <c r="J4" t="s">
        <v>58</v>
      </c>
      <c r="L4" t="s">
        <v>172</v>
      </c>
    </row>
    <row r="5" spans="1:35" x14ac:dyDescent="0.25">
      <c r="A5" t="s">
        <v>133</v>
      </c>
      <c r="B5">
        <v>1</v>
      </c>
      <c r="C5" s="120">
        <v>42863</v>
      </c>
      <c r="D5" t="s">
        <v>170</v>
      </c>
      <c r="E5">
        <v>7.0000000000000007E-2</v>
      </c>
      <c r="F5">
        <v>0.09</v>
      </c>
      <c r="G5" t="s">
        <v>142</v>
      </c>
      <c r="H5">
        <v>0.01</v>
      </c>
      <c r="I5" t="s">
        <v>142</v>
      </c>
      <c r="J5" t="s">
        <v>48</v>
      </c>
      <c r="L5" t="s">
        <v>126</v>
      </c>
    </row>
    <row r="6" spans="1:35" x14ac:dyDescent="0.25">
      <c r="A6" t="s">
        <v>134</v>
      </c>
      <c r="B6">
        <v>1</v>
      </c>
      <c r="C6" s="120">
        <v>42863</v>
      </c>
      <c r="D6" t="s">
        <v>170</v>
      </c>
      <c r="E6">
        <v>0.14000000000000001</v>
      </c>
      <c r="F6">
        <v>0.14000000000000001</v>
      </c>
      <c r="G6" t="s">
        <v>142</v>
      </c>
      <c r="H6">
        <v>0</v>
      </c>
      <c r="I6" t="s">
        <v>142</v>
      </c>
      <c r="J6" t="s">
        <v>48</v>
      </c>
      <c r="L6" t="s">
        <v>127</v>
      </c>
    </row>
    <row r="7" spans="1:35" x14ac:dyDescent="0.25">
      <c r="A7" t="s">
        <v>135</v>
      </c>
      <c r="B7">
        <v>1</v>
      </c>
      <c r="C7" s="120">
        <v>42863</v>
      </c>
      <c r="D7" t="s">
        <v>170</v>
      </c>
      <c r="E7">
        <v>7.0000000000000007E-2</v>
      </c>
      <c r="F7">
        <v>7.0000000000000007E-2</v>
      </c>
      <c r="G7" t="s">
        <v>142</v>
      </c>
      <c r="H7">
        <v>0</v>
      </c>
      <c r="I7" t="s">
        <v>142</v>
      </c>
      <c r="J7" t="s">
        <v>48</v>
      </c>
      <c r="L7" t="s">
        <v>129</v>
      </c>
      <c r="M7" t="s">
        <v>130</v>
      </c>
      <c r="N7" t="s">
        <v>131</v>
      </c>
      <c r="O7" t="s">
        <v>162</v>
      </c>
      <c r="AB7" t="s">
        <v>163</v>
      </c>
      <c r="AC7" t="s">
        <v>162</v>
      </c>
      <c r="AF7" t="s">
        <v>164</v>
      </c>
      <c r="AG7" t="s">
        <v>165</v>
      </c>
      <c r="AH7" t="s">
        <v>166</v>
      </c>
      <c r="AI7" t="s">
        <v>167</v>
      </c>
    </row>
    <row r="8" spans="1:35" x14ac:dyDescent="0.25">
      <c r="A8" t="s">
        <v>136</v>
      </c>
      <c r="B8">
        <v>1</v>
      </c>
      <c r="C8" s="120">
        <v>42863</v>
      </c>
      <c r="D8" t="s">
        <v>170</v>
      </c>
      <c r="E8">
        <v>0.1</v>
      </c>
      <c r="F8">
        <v>0.1</v>
      </c>
      <c r="G8" t="s">
        <v>142</v>
      </c>
      <c r="H8">
        <v>0</v>
      </c>
      <c r="I8" t="s">
        <v>142</v>
      </c>
      <c r="J8" t="s">
        <v>48</v>
      </c>
      <c r="L8">
        <v>1</v>
      </c>
      <c r="M8" s="120">
        <v>42863</v>
      </c>
      <c r="N8" t="s">
        <v>170</v>
      </c>
      <c r="O8">
        <v>1.4E-2</v>
      </c>
      <c r="P8">
        <v>1.7000000000000001E-2</v>
      </c>
      <c r="Q8">
        <v>3.0049999999999999</v>
      </c>
      <c r="R8">
        <v>0.91600000000000004</v>
      </c>
      <c r="S8">
        <v>0.88300000000000001</v>
      </c>
      <c r="T8">
        <v>0.89900000000000002</v>
      </c>
      <c r="U8">
        <v>1.2E-2</v>
      </c>
      <c r="V8">
        <v>1.2E-2</v>
      </c>
      <c r="W8">
        <v>3.6179999999999999</v>
      </c>
      <c r="X8">
        <v>2.1000000000000001E-2</v>
      </c>
      <c r="Y8">
        <v>2.9000000000000001E-2</v>
      </c>
      <c r="Z8">
        <v>3.698</v>
      </c>
      <c r="AB8" t="s">
        <v>80</v>
      </c>
      <c r="AC8">
        <v>0.91600000000000004</v>
      </c>
      <c r="AD8">
        <v>0.88300000000000001</v>
      </c>
      <c r="AE8">
        <v>0.89900000000000002</v>
      </c>
      <c r="AF8">
        <v>0.89933333333333298</v>
      </c>
      <c r="AG8">
        <v>1.83497313483863</v>
      </c>
      <c r="AH8" t="s">
        <v>171</v>
      </c>
      <c r="AI8">
        <v>0.99998598654039095</v>
      </c>
    </row>
    <row r="9" spans="1:35" x14ac:dyDescent="0.25">
      <c r="A9" t="s">
        <v>137</v>
      </c>
      <c r="B9">
        <v>1</v>
      </c>
      <c r="C9" s="120">
        <v>42863</v>
      </c>
      <c r="D9" t="s">
        <v>170</v>
      </c>
      <c r="E9">
        <v>7.0000000000000007E-2</v>
      </c>
      <c r="F9">
        <v>1.69</v>
      </c>
      <c r="G9" t="s">
        <v>142</v>
      </c>
      <c r="H9">
        <v>1.62</v>
      </c>
      <c r="I9" t="s">
        <v>142</v>
      </c>
      <c r="J9" t="s">
        <v>52</v>
      </c>
      <c r="L9">
        <v>1</v>
      </c>
      <c r="M9" s="120">
        <v>42863</v>
      </c>
      <c r="N9" t="s">
        <v>170</v>
      </c>
      <c r="O9">
        <v>2.8000000000000001E-2</v>
      </c>
      <c r="P9">
        <v>2.8000000000000001E-2</v>
      </c>
      <c r="Q9">
        <v>3.6749999999999998</v>
      </c>
      <c r="R9">
        <v>0.217</v>
      </c>
      <c r="S9">
        <v>0.217</v>
      </c>
      <c r="T9">
        <v>0.217</v>
      </c>
      <c r="U9">
        <v>4.3999999999999997E-2</v>
      </c>
      <c r="V9">
        <v>4.8000000000000001E-2</v>
      </c>
      <c r="W9">
        <v>3.6309999999999998</v>
      </c>
      <c r="X9">
        <v>1.2E-2</v>
      </c>
      <c r="Y9">
        <v>1.2999999999999999E-2</v>
      </c>
      <c r="Z9">
        <v>3.5270000000000001</v>
      </c>
      <c r="AB9" t="s">
        <v>78</v>
      </c>
      <c r="AC9">
        <v>0.217</v>
      </c>
      <c r="AD9">
        <v>0.217</v>
      </c>
      <c r="AE9">
        <v>0.217</v>
      </c>
      <c r="AF9">
        <v>0.217</v>
      </c>
      <c r="AG9">
        <v>0</v>
      </c>
      <c r="AH9" t="s">
        <v>171</v>
      </c>
    </row>
    <row r="10" spans="1:35" x14ac:dyDescent="0.25">
      <c r="A10" t="s">
        <v>138</v>
      </c>
      <c r="B10">
        <v>1</v>
      </c>
      <c r="C10" s="120">
        <v>42863</v>
      </c>
      <c r="D10" t="s">
        <v>170</v>
      </c>
      <c r="E10">
        <v>0.08</v>
      </c>
      <c r="F10">
        <v>7.0000000000000007E-2</v>
      </c>
      <c r="G10" t="s">
        <v>142</v>
      </c>
      <c r="H10">
        <v>0</v>
      </c>
      <c r="I10" t="s">
        <v>142</v>
      </c>
      <c r="J10" t="s">
        <v>48</v>
      </c>
      <c r="L10">
        <v>1</v>
      </c>
      <c r="M10" s="120">
        <v>42863</v>
      </c>
      <c r="N10" t="s">
        <v>170</v>
      </c>
      <c r="O10">
        <v>1.2999999999999999E-2</v>
      </c>
      <c r="P10">
        <v>1.2999999999999999E-2</v>
      </c>
      <c r="Q10">
        <v>3.5920000000000001</v>
      </c>
      <c r="R10">
        <v>5.1999999999999998E-2</v>
      </c>
      <c r="S10">
        <v>0.05</v>
      </c>
      <c r="T10">
        <v>5.0999999999999997E-2</v>
      </c>
      <c r="U10">
        <v>1.2999999999999999E-2</v>
      </c>
      <c r="V10">
        <v>1.7000000000000001E-2</v>
      </c>
      <c r="W10">
        <v>3.6160000000000001</v>
      </c>
      <c r="X10">
        <v>1.2999999999999999E-2</v>
      </c>
      <c r="Y10">
        <v>1.4999999999999999E-2</v>
      </c>
      <c r="Z10">
        <v>3.617</v>
      </c>
      <c r="AB10" t="s">
        <v>77</v>
      </c>
      <c r="AC10">
        <v>5.1999999999999998E-2</v>
      </c>
      <c r="AD10">
        <v>0.05</v>
      </c>
      <c r="AE10">
        <v>5.0999999999999997E-2</v>
      </c>
      <c r="AF10">
        <v>5.0999999999999997E-2</v>
      </c>
      <c r="AG10">
        <v>1.9607843137254899</v>
      </c>
      <c r="AH10" t="s">
        <v>171</v>
      </c>
    </row>
    <row r="11" spans="1:35" x14ac:dyDescent="0.25">
      <c r="A11" t="s">
        <v>139</v>
      </c>
      <c r="B11">
        <v>1</v>
      </c>
      <c r="C11" s="120">
        <v>42863</v>
      </c>
      <c r="D11" t="s">
        <v>170</v>
      </c>
      <c r="E11">
        <v>0.05</v>
      </c>
      <c r="F11">
        <v>0.05</v>
      </c>
      <c r="G11" t="s">
        <v>142</v>
      </c>
      <c r="H11">
        <v>0</v>
      </c>
      <c r="I11" t="s">
        <v>142</v>
      </c>
      <c r="J11" t="s">
        <v>48</v>
      </c>
      <c r="L11">
        <v>1</v>
      </c>
      <c r="M11" s="120">
        <v>42863</v>
      </c>
      <c r="N11" t="s">
        <v>170</v>
      </c>
      <c r="O11">
        <v>1.9E-2</v>
      </c>
      <c r="P11">
        <v>1.9E-2</v>
      </c>
      <c r="Q11">
        <v>3.629</v>
      </c>
      <c r="R11">
        <v>7.0000000000000001E-3</v>
      </c>
      <c r="S11">
        <v>8.9999999999999993E-3</v>
      </c>
      <c r="T11">
        <v>8.0000000000000002E-3</v>
      </c>
      <c r="U11">
        <v>2.9000000000000001E-2</v>
      </c>
      <c r="V11">
        <v>0.21</v>
      </c>
      <c r="W11">
        <v>3.6539999999999999</v>
      </c>
      <c r="X11">
        <v>2.3E-2</v>
      </c>
      <c r="Y11">
        <v>2.1000000000000001E-2</v>
      </c>
      <c r="Z11">
        <v>3.6930000000000001</v>
      </c>
      <c r="AB11" t="s">
        <v>76</v>
      </c>
      <c r="AC11">
        <v>7.0000000000000001E-3</v>
      </c>
      <c r="AD11">
        <v>8.9999999999999993E-3</v>
      </c>
      <c r="AE11">
        <v>8.0000000000000002E-3</v>
      </c>
      <c r="AF11">
        <v>8.0000000000000002E-3</v>
      </c>
      <c r="AG11">
        <v>12.5</v>
      </c>
      <c r="AH11" t="s">
        <v>171</v>
      </c>
    </row>
    <row r="12" spans="1:35" x14ac:dyDescent="0.25">
      <c r="A12" t="s">
        <v>140</v>
      </c>
      <c r="B12">
        <v>1</v>
      </c>
      <c r="C12" s="120">
        <v>42863</v>
      </c>
      <c r="D12" t="s">
        <v>170</v>
      </c>
      <c r="E12">
        <v>0.2</v>
      </c>
      <c r="F12">
        <v>0.18</v>
      </c>
      <c r="G12" t="s">
        <v>142</v>
      </c>
      <c r="H12">
        <v>-0.02</v>
      </c>
      <c r="I12" t="s">
        <v>142</v>
      </c>
      <c r="J12" t="s">
        <v>48</v>
      </c>
      <c r="L12">
        <v>1</v>
      </c>
      <c r="M12" s="120">
        <v>42863</v>
      </c>
      <c r="N12" t="s">
        <v>170</v>
      </c>
      <c r="O12">
        <v>1.4E-2</v>
      </c>
      <c r="P12">
        <v>0.37</v>
      </c>
      <c r="Q12">
        <v>3.6909999999999998</v>
      </c>
      <c r="R12">
        <v>1.4E-2</v>
      </c>
      <c r="S12">
        <v>3.0219999999999998</v>
      </c>
      <c r="T12">
        <v>3.7480000000000002</v>
      </c>
      <c r="U12">
        <v>1.0999999999999999E-2</v>
      </c>
      <c r="V12">
        <v>1.0999999999999999E-2</v>
      </c>
      <c r="W12">
        <v>3.64</v>
      </c>
      <c r="X12">
        <v>0.01</v>
      </c>
      <c r="Y12">
        <v>1.4E-2</v>
      </c>
      <c r="Z12">
        <v>4.0730000000000004</v>
      </c>
    </row>
    <row r="13" spans="1:35" x14ac:dyDescent="0.25">
      <c r="A13" t="s">
        <v>141</v>
      </c>
      <c r="B13">
        <v>1</v>
      </c>
      <c r="C13" s="120">
        <v>42863</v>
      </c>
      <c r="D13" t="s">
        <v>170</v>
      </c>
      <c r="E13">
        <v>7.0000000000000007E-2</v>
      </c>
      <c r="F13" t="s">
        <v>142</v>
      </c>
      <c r="G13" t="s">
        <v>142</v>
      </c>
      <c r="H13" t="s">
        <v>142</v>
      </c>
      <c r="I13" t="s">
        <v>142</v>
      </c>
      <c r="J13" t="s">
        <v>52</v>
      </c>
      <c r="L13">
        <v>1</v>
      </c>
      <c r="M13" s="120">
        <v>42863</v>
      </c>
      <c r="N13" t="s">
        <v>170</v>
      </c>
      <c r="O13">
        <v>1.4999999999999999E-2</v>
      </c>
      <c r="P13">
        <v>1.4E-2</v>
      </c>
      <c r="Q13">
        <v>3.573</v>
      </c>
      <c r="R13">
        <v>1.2999999999999999E-2</v>
      </c>
      <c r="S13">
        <v>1.7000000000000001E-2</v>
      </c>
      <c r="T13">
        <v>3.4430000000000001</v>
      </c>
      <c r="U13">
        <v>4.3999999999999997E-2</v>
      </c>
      <c r="V13">
        <v>0.17299999999999999</v>
      </c>
      <c r="W13">
        <v>3.7730000000000001</v>
      </c>
      <c r="X13">
        <v>1.4E-2</v>
      </c>
      <c r="Y13">
        <v>1.9E-2</v>
      </c>
      <c r="Z13">
        <v>3.726</v>
      </c>
    </row>
    <row r="14" spans="1:35" x14ac:dyDescent="0.25">
      <c r="A14" t="s">
        <v>143</v>
      </c>
      <c r="B14">
        <v>1</v>
      </c>
      <c r="C14" s="120">
        <v>42863</v>
      </c>
      <c r="D14" t="s">
        <v>170</v>
      </c>
      <c r="E14">
        <v>7.0000000000000007E-2</v>
      </c>
      <c r="F14">
        <v>0.09</v>
      </c>
      <c r="G14" t="s">
        <v>142</v>
      </c>
      <c r="H14">
        <v>0.02</v>
      </c>
      <c r="I14" t="s">
        <v>142</v>
      </c>
      <c r="J14" t="s">
        <v>48</v>
      </c>
      <c r="L14">
        <v>1</v>
      </c>
      <c r="M14" s="120">
        <v>42863</v>
      </c>
      <c r="N14" t="s">
        <v>170</v>
      </c>
      <c r="O14">
        <v>0.01</v>
      </c>
      <c r="P14">
        <v>8.9999999999999993E-3</v>
      </c>
      <c r="Q14">
        <v>3.6619999999999999</v>
      </c>
      <c r="R14">
        <v>2.1000000000000001E-2</v>
      </c>
      <c r="S14">
        <v>1.2E-2</v>
      </c>
      <c r="T14">
        <v>3.7170000000000001</v>
      </c>
      <c r="U14">
        <v>1.4E-2</v>
      </c>
      <c r="V14">
        <v>1.4E-2</v>
      </c>
      <c r="W14">
        <v>2.2949999999999999</v>
      </c>
      <c r="X14">
        <v>6.4000000000000001E-2</v>
      </c>
      <c r="Y14">
        <v>0.105</v>
      </c>
      <c r="Z14">
        <v>3.8769999999999998</v>
      </c>
    </row>
    <row r="15" spans="1:35" x14ac:dyDescent="0.25">
      <c r="A15" t="s">
        <v>144</v>
      </c>
      <c r="B15">
        <v>1</v>
      </c>
      <c r="C15" s="120">
        <v>42863</v>
      </c>
      <c r="D15" t="s">
        <v>170</v>
      </c>
      <c r="E15">
        <v>0.11</v>
      </c>
      <c r="F15">
        <v>0.06</v>
      </c>
      <c r="G15" t="s">
        <v>142</v>
      </c>
      <c r="H15">
        <v>-0.04</v>
      </c>
      <c r="I15" t="s">
        <v>142</v>
      </c>
      <c r="J15" t="s">
        <v>48</v>
      </c>
      <c r="L15">
        <v>1</v>
      </c>
      <c r="M15" s="120">
        <v>42863</v>
      </c>
      <c r="N15" t="s">
        <v>170</v>
      </c>
      <c r="O15">
        <v>4.1000000000000002E-2</v>
      </c>
      <c r="P15">
        <v>3.5999999999999997E-2</v>
      </c>
      <c r="Q15">
        <v>3.8140000000000001</v>
      </c>
      <c r="R15">
        <v>1.9E-2</v>
      </c>
      <c r="S15">
        <v>2.4E-2</v>
      </c>
      <c r="T15">
        <v>3.653</v>
      </c>
      <c r="U15">
        <v>8.5000000000000006E-2</v>
      </c>
      <c r="V15">
        <v>1.4999999999999999E-2</v>
      </c>
      <c r="W15">
        <v>3.677</v>
      </c>
      <c r="X15">
        <v>0.01</v>
      </c>
      <c r="Y15">
        <v>1.2999999999999999E-2</v>
      </c>
      <c r="Z15">
        <v>3.7480000000000002</v>
      </c>
    </row>
    <row r="16" spans="1:35" x14ac:dyDescent="0.25">
      <c r="A16" t="s">
        <v>145</v>
      </c>
      <c r="B16">
        <v>1</v>
      </c>
      <c r="C16" s="120">
        <v>42863</v>
      </c>
      <c r="D16" t="s">
        <v>170</v>
      </c>
      <c r="E16">
        <v>0.1</v>
      </c>
      <c r="F16">
        <v>0.12</v>
      </c>
      <c r="G16" t="s">
        <v>142</v>
      </c>
      <c r="H16">
        <v>0.02</v>
      </c>
      <c r="I16" t="s">
        <v>142</v>
      </c>
      <c r="J16" t="s">
        <v>48</v>
      </c>
    </row>
    <row r="17" spans="1:10" x14ac:dyDescent="0.25">
      <c r="A17" t="s">
        <v>146</v>
      </c>
      <c r="B17">
        <v>1</v>
      </c>
      <c r="C17" s="120">
        <v>42863</v>
      </c>
      <c r="D17" t="s">
        <v>170</v>
      </c>
      <c r="E17">
        <v>0.06</v>
      </c>
      <c r="F17">
        <v>0.06</v>
      </c>
      <c r="G17" t="s">
        <v>142</v>
      </c>
      <c r="H17">
        <v>0</v>
      </c>
      <c r="I17" t="s">
        <v>142</v>
      </c>
      <c r="J17" t="s">
        <v>48</v>
      </c>
    </row>
    <row r="18" spans="1:10" x14ac:dyDescent="0.25">
      <c r="A18" t="s">
        <v>147</v>
      </c>
      <c r="B18">
        <v>1</v>
      </c>
      <c r="C18" s="120">
        <v>42863</v>
      </c>
      <c r="D18" t="s">
        <v>170</v>
      </c>
      <c r="E18">
        <v>0.22</v>
      </c>
      <c r="F18">
        <v>0.23</v>
      </c>
      <c r="G18" t="s">
        <v>142</v>
      </c>
      <c r="H18">
        <v>0.02</v>
      </c>
      <c r="I18" t="s">
        <v>142</v>
      </c>
      <c r="J18" t="s">
        <v>48</v>
      </c>
    </row>
    <row r="19" spans="1:10" x14ac:dyDescent="0.25">
      <c r="A19" t="s">
        <v>148</v>
      </c>
      <c r="B19">
        <v>1</v>
      </c>
      <c r="C19" s="120">
        <v>42863</v>
      </c>
      <c r="D19" t="s">
        <v>170</v>
      </c>
      <c r="E19">
        <v>7.0000000000000007E-2</v>
      </c>
      <c r="F19">
        <v>0.09</v>
      </c>
      <c r="G19" t="s">
        <v>142</v>
      </c>
      <c r="H19">
        <v>0.02</v>
      </c>
      <c r="I19" t="s">
        <v>142</v>
      </c>
      <c r="J19" t="s">
        <v>48</v>
      </c>
    </row>
    <row r="20" spans="1:10" x14ac:dyDescent="0.25">
      <c r="A20" t="s">
        <v>149</v>
      </c>
      <c r="B20">
        <v>1</v>
      </c>
      <c r="C20" s="120">
        <v>42863</v>
      </c>
      <c r="D20" t="s">
        <v>170</v>
      </c>
      <c r="E20">
        <v>0.14000000000000001</v>
      </c>
      <c r="F20">
        <v>0.98</v>
      </c>
      <c r="G20" t="s">
        <v>142</v>
      </c>
      <c r="H20">
        <v>0.83</v>
      </c>
      <c r="I20" t="s">
        <v>142</v>
      </c>
      <c r="J20" t="s">
        <v>52</v>
      </c>
    </row>
    <row r="21" spans="1:10" x14ac:dyDescent="0.25">
      <c r="A21" t="s">
        <v>150</v>
      </c>
      <c r="B21">
        <v>1</v>
      </c>
      <c r="C21" s="120">
        <v>42863</v>
      </c>
      <c r="D21" t="s">
        <v>170</v>
      </c>
      <c r="E21">
        <v>0.06</v>
      </c>
      <c r="F21">
        <v>0.06</v>
      </c>
      <c r="G21" t="s">
        <v>142</v>
      </c>
      <c r="H21">
        <v>0</v>
      </c>
      <c r="I21" t="s">
        <v>142</v>
      </c>
      <c r="J21" t="s">
        <v>48</v>
      </c>
    </row>
    <row r="22" spans="1:10" x14ac:dyDescent="0.25">
      <c r="A22" t="s">
        <v>151</v>
      </c>
      <c r="B22">
        <v>1</v>
      </c>
      <c r="C22" s="120">
        <v>42863</v>
      </c>
      <c r="D22" t="s">
        <v>170</v>
      </c>
      <c r="E22">
        <v>0.22</v>
      </c>
      <c r="F22">
        <v>0.81</v>
      </c>
      <c r="G22" t="s">
        <v>142</v>
      </c>
      <c r="H22">
        <v>0.59</v>
      </c>
      <c r="I22" t="s">
        <v>142</v>
      </c>
      <c r="J22" t="s">
        <v>52</v>
      </c>
    </row>
    <row r="23" spans="1:10" x14ac:dyDescent="0.25">
      <c r="A23" t="s">
        <v>152</v>
      </c>
      <c r="B23">
        <v>1</v>
      </c>
      <c r="C23" s="120">
        <v>42863</v>
      </c>
      <c r="D23" t="s">
        <v>170</v>
      </c>
      <c r="E23">
        <v>7.0000000000000007E-2</v>
      </c>
      <c r="F23">
        <v>7.0000000000000007E-2</v>
      </c>
      <c r="G23">
        <v>9.85</v>
      </c>
      <c r="H23">
        <v>0</v>
      </c>
      <c r="I23">
        <v>9.77</v>
      </c>
      <c r="J23" t="s">
        <v>48</v>
      </c>
    </row>
    <row r="24" spans="1:10" x14ac:dyDescent="0.25">
      <c r="A24" t="s">
        <v>153</v>
      </c>
      <c r="B24">
        <v>1</v>
      </c>
      <c r="C24" s="120">
        <v>42863</v>
      </c>
      <c r="D24" t="s">
        <v>170</v>
      </c>
      <c r="E24">
        <v>0.41</v>
      </c>
      <c r="F24">
        <v>0.08</v>
      </c>
      <c r="G24" t="s">
        <v>142</v>
      </c>
      <c r="H24">
        <v>-0.33</v>
      </c>
      <c r="I24" t="s">
        <v>142</v>
      </c>
      <c r="J24" t="s">
        <v>48</v>
      </c>
    </row>
    <row r="25" spans="1:10" x14ac:dyDescent="0.25">
      <c r="A25" t="s">
        <v>154</v>
      </c>
      <c r="B25">
        <v>1</v>
      </c>
      <c r="C25" s="120">
        <v>42863</v>
      </c>
      <c r="D25" t="s">
        <v>170</v>
      </c>
      <c r="E25">
        <v>0.11</v>
      </c>
      <c r="F25">
        <v>0.14000000000000001</v>
      </c>
      <c r="G25" t="s">
        <v>142</v>
      </c>
      <c r="H25">
        <v>0.04</v>
      </c>
      <c r="I25" t="s">
        <v>142</v>
      </c>
      <c r="J25" t="s">
        <v>48</v>
      </c>
    </row>
    <row r="26" spans="1:10" x14ac:dyDescent="0.25">
      <c r="A26" t="s">
        <v>155</v>
      </c>
      <c r="B26">
        <v>1</v>
      </c>
      <c r="C26" s="120">
        <v>42863</v>
      </c>
      <c r="D26" t="s">
        <v>170</v>
      </c>
      <c r="E26">
        <v>0.06</v>
      </c>
      <c r="F26">
        <v>7.0000000000000007E-2</v>
      </c>
      <c r="G26" t="s">
        <v>142</v>
      </c>
      <c r="H26">
        <v>0</v>
      </c>
      <c r="I26" t="s">
        <v>142</v>
      </c>
      <c r="J26" t="s">
        <v>48</v>
      </c>
    </row>
    <row r="27" spans="1:10" x14ac:dyDescent="0.25">
      <c r="A27" t="s">
        <v>156</v>
      </c>
      <c r="B27">
        <v>1</v>
      </c>
      <c r="C27" s="120">
        <v>42863</v>
      </c>
      <c r="D27" t="s">
        <v>170</v>
      </c>
      <c r="E27">
        <v>7.0000000000000007E-2</v>
      </c>
      <c r="F27">
        <v>0.08</v>
      </c>
      <c r="G27" t="s">
        <v>142</v>
      </c>
      <c r="H27">
        <v>0.01</v>
      </c>
      <c r="I27" t="s">
        <v>142</v>
      </c>
      <c r="J27" t="s">
        <v>48</v>
      </c>
    </row>
    <row r="28" spans="1:10" x14ac:dyDescent="0.25">
      <c r="A28" t="s">
        <v>157</v>
      </c>
      <c r="B28">
        <v>1</v>
      </c>
      <c r="C28" s="120">
        <v>42863</v>
      </c>
      <c r="D28" t="s">
        <v>170</v>
      </c>
      <c r="E28">
        <v>0.12</v>
      </c>
      <c r="F28">
        <v>0.11</v>
      </c>
      <c r="G28" t="s">
        <v>142</v>
      </c>
      <c r="H28">
        <v>-0.01</v>
      </c>
      <c r="I28" t="s">
        <v>142</v>
      </c>
      <c r="J28" t="s">
        <v>48</v>
      </c>
    </row>
    <row r="29" spans="1:10" x14ac:dyDescent="0.25">
      <c r="A29" t="s">
        <v>158</v>
      </c>
      <c r="B29">
        <v>1</v>
      </c>
      <c r="C29" s="120">
        <v>42863</v>
      </c>
      <c r="D29" t="s">
        <v>170</v>
      </c>
      <c r="E29">
        <v>0.05</v>
      </c>
      <c r="F29">
        <v>7.0000000000000007E-2</v>
      </c>
      <c r="G29" t="s">
        <v>142</v>
      </c>
      <c r="H29">
        <v>0.02</v>
      </c>
      <c r="I29" t="s">
        <v>142</v>
      </c>
      <c r="J29" t="s">
        <v>48</v>
      </c>
    </row>
    <row r="30" spans="1:10" x14ac:dyDescent="0.25">
      <c r="A30" t="s">
        <v>159</v>
      </c>
      <c r="B30">
        <v>1</v>
      </c>
      <c r="C30" s="120">
        <v>42863</v>
      </c>
      <c r="D30" t="s">
        <v>170</v>
      </c>
      <c r="E30">
        <v>7.0000000000000007E-2</v>
      </c>
      <c r="F30">
        <v>0.1</v>
      </c>
      <c r="G30" t="s">
        <v>142</v>
      </c>
      <c r="H30">
        <v>0.02</v>
      </c>
      <c r="I30" t="s">
        <v>142</v>
      </c>
      <c r="J30" t="s">
        <v>48</v>
      </c>
    </row>
    <row r="31" spans="1:10" x14ac:dyDescent="0.25">
      <c r="A31" t="s">
        <v>160</v>
      </c>
      <c r="B31">
        <v>1</v>
      </c>
      <c r="C31" s="120">
        <v>42863</v>
      </c>
      <c r="D31" t="s">
        <v>170</v>
      </c>
      <c r="E31">
        <v>0.31</v>
      </c>
      <c r="F31">
        <v>0.5</v>
      </c>
      <c r="G31" t="s">
        <v>142</v>
      </c>
      <c r="H31">
        <v>0.19</v>
      </c>
      <c r="I31" t="s">
        <v>142</v>
      </c>
      <c r="J31" t="s">
        <v>48</v>
      </c>
    </row>
    <row r="32" spans="1:10" x14ac:dyDescent="0.25">
      <c r="A32" t="s">
        <v>161</v>
      </c>
      <c r="B32">
        <v>1</v>
      </c>
      <c r="C32" s="120">
        <v>42863</v>
      </c>
      <c r="D32" t="s">
        <v>170</v>
      </c>
      <c r="E32">
        <v>0.05</v>
      </c>
      <c r="F32">
        <v>7.0000000000000007E-2</v>
      </c>
      <c r="G32" t="s">
        <v>142</v>
      </c>
      <c r="H32">
        <v>0.01</v>
      </c>
      <c r="I32" t="s">
        <v>142</v>
      </c>
      <c r="J32" t="s">
        <v>48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7" x14ac:dyDescent="0.25"/>
  <sheetData/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37" workbookViewId="0">
      <selection activeCell="H24" sqref="H24"/>
    </sheetView>
  </sheetViews>
  <sheetFormatPr baseColWidth="10" defaultRowHeight="17" x14ac:dyDescent="0.25"/>
  <cols>
    <col min="8" max="8" width="23.83203125" bestFit="1" customWidth="1"/>
    <col min="14" max="14" width="11.83203125" bestFit="1" customWidth="1"/>
  </cols>
  <sheetData>
    <row r="1" spans="1:12" x14ac:dyDescent="0.25">
      <c r="A1" s="5">
        <v>1.4E-2</v>
      </c>
      <c r="B1" s="5">
        <v>1.7000000000000001E-2</v>
      </c>
      <c r="C1" s="5">
        <v>3.0049999999999999</v>
      </c>
      <c r="D1" s="7">
        <v>0.91600000000000004</v>
      </c>
      <c r="E1" s="7">
        <v>0.88300000000000001</v>
      </c>
      <c r="F1" s="7">
        <v>0.89949999999999997</v>
      </c>
      <c r="G1" s="5">
        <v>1.2E-2</v>
      </c>
      <c r="H1" s="5">
        <v>1.2E-2</v>
      </c>
      <c r="I1" s="5">
        <v>3.6179999999999999</v>
      </c>
      <c r="J1" s="5">
        <v>2.1000000000000001E-2</v>
      </c>
      <c r="K1" s="5">
        <v>2.9000000000000001E-2</v>
      </c>
      <c r="L1" s="5">
        <v>3.698</v>
      </c>
    </row>
    <row r="2" spans="1:12" x14ac:dyDescent="0.25">
      <c r="A2" s="5">
        <v>2.8000000000000001E-2</v>
      </c>
      <c r="B2" s="5">
        <v>2.8000000000000001E-2</v>
      </c>
      <c r="C2" s="5">
        <v>3.6749999999999998</v>
      </c>
      <c r="D2" s="7">
        <v>0.217</v>
      </c>
      <c r="E2" s="7">
        <v>0.217</v>
      </c>
      <c r="F2" s="7">
        <v>0.217</v>
      </c>
      <c r="G2" s="5">
        <v>4.3999999999999997E-2</v>
      </c>
      <c r="H2" s="5">
        <v>4.8000000000000001E-2</v>
      </c>
      <c r="I2" s="5">
        <v>3.6309999999999998</v>
      </c>
      <c r="J2" s="5">
        <v>1.2E-2</v>
      </c>
      <c r="K2" s="5">
        <v>1.2999999999999999E-2</v>
      </c>
      <c r="L2" s="5">
        <v>3.5270000000000001</v>
      </c>
    </row>
    <row r="3" spans="1:12" x14ac:dyDescent="0.25">
      <c r="A3" s="5">
        <v>1.2999999999999999E-2</v>
      </c>
      <c r="B3" s="5">
        <v>1.2999999999999999E-2</v>
      </c>
      <c r="C3" s="5">
        <v>3.5920000000000001</v>
      </c>
      <c r="D3" s="7">
        <v>5.1999999999999998E-2</v>
      </c>
      <c r="E3" s="7">
        <v>0.05</v>
      </c>
      <c r="F3" s="7">
        <v>5.1000000000000004E-2</v>
      </c>
      <c r="G3" s="5">
        <v>1.2999999999999999E-2</v>
      </c>
      <c r="H3" s="5">
        <v>1.7000000000000001E-2</v>
      </c>
      <c r="I3" s="5">
        <v>3.6160000000000001</v>
      </c>
      <c r="J3" s="5">
        <v>1.2999999999999999E-2</v>
      </c>
      <c r="K3" s="5">
        <v>1.4999999999999999E-2</v>
      </c>
      <c r="L3" s="5">
        <v>3.617</v>
      </c>
    </row>
    <row r="4" spans="1:12" x14ac:dyDescent="0.25">
      <c r="A4" s="5">
        <v>1.9E-2</v>
      </c>
      <c r="B4" s="5">
        <v>1.9E-2</v>
      </c>
      <c r="C4" s="5">
        <v>3.629</v>
      </c>
      <c r="D4" s="7">
        <v>7.0000000000000001E-3</v>
      </c>
      <c r="E4" s="7">
        <v>8.9999999999999993E-3</v>
      </c>
      <c r="F4" s="7">
        <v>8.0000000000000002E-3</v>
      </c>
      <c r="G4" s="5">
        <v>2.9000000000000001E-2</v>
      </c>
      <c r="H4" s="5">
        <v>0.21</v>
      </c>
      <c r="I4" s="5">
        <v>3.6539999999999999</v>
      </c>
      <c r="J4" s="5">
        <v>2.3E-2</v>
      </c>
      <c r="K4" s="5">
        <v>2.1000000000000001E-2</v>
      </c>
      <c r="L4" s="5">
        <v>3.6930000000000001</v>
      </c>
    </row>
    <row r="5" spans="1:12" x14ac:dyDescent="0.25">
      <c r="A5" s="5">
        <v>1.4E-2</v>
      </c>
      <c r="B5" s="5">
        <v>0.37</v>
      </c>
      <c r="C5" s="5">
        <v>3.6909999999999998</v>
      </c>
      <c r="D5" s="5">
        <v>1.4E-2</v>
      </c>
      <c r="E5" s="5">
        <v>3.0219999999999998</v>
      </c>
      <c r="F5" s="5">
        <v>3.7480000000000002</v>
      </c>
      <c r="G5" s="5">
        <v>1.0999999999999999E-2</v>
      </c>
      <c r="H5" s="5">
        <v>1.0999999999999999E-2</v>
      </c>
      <c r="I5" s="5">
        <v>3.64</v>
      </c>
      <c r="J5" s="5">
        <v>0.01</v>
      </c>
      <c r="K5" s="5">
        <v>1.4E-2</v>
      </c>
      <c r="L5" s="5">
        <v>4.0730000000000004</v>
      </c>
    </row>
    <row r="6" spans="1:12" x14ac:dyDescent="0.25">
      <c r="A6" s="5">
        <v>1.4999999999999999E-2</v>
      </c>
      <c r="B6" s="5">
        <v>1.4E-2</v>
      </c>
      <c r="C6" s="5">
        <v>3.573</v>
      </c>
      <c r="D6" s="5">
        <v>1.2999999999999999E-2</v>
      </c>
      <c r="E6" s="5">
        <v>1.7000000000000001E-2</v>
      </c>
      <c r="F6" s="5">
        <v>3.4430000000000001</v>
      </c>
      <c r="G6" s="5">
        <v>4.3999999999999997E-2</v>
      </c>
      <c r="H6" s="5">
        <v>0.17299999999999999</v>
      </c>
      <c r="I6" s="5">
        <v>3.7730000000000001</v>
      </c>
      <c r="J6" s="5">
        <v>1.4E-2</v>
      </c>
      <c r="K6" s="5">
        <v>1.9E-2</v>
      </c>
      <c r="L6" s="5">
        <v>3.726</v>
      </c>
    </row>
    <row r="7" spans="1:12" x14ac:dyDescent="0.25">
      <c r="A7" s="5">
        <v>0.01</v>
      </c>
      <c r="B7" s="5">
        <v>8.9999999999999993E-3</v>
      </c>
      <c r="C7" s="5">
        <v>3.6619999999999999</v>
      </c>
      <c r="D7" s="5">
        <v>2.1000000000000001E-2</v>
      </c>
      <c r="E7" s="5">
        <v>1.2E-2</v>
      </c>
      <c r="F7" s="5">
        <v>3.7170000000000001</v>
      </c>
      <c r="G7" s="5">
        <v>1.4E-2</v>
      </c>
      <c r="H7" s="5">
        <v>1.4E-2</v>
      </c>
      <c r="I7" s="5">
        <v>2.2949999999999999</v>
      </c>
      <c r="J7" s="5">
        <v>6.4000000000000001E-2</v>
      </c>
      <c r="K7" s="5">
        <v>0.105</v>
      </c>
      <c r="L7" s="5">
        <v>3.8769999999999998</v>
      </c>
    </row>
    <row r="8" spans="1:12" x14ac:dyDescent="0.25">
      <c r="A8" s="5">
        <v>4.1000000000000002E-2</v>
      </c>
      <c r="B8" s="5">
        <v>3.5999999999999997E-2</v>
      </c>
      <c r="C8" s="5">
        <v>3.8140000000000001</v>
      </c>
      <c r="D8" s="5">
        <v>1.9E-2</v>
      </c>
      <c r="E8" s="5">
        <v>2.4E-2</v>
      </c>
      <c r="F8" s="5">
        <v>3.653</v>
      </c>
      <c r="G8" s="5">
        <v>8.5000000000000006E-2</v>
      </c>
      <c r="H8" s="5">
        <v>1.4999999999999999E-2</v>
      </c>
      <c r="I8" s="5">
        <v>3.677</v>
      </c>
      <c r="J8" s="5">
        <v>0.01</v>
      </c>
      <c r="K8" s="5">
        <v>1.2999999999999999E-2</v>
      </c>
      <c r="L8" s="5">
        <v>3.7480000000000002</v>
      </c>
    </row>
    <row r="9" spans="1:12" x14ac:dyDescent="0.25">
      <c r="E9" s="162" t="s">
        <v>37</v>
      </c>
      <c r="F9" s="163"/>
      <c r="G9" s="164" t="s">
        <v>38</v>
      </c>
      <c r="H9" s="165"/>
    </row>
    <row r="10" spans="1:12" x14ac:dyDescent="0.25">
      <c r="E10" s="10" t="s">
        <v>34</v>
      </c>
      <c r="F10" s="13" t="s">
        <v>41</v>
      </c>
      <c r="G10" s="10" t="s">
        <v>39</v>
      </c>
      <c r="H10" s="13" t="s">
        <v>40</v>
      </c>
      <c r="I10" s="10" t="s">
        <v>35</v>
      </c>
      <c r="J10" s="10" t="s">
        <v>36</v>
      </c>
    </row>
    <row r="11" spans="1:12" x14ac:dyDescent="0.25">
      <c r="B11" s="7">
        <v>0.91600000000000004</v>
      </c>
      <c r="C11" s="7">
        <v>0.88300000000000001</v>
      </c>
      <c r="D11" s="7">
        <v>0.89949999999999997</v>
      </c>
      <c r="E11" s="9">
        <f>AVERAGE(B11:D11)</f>
        <v>0.89950000000000008</v>
      </c>
      <c r="F11" s="11">
        <f>LOG10(E11)</f>
        <v>-4.5998832318429793E-2</v>
      </c>
      <c r="G11" s="9">
        <v>4</v>
      </c>
      <c r="H11" s="14">
        <f>LOG10(G11)</f>
        <v>0.6020599913279624</v>
      </c>
      <c r="I11" s="8">
        <f>_xlfn.STDEV.S(B11:D11)</f>
        <v>1.6500000000000015E-2</v>
      </c>
      <c r="J11" s="12">
        <f>I11/E11*100</f>
        <v>1.834352418010007</v>
      </c>
    </row>
    <row r="12" spans="1:12" x14ac:dyDescent="0.25">
      <c r="B12" s="7">
        <v>0.217</v>
      </c>
      <c r="C12" s="7">
        <v>0.217</v>
      </c>
      <c r="D12" s="7">
        <v>0.217</v>
      </c>
      <c r="E12" s="9">
        <f t="shared" ref="E12:E14" si="0">AVERAGE(B12:D12)</f>
        <v>0.217</v>
      </c>
      <c r="F12" s="11">
        <f>LOG10(E12)</f>
        <v>-0.66354026615147055</v>
      </c>
      <c r="G12" s="9">
        <v>1</v>
      </c>
      <c r="H12" s="14">
        <f t="shared" ref="H12:H13" si="1">LOG10(G12)</f>
        <v>0</v>
      </c>
      <c r="I12" s="8">
        <f>_xlfn.STDEV.S(B12:D12)</f>
        <v>0</v>
      </c>
      <c r="J12" s="12">
        <f>I12/E12*100</f>
        <v>0</v>
      </c>
    </row>
    <row r="13" spans="1:12" x14ac:dyDescent="0.25">
      <c r="B13" s="7">
        <v>5.1999999999999998E-2</v>
      </c>
      <c r="C13" s="7">
        <v>0.05</v>
      </c>
      <c r="D13" s="7">
        <v>5.1000000000000004E-2</v>
      </c>
      <c r="E13" s="9">
        <f>AVERAGE(B13:D13)</f>
        <v>5.1000000000000011E-2</v>
      </c>
      <c r="F13" s="11">
        <f>LOG10(E13)</f>
        <v>-1.2924298239020635</v>
      </c>
      <c r="G13" s="9">
        <v>0.25</v>
      </c>
      <c r="H13" s="14">
        <f t="shared" si="1"/>
        <v>-0.6020599913279624</v>
      </c>
      <c r="I13" s="8">
        <f>_xlfn.STDEV.S(B13:D13)</f>
        <v>9.9999999999999742E-4</v>
      </c>
      <c r="J13" s="12">
        <f>I13/E13*100</f>
        <v>1.9607843137254846</v>
      </c>
    </row>
    <row r="14" spans="1:12" x14ac:dyDescent="0.25">
      <c r="B14" s="7">
        <v>7.0000000000000001E-3</v>
      </c>
      <c r="C14" s="7">
        <v>8.9999999999999993E-3</v>
      </c>
      <c r="D14" s="7">
        <v>8.0000000000000002E-3</v>
      </c>
      <c r="E14" s="9">
        <f t="shared" si="0"/>
        <v>8.0000000000000002E-3</v>
      </c>
      <c r="F14" s="11">
        <f>LOG10(E14)</f>
        <v>-2.0969100130080562</v>
      </c>
      <c r="G14" s="9">
        <v>0</v>
      </c>
      <c r="H14" s="11"/>
      <c r="I14" s="8">
        <f>_xlfn.STDEV.S(B14:D14)</f>
        <v>9.9999999999999959E-4</v>
      </c>
      <c r="J14" s="12">
        <f>I14/E14*100</f>
        <v>12.499999999999995</v>
      </c>
    </row>
    <row r="17" spans="2:14" x14ac:dyDescent="0.25">
      <c r="I17" t="s">
        <v>42</v>
      </c>
      <c r="J17">
        <f>INTERCEPT(H11:H13,F11:F13)</f>
        <v>0.6446523970079906</v>
      </c>
    </row>
    <row r="20" spans="2:14" x14ac:dyDescent="0.25">
      <c r="I20">
        <v>0</v>
      </c>
      <c r="J20">
        <f>1.0351*I20-1.5366</f>
        <v>-1.5366</v>
      </c>
    </row>
    <row r="21" spans="2:14" x14ac:dyDescent="0.25">
      <c r="I21">
        <v>1</v>
      </c>
      <c r="J21">
        <f t="shared" ref="J21:J24" si="2">1.0351*I21-1.5366</f>
        <v>-0.50150000000000006</v>
      </c>
    </row>
    <row r="22" spans="2:14" x14ac:dyDescent="0.25">
      <c r="I22">
        <v>2</v>
      </c>
      <c r="J22">
        <f t="shared" si="2"/>
        <v>0.53359999999999985</v>
      </c>
    </row>
    <row r="23" spans="2:14" x14ac:dyDescent="0.25">
      <c r="I23">
        <v>3</v>
      </c>
      <c r="J23">
        <f t="shared" si="2"/>
        <v>1.5686999999999998</v>
      </c>
    </row>
    <row r="24" spans="2:14" x14ac:dyDescent="0.25">
      <c r="I24">
        <v>4</v>
      </c>
      <c r="J24">
        <f t="shared" si="2"/>
        <v>2.6037999999999997</v>
      </c>
    </row>
    <row r="30" spans="2:14" x14ac:dyDescent="0.25">
      <c r="E30" s="162" t="s">
        <v>37</v>
      </c>
      <c r="F30" s="163"/>
      <c r="G30" s="161" t="s">
        <v>38</v>
      </c>
      <c r="H30" s="161"/>
      <c r="L30" s="161" t="s">
        <v>47</v>
      </c>
      <c r="M30" s="161"/>
    </row>
    <row r="31" spans="2:14" x14ac:dyDescent="0.25">
      <c r="E31" s="10" t="s">
        <v>34</v>
      </c>
      <c r="F31" s="13" t="s">
        <v>43</v>
      </c>
      <c r="G31" s="10" t="s">
        <v>39</v>
      </c>
      <c r="H31" s="13" t="s">
        <v>44</v>
      </c>
      <c r="I31" s="10" t="s">
        <v>35</v>
      </c>
      <c r="J31" s="10" t="s">
        <v>36</v>
      </c>
      <c r="L31" s="10" t="s">
        <v>45</v>
      </c>
      <c r="M31" s="10" t="s">
        <v>46</v>
      </c>
    </row>
    <row r="32" spans="2:14" x14ac:dyDescent="0.25">
      <c r="B32" s="7">
        <v>0.91600000000000004</v>
      </c>
      <c r="C32" s="7">
        <v>0.88300000000000001</v>
      </c>
      <c r="D32" s="7">
        <v>0.89949999999999997</v>
      </c>
      <c r="E32" s="9">
        <f>AVERAGE(B32:D32)</f>
        <v>0.89950000000000008</v>
      </c>
      <c r="F32" s="11">
        <f>LN(E32)</f>
        <v>-0.10591622559154917</v>
      </c>
      <c r="G32" s="9">
        <v>4</v>
      </c>
      <c r="H32" s="14">
        <f>LN(G32)</f>
        <v>1.3862943611198906</v>
      </c>
      <c r="I32" s="8">
        <f>_xlfn.STDEV.S(B32:D32)</f>
        <v>1.6500000000000015E-2</v>
      </c>
      <c r="J32" s="12">
        <f>I32/E32*100</f>
        <v>1.834352418010007</v>
      </c>
      <c r="L32" s="8">
        <f>INTERCEPT(F32:F34,H32:H34)</f>
        <v>-1.5365679324303461</v>
      </c>
      <c r="M32" s="12">
        <f>SLOPE(F32:F34,H32:H34)</f>
        <v>1.0351385323199966</v>
      </c>
      <c r="N32" s="15"/>
    </row>
    <row r="33" spans="2:10" x14ac:dyDescent="0.25">
      <c r="B33" s="7">
        <v>0.217</v>
      </c>
      <c r="C33" s="7">
        <v>0.217</v>
      </c>
      <c r="D33" s="7">
        <v>0.217</v>
      </c>
      <c r="E33" s="9">
        <f t="shared" ref="E33" si="3">AVERAGE(B33:D33)</f>
        <v>0.217</v>
      </c>
      <c r="F33" s="11">
        <f t="shared" ref="F33:F35" si="4">LN(E33)</f>
        <v>-1.5278579254416775</v>
      </c>
      <c r="G33" s="9">
        <v>1</v>
      </c>
      <c r="H33" s="14">
        <f t="shared" ref="H33:H34" si="5">LN(G33)</f>
        <v>0</v>
      </c>
      <c r="I33" s="8">
        <f>_xlfn.STDEV.S(B33:D33)</f>
        <v>0</v>
      </c>
      <c r="J33" s="12">
        <f>I33/E33*100</f>
        <v>0</v>
      </c>
    </row>
    <row r="34" spans="2:10" x14ac:dyDescent="0.25">
      <c r="B34" s="7">
        <v>5.1999999999999998E-2</v>
      </c>
      <c r="C34" s="7">
        <v>0.05</v>
      </c>
      <c r="D34" s="7">
        <v>5.1000000000000004E-2</v>
      </c>
      <c r="E34" s="9">
        <f>AVERAGE(B34:D34)</f>
        <v>5.1000000000000011E-2</v>
      </c>
      <c r="F34" s="11">
        <f t="shared" si="4"/>
        <v>-2.9759296462578111</v>
      </c>
      <c r="G34" s="9">
        <v>0.25</v>
      </c>
      <c r="H34" s="14">
        <f t="shared" si="5"/>
        <v>-1.3862943611198906</v>
      </c>
      <c r="I34" s="8">
        <f>_xlfn.STDEV.S(B34:D34)</f>
        <v>9.9999999999999742E-4</v>
      </c>
      <c r="J34" s="12">
        <f>I34/E34*100</f>
        <v>1.9607843137254846</v>
      </c>
    </row>
    <row r="35" spans="2:10" x14ac:dyDescent="0.25">
      <c r="B35" s="7">
        <v>7.0000000000000001E-3</v>
      </c>
      <c r="C35" s="7">
        <v>8.9999999999999993E-3</v>
      </c>
      <c r="D35" s="7">
        <v>8.0000000000000002E-3</v>
      </c>
      <c r="E35" s="9">
        <f t="shared" ref="E35" si="6">AVERAGE(B35:D35)</f>
        <v>8.0000000000000002E-3</v>
      </c>
      <c r="F35" s="11">
        <f t="shared" si="4"/>
        <v>-4.8283137373023015</v>
      </c>
      <c r="G35" s="9">
        <v>0</v>
      </c>
      <c r="H35" s="14"/>
      <c r="I35" s="8">
        <f>_xlfn.STDEV.S(B35:D35)</f>
        <v>9.9999999999999959E-4</v>
      </c>
      <c r="J35" s="12">
        <f>I35/E35*100</f>
        <v>12.499999999999995</v>
      </c>
    </row>
  </sheetData>
  <mergeCells count="5">
    <mergeCell ref="L30:M30"/>
    <mergeCell ref="E9:F9"/>
    <mergeCell ref="G9:H9"/>
    <mergeCell ref="E30:F30"/>
    <mergeCell ref="G30:H30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5" sqref="H25"/>
    </sheetView>
  </sheetViews>
  <sheetFormatPr baseColWidth="10" defaultColWidth="15.1640625" defaultRowHeight="15" customHeight="1" x14ac:dyDescent="0.25"/>
  <cols>
    <col min="1" max="2" width="7.83203125" style="16" customWidth="1"/>
    <col min="3" max="3" width="9.33203125" style="16" customWidth="1"/>
    <col min="4" max="4" width="11.6640625" style="16" customWidth="1"/>
    <col min="5" max="5" width="13.5" style="16" customWidth="1"/>
    <col min="6" max="6" width="9.1640625" style="16" customWidth="1"/>
    <col min="7" max="8" width="10.33203125" style="16" customWidth="1"/>
    <col min="9" max="9" width="7.83203125" style="16" customWidth="1"/>
    <col min="10" max="10" width="11.6640625" style="16" customWidth="1"/>
    <col min="11" max="18" width="9.83203125" style="16" customWidth="1"/>
    <col min="19" max="19" width="8.1640625" style="16" customWidth="1"/>
    <col min="20" max="21" width="10.33203125" style="16" bestFit="1" customWidth="1"/>
    <col min="22" max="22" width="11.83203125" style="16" customWidth="1"/>
    <col min="23" max="23" width="11" style="16" bestFit="1" customWidth="1"/>
    <col min="24" max="30" width="8.1640625" style="16" customWidth="1"/>
    <col min="31" max="16384" width="15.1640625" style="16"/>
  </cols>
  <sheetData>
    <row r="1" spans="1:24" ht="16.5" customHeight="1" x14ac:dyDescent="0.25">
      <c r="A1" s="25" t="s">
        <v>106</v>
      </c>
      <c r="B1" s="17"/>
      <c r="C1" s="17"/>
      <c r="D1" s="17"/>
      <c r="E1" s="17"/>
      <c r="F1" s="17"/>
      <c r="G1" s="17"/>
      <c r="H1" s="17"/>
      <c r="I1" s="25" t="s">
        <v>105</v>
      </c>
      <c r="J1" s="17"/>
    </row>
    <row r="2" spans="1:24" ht="16.5" customHeight="1" x14ac:dyDescent="0.25">
      <c r="A2" s="17"/>
      <c r="B2" s="17"/>
      <c r="C2" s="17"/>
      <c r="D2" s="17"/>
      <c r="E2" s="17"/>
      <c r="F2" s="17"/>
      <c r="G2" s="17"/>
      <c r="H2" s="17"/>
      <c r="I2" s="17" t="s">
        <v>103</v>
      </c>
      <c r="J2" s="17"/>
      <c r="L2" s="4" t="s">
        <v>4</v>
      </c>
      <c r="M2" s="4">
        <v>1</v>
      </c>
      <c r="N2" s="4">
        <v>2</v>
      </c>
      <c r="O2" s="4">
        <v>3</v>
      </c>
      <c r="P2" s="4">
        <v>4</v>
      </c>
      <c r="Q2" s="4">
        <v>5</v>
      </c>
      <c r="R2" s="4">
        <v>6</v>
      </c>
      <c r="S2" s="4">
        <v>7</v>
      </c>
      <c r="T2" s="4">
        <v>8</v>
      </c>
      <c r="U2" s="4">
        <v>9</v>
      </c>
      <c r="V2" s="4">
        <v>10</v>
      </c>
      <c r="W2" s="4">
        <v>11</v>
      </c>
      <c r="X2" s="4">
        <v>12</v>
      </c>
    </row>
    <row r="3" spans="1:24" ht="16.5" customHeight="1" x14ac:dyDescent="0.25">
      <c r="A3" s="17" t="s">
        <v>104</v>
      </c>
      <c r="B3" s="17"/>
      <c r="C3" s="17"/>
      <c r="D3" s="17"/>
      <c r="E3" s="17"/>
      <c r="F3" s="17"/>
      <c r="G3" s="17"/>
      <c r="H3" s="17"/>
      <c r="I3" s="17" t="s">
        <v>101</v>
      </c>
      <c r="J3" s="17"/>
      <c r="L3" s="4" t="s">
        <v>5</v>
      </c>
      <c r="M3" s="5">
        <v>1.4E-2</v>
      </c>
      <c r="N3" s="5">
        <v>1.7000000000000001E-2</v>
      </c>
      <c r="O3" s="5">
        <v>3.0049999999999999</v>
      </c>
      <c r="P3" s="7">
        <v>0.91600000000000004</v>
      </c>
      <c r="Q3" s="7">
        <v>0.88300000000000001</v>
      </c>
      <c r="R3" s="7">
        <v>0.89949999999999997</v>
      </c>
      <c r="S3" s="5">
        <v>1.2E-2</v>
      </c>
      <c r="T3" s="5">
        <v>1.2E-2</v>
      </c>
      <c r="U3" s="5">
        <v>3.6179999999999999</v>
      </c>
      <c r="V3" s="5">
        <v>2.1000000000000001E-2</v>
      </c>
      <c r="W3" s="5">
        <v>2.9000000000000001E-2</v>
      </c>
      <c r="X3" s="5">
        <v>3.698</v>
      </c>
    </row>
    <row r="4" spans="1:24" ht="16.5" customHeight="1" x14ac:dyDescent="0.25">
      <c r="A4" s="17" t="s">
        <v>102</v>
      </c>
      <c r="B4" s="17"/>
      <c r="C4" s="17"/>
      <c r="D4" s="17"/>
      <c r="E4" s="17"/>
      <c r="F4" s="17"/>
      <c r="G4" s="17"/>
      <c r="H4" s="17"/>
      <c r="I4" s="17" t="s">
        <v>99</v>
      </c>
      <c r="J4" s="17"/>
      <c r="L4" s="4" t="s">
        <v>6</v>
      </c>
      <c r="M4" s="5">
        <v>2.8000000000000001E-2</v>
      </c>
      <c r="N4" s="5">
        <v>2.8000000000000001E-2</v>
      </c>
      <c r="O4" s="5">
        <v>3.6749999999999998</v>
      </c>
      <c r="P4" s="7">
        <v>0.217</v>
      </c>
      <c r="Q4" s="7">
        <v>0.217</v>
      </c>
      <c r="R4" s="7">
        <v>0.217</v>
      </c>
      <c r="S4" s="5">
        <v>4.3999999999999997E-2</v>
      </c>
      <c r="T4" s="5">
        <v>4.8000000000000001E-2</v>
      </c>
      <c r="U4" s="5">
        <v>3.6309999999999998</v>
      </c>
      <c r="V4" s="5">
        <v>1.2E-2</v>
      </c>
      <c r="W4" s="5">
        <v>1.2999999999999999E-2</v>
      </c>
      <c r="X4" s="5">
        <v>3.5270000000000001</v>
      </c>
    </row>
    <row r="5" spans="1:24" ht="16.5" customHeight="1" x14ac:dyDescent="0.25">
      <c r="A5" s="17" t="s">
        <v>100</v>
      </c>
      <c r="B5" s="17"/>
      <c r="C5" s="17"/>
      <c r="D5" s="17"/>
      <c r="E5" s="17"/>
      <c r="F5" s="17"/>
      <c r="G5" s="17"/>
      <c r="H5" s="17"/>
      <c r="I5" s="17" t="s">
        <v>97</v>
      </c>
      <c r="J5" s="17"/>
      <c r="L5" s="4" t="s">
        <v>7</v>
      </c>
      <c r="M5" s="5">
        <v>1.2999999999999999E-2</v>
      </c>
      <c r="N5" s="5">
        <v>1.2999999999999999E-2</v>
      </c>
      <c r="O5" s="5">
        <v>3.5920000000000001</v>
      </c>
      <c r="P5" s="7">
        <v>5.1999999999999998E-2</v>
      </c>
      <c r="Q5" s="7">
        <v>0.05</v>
      </c>
      <c r="R5" s="7">
        <v>5.1000000000000004E-2</v>
      </c>
      <c r="S5" s="5">
        <v>1.2999999999999999E-2</v>
      </c>
      <c r="T5" s="5">
        <v>1.7000000000000001E-2</v>
      </c>
      <c r="U5" s="5">
        <v>3.6160000000000001</v>
      </c>
      <c r="V5" s="5">
        <v>1.2999999999999999E-2</v>
      </c>
      <c r="W5" s="5">
        <v>1.4999999999999999E-2</v>
      </c>
      <c r="X5" s="5">
        <v>3.617</v>
      </c>
    </row>
    <row r="6" spans="1:24" ht="16.5" customHeight="1" x14ac:dyDescent="0.25">
      <c r="A6" s="17" t="s">
        <v>98</v>
      </c>
      <c r="B6" s="17"/>
      <c r="C6" s="17"/>
      <c r="D6" s="17"/>
      <c r="E6" s="17"/>
      <c r="F6" s="17"/>
      <c r="G6" s="17"/>
      <c r="H6" s="17"/>
      <c r="I6" s="17"/>
      <c r="J6" s="17"/>
      <c r="L6" s="4" t="s">
        <v>8</v>
      </c>
      <c r="M6" s="5">
        <v>1.9E-2</v>
      </c>
      <c r="N6" s="5">
        <v>1.9E-2</v>
      </c>
      <c r="O6" s="5">
        <v>3.629</v>
      </c>
      <c r="P6" s="7">
        <v>7.0000000000000001E-3</v>
      </c>
      <c r="Q6" s="7">
        <v>8.9999999999999993E-3</v>
      </c>
      <c r="R6" s="7">
        <v>8.0000000000000002E-3</v>
      </c>
      <c r="S6" s="5">
        <v>2.9000000000000001E-2</v>
      </c>
      <c r="T6" s="5">
        <v>0.21</v>
      </c>
      <c r="U6" s="5">
        <v>3.6539999999999999</v>
      </c>
      <c r="V6" s="5">
        <v>2.3E-2</v>
      </c>
      <c r="W6" s="5">
        <v>2.1000000000000001E-2</v>
      </c>
      <c r="X6" s="5">
        <v>3.6930000000000001</v>
      </c>
    </row>
    <row r="7" spans="1:24" ht="16.5" customHeight="1" x14ac:dyDescent="0.25">
      <c r="A7" s="17" t="s">
        <v>96</v>
      </c>
      <c r="B7" s="17"/>
      <c r="C7" s="17"/>
      <c r="D7" s="17"/>
      <c r="E7" s="17"/>
      <c r="F7" s="17"/>
      <c r="G7" s="17"/>
      <c r="H7" s="17"/>
      <c r="I7" s="17" t="s">
        <v>94</v>
      </c>
      <c r="J7" s="17"/>
      <c r="L7" s="4" t="s">
        <v>9</v>
      </c>
      <c r="M7" s="5">
        <v>1.4E-2</v>
      </c>
      <c r="N7" s="5">
        <v>0.37</v>
      </c>
      <c r="O7" s="5">
        <v>3.6909999999999998</v>
      </c>
      <c r="P7" s="5">
        <v>1.4E-2</v>
      </c>
      <c r="Q7" s="5">
        <v>3.0219999999999998</v>
      </c>
      <c r="R7" s="5">
        <v>3.7480000000000002</v>
      </c>
      <c r="S7" s="5">
        <v>1.0999999999999999E-2</v>
      </c>
      <c r="T7" s="5">
        <v>1.0999999999999999E-2</v>
      </c>
      <c r="U7" s="5">
        <v>3.64</v>
      </c>
      <c r="V7" s="5">
        <v>0.01</v>
      </c>
      <c r="W7" s="5">
        <v>1.4E-2</v>
      </c>
      <c r="X7" s="5">
        <v>4.0730000000000004</v>
      </c>
    </row>
    <row r="8" spans="1:24" ht="16.5" customHeight="1" x14ac:dyDescent="0.25">
      <c r="A8" s="17" t="s">
        <v>95</v>
      </c>
      <c r="B8" s="17"/>
      <c r="C8" s="17"/>
      <c r="D8" s="17"/>
      <c r="E8" s="17"/>
      <c r="F8" s="17"/>
      <c r="G8" s="17"/>
      <c r="H8" s="17"/>
      <c r="I8" s="17" t="s">
        <v>92</v>
      </c>
      <c r="J8" s="17"/>
      <c r="L8" s="4" t="s">
        <v>10</v>
      </c>
      <c r="M8" s="5">
        <v>1.4999999999999999E-2</v>
      </c>
      <c r="N8" s="5">
        <v>1.4E-2</v>
      </c>
      <c r="O8" s="5">
        <v>3.573</v>
      </c>
      <c r="P8" s="5">
        <v>1.2999999999999999E-2</v>
      </c>
      <c r="Q8" s="5">
        <v>1.7000000000000001E-2</v>
      </c>
      <c r="R8" s="5">
        <v>3.4430000000000001</v>
      </c>
      <c r="S8" s="5">
        <v>4.3999999999999997E-2</v>
      </c>
      <c r="T8" s="5">
        <v>0.17299999999999999</v>
      </c>
      <c r="U8" s="5">
        <v>3.7730000000000001</v>
      </c>
      <c r="V8" s="5">
        <v>1.4E-2</v>
      </c>
      <c r="W8" s="5">
        <v>1.9E-2</v>
      </c>
      <c r="X8" s="5">
        <v>3.726</v>
      </c>
    </row>
    <row r="9" spans="1:24" ht="16.5" customHeight="1" x14ac:dyDescent="0.25">
      <c r="A9" s="17" t="s">
        <v>93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4" t="s">
        <v>11</v>
      </c>
      <c r="M9" s="5">
        <v>0.01</v>
      </c>
      <c r="N9" s="5">
        <v>8.9999999999999993E-3</v>
      </c>
      <c r="O9" s="5">
        <v>3.6619999999999999</v>
      </c>
      <c r="P9" s="5">
        <v>2.1000000000000001E-2</v>
      </c>
      <c r="Q9" s="5">
        <v>1.2E-2</v>
      </c>
      <c r="R9" s="5">
        <v>3.7170000000000001</v>
      </c>
      <c r="S9" s="5">
        <v>1.4E-2</v>
      </c>
      <c r="T9" s="5">
        <v>1.4E-2</v>
      </c>
      <c r="U9" s="5">
        <v>2.2949999999999999</v>
      </c>
      <c r="V9" s="5">
        <v>6.4000000000000001E-2</v>
      </c>
      <c r="W9" s="5">
        <v>0.105</v>
      </c>
      <c r="X9" s="5">
        <v>3.8769999999999998</v>
      </c>
    </row>
    <row r="10" spans="1:24" ht="16.5" customHeight="1" x14ac:dyDescent="0.25">
      <c r="A10" s="17"/>
      <c r="B10" s="17"/>
      <c r="C10" s="17"/>
      <c r="D10" s="17"/>
      <c r="E10" s="17"/>
      <c r="F10" s="17"/>
      <c r="G10" s="17"/>
      <c r="H10" s="17"/>
      <c r="I10" s="17" t="s">
        <v>90</v>
      </c>
      <c r="J10" s="17"/>
      <c r="K10" s="17"/>
      <c r="L10" s="4" t="s">
        <v>12</v>
      </c>
      <c r="M10" s="5">
        <v>4.1000000000000002E-2</v>
      </c>
      <c r="N10" s="5">
        <v>3.5999999999999997E-2</v>
      </c>
      <c r="O10" s="5">
        <v>3.8140000000000001</v>
      </c>
      <c r="P10" s="5">
        <v>1.9E-2</v>
      </c>
      <c r="Q10" s="5">
        <v>2.4E-2</v>
      </c>
      <c r="R10" s="5">
        <v>3.653</v>
      </c>
      <c r="S10" s="5">
        <v>8.5000000000000006E-2</v>
      </c>
      <c r="T10" s="5">
        <v>1.4999999999999999E-2</v>
      </c>
      <c r="U10" s="5">
        <v>3.677</v>
      </c>
      <c r="V10" s="5">
        <v>0.01</v>
      </c>
      <c r="W10" s="5">
        <v>1.2999999999999999E-2</v>
      </c>
      <c r="X10" s="5">
        <v>3.7480000000000002</v>
      </c>
    </row>
    <row r="11" spans="1:24" ht="16.5" customHeight="1" x14ac:dyDescent="0.25">
      <c r="A11" s="17" t="s">
        <v>91</v>
      </c>
      <c r="B11" s="17"/>
      <c r="C11" s="17"/>
      <c r="D11" s="17"/>
      <c r="E11" s="17"/>
      <c r="F11" s="17"/>
      <c r="G11" s="17"/>
      <c r="H11" s="17"/>
      <c r="I11" s="17" t="s">
        <v>89</v>
      </c>
      <c r="J11" s="17"/>
      <c r="K11" s="17"/>
      <c r="L11" s="17"/>
      <c r="M11" s="17"/>
      <c r="N11" s="17"/>
      <c r="O11" s="17"/>
    </row>
    <row r="12" spans="1:24" ht="16.5" customHeight="1" x14ac:dyDescent="0.25">
      <c r="A12" s="23"/>
      <c r="B12" s="171" t="s">
        <v>73</v>
      </c>
      <c r="C12" s="172"/>
      <c r="D12" s="172"/>
      <c r="E12" s="172"/>
      <c r="F12" s="173"/>
      <c r="G12" s="171" t="s">
        <v>72</v>
      </c>
      <c r="H12" s="173"/>
      <c r="I12" s="17" t="s">
        <v>81</v>
      </c>
      <c r="J12" s="17"/>
      <c r="K12" s="17"/>
      <c r="L12" s="17"/>
      <c r="M12" s="17"/>
      <c r="N12" s="17"/>
      <c r="O12" s="17"/>
    </row>
    <row r="13" spans="1:24" ht="16.5" customHeight="1" x14ac:dyDescent="0.25">
      <c r="A13" s="18"/>
      <c r="B13" s="18" t="s">
        <v>88</v>
      </c>
      <c r="C13" s="18" t="s">
        <v>87</v>
      </c>
      <c r="D13" s="18" t="s">
        <v>86</v>
      </c>
      <c r="E13" s="18" t="s">
        <v>85</v>
      </c>
      <c r="F13" s="18" t="s">
        <v>84</v>
      </c>
      <c r="G13" s="23" t="s">
        <v>83</v>
      </c>
      <c r="H13" s="23" t="s">
        <v>82</v>
      </c>
      <c r="I13" s="17" t="s">
        <v>79</v>
      </c>
      <c r="J13" s="17"/>
      <c r="K13" s="17"/>
      <c r="L13" s="17"/>
      <c r="M13" s="17"/>
      <c r="N13" s="17"/>
      <c r="O13" s="17"/>
    </row>
    <row r="14" spans="1:24" ht="16.5" customHeight="1" x14ac:dyDescent="0.25">
      <c r="A14" s="18" t="s">
        <v>80</v>
      </c>
      <c r="B14" s="24">
        <v>0.91600000000000004</v>
      </c>
      <c r="C14" s="24">
        <v>0.88300000000000001</v>
      </c>
      <c r="D14" s="24">
        <v>0.89949999999999997</v>
      </c>
      <c r="E14" s="22">
        <f>AVERAGE(B14:D14)</f>
        <v>0.89950000000000008</v>
      </c>
      <c r="F14" s="22">
        <v>4</v>
      </c>
      <c r="G14" s="23">
        <f t="shared" ref="G14:H16" si="0">LOG10(E14)</f>
        <v>-4.5998832318429793E-2</v>
      </c>
      <c r="H14" s="23">
        <f t="shared" si="0"/>
        <v>0.6020599913279624</v>
      </c>
      <c r="I14" s="17"/>
    </row>
    <row r="15" spans="1:24" ht="16.5" customHeight="1" x14ac:dyDescent="0.25">
      <c r="A15" s="18" t="s">
        <v>78</v>
      </c>
      <c r="B15" s="24">
        <v>0.217</v>
      </c>
      <c r="C15" s="24">
        <v>0.217</v>
      </c>
      <c r="D15" s="24">
        <v>0.217</v>
      </c>
      <c r="E15" s="22">
        <f>AVERAGE(B15:D15)</f>
        <v>0.217</v>
      </c>
      <c r="F15" s="22">
        <v>1</v>
      </c>
      <c r="G15" s="23">
        <f t="shared" si="0"/>
        <v>-0.66354026615147055</v>
      </c>
      <c r="H15" s="23">
        <f t="shared" si="0"/>
        <v>0</v>
      </c>
      <c r="I15" s="17"/>
      <c r="J15" s="17"/>
      <c r="K15" s="17"/>
    </row>
    <row r="16" spans="1:24" ht="16.5" customHeight="1" x14ac:dyDescent="0.25">
      <c r="A16" s="18" t="s">
        <v>77</v>
      </c>
      <c r="B16" s="24">
        <v>5.1999999999999998E-2</v>
      </c>
      <c r="C16" s="24">
        <v>0.05</v>
      </c>
      <c r="D16" s="24">
        <v>5.1000000000000004E-2</v>
      </c>
      <c r="E16" s="22">
        <f>AVERAGE(B16:D16)</f>
        <v>5.1000000000000011E-2</v>
      </c>
      <c r="F16" s="22">
        <v>0.25</v>
      </c>
      <c r="G16" s="23">
        <f t="shared" si="0"/>
        <v>-1.2924298239020635</v>
      </c>
      <c r="H16" s="23">
        <f t="shared" si="0"/>
        <v>-0.6020599913279624</v>
      </c>
      <c r="I16" s="17"/>
      <c r="J16" s="17"/>
      <c r="K16" s="17"/>
      <c r="L16" s="17"/>
      <c r="M16" s="17"/>
      <c r="N16" s="17"/>
      <c r="O16" s="17"/>
      <c r="P16" s="17"/>
    </row>
    <row r="17" spans="1:23" ht="16.5" customHeight="1" x14ac:dyDescent="0.25">
      <c r="A17" s="18" t="s">
        <v>76</v>
      </c>
      <c r="B17" s="24">
        <v>7.0000000000000001E-3</v>
      </c>
      <c r="C17" s="24">
        <v>8.9999999999999993E-3</v>
      </c>
      <c r="D17" s="24">
        <v>8.0000000000000002E-3</v>
      </c>
      <c r="E17" s="22">
        <f>AVERAGE(B17:D17)</f>
        <v>8.0000000000000002E-3</v>
      </c>
      <c r="F17" s="22">
        <v>0</v>
      </c>
      <c r="G17" s="23">
        <f>LOG10(E17)</f>
        <v>-2.0969100130080562</v>
      </c>
      <c r="H17" s="23"/>
      <c r="I17" s="17"/>
      <c r="J17" s="17"/>
      <c r="K17" s="5">
        <v>1.4E-2</v>
      </c>
      <c r="L17" s="5">
        <v>1.7000000000000001E-2</v>
      </c>
      <c r="M17" s="5">
        <v>3.0049999999999999</v>
      </c>
      <c r="N17" s="7">
        <v>0.91600000000000004</v>
      </c>
      <c r="O17" s="7">
        <v>0.88300000000000001</v>
      </c>
      <c r="P17" s="7">
        <v>0.89949999999999997</v>
      </c>
      <c r="Q17" s="5">
        <v>1.2E-2</v>
      </c>
      <c r="R17" s="5">
        <v>1.2E-2</v>
      </c>
      <c r="S17" s="5">
        <v>3.6179999999999999</v>
      </c>
      <c r="T17" s="5">
        <v>2.1000000000000001E-2</v>
      </c>
      <c r="U17" s="5">
        <v>2.9000000000000001E-2</v>
      </c>
      <c r="V17" s="5">
        <v>3.698</v>
      </c>
    </row>
    <row r="18" spans="1:23" ht="16.5" customHeight="1" x14ac:dyDescent="0.25">
      <c r="K18" s="5">
        <v>2.8000000000000001E-2</v>
      </c>
      <c r="L18" s="5">
        <v>2.8000000000000001E-2</v>
      </c>
      <c r="M18" s="5">
        <v>3.6749999999999998</v>
      </c>
      <c r="N18" s="7">
        <v>0.217</v>
      </c>
      <c r="O18" s="7">
        <v>0.217</v>
      </c>
      <c r="P18" s="7">
        <v>0.217</v>
      </c>
      <c r="Q18" s="5">
        <v>4.3999999999999997E-2</v>
      </c>
      <c r="R18" s="5">
        <v>4.8000000000000001E-2</v>
      </c>
      <c r="S18" s="5">
        <v>3.6309999999999998</v>
      </c>
      <c r="T18" s="5">
        <v>1.2E-2</v>
      </c>
      <c r="U18" s="5">
        <v>1.2999999999999999E-2</v>
      </c>
      <c r="V18" s="5">
        <v>3.5270000000000001</v>
      </c>
    </row>
    <row r="19" spans="1:23" ht="16.5" customHeight="1" x14ac:dyDescent="0.25">
      <c r="A19" s="17" t="s">
        <v>75</v>
      </c>
      <c r="B19" s="20"/>
      <c r="C19" s="20"/>
      <c r="D19" s="20"/>
      <c r="E19" s="20"/>
      <c r="F19" s="20"/>
      <c r="G19" s="17"/>
      <c r="H19" s="17"/>
      <c r="I19" s="17"/>
      <c r="J19" s="17"/>
      <c r="K19" s="5">
        <v>1.2999999999999999E-2</v>
      </c>
      <c r="L19" s="5">
        <v>1.2999999999999999E-2</v>
      </c>
      <c r="M19" s="5">
        <v>3.5920000000000001</v>
      </c>
      <c r="N19" s="7">
        <v>5.1999999999999998E-2</v>
      </c>
      <c r="O19" s="7">
        <v>0.05</v>
      </c>
      <c r="P19" s="7">
        <v>5.1000000000000004E-2</v>
      </c>
      <c r="Q19" s="5">
        <v>1.2999999999999999E-2</v>
      </c>
      <c r="R19" s="5">
        <v>1.7000000000000001E-2</v>
      </c>
      <c r="S19" s="5">
        <v>3.6160000000000001</v>
      </c>
      <c r="T19" s="5">
        <v>1.2999999999999999E-2</v>
      </c>
      <c r="U19" s="5">
        <v>1.4999999999999999E-2</v>
      </c>
      <c r="V19" s="5">
        <v>3.617</v>
      </c>
    </row>
    <row r="20" spans="1:23" ht="16.5" customHeight="1" x14ac:dyDescent="0.25">
      <c r="A20" s="20"/>
      <c r="B20" s="20"/>
      <c r="C20" s="20"/>
      <c r="D20" s="20"/>
      <c r="E20" s="20"/>
      <c r="F20" s="20"/>
      <c r="G20" s="17"/>
      <c r="H20" s="17"/>
      <c r="I20" s="17"/>
      <c r="J20" s="17"/>
      <c r="K20" s="5">
        <v>1.9E-2</v>
      </c>
      <c r="L20" s="5">
        <v>1.9E-2</v>
      </c>
      <c r="M20" s="5">
        <v>3.629</v>
      </c>
      <c r="N20" s="7">
        <v>7.0000000000000001E-3</v>
      </c>
      <c r="O20" s="7">
        <v>8.9999999999999993E-3</v>
      </c>
      <c r="P20" s="7">
        <v>8.0000000000000002E-3</v>
      </c>
      <c r="Q20" s="5">
        <v>2.9000000000000001E-2</v>
      </c>
      <c r="R20" s="5">
        <v>0.21</v>
      </c>
      <c r="S20" s="5">
        <v>3.6539999999999999</v>
      </c>
      <c r="T20" s="5">
        <v>2.3E-2</v>
      </c>
      <c r="U20" s="5">
        <v>2.1000000000000001E-2</v>
      </c>
      <c r="V20" s="5">
        <v>3.6930000000000001</v>
      </c>
    </row>
    <row r="21" spans="1:23" ht="16.5" customHeight="1" x14ac:dyDescent="0.25">
      <c r="A21" s="20"/>
      <c r="B21" s="20"/>
      <c r="C21" s="20"/>
      <c r="D21" s="20"/>
      <c r="E21" s="20"/>
      <c r="F21" s="20"/>
      <c r="G21" s="17"/>
      <c r="H21" s="126" t="e">
        <f t="shared" ref="H21" si="1">LOG10(F21)</f>
        <v>#NUM!</v>
      </c>
      <c r="I21" s="17"/>
      <c r="J21" s="17"/>
      <c r="K21" s="5">
        <v>1.4E-2</v>
      </c>
      <c r="L21" s="5">
        <v>0.37</v>
      </c>
      <c r="M21" s="5">
        <v>3.6909999999999998</v>
      </c>
      <c r="N21" s="5">
        <v>1.4E-2</v>
      </c>
      <c r="O21" s="5">
        <v>3.0219999999999998</v>
      </c>
      <c r="P21" s="5">
        <v>3.7480000000000002</v>
      </c>
      <c r="Q21" s="5">
        <v>1.0999999999999999E-2</v>
      </c>
      <c r="R21" s="5">
        <v>1.0999999999999999E-2</v>
      </c>
      <c r="S21" s="5">
        <v>3.64</v>
      </c>
      <c r="T21" s="5">
        <v>0.01</v>
      </c>
      <c r="U21" s="5">
        <v>1.4E-2</v>
      </c>
      <c r="V21" s="5">
        <v>4.0730000000000004</v>
      </c>
    </row>
    <row r="22" spans="1:23" ht="16.5" customHeight="1" x14ac:dyDescent="0.25">
      <c r="A22" s="20"/>
      <c r="B22" s="20"/>
      <c r="C22" s="20"/>
      <c r="D22" s="20"/>
      <c r="E22" s="20"/>
      <c r="F22" s="20"/>
      <c r="G22" s="17"/>
      <c r="H22" s="17"/>
      <c r="I22" s="17"/>
      <c r="J22" s="17"/>
      <c r="K22" s="5">
        <v>1.4999999999999999E-2</v>
      </c>
      <c r="L22" s="5">
        <v>1.4E-2</v>
      </c>
      <c r="M22" s="5">
        <v>3.573</v>
      </c>
      <c r="N22" s="5">
        <v>1.2999999999999999E-2</v>
      </c>
      <c r="O22" s="5">
        <v>1.7000000000000001E-2</v>
      </c>
      <c r="P22" s="5">
        <v>3.4430000000000001</v>
      </c>
      <c r="Q22" s="5">
        <v>4.3999999999999997E-2</v>
      </c>
      <c r="R22" s="5">
        <v>0.17299999999999999</v>
      </c>
      <c r="S22" s="5">
        <v>3.7730000000000001</v>
      </c>
      <c r="T22" s="5">
        <v>1.4E-2</v>
      </c>
      <c r="U22" s="5">
        <v>1.9E-2</v>
      </c>
      <c r="V22" s="5">
        <v>3.726</v>
      </c>
    </row>
    <row r="23" spans="1:23" ht="16.5" customHeight="1" x14ac:dyDescent="0.25">
      <c r="A23" s="20"/>
      <c r="B23" s="20"/>
      <c r="C23" s="20"/>
      <c r="D23" s="20"/>
      <c r="E23" s="20"/>
      <c r="F23" s="20"/>
      <c r="G23" s="17"/>
      <c r="H23" s="17">
        <f>SLOPE(H14:H17,G14:G17)</f>
        <v>0.96602757885601398</v>
      </c>
      <c r="I23" s="17"/>
      <c r="J23" s="17"/>
      <c r="K23" s="5">
        <v>0.01</v>
      </c>
      <c r="L23" s="5">
        <v>8.9999999999999993E-3</v>
      </c>
      <c r="M23" s="5">
        <v>3.6619999999999999</v>
      </c>
      <c r="N23" s="5">
        <v>2.1000000000000001E-2</v>
      </c>
      <c r="O23" s="5">
        <v>1.2E-2</v>
      </c>
      <c r="P23" s="5">
        <v>3.7170000000000001</v>
      </c>
      <c r="Q23" s="5">
        <v>1.4E-2</v>
      </c>
      <c r="R23" s="5">
        <v>1.4E-2</v>
      </c>
      <c r="S23" s="5">
        <v>2.2949999999999999</v>
      </c>
      <c r="T23" s="5">
        <v>6.4000000000000001E-2</v>
      </c>
      <c r="U23" s="5">
        <v>0.105</v>
      </c>
      <c r="V23" s="5">
        <v>3.8769999999999998</v>
      </c>
    </row>
    <row r="24" spans="1:23" ht="16.5" customHeight="1" x14ac:dyDescent="0.25">
      <c r="A24" s="20"/>
      <c r="B24" s="20"/>
      <c r="C24" s="20"/>
      <c r="D24" s="20"/>
      <c r="E24" s="20"/>
      <c r="F24" s="20"/>
      <c r="G24" s="17"/>
      <c r="H24" s="17">
        <f>INTERCEPT(H14:H17,G14:G17)</f>
        <v>0.6446523970079906</v>
      </c>
      <c r="I24" s="17"/>
      <c r="J24" s="17"/>
      <c r="K24" s="5">
        <v>4.1000000000000002E-2</v>
      </c>
      <c r="L24" s="5">
        <v>3.5999999999999997E-2</v>
      </c>
      <c r="M24" s="5">
        <v>3.8140000000000001</v>
      </c>
      <c r="N24" s="5">
        <v>1.9E-2</v>
      </c>
      <c r="O24" s="5">
        <v>2.4E-2</v>
      </c>
      <c r="P24" s="5">
        <v>3.653</v>
      </c>
      <c r="Q24" s="5">
        <v>8.5000000000000006E-2</v>
      </c>
      <c r="R24" s="5">
        <v>1.4999999999999999E-2</v>
      </c>
      <c r="S24" s="5">
        <v>3.677</v>
      </c>
      <c r="T24" s="5">
        <v>0.01</v>
      </c>
      <c r="U24" s="5">
        <v>1.2999999999999999E-2</v>
      </c>
      <c r="V24" s="5">
        <v>3.7480000000000002</v>
      </c>
    </row>
    <row r="25" spans="1:23" ht="16.5" customHeight="1" thickBot="1" x14ac:dyDescent="0.3">
      <c r="A25" s="20"/>
      <c r="B25" s="20"/>
      <c r="C25" s="20"/>
      <c r="D25" s="20"/>
      <c r="E25" s="20"/>
      <c r="F25" s="20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1:23" ht="16.5" customHeight="1" thickBot="1" x14ac:dyDescent="0.3">
      <c r="A26" s="20"/>
      <c r="B26" s="20"/>
      <c r="C26" s="20"/>
      <c r="D26" s="20"/>
      <c r="E26" s="20"/>
      <c r="F26" s="20"/>
      <c r="G26" s="17"/>
      <c r="H26" s="17"/>
      <c r="I26" s="17"/>
      <c r="J26" s="17"/>
      <c r="K26" s="17"/>
      <c r="L26" s="123" t="s">
        <v>173</v>
      </c>
      <c r="M26" s="123" t="s">
        <v>174</v>
      </c>
      <c r="N26" s="123" t="s">
        <v>175</v>
      </c>
      <c r="O26" s="17"/>
      <c r="P26" s="17"/>
    </row>
    <row r="27" spans="1:23" ht="16.5" customHeight="1" x14ac:dyDescent="0.25">
      <c r="A27" s="20"/>
      <c r="B27" s="20"/>
      <c r="C27" s="20"/>
      <c r="D27" s="20"/>
      <c r="E27" s="20"/>
      <c r="F27" s="20"/>
      <c r="G27" s="17"/>
      <c r="H27" s="17"/>
      <c r="I27" s="17"/>
      <c r="J27" s="17"/>
      <c r="K27" s="123" t="s">
        <v>113</v>
      </c>
      <c r="L27" s="8">
        <v>4.2999999999999997E-2</v>
      </c>
      <c r="M27" s="8">
        <v>7.9000000000000001E-2</v>
      </c>
      <c r="N27" s="8">
        <v>3.6110000000000002</v>
      </c>
      <c r="O27" s="121">
        <v>0.68600000000000005</v>
      </c>
      <c r="P27" s="121">
        <v>0.74199999999999999</v>
      </c>
      <c r="Q27" s="121">
        <v>0.72899999999999998</v>
      </c>
      <c r="R27">
        <v>9.8000000000000004E-2</v>
      </c>
      <c r="S27" s="122">
        <v>0.11</v>
      </c>
      <c r="T27" s="122">
        <v>3.64</v>
      </c>
      <c r="U27" s="8">
        <v>2.1000000000000001E-2</v>
      </c>
      <c r="V27" s="8">
        <v>2.9000000000000001E-2</v>
      </c>
      <c r="W27" s="8">
        <v>3.698</v>
      </c>
    </row>
    <row r="28" spans="1:23" ht="16.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24" t="s">
        <v>114</v>
      </c>
      <c r="L28" s="8">
        <v>4.2000000000000003E-2</v>
      </c>
      <c r="M28" s="8">
        <v>9.5000000000000001E-2</v>
      </c>
      <c r="N28" s="8">
        <v>3.0720000000000001</v>
      </c>
      <c r="O28" s="121">
        <v>0.221</v>
      </c>
      <c r="P28" s="121">
        <v>0.218</v>
      </c>
      <c r="Q28" s="121">
        <v>0.25600000000000001</v>
      </c>
      <c r="R28" s="122">
        <v>0.16</v>
      </c>
      <c r="S28" s="122">
        <v>0.18</v>
      </c>
      <c r="T28">
        <v>3.6309999999999998</v>
      </c>
      <c r="U28" s="8">
        <v>1.2E-2</v>
      </c>
      <c r="V28" s="8">
        <v>1.2999999999999999E-2</v>
      </c>
      <c r="W28" s="8">
        <v>3.5270000000000001</v>
      </c>
    </row>
    <row r="29" spans="1:23" ht="16.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24" t="s">
        <v>115</v>
      </c>
      <c r="L29" s="8">
        <v>6.3E-2</v>
      </c>
      <c r="M29" s="8">
        <v>8.7999999999999995E-2</v>
      </c>
      <c r="N29" s="8">
        <v>3.6720000000000002</v>
      </c>
      <c r="O29" s="121">
        <v>9.4E-2</v>
      </c>
      <c r="P29" s="121">
        <v>0.106</v>
      </c>
      <c r="Q29" s="121">
        <v>0.115</v>
      </c>
      <c r="R29">
        <v>0.29799999999999999</v>
      </c>
      <c r="S29" s="122">
        <v>7.0000000000000007E-2</v>
      </c>
      <c r="T29">
        <v>3.609</v>
      </c>
      <c r="U29" s="8">
        <v>1.2999999999999999E-2</v>
      </c>
      <c r="V29" s="8">
        <v>1.4999999999999999E-2</v>
      </c>
      <c r="W29" s="8">
        <v>3.617</v>
      </c>
    </row>
    <row r="30" spans="1:23" ht="16.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24" t="s">
        <v>116</v>
      </c>
      <c r="L30" s="8">
        <v>7.2999999999999995E-2</v>
      </c>
      <c r="M30" s="12">
        <v>0.39</v>
      </c>
      <c r="N30" s="8">
        <v>3.6160000000000001</v>
      </c>
      <c r="O30" s="121">
        <v>4.8000000000000001E-2</v>
      </c>
      <c r="P30" s="121">
        <v>4.7E-2</v>
      </c>
      <c r="Q30" s="121">
        <v>6.2E-2</v>
      </c>
      <c r="R30">
        <v>0.27200000000000002</v>
      </c>
      <c r="S30" s="122">
        <v>0.16600000000000001</v>
      </c>
      <c r="T30" s="122">
        <v>3.41</v>
      </c>
      <c r="U30" s="8">
        <v>2.3E-2</v>
      </c>
      <c r="V30" s="8">
        <v>2.1000000000000001E-2</v>
      </c>
      <c r="W30" s="8">
        <v>3.6930000000000001</v>
      </c>
    </row>
    <row r="31" spans="1:23" ht="16.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24" t="s">
        <v>117</v>
      </c>
      <c r="L31" s="8">
        <v>0.27700000000000002</v>
      </c>
      <c r="M31" s="8">
        <v>3.0259999999999998</v>
      </c>
      <c r="N31" s="8">
        <v>3.6549999999999998</v>
      </c>
      <c r="O31">
        <v>0.252</v>
      </c>
      <c r="P31">
        <v>0.14499999999999999</v>
      </c>
      <c r="Q31">
        <v>3.706</v>
      </c>
      <c r="R31">
        <v>0.20599999999999999</v>
      </c>
      <c r="S31">
        <v>0.123</v>
      </c>
      <c r="T31">
        <v>3.008</v>
      </c>
      <c r="U31" s="8">
        <v>0.01</v>
      </c>
      <c r="V31" s="8">
        <v>1.4E-2</v>
      </c>
      <c r="W31" s="8">
        <v>4.0730000000000004</v>
      </c>
    </row>
    <row r="32" spans="1:23" ht="16.5" customHeight="1" x14ac:dyDescent="0.25">
      <c r="A32" s="17" t="s">
        <v>74</v>
      </c>
      <c r="B32" s="17"/>
      <c r="C32" s="17"/>
      <c r="D32" s="17"/>
      <c r="E32" s="17"/>
      <c r="F32" s="17"/>
      <c r="G32" s="17"/>
      <c r="H32" s="17"/>
      <c r="I32" s="17"/>
      <c r="J32" s="17"/>
      <c r="K32" s="124" t="s">
        <v>118</v>
      </c>
      <c r="L32" s="8">
        <v>9.1999999999999998E-2</v>
      </c>
      <c r="M32" s="8">
        <v>7.1999999999999995E-2</v>
      </c>
      <c r="N32" s="8">
        <v>2.0350000000000001</v>
      </c>
      <c r="O32">
        <v>0.40500000000000003</v>
      </c>
      <c r="P32">
        <v>0.63400000000000001</v>
      </c>
      <c r="Q32">
        <v>3.7109999999999999</v>
      </c>
      <c r="R32">
        <v>0.312</v>
      </c>
      <c r="S32">
        <v>7.4999999999999997E-2</v>
      </c>
      <c r="T32"/>
      <c r="U32" s="8">
        <v>1.4E-2</v>
      </c>
      <c r="V32" s="8">
        <v>1.9E-2</v>
      </c>
      <c r="W32" s="8">
        <v>3.726</v>
      </c>
    </row>
    <row r="33" spans="1:27" ht="16.5" customHeight="1" x14ac:dyDescent="0.25">
      <c r="A33" s="23"/>
      <c r="B33" s="171" t="s">
        <v>73</v>
      </c>
      <c r="C33" s="172"/>
      <c r="D33" s="173"/>
      <c r="E33" s="171" t="s">
        <v>72</v>
      </c>
      <c r="F33" s="172"/>
      <c r="G33" s="173"/>
      <c r="H33" s="171" t="s">
        <v>71</v>
      </c>
      <c r="I33" s="172"/>
      <c r="J33" s="173"/>
      <c r="K33" s="124" t="s">
        <v>119</v>
      </c>
      <c r="L33" s="8">
        <v>7.8E-2</v>
      </c>
      <c r="M33" s="8">
        <v>0.52700000000000002</v>
      </c>
      <c r="N33" s="8">
        <v>3.6720000000000002</v>
      </c>
      <c r="O33">
        <v>0.27100000000000002</v>
      </c>
      <c r="P33">
        <v>0.38600000000000001</v>
      </c>
      <c r="Q33">
        <v>3.7509999999999999</v>
      </c>
      <c r="R33"/>
      <c r="S33"/>
      <c r="T33"/>
      <c r="U33" s="8">
        <v>6.4000000000000001E-2</v>
      </c>
      <c r="V33" s="8">
        <v>0.105</v>
      </c>
      <c r="W33" s="8">
        <v>3.8769999999999998</v>
      </c>
    </row>
    <row r="34" spans="1:27" ht="16.5" customHeight="1" x14ac:dyDescent="0.25">
      <c r="A34" s="18"/>
      <c r="B34" s="18" t="s">
        <v>70</v>
      </c>
      <c r="C34" s="18" t="s">
        <v>69</v>
      </c>
      <c r="D34" s="18" t="s">
        <v>68</v>
      </c>
      <c r="E34" s="18" t="s">
        <v>67</v>
      </c>
      <c r="F34" s="18" t="s">
        <v>66</v>
      </c>
      <c r="G34" s="18" t="s">
        <v>65</v>
      </c>
      <c r="H34" s="18" t="s">
        <v>63</v>
      </c>
      <c r="I34" s="18" t="s">
        <v>62</v>
      </c>
      <c r="J34" s="18" t="s">
        <v>61</v>
      </c>
      <c r="K34" s="124" t="s">
        <v>120</v>
      </c>
      <c r="L34" s="12">
        <v>0.15</v>
      </c>
      <c r="M34" s="8">
        <v>0.25600000000000001</v>
      </c>
      <c r="N34" s="8">
        <v>3.6139999999999999</v>
      </c>
      <c r="O34">
        <v>0.22700000000000001</v>
      </c>
      <c r="P34">
        <v>0.123</v>
      </c>
      <c r="Q34">
        <v>3.419</v>
      </c>
      <c r="R34"/>
      <c r="S34"/>
      <c r="T34"/>
      <c r="U34" s="8">
        <v>0.01</v>
      </c>
      <c r="V34" s="8">
        <v>1.2999999999999999E-2</v>
      </c>
      <c r="W34" s="8">
        <v>3.7480000000000002</v>
      </c>
    </row>
    <row r="35" spans="1:27" ht="16.5" customHeight="1" thickBot="1" x14ac:dyDescent="0.3">
      <c r="A35" s="18" t="s">
        <v>57</v>
      </c>
      <c r="B35" s="22">
        <v>1.4E-2</v>
      </c>
      <c r="C35" s="22">
        <v>1.7000000000000001E-2</v>
      </c>
      <c r="D35" s="22">
        <v>3.0049999999999999</v>
      </c>
      <c r="E35" s="21">
        <f t="shared" ref="E35:G42" si="2">LOG10(B35)</f>
        <v>-1.853871964321762</v>
      </c>
      <c r="F35" s="21">
        <f t="shared" si="2"/>
        <v>-1.7695510786217261</v>
      </c>
      <c r="G35" s="21">
        <f t="shared" si="2"/>
        <v>0.47784447633875832</v>
      </c>
      <c r="H35" s="19">
        <f t="shared" ref="H35:J42" si="3">10^(0.966*E35+0.6447)</f>
        <v>7.1426551455713666E-2</v>
      </c>
      <c r="I35" s="19">
        <f t="shared" si="3"/>
        <v>8.6161580744531299E-2</v>
      </c>
      <c r="J35" s="19">
        <f t="shared" si="3"/>
        <v>12.773142701624623</v>
      </c>
      <c r="K35" s="17"/>
      <c r="M35" s="17"/>
      <c r="N35" s="17"/>
      <c r="P35" s="17"/>
    </row>
    <row r="36" spans="1:27" ht="16.5" customHeight="1" thickBot="1" x14ac:dyDescent="0.3">
      <c r="A36" s="18" t="s">
        <v>56</v>
      </c>
      <c r="B36" s="22">
        <v>2.8000000000000001E-2</v>
      </c>
      <c r="C36" s="22">
        <v>2.8000000000000001E-2</v>
      </c>
      <c r="D36" s="22">
        <v>3.6749999999999998</v>
      </c>
      <c r="E36" s="21">
        <f t="shared" si="2"/>
        <v>-1.5528419686577808</v>
      </c>
      <c r="F36" s="21">
        <f t="shared" si="2"/>
        <v>-1.5528419686577808</v>
      </c>
      <c r="G36" s="21">
        <f t="shared" si="2"/>
        <v>0.56525734342021372</v>
      </c>
      <c r="H36" s="19">
        <f t="shared" si="3"/>
        <v>0.13952584400230983</v>
      </c>
      <c r="I36" s="19">
        <f t="shared" si="3"/>
        <v>0.13952584400230983</v>
      </c>
      <c r="J36" s="19">
        <f t="shared" si="3"/>
        <v>15.514528936177213</v>
      </c>
      <c r="K36" s="17"/>
      <c r="L36" s="166" t="s">
        <v>109</v>
      </c>
      <c r="M36" s="167"/>
      <c r="N36" s="168"/>
      <c r="O36" s="169" t="s">
        <v>110</v>
      </c>
      <c r="P36" s="167"/>
      <c r="Q36" s="168"/>
      <c r="R36" s="169" t="s">
        <v>111</v>
      </c>
      <c r="S36" s="167"/>
      <c r="T36" s="170"/>
      <c r="W36" s="54"/>
      <c r="X36" s="54"/>
      <c r="Y36" s="54"/>
    </row>
    <row r="37" spans="1:27" ht="16.5" customHeight="1" thickBot="1" x14ac:dyDescent="0.3">
      <c r="A37" s="18" t="s">
        <v>55</v>
      </c>
      <c r="B37" s="22">
        <v>1.2999999999999999E-2</v>
      </c>
      <c r="C37" s="22">
        <v>1.2999999999999999E-2</v>
      </c>
      <c r="D37" s="22">
        <v>3.5920000000000001</v>
      </c>
      <c r="E37" s="21">
        <f t="shared" si="2"/>
        <v>-1.8860566476931633</v>
      </c>
      <c r="F37" s="21">
        <f t="shared" si="2"/>
        <v>-1.8860566476931633</v>
      </c>
      <c r="G37" s="21">
        <f t="shared" si="2"/>
        <v>0.55533632799526678</v>
      </c>
      <c r="H37" s="19">
        <f t="shared" si="3"/>
        <v>6.6491981952297344E-2</v>
      </c>
      <c r="I37" s="19">
        <f t="shared" si="3"/>
        <v>6.6491981952297344E-2</v>
      </c>
      <c r="J37" s="19">
        <f t="shared" si="3"/>
        <v>15.175915259661361</v>
      </c>
      <c r="K37" s="17"/>
      <c r="L37" s="49" t="s">
        <v>107</v>
      </c>
      <c r="M37" s="50" t="s">
        <v>112</v>
      </c>
      <c r="N37" s="51" t="s">
        <v>108</v>
      </c>
      <c r="O37" s="50" t="s">
        <v>107</v>
      </c>
      <c r="P37" s="50" t="s">
        <v>112</v>
      </c>
      <c r="Q37" s="51" t="s">
        <v>108</v>
      </c>
      <c r="R37" s="50" t="s">
        <v>107</v>
      </c>
      <c r="S37" s="50" t="s">
        <v>122</v>
      </c>
      <c r="T37" s="52" t="s">
        <v>108</v>
      </c>
      <c r="U37" s="56" t="s">
        <v>123</v>
      </c>
      <c r="V37" s="57" t="s">
        <v>124</v>
      </c>
      <c r="W37" s="64" t="s">
        <v>125</v>
      </c>
      <c r="X37" s="62" t="s">
        <v>107</v>
      </c>
      <c r="Y37" s="58" t="s">
        <v>112</v>
      </c>
      <c r="Z37" s="58" t="s">
        <v>112</v>
      </c>
      <c r="AA37" s="59" t="s">
        <v>108</v>
      </c>
    </row>
    <row r="38" spans="1:27" ht="16.5" customHeight="1" x14ac:dyDescent="0.25">
      <c r="A38" s="18" t="s">
        <v>54</v>
      </c>
      <c r="B38" s="22">
        <v>1.9E-2</v>
      </c>
      <c r="C38" s="22">
        <v>1.9E-2</v>
      </c>
      <c r="D38" s="22">
        <v>3.629</v>
      </c>
      <c r="E38" s="21">
        <f t="shared" si="2"/>
        <v>-1.7212463990471711</v>
      </c>
      <c r="F38" s="21">
        <f t="shared" si="2"/>
        <v>-1.7212463990471711</v>
      </c>
      <c r="G38" s="21">
        <f t="shared" si="2"/>
        <v>0.55978696820055651</v>
      </c>
      <c r="H38" s="19">
        <f t="shared" si="3"/>
        <v>9.5934756709472047E-2</v>
      </c>
      <c r="I38" s="19">
        <f t="shared" si="3"/>
        <v>9.5934756709472047E-2</v>
      </c>
      <c r="J38" s="35">
        <f t="shared" si="3"/>
        <v>15.326896026698829</v>
      </c>
      <c r="K38" s="37" t="s">
        <v>113</v>
      </c>
      <c r="L38" s="40">
        <f t="shared" ref="L38:N41" si="4">L27</f>
        <v>4.2999999999999997E-2</v>
      </c>
      <c r="M38" s="41">
        <f t="shared" si="4"/>
        <v>7.9000000000000001E-2</v>
      </c>
      <c r="N38" s="42">
        <f t="shared" si="4"/>
        <v>3.6110000000000002</v>
      </c>
      <c r="O38" s="43">
        <f>LOG10(L38)</f>
        <v>-1.3665315444204136</v>
      </c>
      <c r="P38" s="44">
        <f>LOG10(M38)</f>
        <v>-1.1023729087095586</v>
      </c>
      <c r="Q38" s="45">
        <f>LOG10(N38)</f>
        <v>0.55762748842682663</v>
      </c>
      <c r="R38" s="96">
        <f>10^(0.966*O38+0.6447)</f>
        <v>0.21116917736996441</v>
      </c>
      <c r="S38" s="100">
        <f>10^(0.966*P38+0.6447)</f>
        <v>0.38002115203519249</v>
      </c>
      <c r="T38" s="101">
        <f>10^(0.966*Q38+0.6447)</f>
        <v>15.253452494472546</v>
      </c>
      <c r="U38" s="108">
        <f t="shared" ref="U38:U46" si="5">S38-R38</f>
        <v>0.16885197466522808</v>
      </c>
      <c r="V38" s="109">
        <f>U38/R38*100</f>
        <v>79.960521117815702</v>
      </c>
      <c r="W38" s="110">
        <f>T38-R38</f>
        <v>15.042283317102582</v>
      </c>
      <c r="X38" s="63" t="str">
        <f t="shared" ref="X38:X46" si="6">IF(R38&lt;=8, "True","False")</f>
        <v>True</v>
      </c>
      <c r="Y38" s="44" t="str">
        <f t="shared" ref="Y38:Y46" si="7">IF(S38&gt;=0.35,"True","False")</f>
        <v>True</v>
      </c>
      <c r="Z38" s="44"/>
      <c r="AA38" s="45"/>
    </row>
    <row r="39" spans="1:27" ht="16.5" customHeight="1" x14ac:dyDescent="0.25">
      <c r="A39" s="18" t="s">
        <v>53</v>
      </c>
      <c r="B39" s="22">
        <v>1.4E-2</v>
      </c>
      <c r="C39" s="22">
        <v>0.37</v>
      </c>
      <c r="D39" s="22">
        <v>3.6909999999999998</v>
      </c>
      <c r="E39" s="21">
        <f t="shared" si="2"/>
        <v>-1.853871964321762</v>
      </c>
      <c r="F39" s="21">
        <f t="shared" si="2"/>
        <v>-0.43179827593300502</v>
      </c>
      <c r="G39" s="21">
        <f t="shared" si="2"/>
        <v>0.5671440451956572</v>
      </c>
      <c r="H39" s="19">
        <f t="shared" si="3"/>
        <v>7.1426551455713666E-2</v>
      </c>
      <c r="I39" s="19">
        <f t="shared" si="3"/>
        <v>1.6888180632499588</v>
      </c>
      <c r="J39" s="35">
        <f t="shared" si="3"/>
        <v>15.579773790027343</v>
      </c>
      <c r="K39" s="38" t="s">
        <v>114</v>
      </c>
      <c r="L39" s="36">
        <f t="shared" si="4"/>
        <v>4.2000000000000003E-2</v>
      </c>
      <c r="M39" s="8">
        <f t="shared" si="4"/>
        <v>9.5000000000000001E-2</v>
      </c>
      <c r="N39" s="31">
        <f t="shared" si="4"/>
        <v>3.0720000000000001</v>
      </c>
      <c r="O39" s="28">
        <f t="shared" ref="O39:O45" si="8">LOG10(L39)</f>
        <v>-1.3767507096020994</v>
      </c>
      <c r="P39" s="26">
        <f t="shared" ref="P39:P45" si="9">LOG10(M39)</f>
        <v>-1.0222763947111522</v>
      </c>
      <c r="Q39" s="29">
        <f t="shared" ref="Q39:Q45" si="10">LOG10(N39)</f>
        <v>0.48742121135947442</v>
      </c>
      <c r="R39" s="97">
        <f t="shared" ref="R39:R45" si="11">10^(0.966*O39+0.6447)</f>
        <v>0.20642334652108893</v>
      </c>
      <c r="S39" s="102">
        <f t="shared" ref="S39:T46" si="12">10^(0.966*P39+0.6447)</f>
        <v>0.45413084720737218</v>
      </c>
      <c r="T39" s="103">
        <f t="shared" si="12"/>
        <v>13.048148483173973</v>
      </c>
      <c r="U39" s="111">
        <f t="shared" si="5"/>
        <v>0.24770750068628325</v>
      </c>
      <c r="V39" s="112">
        <f t="shared" ref="V39:V45" si="13">U39/R39*100</f>
        <v>119.99975044536765</v>
      </c>
      <c r="W39" s="113">
        <f t="shared" ref="W39:W45" si="14">T39-R39</f>
        <v>12.841725136652885</v>
      </c>
      <c r="X39" s="34" t="str">
        <f t="shared" si="6"/>
        <v>True</v>
      </c>
      <c r="Y39" s="26" t="str">
        <f t="shared" si="7"/>
        <v>True</v>
      </c>
      <c r="Z39" s="26"/>
      <c r="AA39" s="29"/>
    </row>
    <row r="40" spans="1:27" ht="16.5" customHeight="1" x14ac:dyDescent="0.25">
      <c r="A40" s="18" t="s">
        <v>51</v>
      </c>
      <c r="B40" s="22">
        <v>1.4999999999999999E-2</v>
      </c>
      <c r="C40" s="22">
        <v>1.4E-2</v>
      </c>
      <c r="D40" s="22">
        <v>3.573</v>
      </c>
      <c r="E40" s="21">
        <f t="shared" si="2"/>
        <v>-1.8239087409443189</v>
      </c>
      <c r="F40" s="21">
        <f t="shared" si="2"/>
        <v>-1.853871964321762</v>
      </c>
      <c r="G40" s="21">
        <f t="shared" si="2"/>
        <v>0.55303301620243994</v>
      </c>
      <c r="H40" s="19">
        <f t="shared" si="3"/>
        <v>7.6349141184813507E-2</v>
      </c>
      <c r="I40" s="19">
        <f t="shared" si="3"/>
        <v>7.1426551455713666E-2</v>
      </c>
      <c r="J40" s="35">
        <f t="shared" si="3"/>
        <v>15.098364078915951</v>
      </c>
      <c r="K40" s="38" t="s">
        <v>115</v>
      </c>
      <c r="L40" s="36">
        <f t="shared" si="4"/>
        <v>6.3E-2</v>
      </c>
      <c r="M40" s="8">
        <f t="shared" si="4"/>
        <v>8.7999999999999995E-2</v>
      </c>
      <c r="N40" s="31">
        <f t="shared" si="4"/>
        <v>3.6720000000000002</v>
      </c>
      <c r="O40" s="28">
        <f t="shared" si="8"/>
        <v>-1.2006594505464183</v>
      </c>
      <c r="P40" s="26">
        <f t="shared" si="9"/>
        <v>-1.0555173278498313</v>
      </c>
      <c r="Q40" s="29">
        <f t="shared" si="10"/>
        <v>0.5649026725292049</v>
      </c>
      <c r="R40" s="97">
        <f t="shared" si="11"/>
        <v>0.30539573721023416</v>
      </c>
      <c r="S40" s="102">
        <f t="shared" si="12"/>
        <v>0.42176473211069954</v>
      </c>
      <c r="T40" s="103">
        <f t="shared" si="12"/>
        <v>15.502294452100291</v>
      </c>
      <c r="U40" s="111">
        <f t="shared" si="5"/>
        <v>0.11636899490046537</v>
      </c>
      <c r="V40" s="112">
        <f t="shared" si="13"/>
        <v>38.104328489810271</v>
      </c>
      <c r="W40" s="113">
        <f t="shared" si="14"/>
        <v>15.196898714890056</v>
      </c>
      <c r="X40" s="34" t="str">
        <f t="shared" si="6"/>
        <v>True</v>
      </c>
      <c r="Y40" s="26" t="str">
        <f t="shared" si="7"/>
        <v>True</v>
      </c>
      <c r="Z40" s="26"/>
      <c r="AA40" s="29"/>
    </row>
    <row r="41" spans="1:27" ht="16.5" customHeight="1" thickBot="1" x14ac:dyDescent="0.3">
      <c r="A41" s="18" t="s">
        <v>50</v>
      </c>
      <c r="B41" s="22">
        <v>0.01</v>
      </c>
      <c r="C41" s="22">
        <v>8.9999999999999993E-3</v>
      </c>
      <c r="D41" s="22">
        <v>3.6619999999999999</v>
      </c>
      <c r="E41" s="21">
        <f t="shared" si="2"/>
        <v>-2</v>
      </c>
      <c r="F41" s="21">
        <f t="shared" si="2"/>
        <v>-2.0457574905606752</v>
      </c>
      <c r="G41" s="21">
        <f t="shared" si="2"/>
        <v>0.56371833996567766</v>
      </c>
      <c r="H41" s="19">
        <f t="shared" si="3"/>
        <v>5.1605976466302036E-2</v>
      </c>
      <c r="I41" s="19">
        <f t="shared" si="3"/>
        <v>4.6612056490721636E-2</v>
      </c>
      <c r="J41" s="35">
        <f t="shared" si="3"/>
        <v>15.461510382412264</v>
      </c>
      <c r="K41" s="38" t="s">
        <v>116</v>
      </c>
      <c r="L41" s="67">
        <f t="shared" si="4"/>
        <v>7.2999999999999995E-2</v>
      </c>
      <c r="M41" s="125">
        <f t="shared" si="4"/>
        <v>0.39</v>
      </c>
      <c r="N41" s="69">
        <f t="shared" si="4"/>
        <v>3.6160000000000001</v>
      </c>
      <c r="O41" s="70">
        <f t="shared" si="8"/>
        <v>-1.1366771398795441</v>
      </c>
      <c r="P41" s="71">
        <f t="shared" si="9"/>
        <v>-0.40893539297350079</v>
      </c>
      <c r="Q41" s="72">
        <f t="shared" si="10"/>
        <v>0.55822842180332566</v>
      </c>
      <c r="R41" s="98">
        <f t="shared" si="11"/>
        <v>0.35210312769248581</v>
      </c>
      <c r="S41" s="104">
        <f t="shared" si="12"/>
        <v>1.7769221882552688</v>
      </c>
      <c r="T41" s="105">
        <f t="shared" si="12"/>
        <v>15.273854721596685</v>
      </c>
      <c r="U41" s="114">
        <f t="shared" si="5"/>
        <v>1.4248190605627831</v>
      </c>
      <c r="V41" s="115">
        <f t="shared" si="13"/>
        <v>404.65958649682</v>
      </c>
      <c r="W41" s="116">
        <f t="shared" si="14"/>
        <v>14.921751593904199</v>
      </c>
      <c r="X41" s="79" t="str">
        <f t="shared" si="6"/>
        <v>True</v>
      </c>
      <c r="Y41" s="71" t="str">
        <f t="shared" si="7"/>
        <v>True</v>
      </c>
      <c r="Z41" s="71"/>
      <c r="AA41" s="72"/>
    </row>
    <row r="42" spans="1:27" ht="16.5" customHeight="1" thickBot="1" x14ac:dyDescent="0.3">
      <c r="A42" s="18" t="s">
        <v>49</v>
      </c>
      <c r="B42" s="22">
        <v>4.1000000000000002E-2</v>
      </c>
      <c r="C42" s="22">
        <v>3.5999999999999997E-2</v>
      </c>
      <c r="D42" s="22">
        <v>3.8140000000000001</v>
      </c>
      <c r="E42" s="21">
        <f t="shared" si="2"/>
        <v>-1.3872161432802645</v>
      </c>
      <c r="F42" s="21">
        <f t="shared" si="2"/>
        <v>-1.4436974992327127</v>
      </c>
      <c r="G42" s="21">
        <f t="shared" si="2"/>
        <v>0.58138068870998683</v>
      </c>
      <c r="H42" s="19">
        <f t="shared" si="3"/>
        <v>0.20167367188414317</v>
      </c>
      <c r="I42" s="19">
        <f t="shared" si="3"/>
        <v>0.17786406583994488</v>
      </c>
      <c r="J42" s="35">
        <f t="shared" si="3"/>
        <v>16.081025673586915</v>
      </c>
      <c r="K42" s="38" t="s">
        <v>117</v>
      </c>
      <c r="L42" s="81">
        <v>1.4E-2</v>
      </c>
      <c r="M42" s="82">
        <v>0.37</v>
      </c>
      <c r="N42" s="83">
        <v>3.6909999999999998</v>
      </c>
      <c r="O42" s="84">
        <f t="shared" si="8"/>
        <v>-1.853871964321762</v>
      </c>
      <c r="P42" s="85">
        <f t="shared" si="9"/>
        <v>-0.43179827593300502</v>
      </c>
      <c r="Q42" s="86">
        <f t="shared" si="10"/>
        <v>0.5671440451956572</v>
      </c>
      <c r="R42" s="99">
        <f t="shared" si="11"/>
        <v>7.1426551455713666E-2</v>
      </c>
      <c r="S42" s="106">
        <f t="shared" si="12"/>
        <v>1.6888180632499588</v>
      </c>
      <c r="T42" s="107">
        <f t="shared" si="12"/>
        <v>15.579773790027343</v>
      </c>
      <c r="U42" s="117">
        <f t="shared" si="5"/>
        <v>1.617391511794245</v>
      </c>
      <c r="V42" s="118">
        <f>U42/R42*100</f>
        <v>2264.4121532271793</v>
      </c>
      <c r="W42" s="119">
        <f t="shared" si="14"/>
        <v>15.508347238571629</v>
      </c>
      <c r="X42" s="93" t="str">
        <f t="shared" si="6"/>
        <v>True</v>
      </c>
      <c r="Y42" s="85" t="str">
        <f t="shared" si="7"/>
        <v>True</v>
      </c>
      <c r="Z42" s="94"/>
      <c r="AA42" s="95"/>
    </row>
    <row r="43" spans="1:27" ht="16.5" customHeight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38" t="s">
        <v>118</v>
      </c>
      <c r="L43" s="40">
        <v>1.4999999999999999E-2</v>
      </c>
      <c r="M43" s="41">
        <v>1.4E-2</v>
      </c>
      <c r="N43" s="42">
        <v>3.573</v>
      </c>
      <c r="O43" s="43">
        <f t="shared" si="8"/>
        <v>-1.8239087409443189</v>
      </c>
      <c r="P43" s="44">
        <f t="shared" si="9"/>
        <v>-1.853871964321762</v>
      </c>
      <c r="Q43" s="80">
        <f t="shared" si="10"/>
        <v>0.55303301620243994</v>
      </c>
      <c r="R43" s="46">
        <f t="shared" si="11"/>
        <v>7.6349141184813507E-2</v>
      </c>
      <c r="S43" s="47">
        <f t="shared" si="12"/>
        <v>7.1426551455713666E-2</v>
      </c>
      <c r="T43" s="48">
        <f t="shared" si="12"/>
        <v>15.098364078915951</v>
      </c>
      <c r="U43" s="60">
        <f t="shared" si="5"/>
        <v>-4.922589729099841E-3</v>
      </c>
      <c r="V43" s="55">
        <f t="shared" si="13"/>
        <v>-6.4474722998966572</v>
      </c>
      <c r="W43" s="65">
        <f t="shared" si="14"/>
        <v>15.022014937731138</v>
      </c>
      <c r="X43" s="63" t="str">
        <f t="shared" si="6"/>
        <v>True</v>
      </c>
      <c r="Y43" s="44" t="str">
        <f t="shared" si="7"/>
        <v>False</v>
      </c>
      <c r="Z43" s="44"/>
      <c r="AA43" s="45"/>
    </row>
    <row r="44" spans="1:27" ht="16.5" customHeight="1" x14ac:dyDescent="0.25">
      <c r="A44" s="17" t="s">
        <v>64</v>
      </c>
      <c r="B44" s="17"/>
      <c r="C44" s="17"/>
      <c r="D44" s="17"/>
      <c r="E44" s="17"/>
      <c r="F44" s="17"/>
      <c r="G44" s="17"/>
      <c r="H44" s="17"/>
      <c r="I44" s="17"/>
      <c r="J44" s="17"/>
      <c r="K44" s="38" t="s">
        <v>119</v>
      </c>
      <c r="L44" s="36">
        <v>0.01</v>
      </c>
      <c r="M44" s="8">
        <v>8.9999999999999993E-3</v>
      </c>
      <c r="N44" s="31">
        <v>3.6619999999999999</v>
      </c>
      <c r="O44" s="30">
        <f t="shared" si="8"/>
        <v>-2</v>
      </c>
      <c r="P44" s="26">
        <f t="shared" si="9"/>
        <v>-2.0457574905606752</v>
      </c>
      <c r="Q44" s="29">
        <f t="shared" si="10"/>
        <v>0.56371833996567766</v>
      </c>
      <c r="R44" s="32">
        <f t="shared" si="11"/>
        <v>5.1605976466302036E-2</v>
      </c>
      <c r="S44" s="27">
        <f t="shared" si="12"/>
        <v>4.6612056490721636E-2</v>
      </c>
      <c r="T44" s="33">
        <f t="shared" si="12"/>
        <v>15.461510382412264</v>
      </c>
      <c r="U44" s="61">
        <f t="shared" si="5"/>
        <v>-4.9939199755804006E-3</v>
      </c>
      <c r="V44" s="53">
        <f t="shared" si="13"/>
        <v>-9.6770186663193147</v>
      </c>
      <c r="W44" s="66">
        <f t="shared" si="14"/>
        <v>15.409904405945962</v>
      </c>
      <c r="X44" s="34" t="str">
        <f t="shared" si="6"/>
        <v>True</v>
      </c>
      <c r="Y44" s="26" t="str">
        <f t="shared" si="7"/>
        <v>False</v>
      </c>
      <c r="Z44" s="26"/>
      <c r="AA44" s="29"/>
    </row>
    <row r="45" spans="1:27" ht="16.5" customHeight="1" thickBo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38" t="s">
        <v>120</v>
      </c>
      <c r="L45" s="67">
        <v>4.1000000000000002E-2</v>
      </c>
      <c r="M45" s="68">
        <v>3.5999999999999997E-2</v>
      </c>
      <c r="N45" s="69">
        <v>3.8140000000000001</v>
      </c>
      <c r="O45" s="70">
        <f t="shared" si="8"/>
        <v>-1.3872161432802645</v>
      </c>
      <c r="P45" s="71">
        <f t="shared" si="9"/>
        <v>-1.4436974992327127</v>
      </c>
      <c r="Q45" s="72">
        <f t="shared" si="10"/>
        <v>0.58138068870998683</v>
      </c>
      <c r="R45" s="73">
        <f t="shared" si="11"/>
        <v>0.20167367188414317</v>
      </c>
      <c r="S45" s="74">
        <f t="shared" si="12"/>
        <v>0.17786406583994488</v>
      </c>
      <c r="T45" s="75">
        <f t="shared" si="12"/>
        <v>16.081025673586915</v>
      </c>
      <c r="U45" s="76">
        <f t="shared" si="5"/>
        <v>-2.3809606044198295E-2</v>
      </c>
      <c r="V45" s="77">
        <f t="shared" si="13"/>
        <v>-11.806006119567435</v>
      </c>
      <c r="W45" s="78">
        <f t="shared" si="14"/>
        <v>15.879352001702772</v>
      </c>
      <c r="X45" s="79" t="str">
        <f t="shared" si="6"/>
        <v>True</v>
      </c>
      <c r="Y45" s="71" t="str">
        <f t="shared" si="7"/>
        <v>False</v>
      </c>
      <c r="Z45" s="71"/>
      <c r="AA45" s="72"/>
    </row>
    <row r="46" spans="1:27" ht="16.5" customHeight="1" thickBot="1" x14ac:dyDescent="0.3">
      <c r="A46" s="18"/>
      <c r="B46" s="18" t="s">
        <v>63</v>
      </c>
      <c r="C46" s="18" t="s">
        <v>62</v>
      </c>
      <c r="D46" s="18" t="s">
        <v>61</v>
      </c>
      <c r="E46" s="18" t="s">
        <v>60</v>
      </c>
      <c r="F46" s="18" t="s">
        <v>59</v>
      </c>
      <c r="G46" s="18" t="s">
        <v>58</v>
      </c>
      <c r="H46" s="17"/>
      <c r="I46" s="17"/>
      <c r="J46" s="17"/>
      <c r="K46" s="39" t="s">
        <v>121</v>
      </c>
      <c r="L46" s="81">
        <v>1.4E-2</v>
      </c>
      <c r="M46" s="82">
        <v>3.0219999999999998</v>
      </c>
      <c r="N46" s="83">
        <v>3.7480000000000002</v>
      </c>
      <c r="O46" s="84">
        <f t="shared" ref="O46" si="15">LOG10(L46)</f>
        <v>-1.853871964321762</v>
      </c>
      <c r="P46" s="85">
        <f t="shared" ref="P46" si="16">LOG10(M46)</f>
        <v>0.48029446000300652</v>
      </c>
      <c r="Q46" s="86">
        <f t="shared" ref="Q46" si="17">LOG10(N46)</f>
        <v>0.57379958221574068</v>
      </c>
      <c r="R46" s="87">
        <f t="shared" ref="R46" si="18">10^(0.966*O46+0.6447)</f>
        <v>7.1426551455713666E-2</v>
      </c>
      <c r="S46" s="88">
        <f t="shared" si="12"/>
        <v>12.842939844838501</v>
      </c>
      <c r="T46" s="89">
        <f t="shared" si="12"/>
        <v>15.812130734254623</v>
      </c>
      <c r="U46" s="90">
        <f t="shared" si="5"/>
        <v>12.771513293382787</v>
      </c>
      <c r="V46" s="91">
        <f t="shared" ref="V46" si="19">U46/R46*100</f>
        <v>17880.624267995718</v>
      </c>
      <c r="W46" s="92">
        <f t="shared" ref="W46" si="20">T46-R46</f>
        <v>15.740704182798909</v>
      </c>
      <c r="X46" s="93" t="str">
        <f t="shared" si="6"/>
        <v>True</v>
      </c>
      <c r="Y46" s="85" t="str">
        <f t="shared" si="7"/>
        <v>True</v>
      </c>
      <c r="Z46" s="94"/>
      <c r="AA46" s="95"/>
    </row>
    <row r="47" spans="1:27" ht="16.5" customHeight="1" x14ac:dyDescent="0.25">
      <c r="A47" s="18" t="s">
        <v>57</v>
      </c>
      <c r="B47" s="19">
        <v>7.1426551455713666E-2</v>
      </c>
      <c r="C47" s="19">
        <v>8.6161580744531299E-2</v>
      </c>
      <c r="D47" s="19">
        <v>12.773142701624623</v>
      </c>
      <c r="E47" s="19">
        <f t="shared" ref="E47:E54" si="21">C47-B47</f>
        <v>1.4735029288817633E-2</v>
      </c>
      <c r="F47" s="19">
        <f t="shared" ref="F47:F54" si="22">D47-B47</f>
        <v>12.70171615016891</v>
      </c>
      <c r="G47" s="18" t="s">
        <v>48</v>
      </c>
      <c r="H47" s="17"/>
      <c r="I47" s="17"/>
    </row>
    <row r="48" spans="1:27" ht="16.5" customHeight="1" x14ac:dyDescent="0.25">
      <c r="A48" s="18" t="s">
        <v>56</v>
      </c>
      <c r="B48" s="19">
        <v>0.13952584400230983</v>
      </c>
      <c r="C48" s="19">
        <v>0.13952584400230983</v>
      </c>
      <c r="D48" s="19">
        <v>15.514528936177213</v>
      </c>
      <c r="E48" s="19">
        <f t="shared" si="21"/>
        <v>0</v>
      </c>
      <c r="F48" s="19">
        <f t="shared" si="22"/>
        <v>15.375003092174902</v>
      </c>
      <c r="G48" s="18" t="s">
        <v>48</v>
      </c>
      <c r="H48" s="17"/>
      <c r="I48" s="17"/>
    </row>
    <row r="49" spans="1:22" ht="16.5" customHeight="1" x14ac:dyDescent="0.25">
      <c r="A49" s="18" t="s">
        <v>55</v>
      </c>
      <c r="B49" s="19">
        <v>6.6491981952297344E-2</v>
      </c>
      <c r="C49" s="19">
        <v>6.6491981952297344E-2</v>
      </c>
      <c r="D49" s="19">
        <v>15.175915259661361</v>
      </c>
      <c r="E49" s="19">
        <f t="shared" si="21"/>
        <v>0</v>
      </c>
      <c r="F49" s="19">
        <f t="shared" si="22"/>
        <v>15.109423277709062</v>
      </c>
      <c r="G49" s="18" t="s">
        <v>48</v>
      </c>
      <c r="H49" s="17"/>
      <c r="I49" s="17"/>
    </row>
    <row r="50" spans="1:22" ht="16.5" customHeight="1" x14ac:dyDescent="0.25">
      <c r="A50" s="18" t="s">
        <v>54</v>
      </c>
      <c r="B50" s="19">
        <v>9.5934756709472047E-2</v>
      </c>
      <c r="C50" s="19">
        <v>9.5934756709472047E-2</v>
      </c>
      <c r="D50" s="19">
        <v>15.326896026698829</v>
      </c>
      <c r="E50" s="19">
        <f t="shared" si="21"/>
        <v>0</v>
      </c>
      <c r="F50" s="19">
        <f t="shared" si="22"/>
        <v>15.230961269989358</v>
      </c>
      <c r="G50" s="18" t="s">
        <v>48</v>
      </c>
      <c r="H50" s="17"/>
      <c r="I50" s="17"/>
    </row>
    <row r="51" spans="1:22" ht="16.5" customHeight="1" x14ac:dyDescent="0.25">
      <c r="A51" s="18" t="s">
        <v>53</v>
      </c>
      <c r="B51" s="19">
        <v>7.1426551455713666E-2</v>
      </c>
      <c r="C51" s="19">
        <v>1.6888180632499588</v>
      </c>
      <c r="D51" s="19">
        <v>15.579773790027343</v>
      </c>
      <c r="E51" s="19">
        <f>C51-B51</f>
        <v>1.617391511794245</v>
      </c>
      <c r="F51" s="19">
        <f t="shared" si="22"/>
        <v>15.508347238571629</v>
      </c>
      <c r="G51" s="18" t="s">
        <v>52</v>
      </c>
      <c r="H51" s="17"/>
      <c r="I51" s="17"/>
      <c r="V51" s="16">
        <f>10^2</f>
        <v>100</v>
      </c>
    </row>
    <row r="52" spans="1:22" ht="16.5" customHeight="1" x14ac:dyDescent="0.25">
      <c r="A52" s="18" t="s">
        <v>51</v>
      </c>
      <c r="B52" s="19">
        <v>7.6349141184813507E-2</v>
      </c>
      <c r="C52" s="19">
        <v>7.1426551455713666E-2</v>
      </c>
      <c r="D52" s="19">
        <v>15.098364078915951</v>
      </c>
      <c r="E52" s="19">
        <f t="shared" si="21"/>
        <v>-4.922589729099841E-3</v>
      </c>
      <c r="F52" s="19">
        <f t="shared" si="22"/>
        <v>15.022014937731138</v>
      </c>
      <c r="G52" s="18" t="s">
        <v>48</v>
      </c>
      <c r="H52" s="17"/>
      <c r="I52" s="17"/>
    </row>
    <row r="53" spans="1:22" ht="16.5" customHeight="1" x14ac:dyDescent="0.25">
      <c r="A53" s="18" t="s">
        <v>50</v>
      </c>
      <c r="B53" s="19">
        <v>5.1605976466302036E-2</v>
      </c>
      <c r="C53" s="19">
        <v>4.6612056490721636E-2</v>
      </c>
      <c r="D53" s="19">
        <v>15.461510382412264</v>
      </c>
      <c r="E53" s="19">
        <f t="shared" si="21"/>
        <v>-4.9939199755804006E-3</v>
      </c>
      <c r="F53" s="19">
        <f t="shared" si="22"/>
        <v>15.409904405945962</v>
      </c>
      <c r="G53" s="18" t="s">
        <v>48</v>
      </c>
      <c r="H53" s="17"/>
      <c r="I53" s="17"/>
    </row>
    <row r="54" spans="1:22" ht="16.5" customHeight="1" x14ac:dyDescent="0.25">
      <c r="A54" s="18" t="s">
        <v>49</v>
      </c>
      <c r="B54" s="19">
        <v>0.20167367188414317</v>
      </c>
      <c r="C54" s="19">
        <v>0.17786406583994488</v>
      </c>
      <c r="D54" s="19">
        <v>16.081025673586915</v>
      </c>
      <c r="E54" s="19">
        <f t="shared" si="21"/>
        <v>-2.3809606044198295E-2</v>
      </c>
      <c r="F54" s="19">
        <f t="shared" si="22"/>
        <v>15.879352001702772</v>
      </c>
      <c r="G54" s="18" t="s">
        <v>48</v>
      </c>
      <c r="H54" s="17"/>
      <c r="I54" s="17"/>
    </row>
    <row r="55" spans="1:22" ht="16.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</row>
    <row r="56" spans="1:22" ht="16.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 spans="1:22" ht="16.5" customHeight="1" x14ac:dyDescent="0.25">
      <c r="A57" s="17"/>
      <c r="B57" s="127">
        <v>0.92300000000000004</v>
      </c>
      <c r="C57" s="17"/>
      <c r="D57" s="17"/>
      <c r="E57" s="17"/>
      <c r="F57" s="17"/>
      <c r="G57" s="17"/>
      <c r="H57" s="17"/>
      <c r="I57" s="17"/>
      <c r="J57" s="17"/>
      <c r="K57" s="17"/>
    </row>
    <row r="58" spans="1:22" ht="16.5" customHeight="1" x14ac:dyDescent="0.25">
      <c r="A58" s="17"/>
      <c r="B58" s="127">
        <v>0.94699999999999995</v>
      </c>
      <c r="C58" s="17"/>
      <c r="D58" s="17"/>
      <c r="E58" s="17"/>
      <c r="F58" s="17"/>
      <c r="G58" s="17"/>
      <c r="H58" s="17"/>
      <c r="I58" s="17"/>
      <c r="J58" s="17"/>
      <c r="K58" s="17"/>
    </row>
    <row r="59" spans="1:22" ht="16.5" customHeight="1" x14ac:dyDescent="0.25">
      <c r="A59" s="17"/>
      <c r="B59" s="127">
        <v>0.25700000000000001</v>
      </c>
      <c r="C59" s="17"/>
      <c r="D59" s="17"/>
      <c r="E59" s="17"/>
      <c r="F59" s="17"/>
      <c r="G59" s="17"/>
      <c r="H59" s="17"/>
      <c r="I59" s="17"/>
      <c r="J59" s="17"/>
      <c r="K59" s="17"/>
    </row>
    <row r="60" spans="1:22" ht="16.5" customHeight="1" x14ac:dyDescent="0.25">
      <c r="A60" s="17"/>
      <c r="B60" s="127">
        <v>0.28100000000000003</v>
      </c>
      <c r="C60" s="17"/>
      <c r="D60" s="17"/>
      <c r="E60" s="17"/>
      <c r="F60" s="17"/>
      <c r="G60" s="17"/>
      <c r="H60" s="17"/>
      <c r="I60" s="17"/>
      <c r="J60" s="17"/>
      <c r="K60" s="17"/>
    </row>
    <row r="61" spans="1:22" ht="16.5" customHeight="1" x14ac:dyDescent="0.25">
      <c r="A61" s="17"/>
      <c r="B61" s="127">
        <v>9.0999999999999998E-2</v>
      </c>
      <c r="C61" s="17"/>
      <c r="D61" s="17"/>
      <c r="E61" s="17"/>
      <c r="F61" s="17"/>
      <c r="G61" s="17"/>
      <c r="H61" s="17"/>
      <c r="I61" s="17"/>
      <c r="J61" s="17"/>
      <c r="K61" s="17"/>
    </row>
    <row r="62" spans="1:22" ht="16.5" customHeight="1" x14ac:dyDescent="0.25">
      <c r="A62" s="17"/>
      <c r="B62" s="127">
        <v>8.1000000000000003E-2</v>
      </c>
      <c r="C62" s="17"/>
      <c r="D62" s="17"/>
      <c r="E62" s="17"/>
      <c r="F62" s="17"/>
      <c r="G62" s="17"/>
      <c r="H62" s="17"/>
      <c r="I62" s="17"/>
      <c r="J62" s="17"/>
      <c r="K62" s="17"/>
    </row>
    <row r="63" spans="1:22" ht="16.5" customHeight="1" x14ac:dyDescent="0.25">
      <c r="A63" s="17"/>
      <c r="B63" s="127">
        <v>2.5000000000000001E-2</v>
      </c>
      <c r="C63" s="17"/>
      <c r="D63" s="17"/>
      <c r="E63" s="17"/>
      <c r="F63" s="17"/>
      <c r="G63" s="17"/>
      <c r="H63" s="17"/>
      <c r="I63" s="17"/>
      <c r="J63" s="17"/>
      <c r="K63" s="17"/>
    </row>
    <row r="64" spans="1:22" ht="16.5" customHeight="1" x14ac:dyDescent="0.25">
      <c r="A64" s="17"/>
      <c r="B64" s="127">
        <v>0.02</v>
      </c>
      <c r="C64" s="17"/>
      <c r="D64" s="17"/>
      <c r="E64" s="17"/>
      <c r="F64" s="17"/>
      <c r="G64" s="17"/>
      <c r="H64" s="17"/>
      <c r="I64" s="17"/>
      <c r="J64" s="17"/>
      <c r="K64" s="17"/>
    </row>
    <row r="65" spans="1:11" ht="16.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</row>
    <row r="66" spans="1:11" ht="16.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</row>
    <row r="67" spans="1:11" ht="16.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68" spans="1:11" ht="16.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</row>
    <row r="69" spans="1:11" ht="16.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</row>
    <row r="70" spans="1:11" ht="16.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</row>
    <row r="71" spans="1:11" ht="16.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</row>
    <row r="72" spans="1:11" ht="16.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</row>
    <row r="73" spans="1:11" ht="16.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</row>
    <row r="74" spans="1:11" ht="16.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</row>
    <row r="75" spans="1:11" ht="16.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</row>
    <row r="76" spans="1:11" ht="16.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</row>
    <row r="77" spans="1:11" ht="16.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</row>
    <row r="78" spans="1:11" ht="16.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</row>
    <row r="79" spans="1:11" ht="16.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</row>
    <row r="80" spans="1:11" ht="16.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</row>
    <row r="81" spans="1:11" ht="16.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</row>
    <row r="82" spans="1:11" ht="16.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</row>
    <row r="83" spans="1:11" ht="16.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</row>
    <row r="84" spans="1:11" ht="16.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</row>
    <row r="85" spans="1:11" ht="16.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1:11" ht="16.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1" ht="16.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1" ht="16.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</row>
    <row r="89" spans="1:11" ht="16.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</row>
    <row r="90" spans="1:11" ht="16.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</row>
    <row r="91" spans="1:11" ht="16.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</row>
    <row r="92" spans="1:11" ht="16.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</row>
    <row r="93" spans="1:11" ht="16.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</row>
    <row r="94" spans="1:11" ht="16.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</row>
    <row r="95" spans="1:11" ht="16.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</row>
    <row r="96" spans="1:11" ht="16.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</row>
    <row r="97" spans="1:11" ht="16.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</row>
    <row r="98" spans="1:11" ht="16.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</row>
    <row r="99" spans="1:11" ht="16.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</row>
    <row r="100" spans="1:11" ht="16.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1:11" ht="16.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1:11" ht="16.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1:11" ht="16.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</row>
    <row r="104" spans="1:11" ht="16.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</row>
    <row r="105" spans="1:11" ht="16.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</row>
    <row r="106" spans="1:11" ht="16.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1:11" ht="16.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1:11" ht="16.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1:11" ht="16.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 ht="16.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1:11" ht="16.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1:11" ht="16.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1:11" ht="16.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1:11" ht="16.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1:11" ht="16.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1:11" ht="16.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1:11" ht="16.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1:11" ht="16.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1:11" ht="16.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1:11" ht="16.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1:11" ht="16.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1:11" ht="16.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1:11" ht="16.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1:11" ht="16.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1:11" ht="16.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1:11" ht="16.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1:11" ht="16.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1:11" ht="16.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1:11" ht="16.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1:11" ht="16.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1:11" ht="16.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</row>
    <row r="132" spans="1:11" ht="16.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</row>
    <row r="133" spans="1:11" ht="16.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</row>
    <row r="134" spans="1:11" ht="16.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</row>
    <row r="135" spans="1:11" ht="16.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</row>
    <row r="136" spans="1:11" ht="16.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</row>
    <row r="137" spans="1:11" ht="16.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</row>
    <row r="138" spans="1:11" ht="16.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</row>
    <row r="139" spans="1:11" ht="16.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</row>
    <row r="140" spans="1:11" ht="16.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</row>
    <row r="141" spans="1:11" ht="16.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</row>
    <row r="142" spans="1:11" ht="16.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</row>
    <row r="143" spans="1:11" ht="16.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</row>
    <row r="144" spans="1:11" ht="16.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</row>
    <row r="145" spans="1:11" ht="16.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</row>
    <row r="146" spans="1:11" ht="16.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</row>
    <row r="147" spans="1:11" ht="16.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</row>
    <row r="148" spans="1:11" ht="16.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</row>
    <row r="149" spans="1:11" ht="16.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</row>
    <row r="150" spans="1:11" ht="16.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</row>
    <row r="151" spans="1:11" ht="16.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</row>
    <row r="152" spans="1:11" ht="16.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</row>
    <row r="153" spans="1:11" ht="16.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</row>
    <row r="154" spans="1:11" ht="16.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</row>
    <row r="155" spans="1:11" ht="16.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</row>
    <row r="156" spans="1:11" ht="16.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</row>
    <row r="157" spans="1:11" ht="16.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</row>
    <row r="158" spans="1:11" ht="16.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</row>
    <row r="159" spans="1:11" ht="16.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</row>
    <row r="160" spans="1:11" ht="16.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</row>
    <row r="161" spans="1:11" ht="16.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</row>
    <row r="162" spans="1:11" ht="16.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</row>
    <row r="163" spans="1:11" ht="16.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</row>
    <row r="164" spans="1:11" ht="16.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</row>
    <row r="165" spans="1:11" ht="16.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</row>
    <row r="166" spans="1:11" ht="16.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</row>
    <row r="167" spans="1:11" ht="16.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</row>
    <row r="168" spans="1:11" ht="16.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</row>
    <row r="169" spans="1:11" ht="16.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</row>
    <row r="170" spans="1:11" ht="16.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</row>
    <row r="171" spans="1:11" ht="16.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</row>
    <row r="172" spans="1:11" ht="16.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</row>
    <row r="173" spans="1:11" ht="16.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</row>
    <row r="174" spans="1:11" ht="16.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</row>
    <row r="175" spans="1:11" ht="16.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</row>
    <row r="176" spans="1:11" ht="16.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</row>
    <row r="177" spans="1:11" ht="16.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</row>
    <row r="178" spans="1:11" ht="16.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</row>
    <row r="179" spans="1:11" ht="16.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</row>
    <row r="180" spans="1:11" ht="16.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</row>
    <row r="181" spans="1:11" ht="16.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</row>
    <row r="182" spans="1:11" ht="16.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</row>
    <row r="183" spans="1:11" ht="16.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</row>
    <row r="184" spans="1:11" ht="16.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</row>
    <row r="185" spans="1:11" ht="16.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</row>
    <row r="186" spans="1:11" ht="16.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</row>
    <row r="187" spans="1:11" ht="16.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</row>
    <row r="188" spans="1:11" ht="16.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1:11" ht="16.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</row>
    <row r="190" spans="1:11" ht="16.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1:11" ht="16.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</row>
    <row r="192" spans="1:11" ht="16.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</row>
    <row r="193" spans="1:11" ht="16.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</row>
    <row r="194" spans="1:11" ht="16.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</row>
    <row r="195" spans="1:11" ht="16.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</row>
    <row r="196" spans="1:11" ht="16.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1:11" ht="16.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</row>
    <row r="198" spans="1:11" ht="16.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</row>
    <row r="199" spans="1:11" ht="16.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</row>
    <row r="200" spans="1:11" ht="16.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1" ht="16.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1" ht="16.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1" ht="16.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</row>
    <row r="204" spans="1:11" ht="16.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</row>
    <row r="205" spans="1:11" ht="16.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</row>
    <row r="206" spans="1:11" ht="16.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</row>
    <row r="207" spans="1:11" ht="16.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</row>
    <row r="208" spans="1:11" ht="16.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</row>
    <row r="209" spans="1:11" ht="16.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</row>
    <row r="210" spans="1:11" ht="16.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</row>
    <row r="211" spans="1:11" ht="16.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</row>
    <row r="212" spans="1:11" ht="16.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</row>
    <row r="213" spans="1:11" ht="16.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</row>
    <row r="214" spans="1:11" ht="16.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</row>
    <row r="215" spans="1:11" ht="16.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</row>
    <row r="216" spans="1:11" ht="16.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</row>
    <row r="217" spans="1:11" ht="16.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</row>
    <row r="218" spans="1:11" ht="16.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</row>
    <row r="219" spans="1:11" ht="16.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</row>
    <row r="220" spans="1:11" ht="16.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</row>
    <row r="221" spans="1:11" ht="16.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</row>
    <row r="222" spans="1:11" ht="16.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</row>
    <row r="223" spans="1:11" ht="16.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1:11" ht="16.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</row>
    <row r="225" spans="1:11" ht="16.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</row>
    <row r="226" spans="1:11" ht="16.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</row>
    <row r="227" spans="1:11" ht="16.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</row>
    <row r="228" spans="1:11" ht="16.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</row>
    <row r="229" spans="1:11" ht="16.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</row>
    <row r="230" spans="1:11" ht="16.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</row>
    <row r="231" spans="1:11" ht="16.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</row>
    <row r="232" spans="1:11" ht="16.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</row>
    <row r="233" spans="1:11" ht="16.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</row>
    <row r="234" spans="1:11" ht="16.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</row>
    <row r="235" spans="1:11" ht="16.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</row>
    <row r="236" spans="1:11" ht="16.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</row>
    <row r="237" spans="1:11" ht="16.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</row>
    <row r="238" spans="1:11" ht="16.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</row>
    <row r="239" spans="1:11" ht="16.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</row>
    <row r="240" spans="1:11" ht="16.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</row>
    <row r="241" spans="1:11" ht="16.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</row>
    <row r="242" spans="1:11" ht="16.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</row>
    <row r="243" spans="1:11" ht="16.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</row>
    <row r="244" spans="1:11" ht="16.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</row>
    <row r="245" spans="1:11" ht="16.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</row>
    <row r="246" spans="1:11" ht="16.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</row>
    <row r="247" spans="1:11" ht="16.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</row>
    <row r="248" spans="1:11" ht="16.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</row>
    <row r="249" spans="1:11" ht="16.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</row>
    <row r="250" spans="1:11" ht="16.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</row>
    <row r="251" spans="1:11" ht="16.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</row>
    <row r="252" spans="1:11" ht="16.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</row>
    <row r="253" spans="1:11" ht="16.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</row>
    <row r="254" spans="1:11" ht="16.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</row>
    <row r="255" spans="1:11" ht="16.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</row>
    <row r="256" spans="1:11" ht="16.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</row>
    <row r="257" spans="1:11" ht="16.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</row>
    <row r="258" spans="1:11" ht="16.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</row>
    <row r="259" spans="1:11" ht="16.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</row>
    <row r="260" spans="1:11" ht="16.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</row>
    <row r="261" spans="1:11" ht="16.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</row>
    <row r="262" spans="1:11" ht="16.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</row>
    <row r="263" spans="1:11" ht="16.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</row>
    <row r="264" spans="1:11" ht="16.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</row>
    <row r="265" spans="1:11" ht="16.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</row>
    <row r="266" spans="1:11" ht="16.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</row>
    <row r="267" spans="1:11" ht="16.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</row>
    <row r="268" spans="1:11" ht="16.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</row>
    <row r="269" spans="1:11" ht="16.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</row>
    <row r="270" spans="1:11" ht="16.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</row>
    <row r="271" spans="1:11" ht="16.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</row>
    <row r="272" spans="1:11" ht="16.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</row>
    <row r="273" spans="1:11" ht="16.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</row>
    <row r="274" spans="1:11" ht="16.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</row>
    <row r="275" spans="1:11" ht="16.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</row>
    <row r="276" spans="1:11" ht="16.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</row>
    <row r="277" spans="1:11" ht="16.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</row>
    <row r="278" spans="1:11" ht="16.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</row>
    <row r="279" spans="1:11" ht="16.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</row>
    <row r="280" spans="1:11" ht="16.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</row>
    <row r="281" spans="1:11" ht="16.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</row>
    <row r="282" spans="1:11" ht="16.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</row>
    <row r="283" spans="1:11" ht="16.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</row>
    <row r="284" spans="1:11" ht="16.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</row>
    <row r="285" spans="1:11" ht="16.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</row>
    <row r="286" spans="1:11" ht="16.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</row>
    <row r="287" spans="1:11" ht="16.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</row>
    <row r="288" spans="1:11" ht="16.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</row>
    <row r="289" spans="1:11" ht="16.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</row>
    <row r="290" spans="1:11" ht="16.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</row>
    <row r="291" spans="1:11" ht="16.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</row>
    <row r="292" spans="1:11" ht="16.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</row>
    <row r="293" spans="1:11" ht="16.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</row>
    <row r="294" spans="1:11" ht="16.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</row>
    <row r="295" spans="1:11" ht="16.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</row>
    <row r="296" spans="1:11" ht="16.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</row>
    <row r="297" spans="1:11" ht="16.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</row>
    <row r="298" spans="1:11" ht="16.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</row>
    <row r="299" spans="1:11" ht="16.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</row>
    <row r="300" spans="1:11" ht="16.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</row>
    <row r="301" spans="1:11" ht="16.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</row>
    <row r="302" spans="1:11" ht="16.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</row>
    <row r="303" spans="1:11" ht="16.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</row>
    <row r="304" spans="1:11" ht="16.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</row>
    <row r="305" spans="1:11" ht="16.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</row>
    <row r="306" spans="1:11" ht="16.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</row>
    <row r="307" spans="1:11" ht="16.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</row>
    <row r="308" spans="1:11" ht="16.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</row>
    <row r="309" spans="1:11" ht="16.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</row>
    <row r="310" spans="1:11" ht="16.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</row>
    <row r="311" spans="1:11" ht="16.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</row>
    <row r="312" spans="1:11" ht="16.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</row>
    <row r="313" spans="1:11" ht="16.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</row>
    <row r="314" spans="1:11" ht="16.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</row>
    <row r="315" spans="1:11" ht="16.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</row>
    <row r="316" spans="1:11" ht="16.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</row>
    <row r="317" spans="1:11" ht="16.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</row>
    <row r="318" spans="1:11" ht="16.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</row>
    <row r="319" spans="1:11" ht="16.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</row>
    <row r="320" spans="1:11" ht="16.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</row>
    <row r="321" spans="1:11" ht="16.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</row>
    <row r="322" spans="1:11" ht="16.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</row>
    <row r="323" spans="1:11" ht="16.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</row>
    <row r="324" spans="1:11" ht="16.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</row>
    <row r="325" spans="1:11" ht="16.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</row>
    <row r="326" spans="1:11" ht="16.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</row>
    <row r="327" spans="1:11" ht="16.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</row>
    <row r="328" spans="1:11" ht="16.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</row>
    <row r="329" spans="1:11" ht="16.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</row>
    <row r="330" spans="1:11" ht="16.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</row>
    <row r="331" spans="1:11" ht="16.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</row>
    <row r="332" spans="1:11" ht="16.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</row>
    <row r="333" spans="1:11" ht="16.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</row>
    <row r="334" spans="1:11" ht="16.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</row>
    <row r="335" spans="1:11" ht="16.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</row>
    <row r="336" spans="1:11" ht="16.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</row>
    <row r="337" spans="1:11" ht="16.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</row>
    <row r="338" spans="1:11" ht="16.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</row>
    <row r="339" spans="1:11" ht="16.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</row>
    <row r="340" spans="1:11" ht="16.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</row>
    <row r="341" spans="1:11" ht="16.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</row>
    <row r="342" spans="1:11" ht="16.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</row>
    <row r="343" spans="1:11" ht="16.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</row>
    <row r="344" spans="1:11" ht="16.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</row>
    <row r="345" spans="1:11" ht="16.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</row>
    <row r="346" spans="1:11" ht="16.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</row>
    <row r="347" spans="1:11" ht="16.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</row>
    <row r="348" spans="1:11" ht="16.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</row>
    <row r="349" spans="1:11" ht="16.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</row>
    <row r="350" spans="1:11" ht="16.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</row>
    <row r="351" spans="1:11" ht="16.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</row>
    <row r="352" spans="1:11" ht="16.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</row>
    <row r="353" spans="1:11" ht="16.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</row>
    <row r="354" spans="1:11" ht="16.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</row>
    <row r="355" spans="1:11" ht="16.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</row>
    <row r="356" spans="1:11" ht="16.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</row>
    <row r="357" spans="1:11" ht="16.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</row>
    <row r="358" spans="1:11" ht="16.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</row>
    <row r="359" spans="1:11" ht="16.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</row>
    <row r="360" spans="1:11" ht="16.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</row>
    <row r="361" spans="1:11" ht="16.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</row>
    <row r="362" spans="1:11" ht="16.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</row>
    <row r="363" spans="1:11" ht="16.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</row>
    <row r="364" spans="1:11" ht="16.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</row>
    <row r="365" spans="1:11" ht="16.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</row>
    <row r="366" spans="1:11" ht="16.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</row>
    <row r="367" spans="1:11" ht="16.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</row>
    <row r="368" spans="1:11" ht="16.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</row>
    <row r="369" spans="1:11" ht="16.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</row>
    <row r="370" spans="1:11" ht="16.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</row>
    <row r="371" spans="1:11" ht="16.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</row>
    <row r="372" spans="1:11" ht="16.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</row>
    <row r="373" spans="1:11" ht="16.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</row>
    <row r="374" spans="1:11" ht="16.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</row>
    <row r="375" spans="1:11" ht="16.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</row>
    <row r="376" spans="1:11" ht="16.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</row>
    <row r="377" spans="1:11" ht="16.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</row>
    <row r="378" spans="1:11" ht="16.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</row>
    <row r="379" spans="1:11" ht="16.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</row>
    <row r="380" spans="1:11" ht="16.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</row>
    <row r="381" spans="1:11" ht="16.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</row>
    <row r="382" spans="1:11" ht="16.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</row>
    <row r="383" spans="1:11" ht="16.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</row>
    <row r="384" spans="1:11" ht="16.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</row>
    <row r="385" spans="1:11" ht="16.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</row>
    <row r="386" spans="1:11" ht="16.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</row>
    <row r="387" spans="1:11" ht="16.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</row>
    <row r="388" spans="1:11" ht="16.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</row>
    <row r="389" spans="1:11" ht="16.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</row>
    <row r="390" spans="1:11" ht="16.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</row>
    <row r="391" spans="1:11" ht="16.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</row>
    <row r="392" spans="1:11" ht="16.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</row>
    <row r="393" spans="1:11" ht="16.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</row>
    <row r="394" spans="1:11" ht="16.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</row>
    <row r="395" spans="1:11" ht="16.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</row>
    <row r="396" spans="1:11" ht="16.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</row>
    <row r="397" spans="1:11" ht="16.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</row>
    <row r="398" spans="1:11" ht="16.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</row>
    <row r="399" spans="1:11" ht="16.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</row>
    <row r="400" spans="1:11" ht="16.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</row>
    <row r="401" spans="1:11" ht="16.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</row>
    <row r="402" spans="1:11" ht="16.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</row>
    <row r="403" spans="1:11" ht="16.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</row>
    <row r="404" spans="1:11" ht="16.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</row>
    <row r="405" spans="1:11" ht="16.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</row>
    <row r="406" spans="1:11" ht="16.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</row>
    <row r="407" spans="1:11" ht="16.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</row>
    <row r="408" spans="1:11" ht="16.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</row>
    <row r="409" spans="1:11" ht="16.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</row>
    <row r="410" spans="1:11" ht="16.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</row>
    <row r="411" spans="1:11" ht="16.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</row>
    <row r="412" spans="1:11" ht="16.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</row>
    <row r="413" spans="1:11" ht="16.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</row>
    <row r="414" spans="1:11" ht="16.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</row>
    <row r="415" spans="1:11" ht="16.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</row>
    <row r="416" spans="1:11" ht="16.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</row>
    <row r="417" spans="1:11" ht="16.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</row>
    <row r="418" spans="1:11" ht="16.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</row>
    <row r="419" spans="1:11" ht="16.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</row>
    <row r="420" spans="1:11" ht="16.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</row>
    <row r="421" spans="1:11" ht="16.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</row>
    <row r="422" spans="1:11" ht="16.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</row>
    <row r="423" spans="1:11" ht="16.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</row>
    <row r="424" spans="1:11" ht="16.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</row>
    <row r="425" spans="1:11" ht="16.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</row>
    <row r="426" spans="1:11" ht="16.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</row>
    <row r="427" spans="1:11" ht="16.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</row>
    <row r="428" spans="1:11" ht="16.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</row>
    <row r="429" spans="1:11" ht="16.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</row>
    <row r="430" spans="1:11" ht="16.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</row>
    <row r="431" spans="1:11" ht="16.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</row>
    <row r="432" spans="1:11" ht="16.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</row>
    <row r="433" spans="1:11" ht="16.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</row>
    <row r="434" spans="1:11" ht="16.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</row>
    <row r="435" spans="1:11" ht="16.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</row>
    <row r="436" spans="1:11" ht="16.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</row>
    <row r="437" spans="1:11" ht="16.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</row>
    <row r="438" spans="1:11" ht="16.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</row>
    <row r="439" spans="1:11" ht="16.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</row>
    <row r="440" spans="1:11" ht="16.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</row>
    <row r="441" spans="1:11" ht="16.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</row>
    <row r="442" spans="1:11" ht="16.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</row>
    <row r="443" spans="1:11" ht="16.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</row>
    <row r="444" spans="1:11" ht="16.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</row>
    <row r="445" spans="1:11" ht="16.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</row>
    <row r="446" spans="1:11" ht="16.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</row>
    <row r="447" spans="1:11" ht="16.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</row>
    <row r="448" spans="1:11" ht="16.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</row>
    <row r="449" spans="1:11" ht="16.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</row>
    <row r="450" spans="1:11" ht="16.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</row>
    <row r="451" spans="1:11" ht="16.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</row>
    <row r="452" spans="1:11" ht="16.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</row>
    <row r="453" spans="1:11" ht="16.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</row>
    <row r="454" spans="1:11" ht="16.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</row>
    <row r="455" spans="1:11" ht="16.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</row>
    <row r="456" spans="1:11" ht="16.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</row>
    <row r="457" spans="1:11" ht="16.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</row>
    <row r="458" spans="1:11" ht="16.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</row>
    <row r="459" spans="1:11" ht="16.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</row>
    <row r="460" spans="1:11" ht="16.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</row>
    <row r="461" spans="1:11" ht="16.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</row>
    <row r="462" spans="1:11" ht="16.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</row>
    <row r="463" spans="1:11" ht="16.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</row>
    <row r="464" spans="1:11" ht="16.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</row>
    <row r="465" spans="1:11" ht="16.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</row>
    <row r="466" spans="1:11" ht="16.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</row>
    <row r="467" spans="1:11" ht="16.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</row>
    <row r="468" spans="1:11" ht="16.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</row>
    <row r="469" spans="1:11" ht="16.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</row>
    <row r="470" spans="1:11" ht="16.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</row>
    <row r="471" spans="1:11" ht="16.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</row>
    <row r="472" spans="1:11" ht="16.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</row>
    <row r="473" spans="1:11" ht="16.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</row>
    <row r="474" spans="1:11" ht="16.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</row>
    <row r="475" spans="1:11" ht="16.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</row>
    <row r="476" spans="1:11" ht="16.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</row>
    <row r="477" spans="1:11" ht="16.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</row>
    <row r="478" spans="1:11" ht="16.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</row>
    <row r="479" spans="1:11" ht="16.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</row>
    <row r="480" spans="1:11" ht="16.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</row>
    <row r="481" spans="1:11" ht="16.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</row>
    <row r="482" spans="1:11" ht="16.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</row>
    <row r="483" spans="1:11" ht="16.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</row>
    <row r="484" spans="1:11" ht="16.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</row>
    <row r="485" spans="1:11" ht="16.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</row>
    <row r="486" spans="1:11" ht="16.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</row>
    <row r="487" spans="1:11" ht="16.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</row>
    <row r="488" spans="1:11" ht="16.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</row>
    <row r="489" spans="1:11" ht="16.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</row>
    <row r="490" spans="1:11" ht="16.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</row>
    <row r="491" spans="1:11" ht="16.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</row>
    <row r="492" spans="1:11" ht="16.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</row>
    <row r="493" spans="1:11" ht="16.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</row>
    <row r="494" spans="1:11" ht="16.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</row>
    <row r="495" spans="1:11" ht="16.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</row>
    <row r="496" spans="1:11" ht="16.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</row>
    <row r="497" spans="1:11" ht="16.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</row>
    <row r="498" spans="1:11" ht="16.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</row>
    <row r="499" spans="1:11" ht="16.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</row>
    <row r="500" spans="1:11" ht="16.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</row>
    <row r="501" spans="1:11" ht="16.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</row>
    <row r="502" spans="1:11" ht="16.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</row>
    <row r="503" spans="1:11" ht="16.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</row>
    <row r="504" spans="1:11" ht="16.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</row>
    <row r="505" spans="1:11" ht="16.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</row>
    <row r="506" spans="1:11" ht="16.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</row>
    <row r="507" spans="1:11" ht="16.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</row>
    <row r="508" spans="1:11" ht="16.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</row>
    <row r="509" spans="1:11" ht="16.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</row>
    <row r="510" spans="1:11" ht="16.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</row>
    <row r="511" spans="1:11" ht="16.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</row>
    <row r="512" spans="1:11" ht="16.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</row>
    <row r="513" spans="1:11" ht="16.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</row>
    <row r="514" spans="1:11" ht="16.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</row>
    <row r="515" spans="1:11" ht="16.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</row>
    <row r="516" spans="1:11" ht="16.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</row>
    <row r="517" spans="1:11" ht="16.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</row>
    <row r="518" spans="1:11" ht="16.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</row>
    <row r="519" spans="1:11" ht="16.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</row>
    <row r="520" spans="1:11" ht="16.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</row>
    <row r="521" spans="1:11" ht="16.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</row>
    <row r="522" spans="1:11" ht="16.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</row>
    <row r="523" spans="1:11" ht="16.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</row>
    <row r="524" spans="1:11" ht="16.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</row>
    <row r="525" spans="1:11" ht="16.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</row>
    <row r="526" spans="1:11" ht="16.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</row>
    <row r="527" spans="1:11" ht="16.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</row>
    <row r="528" spans="1:11" ht="16.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</row>
    <row r="529" spans="1:11" ht="16.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</row>
    <row r="530" spans="1:11" ht="16.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</row>
    <row r="531" spans="1:11" ht="16.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</row>
    <row r="532" spans="1:11" ht="16.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</row>
    <row r="533" spans="1:11" ht="16.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</row>
    <row r="534" spans="1:11" ht="16.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</row>
    <row r="535" spans="1:11" ht="16.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</row>
    <row r="536" spans="1:11" ht="16.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</row>
    <row r="537" spans="1:11" ht="16.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</row>
    <row r="538" spans="1:11" ht="16.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</row>
    <row r="539" spans="1:11" ht="16.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</row>
    <row r="540" spans="1:11" ht="16.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</row>
    <row r="541" spans="1:11" ht="16.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</row>
    <row r="542" spans="1:11" ht="16.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</row>
    <row r="543" spans="1:11" ht="16.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</row>
    <row r="544" spans="1:11" ht="16.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</row>
    <row r="545" spans="1:11" ht="16.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</row>
    <row r="546" spans="1:11" ht="16.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</row>
    <row r="547" spans="1:11" ht="16.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</row>
    <row r="548" spans="1:11" ht="16.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</row>
    <row r="549" spans="1:11" ht="16.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</row>
    <row r="550" spans="1:11" ht="16.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</row>
    <row r="551" spans="1:11" ht="16.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</row>
    <row r="552" spans="1:11" ht="16.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</row>
    <row r="553" spans="1:11" ht="16.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</row>
    <row r="554" spans="1:11" ht="16.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</row>
    <row r="555" spans="1:11" ht="16.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</row>
    <row r="556" spans="1:11" ht="16.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</row>
    <row r="557" spans="1:11" ht="16.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</row>
    <row r="558" spans="1:11" ht="16.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</row>
    <row r="559" spans="1:11" ht="16.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</row>
    <row r="560" spans="1:11" ht="16.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</row>
    <row r="561" spans="1:11" ht="16.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</row>
    <row r="562" spans="1:11" ht="16.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</row>
    <row r="563" spans="1:11" ht="16.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</row>
    <row r="564" spans="1:11" ht="16.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</row>
    <row r="565" spans="1:11" ht="16.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</row>
    <row r="566" spans="1:11" ht="16.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</row>
    <row r="567" spans="1:11" ht="16.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</row>
    <row r="568" spans="1:11" ht="16.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</row>
    <row r="569" spans="1:11" ht="16.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</row>
    <row r="570" spans="1:11" ht="16.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</row>
    <row r="571" spans="1:11" ht="16.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</row>
    <row r="572" spans="1:11" ht="16.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</row>
    <row r="573" spans="1:11" ht="16.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</row>
    <row r="574" spans="1:11" ht="16.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</row>
    <row r="575" spans="1:11" ht="16.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</row>
    <row r="576" spans="1:11" ht="16.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</row>
    <row r="577" spans="1:11" ht="16.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</row>
    <row r="578" spans="1:11" ht="16.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</row>
    <row r="579" spans="1:11" ht="16.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</row>
    <row r="580" spans="1:11" ht="16.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</row>
    <row r="581" spans="1:11" ht="16.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</row>
    <row r="582" spans="1:11" ht="16.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</row>
    <row r="583" spans="1:11" ht="16.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</row>
    <row r="584" spans="1:11" ht="16.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</row>
    <row r="585" spans="1:11" ht="16.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</row>
    <row r="586" spans="1:11" ht="16.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</row>
    <row r="587" spans="1:11" ht="16.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</row>
    <row r="588" spans="1:11" ht="16.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</row>
    <row r="589" spans="1:11" ht="16.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</row>
    <row r="590" spans="1:11" ht="16.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</row>
    <row r="591" spans="1:11" ht="16.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</row>
    <row r="592" spans="1:11" ht="16.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</row>
    <row r="593" spans="1:11" ht="16.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</row>
    <row r="594" spans="1:11" ht="16.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</row>
    <row r="595" spans="1:11" ht="16.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</row>
    <row r="596" spans="1:11" ht="16.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</row>
    <row r="597" spans="1:11" ht="16.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</row>
    <row r="598" spans="1:11" ht="16.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</row>
    <row r="599" spans="1:11" ht="16.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</row>
    <row r="600" spans="1:11" ht="16.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</row>
    <row r="601" spans="1:11" ht="16.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</row>
    <row r="602" spans="1:11" ht="16.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</row>
    <row r="603" spans="1:11" ht="16.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</row>
    <row r="604" spans="1:11" ht="16.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</row>
    <row r="605" spans="1:11" ht="16.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</row>
    <row r="606" spans="1:11" ht="16.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</row>
    <row r="607" spans="1:11" ht="16.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</row>
    <row r="608" spans="1:11" ht="16.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</row>
    <row r="609" spans="1:11" ht="16.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</row>
    <row r="610" spans="1:11" ht="16.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</row>
    <row r="611" spans="1:11" ht="16.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</row>
    <row r="612" spans="1:11" ht="16.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</row>
    <row r="613" spans="1:11" ht="16.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</row>
    <row r="614" spans="1:11" ht="16.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</row>
    <row r="615" spans="1:11" ht="16.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</row>
    <row r="616" spans="1:11" ht="16.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</row>
    <row r="617" spans="1:11" ht="16.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</row>
    <row r="618" spans="1:11" ht="16.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</row>
    <row r="619" spans="1:11" ht="16.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</row>
    <row r="620" spans="1:11" ht="16.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</row>
    <row r="621" spans="1:11" ht="16.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</row>
    <row r="622" spans="1:11" ht="16.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</row>
    <row r="623" spans="1:11" ht="16.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</row>
    <row r="624" spans="1:11" ht="16.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</row>
    <row r="625" spans="1:11" ht="16.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</row>
    <row r="626" spans="1:11" ht="16.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</row>
    <row r="627" spans="1:11" ht="16.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</row>
    <row r="628" spans="1:11" ht="16.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</row>
    <row r="629" spans="1:11" ht="16.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</row>
    <row r="630" spans="1:11" ht="16.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</row>
    <row r="631" spans="1:11" ht="16.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</row>
    <row r="632" spans="1:11" ht="16.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</row>
    <row r="633" spans="1:11" ht="16.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</row>
    <row r="634" spans="1:11" ht="16.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</row>
    <row r="635" spans="1:11" ht="16.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</row>
    <row r="636" spans="1:11" ht="16.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</row>
    <row r="637" spans="1:11" ht="16.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</row>
    <row r="638" spans="1:11" ht="16.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</row>
    <row r="639" spans="1:11" ht="16.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</row>
    <row r="640" spans="1:11" ht="16.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</row>
    <row r="641" spans="1:11" ht="16.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</row>
    <row r="642" spans="1:11" ht="16.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</row>
    <row r="643" spans="1:11" ht="16.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</row>
    <row r="644" spans="1:11" ht="16.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</row>
    <row r="645" spans="1:11" ht="16.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</row>
    <row r="646" spans="1:11" ht="16.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</row>
    <row r="647" spans="1:11" ht="16.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</row>
    <row r="648" spans="1:11" ht="16.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</row>
    <row r="649" spans="1:11" ht="16.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</row>
    <row r="650" spans="1:11" ht="16.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</row>
    <row r="651" spans="1:11" ht="16.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</row>
    <row r="652" spans="1:11" ht="16.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</row>
    <row r="653" spans="1:11" ht="16.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</row>
    <row r="654" spans="1:11" ht="16.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</row>
    <row r="655" spans="1:11" ht="16.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</row>
    <row r="656" spans="1:11" ht="16.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</row>
    <row r="657" spans="1:11" ht="16.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</row>
    <row r="658" spans="1:11" ht="16.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</row>
    <row r="659" spans="1:11" ht="16.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</row>
    <row r="660" spans="1:11" ht="16.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</row>
    <row r="661" spans="1:11" ht="16.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</row>
    <row r="662" spans="1:11" ht="16.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</row>
    <row r="663" spans="1:11" ht="16.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</row>
    <row r="664" spans="1:11" ht="16.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</row>
    <row r="665" spans="1:11" ht="16.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</row>
    <row r="666" spans="1:11" ht="16.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</row>
    <row r="667" spans="1:11" ht="16.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</row>
    <row r="668" spans="1:11" ht="16.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</row>
    <row r="669" spans="1:11" ht="16.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</row>
    <row r="670" spans="1:11" ht="16.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</row>
    <row r="671" spans="1:11" ht="16.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</row>
    <row r="672" spans="1:11" ht="16.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</row>
    <row r="673" spans="1:11" ht="16.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</row>
    <row r="674" spans="1:11" ht="16.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</row>
    <row r="675" spans="1:11" ht="16.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</row>
    <row r="676" spans="1:11" ht="16.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</row>
    <row r="677" spans="1:11" ht="16.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</row>
    <row r="678" spans="1:11" ht="16.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</row>
    <row r="679" spans="1:11" ht="16.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</row>
    <row r="680" spans="1:11" ht="16.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</row>
    <row r="681" spans="1:11" ht="16.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</row>
    <row r="682" spans="1:11" ht="16.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</row>
    <row r="683" spans="1:11" ht="16.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</row>
    <row r="684" spans="1:11" ht="16.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</row>
    <row r="685" spans="1:11" ht="16.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</row>
    <row r="686" spans="1:11" ht="16.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</row>
    <row r="687" spans="1:11" ht="16.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</row>
    <row r="688" spans="1:11" ht="16.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</row>
    <row r="689" spans="1:11" ht="16.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</row>
    <row r="690" spans="1:11" ht="16.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</row>
    <row r="691" spans="1:11" ht="16.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</row>
    <row r="692" spans="1:11" ht="16.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</row>
    <row r="693" spans="1:11" ht="16.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</row>
    <row r="694" spans="1:11" ht="16.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</row>
    <row r="695" spans="1:11" ht="16.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</row>
    <row r="696" spans="1:11" ht="16.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</row>
    <row r="697" spans="1:11" ht="16.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</row>
    <row r="698" spans="1:11" ht="16.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</row>
    <row r="699" spans="1:11" ht="16.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</row>
    <row r="700" spans="1:11" ht="16.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</row>
    <row r="701" spans="1:11" ht="16.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</row>
    <row r="702" spans="1:11" ht="16.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</row>
    <row r="703" spans="1:11" ht="16.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</row>
    <row r="704" spans="1:11" ht="16.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</row>
    <row r="705" spans="1:11" ht="16.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</row>
    <row r="706" spans="1:11" ht="16.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</row>
    <row r="707" spans="1:11" ht="16.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</row>
    <row r="708" spans="1:11" ht="16.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</row>
    <row r="709" spans="1:11" ht="16.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</row>
    <row r="710" spans="1:11" ht="16.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</row>
    <row r="711" spans="1:11" ht="16.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</row>
    <row r="712" spans="1:11" ht="16.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</row>
    <row r="713" spans="1:11" ht="16.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</row>
    <row r="714" spans="1:11" ht="16.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</row>
    <row r="715" spans="1:11" ht="16.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</row>
    <row r="716" spans="1:11" ht="16.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</row>
    <row r="717" spans="1:11" ht="16.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</row>
    <row r="718" spans="1:11" ht="16.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</row>
    <row r="719" spans="1:11" ht="16.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</row>
    <row r="720" spans="1:11" ht="16.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</row>
    <row r="721" spans="1:11" ht="16.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</row>
    <row r="722" spans="1:11" ht="16.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</row>
    <row r="723" spans="1:11" ht="16.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</row>
    <row r="724" spans="1:11" ht="16.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</row>
    <row r="725" spans="1:11" ht="16.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</row>
    <row r="726" spans="1:11" ht="16.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</row>
    <row r="727" spans="1:11" ht="16.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</row>
    <row r="728" spans="1:11" ht="16.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</row>
    <row r="729" spans="1:11" ht="16.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</row>
    <row r="730" spans="1:11" ht="16.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</row>
    <row r="731" spans="1:11" ht="16.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</row>
    <row r="732" spans="1:11" ht="16.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</row>
    <row r="733" spans="1:11" ht="16.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</row>
    <row r="734" spans="1:11" ht="16.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</row>
    <row r="735" spans="1:11" ht="16.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</row>
    <row r="736" spans="1:11" ht="16.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</row>
    <row r="737" spans="1:11" ht="16.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</row>
    <row r="738" spans="1:11" ht="16.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</row>
    <row r="739" spans="1:11" ht="16.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</row>
    <row r="740" spans="1:11" ht="16.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</row>
    <row r="741" spans="1:11" ht="16.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</row>
    <row r="742" spans="1:11" ht="16.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</row>
    <row r="743" spans="1:11" ht="16.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</row>
    <row r="744" spans="1:11" ht="16.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</row>
    <row r="745" spans="1:11" ht="16.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</row>
    <row r="746" spans="1:11" ht="16.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</row>
    <row r="747" spans="1:11" ht="16.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</row>
    <row r="748" spans="1:11" ht="16.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</row>
    <row r="749" spans="1:11" ht="16.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</row>
    <row r="750" spans="1:11" ht="16.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</row>
    <row r="751" spans="1:11" ht="16.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</row>
    <row r="752" spans="1:11" ht="16.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</row>
    <row r="753" spans="1:11" ht="16.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</row>
    <row r="754" spans="1:11" ht="16.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</row>
    <row r="755" spans="1:11" ht="16.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</row>
    <row r="756" spans="1:11" ht="16.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</row>
    <row r="757" spans="1:11" ht="16.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</row>
    <row r="758" spans="1:11" ht="16.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</row>
    <row r="759" spans="1:11" ht="16.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</row>
    <row r="760" spans="1:11" ht="16.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</row>
    <row r="761" spans="1:11" ht="16.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</row>
    <row r="762" spans="1:11" ht="16.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</row>
    <row r="763" spans="1:11" ht="16.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</row>
    <row r="764" spans="1:11" ht="16.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</row>
    <row r="765" spans="1:11" ht="16.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</row>
    <row r="766" spans="1:11" ht="16.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</row>
    <row r="767" spans="1:11" ht="16.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</row>
    <row r="768" spans="1:11" ht="16.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</row>
    <row r="769" spans="1:11" ht="16.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</row>
    <row r="770" spans="1:11" ht="16.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</row>
    <row r="771" spans="1:11" ht="16.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</row>
    <row r="772" spans="1:11" ht="16.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</row>
    <row r="773" spans="1:11" ht="16.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</row>
    <row r="774" spans="1:11" ht="16.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</row>
    <row r="775" spans="1:11" ht="16.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</row>
    <row r="776" spans="1:11" ht="16.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</row>
    <row r="777" spans="1:11" ht="16.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</row>
    <row r="778" spans="1:11" ht="16.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</row>
    <row r="779" spans="1:11" ht="16.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</row>
    <row r="780" spans="1:11" ht="16.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</row>
    <row r="781" spans="1:11" ht="16.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</row>
    <row r="782" spans="1:11" ht="16.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</row>
    <row r="783" spans="1:11" ht="16.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</row>
    <row r="784" spans="1:11" ht="16.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</row>
    <row r="785" spans="1:11" ht="16.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</row>
    <row r="786" spans="1:11" ht="16.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</row>
    <row r="787" spans="1:11" ht="16.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</row>
    <row r="788" spans="1:11" ht="16.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</row>
    <row r="789" spans="1:11" ht="16.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</row>
    <row r="790" spans="1:11" ht="16.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</row>
    <row r="791" spans="1:11" ht="16.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</row>
    <row r="792" spans="1:11" ht="16.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</row>
    <row r="793" spans="1:11" ht="16.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</row>
    <row r="794" spans="1:11" ht="16.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</row>
    <row r="795" spans="1:11" ht="16.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</row>
    <row r="796" spans="1:11" ht="16.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</row>
    <row r="797" spans="1:11" ht="16.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</row>
    <row r="798" spans="1:11" ht="16.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</row>
    <row r="799" spans="1:11" ht="16.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</row>
    <row r="800" spans="1:11" ht="16.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</row>
    <row r="801" spans="1:11" ht="16.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</row>
    <row r="802" spans="1:11" ht="16.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</row>
    <row r="803" spans="1:11" ht="16.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</row>
    <row r="804" spans="1:11" ht="16.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</row>
    <row r="805" spans="1:11" ht="16.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</row>
    <row r="806" spans="1:11" ht="16.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</row>
    <row r="807" spans="1:11" ht="16.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</row>
    <row r="808" spans="1:11" ht="16.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</row>
    <row r="809" spans="1:11" ht="16.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</row>
    <row r="810" spans="1:11" ht="16.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</row>
    <row r="811" spans="1:11" ht="16.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</row>
    <row r="812" spans="1:11" ht="16.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</row>
    <row r="813" spans="1:11" ht="16.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</row>
    <row r="814" spans="1:11" ht="16.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</row>
    <row r="815" spans="1:11" ht="16.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</row>
    <row r="816" spans="1:11" ht="16.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</row>
    <row r="817" spans="1:11" ht="16.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</row>
    <row r="818" spans="1:11" ht="16.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</row>
    <row r="819" spans="1:11" ht="16.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</row>
    <row r="820" spans="1:11" ht="16.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</row>
    <row r="821" spans="1:11" ht="16.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</row>
    <row r="822" spans="1:11" ht="16.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</row>
    <row r="823" spans="1:11" ht="16.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</row>
    <row r="824" spans="1:11" ht="16.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</row>
    <row r="825" spans="1:11" ht="16.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</row>
    <row r="826" spans="1:11" ht="16.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</row>
    <row r="827" spans="1:11" ht="16.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</row>
    <row r="828" spans="1:11" ht="16.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</row>
    <row r="829" spans="1:11" ht="16.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</row>
    <row r="830" spans="1:11" ht="16.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</row>
    <row r="831" spans="1:11" ht="16.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</row>
    <row r="832" spans="1:11" ht="16.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</row>
    <row r="833" spans="1:11" ht="16.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</row>
    <row r="834" spans="1:11" ht="16.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</row>
    <row r="835" spans="1:11" ht="16.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</row>
    <row r="836" spans="1:11" ht="16.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</row>
    <row r="837" spans="1:11" ht="16.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</row>
    <row r="838" spans="1:11" ht="16.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</row>
    <row r="839" spans="1:11" ht="16.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</row>
    <row r="840" spans="1:11" ht="16.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</row>
    <row r="841" spans="1:11" ht="16.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</row>
    <row r="842" spans="1:11" ht="16.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</row>
    <row r="843" spans="1:11" ht="16.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</row>
    <row r="844" spans="1:11" ht="16.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</row>
    <row r="845" spans="1:11" ht="16.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</row>
    <row r="846" spans="1:11" ht="16.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</row>
    <row r="847" spans="1:11" ht="16.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</row>
    <row r="848" spans="1:11" ht="16.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</row>
    <row r="849" spans="1:11" ht="16.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</row>
    <row r="850" spans="1:11" ht="16.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</row>
    <row r="851" spans="1:11" ht="16.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</row>
    <row r="852" spans="1:11" ht="16.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</row>
    <row r="853" spans="1:11" ht="16.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</row>
    <row r="854" spans="1:11" ht="16.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</row>
    <row r="855" spans="1:11" ht="16.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</row>
    <row r="856" spans="1:11" ht="16.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</row>
    <row r="857" spans="1:11" ht="16.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</row>
    <row r="858" spans="1:11" ht="16.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</row>
    <row r="859" spans="1:11" ht="16.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</row>
    <row r="860" spans="1:11" ht="16.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</row>
    <row r="861" spans="1:11" ht="16.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</row>
    <row r="862" spans="1:11" ht="16.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</row>
    <row r="863" spans="1:11" ht="16.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</row>
    <row r="864" spans="1:11" ht="16.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</row>
    <row r="865" spans="1:11" ht="16.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</row>
    <row r="866" spans="1:11" ht="16.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</row>
    <row r="867" spans="1:11" ht="16.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</row>
    <row r="868" spans="1:11" ht="16.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</row>
    <row r="869" spans="1:11" ht="16.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</row>
    <row r="870" spans="1:11" ht="16.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</row>
    <row r="871" spans="1:11" ht="16.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</row>
    <row r="872" spans="1:11" ht="16.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</row>
    <row r="873" spans="1:11" ht="16.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</row>
    <row r="874" spans="1:11" ht="16.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</row>
    <row r="875" spans="1:11" ht="16.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</row>
    <row r="876" spans="1:11" ht="16.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</row>
    <row r="877" spans="1:11" ht="16.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</row>
    <row r="878" spans="1:11" ht="16.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</row>
    <row r="879" spans="1:11" ht="16.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</row>
    <row r="880" spans="1:11" ht="16.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</row>
    <row r="881" spans="1:11" ht="16.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</row>
    <row r="882" spans="1:11" ht="16.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</row>
    <row r="883" spans="1:11" ht="16.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</row>
    <row r="884" spans="1:11" ht="16.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</row>
    <row r="885" spans="1:11" ht="16.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</row>
    <row r="886" spans="1:11" ht="16.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</row>
    <row r="887" spans="1:11" ht="16.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</row>
    <row r="888" spans="1:11" ht="16.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</row>
    <row r="889" spans="1:11" ht="16.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</row>
    <row r="890" spans="1:11" ht="16.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</row>
    <row r="891" spans="1:11" ht="16.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</row>
    <row r="892" spans="1:11" ht="16.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</row>
    <row r="893" spans="1:11" ht="16.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</row>
    <row r="894" spans="1:11" ht="16.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</row>
    <row r="895" spans="1:11" ht="16.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</row>
    <row r="896" spans="1:11" ht="16.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</row>
    <row r="897" spans="1:11" ht="16.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</row>
    <row r="898" spans="1:11" ht="16.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</row>
    <row r="899" spans="1:11" ht="16.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</row>
    <row r="900" spans="1:11" ht="16.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</row>
    <row r="901" spans="1:11" ht="16.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</row>
    <row r="902" spans="1:11" ht="16.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</row>
    <row r="903" spans="1:11" ht="16.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</row>
    <row r="904" spans="1:11" ht="16.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</row>
    <row r="905" spans="1:11" ht="16.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</row>
    <row r="906" spans="1:11" ht="16.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</row>
    <row r="907" spans="1:11" ht="16.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</row>
    <row r="908" spans="1:11" ht="16.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</row>
    <row r="909" spans="1:11" ht="16.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</row>
    <row r="910" spans="1:11" ht="16.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</row>
    <row r="911" spans="1:11" ht="16.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</row>
    <row r="912" spans="1:11" ht="16.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</row>
    <row r="913" spans="1:11" ht="16.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</row>
    <row r="914" spans="1:11" ht="16.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</row>
    <row r="915" spans="1:11" ht="16.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</row>
    <row r="916" spans="1:11" ht="16.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</row>
    <row r="917" spans="1:11" ht="16.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</row>
    <row r="918" spans="1:11" ht="16.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</row>
    <row r="919" spans="1:11" ht="16.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</row>
    <row r="920" spans="1:11" ht="16.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</row>
    <row r="921" spans="1:11" ht="16.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</row>
    <row r="922" spans="1:11" ht="16.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</row>
    <row r="923" spans="1:11" ht="16.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</row>
    <row r="924" spans="1:11" ht="16.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</row>
    <row r="925" spans="1:11" ht="16.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</row>
    <row r="926" spans="1:11" ht="16.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</row>
    <row r="927" spans="1:11" ht="16.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</row>
    <row r="928" spans="1:11" ht="16.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</row>
    <row r="929" spans="1:11" ht="16.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</row>
    <row r="930" spans="1:11" ht="16.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</row>
    <row r="931" spans="1:11" ht="16.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</row>
    <row r="932" spans="1:11" ht="16.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</row>
    <row r="933" spans="1:11" ht="16.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</row>
    <row r="934" spans="1:11" ht="16.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</row>
    <row r="935" spans="1:11" ht="16.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</row>
    <row r="936" spans="1:11" ht="16.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</row>
    <row r="937" spans="1:11" ht="16.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</row>
    <row r="938" spans="1:11" ht="16.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</row>
    <row r="939" spans="1:11" ht="16.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</row>
    <row r="940" spans="1:11" ht="16.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</row>
    <row r="941" spans="1:11" ht="16.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</row>
    <row r="942" spans="1:11" ht="16.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</row>
    <row r="943" spans="1:11" ht="16.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</row>
    <row r="944" spans="1:11" ht="16.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</row>
    <row r="945" spans="1:11" ht="16.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</row>
    <row r="946" spans="1:11" ht="16.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</row>
    <row r="947" spans="1:11" ht="16.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</row>
    <row r="948" spans="1:11" ht="16.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</row>
    <row r="949" spans="1:11" ht="16.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</row>
    <row r="950" spans="1:11" ht="16.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</row>
    <row r="951" spans="1:11" ht="16.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</row>
    <row r="952" spans="1:11" ht="16.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</row>
    <row r="953" spans="1:11" ht="16.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</row>
    <row r="954" spans="1:11" ht="16.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</row>
    <row r="955" spans="1:11" ht="16.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</row>
    <row r="956" spans="1:11" ht="16.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</row>
    <row r="957" spans="1:11" ht="16.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</row>
    <row r="958" spans="1:11" ht="16.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</row>
    <row r="959" spans="1:11" ht="16.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</row>
    <row r="960" spans="1:11" ht="16.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</row>
    <row r="961" spans="1:11" ht="16.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</row>
    <row r="962" spans="1:11" ht="16.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</row>
    <row r="963" spans="1:11" ht="16.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</row>
    <row r="964" spans="1:11" ht="16.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</row>
    <row r="965" spans="1:11" ht="16.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</row>
    <row r="966" spans="1:11" ht="16.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</row>
    <row r="967" spans="1:11" ht="16.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</row>
    <row r="968" spans="1:11" ht="16.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</row>
    <row r="969" spans="1:11" ht="16.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</row>
    <row r="970" spans="1:11" ht="16.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</row>
    <row r="971" spans="1:11" ht="16.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</row>
    <row r="972" spans="1:11" ht="16.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</row>
    <row r="973" spans="1:11" ht="16.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</row>
    <row r="974" spans="1:11" ht="16.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</row>
    <row r="975" spans="1:11" ht="16.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</row>
    <row r="976" spans="1:11" ht="16.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</row>
    <row r="977" spans="1:11" ht="16.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</row>
    <row r="978" spans="1:11" ht="16.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</row>
    <row r="979" spans="1:11" ht="16.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</row>
    <row r="980" spans="1:11" ht="16.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</row>
    <row r="981" spans="1:11" ht="16.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</row>
    <row r="982" spans="1:11" ht="16.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</row>
    <row r="983" spans="1:11" ht="16.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</row>
    <row r="984" spans="1:11" ht="16.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</row>
    <row r="985" spans="1:11" ht="16.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</row>
    <row r="986" spans="1:11" ht="16.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</row>
    <row r="987" spans="1:11" ht="16.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</row>
    <row r="988" spans="1:11" ht="16.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</row>
    <row r="989" spans="1:11" ht="16.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</row>
    <row r="990" spans="1:11" ht="16.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</row>
    <row r="991" spans="1:11" ht="16.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</row>
    <row r="992" spans="1:11" ht="16.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</row>
    <row r="993" spans="1:11" ht="16.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</row>
    <row r="994" spans="1:11" ht="16.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</row>
    <row r="995" spans="1:11" ht="16.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</row>
    <row r="996" spans="1:11" ht="16.5" customHeight="1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</row>
    <row r="997" spans="1:11" ht="16.5" customHeight="1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</row>
    <row r="998" spans="1:11" ht="16.5" customHeight="1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</row>
    <row r="999" spans="1:11" ht="16.5" customHeight="1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</row>
    <row r="1000" spans="1:11" ht="16.5" customHeight="1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</row>
  </sheetData>
  <mergeCells count="8">
    <mergeCell ref="L36:N36"/>
    <mergeCell ref="O36:Q36"/>
    <mergeCell ref="R36:T36"/>
    <mergeCell ref="B12:F12"/>
    <mergeCell ref="G12:H12"/>
    <mergeCell ref="B33:D33"/>
    <mergeCell ref="E33:G33"/>
    <mergeCell ref="H33:J33"/>
  </mergeCells>
  <phoneticPr fontId="2" type="noConversion"/>
  <conditionalFormatting sqref="X38:X45">
    <cfRule type="containsText" dxfId="7" priority="6" operator="containsText" text="False">
      <formula>NOT(ISERROR(SEARCH("False",X38)))</formula>
    </cfRule>
  </conditionalFormatting>
  <conditionalFormatting sqref="Y38:Y45">
    <cfRule type="containsText" dxfId="6" priority="5" operator="containsText" text="False">
      <formula>NOT(ISERROR(SEARCH("False",Y38)))</formula>
    </cfRule>
  </conditionalFormatting>
  <conditionalFormatting sqref="X46">
    <cfRule type="containsText" dxfId="5" priority="4" operator="containsText" text="False">
      <formula>NOT(ISERROR(SEARCH("False",X46)))</formula>
    </cfRule>
  </conditionalFormatting>
  <conditionalFormatting sqref="Y46">
    <cfRule type="containsText" dxfId="4" priority="1" operator="containsText" text="False">
      <formula>NOT(ISERROR(SEARCH("False",Y46)))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5" workbookViewId="0">
      <selection activeCell="H35" sqref="H35"/>
    </sheetView>
  </sheetViews>
  <sheetFormatPr baseColWidth="10" defaultColWidth="15.1640625" defaultRowHeight="15" customHeight="1" x14ac:dyDescent="0.25"/>
  <cols>
    <col min="1" max="2" width="7.83203125" style="16" customWidth="1"/>
    <col min="3" max="3" width="9.33203125" style="16" customWidth="1"/>
    <col min="4" max="4" width="11.6640625" style="16" customWidth="1"/>
    <col min="5" max="5" width="13.5" style="16" customWidth="1"/>
    <col min="6" max="6" width="9.1640625" style="16" customWidth="1"/>
    <col min="7" max="8" width="10.33203125" style="16" customWidth="1"/>
    <col min="9" max="9" width="7.83203125" style="16" customWidth="1"/>
    <col min="10" max="10" width="11.6640625" style="16" customWidth="1"/>
    <col min="11" max="18" width="9.83203125" style="16" customWidth="1"/>
    <col min="19" max="19" width="8.1640625" style="16" customWidth="1"/>
    <col min="20" max="21" width="10.33203125" style="16" bestFit="1" customWidth="1"/>
    <col min="22" max="22" width="11.83203125" style="16" customWidth="1"/>
    <col min="23" max="23" width="11" style="16" bestFit="1" customWidth="1"/>
    <col min="24" max="30" width="8.1640625" style="16" customWidth="1"/>
    <col min="31" max="16384" width="15.1640625" style="16"/>
  </cols>
  <sheetData>
    <row r="1" spans="1:24" ht="16.5" customHeight="1" x14ac:dyDescent="0.25">
      <c r="A1" s="25" t="s">
        <v>106</v>
      </c>
      <c r="B1" s="17"/>
      <c r="C1" s="17"/>
      <c r="D1" s="17"/>
      <c r="E1" s="17"/>
      <c r="F1" s="17"/>
      <c r="G1" s="17"/>
      <c r="H1" s="17"/>
      <c r="I1" s="25" t="s">
        <v>105</v>
      </c>
      <c r="J1" s="17"/>
    </row>
    <row r="2" spans="1:24" ht="16.5" customHeight="1" x14ac:dyDescent="0.25">
      <c r="A2" s="17"/>
      <c r="B2" s="17"/>
      <c r="C2" s="17"/>
      <c r="D2" s="17"/>
      <c r="E2" s="17"/>
      <c r="F2" s="17"/>
      <c r="G2" s="17"/>
      <c r="H2" s="17"/>
      <c r="I2" s="17" t="s">
        <v>103</v>
      </c>
      <c r="J2" s="17"/>
      <c r="L2" s="4" t="s">
        <v>4</v>
      </c>
      <c r="M2" s="4">
        <v>1</v>
      </c>
      <c r="N2" s="4">
        <v>2</v>
      </c>
      <c r="O2" s="4">
        <v>3</v>
      </c>
      <c r="P2" s="4">
        <v>4</v>
      </c>
      <c r="Q2" s="4">
        <v>5</v>
      </c>
      <c r="R2" s="4">
        <v>6</v>
      </c>
      <c r="S2" s="4">
        <v>7</v>
      </c>
      <c r="T2" s="4">
        <v>8</v>
      </c>
      <c r="U2" s="4">
        <v>9</v>
      </c>
      <c r="V2" s="4">
        <v>10</v>
      </c>
      <c r="W2" s="4">
        <v>11</v>
      </c>
      <c r="X2" s="4">
        <v>12</v>
      </c>
    </row>
    <row r="3" spans="1:24" ht="16.5" customHeight="1" x14ac:dyDescent="0.25">
      <c r="A3" s="17" t="s">
        <v>104</v>
      </c>
      <c r="B3" s="17"/>
      <c r="C3" s="17"/>
      <c r="D3" s="17"/>
      <c r="E3" s="17"/>
      <c r="F3" s="17"/>
      <c r="G3" s="17"/>
      <c r="H3" s="17"/>
      <c r="I3" s="17" t="s">
        <v>101</v>
      </c>
      <c r="J3" s="17"/>
      <c r="L3" s="4" t="s">
        <v>5</v>
      </c>
      <c r="M3" s="5">
        <v>1.4E-2</v>
      </c>
      <c r="N3" s="5">
        <v>1.7000000000000001E-2</v>
      </c>
      <c r="O3" s="5">
        <v>3.0049999999999999</v>
      </c>
      <c r="P3" s="7">
        <v>0.91600000000000004</v>
      </c>
      <c r="Q3" s="7">
        <v>0.88300000000000001</v>
      </c>
      <c r="R3" s="7">
        <v>0.89949999999999997</v>
      </c>
      <c r="S3" s="5">
        <v>1.2E-2</v>
      </c>
      <c r="T3" s="5">
        <v>1.2E-2</v>
      </c>
      <c r="U3" s="5">
        <v>3.6179999999999999</v>
      </c>
      <c r="V3" s="5">
        <v>2.1000000000000001E-2</v>
      </c>
      <c r="W3" s="5">
        <v>2.9000000000000001E-2</v>
      </c>
      <c r="X3" s="5">
        <v>3.698</v>
      </c>
    </row>
    <row r="4" spans="1:24" ht="16.5" customHeight="1" x14ac:dyDescent="0.25">
      <c r="A4" s="17" t="s">
        <v>102</v>
      </c>
      <c r="B4" s="17"/>
      <c r="C4" s="17"/>
      <c r="D4" s="17"/>
      <c r="E4" s="17"/>
      <c r="F4" s="17"/>
      <c r="G4" s="17"/>
      <c r="H4" s="17"/>
      <c r="I4" s="17" t="s">
        <v>99</v>
      </c>
      <c r="J4" s="17"/>
      <c r="L4" s="4" t="s">
        <v>6</v>
      </c>
      <c r="M4" s="5">
        <v>2.8000000000000001E-2</v>
      </c>
      <c r="N4" s="5">
        <v>2.8000000000000001E-2</v>
      </c>
      <c r="O4" s="5">
        <v>3.6749999999999998</v>
      </c>
      <c r="P4" s="7">
        <v>0.217</v>
      </c>
      <c r="Q4" s="7">
        <v>0.217</v>
      </c>
      <c r="R4" s="7">
        <v>0.217</v>
      </c>
      <c r="S4" s="5">
        <v>4.3999999999999997E-2</v>
      </c>
      <c r="T4" s="5">
        <v>4.8000000000000001E-2</v>
      </c>
      <c r="U4" s="5">
        <v>3.6309999999999998</v>
      </c>
      <c r="V4" s="5">
        <v>1.2E-2</v>
      </c>
      <c r="W4" s="5">
        <v>1.2999999999999999E-2</v>
      </c>
      <c r="X4" s="5">
        <v>3.5270000000000001</v>
      </c>
    </row>
    <row r="5" spans="1:24" ht="16.5" customHeight="1" x14ac:dyDescent="0.25">
      <c r="A5" s="17" t="s">
        <v>100</v>
      </c>
      <c r="B5" s="17"/>
      <c r="C5" s="17"/>
      <c r="D5" s="17"/>
      <c r="E5" s="17"/>
      <c r="F5" s="17"/>
      <c r="G5" s="17"/>
      <c r="H5" s="17"/>
      <c r="I5" s="17" t="s">
        <v>97</v>
      </c>
      <c r="J5" s="17"/>
      <c r="L5" s="4" t="s">
        <v>7</v>
      </c>
      <c r="M5" s="5">
        <v>1.2999999999999999E-2</v>
      </c>
      <c r="N5" s="5">
        <v>1.2999999999999999E-2</v>
      </c>
      <c r="O5" s="5">
        <v>3.5920000000000001</v>
      </c>
      <c r="P5" s="7">
        <v>5.1999999999999998E-2</v>
      </c>
      <c r="Q5" s="7">
        <v>0.05</v>
      </c>
      <c r="R5" s="7">
        <v>5.1000000000000004E-2</v>
      </c>
      <c r="S5" s="5">
        <v>1.2999999999999999E-2</v>
      </c>
      <c r="T5" s="5">
        <v>1.7000000000000001E-2</v>
      </c>
      <c r="U5" s="5">
        <v>3.6160000000000001</v>
      </c>
      <c r="V5" s="5">
        <v>1.2999999999999999E-2</v>
      </c>
      <c r="W5" s="5">
        <v>1.4999999999999999E-2</v>
      </c>
      <c r="X5" s="5">
        <v>3.617</v>
      </c>
    </row>
    <row r="6" spans="1:24" ht="16.5" customHeight="1" x14ac:dyDescent="0.25">
      <c r="A6" s="17" t="s">
        <v>98</v>
      </c>
      <c r="B6" s="17"/>
      <c r="C6" s="17"/>
      <c r="D6" s="17"/>
      <c r="E6" s="17"/>
      <c r="F6" s="17"/>
      <c r="G6" s="17"/>
      <c r="H6" s="17"/>
      <c r="I6" s="17"/>
      <c r="J6" s="17"/>
      <c r="L6" s="4" t="s">
        <v>8</v>
      </c>
      <c r="M6" s="5">
        <v>1.9E-2</v>
      </c>
      <c r="N6" s="5">
        <v>1.9E-2</v>
      </c>
      <c r="O6" s="5">
        <v>3.629</v>
      </c>
      <c r="P6" s="7">
        <v>7.0000000000000001E-3</v>
      </c>
      <c r="Q6" s="7">
        <v>8.9999999999999993E-3</v>
      </c>
      <c r="R6" s="7">
        <v>8.0000000000000002E-3</v>
      </c>
      <c r="S6" s="5">
        <v>2.9000000000000001E-2</v>
      </c>
      <c r="T6" s="5">
        <v>0.21</v>
      </c>
      <c r="U6" s="5">
        <v>3.6539999999999999</v>
      </c>
      <c r="V6" s="5">
        <v>2.3E-2</v>
      </c>
      <c r="W6" s="5">
        <v>2.1000000000000001E-2</v>
      </c>
      <c r="X6" s="5">
        <v>3.6930000000000001</v>
      </c>
    </row>
    <row r="7" spans="1:24" ht="16.5" customHeight="1" x14ac:dyDescent="0.25">
      <c r="A7" s="17" t="s">
        <v>96</v>
      </c>
      <c r="B7" s="17"/>
      <c r="C7" s="17"/>
      <c r="D7" s="17"/>
      <c r="E7" s="17"/>
      <c r="F7" s="17"/>
      <c r="G7" s="17"/>
      <c r="H7" s="17"/>
      <c r="I7" s="17" t="s">
        <v>94</v>
      </c>
      <c r="J7" s="17"/>
      <c r="L7" s="4" t="s">
        <v>9</v>
      </c>
      <c r="M7" s="5">
        <v>1.4E-2</v>
      </c>
      <c r="N7" s="5">
        <v>0.37</v>
      </c>
      <c r="O7" s="5">
        <v>3.6909999999999998</v>
      </c>
      <c r="P7" s="5">
        <v>1.4E-2</v>
      </c>
      <c r="Q7" s="5">
        <v>3.0219999999999998</v>
      </c>
      <c r="R7" s="5">
        <v>3.7480000000000002</v>
      </c>
      <c r="S7" s="5">
        <v>1.0999999999999999E-2</v>
      </c>
      <c r="T7" s="5">
        <v>1.0999999999999999E-2</v>
      </c>
      <c r="U7" s="5">
        <v>3.64</v>
      </c>
      <c r="V7" s="5">
        <v>0.01</v>
      </c>
      <c r="W7" s="5">
        <v>1.4E-2</v>
      </c>
      <c r="X7" s="5">
        <v>4.0730000000000004</v>
      </c>
    </row>
    <row r="8" spans="1:24" ht="16.5" customHeight="1" x14ac:dyDescent="0.25">
      <c r="A8" s="17" t="s">
        <v>95</v>
      </c>
      <c r="B8" s="17"/>
      <c r="C8" s="17"/>
      <c r="D8" s="17"/>
      <c r="E8" s="17"/>
      <c r="F8" s="17"/>
      <c r="G8" s="17"/>
      <c r="H8" s="17"/>
      <c r="I8" s="17" t="s">
        <v>92</v>
      </c>
      <c r="J8" s="17"/>
      <c r="L8" s="4" t="s">
        <v>10</v>
      </c>
      <c r="M8" s="5">
        <v>1.4999999999999999E-2</v>
      </c>
      <c r="N8" s="5">
        <v>1.4E-2</v>
      </c>
      <c r="O8" s="5">
        <v>3.573</v>
      </c>
      <c r="P8" s="5">
        <v>1.2999999999999999E-2</v>
      </c>
      <c r="Q8" s="5">
        <v>1.7000000000000001E-2</v>
      </c>
      <c r="R8" s="5">
        <v>3.4430000000000001</v>
      </c>
      <c r="S8" s="5">
        <v>4.3999999999999997E-2</v>
      </c>
      <c r="T8" s="5">
        <v>0.17299999999999999</v>
      </c>
      <c r="U8" s="5">
        <v>3.7730000000000001</v>
      </c>
      <c r="V8" s="5">
        <v>1.4E-2</v>
      </c>
      <c r="W8" s="5">
        <v>1.9E-2</v>
      </c>
      <c r="X8" s="5">
        <v>3.726</v>
      </c>
    </row>
    <row r="9" spans="1:24" ht="16.5" customHeight="1" x14ac:dyDescent="0.25">
      <c r="A9" s="17" t="s">
        <v>93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4" t="s">
        <v>11</v>
      </c>
      <c r="M9" s="5">
        <v>0.01</v>
      </c>
      <c r="N9" s="5">
        <v>8.9999999999999993E-3</v>
      </c>
      <c r="O9" s="5">
        <v>3.6619999999999999</v>
      </c>
      <c r="P9" s="5">
        <v>2.1000000000000001E-2</v>
      </c>
      <c r="Q9" s="5">
        <v>1.2E-2</v>
      </c>
      <c r="R9" s="5">
        <v>3.7170000000000001</v>
      </c>
      <c r="S9" s="5">
        <v>1.4E-2</v>
      </c>
      <c r="T9" s="5">
        <v>1.4E-2</v>
      </c>
      <c r="U9" s="5">
        <v>2.2949999999999999</v>
      </c>
      <c r="V9" s="5">
        <v>6.4000000000000001E-2</v>
      </c>
      <c r="W9" s="5">
        <v>0.105</v>
      </c>
      <c r="X9" s="5">
        <v>3.8769999999999998</v>
      </c>
    </row>
    <row r="10" spans="1:24" ht="16.5" customHeight="1" x14ac:dyDescent="0.25">
      <c r="A10" s="17"/>
      <c r="B10" s="17"/>
      <c r="C10" s="17"/>
      <c r="D10" s="17"/>
      <c r="E10" s="17"/>
      <c r="F10" s="17"/>
      <c r="G10" s="17"/>
      <c r="H10" s="17"/>
      <c r="I10" s="17" t="s">
        <v>90</v>
      </c>
      <c r="J10" s="17"/>
      <c r="K10" s="17"/>
      <c r="L10" s="4" t="s">
        <v>12</v>
      </c>
      <c r="M10" s="5">
        <v>4.1000000000000002E-2</v>
      </c>
      <c r="N10" s="5">
        <v>3.5999999999999997E-2</v>
      </c>
      <c r="O10" s="5">
        <v>3.8140000000000001</v>
      </c>
      <c r="P10" s="5">
        <v>1.9E-2</v>
      </c>
      <c r="Q10" s="5">
        <v>2.4E-2</v>
      </c>
      <c r="R10" s="5">
        <v>3.653</v>
      </c>
      <c r="S10" s="5">
        <v>8.5000000000000006E-2</v>
      </c>
      <c r="T10" s="5">
        <v>1.4999999999999999E-2</v>
      </c>
      <c r="U10" s="5">
        <v>3.677</v>
      </c>
      <c r="V10" s="5">
        <v>0.01</v>
      </c>
      <c r="W10" s="5">
        <v>1.2999999999999999E-2</v>
      </c>
      <c r="X10" s="5">
        <v>3.7480000000000002</v>
      </c>
    </row>
    <row r="11" spans="1:24" ht="16.5" customHeight="1" x14ac:dyDescent="0.25">
      <c r="A11" s="17" t="s">
        <v>91</v>
      </c>
      <c r="B11" s="17"/>
      <c r="C11" s="17"/>
      <c r="D11" s="17"/>
      <c r="E11" s="17"/>
      <c r="F11" s="17"/>
      <c r="G11" s="17"/>
      <c r="H11" s="17"/>
      <c r="I11" s="17" t="s">
        <v>89</v>
      </c>
      <c r="J11" s="17"/>
      <c r="K11" s="17"/>
      <c r="L11" s="17"/>
      <c r="M11" s="17"/>
      <c r="N11" s="17"/>
      <c r="O11" s="17"/>
    </row>
    <row r="12" spans="1:24" ht="16.5" customHeight="1" x14ac:dyDescent="0.25">
      <c r="A12" s="23"/>
      <c r="B12" s="171" t="s">
        <v>73</v>
      </c>
      <c r="C12" s="172"/>
      <c r="D12" s="172"/>
      <c r="E12" s="172"/>
      <c r="F12" s="173"/>
      <c r="G12" s="171" t="s">
        <v>72</v>
      </c>
      <c r="H12" s="173"/>
      <c r="I12" s="17" t="s">
        <v>81</v>
      </c>
      <c r="J12" s="17"/>
      <c r="K12" s="17"/>
      <c r="L12" s="17"/>
      <c r="M12" s="17"/>
      <c r="N12" s="17"/>
      <c r="O12" s="17"/>
    </row>
    <row r="13" spans="1:24" ht="16.5" customHeight="1" x14ac:dyDescent="0.25">
      <c r="A13" s="18"/>
      <c r="B13" s="18" t="s">
        <v>88</v>
      </c>
      <c r="C13" s="18" t="s">
        <v>87</v>
      </c>
      <c r="D13" s="18" t="s">
        <v>86</v>
      </c>
      <c r="E13" s="18" t="s">
        <v>85</v>
      </c>
      <c r="F13" s="18" t="s">
        <v>84</v>
      </c>
      <c r="G13" s="23" t="s">
        <v>83</v>
      </c>
      <c r="H13" s="23" t="s">
        <v>82</v>
      </c>
      <c r="I13" s="17" t="s">
        <v>79</v>
      </c>
      <c r="J13" s="17"/>
      <c r="K13" s="17"/>
      <c r="L13" s="17"/>
      <c r="M13" s="17"/>
      <c r="N13" s="17"/>
      <c r="O13" s="17"/>
    </row>
    <row r="14" spans="1:24" ht="16.5" customHeight="1" x14ac:dyDescent="0.25">
      <c r="A14" s="18" t="s">
        <v>80</v>
      </c>
      <c r="B14" s="127">
        <v>0.92300000000000004</v>
      </c>
      <c r="C14" s="127">
        <v>0.94699999999999995</v>
      </c>
      <c r="D14" s="24"/>
      <c r="E14" s="22">
        <f>AVERAGE(B14:D14)</f>
        <v>0.93500000000000005</v>
      </c>
      <c r="F14" s="22">
        <v>4</v>
      </c>
      <c r="G14" s="23">
        <f t="shared" ref="G14:H16" si="0">LOG10(E14)</f>
        <v>-2.91883891274822E-2</v>
      </c>
      <c r="H14" s="23">
        <f t="shared" si="0"/>
        <v>0.6020599913279624</v>
      </c>
      <c r="I14" s="17"/>
    </row>
    <row r="15" spans="1:24" ht="16.5" customHeight="1" x14ac:dyDescent="0.25">
      <c r="A15" s="18" t="s">
        <v>78</v>
      </c>
      <c r="B15" s="127">
        <v>0.25700000000000001</v>
      </c>
      <c r="C15" s="127">
        <v>0.28100000000000003</v>
      </c>
      <c r="D15" s="24"/>
      <c r="E15" s="22">
        <f>AVERAGE(B15:D15)</f>
        <v>0.26900000000000002</v>
      </c>
      <c r="F15" s="22">
        <v>1</v>
      </c>
      <c r="G15" s="23">
        <f t="shared" si="0"/>
        <v>-0.57024771999759194</v>
      </c>
      <c r="H15" s="23">
        <f t="shared" si="0"/>
        <v>0</v>
      </c>
      <c r="I15" s="17"/>
      <c r="J15" s="17"/>
      <c r="K15" s="17"/>
    </row>
    <row r="16" spans="1:24" ht="16.5" customHeight="1" x14ac:dyDescent="0.25">
      <c r="A16" s="18" t="s">
        <v>77</v>
      </c>
      <c r="B16" s="127">
        <v>9.0999999999999998E-2</v>
      </c>
      <c r="C16" s="127">
        <v>8.1000000000000003E-2</v>
      </c>
      <c r="D16" s="24"/>
      <c r="E16" s="22">
        <f>AVERAGE(B16:D16)</f>
        <v>8.5999999999999993E-2</v>
      </c>
      <c r="F16" s="22">
        <v>0.25</v>
      </c>
      <c r="G16" s="23">
        <f t="shared" si="0"/>
        <v>-1.0655015487564323</v>
      </c>
      <c r="H16" s="23">
        <f t="shared" si="0"/>
        <v>-0.6020599913279624</v>
      </c>
      <c r="I16" s="17"/>
      <c r="J16" s="17"/>
      <c r="K16" s="17"/>
      <c r="L16" s="17"/>
      <c r="M16" s="17"/>
      <c r="N16" s="17"/>
      <c r="O16" s="17"/>
      <c r="P16" s="17"/>
    </row>
    <row r="17" spans="1:23" ht="16.5" customHeight="1" x14ac:dyDescent="0.25">
      <c r="A17" s="18" t="s">
        <v>76</v>
      </c>
      <c r="B17" s="127">
        <v>2.5000000000000001E-2</v>
      </c>
      <c r="C17" s="127">
        <v>0.02</v>
      </c>
      <c r="D17" s="24"/>
      <c r="E17" s="22">
        <f>AVERAGE(B17:D17)</f>
        <v>2.2499999999999999E-2</v>
      </c>
      <c r="F17" s="22">
        <v>0</v>
      </c>
      <c r="G17" s="23">
        <f>LOG10(E17)</f>
        <v>-1.6478174818886375</v>
      </c>
      <c r="H17" s="23"/>
      <c r="I17" s="17"/>
      <c r="J17" s="17"/>
      <c r="K17" s="5">
        <v>1.4E-2</v>
      </c>
      <c r="L17" s="5">
        <v>1.7000000000000001E-2</v>
      </c>
      <c r="M17" s="5">
        <v>3.0049999999999999</v>
      </c>
      <c r="N17" s="7">
        <v>0.91600000000000004</v>
      </c>
      <c r="O17" s="7">
        <v>0.88300000000000001</v>
      </c>
      <c r="P17" s="7">
        <v>0.89949999999999997</v>
      </c>
      <c r="Q17" s="5">
        <v>1.2E-2</v>
      </c>
      <c r="R17" s="5">
        <v>1.2E-2</v>
      </c>
      <c r="S17" s="5">
        <v>3.6179999999999999</v>
      </c>
      <c r="T17" s="5">
        <v>2.1000000000000001E-2</v>
      </c>
      <c r="U17" s="5">
        <v>2.9000000000000001E-2</v>
      </c>
      <c r="V17" s="5">
        <v>3.698</v>
      </c>
    </row>
    <row r="18" spans="1:23" ht="16.5" customHeight="1" x14ac:dyDescent="0.25">
      <c r="K18" s="5">
        <v>2.8000000000000001E-2</v>
      </c>
      <c r="L18" s="5">
        <v>2.8000000000000001E-2</v>
      </c>
      <c r="M18" s="5">
        <v>3.6749999999999998</v>
      </c>
      <c r="N18" s="7">
        <v>0.217</v>
      </c>
      <c r="O18" s="7">
        <v>0.217</v>
      </c>
      <c r="P18" s="7">
        <v>0.217</v>
      </c>
      <c r="Q18" s="5">
        <v>4.3999999999999997E-2</v>
      </c>
      <c r="R18" s="5">
        <v>4.8000000000000001E-2</v>
      </c>
      <c r="S18" s="5">
        <v>3.6309999999999998</v>
      </c>
      <c r="T18" s="5">
        <v>1.2E-2</v>
      </c>
      <c r="U18" s="5">
        <v>1.2999999999999999E-2</v>
      </c>
      <c r="V18" s="5">
        <v>3.5270000000000001</v>
      </c>
    </row>
    <row r="19" spans="1:23" ht="16.5" customHeight="1" x14ac:dyDescent="0.25">
      <c r="A19" s="17" t="s">
        <v>75</v>
      </c>
      <c r="B19" s="20"/>
      <c r="C19" s="20"/>
      <c r="D19" s="20"/>
      <c r="E19" s="20"/>
      <c r="F19" s="20"/>
      <c r="G19" s="17"/>
      <c r="H19" s="17"/>
      <c r="I19" s="17"/>
      <c r="J19" s="17"/>
      <c r="K19" s="5">
        <v>1.2999999999999999E-2</v>
      </c>
      <c r="L19" s="5">
        <v>1.2999999999999999E-2</v>
      </c>
      <c r="M19" s="5">
        <v>3.5920000000000001</v>
      </c>
      <c r="N19" s="7">
        <v>5.1999999999999998E-2</v>
      </c>
      <c r="O19" s="7">
        <v>0.05</v>
      </c>
      <c r="P19" s="7">
        <v>5.1000000000000004E-2</v>
      </c>
      <c r="Q19" s="5">
        <v>1.2999999999999999E-2</v>
      </c>
      <c r="R19" s="5">
        <v>1.7000000000000001E-2</v>
      </c>
      <c r="S19" s="5">
        <v>3.6160000000000001</v>
      </c>
      <c r="T19" s="5">
        <v>1.2999999999999999E-2</v>
      </c>
      <c r="U19" s="5">
        <v>1.4999999999999999E-2</v>
      </c>
      <c r="V19" s="5">
        <v>3.617</v>
      </c>
    </row>
    <row r="20" spans="1:23" ht="16.5" customHeight="1" x14ac:dyDescent="0.25">
      <c r="A20" s="20"/>
      <c r="B20" s="20"/>
      <c r="C20" s="20"/>
      <c r="D20" s="20"/>
      <c r="E20" s="20"/>
      <c r="F20" s="20"/>
      <c r="G20" s="17"/>
      <c r="H20" s="17"/>
      <c r="I20" s="17"/>
      <c r="J20" s="17"/>
      <c r="K20" s="5">
        <v>1.9E-2</v>
      </c>
      <c r="L20" s="5">
        <v>1.9E-2</v>
      </c>
      <c r="M20" s="5">
        <v>3.629</v>
      </c>
      <c r="N20" s="7">
        <v>7.0000000000000001E-3</v>
      </c>
      <c r="O20" s="7">
        <v>8.9999999999999993E-3</v>
      </c>
      <c r="P20" s="7">
        <v>8.0000000000000002E-3</v>
      </c>
      <c r="Q20" s="5">
        <v>2.9000000000000001E-2</v>
      </c>
      <c r="R20" s="5">
        <v>0.21</v>
      </c>
      <c r="S20" s="5">
        <v>3.6539999999999999</v>
      </c>
      <c r="T20" s="5">
        <v>2.3E-2</v>
      </c>
      <c r="U20" s="5">
        <v>2.1000000000000001E-2</v>
      </c>
      <c r="V20" s="5">
        <v>3.6930000000000001</v>
      </c>
    </row>
    <row r="21" spans="1:23" ht="16.5" customHeight="1" x14ac:dyDescent="0.25">
      <c r="A21" s="20"/>
      <c r="B21" s="20"/>
      <c r="C21" s="20"/>
      <c r="D21" s="20"/>
      <c r="E21" s="20"/>
      <c r="F21" s="20"/>
      <c r="G21" s="17"/>
      <c r="H21" s="126" t="e">
        <f t="shared" ref="H21" si="1">LOG10(F21)</f>
        <v>#NUM!</v>
      </c>
      <c r="I21" s="17"/>
      <c r="J21" s="17"/>
      <c r="K21" s="5">
        <v>1.4E-2</v>
      </c>
      <c r="L21" s="5">
        <v>0.37</v>
      </c>
      <c r="M21" s="5">
        <v>3.6909999999999998</v>
      </c>
      <c r="N21" s="5">
        <v>1.4E-2</v>
      </c>
      <c r="O21" s="5">
        <v>3.0219999999999998</v>
      </c>
      <c r="P21" s="5">
        <v>3.7480000000000002</v>
      </c>
      <c r="Q21" s="5">
        <v>1.0999999999999999E-2</v>
      </c>
      <c r="R21" s="5">
        <v>1.0999999999999999E-2</v>
      </c>
      <c r="S21" s="5">
        <v>3.64</v>
      </c>
      <c r="T21" s="5">
        <v>0.01</v>
      </c>
      <c r="U21" s="5">
        <v>1.4E-2</v>
      </c>
      <c r="V21" s="5">
        <v>4.0730000000000004</v>
      </c>
    </row>
    <row r="22" spans="1:23" ht="16.5" customHeight="1" x14ac:dyDescent="0.25">
      <c r="A22" s="20"/>
      <c r="B22" s="20"/>
      <c r="C22" s="20"/>
      <c r="D22" s="20"/>
      <c r="E22" s="20"/>
      <c r="F22" s="20"/>
      <c r="G22" s="17"/>
      <c r="H22" s="17"/>
      <c r="I22" s="17"/>
      <c r="J22" s="17"/>
      <c r="K22" s="5">
        <v>1.4999999999999999E-2</v>
      </c>
      <c r="L22" s="5">
        <v>1.4E-2</v>
      </c>
      <c r="M22" s="5">
        <v>3.573</v>
      </c>
      <c r="N22" s="5">
        <v>1.2999999999999999E-2</v>
      </c>
      <c r="O22" s="5">
        <v>1.7000000000000001E-2</v>
      </c>
      <c r="P22" s="5">
        <v>3.4430000000000001</v>
      </c>
      <c r="Q22" s="5">
        <v>4.3999999999999997E-2</v>
      </c>
      <c r="R22" s="5">
        <v>0.17299999999999999</v>
      </c>
      <c r="S22" s="5">
        <v>3.7730000000000001</v>
      </c>
      <c r="T22" s="5">
        <v>1.4E-2</v>
      </c>
      <c r="U22" s="5">
        <v>1.9E-2</v>
      </c>
      <c r="V22" s="5">
        <v>3.726</v>
      </c>
    </row>
    <row r="23" spans="1:23" ht="16.5" customHeight="1" x14ac:dyDescent="0.25">
      <c r="A23" s="20"/>
      <c r="B23" s="20"/>
      <c r="C23" s="20"/>
      <c r="D23" s="20"/>
      <c r="E23" s="20"/>
      <c r="F23" s="20"/>
      <c r="G23" s="17"/>
      <c r="H23" s="17">
        <f>SLOPE(H14:H17,G14:G17)</f>
        <v>1.1611705661094613</v>
      </c>
      <c r="I23" s="17"/>
      <c r="J23" s="17"/>
      <c r="K23" s="5">
        <v>0.01</v>
      </c>
      <c r="L23" s="5">
        <v>8.9999999999999993E-3</v>
      </c>
      <c r="M23" s="5">
        <v>3.6619999999999999</v>
      </c>
      <c r="N23" s="5">
        <v>2.1000000000000001E-2</v>
      </c>
      <c r="O23" s="5">
        <v>1.2E-2</v>
      </c>
      <c r="P23" s="5">
        <v>3.7170000000000001</v>
      </c>
      <c r="Q23" s="5">
        <v>1.4E-2</v>
      </c>
      <c r="R23" s="5">
        <v>1.4E-2</v>
      </c>
      <c r="S23" s="5">
        <v>2.2949999999999999</v>
      </c>
      <c r="T23" s="5">
        <v>6.4000000000000001E-2</v>
      </c>
      <c r="U23" s="5">
        <v>0.105</v>
      </c>
      <c r="V23" s="5">
        <v>3.8769999999999998</v>
      </c>
    </row>
    <row r="24" spans="1:23" ht="16.5" customHeight="1" x14ac:dyDescent="0.25">
      <c r="A24" s="20"/>
      <c r="B24" s="20"/>
      <c r="C24" s="20"/>
      <c r="D24" s="20"/>
      <c r="E24" s="20"/>
      <c r="F24" s="20"/>
      <c r="G24" s="17"/>
      <c r="H24" s="17">
        <f>INTERCEPT(H14:H17,G14:G17)</f>
        <v>0.64442553424640991</v>
      </c>
      <c r="I24" s="17"/>
      <c r="J24" s="17"/>
      <c r="K24" s="5">
        <v>4.1000000000000002E-2</v>
      </c>
      <c r="L24" s="5">
        <v>3.5999999999999997E-2</v>
      </c>
      <c r="M24" s="5">
        <v>3.8140000000000001</v>
      </c>
      <c r="N24" s="5">
        <v>1.9E-2</v>
      </c>
      <c r="O24" s="5">
        <v>2.4E-2</v>
      </c>
      <c r="P24" s="5">
        <v>3.653</v>
      </c>
      <c r="Q24" s="5">
        <v>8.5000000000000006E-2</v>
      </c>
      <c r="R24" s="5">
        <v>1.4999999999999999E-2</v>
      </c>
      <c r="S24" s="5">
        <v>3.677</v>
      </c>
      <c r="T24" s="5">
        <v>0.01</v>
      </c>
      <c r="U24" s="5">
        <v>1.2999999999999999E-2</v>
      </c>
      <c r="V24" s="5">
        <v>3.7480000000000002</v>
      </c>
    </row>
    <row r="25" spans="1:23" ht="16.5" customHeight="1" thickBot="1" x14ac:dyDescent="0.3">
      <c r="A25" s="20"/>
      <c r="B25" s="20"/>
      <c r="C25" s="20"/>
      <c r="D25" s="20"/>
      <c r="E25" s="20"/>
      <c r="F25" s="20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1:23" ht="16.5" customHeight="1" thickBot="1" x14ac:dyDescent="0.3">
      <c r="A26" s="20"/>
      <c r="B26" s="20"/>
      <c r="C26" s="20"/>
      <c r="D26" s="20"/>
      <c r="E26" s="20"/>
      <c r="F26" s="20"/>
      <c r="G26" s="17"/>
      <c r="H26" s="17"/>
      <c r="I26" s="17"/>
      <c r="J26" s="17"/>
      <c r="K26" s="17"/>
      <c r="L26" s="123" t="s">
        <v>173</v>
      </c>
      <c r="M26" s="123" t="s">
        <v>174</v>
      </c>
      <c r="N26" s="123" t="s">
        <v>175</v>
      </c>
      <c r="O26" s="17"/>
      <c r="P26" s="17"/>
    </row>
    <row r="27" spans="1:23" ht="16.5" customHeight="1" x14ac:dyDescent="0.25">
      <c r="A27" s="20"/>
      <c r="B27" s="20"/>
      <c r="C27" s="20"/>
      <c r="D27" s="20"/>
      <c r="E27" s="20"/>
      <c r="F27" s="20"/>
      <c r="G27" s="17"/>
      <c r="H27" s="17"/>
      <c r="I27" s="17"/>
      <c r="J27" s="17"/>
      <c r="K27" s="123" t="s">
        <v>113</v>
      </c>
      <c r="L27" s="8">
        <v>4.2999999999999997E-2</v>
      </c>
      <c r="M27" s="8">
        <v>7.9000000000000001E-2</v>
      </c>
      <c r="N27" s="8">
        <v>3.6110000000000002</v>
      </c>
      <c r="O27" s="121">
        <v>0.68600000000000005</v>
      </c>
      <c r="P27" s="121">
        <v>0.74199999999999999</v>
      </c>
      <c r="Q27" s="121">
        <v>0.72899999999999998</v>
      </c>
      <c r="R27">
        <v>9.8000000000000004E-2</v>
      </c>
      <c r="S27" s="122">
        <v>0.11</v>
      </c>
      <c r="T27" s="122">
        <v>3.64</v>
      </c>
      <c r="U27" s="8">
        <v>2.1000000000000001E-2</v>
      </c>
      <c r="V27" s="8">
        <v>2.9000000000000001E-2</v>
      </c>
      <c r="W27" s="8">
        <v>3.698</v>
      </c>
    </row>
    <row r="28" spans="1:23" ht="16.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24" t="s">
        <v>114</v>
      </c>
      <c r="L28" s="8">
        <v>4.2000000000000003E-2</v>
      </c>
      <c r="M28" s="8">
        <v>9.5000000000000001E-2</v>
      </c>
      <c r="N28" s="8">
        <v>3.0720000000000001</v>
      </c>
      <c r="O28" s="121">
        <v>0.221</v>
      </c>
      <c r="P28" s="121">
        <v>0.218</v>
      </c>
      <c r="Q28" s="121">
        <v>0.25600000000000001</v>
      </c>
      <c r="R28" s="122">
        <v>0.16</v>
      </c>
      <c r="S28" s="122">
        <v>0.18</v>
      </c>
      <c r="T28">
        <v>3.6309999999999998</v>
      </c>
      <c r="U28" s="8">
        <v>1.2E-2</v>
      </c>
      <c r="V28" s="8">
        <v>1.2999999999999999E-2</v>
      </c>
      <c r="W28" s="8">
        <v>3.5270000000000001</v>
      </c>
    </row>
    <row r="29" spans="1:23" ht="16.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24" t="s">
        <v>115</v>
      </c>
      <c r="L29" s="8">
        <v>6.3E-2</v>
      </c>
      <c r="M29" s="8">
        <v>8.7999999999999995E-2</v>
      </c>
      <c r="N29" s="8">
        <v>3.6720000000000002</v>
      </c>
      <c r="O29" s="121">
        <v>9.4E-2</v>
      </c>
      <c r="P29" s="121">
        <v>0.106</v>
      </c>
      <c r="Q29" s="121">
        <v>0.115</v>
      </c>
      <c r="R29">
        <v>0.29799999999999999</v>
      </c>
      <c r="S29" s="122">
        <v>7.0000000000000007E-2</v>
      </c>
      <c r="T29">
        <v>3.609</v>
      </c>
      <c r="U29" s="8">
        <v>1.2999999999999999E-2</v>
      </c>
      <c r="V29" s="8">
        <v>1.4999999999999999E-2</v>
      </c>
      <c r="W29" s="8">
        <v>3.617</v>
      </c>
    </row>
    <row r="30" spans="1:23" ht="16.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24" t="s">
        <v>116</v>
      </c>
      <c r="L30" s="8">
        <v>7.2999999999999995E-2</v>
      </c>
      <c r="M30" s="12">
        <v>0.39</v>
      </c>
      <c r="N30" s="8">
        <v>3.6160000000000001</v>
      </c>
      <c r="O30" s="121">
        <v>4.8000000000000001E-2</v>
      </c>
      <c r="P30" s="121">
        <v>4.7E-2</v>
      </c>
      <c r="Q30" s="121">
        <v>6.2E-2</v>
      </c>
      <c r="R30">
        <v>0.27200000000000002</v>
      </c>
      <c r="S30" s="122">
        <v>0.16600000000000001</v>
      </c>
      <c r="T30" s="122">
        <v>3.41</v>
      </c>
      <c r="U30" s="8">
        <v>2.3E-2</v>
      </c>
      <c r="V30" s="8">
        <v>2.1000000000000001E-2</v>
      </c>
      <c r="W30" s="8">
        <v>3.6930000000000001</v>
      </c>
    </row>
    <row r="31" spans="1:23" ht="16.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24" t="s">
        <v>117</v>
      </c>
      <c r="L31" s="8">
        <v>0.27700000000000002</v>
      </c>
      <c r="M31" s="8">
        <v>3.0259999999999998</v>
      </c>
      <c r="N31" s="8">
        <v>3.6549999999999998</v>
      </c>
      <c r="O31">
        <v>0.252</v>
      </c>
      <c r="P31">
        <v>0.14499999999999999</v>
      </c>
      <c r="Q31">
        <v>3.706</v>
      </c>
      <c r="R31">
        <v>0.20599999999999999</v>
      </c>
      <c r="S31">
        <v>0.123</v>
      </c>
      <c r="T31">
        <v>3.008</v>
      </c>
      <c r="U31" s="8">
        <v>0.01</v>
      </c>
      <c r="V31" s="8">
        <v>1.4E-2</v>
      </c>
      <c r="W31" s="8">
        <v>4.0730000000000004</v>
      </c>
    </row>
    <row r="32" spans="1:23" ht="16.5" customHeight="1" thickBot="1" x14ac:dyDescent="0.3">
      <c r="A32" s="17" t="s">
        <v>74</v>
      </c>
      <c r="B32" s="17"/>
      <c r="C32" s="17"/>
      <c r="D32" s="17"/>
      <c r="E32" s="17"/>
      <c r="F32" s="17"/>
      <c r="G32" s="17"/>
      <c r="H32" s="17"/>
      <c r="I32" s="17"/>
      <c r="J32" s="17"/>
      <c r="K32" s="124" t="s">
        <v>118</v>
      </c>
      <c r="L32" s="8">
        <v>9.1999999999999998E-2</v>
      </c>
      <c r="M32" s="8">
        <v>7.1999999999999995E-2</v>
      </c>
      <c r="N32" s="8">
        <v>2.0350000000000001</v>
      </c>
      <c r="O32">
        <v>0.40500000000000003</v>
      </c>
      <c r="P32">
        <v>0.63400000000000001</v>
      </c>
      <c r="Q32">
        <v>3.7109999999999999</v>
      </c>
      <c r="R32">
        <v>0.312</v>
      </c>
      <c r="S32">
        <v>7.4999999999999997E-2</v>
      </c>
      <c r="T32"/>
      <c r="U32" s="8">
        <v>1.4E-2</v>
      </c>
      <c r="V32" s="8">
        <v>1.9E-2</v>
      </c>
      <c r="W32" s="8">
        <v>3.726</v>
      </c>
    </row>
    <row r="33" spans="1:27" ht="16.5" customHeight="1" x14ac:dyDescent="0.25">
      <c r="A33" s="140"/>
      <c r="B33" s="174" t="s">
        <v>73</v>
      </c>
      <c r="C33" s="175"/>
      <c r="D33" s="175"/>
      <c r="E33" s="176" t="s">
        <v>72</v>
      </c>
      <c r="F33" s="175"/>
      <c r="G33" s="177"/>
      <c r="H33" s="178" t="s">
        <v>71</v>
      </c>
      <c r="I33" s="175"/>
      <c r="J33" s="177"/>
      <c r="K33" s="146" t="s">
        <v>119</v>
      </c>
      <c r="L33" s="8">
        <v>7.8E-2</v>
      </c>
      <c r="M33" s="8">
        <v>0.52700000000000002</v>
      </c>
      <c r="N33" s="8">
        <v>3.6720000000000002</v>
      </c>
      <c r="O33">
        <v>0.27100000000000002</v>
      </c>
      <c r="P33">
        <v>0.38600000000000001</v>
      </c>
      <c r="Q33">
        <v>3.7509999999999999</v>
      </c>
      <c r="R33"/>
      <c r="S33"/>
      <c r="T33"/>
      <c r="U33" s="8">
        <v>6.4000000000000001E-2</v>
      </c>
      <c r="V33" s="8">
        <v>0.105</v>
      </c>
      <c r="W33" s="8">
        <v>3.8769999999999998</v>
      </c>
    </row>
    <row r="34" spans="1:27" ht="16.5" customHeight="1" thickBot="1" x14ac:dyDescent="0.3">
      <c r="A34" s="141"/>
      <c r="B34" s="142" t="s">
        <v>70</v>
      </c>
      <c r="C34" s="142" t="s">
        <v>69</v>
      </c>
      <c r="D34" s="143" t="s">
        <v>68</v>
      </c>
      <c r="E34" s="141" t="s">
        <v>67</v>
      </c>
      <c r="F34" s="142" t="s">
        <v>66</v>
      </c>
      <c r="G34" s="144" t="s">
        <v>65</v>
      </c>
      <c r="H34" s="145" t="s">
        <v>63</v>
      </c>
      <c r="I34" s="142" t="s">
        <v>62</v>
      </c>
      <c r="J34" s="144" t="s">
        <v>61</v>
      </c>
      <c r="K34" s="146" t="s">
        <v>120</v>
      </c>
      <c r="L34" s="12">
        <v>0.15</v>
      </c>
      <c r="M34" s="8">
        <v>0.25600000000000001</v>
      </c>
      <c r="N34" s="8">
        <v>3.6139999999999999</v>
      </c>
      <c r="O34">
        <v>0.22700000000000001</v>
      </c>
      <c r="P34">
        <v>0.123</v>
      </c>
      <c r="Q34">
        <v>3.419</v>
      </c>
      <c r="R34"/>
      <c r="S34"/>
      <c r="T34"/>
      <c r="U34" s="8">
        <v>0.01</v>
      </c>
      <c r="V34" s="8">
        <v>1.2999999999999999E-2</v>
      </c>
      <c r="W34" s="8">
        <v>3.7480000000000002</v>
      </c>
    </row>
    <row r="35" spans="1:27" ht="16.5" customHeight="1" thickBot="1" x14ac:dyDescent="0.3">
      <c r="A35" s="149" t="s">
        <v>57</v>
      </c>
      <c r="B35" s="155">
        <v>2.8000000000000001E-2</v>
      </c>
      <c r="C35" s="156">
        <v>2.9000000000000001E-2</v>
      </c>
      <c r="D35" s="157" t="s">
        <v>176</v>
      </c>
      <c r="E35" s="135">
        <f t="shared" ref="E35:G42" si="2">LOG10(B35)</f>
        <v>-1.5528419686577808</v>
      </c>
      <c r="F35" s="136">
        <f t="shared" si="2"/>
        <v>-1.5376020021010439</v>
      </c>
      <c r="G35" s="137" t="e">
        <f t="shared" si="2"/>
        <v>#VALUE!</v>
      </c>
      <c r="H35" s="138">
        <f>10^($H$23*E35+$H$24)</f>
        <v>6.9392278277811387E-2</v>
      </c>
      <c r="I35" s="139">
        <f>10^($H$23*F35+$H$24)</f>
        <v>7.2278203089547521E-2</v>
      </c>
      <c r="J35" s="150" t="e">
        <f t="shared" ref="J35:J42" si="3">10^(0.966*G35+0.6447)</f>
        <v>#VALUE!</v>
      </c>
      <c r="K35" s="17"/>
      <c r="M35" s="17"/>
      <c r="N35" s="17"/>
      <c r="P35" s="17"/>
    </row>
    <row r="36" spans="1:27" ht="16.5" customHeight="1" thickBot="1" x14ac:dyDescent="0.3">
      <c r="A36" s="129" t="s">
        <v>56</v>
      </c>
      <c r="B36" s="155">
        <v>2.5000000000000001E-2</v>
      </c>
      <c r="C36" s="156">
        <v>0.41099999999999998</v>
      </c>
      <c r="D36" s="157" t="s">
        <v>176</v>
      </c>
      <c r="E36" s="130">
        <f t="shared" si="2"/>
        <v>-1.6020599913279623</v>
      </c>
      <c r="F36" s="21">
        <f t="shared" si="2"/>
        <v>-0.38615817812393083</v>
      </c>
      <c r="G36" s="131" t="e">
        <f t="shared" si="2"/>
        <v>#VALUE!</v>
      </c>
      <c r="H36" s="128">
        <f t="shared" ref="H36:H42" si="4">10^($H$23*E36+$H$24)</f>
        <v>6.0835996631479268E-2</v>
      </c>
      <c r="I36" s="19">
        <f t="shared" ref="I36:I42" si="5">10^($H$23*F36+$H$24)</f>
        <v>1.5704713714936083</v>
      </c>
      <c r="J36" s="151" t="e">
        <f t="shared" si="3"/>
        <v>#VALUE!</v>
      </c>
      <c r="K36" s="17"/>
      <c r="L36" s="166" t="s">
        <v>109</v>
      </c>
      <c r="M36" s="167"/>
      <c r="N36" s="168"/>
      <c r="O36" s="169" t="s">
        <v>110</v>
      </c>
      <c r="P36" s="167"/>
      <c r="Q36" s="168"/>
      <c r="R36" s="169" t="s">
        <v>111</v>
      </c>
      <c r="S36" s="167"/>
      <c r="T36" s="170"/>
      <c r="W36" s="54"/>
      <c r="X36" s="54"/>
      <c r="Y36" s="54"/>
    </row>
    <row r="37" spans="1:27" ht="16.5" customHeight="1" thickBot="1" x14ac:dyDescent="0.3">
      <c r="A37" s="129" t="s">
        <v>55</v>
      </c>
      <c r="B37" s="155">
        <v>3.1E-2</v>
      </c>
      <c r="C37" s="156">
        <v>0.23899999999999999</v>
      </c>
      <c r="D37" s="157" t="s">
        <v>176</v>
      </c>
      <c r="E37" s="130">
        <f t="shared" si="2"/>
        <v>-1.5086383061657274</v>
      </c>
      <c r="F37" s="21">
        <f t="shared" si="2"/>
        <v>-0.62160209905186237</v>
      </c>
      <c r="G37" s="131" t="e">
        <f t="shared" si="2"/>
        <v>#VALUE!</v>
      </c>
      <c r="H37" s="128">
        <f t="shared" si="4"/>
        <v>7.80978608109692E-2</v>
      </c>
      <c r="I37" s="19">
        <f t="shared" si="5"/>
        <v>0.83683430063693098</v>
      </c>
      <c r="J37" s="151" t="e">
        <f t="shared" si="3"/>
        <v>#VALUE!</v>
      </c>
      <c r="K37" s="17"/>
      <c r="L37" s="49" t="s">
        <v>107</v>
      </c>
      <c r="M37" s="50" t="s">
        <v>112</v>
      </c>
      <c r="N37" s="51" t="s">
        <v>108</v>
      </c>
      <c r="O37" s="50" t="s">
        <v>107</v>
      </c>
      <c r="P37" s="50" t="s">
        <v>112</v>
      </c>
      <c r="Q37" s="51" t="s">
        <v>108</v>
      </c>
      <c r="R37" s="50" t="s">
        <v>107</v>
      </c>
      <c r="S37" s="50" t="s">
        <v>122</v>
      </c>
      <c r="T37" s="52" t="s">
        <v>108</v>
      </c>
      <c r="U37" s="56" t="s">
        <v>123</v>
      </c>
      <c r="V37" s="57" t="s">
        <v>124</v>
      </c>
      <c r="W37" s="64" t="s">
        <v>125</v>
      </c>
      <c r="X37" s="62" t="s">
        <v>107</v>
      </c>
      <c r="Y37" s="58" t="s">
        <v>112</v>
      </c>
      <c r="Z37" s="58" t="s">
        <v>112</v>
      </c>
      <c r="AA37" s="59" t="s">
        <v>108</v>
      </c>
    </row>
    <row r="38" spans="1:27" ht="16.5" customHeight="1" x14ac:dyDescent="0.25">
      <c r="A38" s="129" t="s">
        <v>54</v>
      </c>
      <c r="B38" s="155">
        <v>0.03</v>
      </c>
      <c r="C38" s="156">
        <v>3.2000000000000001E-2</v>
      </c>
      <c r="D38" s="157" t="s">
        <v>176</v>
      </c>
      <c r="E38" s="130">
        <f t="shared" si="2"/>
        <v>-1.5228787452803376</v>
      </c>
      <c r="F38" s="21">
        <f t="shared" si="2"/>
        <v>-1.494850021680094</v>
      </c>
      <c r="G38" s="131" t="e">
        <f t="shared" si="2"/>
        <v>#VALUE!</v>
      </c>
      <c r="H38" s="128">
        <f t="shared" si="4"/>
        <v>7.5180214324950589E-2</v>
      </c>
      <c r="I38" s="19">
        <f t="shared" si="5"/>
        <v>8.1030718221383496E-2</v>
      </c>
      <c r="J38" s="151" t="e">
        <f t="shared" si="3"/>
        <v>#VALUE!</v>
      </c>
      <c r="K38" s="147" t="s">
        <v>113</v>
      </c>
      <c r="L38" s="40">
        <f t="shared" ref="L38:N41" si="6">L27</f>
        <v>4.2999999999999997E-2</v>
      </c>
      <c r="M38" s="41">
        <f t="shared" si="6"/>
        <v>7.9000000000000001E-2</v>
      </c>
      <c r="N38" s="42">
        <f t="shared" si="6"/>
        <v>3.6110000000000002</v>
      </c>
      <c r="O38" s="43">
        <f>LOG10(L38)</f>
        <v>-1.3665315444204136</v>
      </c>
      <c r="P38" s="44">
        <f>LOG10(M38)</f>
        <v>-1.1023729087095586</v>
      </c>
      <c r="Q38" s="45">
        <f>LOG10(N38)</f>
        <v>0.55762748842682663</v>
      </c>
      <c r="R38" s="96">
        <f>10^(0.966*O38+0.6447)</f>
        <v>0.21116917736996441</v>
      </c>
      <c r="S38" s="100">
        <f>10^(0.966*P38+0.6447)</f>
        <v>0.38002115203519249</v>
      </c>
      <c r="T38" s="101">
        <f>10^(0.966*Q38+0.6447)</f>
        <v>15.253452494472546</v>
      </c>
      <c r="U38" s="108">
        <f t="shared" ref="U38:U46" si="7">S38-R38</f>
        <v>0.16885197466522808</v>
      </c>
      <c r="V38" s="109">
        <f>U38/R38*100</f>
        <v>79.960521117815702</v>
      </c>
      <c r="W38" s="110">
        <f>T38-R38</f>
        <v>15.042283317102582</v>
      </c>
      <c r="X38" s="63" t="str">
        <f t="shared" ref="X38:X46" si="8">IF(R38&lt;=8, "True","False")</f>
        <v>True</v>
      </c>
      <c r="Y38" s="44" t="str">
        <f t="shared" ref="Y38:Y46" si="9">IF(S38&gt;=0.35,"True","False")</f>
        <v>True</v>
      </c>
      <c r="Z38" s="44"/>
      <c r="AA38" s="45"/>
    </row>
    <row r="39" spans="1:27" ht="16.5" customHeight="1" x14ac:dyDescent="0.25">
      <c r="A39" s="129" t="s">
        <v>53</v>
      </c>
      <c r="B39" s="155">
        <v>2.5000000000000001E-2</v>
      </c>
      <c r="C39" s="156">
        <v>2.4E-2</v>
      </c>
      <c r="D39" s="157" t="s">
        <v>176</v>
      </c>
      <c r="E39" s="130">
        <f t="shared" si="2"/>
        <v>-1.6020599913279623</v>
      </c>
      <c r="F39" s="21">
        <f t="shared" si="2"/>
        <v>-1.6197887582883939</v>
      </c>
      <c r="G39" s="131" t="e">
        <f t="shared" si="2"/>
        <v>#VALUE!</v>
      </c>
      <c r="H39" s="128">
        <f t="shared" si="4"/>
        <v>6.0835996631479268E-2</v>
      </c>
      <c r="I39" s="19">
        <f t="shared" si="5"/>
        <v>5.8019569867977162E-2</v>
      </c>
      <c r="J39" s="151" t="e">
        <f t="shared" si="3"/>
        <v>#VALUE!</v>
      </c>
      <c r="K39" s="148" t="s">
        <v>114</v>
      </c>
      <c r="L39" s="36">
        <f t="shared" si="6"/>
        <v>4.2000000000000003E-2</v>
      </c>
      <c r="M39" s="8">
        <f t="shared" si="6"/>
        <v>9.5000000000000001E-2</v>
      </c>
      <c r="N39" s="31">
        <f t="shared" si="6"/>
        <v>3.0720000000000001</v>
      </c>
      <c r="O39" s="28">
        <f t="shared" ref="O39:Q46" si="10">LOG10(L39)</f>
        <v>-1.3767507096020994</v>
      </c>
      <c r="P39" s="26">
        <f t="shared" si="10"/>
        <v>-1.0222763947111522</v>
      </c>
      <c r="Q39" s="29">
        <f t="shared" si="10"/>
        <v>0.48742121135947442</v>
      </c>
      <c r="R39" s="97">
        <f t="shared" ref="R39:T46" si="11">10^(0.966*O39+0.6447)</f>
        <v>0.20642334652108893</v>
      </c>
      <c r="S39" s="102">
        <f t="shared" si="11"/>
        <v>0.45413084720737218</v>
      </c>
      <c r="T39" s="103">
        <f t="shared" si="11"/>
        <v>13.048148483173973</v>
      </c>
      <c r="U39" s="111">
        <f t="shared" si="7"/>
        <v>0.24770750068628325</v>
      </c>
      <c r="V39" s="112">
        <f t="shared" ref="V39:V46" si="12">U39/R39*100</f>
        <v>119.99975044536765</v>
      </c>
      <c r="W39" s="113">
        <f t="shared" ref="W39:W46" si="13">T39-R39</f>
        <v>12.841725136652885</v>
      </c>
      <c r="X39" s="34" t="str">
        <f t="shared" si="8"/>
        <v>True</v>
      </c>
      <c r="Y39" s="26" t="str">
        <f t="shared" si="9"/>
        <v>True</v>
      </c>
      <c r="Z39" s="26"/>
      <c r="AA39" s="29"/>
    </row>
    <row r="40" spans="1:27" ht="16.5" customHeight="1" x14ac:dyDescent="0.25">
      <c r="A40" s="129" t="s">
        <v>51</v>
      </c>
      <c r="B40" s="158">
        <v>2.4E-2</v>
      </c>
      <c r="C40" s="159">
        <v>9.7000000000000003E-2</v>
      </c>
      <c r="D40" s="160" t="s">
        <v>176</v>
      </c>
      <c r="E40" s="130">
        <f t="shared" si="2"/>
        <v>-1.6197887582883939</v>
      </c>
      <c r="F40" s="21">
        <f t="shared" si="2"/>
        <v>-1.0132282657337552</v>
      </c>
      <c r="G40" s="131" t="e">
        <f t="shared" si="2"/>
        <v>#VALUE!</v>
      </c>
      <c r="H40" s="128">
        <f t="shared" si="4"/>
        <v>5.8019569867977162E-2</v>
      </c>
      <c r="I40" s="19">
        <f t="shared" si="5"/>
        <v>0.29369374376694907</v>
      </c>
      <c r="J40" s="151" t="e">
        <f t="shared" si="3"/>
        <v>#VALUE!</v>
      </c>
      <c r="K40" s="148" t="s">
        <v>115</v>
      </c>
      <c r="L40" s="36">
        <f t="shared" si="6"/>
        <v>6.3E-2</v>
      </c>
      <c r="M40" s="8">
        <f t="shared" si="6"/>
        <v>8.7999999999999995E-2</v>
      </c>
      <c r="N40" s="31">
        <f t="shared" si="6"/>
        <v>3.6720000000000002</v>
      </c>
      <c r="O40" s="28">
        <f t="shared" si="10"/>
        <v>-1.2006594505464183</v>
      </c>
      <c r="P40" s="26">
        <f t="shared" si="10"/>
        <v>-1.0555173278498313</v>
      </c>
      <c r="Q40" s="29">
        <f t="shared" si="10"/>
        <v>0.5649026725292049</v>
      </c>
      <c r="R40" s="97">
        <f t="shared" si="11"/>
        <v>0.30539573721023416</v>
      </c>
      <c r="S40" s="102">
        <f t="shared" si="11"/>
        <v>0.42176473211069954</v>
      </c>
      <c r="T40" s="103">
        <f t="shared" si="11"/>
        <v>15.502294452100291</v>
      </c>
      <c r="U40" s="111">
        <f t="shared" si="7"/>
        <v>0.11636899490046537</v>
      </c>
      <c r="V40" s="112">
        <f t="shared" si="12"/>
        <v>38.104328489810271</v>
      </c>
      <c r="W40" s="113">
        <f t="shared" si="13"/>
        <v>15.196898714890056</v>
      </c>
      <c r="X40" s="34" t="str">
        <f t="shared" si="8"/>
        <v>True</v>
      </c>
      <c r="Y40" s="26" t="str">
        <f t="shared" si="9"/>
        <v>True</v>
      </c>
      <c r="Z40" s="26"/>
      <c r="AA40" s="29"/>
    </row>
    <row r="41" spans="1:27" ht="16.5" customHeight="1" thickBot="1" x14ac:dyDescent="0.3">
      <c r="A41" s="129" t="s">
        <v>50</v>
      </c>
      <c r="B41" s="155">
        <v>0.03</v>
      </c>
      <c r="C41" s="156">
        <v>2.9000000000000001E-2</v>
      </c>
      <c r="D41" s="157" t="s">
        <v>176</v>
      </c>
      <c r="E41" s="130">
        <f t="shared" si="2"/>
        <v>-1.5228787452803376</v>
      </c>
      <c r="F41" s="21">
        <f t="shared" si="2"/>
        <v>-1.5376020021010439</v>
      </c>
      <c r="G41" s="131" t="e">
        <f t="shared" si="2"/>
        <v>#VALUE!</v>
      </c>
      <c r="H41" s="128">
        <f t="shared" si="4"/>
        <v>7.5180214324950589E-2</v>
      </c>
      <c r="I41" s="19">
        <f t="shared" si="5"/>
        <v>7.2278203089547521E-2</v>
      </c>
      <c r="J41" s="151" t="e">
        <f t="shared" si="3"/>
        <v>#VALUE!</v>
      </c>
      <c r="K41" s="148" t="s">
        <v>116</v>
      </c>
      <c r="L41" s="67">
        <f t="shared" si="6"/>
        <v>7.2999999999999995E-2</v>
      </c>
      <c r="M41" s="125">
        <f t="shared" si="6"/>
        <v>0.39</v>
      </c>
      <c r="N41" s="69">
        <f t="shared" si="6"/>
        <v>3.6160000000000001</v>
      </c>
      <c r="O41" s="70">
        <f t="shared" si="10"/>
        <v>-1.1366771398795441</v>
      </c>
      <c r="P41" s="71">
        <f t="shared" si="10"/>
        <v>-0.40893539297350079</v>
      </c>
      <c r="Q41" s="72">
        <f t="shared" si="10"/>
        <v>0.55822842180332566</v>
      </c>
      <c r="R41" s="98">
        <f t="shared" si="11"/>
        <v>0.35210312769248581</v>
      </c>
      <c r="S41" s="104">
        <f t="shared" si="11"/>
        <v>1.7769221882552688</v>
      </c>
      <c r="T41" s="105">
        <f t="shared" si="11"/>
        <v>15.273854721596685</v>
      </c>
      <c r="U41" s="114">
        <f t="shared" si="7"/>
        <v>1.4248190605627831</v>
      </c>
      <c r="V41" s="115">
        <f t="shared" si="12"/>
        <v>404.65958649682</v>
      </c>
      <c r="W41" s="116">
        <f t="shared" si="13"/>
        <v>14.921751593904199</v>
      </c>
      <c r="X41" s="79" t="str">
        <f t="shared" si="8"/>
        <v>True</v>
      </c>
      <c r="Y41" s="71" t="str">
        <f t="shared" si="9"/>
        <v>True</v>
      </c>
      <c r="Z41" s="71"/>
      <c r="AA41" s="72"/>
    </row>
    <row r="42" spans="1:27" ht="16.5" customHeight="1" thickBot="1" x14ac:dyDescent="0.3">
      <c r="A42" s="141" t="s">
        <v>49</v>
      </c>
      <c r="B42" s="155">
        <v>7.6999999999999999E-2</v>
      </c>
      <c r="C42" s="156">
        <v>1.3520000000000001</v>
      </c>
      <c r="D42" s="157" t="s">
        <v>176</v>
      </c>
      <c r="E42" s="132">
        <f t="shared" si="2"/>
        <v>-1.1135092748275182</v>
      </c>
      <c r="F42" s="133">
        <f t="shared" si="2"/>
        <v>0.13097669160561715</v>
      </c>
      <c r="G42" s="134" t="e">
        <f t="shared" si="2"/>
        <v>#VALUE!</v>
      </c>
      <c r="H42" s="152">
        <f t="shared" si="4"/>
        <v>0.22462150834400588</v>
      </c>
      <c r="I42" s="153">
        <f t="shared" si="5"/>
        <v>6.2590988926805942</v>
      </c>
      <c r="J42" s="154" t="e">
        <f t="shared" si="3"/>
        <v>#VALUE!</v>
      </c>
      <c r="K42" s="148" t="s">
        <v>117</v>
      </c>
      <c r="L42" s="81">
        <v>1.4E-2</v>
      </c>
      <c r="M42" s="82">
        <v>0.37</v>
      </c>
      <c r="N42" s="83">
        <v>3.6909999999999998</v>
      </c>
      <c r="O42" s="84">
        <f t="shared" si="10"/>
        <v>-1.853871964321762</v>
      </c>
      <c r="P42" s="85">
        <f t="shared" si="10"/>
        <v>-0.43179827593300502</v>
      </c>
      <c r="Q42" s="86">
        <f t="shared" si="10"/>
        <v>0.5671440451956572</v>
      </c>
      <c r="R42" s="99">
        <f t="shared" si="11"/>
        <v>7.1426551455713666E-2</v>
      </c>
      <c r="S42" s="106">
        <f t="shared" si="11"/>
        <v>1.6888180632499588</v>
      </c>
      <c r="T42" s="107">
        <f t="shared" si="11"/>
        <v>15.579773790027343</v>
      </c>
      <c r="U42" s="117">
        <f t="shared" si="7"/>
        <v>1.617391511794245</v>
      </c>
      <c r="V42" s="118">
        <f>U42/R42*100</f>
        <v>2264.4121532271793</v>
      </c>
      <c r="W42" s="119">
        <f t="shared" si="13"/>
        <v>15.508347238571629</v>
      </c>
      <c r="X42" s="93" t="str">
        <f t="shared" si="8"/>
        <v>True</v>
      </c>
      <c r="Y42" s="85" t="str">
        <f t="shared" si="9"/>
        <v>True</v>
      </c>
      <c r="Z42" s="94"/>
      <c r="AA42" s="95"/>
    </row>
    <row r="43" spans="1:27" ht="16.5" customHeight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38" t="s">
        <v>118</v>
      </c>
      <c r="L43" s="40">
        <v>1.4999999999999999E-2</v>
      </c>
      <c r="M43" s="41">
        <v>1.4E-2</v>
      </c>
      <c r="N43" s="42">
        <v>3.573</v>
      </c>
      <c r="O43" s="43">
        <f t="shared" si="10"/>
        <v>-1.8239087409443189</v>
      </c>
      <c r="P43" s="44">
        <f t="shared" si="10"/>
        <v>-1.853871964321762</v>
      </c>
      <c r="Q43" s="80">
        <f t="shared" si="10"/>
        <v>0.55303301620243994</v>
      </c>
      <c r="R43" s="46">
        <f t="shared" si="11"/>
        <v>7.6349141184813507E-2</v>
      </c>
      <c r="S43" s="47">
        <f t="shared" si="11"/>
        <v>7.1426551455713666E-2</v>
      </c>
      <c r="T43" s="48">
        <f t="shared" si="11"/>
        <v>15.098364078915951</v>
      </c>
      <c r="U43" s="60">
        <f t="shared" si="7"/>
        <v>-4.922589729099841E-3</v>
      </c>
      <c r="V43" s="55">
        <f t="shared" si="12"/>
        <v>-6.4474722998966572</v>
      </c>
      <c r="W43" s="65">
        <f t="shared" si="13"/>
        <v>15.022014937731138</v>
      </c>
      <c r="X43" s="63" t="str">
        <f t="shared" si="8"/>
        <v>True</v>
      </c>
      <c r="Y43" s="44" t="str">
        <f t="shared" si="9"/>
        <v>False</v>
      </c>
      <c r="Z43" s="44"/>
      <c r="AA43" s="45"/>
    </row>
    <row r="44" spans="1:27" ht="16.5" customHeight="1" x14ac:dyDescent="0.25">
      <c r="A44" s="17" t="s">
        <v>64</v>
      </c>
      <c r="B44" s="17"/>
      <c r="C44" s="17"/>
      <c r="D44" s="17"/>
      <c r="E44" s="17"/>
      <c r="F44" s="17"/>
      <c r="G44" s="17"/>
      <c r="H44" s="17"/>
      <c r="I44" s="17"/>
      <c r="J44" s="17"/>
      <c r="K44" s="38" t="s">
        <v>119</v>
      </c>
      <c r="L44" s="36">
        <v>0.01</v>
      </c>
      <c r="M44" s="8">
        <v>8.9999999999999993E-3</v>
      </c>
      <c r="N44" s="31">
        <v>3.6619999999999999</v>
      </c>
      <c r="O44" s="30">
        <f t="shared" si="10"/>
        <v>-2</v>
      </c>
      <c r="P44" s="26">
        <f t="shared" si="10"/>
        <v>-2.0457574905606752</v>
      </c>
      <c r="Q44" s="29">
        <f t="shared" si="10"/>
        <v>0.56371833996567766</v>
      </c>
      <c r="R44" s="32">
        <f t="shared" si="11"/>
        <v>5.1605976466302036E-2</v>
      </c>
      <c r="S44" s="27">
        <f t="shared" si="11"/>
        <v>4.6612056490721636E-2</v>
      </c>
      <c r="T44" s="33">
        <f t="shared" si="11"/>
        <v>15.461510382412264</v>
      </c>
      <c r="U44" s="61">
        <f t="shared" si="7"/>
        <v>-4.9939199755804006E-3</v>
      </c>
      <c r="V44" s="53">
        <f t="shared" si="12"/>
        <v>-9.6770186663193147</v>
      </c>
      <c r="W44" s="66">
        <f t="shared" si="13"/>
        <v>15.409904405945962</v>
      </c>
      <c r="X44" s="34" t="str">
        <f t="shared" si="8"/>
        <v>True</v>
      </c>
      <c r="Y44" s="26" t="str">
        <f t="shared" si="9"/>
        <v>False</v>
      </c>
      <c r="Z44" s="26"/>
      <c r="AA44" s="29"/>
    </row>
    <row r="45" spans="1:27" ht="16.5" customHeight="1" thickBo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38" t="s">
        <v>120</v>
      </c>
      <c r="L45" s="67">
        <v>4.1000000000000002E-2</v>
      </c>
      <c r="M45" s="68">
        <v>3.5999999999999997E-2</v>
      </c>
      <c r="N45" s="69">
        <v>3.8140000000000001</v>
      </c>
      <c r="O45" s="70">
        <f t="shared" si="10"/>
        <v>-1.3872161432802645</v>
      </c>
      <c r="P45" s="71">
        <f t="shared" si="10"/>
        <v>-1.4436974992327127</v>
      </c>
      <c r="Q45" s="72">
        <f t="shared" si="10"/>
        <v>0.58138068870998683</v>
      </c>
      <c r="R45" s="73">
        <f t="shared" si="11"/>
        <v>0.20167367188414317</v>
      </c>
      <c r="S45" s="74">
        <f t="shared" si="11"/>
        <v>0.17786406583994488</v>
      </c>
      <c r="T45" s="75">
        <f t="shared" si="11"/>
        <v>16.081025673586915</v>
      </c>
      <c r="U45" s="76">
        <f t="shared" si="7"/>
        <v>-2.3809606044198295E-2</v>
      </c>
      <c r="V45" s="77">
        <f t="shared" si="12"/>
        <v>-11.806006119567435</v>
      </c>
      <c r="W45" s="78">
        <f t="shared" si="13"/>
        <v>15.879352001702772</v>
      </c>
      <c r="X45" s="79" t="str">
        <f t="shared" si="8"/>
        <v>True</v>
      </c>
      <c r="Y45" s="71" t="str">
        <f t="shared" si="9"/>
        <v>False</v>
      </c>
      <c r="Z45" s="71"/>
      <c r="AA45" s="72"/>
    </row>
    <row r="46" spans="1:27" ht="16.5" customHeight="1" thickBot="1" x14ac:dyDescent="0.3">
      <c r="A46" s="18"/>
      <c r="B46" s="18" t="s">
        <v>63</v>
      </c>
      <c r="C46" s="18" t="s">
        <v>62</v>
      </c>
      <c r="D46" s="18" t="s">
        <v>61</v>
      </c>
      <c r="E46" s="18" t="s">
        <v>60</v>
      </c>
      <c r="F46" s="18" t="s">
        <v>59</v>
      </c>
      <c r="G46" s="18" t="s">
        <v>58</v>
      </c>
      <c r="H46" s="17"/>
      <c r="I46" s="17"/>
      <c r="J46" s="17"/>
      <c r="K46" s="39" t="s">
        <v>121</v>
      </c>
      <c r="L46" s="81">
        <v>1.4E-2</v>
      </c>
      <c r="M46" s="82">
        <v>3.0219999999999998</v>
      </c>
      <c r="N46" s="83">
        <v>3.7480000000000002</v>
      </c>
      <c r="O46" s="84">
        <f t="shared" si="10"/>
        <v>-1.853871964321762</v>
      </c>
      <c r="P46" s="85">
        <f t="shared" si="10"/>
        <v>0.48029446000300652</v>
      </c>
      <c r="Q46" s="86">
        <f t="shared" si="10"/>
        <v>0.57379958221574068</v>
      </c>
      <c r="R46" s="87">
        <f t="shared" si="11"/>
        <v>7.1426551455713666E-2</v>
      </c>
      <c r="S46" s="88">
        <f t="shared" si="11"/>
        <v>12.842939844838501</v>
      </c>
      <c r="T46" s="89">
        <f t="shared" si="11"/>
        <v>15.812130734254623</v>
      </c>
      <c r="U46" s="90">
        <f t="shared" si="7"/>
        <v>12.771513293382787</v>
      </c>
      <c r="V46" s="91">
        <f t="shared" si="12"/>
        <v>17880.624267995718</v>
      </c>
      <c r="W46" s="92">
        <f t="shared" si="13"/>
        <v>15.740704182798909</v>
      </c>
      <c r="X46" s="93" t="str">
        <f t="shared" si="8"/>
        <v>True</v>
      </c>
      <c r="Y46" s="85" t="str">
        <f t="shared" si="9"/>
        <v>True</v>
      </c>
      <c r="Z46" s="94"/>
      <c r="AA46" s="95"/>
    </row>
    <row r="47" spans="1:27" ht="16.5" customHeight="1" x14ac:dyDescent="0.25">
      <c r="A47" s="18" t="s">
        <v>57</v>
      </c>
      <c r="B47" s="19">
        <v>7.1426551455713666E-2</v>
      </c>
      <c r="C47" s="19">
        <v>8.6161580744531299E-2</v>
      </c>
      <c r="D47" s="19">
        <v>12.773142701624623</v>
      </c>
      <c r="E47" s="19">
        <f t="shared" ref="E47:E54" si="14">C47-B47</f>
        <v>1.4735029288817633E-2</v>
      </c>
      <c r="F47" s="19">
        <f t="shared" ref="F47:F54" si="15">D47-B47</f>
        <v>12.70171615016891</v>
      </c>
      <c r="G47" s="18" t="s">
        <v>48</v>
      </c>
      <c r="H47" s="17"/>
      <c r="I47" s="17"/>
    </row>
    <row r="48" spans="1:27" ht="16.5" customHeight="1" x14ac:dyDescent="0.25">
      <c r="A48" s="18" t="s">
        <v>56</v>
      </c>
      <c r="B48" s="19">
        <v>0.13952584400230983</v>
      </c>
      <c r="C48" s="19">
        <v>0.13952584400230983</v>
      </c>
      <c r="D48" s="19">
        <v>15.514528936177213</v>
      </c>
      <c r="E48" s="19">
        <f t="shared" si="14"/>
        <v>0</v>
      </c>
      <c r="F48" s="19">
        <f t="shared" si="15"/>
        <v>15.375003092174902</v>
      </c>
      <c r="G48" s="18" t="s">
        <v>48</v>
      </c>
      <c r="H48" s="17"/>
      <c r="I48" s="17"/>
    </row>
    <row r="49" spans="1:22" ht="16.5" customHeight="1" x14ac:dyDescent="0.25">
      <c r="A49" s="18" t="s">
        <v>55</v>
      </c>
      <c r="B49" s="19">
        <v>6.6491981952297344E-2</v>
      </c>
      <c r="C49" s="19">
        <v>6.6491981952297344E-2</v>
      </c>
      <c r="D49" s="19">
        <v>15.175915259661361</v>
      </c>
      <c r="E49" s="19">
        <f t="shared" si="14"/>
        <v>0</v>
      </c>
      <c r="F49" s="19">
        <f t="shared" si="15"/>
        <v>15.109423277709062</v>
      </c>
      <c r="G49" s="18" t="s">
        <v>48</v>
      </c>
      <c r="H49" s="17"/>
      <c r="I49" s="17"/>
    </row>
    <row r="50" spans="1:22" ht="16.5" customHeight="1" x14ac:dyDescent="0.25">
      <c r="A50" s="18" t="s">
        <v>54</v>
      </c>
      <c r="B50" s="19">
        <v>9.5934756709472047E-2</v>
      </c>
      <c r="C50" s="19">
        <v>9.5934756709472047E-2</v>
      </c>
      <c r="D50" s="19">
        <v>15.326896026698829</v>
      </c>
      <c r="E50" s="19">
        <f t="shared" si="14"/>
        <v>0</v>
      </c>
      <c r="F50" s="19">
        <f t="shared" si="15"/>
        <v>15.230961269989358</v>
      </c>
      <c r="G50" s="18" t="s">
        <v>48</v>
      </c>
      <c r="H50" s="17"/>
      <c r="I50" s="17"/>
    </row>
    <row r="51" spans="1:22" ht="16.5" customHeight="1" x14ac:dyDescent="0.25">
      <c r="A51" s="18" t="s">
        <v>53</v>
      </c>
      <c r="B51" s="19">
        <v>7.1426551455713666E-2</v>
      </c>
      <c r="C51" s="19">
        <v>1.6888180632499588</v>
      </c>
      <c r="D51" s="19">
        <v>15.579773790027343</v>
      </c>
      <c r="E51" s="19">
        <f>C51-B51</f>
        <v>1.617391511794245</v>
      </c>
      <c r="F51" s="19">
        <f t="shared" si="15"/>
        <v>15.508347238571629</v>
      </c>
      <c r="G51" s="18" t="s">
        <v>52</v>
      </c>
      <c r="H51" s="17"/>
      <c r="I51" s="17"/>
      <c r="V51" s="16">
        <f>10^2</f>
        <v>100</v>
      </c>
    </row>
    <row r="52" spans="1:22" ht="16.5" customHeight="1" x14ac:dyDescent="0.25">
      <c r="A52" s="18" t="s">
        <v>51</v>
      </c>
      <c r="B52" s="19">
        <v>7.6349141184813507E-2</v>
      </c>
      <c r="C52" s="19">
        <v>7.1426551455713666E-2</v>
      </c>
      <c r="D52" s="19">
        <v>15.098364078915951</v>
      </c>
      <c r="E52" s="19">
        <f t="shared" si="14"/>
        <v>-4.922589729099841E-3</v>
      </c>
      <c r="F52" s="19">
        <f t="shared" si="15"/>
        <v>15.022014937731138</v>
      </c>
      <c r="G52" s="18" t="s">
        <v>48</v>
      </c>
      <c r="H52" s="17"/>
      <c r="I52" s="17"/>
    </row>
    <row r="53" spans="1:22" ht="16.5" customHeight="1" x14ac:dyDescent="0.25">
      <c r="A53" s="18" t="s">
        <v>50</v>
      </c>
      <c r="B53" s="19">
        <v>5.1605976466302036E-2</v>
      </c>
      <c r="C53" s="19">
        <v>4.6612056490721636E-2</v>
      </c>
      <c r="D53" s="19">
        <v>15.461510382412264</v>
      </c>
      <c r="E53" s="19">
        <f t="shared" si="14"/>
        <v>-4.9939199755804006E-3</v>
      </c>
      <c r="F53" s="19">
        <f t="shared" si="15"/>
        <v>15.409904405945962</v>
      </c>
      <c r="G53" s="18" t="s">
        <v>48</v>
      </c>
      <c r="H53" s="17"/>
      <c r="I53" s="17"/>
    </row>
    <row r="54" spans="1:22" ht="16.5" customHeight="1" x14ac:dyDescent="0.25">
      <c r="A54" s="18" t="s">
        <v>49</v>
      </c>
      <c r="B54" s="19">
        <v>0.20167367188414317</v>
      </c>
      <c r="C54" s="19">
        <v>0.17786406583994488</v>
      </c>
      <c r="D54" s="19">
        <v>16.081025673586915</v>
      </c>
      <c r="E54" s="19">
        <f t="shared" si="14"/>
        <v>-2.3809606044198295E-2</v>
      </c>
      <c r="F54" s="19">
        <f t="shared" si="15"/>
        <v>15.879352001702772</v>
      </c>
      <c r="G54" s="18" t="s">
        <v>48</v>
      </c>
      <c r="H54" s="17"/>
      <c r="I54" s="17"/>
    </row>
    <row r="55" spans="1:22" ht="16.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</row>
    <row r="56" spans="1:22" ht="16.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 spans="1:22" ht="16.5" customHeight="1" x14ac:dyDescent="0.25">
      <c r="A57" s="17"/>
      <c r="C57" s="17"/>
      <c r="D57" s="17"/>
      <c r="E57" s="17"/>
      <c r="F57" s="17"/>
      <c r="G57" s="17"/>
      <c r="H57" s="17"/>
      <c r="I57" s="17"/>
      <c r="J57" s="17"/>
      <c r="K57" s="17"/>
    </row>
    <row r="58" spans="1:22" ht="16.5" customHeight="1" x14ac:dyDescent="0.25">
      <c r="A58" s="17"/>
      <c r="C58" s="17"/>
      <c r="D58" s="17"/>
      <c r="E58" s="17"/>
      <c r="F58" s="17"/>
      <c r="G58" s="17"/>
      <c r="H58" s="17"/>
      <c r="I58" s="17"/>
      <c r="J58" s="17"/>
      <c r="K58" s="17"/>
    </row>
    <row r="59" spans="1:22" ht="16.5" customHeight="1" x14ac:dyDescent="0.25">
      <c r="A59" s="17"/>
      <c r="C59" s="17"/>
      <c r="D59" s="17"/>
      <c r="E59" s="17"/>
      <c r="F59" s="17"/>
      <c r="G59" s="17"/>
      <c r="H59" s="17"/>
      <c r="I59" s="17"/>
      <c r="J59" s="17"/>
      <c r="K59" s="17"/>
    </row>
    <row r="60" spans="1:22" ht="16.5" customHeight="1" x14ac:dyDescent="0.25">
      <c r="A60" s="17"/>
      <c r="C60" s="17"/>
      <c r="D60" s="17"/>
      <c r="E60" s="17"/>
      <c r="F60" s="17"/>
      <c r="G60" s="17"/>
      <c r="H60" s="17"/>
      <c r="I60" s="17"/>
      <c r="J60" s="17"/>
      <c r="K60" s="17"/>
    </row>
    <row r="61" spans="1:22" ht="16.5" customHeight="1" x14ac:dyDescent="0.25">
      <c r="A61" s="17"/>
      <c r="C61" s="17"/>
      <c r="D61" s="17"/>
      <c r="E61" s="17"/>
      <c r="F61" s="17"/>
      <c r="G61" s="17"/>
      <c r="H61" s="17"/>
      <c r="I61" s="17"/>
      <c r="J61" s="17"/>
      <c r="K61" s="17"/>
    </row>
    <row r="62" spans="1:22" ht="16.5" customHeight="1" x14ac:dyDescent="0.25">
      <c r="A62" s="17"/>
      <c r="C62" s="17"/>
      <c r="D62" s="17"/>
      <c r="E62" s="17"/>
      <c r="F62" s="17"/>
      <c r="G62" s="17"/>
      <c r="H62" s="17"/>
      <c r="I62" s="17"/>
      <c r="J62" s="17"/>
      <c r="K62" s="17"/>
    </row>
    <row r="63" spans="1:22" ht="16.5" customHeight="1" x14ac:dyDescent="0.25">
      <c r="A63" s="17"/>
      <c r="C63" s="17"/>
      <c r="D63" s="17"/>
      <c r="E63" s="17"/>
      <c r="F63" s="17"/>
      <c r="G63" s="17"/>
      <c r="H63" s="17"/>
      <c r="I63" s="17"/>
      <c r="J63" s="17"/>
      <c r="K63" s="17"/>
    </row>
    <row r="64" spans="1:22" ht="16.5" customHeight="1" x14ac:dyDescent="0.25">
      <c r="A64" s="17"/>
      <c r="C64" s="17"/>
      <c r="D64" s="17"/>
      <c r="E64" s="17"/>
      <c r="F64" s="17"/>
      <c r="G64" s="17"/>
      <c r="H64" s="17"/>
      <c r="I64" s="17"/>
      <c r="J64" s="17"/>
      <c r="K64" s="17"/>
    </row>
    <row r="65" spans="1:11" ht="16.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</row>
    <row r="66" spans="1:11" ht="16.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</row>
    <row r="67" spans="1:11" ht="16.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68" spans="1:11" ht="16.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</row>
    <row r="69" spans="1:11" ht="16.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</row>
    <row r="70" spans="1:11" ht="16.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</row>
    <row r="71" spans="1:11" ht="16.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</row>
    <row r="72" spans="1:11" ht="16.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</row>
    <row r="73" spans="1:11" ht="16.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</row>
    <row r="74" spans="1:11" ht="16.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</row>
    <row r="75" spans="1:11" ht="16.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</row>
    <row r="76" spans="1:11" ht="16.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</row>
    <row r="77" spans="1:11" ht="16.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</row>
    <row r="78" spans="1:11" ht="16.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</row>
    <row r="79" spans="1:11" ht="16.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</row>
    <row r="80" spans="1:11" ht="16.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</row>
    <row r="81" spans="1:11" ht="16.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</row>
    <row r="82" spans="1:11" ht="16.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</row>
    <row r="83" spans="1:11" ht="16.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</row>
    <row r="84" spans="1:11" ht="16.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</row>
    <row r="85" spans="1:11" ht="16.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1:11" ht="16.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1" ht="16.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1" ht="16.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</row>
    <row r="89" spans="1:11" ht="16.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</row>
    <row r="90" spans="1:11" ht="16.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</row>
    <row r="91" spans="1:11" ht="16.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</row>
    <row r="92" spans="1:11" ht="16.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</row>
    <row r="93" spans="1:11" ht="16.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</row>
    <row r="94" spans="1:11" ht="16.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</row>
    <row r="95" spans="1:11" ht="16.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</row>
    <row r="96" spans="1:11" ht="16.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</row>
    <row r="97" spans="1:11" ht="16.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</row>
    <row r="98" spans="1:11" ht="16.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</row>
    <row r="99" spans="1:11" ht="16.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</row>
    <row r="100" spans="1:11" ht="16.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1:11" ht="16.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1:11" ht="16.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1:11" ht="16.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</row>
    <row r="104" spans="1:11" ht="16.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</row>
    <row r="105" spans="1:11" ht="16.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</row>
    <row r="106" spans="1:11" ht="16.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1:11" ht="16.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1:11" ht="16.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1:11" ht="16.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 ht="16.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1:11" ht="16.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1:11" ht="16.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1:11" ht="16.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1:11" ht="16.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1:11" ht="16.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1:11" ht="16.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1:11" ht="16.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1:11" ht="16.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1:11" ht="16.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1:11" ht="16.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1:11" ht="16.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1:11" ht="16.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1:11" ht="16.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1:11" ht="16.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1:11" ht="16.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1:11" ht="16.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1:11" ht="16.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1:11" ht="16.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1:11" ht="16.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1:11" ht="16.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1:11" ht="16.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</row>
    <row r="132" spans="1:11" ht="16.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</row>
    <row r="133" spans="1:11" ht="16.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</row>
    <row r="134" spans="1:11" ht="16.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</row>
    <row r="135" spans="1:11" ht="16.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</row>
    <row r="136" spans="1:11" ht="16.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</row>
    <row r="137" spans="1:11" ht="16.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</row>
    <row r="138" spans="1:11" ht="16.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</row>
    <row r="139" spans="1:11" ht="16.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</row>
    <row r="140" spans="1:11" ht="16.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</row>
    <row r="141" spans="1:11" ht="16.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</row>
    <row r="142" spans="1:11" ht="16.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</row>
    <row r="143" spans="1:11" ht="16.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</row>
    <row r="144" spans="1:11" ht="16.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</row>
    <row r="145" spans="1:11" ht="16.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</row>
    <row r="146" spans="1:11" ht="16.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</row>
    <row r="147" spans="1:11" ht="16.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</row>
    <row r="148" spans="1:11" ht="16.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</row>
    <row r="149" spans="1:11" ht="16.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</row>
    <row r="150" spans="1:11" ht="16.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</row>
    <row r="151" spans="1:11" ht="16.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</row>
    <row r="152" spans="1:11" ht="16.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</row>
    <row r="153" spans="1:11" ht="16.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</row>
    <row r="154" spans="1:11" ht="16.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</row>
    <row r="155" spans="1:11" ht="16.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</row>
    <row r="156" spans="1:11" ht="16.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</row>
    <row r="157" spans="1:11" ht="16.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</row>
    <row r="158" spans="1:11" ht="16.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</row>
    <row r="159" spans="1:11" ht="16.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</row>
    <row r="160" spans="1:11" ht="16.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</row>
    <row r="161" spans="1:11" ht="16.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</row>
    <row r="162" spans="1:11" ht="16.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</row>
    <row r="163" spans="1:11" ht="16.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</row>
    <row r="164" spans="1:11" ht="16.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</row>
    <row r="165" spans="1:11" ht="16.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</row>
    <row r="166" spans="1:11" ht="16.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</row>
    <row r="167" spans="1:11" ht="16.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</row>
    <row r="168" spans="1:11" ht="16.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</row>
    <row r="169" spans="1:11" ht="16.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</row>
    <row r="170" spans="1:11" ht="16.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</row>
    <row r="171" spans="1:11" ht="16.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</row>
    <row r="172" spans="1:11" ht="16.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</row>
    <row r="173" spans="1:11" ht="16.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</row>
    <row r="174" spans="1:11" ht="16.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</row>
    <row r="175" spans="1:11" ht="16.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</row>
    <row r="176" spans="1:11" ht="16.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</row>
    <row r="177" spans="1:11" ht="16.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</row>
    <row r="178" spans="1:11" ht="16.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</row>
    <row r="179" spans="1:11" ht="16.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</row>
    <row r="180" spans="1:11" ht="16.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</row>
    <row r="181" spans="1:11" ht="16.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</row>
    <row r="182" spans="1:11" ht="16.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</row>
    <row r="183" spans="1:11" ht="16.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</row>
    <row r="184" spans="1:11" ht="16.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</row>
    <row r="185" spans="1:11" ht="16.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</row>
    <row r="186" spans="1:11" ht="16.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</row>
    <row r="187" spans="1:11" ht="16.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</row>
    <row r="188" spans="1:11" ht="16.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1:11" ht="16.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</row>
    <row r="190" spans="1:11" ht="16.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1:11" ht="16.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</row>
    <row r="192" spans="1:11" ht="16.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</row>
    <row r="193" spans="1:11" ht="16.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</row>
    <row r="194" spans="1:11" ht="16.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</row>
    <row r="195" spans="1:11" ht="16.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</row>
    <row r="196" spans="1:11" ht="16.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1:11" ht="16.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</row>
    <row r="198" spans="1:11" ht="16.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</row>
    <row r="199" spans="1:11" ht="16.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</row>
    <row r="200" spans="1:11" ht="16.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1" ht="16.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1" ht="16.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1" ht="16.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</row>
    <row r="204" spans="1:11" ht="16.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</row>
    <row r="205" spans="1:11" ht="16.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</row>
    <row r="206" spans="1:11" ht="16.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</row>
    <row r="207" spans="1:11" ht="16.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</row>
    <row r="208" spans="1:11" ht="16.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</row>
    <row r="209" spans="1:11" ht="16.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</row>
    <row r="210" spans="1:11" ht="16.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</row>
    <row r="211" spans="1:11" ht="16.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</row>
    <row r="212" spans="1:11" ht="16.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</row>
    <row r="213" spans="1:11" ht="16.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</row>
    <row r="214" spans="1:11" ht="16.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</row>
    <row r="215" spans="1:11" ht="16.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</row>
    <row r="216" spans="1:11" ht="16.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</row>
    <row r="217" spans="1:11" ht="16.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</row>
    <row r="218" spans="1:11" ht="16.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</row>
    <row r="219" spans="1:11" ht="16.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</row>
    <row r="220" spans="1:11" ht="16.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</row>
    <row r="221" spans="1:11" ht="16.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</row>
    <row r="222" spans="1:11" ht="16.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</row>
    <row r="223" spans="1:11" ht="16.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1:11" ht="16.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</row>
    <row r="225" spans="1:11" ht="16.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</row>
    <row r="226" spans="1:11" ht="16.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</row>
    <row r="227" spans="1:11" ht="16.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</row>
    <row r="228" spans="1:11" ht="16.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</row>
    <row r="229" spans="1:11" ht="16.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</row>
    <row r="230" spans="1:11" ht="16.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</row>
    <row r="231" spans="1:11" ht="16.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</row>
    <row r="232" spans="1:11" ht="16.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</row>
    <row r="233" spans="1:11" ht="16.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</row>
    <row r="234" spans="1:11" ht="16.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</row>
    <row r="235" spans="1:11" ht="16.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</row>
    <row r="236" spans="1:11" ht="16.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</row>
    <row r="237" spans="1:11" ht="16.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</row>
    <row r="238" spans="1:11" ht="16.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</row>
    <row r="239" spans="1:11" ht="16.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</row>
    <row r="240" spans="1:11" ht="16.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</row>
    <row r="241" spans="1:11" ht="16.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</row>
    <row r="242" spans="1:11" ht="16.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</row>
    <row r="243" spans="1:11" ht="16.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</row>
    <row r="244" spans="1:11" ht="16.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</row>
    <row r="245" spans="1:11" ht="16.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</row>
    <row r="246" spans="1:11" ht="16.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</row>
    <row r="247" spans="1:11" ht="16.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</row>
    <row r="248" spans="1:11" ht="16.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</row>
    <row r="249" spans="1:11" ht="16.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</row>
    <row r="250" spans="1:11" ht="16.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</row>
    <row r="251" spans="1:11" ht="16.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</row>
    <row r="252" spans="1:11" ht="16.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</row>
    <row r="253" spans="1:11" ht="16.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</row>
    <row r="254" spans="1:11" ht="16.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</row>
    <row r="255" spans="1:11" ht="16.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</row>
    <row r="256" spans="1:11" ht="16.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</row>
    <row r="257" spans="1:11" ht="16.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</row>
    <row r="258" spans="1:11" ht="16.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</row>
    <row r="259" spans="1:11" ht="16.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</row>
    <row r="260" spans="1:11" ht="16.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</row>
    <row r="261" spans="1:11" ht="16.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</row>
    <row r="262" spans="1:11" ht="16.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</row>
    <row r="263" spans="1:11" ht="16.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</row>
    <row r="264" spans="1:11" ht="16.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</row>
    <row r="265" spans="1:11" ht="16.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</row>
    <row r="266" spans="1:11" ht="16.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</row>
    <row r="267" spans="1:11" ht="16.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</row>
    <row r="268" spans="1:11" ht="16.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</row>
    <row r="269" spans="1:11" ht="16.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</row>
    <row r="270" spans="1:11" ht="16.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</row>
    <row r="271" spans="1:11" ht="16.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</row>
    <row r="272" spans="1:11" ht="16.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</row>
    <row r="273" spans="1:11" ht="16.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</row>
    <row r="274" spans="1:11" ht="16.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</row>
    <row r="275" spans="1:11" ht="16.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</row>
    <row r="276" spans="1:11" ht="16.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</row>
    <row r="277" spans="1:11" ht="16.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</row>
    <row r="278" spans="1:11" ht="16.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</row>
    <row r="279" spans="1:11" ht="16.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</row>
    <row r="280" spans="1:11" ht="16.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</row>
    <row r="281" spans="1:11" ht="16.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</row>
    <row r="282" spans="1:11" ht="16.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</row>
    <row r="283" spans="1:11" ht="16.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</row>
    <row r="284" spans="1:11" ht="16.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</row>
    <row r="285" spans="1:11" ht="16.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</row>
    <row r="286" spans="1:11" ht="16.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</row>
    <row r="287" spans="1:11" ht="16.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</row>
    <row r="288" spans="1:11" ht="16.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</row>
    <row r="289" spans="1:11" ht="16.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</row>
    <row r="290" spans="1:11" ht="16.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</row>
    <row r="291" spans="1:11" ht="16.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</row>
    <row r="292" spans="1:11" ht="16.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</row>
    <row r="293" spans="1:11" ht="16.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</row>
    <row r="294" spans="1:11" ht="16.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</row>
    <row r="295" spans="1:11" ht="16.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</row>
    <row r="296" spans="1:11" ht="16.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</row>
    <row r="297" spans="1:11" ht="16.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</row>
    <row r="298" spans="1:11" ht="16.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</row>
    <row r="299" spans="1:11" ht="16.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</row>
    <row r="300" spans="1:11" ht="16.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</row>
    <row r="301" spans="1:11" ht="16.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</row>
    <row r="302" spans="1:11" ht="16.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</row>
    <row r="303" spans="1:11" ht="16.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</row>
    <row r="304" spans="1:11" ht="16.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</row>
    <row r="305" spans="1:11" ht="16.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</row>
    <row r="306" spans="1:11" ht="16.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</row>
    <row r="307" spans="1:11" ht="16.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</row>
    <row r="308" spans="1:11" ht="16.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</row>
    <row r="309" spans="1:11" ht="16.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</row>
    <row r="310" spans="1:11" ht="16.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</row>
    <row r="311" spans="1:11" ht="16.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</row>
    <row r="312" spans="1:11" ht="16.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</row>
    <row r="313" spans="1:11" ht="16.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</row>
    <row r="314" spans="1:11" ht="16.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</row>
    <row r="315" spans="1:11" ht="16.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</row>
    <row r="316" spans="1:11" ht="16.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</row>
    <row r="317" spans="1:11" ht="16.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</row>
    <row r="318" spans="1:11" ht="16.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</row>
    <row r="319" spans="1:11" ht="16.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</row>
    <row r="320" spans="1:11" ht="16.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</row>
    <row r="321" spans="1:11" ht="16.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</row>
    <row r="322" spans="1:11" ht="16.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</row>
    <row r="323" spans="1:11" ht="16.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</row>
    <row r="324" spans="1:11" ht="16.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</row>
    <row r="325" spans="1:11" ht="16.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</row>
    <row r="326" spans="1:11" ht="16.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</row>
    <row r="327" spans="1:11" ht="16.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</row>
    <row r="328" spans="1:11" ht="16.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</row>
    <row r="329" spans="1:11" ht="16.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</row>
    <row r="330" spans="1:11" ht="16.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</row>
    <row r="331" spans="1:11" ht="16.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</row>
    <row r="332" spans="1:11" ht="16.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</row>
    <row r="333" spans="1:11" ht="16.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</row>
    <row r="334" spans="1:11" ht="16.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</row>
    <row r="335" spans="1:11" ht="16.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</row>
    <row r="336" spans="1:11" ht="16.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</row>
    <row r="337" spans="1:11" ht="16.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</row>
    <row r="338" spans="1:11" ht="16.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</row>
    <row r="339" spans="1:11" ht="16.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</row>
    <row r="340" spans="1:11" ht="16.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</row>
    <row r="341" spans="1:11" ht="16.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</row>
    <row r="342" spans="1:11" ht="16.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</row>
    <row r="343" spans="1:11" ht="16.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</row>
    <row r="344" spans="1:11" ht="16.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</row>
    <row r="345" spans="1:11" ht="16.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</row>
    <row r="346" spans="1:11" ht="16.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</row>
    <row r="347" spans="1:11" ht="16.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</row>
    <row r="348" spans="1:11" ht="16.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</row>
    <row r="349" spans="1:11" ht="16.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</row>
    <row r="350" spans="1:11" ht="16.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</row>
    <row r="351" spans="1:11" ht="16.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</row>
    <row r="352" spans="1:11" ht="16.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</row>
    <row r="353" spans="1:11" ht="16.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</row>
    <row r="354" spans="1:11" ht="16.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</row>
    <row r="355" spans="1:11" ht="16.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</row>
    <row r="356" spans="1:11" ht="16.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</row>
    <row r="357" spans="1:11" ht="16.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</row>
    <row r="358" spans="1:11" ht="16.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</row>
    <row r="359" spans="1:11" ht="16.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</row>
    <row r="360" spans="1:11" ht="16.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</row>
    <row r="361" spans="1:11" ht="16.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</row>
    <row r="362" spans="1:11" ht="16.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</row>
    <row r="363" spans="1:11" ht="16.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</row>
    <row r="364" spans="1:11" ht="16.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</row>
    <row r="365" spans="1:11" ht="16.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</row>
    <row r="366" spans="1:11" ht="16.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</row>
    <row r="367" spans="1:11" ht="16.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</row>
    <row r="368" spans="1:11" ht="16.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</row>
    <row r="369" spans="1:11" ht="16.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</row>
    <row r="370" spans="1:11" ht="16.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</row>
    <row r="371" spans="1:11" ht="16.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</row>
    <row r="372" spans="1:11" ht="16.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</row>
    <row r="373" spans="1:11" ht="16.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</row>
    <row r="374" spans="1:11" ht="16.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</row>
    <row r="375" spans="1:11" ht="16.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</row>
    <row r="376" spans="1:11" ht="16.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</row>
    <row r="377" spans="1:11" ht="16.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</row>
    <row r="378" spans="1:11" ht="16.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</row>
    <row r="379" spans="1:11" ht="16.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</row>
    <row r="380" spans="1:11" ht="16.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</row>
    <row r="381" spans="1:11" ht="16.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</row>
    <row r="382" spans="1:11" ht="16.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</row>
    <row r="383" spans="1:11" ht="16.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</row>
    <row r="384" spans="1:11" ht="16.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</row>
    <row r="385" spans="1:11" ht="16.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</row>
    <row r="386" spans="1:11" ht="16.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</row>
    <row r="387" spans="1:11" ht="16.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</row>
    <row r="388" spans="1:11" ht="16.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</row>
    <row r="389" spans="1:11" ht="16.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</row>
    <row r="390" spans="1:11" ht="16.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</row>
    <row r="391" spans="1:11" ht="16.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</row>
    <row r="392" spans="1:11" ht="16.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</row>
    <row r="393" spans="1:11" ht="16.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</row>
    <row r="394" spans="1:11" ht="16.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</row>
    <row r="395" spans="1:11" ht="16.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</row>
    <row r="396" spans="1:11" ht="16.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</row>
    <row r="397" spans="1:11" ht="16.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</row>
    <row r="398" spans="1:11" ht="16.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</row>
    <row r="399" spans="1:11" ht="16.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</row>
    <row r="400" spans="1:11" ht="16.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</row>
    <row r="401" spans="1:11" ht="16.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</row>
    <row r="402" spans="1:11" ht="16.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</row>
    <row r="403" spans="1:11" ht="16.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</row>
    <row r="404" spans="1:11" ht="16.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</row>
    <row r="405" spans="1:11" ht="16.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</row>
    <row r="406" spans="1:11" ht="16.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</row>
    <row r="407" spans="1:11" ht="16.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</row>
    <row r="408" spans="1:11" ht="16.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</row>
    <row r="409" spans="1:11" ht="16.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</row>
    <row r="410" spans="1:11" ht="16.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</row>
    <row r="411" spans="1:11" ht="16.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</row>
    <row r="412" spans="1:11" ht="16.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</row>
    <row r="413" spans="1:11" ht="16.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</row>
    <row r="414" spans="1:11" ht="16.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</row>
    <row r="415" spans="1:11" ht="16.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</row>
    <row r="416" spans="1:11" ht="16.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</row>
    <row r="417" spans="1:11" ht="16.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</row>
    <row r="418" spans="1:11" ht="16.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</row>
    <row r="419" spans="1:11" ht="16.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</row>
    <row r="420" spans="1:11" ht="16.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</row>
    <row r="421" spans="1:11" ht="16.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</row>
    <row r="422" spans="1:11" ht="16.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</row>
    <row r="423" spans="1:11" ht="16.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</row>
    <row r="424" spans="1:11" ht="16.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</row>
    <row r="425" spans="1:11" ht="16.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</row>
    <row r="426" spans="1:11" ht="16.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</row>
    <row r="427" spans="1:11" ht="16.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</row>
    <row r="428" spans="1:11" ht="16.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</row>
    <row r="429" spans="1:11" ht="16.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</row>
    <row r="430" spans="1:11" ht="16.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</row>
    <row r="431" spans="1:11" ht="16.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</row>
    <row r="432" spans="1:11" ht="16.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</row>
    <row r="433" spans="1:11" ht="16.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</row>
    <row r="434" spans="1:11" ht="16.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</row>
    <row r="435" spans="1:11" ht="16.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</row>
    <row r="436" spans="1:11" ht="16.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</row>
    <row r="437" spans="1:11" ht="16.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</row>
    <row r="438" spans="1:11" ht="16.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</row>
    <row r="439" spans="1:11" ht="16.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</row>
    <row r="440" spans="1:11" ht="16.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</row>
    <row r="441" spans="1:11" ht="16.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</row>
    <row r="442" spans="1:11" ht="16.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</row>
    <row r="443" spans="1:11" ht="16.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</row>
    <row r="444" spans="1:11" ht="16.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</row>
    <row r="445" spans="1:11" ht="16.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</row>
    <row r="446" spans="1:11" ht="16.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</row>
    <row r="447" spans="1:11" ht="16.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</row>
    <row r="448" spans="1:11" ht="16.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</row>
    <row r="449" spans="1:11" ht="16.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</row>
    <row r="450" spans="1:11" ht="16.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</row>
    <row r="451" spans="1:11" ht="16.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</row>
    <row r="452" spans="1:11" ht="16.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</row>
    <row r="453" spans="1:11" ht="16.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</row>
    <row r="454" spans="1:11" ht="16.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</row>
    <row r="455" spans="1:11" ht="16.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</row>
    <row r="456" spans="1:11" ht="16.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</row>
    <row r="457" spans="1:11" ht="16.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</row>
    <row r="458" spans="1:11" ht="16.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</row>
    <row r="459" spans="1:11" ht="16.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</row>
    <row r="460" spans="1:11" ht="16.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</row>
    <row r="461" spans="1:11" ht="16.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</row>
    <row r="462" spans="1:11" ht="16.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</row>
    <row r="463" spans="1:11" ht="16.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</row>
    <row r="464" spans="1:11" ht="16.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</row>
    <row r="465" spans="1:11" ht="16.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</row>
    <row r="466" spans="1:11" ht="16.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</row>
    <row r="467" spans="1:11" ht="16.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</row>
    <row r="468" spans="1:11" ht="16.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</row>
    <row r="469" spans="1:11" ht="16.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</row>
    <row r="470" spans="1:11" ht="16.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</row>
    <row r="471" spans="1:11" ht="16.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</row>
    <row r="472" spans="1:11" ht="16.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</row>
    <row r="473" spans="1:11" ht="16.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</row>
    <row r="474" spans="1:11" ht="16.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</row>
    <row r="475" spans="1:11" ht="16.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</row>
    <row r="476" spans="1:11" ht="16.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</row>
    <row r="477" spans="1:11" ht="16.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</row>
    <row r="478" spans="1:11" ht="16.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</row>
    <row r="479" spans="1:11" ht="16.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</row>
    <row r="480" spans="1:11" ht="16.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</row>
    <row r="481" spans="1:11" ht="16.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</row>
    <row r="482" spans="1:11" ht="16.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</row>
    <row r="483" spans="1:11" ht="16.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</row>
    <row r="484" spans="1:11" ht="16.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</row>
    <row r="485" spans="1:11" ht="16.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</row>
    <row r="486" spans="1:11" ht="16.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</row>
    <row r="487" spans="1:11" ht="16.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</row>
    <row r="488" spans="1:11" ht="16.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</row>
    <row r="489" spans="1:11" ht="16.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</row>
    <row r="490" spans="1:11" ht="16.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</row>
    <row r="491" spans="1:11" ht="16.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</row>
    <row r="492" spans="1:11" ht="16.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</row>
    <row r="493" spans="1:11" ht="16.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</row>
    <row r="494" spans="1:11" ht="16.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</row>
    <row r="495" spans="1:11" ht="16.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</row>
    <row r="496" spans="1:11" ht="16.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</row>
    <row r="497" spans="1:11" ht="16.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</row>
    <row r="498" spans="1:11" ht="16.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</row>
    <row r="499" spans="1:11" ht="16.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</row>
    <row r="500" spans="1:11" ht="16.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</row>
    <row r="501" spans="1:11" ht="16.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</row>
    <row r="502" spans="1:11" ht="16.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</row>
    <row r="503" spans="1:11" ht="16.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</row>
    <row r="504" spans="1:11" ht="16.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</row>
    <row r="505" spans="1:11" ht="16.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</row>
    <row r="506" spans="1:11" ht="16.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</row>
    <row r="507" spans="1:11" ht="16.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</row>
    <row r="508" spans="1:11" ht="16.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</row>
    <row r="509" spans="1:11" ht="16.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</row>
    <row r="510" spans="1:11" ht="16.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</row>
    <row r="511" spans="1:11" ht="16.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</row>
    <row r="512" spans="1:11" ht="16.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</row>
    <row r="513" spans="1:11" ht="16.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</row>
    <row r="514" spans="1:11" ht="16.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</row>
    <row r="515" spans="1:11" ht="16.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</row>
    <row r="516" spans="1:11" ht="16.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</row>
    <row r="517" spans="1:11" ht="16.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</row>
    <row r="518" spans="1:11" ht="16.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</row>
    <row r="519" spans="1:11" ht="16.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</row>
    <row r="520" spans="1:11" ht="16.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</row>
    <row r="521" spans="1:11" ht="16.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</row>
    <row r="522" spans="1:11" ht="16.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</row>
    <row r="523" spans="1:11" ht="16.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</row>
    <row r="524" spans="1:11" ht="16.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</row>
    <row r="525" spans="1:11" ht="16.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</row>
    <row r="526" spans="1:11" ht="16.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</row>
    <row r="527" spans="1:11" ht="16.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</row>
    <row r="528" spans="1:11" ht="16.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</row>
    <row r="529" spans="1:11" ht="16.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</row>
    <row r="530" spans="1:11" ht="16.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</row>
    <row r="531" spans="1:11" ht="16.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</row>
    <row r="532" spans="1:11" ht="16.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</row>
    <row r="533" spans="1:11" ht="16.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</row>
    <row r="534" spans="1:11" ht="16.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</row>
    <row r="535" spans="1:11" ht="16.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</row>
    <row r="536" spans="1:11" ht="16.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</row>
    <row r="537" spans="1:11" ht="16.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</row>
    <row r="538" spans="1:11" ht="16.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</row>
    <row r="539" spans="1:11" ht="16.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</row>
    <row r="540" spans="1:11" ht="16.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</row>
    <row r="541" spans="1:11" ht="16.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</row>
    <row r="542" spans="1:11" ht="16.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</row>
    <row r="543" spans="1:11" ht="16.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</row>
    <row r="544" spans="1:11" ht="16.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</row>
    <row r="545" spans="1:11" ht="16.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</row>
    <row r="546" spans="1:11" ht="16.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</row>
    <row r="547" spans="1:11" ht="16.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</row>
    <row r="548" spans="1:11" ht="16.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</row>
    <row r="549" spans="1:11" ht="16.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</row>
    <row r="550" spans="1:11" ht="16.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</row>
    <row r="551" spans="1:11" ht="16.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</row>
    <row r="552" spans="1:11" ht="16.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</row>
    <row r="553" spans="1:11" ht="16.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</row>
    <row r="554" spans="1:11" ht="16.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</row>
    <row r="555" spans="1:11" ht="16.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</row>
    <row r="556" spans="1:11" ht="16.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</row>
    <row r="557" spans="1:11" ht="16.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</row>
    <row r="558" spans="1:11" ht="16.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</row>
    <row r="559" spans="1:11" ht="16.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</row>
    <row r="560" spans="1:11" ht="16.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</row>
    <row r="561" spans="1:11" ht="16.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</row>
    <row r="562" spans="1:11" ht="16.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</row>
    <row r="563" spans="1:11" ht="16.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</row>
    <row r="564" spans="1:11" ht="16.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</row>
    <row r="565" spans="1:11" ht="16.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</row>
    <row r="566" spans="1:11" ht="16.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</row>
    <row r="567" spans="1:11" ht="16.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</row>
    <row r="568" spans="1:11" ht="16.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</row>
    <row r="569" spans="1:11" ht="16.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</row>
    <row r="570" spans="1:11" ht="16.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</row>
    <row r="571" spans="1:11" ht="16.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</row>
    <row r="572" spans="1:11" ht="16.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</row>
    <row r="573" spans="1:11" ht="16.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</row>
    <row r="574" spans="1:11" ht="16.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</row>
    <row r="575" spans="1:11" ht="16.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</row>
    <row r="576" spans="1:11" ht="16.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</row>
    <row r="577" spans="1:11" ht="16.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</row>
    <row r="578" spans="1:11" ht="16.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</row>
    <row r="579" spans="1:11" ht="16.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</row>
    <row r="580" spans="1:11" ht="16.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</row>
    <row r="581" spans="1:11" ht="16.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</row>
    <row r="582" spans="1:11" ht="16.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</row>
    <row r="583" spans="1:11" ht="16.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</row>
    <row r="584" spans="1:11" ht="16.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</row>
    <row r="585" spans="1:11" ht="16.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</row>
    <row r="586" spans="1:11" ht="16.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</row>
    <row r="587" spans="1:11" ht="16.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</row>
    <row r="588" spans="1:11" ht="16.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</row>
    <row r="589" spans="1:11" ht="16.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</row>
    <row r="590" spans="1:11" ht="16.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</row>
    <row r="591" spans="1:11" ht="16.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</row>
    <row r="592" spans="1:11" ht="16.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</row>
    <row r="593" spans="1:11" ht="16.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</row>
    <row r="594" spans="1:11" ht="16.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</row>
    <row r="595" spans="1:11" ht="16.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</row>
    <row r="596" spans="1:11" ht="16.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</row>
    <row r="597" spans="1:11" ht="16.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</row>
    <row r="598" spans="1:11" ht="16.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</row>
    <row r="599" spans="1:11" ht="16.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</row>
    <row r="600" spans="1:11" ht="16.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</row>
    <row r="601" spans="1:11" ht="16.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</row>
    <row r="602" spans="1:11" ht="16.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</row>
    <row r="603" spans="1:11" ht="16.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</row>
    <row r="604" spans="1:11" ht="16.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</row>
    <row r="605" spans="1:11" ht="16.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</row>
    <row r="606" spans="1:11" ht="16.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</row>
    <row r="607" spans="1:11" ht="16.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</row>
    <row r="608" spans="1:11" ht="16.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</row>
    <row r="609" spans="1:11" ht="16.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</row>
    <row r="610" spans="1:11" ht="16.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</row>
    <row r="611" spans="1:11" ht="16.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</row>
    <row r="612" spans="1:11" ht="16.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</row>
    <row r="613" spans="1:11" ht="16.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</row>
    <row r="614" spans="1:11" ht="16.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</row>
    <row r="615" spans="1:11" ht="16.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</row>
    <row r="616" spans="1:11" ht="16.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</row>
    <row r="617" spans="1:11" ht="16.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</row>
    <row r="618" spans="1:11" ht="16.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</row>
    <row r="619" spans="1:11" ht="16.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</row>
    <row r="620" spans="1:11" ht="16.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</row>
    <row r="621" spans="1:11" ht="16.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</row>
    <row r="622" spans="1:11" ht="16.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</row>
    <row r="623" spans="1:11" ht="16.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</row>
    <row r="624" spans="1:11" ht="16.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</row>
    <row r="625" spans="1:11" ht="16.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</row>
    <row r="626" spans="1:11" ht="16.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</row>
    <row r="627" spans="1:11" ht="16.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</row>
    <row r="628" spans="1:11" ht="16.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</row>
    <row r="629" spans="1:11" ht="16.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</row>
    <row r="630" spans="1:11" ht="16.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</row>
    <row r="631" spans="1:11" ht="16.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</row>
    <row r="632" spans="1:11" ht="16.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</row>
    <row r="633" spans="1:11" ht="16.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</row>
    <row r="634" spans="1:11" ht="16.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</row>
    <row r="635" spans="1:11" ht="16.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</row>
    <row r="636" spans="1:11" ht="16.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</row>
    <row r="637" spans="1:11" ht="16.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</row>
    <row r="638" spans="1:11" ht="16.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</row>
    <row r="639" spans="1:11" ht="16.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</row>
    <row r="640" spans="1:11" ht="16.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</row>
    <row r="641" spans="1:11" ht="16.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</row>
    <row r="642" spans="1:11" ht="16.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</row>
    <row r="643" spans="1:11" ht="16.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</row>
    <row r="644" spans="1:11" ht="16.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</row>
    <row r="645" spans="1:11" ht="16.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</row>
    <row r="646" spans="1:11" ht="16.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</row>
    <row r="647" spans="1:11" ht="16.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</row>
    <row r="648" spans="1:11" ht="16.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</row>
    <row r="649" spans="1:11" ht="16.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</row>
    <row r="650" spans="1:11" ht="16.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</row>
    <row r="651" spans="1:11" ht="16.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</row>
    <row r="652" spans="1:11" ht="16.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</row>
    <row r="653" spans="1:11" ht="16.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</row>
    <row r="654" spans="1:11" ht="16.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</row>
    <row r="655" spans="1:11" ht="16.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</row>
    <row r="656" spans="1:11" ht="16.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</row>
    <row r="657" spans="1:11" ht="16.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</row>
    <row r="658" spans="1:11" ht="16.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</row>
    <row r="659" spans="1:11" ht="16.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</row>
    <row r="660" spans="1:11" ht="16.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</row>
    <row r="661" spans="1:11" ht="16.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</row>
    <row r="662" spans="1:11" ht="16.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</row>
    <row r="663" spans="1:11" ht="16.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</row>
    <row r="664" spans="1:11" ht="16.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</row>
    <row r="665" spans="1:11" ht="16.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</row>
    <row r="666" spans="1:11" ht="16.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</row>
    <row r="667" spans="1:11" ht="16.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</row>
    <row r="668" spans="1:11" ht="16.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</row>
    <row r="669" spans="1:11" ht="16.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</row>
    <row r="670" spans="1:11" ht="16.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</row>
    <row r="671" spans="1:11" ht="16.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</row>
    <row r="672" spans="1:11" ht="16.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</row>
    <row r="673" spans="1:11" ht="16.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</row>
    <row r="674" spans="1:11" ht="16.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</row>
    <row r="675" spans="1:11" ht="16.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</row>
    <row r="676" spans="1:11" ht="16.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</row>
    <row r="677" spans="1:11" ht="16.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</row>
    <row r="678" spans="1:11" ht="16.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</row>
    <row r="679" spans="1:11" ht="16.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</row>
    <row r="680" spans="1:11" ht="16.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</row>
    <row r="681" spans="1:11" ht="16.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</row>
    <row r="682" spans="1:11" ht="16.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</row>
    <row r="683" spans="1:11" ht="16.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</row>
    <row r="684" spans="1:11" ht="16.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</row>
    <row r="685" spans="1:11" ht="16.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</row>
    <row r="686" spans="1:11" ht="16.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</row>
    <row r="687" spans="1:11" ht="16.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</row>
    <row r="688" spans="1:11" ht="16.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</row>
    <row r="689" spans="1:11" ht="16.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</row>
    <row r="690" spans="1:11" ht="16.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</row>
    <row r="691" spans="1:11" ht="16.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</row>
    <row r="692" spans="1:11" ht="16.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</row>
    <row r="693" spans="1:11" ht="16.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</row>
    <row r="694" spans="1:11" ht="16.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</row>
    <row r="695" spans="1:11" ht="16.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</row>
    <row r="696" spans="1:11" ht="16.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</row>
    <row r="697" spans="1:11" ht="16.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</row>
    <row r="698" spans="1:11" ht="16.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</row>
    <row r="699" spans="1:11" ht="16.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</row>
    <row r="700" spans="1:11" ht="16.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</row>
    <row r="701" spans="1:11" ht="16.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</row>
    <row r="702" spans="1:11" ht="16.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</row>
    <row r="703" spans="1:11" ht="16.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</row>
    <row r="704" spans="1:11" ht="16.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</row>
    <row r="705" spans="1:11" ht="16.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</row>
    <row r="706" spans="1:11" ht="16.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</row>
    <row r="707" spans="1:11" ht="16.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</row>
    <row r="708" spans="1:11" ht="16.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</row>
    <row r="709" spans="1:11" ht="16.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</row>
    <row r="710" spans="1:11" ht="16.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</row>
    <row r="711" spans="1:11" ht="16.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</row>
    <row r="712" spans="1:11" ht="16.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</row>
    <row r="713" spans="1:11" ht="16.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</row>
    <row r="714" spans="1:11" ht="16.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</row>
    <row r="715" spans="1:11" ht="16.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</row>
    <row r="716" spans="1:11" ht="16.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</row>
    <row r="717" spans="1:11" ht="16.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</row>
    <row r="718" spans="1:11" ht="16.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</row>
    <row r="719" spans="1:11" ht="16.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</row>
    <row r="720" spans="1:11" ht="16.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</row>
    <row r="721" spans="1:11" ht="16.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</row>
    <row r="722" spans="1:11" ht="16.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</row>
    <row r="723" spans="1:11" ht="16.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</row>
    <row r="724" spans="1:11" ht="16.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</row>
    <row r="725" spans="1:11" ht="16.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</row>
    <row r="726" spans="1:11" ht="16.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</row>
    <row r="727" spans="1:11" ht="16.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</row>
    <row r="728" spans="1:11" ht="16.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</row>
    <row r="729" spans="1:11" ht="16.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</row>
    <row r="730" spans="1:11" ht="16.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</row>
    <row r="731" spans="1:11" ht="16.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</row>
    <row r="732" spans="1:11" ht="16.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</row>
    <row r="733" spans="1:11" ht="16.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</row>
    <row r="734" spans="1:11" ht="16.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</row>
    <row r="735" spans="1:11" ht="16.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</row>
    <row r="736" spans="1:11" ht="16.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</row>
    <row r="737" spans="1:11" ht="16.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</row>
    <row r="738" spans="1:11" ht="16.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</row>
    <row r="739" spans="1:11" ht="16.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</row>
    <row r="740" spans="1:11" ht="16.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</row>
    <row r="741" spans="1:11" ht="16.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</row>
    <row r="742" spans="1:11" ht="16.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</row>
    <row r="743" spans="1:11" ht="16.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</row>
    <row r="744" spans="1:11" ht="16.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</row>
    <row r="745" spans="1:11" ht="16.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</row>
    <row r="746" spans="1:11" ht="16.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</row>
    <row r="747" spans="1:11" ht="16.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</row>
    <row r="748" spans="1:11" ht="16.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</row>
    <row r="749" spans="1:11" ht="16.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</row>
    <row r="750" spans="1:11" ht="16.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</row>
    <row r="751" spans="1:11" ht="16.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</row>
    <row r="752" spans="1:11" ht="16.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</row>
    <row r="753" spans="1:11" ht="16.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</row>
    <row r="754" spans="1:11" ht="16.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</row>
    <row r="755" spans="1:11" ht="16.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</row>
    <row r="756" spans="1:11" ht="16.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</row>
    <row r="757" spans="1:11" ht="16.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</row>
    <row r="758" spans="1:11" ht="16.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</row>
    <row r="759" spans="1:11" ht="16.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</row>
    <row r="760" spans="1:11" ht="16.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</row>
    <row r="761" spans="1:11" ht="16.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</row>
    <row r="762" spans="1:11" ht="16.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</row>
    <row r="763" spans="1:11" ht="16.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</row>
    <row r="764" spans="1:11" ht="16.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</row>
    <row r="765" spans="1:11" ht="16.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</row>
    <row r="766" spans="1:11" ht="16.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</row>
    <row r="767" spans="1:11" ht="16.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</row>
    <row r="768" spans="1:11" ht="16.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</row>
    <row r="769" spans="1:11" ht="16.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</row>
    <row r="770" spans="1:11" ht="16.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</row>
    <row r="771" spans="1:11" ht="16.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</row>
    <row r="772" spans="1:11" ht="16.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</row>
    <row r="773" spans="1:11" ht="16.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</row>
    <row r="774" spans="1:11" ht="16.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</row>
    <row r="775" spans="1:11" ht="16.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</row>
    <row r="776" spans="1:11" ht="16.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</row>
    <row r="777" spans="1:11" ht="16.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</row>
    <row r="778" spans="1:11" ht="16.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</row>
    <row r="779" spans="1:11" ht="16.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</row>
    <row r="780" spans="1:11" ht="16.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</row>
    <row r="781" spans="1:11" ht="16.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</row>
    <row r="782" spans="1:11" ht="16.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</row>
    <row r="783" spans="1:11" ht="16.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</row>
    <row r="784" spans="1:11" ht="16.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</row>
    <row r="785" spans="1:11" ht="16.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</row>
    <row r="786" spans="1:11" ht="16.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</row>
    <row r="787" spans="1:11" ht="16.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</row>
    <row r="788" spans="1:11" ht="16.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</row>
    <row r="789" spans="1:11" ht="16.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</row>
    <row r="790" spans="1:11" ht="16.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</row>
    <row r="791" spans="1:11" ht="16.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</row>
    <row r="792" spans="1:11" ht="16.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</row>
    <row r="793" spans="1:11" ht="16.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</row>
    <row r="794" spans="1:11" ht="16.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</row>
    <row r="795" spans="1:11" ht="16.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</row>
    <row r="796" spans="1:11" ht="16.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</row>
    <row r="797" spans="1:11" ht="16.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</row>
    <row r="798" spans="1:11" ht="16.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</row>
    <row r="799" spans="1:11" ht="16.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</row>
    <row r="800" spans="1:11" ht="16.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</row>
    <row r="801" spans="1:11" ht="16.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</row>
    <row r="802" spans="1:11" ht="16.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</row>
    <row r="803" spans="1:11" ht="16.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</row>
    <row r="804" spans="1:11" ht="16.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</row>
    <row r="805" spans="1:11" ht="16.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</row>
    <row r="806" spans="1:11" ht="16.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</row>
    <row r="807" spans="1:11" ht="16.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</row>
    <row r="808" spans="1:11" ht="16.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</row>
    <row r="809" spans="1:11" ht="16.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</row>
    <row r="810" spans="1:11" ht="16.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</row>
    <row r="811" spans="1:11" ht="16.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</row>
    <row r="812" spans="1:11" ht="16.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</row>
    <row r="813" spans="1:11" ht="16.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</row>
    <row r="814" spans="1:11" ht="16.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</row>
    <row r="815" spans="1:11" ht="16.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</row>
    <row r="816" spans="1:11" ht="16.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</row>
    <row r="817" spans="1:11" ht="16.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</row>
    <row r="818" spans="1:11" ht="16.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</row>
    <row r="819" spans="1:11" ht="16.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</row>
    <row r="820" spans="1:11" ht="16.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</row>
    <row r="821" spans="1:11" ht="16.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</row>
    <row r="822" spans="1:11" ht="16.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</row>
    <row r="823" spans="1:11" ht="16.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</row>
    <row r="824" spans="1:11" ht="16.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</row>
    <row r="825" spans="1:11" ht="16.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</row>
    <row r="826" spans="1:11" ht="16.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</row>
    <row r="827" spans="1:11" ht="16.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</row>
    <row r="828" spans="1:11" ht="16.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</row>
    <row r="829" spans="1:11" ht="16.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</row>
    <row r="830" spans="1:11" ht="16.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</row>
    <row r="831" spans="1:11" ht="16.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</row>
    <row r="832" spans="1:11" ht="16.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</row>
    <row r="833" spans="1:11" ht="16.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</row>
    <row r="834" spans="1:11" ht="16.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</row>
    <row r="835" spans="1:11" ht="16.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</row>
    <row r="836" spans="1:11" ht="16.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</row>
    <row r="837" spans="1:11" ht="16.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</row>
    <row r="838" spans="1:11" ht="16.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</row>
    <row r="839" spans="1:11" ht="16.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</row>
    <row r="840" spans="1:11" ht="16.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</row>
    <row r="841" spans="1:11" ht="16.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</row>
    <row r="842" spans="1:11" ht="16.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</row>
    <row r="843" spans="1:11" ht="16.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</row>
    <row r="844" spans="1:11" ht="16.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</row>
    <row r="845" spans="1:11" ht="16.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</row>
    <row r="846" spans="1:11" ht="16.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</row>
    <row r="847" spans="1:11" ht="16.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</row>
    <row r="848" spans="1:11" ht="16.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</row>
    <row r="849" spans="1:11" ht="16.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</row>
    <row r="850" spans="1:11" ht="16.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</row>
    <row r="851" spans="1:11" ht="16.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</row>
    <row r="852" spans="1:11" ht="16.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</row>
    <row r="853" spans="1:11" ht="16.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</row>
    <row r="854" spans="1:11" ht="16.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</row>
    <row r="855" spans="1:11" ht="16.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</row>
    <row r="856" spans="1:11" ht="16.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</row>
    <row r="857" spans="1:11" ht="16.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</row>
    <row r="858" spans="1:11" ht="16.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</row>
    <row r="859" spans="1:11" ht="16.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</row>
    <row r="860" spans="1:11" ht="16.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</row>
    <row r="861" spans="1:11" ht="16.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</row>
    <row r="862" spans="1:11" ht="16.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</row>
    <row r="863" spans="1:11" ht="16.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</row>
    <row r="864" spans="1:11" ht="16.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</row>
    <row r="865" spans="1:11" ht="16.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</row>
    <row r="866" spans="1:11" ht="16.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</row>
    <row r="867" spans="1:11" ht="16.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</row>
    <row r="868" spans="1:11" ht="16.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</row>
    <row r="869" spans="1:11" ht="16.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</row>
    <row r="870" spans="1:11" ht="16.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</row>
    <row r="871" spans="1:11" ht="16.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</row>
    <row r="872" spans="1:11" ht="16.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</row>
    <row r="873" spans="1:11" ht="16.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</row>
    <row r="874" spans="1:11" ht="16.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</row>
    <row r="875" spans="1:11" ht="16.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</row>
    <row r="876" spans="1:11" ht="16.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</row>
    <row r="877" spans="1:11" ht="16.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</row>
    <row r="878" spans="1:11" ht="16.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</row>
    <row r="879" spans="1:11" ht="16.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</row>
    <row r="880" spans="1:11" ht="16.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</row>
    <row r="881" spans="1:11" ht="16.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</row>
    <row r="882" spans="1:11" ht="16.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</row>
    <row r="883" spans="1:11" ht="16.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</row>
    <row r="884" spans="1:11" ht="16.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</row>
    <row r="885" spans="1:11" ht="16.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</row>
    <row r="886" spans="1:11" ht="16.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</row>
    <row r="887" spans="1:11" ht="16.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</row>
    <row r="888" spans="1:11" ht="16.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</row>
    <row r="889" spans="1:11" ht="16.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</row>
    <row r="890" spans="1:11" ht="16.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</row>
    <row r="891" spans="1:11" ht="16.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</row>
    <row r="892" spans="1:11" ht="16.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</row>
    <row r="893" spans="1:11" ht="16.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</row>
    <row r="894" spans="1:11" ht="16.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</row>
    <row r="895" spans="1:11" ht="16.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</row>
    <row r="896" spans="1:11" ht="16.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</row>
    <row r="897" spans="1:11" ht="16.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</row>
    <row r="898" spans="1:11" ht="16.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</row>
    <row r="899" spans="1:11" ht="16.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</row>
    <row r="900" spans="1:11" ht="16.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</row>
    <row r="901" spans="1:11" ht="16.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</row>
    <row r="902" spans="1:11" ht="16.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</row>
    <row r="903" spans="1:11" ht="16.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</row>
    <row r="904" spans="1:11" ht="16.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</row>
    <row r="905" spans="1:11" ht="16.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</row>
    <row r="906" spans="1:11" ht="16.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</row>
    <row r="907" spans="1:11" ht="16.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</row>
    <row r="908" spans="1:11" ht="16.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</row>
    <row r="909" spans="1:11" ht="16.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</row>
    <row r="910" spans="1:11" ht="16.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</row>
    <row r="911" spans="1:11" ht="16.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</row>
    <row r="912" spans="1:11" ht="16.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</row>
    <row r="913" spans="1:11" ht="16.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</row>
    <row r="914" spans="1:11" ht="16.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</row>
    <row r="915" spans="1:11" ht="16.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</row>
    <row r="916" spans="1:11" ht="16.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</row>
    <row r="917" spans="1:11" ht="16.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</row>
    <row r="918" spans="1:11" ht="16.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</row>
    <row r="919" spans="1:11" ht="16.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</row>
    <row r="920" spans="1:11" ht="16.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</row>
    <row r="921" spans="1:11" ht="16.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</row>
    <row r="922" spans="1:11" ht="16.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</row>
    <row r="923" spans="1:11" ht="16.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</row>
    <row r="924" spans="1:11" ht="16.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</row>
    <row r="925" spans="1:11" ht="16.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</row>
    <row r="926" spans="1:11" ht="16.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</row>
    <row r="927" spans="1:11" ht="16.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</row>
    <row r="928" spans="1:11" ht="16.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</row>
    <row r="929" spans="1:11" ht="16.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</row>
    <row r="930" spans="1:11" ht="16.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</row>
    <row r="931" spans="1:11" ht="16.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</row>
    <row r="932" spans="1:11" ht="16.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</row>
    <row r="933" spans="1:11" ht="16.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</row>
    <row r="934" spans="1:11" ht="16.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</row>
    <row r="935" spans="1:11" ht="16.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</row>
    <row r="936" spans="1:11" ht="16.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</row>
    <row r="937" spans="1:11" ht="16.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</row>
    <row r="938" spans="1:11" ht="16.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</row>
    <row r="939" spans="1:11" ht="16.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</row>
    <row r="940" spans="1:11" ht="16.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</row>
    <row r="941" spans="1:11" ht="16.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</row>
    <row r="942" spans="1:11" ht="16.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</row>
    <row r="943" spans="1:11" ht="16.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</row>
    <row r="944" spans="1:11" ht="16.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</row>
    <row r="945" spans="1:11" ht="16.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</row>
    <row r="946" spans="1:11" ht="16.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</row>
    <row r="947" spans="1:11" ht="16.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</row>
    <row r="948" spans="1:11" ht="16.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</row>
    <row r="949" spans="1:11" ht="16.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</row>
    <row r="950" spans="1:11" ht="16.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</row>
    <row r="951" spans="1:11" ht="16.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</row>
    <row r="952" spans="1:11" ht="16.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</row>
    <row r="953" spans="1:11" ht="16.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</row>
    <row r="954" spans="1:11" ht="16.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</row>
    <row r="955" spans="1:11" ht="16.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</row>
    <row r="956" spans="1:11" ht="16.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</row>
    <row r="957" spans="1:11" ht="16.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</row>
    <row r="958" spans="1:11" ht="16.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</row>
    <row r="959" spans="1:11" ht="16.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</row>
    <row r="960" spans="1:11" ht="16.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</row>
    <row r="961" spans="1:11" ht="16.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</row>
    <row r="962" spans="1:11" ht="16.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</row>
    <row r="963" spans="1:11" ht="16.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</row>
    <row r="964" spans="1:11" ht="16.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</row>
    <row r="965" spans="1:11" ht="16.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</row>
    <row r="966" spans="1:11" ht="16.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</row>
    <row r="967" spans="1:11" ht="16.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</row>
    <row r="968" spans="1:11" ht="16.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</row>
    <row r="969" spans="1:11" ht="16.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</row>
    <row r="970" spans="1:11" ht="16.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</row>
    <row r="971" spans="1:11" ht="16.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</row>
    <row r="972" spans="1:11" ht="16.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</row>
    <row r="973" spans="1:11" ht="16.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</row>
    <row r="974" spans="1:11" ht="16.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</row>
    <row r="975" spans="1:11" ht="16.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</row>
    <row r="976" spans="1:11" ht="16.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</row>
    <row r="977" spans="1:11" ht="16.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</row>
    <row r="978" spans="1:11" ht="16.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</row>
    <row r="979" spans="1:11" ht="16.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</row>
    <row r="980" spans="1:11" ht="16.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</row>
    <row r="981" spans="1:11" ht="16.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</row>
    <row r="982" spans="1:11" ht="16.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</row>
    <row r="983" spans="1:11" ht="16.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</row>
    <row r="984" spans="1:11" ht="16.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</row>
    <row r="985" spans="1:11" ht="16.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</row>
    <row r="986" spans="1:11" ht="16.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</row>
    <row r="987" spans="1:11" ht="16.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</row>
    <row r="988" spans="1:11" ht="16.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</row>
    <row r="989" spans="1:11" ht="16.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</row>
    <row r="990" spans="1:11" ht="16.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</row>
    <row r="991" spans="1:11" ht="16.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</row>
    <row r="992" spans="1:11" ht="16.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</row>
    <row r="993" spans="1:11" ht="16.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</row>
    <row r="994" spans="1:11" ht="16.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</row>
    <row r="995" spans="1:11" ht="16.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</row>
    <row r="996" spans="1:11" ht="16.5" customHeight="1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</row>
    <row r="997" spans="1:11" ht="16.5" customHeight="1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</row>
    <row r="998" spans="1:11" ht="16.5" customHeight="1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</row>
    <row r="999" spans="1:11" ht="16.5" customHeight="1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</row>
    <row r="1000" spans="1:11" ht="16.5" customHeight="1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</row>
  </sheetData>
  <mergeCells count="8">
    <mergeCell ref="O36:Q36"/>
    <mergeCell ref="R36:T36"/>
    <mergeCell ref="B12:F12"/>
    <mergeCell ref="G12:H12"/>
    <mergeCell ref="B33:D33"/>
    <mergeCell ref="E33:G33"/>
    <mergeCell ref="H33:J33"/>
    <mergeCell ref="L36:N36"/>
  </mergeCells>
  <phoneticPr fontId="2" type="noConversion"/>
  <conditionalFormatting sqref="X38:X45">
    <cfRule type="containsText" dxfId="3" priority="4" operator="containsText" text="False">
      <formula>NOT(ISERROR(SEARCH("False",X38)))</formula>
    </cfRule>
  </conditionalFormatting>
  <conditionalFormatting sqref="Y38:Y45">
    <cfRule type="containsText" dxfId="2" priority="3" operator="containsText" text="False">
      <formula>NOT(ISERROR(SEARCH("False",Y38)))</formula>
    </cfRule>
  </conditionalFormatting>
  <conditionalFormatting sqref="X46">
    <cfRule type="containsText" dxfId="1" priority="2" operator="containsText" text="False">
      <formula>NOT(ISERROR(SEARCH("False",X46)))</formula>
    </cfRule>
  </conditionalFormatting>
  <conditionalFormatting sqref="Y46">
    <cfRule type="containsText" dxfId="0" priority="1" operator="containsText" text="False">
      <formula>NOT(ISERROR(SEARCH("False",Y46)))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시트5</vt:lpstr>
      <vt:lpstr>시트2</vt:lpstr>
      <vt:lpstr>std calc</vt:lpstr>
      <vt:lpstr>mtrl calc</vt:lpstr>
      <vt:lpstr>mtrl calc (2)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READER</dc:creator>
  <cp:lastModifiedBy>Microsoft Office 사용자</cp:lastModifiedBy>
  <dcterms:created xsi:type="dcterms:W3CDTF">2017-01-20T00:36:14Z</dcterms:created>
  <dcterms:modified xsi:type="dcterms:W3CDTF">2017-06-24T07:41:27Z</dcterms:modified>
</cp:coreProperties>
</file>