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rgeM\Documents\GitHub\olt-advanced-statistics-for-business-analytics\forecasting-and-time-series\"/>
    </mc:Choice>
  </mc:AlternateContent>
  <xr:revisionPtr revIDLastSave="0" documentId="13_ncr:1_{EEDCFB96-7423-41A8-9F10-FB6B0FEF6A30}" xr6:coauthVersionLast="45" xr6:coauthVersionMax="45" xr10:uidLastSave="{00000000-0000-0000-0000-000000000000}"/>
  <bookViews>
    <workbookView xWindow="-120" yWindow="-120" windowWidth="29040" windowHeight="16440" activeTab="4" xr2:uid="{00000000-000D-0000-FFFF-FFFF00000000}"/>
  </bookViews>
  <sheets>
    <sheet name="Icecream" sheetId="1" r:id="rId1"/>
    <sheet name="Sheet2" sheetId="5" r:id="rId2"/>
    <sheet name="forecast-sheet" sheetId="4" r:id="rId3"/>
    <sheet name="e-smooth" sheetId="3" r:id="rId4"/>
    <sheet name="forecast-sheet (2)" sheetId="6" r:id="rId5"/>
  </sheets>
  <definedNames>
    <definedName name="solver_adj" localSheetId="2" hidden="1">'forecast-sheet'!$D$1</definedName>
    <definedName name="solver_adj" localSheetId="4" hidden="1">'forecast-sheet (2)'!$C$1</definedName>
    <definedName name="solver_cvg" localSheetId="2" hidden="1">0.0001</definedName>
    <definedName name="solver_cvg" localSheetId="4" hidden="1">0.0001</definedName>
    <definedName name="solver_drv" localSheetId="2" hidden="1">1</definedName>
    <definedName name="solver_drv" localSheetId="4" hidden="1">1</definedName>
    <definedName name="solver_eng" localSheetId="2" hidden="1">1</definedName>
    <definedName name="solver_eng" localSheetId="4" hidden="1">1</definedName>
    <definedName name="solver_est" localSheetId="2" hidden="1">1</definedName>
    <definedName name="solver_est" localSheetId="4" hidden="1">1</definedName>
    <definedName name="solver_itr" localSheetId="2" hidden="1">2147483647</definedName>
    <definedName name="solver_itr" localSheetId="4" hidden="1">2147483647</definedName>
    <definedName name="solver_lhs1" localSheetId="4" hidden="1">'forecast-sheet (2)'!$C$1</definedName>
    <definedName name="solver_mip" localSheetId="2" hidden="1">2147483647</definedName>
    <definedName name="solver_mip" localSheetId="4" hidden="1">2147483647</definedName>
    <definedName name="solver_mni" localSheetId="2" hidden="1">30</definedName>
    <definedName name="solver_mni" localSheetId="4" hidden="1">30</definedName>
    <definedName name="solver_mrt" localSheetId="2" hidden="1">0.075</definedName>
    <definedName name="solver_mrt" localSheetId="4" hidden="1">0.075</definedName>
    <definedName name="solver_msl" localSheetId="2" hidden="1">2</definedName>
    <definedName name="solver_msl" localSheetId="4" hidden="1">2</definedName>
    <definedName name="solver_neg" localSheetId="2" hidden="1">1</definedName>
    <definedName name="solver_neg" localSheetId="4" hidden="1">1</definedName>
    <definedName name="solver_nod" localSheetId="2" hidden="1">2147483647</definedName>
    <definedName name="solver_nod" localSheetId="4" hidden="1">2147483647</definedName>
    <definedName name="solver_num" localSheetId="2" hidden="1">0</definedName>
    <definedName name="solver_num" localSheetId="4" hidden="1">1</definedName>
    <definedName name="solver_nwt" localSheetId="2" hidden="1">1</definedName>
    <definedName name="solver_nwt" localSheetId="4" hidden="1">1</definedName>
    <definedName name="solver_opt" localSheetId="2" hidden="1">'forecast-sheet'!$I$2</definedName>
    <definedName name="solver_opt" localSheetId="4" hidden="1">'forecast-sheet (2)'!$G$2</definedName>
    <definedName name="solver_pre" localSheetId="2" hidden="1">0.000001</definedName>
    <definedName name="solver_pre" localSheetId="4" hidden="1">0.000001</definedName>
    <definedName name="solver_rbv" localSheetId="2" hidden="1">1</definedName>
    <definedName name="solver_rbv" localSheetId="4" hidden="1">1</definedName>
    <definedName name="solver_rel1" localSheetId="4" hidden="1">1</definedName>
    <definedName name="solver_rhs1" localSheetId="4" hidden="1">1</definedName>
    <definedName name="solver_rlx" localSheetId="2" hidden="1">2</definedName>
    <definedName name="solver_rlx" localSheetId="4" hidden="1">2</definedName>
    <definedName name="solver_rsd" localSheetId="2" hidden="1">0</definedName>
    <definedName name="solver_rsd" localSheetId="4" hidden="1">0</definedName>
    <definedName name="solver_scl" localSheetId="2" hidden="1">1</definedName>
    <definedName name="solver_scl" localSheetId="4" hidden="1">1</definedName>
    <definedName name="solver_sho" localSheetId="2" hidden="1">2</definedName>
    <definedName name="solver_sho" localSheetId="4" hidden="1">2</definedName>
    <definedName name="solver_ssz" localSheetId="2" hidden="1">100</definedName>
    <definedName name="solver_ssz" localSheetId="4" hidden="1">100</definedName>
    <definedName name="solver_tim" localSheetId="2" hidden="1">2147483647</definedName>
    <definedName name="solver_tim" localSheetId="4" hidden="1">2147483647</definedName>
    <definedName name="solver_tol" localSheetId="2" hidden="1">0.01</definedName>
    <definedName name="solver_tol" localSheetId="4" hidden="1">0.01</definedName>
    <definedName name="solver_typ" localSheetId="2" hidden="1">2</definedName>
    <definedName name="solver_typ" localSheetId="4" hidden="1">2</definedName>
    <definedName name="solver_val" localSheetId="2" hidden="1">0</definedName>
    <definedName name="solver_val" localSheetId="4" hidden="1">0</definedName>
    <definedName name="solver_ver" localSheetId="2" hidden="1">3</definedName>
    <definedName name="solver_ver" localSheetId="4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" i="6" l="1"/>
  <c r="C5" i="6" l="1"/>
  <c r="D4" i="6"/>
  <c r="C4" i="4"/>
  <c r="D4" i="4" s="1"/>
  <c r="E4" i="4" s="1"/>
  <c r="C5" i="4"/>
  <c r="C6" i="4" s="1"/>
  <c r="C7" i="4" s="1"/>
  <c r="C8" i="4" s="1"/>
  <c r="C9" i="4" s="1"/>
  <c r="C10" i="4" s="1"/>
  <c r="C11" i="4" s="1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C25" i="4" s="1"/>
  <c r="C26" i="4" s="1"/>
  <c r="C27" i="4" s="1"/>
  <c r="C28" i="4" s="1"/>
  <c r="C29" i="4" s="1"/>
  <c r="C30" i="4" s="1"/>
  <c r="C31" i="4" s="1"/>
  <c r="C32" i="4" s="1"/>
  <c r="C6" i="6" l="1"/>
  <c r="D5" i="6"/>
  <c r="F4" i="4"/>
  <c r="D5" i="4"/>
  <c r="D6" i="4" s="1"/>
  <c r="D7" i="4" s="1"/>
  <c r="D8" i="4" s="1"/>
  <c r="D9" i="4" s="1"/>
  <c r="D10" i="4" s="1"/>
  <c r="D11" i="4" s="1"/>
  <c r="D12" i="4" s="1"/>
  <c r="D13" i="4" s="1"/>
  <c r="D14" i="4" s="1"/>
  <c r="D15" i="4" s="1"/>
  <c r="D16" i="4" s="1"/>
  <c r="D17" i="4" s="1"/>
  <c r="D18" i="4" s="1"/>
  <c r="D19" i="4" s="1"/>
  <c r="D20" i="4" s="1"/>
  <c r="D21" i="4" s="1"/>
  <c r="D22" i="4" s="1"/>
  <c r="D23" i="4" s="1"/>
  <c r="D24" i="4" s="1"/>
  <c r="D25" i="4" s="1"/>
  <c r="D26" i="4" s="1"/>
  <c r="D27" i="4" s="1"/>
  <c r="D28" i="4" s="1"/>
  <c r="D29" i="4" s="1"/>
  <c r="D30" i="4" s="1"/>
  <c r="D31" i="4" s="1"/>
  <c r="D32" i="4" s="1"/>
  <c r="E32" i="4" s="1"/>
  <c r="C7" i="6" l="1"/>
  <c r="D6" i="6"/>
  <c r="E10" i="4"/>
  <c r="F6" i="4"/>
  <c r="E5" i="4"/>
  <c r="F5" i="4"/>
  <c r="F7" i="4"/>
  <c r="F10" i="4"/>
  <c r="E8" i="4"/>
  <c r="F8" i="4"/>
  <c r="E6" i="4"/>
  <c r="E7" i="4"/>
  <c r="E22" i="4"/>
  <c r="E12" i="4"/>
  <c r="F20" i="4"/>
  <c r="F12" i="4"/>
  <c r="E16" i="4"/>
  <c r="F14" i="4"/>
  <c r="E24" i="4"/>
  <c r="F13" i="4"/>
  <c r="F21" i="4"/>
  <c r="F15" i="4"/>
  <c r="F29" i="4"/>
  <c r="F18" i="4"/>
  <c r="E28" i="4"/>
  <c r="E19" i="4"/>
  <c r="F28" i="4"/>
  <c r="E17" i="4"/>
  <c r="F9" i="4"/>
  <c r="E14" i="4"/>
  <c r="E23" i="4"/>
  <c r="E25" i="4"/>
  <c r="E18" i="4"/>
  <c r="E27" i="4"/>
  <c r="F11" i="4"/>
  <c r="E11" i="4"/>
  <c r="E31" i="4"/>
  <c r="F25" i="4"/>
  <c r="F22" i="4"/>
  <c r="F24" i="4"/>
  <c r="F23" i="4"/>
  <c r="F32" i="4"/>
  <c r="E26" i="4"/>
  <c r="F30" i="4"/>
  <c r="F19" i="4"/>
  <c r="E13" i="4"/>
  <c r="F17" i="4"/>
  <c r="E29" i="4"/>
  <c r="F26" i="4"/>
  <c r="F31" i="4"/>
  <c r="E30" i="4"/>
  <c r="E15" i="4"/>
  <c r="E20" i="4"/>
  <c r="F27" i="4"/>
  <c r="F16" i="4"/>
  <c r="E21" i="4"/>
  <c r="E9" i="4"/>
  <c r="D7" i="6" l="1"/>
  <c r="C8" i="6"/>
  <c r="I2" i="4"/>
  <c r="C9" i="6" l="1"/>
  <c r="D8" i="6"/>
  <c r="A4" i="4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C33" i="5"/>
  <c r="H3" i="5"/>
  <c r="C34" i="5"/>
  <c r="H4" i="5"/>
  <c r="C35" i="5"/>
  <c r="H5" i="5"/>
  <c r="H7" i="5"/>
  <c r="H8" i="5"/>
  <c r="H2" i="5"/>
  <c r="C36" i="5"/>
  <c r="H6" i="5"/>
  <c r="C37" i="5"/>
  <c r="C38" i="5"/>
  <c r="C32" i="5"/>
  <c r="C39" i="5"/>
  <c r="D9" i="6" l="1"/>
  <c r="C10" i="6"/>
  <c r="C3" i="3"/>
  <c r="C4" i="3" s="1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E32" i="5"/>
  <c r="D35" i="5"/>
  <c r="D32" i="5"/>
  <c r="E35" i="5"/>
  <c r="E38" i="5"/>
  <c r="E34" i="5"/>
  <c r="E36" i="5"/>
  <c r="D38" i="5"/>
  <c r="D34" i="5"/>
  <c r="E39" i="5"/>
  <c r="D37" i="5"/>
  <c r="D33" i="5"/>
  <c r="E37" i="5"/>
  <c r="E33" i="5"/>
  <c r="D39" i="5"/>
  <c r="D36" i="5"/>
  <c r="C11" i="6" l="1"/>
  <c r="D10" i="6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C12" i="6" l="1"/>
  <c r="D11" i="6"/>
  <c r="C13" i="6" l="1"/>
  <c r="D12" i="6"/>
  <c r="C14" i="6" l="1"/>
  <c r="D13" i="6"/>
  <c r="D14" i="6" l="1"/>
  <c r="C15" i="6"/>
  <c r="C16" i="6" l="1"/>
  <c r="D15" i="6"/>
  <c r="C17" i="6" l="1"/>
  <c r="D16" i="6"/>
  <c r="D17" i="6" l="1"/>
  <c r="C18" i="6"/>
  <c r="C19" i="6" l="1"/>
  <c r="D18" i="6"/>
  <c r="C20" i="6" l="1"/>
  <c r="D19" i="6"/>
  <c r="D20" i="6" l="1"/>
  <c r="C21" i="6"/>
  <c r="D21" i="6" l="1"/>
  <c r="C22" i="6"/>
  <c r="D22" i="6" l="1"/>
  <c r="C23" i="6"/>
  <c r="D23" i="6" l="1"/>
  <c r="C24" i="6"/>
  <c r="D24" i="6" l="1"/>
  <c r="C25" i="6"/>
  <c r="D25" i="6" l="1"/>
  <c r="C26" i="6"/>
  <c r="C27" i="6" l="1"/>
  <c r="D26" i="6"/>
  <c r="D27" i="6" l="1"/>
  <c r="C28" i="6"/>
  <c r="D28" i="6" l="1"/>
  <c r="C29" i="6"/>
  <c r="C30" i="6" l="1"/>
  <c r="D29" i="6"/>
  <c r="C31" i="6" l="1"/>
  <c r="D30" i="6"/>
  <c r="D31" i="6" l="1"/>
  <c r="C32" i="6"/>
  <c r="C33" i="6" s="1"/>
  <c r="C34" i="6" l="1"/>
  <c r="D33" i="6"/>
  <c r="D32" i="6"/>
  <c r="D34" i="6" l="1"/>
  <c r="C35" i="6"/>
  <c r="C36" i="6" l="1"/>
  <c r="D35" i="6"/>
  <c r="D36" i="6" l="1"/>
  <c r="C37" i="6"/>
  <c r="C38" i="6" l="1"/>
  <c r="D37" i="6"/>
  <c r="D38" i="6" l="1"/>
  <c r="C39" i="6"/>
  <c r="D39" i="6" l="1"/>
  <c r="C40" i="6"/>
  <c r="C41" i="6" l="1"/>
  <c r="D40" i="6"/>
  <c r="C42" i="6" l="1"/>
  <c r="D41" i="6"/>
  <c r="D42" i="6" l="1"/>
  <c r="C43" i="6"/>
  <c r="D43" i="6" l="1"/>
  <c r="C44" i="6"/>
  <c r="C45" i="6" l="1"/>
  <c r="D44" i="6"/>
  <c r="D45" i="6" l="1"/>
  <c r="C46" i="6"/>
  <c r="D46" i="6" l="1"/>
  <c r="C47" i="6"/>
  <c r="C48" i="6" l="1"/>
  <c r="D47" i="6"/>
  <c r="C49" i="6" l="1"/>
  <c r="D48" i="6"/>
  <c r="C50" i="6" l="1"/>
  <c r="D49" i="6"/>
  <c r="C51" i="6" l="1"/>
  <c r="D50" i="6"/>
  <c r="C52" i="6" l="1"/>
  <c r="D51" i="6"/>
  <c r="C53" i="6" l="1"/>
  <c r="D52" i="6"/>
  <c r="D53" i="6" l="1"/>
  <c r="C54" i="6"/>
  <c r="D54" i="6" l="1"/>
  <c r="C55" i="6"/>
  <c r="D55" i="6" l="1"/>
  <c r="C56" i="6"/>
  <c r="D56" i="6" l="1"/>
  <c r="C57" i="6"/>
  <c r="D57" i="6" l="1"/>
  <c r="C58" i="6"/>
  <c r="C59" i="6" l="1"/>
  <c r="D58" i="6"/>
  <c r="C60" i="6" l="1"/>
  <c r="D59" i="6"/>
  <c r="D60" i="6" l="1"/>
  <c r="C61" i="6"/>
  <c r="C62" i="6" l="1"/>
  <c r="D61" i="6"/>
  <c r="C63" i="6" l="1"/>
  <c r="D62" i="6"/>
  <c r="C64" i="6" l="1"/>
  <c r="D63" i="6"/>
  <c r="D64" i="6" l="1"/>
  <c r="C65" i="6"/>
  <c r="C66" i="6" l="1"/>
  <c r="D65" i="6"/>
  <c r="C67" i="6" l="1"/>
  <c r="D66" i="6"/>
  <c r="D67" i="6" l="1"/>
  <c r="C68" i="6"/>
  <c r="C69" i="6" l="1"/>
  <c r="D68" i="6"/>
  <c r="D69" i="6" l="1"/>
  <c r="C70" i="6"/>
  <c r="D70" i="6" l="1"/>
  <c r="C71" i="6"/>
  <c r="C72" i="6" l="1"/>
  <c r="D71" i="6"/>
  <c r="C73" i="6" l="1"/>
  <c r="D72" i="6"/>
  <c r="D73" i="6" l="1"/>
  <c r="C74" i="6"/>
  <c r="C75" i="6" l="1"/>
  <c r="D74" i="6"/>
  <c r="D75" i="6" l="1"/>
  <c r="C76" i="6"/>
  <c r="D76" i="6" l="1"/>
  <c r="C77" i="6"/>
  <c r="D77" i="6" l="1"/>
  <c r="C78" i="6"/>
  <c r="D78" i="6" l="1"/>
  <c r="C79" i="6"/>
  <c r="C80" i="6" l="1"/>
  <c r="D79" i="6"/>
  <c r="D80" i="6" l="1"/>
  <c r="C81" i="6"/>
  <c r="D81" i="6" l="1"/>
  <c r="C82" i="6"/>
  <c r="C83" i="6" l="1"/>
  <c r="D82" i="6"/>
  <c r="D83" i="6" l="1"/>
  <c r="C84" i="6"/>
  <c r="D84" i="6" l="1"/>
  <c r="C85" i="6"/>
  <c r="D85" i="6" l="1"/>
  <c r="C86" i="6"/>
  <c r="D86" i="6" l="1"/>
  <c r="C87" i="6"/>
  <c r="D87" i="6" l="1"/>
  <c r="C88" i="6"/>
  <c r="D88" i="6" l="1"/>
  <c r="C89" i="6"/>
  <c r="C90" i="6" l="1"/>
  <c r="D89" i="6"/>
  <c r="C91" i="6" l="1"/>
  <c r="D90" i="6"/>
  <c r="D91" i="6" l="1"/>
  <c r="C92" i="6"/>
  <c r="D92" i="6" l="1"/>
  <c r="C93" i="6"/>
  <c r="D93" i="6" l="1"/>
  <c r="C94" i="6"/>
  <c r="C95" i="6" l="1"/>
  <c r="D94" i="6"/>
  <c r="C96" i="6" l="1"/>
  <c r="D95" i="6"/>
  <c r="C97" i="6" l="1"/>
  <c r="D96" i="6"/>
  <c r="D97" i="6" l="1"/>
  <c r="C98" i="6"/>
  <c r="D98" i="6" l="1"/>
  <c r="C99" i="6"/>
  <c r="C100" i="6" l="1"/>
  <c r="D99" i="6"/>
  <c r="C101" i="6" l="1"/>
  <c r="D100" i="6"/>
  <c r="D101" i="6" l="1"/>
  <c r="C102" i="6"/>
  <c r="D102" i="6" l="1"/>
  <c r="C103" i="6"/>
  <c r="D103" i="6" l="1"/>
  <c r="C104" i="6"/>
  <c r="D104" i="6" l="1"/>
  <c r="C105" i="6"/>
  <c r="C106" i="6" l="1"/>
  <c r="D105" i="6"/>
  <c r="D106" i="6" l="1"/>
  <c r="C107" i="6"/>
  <c r="D107" i="6" l="1"/>
  <c r="C108" i="6"/>
  <c r="C109" i="6" l="1"/>
  <c r="D108" i="6"/>
  <c r="C110" i="6" l="1"/>
  <c r="D109" i="6"/>
  <c r="D110" i="6" l="1"/>
  <c r="C111" i="6"/>
  <c r="C112" i="6" l="1"/>
  <c r="D111" i="6"/>
  <c r="D112" i="6" l="1"/>
  <c r="C113" i="6"/>
  <c r="D113" i="6" l="1"/>
  <c r="C114" i="6"/>
  <c r="C115" i="6" l="1"/>
  <c r="D114" i="6"/>
  <c r="C116" i="6" l="1"/>
  <c r="D115" i="6"/>
  <c r="D116" i="6" l="1"/>
  <c r="C117" i="6"/>
  <c r="D117" i="6" l="1"/>
  <c r="C118" i="6"/>
  <c r="C119" i="6" l="1"/>
  <c r="D118" i="6"/>
  <c r="C120" i="6" l="1"/>
  <c r="D119" i="6"/>
  <c r="D120" i="6" l="1"/>
  <c r="C121" i="6"/>
  <c r="C122" i="6" l="1"/>
  <c r="D121" i="6"/>
  <c r="C123" i="6" l="1"/>
  <c r="D122" i="6"/>
  <c r="C124" i="6" l="1"/>
  <c r="D123" i="6"/>
  <c r="D124" i="6" l="1"/>
  <c r="C125" i="6"/>
  <c r="C126" i="6" l="1"/>
  <c r="D125" i="6"/>
  <c r="D126" i="6" l="1"/>
  <c r="C127" i="6"/>
  <c r="D127" i="6" l="1"/>
  <c r="C128" i="6"/>
  <c r="C129" i="6" l="1"/>
  <c r="D128" i="6"/>
  <c r="D129" i="6" l="1"/>
  <c r="C130" i="6"/>
  <c r="D130" i="6" l="1"/>
  <c r="C131" i="6"/>
  <c r="C132" i="6" l="1"/>
  <c r="D131" i="6"/>
  <c r="D132" i="6" l="1"/>
  <c r="C133" i="6"/>
  <c r="C134" i="6" l="1"/>
  <c r="D133" i="6"/>
  <c r="D134" i="6" l="1"/>
  <c r="C135" i="6"/>
  <c r="D135" i="6" l="1"/>
  <c r="C136" i="6"/>
  <c r="D136" i="6" l="1"/>
  <c r="C137" i="6"/>
  <c r="C138" i="6" l="1"/>
  <c r="D137" i="6"/>
  <c r="C139" i="6" l="1"/>
  <c r="D138" i="6"/>
  <c r="C140" i="6" l="1"/>
  <c r="D139" i="6"/>
  <c r="D140" i="6" l="1"/>
  <c r="C141" i="6"/>
  <c r="C142" i="6" l="1"/>
  <c r="D141" i="6"/>
  <c r="D142" i="6" l="1"/>
  <c r="C143" i="6"/>
  <c r="D143" i="6" l="1"/>
  <c r="C144" i="6"/>
  <c r="D144" i="6" l="1"/>
  <c r="C145" i="6"/>
  <c r="D145" i="6" l="1"/>
  <c r="C146" i="6"/>
  <c r="D146" i="6" l="1"/>
  <c r="C147" i="6"/>
  <c r="C148" i="6" l="1"/>
  <c r="D147" i="6"/>
  <c r="D148" i="6" l="1"/>
  <c r="C149" i="6"/>
  <c r="D149" i="6" l="1"/>
  <c r="C150" i="6"/>
  <c r="D150" i="6" l="1"/>
  <c r="C151" i="6"/>
  <c r="C152" i="6" l="1"/>
  <c r="D151" i="6"/>
  <c r="D152" i="6" l="1"/>
  <c r="C153" i="6"/>
  <c r="D153" i="6" l="1"/>
  <c r="C154" i="6"/>
  <c r="D154" i="6" l="1"/>
  <c r="C155" i="6"/>
  <c r="C156" i="6" l="1"/>
  <c r="D155" i="6"/>
  <c r="D156" i="6" l="1"/>
  <c r="C157" i="6"/>
  <c r="C158" i="6" l="1"/>
  <c r="D157" i="6"/>
  <c r="D158" i="6" l="1"/>
  <c r="C159" i="6"/>
  <c r="D159" i="6" l="1"/>
  <c r="C160" i="6"/>
  <c r="D160" i="6" l="1"/>
  <c r="C161" i="6"/>
  <c r="C162" i="6" l="1"/>
  <c r="D161" i="6"/>
  <c r="D162" i="6" l="1"/>
  <c r="C163" i="6"/>
  <c r="C164" i="6" l="1"/>
  <c r="D163" i="6"/>
  <c r="C165" i="6" l="1"/>
  <c r="D164" i="6"/>
  <c r="C166" i="6" l="1"/>
  <c r="D165" i="6"/>
  <c r="D166" i="6" l="1"/>
  <c r="C167" i="6"/>
  <c r="D167" i="6" l="1"/>
  <c r="C168" i="6"/>
  <c r="D168" i="6" l="1"/>
  <c r="C169" i="6"/>
  <c r="C170" i="6" l="1"/>
  <c r="D169" i="6"/>
  <c r="D170" i="6" l="1"/>
  <c r="G2" i="6" s="1"/>
  <c r="C171" i="6"/>
</calcChain>
</file>

<file path=xl/sharedStrings.xml><?xml version="1.0" encoding="utf-8"?>
<sst xmlns="http://schemas.openxmlformats.org/spreadsheetml/2006/main" count="198" uniqueCount="188">
  <si>
    <t>cons</t>
  </si>
  <si>
    <t>Date</t>
  </si>
  <si>
    <t>Forecast(cons)</t>
  </si>
  <si>
    <t>Lower Confidence Bound(cons)</t>
  </si>
  <si>
    <t>Upper Confidence Bound(cons)</t>
  </si>
  <si>
    <t>forecast</t>
  </si>
  <si>
    <t>Statistic</t>
  </si>
  <si>
    <t>Value</t>
  </si>
  <si>
    <t>Alpha</t>
  </si>
  <si>
    <t>Beta</t>
  </si>
  <si>
    <t>Gamma</t>
  </si>
  <si>
    <t>MASE</t>
  </si>
  <si>
    <t>SMAPE</t>
  </si>
  <si>
    <t>MAE</t>
  </si>
  <si>
    <t>RMSE</t>
  </si>
  <si>
    <t>forecast error</t>
  </si>
  <si>
    <t>MAPE</t>
  </si>
  <si>
    <t>abs % error</t>
  </si>
  <si>
    <t>Q1 1960</t>
  </si>
  <si>
    <t>Q2 1960</t>
  </si>
  <si>
    <t>Q3 1960</t>
  </si>
  <si>
    <t>Q4 1960</t>
  </si>
  <si>
    <t>Q1 1961</t>
  </si>
  <si>
    <t>Q2 1961</t>
  </si>
  <si>
    <t>Q3 1961</t>
  </si>
  <si>
    <t>Q4 1961</t>
  </si>
  <si>
    <t>Q1 1962</t>
  </si>
  <si>
    <t>Q2 1962</t>
  </si>
  <si>
    <t>Q3 1962</t>
  </si>
  <si>
    <t>Q4 1962</t>
  </si>
  <si>
    <t>Q1 1963</t>
  </si>
  <si>
    <t>Q2 1963</t>
  </si>
  <si>
    <t>Q3 1963</t>
  </si>
  <si>
    <t>Q4 1963</t>
  </si>
  <si>
    <t>Q1 1964</t>
  </si>
  <si>
    <t>Q2 1964</t>
  </si>
  <si>
    <t>Q3 1964</t>
  </si>
  <si>
    <t>Q4 1964</t>
  </si>
  <si>
    <t>Q1 1965</t>
  </si>
  <si>
    <t>Q2 1965</t>
  </si>
  <si>
    <t>Q3 1965</t>
  </si>
  <si>
    <t>Q4 1965</t>
  </si>
  <si>
    <t>Q1 1966</t>
  </si>
  <si>
    <t>Q2 1966</t>
  </si>
  <si>
    <t>Q3 1966</t>
  </si>
  <si>
    <t>Q4 1966</t>
  </si>
  <si>
    <t>Q1 1967</t>
  </si>
  <si>
    <t>Q2 1967</t>
  </si>
  <si>
    <t>Q3 1967</t>
  </si>
  <si>
    <t>Q4 1967</t>
  </si>
  <si>
    <t>Q1 1968</t>
  </si>
  <si>
    <t>Q2 1968</t>
  </si>
  <si>
    <t>Q3 1968</t>
  </si>
  <si>
    <t>Q4 1968</t>
  </si>
  <si>
    <t>Q1 1969</t>
  </si>
  <si>
    <t>Q2 1969</t>
  </si>
  <si>
    <t>Q3 1969</t>
  </si>
  <si>
    <t>Q4 1969</t>
  </si>
  <si>
    <t>Q1 1970</t>
  </si>
  <si>
    <t>Q2 1970</t>
  </si>
  <si>
    <t>Q3 1970</t>
  </si>
  <si>
    <t>Q4 1970</t>
  </si>
  <si>
    <t>Q1 1971</t>
  </si>
  <si>
    <t>Q2 1971</t>
  </si>
  <si>
    <t>Q3 1971</t>
  </si>
  <si>
    <t>Q4 1971</t>
  </si>
  <si>
    <t>Q1 1972</t>
  </si>
  <si>
    <t>Q2 1972</t>
  </si>
  <si>
    <t>Q3 1972</t>
  </si>
  <si>
    <t>Q4 1972</t>
  </si>
  <si>
    <t>Q1 1973</t>
  </si>
  <si>
    <t>Q2 1973</t>
  </si>
  <si>
    <t>Q3 1973</t>
  </si>
  <si>
    <t>Q4 1973</t>
  </si>
  <si>
    <t>Q1 1974</t>
  </si>
  <si>
    <t>Q2 1974</t>
  </si>
  <si>
    <t>Q3 1974</t>
  </si>
  <si>
    <t>Q4 1974</t>
  </si>
  <si>
    <t>Q1 1975</t>
  </si>
  <si>
    <t>Q2 1975</t>
  </si>
  <si>
    <t>Q3 1975</t>
  </si>
  <si>
    <t>Q4 1975</t>
  </si>
  <si>
    <t>Q1 1976</t>
  </si>
  <si>
    <t>Q2 1976</t>
  </si>
  <si>
    <t>Q3 1976</t>
  </si>
  <si>
    <t>Q4 1976</t>
  </si>
  <si>
    <t>Q1 1977</t>
  </si>
  <si>
    <t>Q2 1977</t>
  </si>
  <si>
    <t>Q3 1977</t>
  </si>
  <si>
    <t>Q4 1977</t>
  </si>
  <si>
    <t>Q1 1978</t>
  </si>
  <si>
    <t>Q2 1978</t>
  </si>
  <si>
    <t>Q3 1978</t>
  </si>
  <si>
    <t>Q4 1978</t>
  </si>
  <si>
    <t>Q1 1979</t>
  </si>
  <si>
    <t>Q2 1979</t>
  </si>
  <si>
    <t>Q3 1979</t>
  </si>
  <si>
    <t>Q4 1979</t>
  </si>
  <si>
    <t>Q1 1980</t>
  </si>
  <si>
    <t>Q2 1980</t>
  </si>
  <si>
    <t>Q3 1980</t>
  </si>
  <si>
    <t>Q4 1980</t>
  </si>
  <si>
    <t>Q1 1981</t>
  </si>
  <si>
    <t>Q2 1981</t>
  </si>
  <si>
    <t>Q3 1981</t>
  </si>
  <si>
    <t>Q4 1981</t>
  </si>
  <si>
    <t>Q1 1982</t>
  </si>
  <si>
    <t>Q2 1982</t>
  </si>
  <si>
    <t>Q3 1982</t>
  </si>
  <si>
    <t>Q4 1982</t>
  </si>
  <si>
    <t>Q1 1983</t>
  </si>
  <si>
    <t>Q2 1983</t>
  </si>
  <si>
    <t>Q3 1983</t>
  </si>
  <si>
    <t>Q4 1983</t>
  </si>
  <si>
    <t>Q1 1984</t>
  </si>
  <si>
    <t>Q2 1984</t>
  </si>
  <si>
    <t>Q3 1984</t>
  </si>
  <si>
    <t>Q4 1984</t>
  </si>
  <si>
    <t>Q1 1985</t>
  </si>
  <si>
    <t>Q2 1985</t>
  </si>
  <si>
    <t>Q3 1985</t>
  </si>
  <si>
    <t>Q4 1985</t>
  </si>
  <si>
    <t>Q1 1986</t>
  </si>
  <si>
    <t>Q2 1986</t>
  </si>
  <si>
    <t>Q3 1986</t>
  </si>
  <si>
    <t>Q4 1986</t>
  </si>
  <si>
    <t>Q1 1987</t>
  </si>
  <si>
    <t>Q2 1987</t>
  </si>
  <si>
    <t>Q3 1987</t>
  </si>
  <si>
    <t>Q4 1987</t>
  </si>
  <si>
    <t>Q1 1988</t>
  </si>
  <si>
    <t>Q2 1988</t>
  </si>
  <si>
    <t>Q3 1988</t>
  </si>
  <si>
    <t>Q4 1988</t>
  </si>
  <si>
    <t>Q1 1989</t>
  </si>
  <si>
    <t>Q2 1989</t>
  </si>
  <si>
    <t>Q3 1989</t>
  </si>
  <si>
    <t>Q4 1989</t>
  </si>
  <si>
    <t>Q1 1990</t>
  </si>
  <si>
    <t>Q2 1990</t>
  </si>
  <si>
    <t>Q3 1990</t>
  </si>
  <si>
    <t>Q4 1990</t>
  </si>
  <si>
    <t>Q1 1991</t>
  </si>
  <si>
    <t>Q2 1991</t>
  </si>
  <si>
    <t>Q3 1991</t>
  </si>
  <si>
    <t>Q4 1991</t>
  </si>
  <si>
    <t>Q1 1992</t>
  </si>
  <si>
    <t>Q2 1992</t>
  </si>
  <si>
    <t>Q3 1992</t>
  </si>
  <si>
    <t>Q4 1992</t>
  </si>
  <si>
    <t>Q1 1993</t>
  </si>
  <si>
    <t>Q2 1993</t>
  </si>
  <si>
    <t>Q3 1993</t>
  </si>
  <si>
    <t>Q4 1993</t>
  </si>
  <si>
    <t>Q1 1994</t>
  </si>
  <si>
    <t>Q2 1994</t>
  </si>
  <si>
    <t>Q3 1994</t>
  </si>
  <si>
    <t>Q4 1994</t>
  </si>
  <si>
    <t>Q1 1995</t>
  </si>
  <si>
    <t>Q2 1995</t>
  </si>
  <si>
    <t>Q3 1995</t>
  </si>
  <si>
    <t>Q4 1995</t>
  </si>
  <si>
    <t>Q1 1996</t>
  </si>
  <si>
    <t>Q2 1996</t>
  </si>
  <si>
    <t>Q3 1996</t>
  </si>
  <si>
    <t>Q4 1996</t>
  </si>
  <si>
    <t>Q1 1997</t>
  </si>
  <si>
    <t>Q2 1997</t>
  </si>
  <si>
    <t>Q3 1997</t>
  </si>
  <si>
    <t>Q4 1997</t>
  </si>
  <si>
    <t>Q1 1998</t>
  </si>
  <si>
    <t>Q2 1998</t>
  </si>
  <si>
    <t>Q3 1998</t>
  </si>
  <si>
    <t>Q4 1998</t>
  </si>
  <si>
    <t>Q1 1999</t>
  </si>
  <si>
    <t>Q2 1999</t>
  </si>
  <si>
    <t>Q3 1999</t>
  </si>
  <si>
    <t>Q4 1999</t>
  </si>
  <si>
    <t>Q1 2000</t>
  </si>
  <si>
    <t>Q2 2000</t>
  </si>
  <si>
    <t>Q3 2000</t>
  </si>
  <si>
    <t>Q4 2000</t>
  </si>
  <si>
    <t>Q1 2001</t>
  </si>
  <si>
    <t>Q2 2001</t>
  </si>
  <si>
    <t>Q3 2001</t>
  </si>
  <si>
    <t>Q4 2001</t>
  </si>
  <si>
    <t>hs-actual</t>
  </si>
  <si>
    <t>hs-forecast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</si>
</sst>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2" fontId="0" fillId="0" borderId="0" xfId="0" applyNumberFormat="1"/>
    <xf numFmtId="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numFmt numFmtId="4" formatCode="#,##0.00"/>
    </dxf>
    <dxf>
      <numFmt numFmtId="2" formatCode="0.00"/>
    </dxf>
    <dxf>
      <numFmt numFmtId="2" formatCode="0.00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cons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Sheet2!$B$2:$B$39</c:f>
              <c:numCache>
                <c:formatCode>General</c:formatCode>
                <c:ptCount val="38"/>
                <c:pt idx="0">
                  <c:v>0.38600000000000001</c:v>
                </c:pt>
                <c:pt idx="1">
                  <c:v>0.374</c:v>
                </c:pt>
                <c:pt idx="2">
                  <c:v>0.39300000000000002</c:v>
                </c:pt>
                <c:pt idx="3">
                  <c:v>0.42499999999999999</c:v>
                </c:pt>
                <c:pt idx="4">
                  <c:v>0.40600000000000003</c:v>
                </c:pt>
                <c:pt idx="5">
                  <c:v>0.34399999999999997</c:v>
                </c:pt>
                <c:pt idx="6">
                  <c:v>0.32700000000000001</c:v>
                </c:pt>
                <c:pt idx="7">
                  <c:v>0.28799999999999998</c:v>
                </c:pt>
                <c:pt idx="8">
                  <c:v>0.26900000000000002</c:v>
                </c:pt>
                <c:pt idx="9">
                  <c:v>0.25600000000000001</c:v>
                </c:pt>
                <c:pt idx="10">
                  <c:v>0.28599999999999998</c:v>
                </c:pt>
                <c:pt idx="11">
                  <c:v>0.29799999999999999</c:v>
                </c:pt>
                <c:pt idx="12">
                  <c:v>0.32900000000000001</c:v>
                </c:pt>
                <c:pt idx="13">
                  <c:v>0.318</c:v>
                </c:pt>
                <c:pt idx="14">
                  <c:v>0.38100000000000001</c:v>
                </c:pt>
                <c:pt idx="15">
                  <c:v>0.38100000000000001</c:v>
                </c:pt>
                <c:pt idx="16">
                  <c:v>0.47</c:v>
                </c:pt>
                <c:pt idx="17">
                  <c:v>0.443</c:v>
                </c:pt>
                <c:pt idx="18">
                  <c:v>0.38600000000000001</c:v>
                </c:pt>
                <c:pt idx="19">
                  <c:v>0.34200000000000003</c:v>
                </c:pt>
                <c:pt idx="20">
                  <c:v>0.31900000000000001</c:v>
                </c:pt>
                <c:pt idx="21">
                  <c:v>0.307</c:v>
                </c:pt>
                <c:pt idx="22">
                  <c:v>0.28399999999999997</c:v>
                </c:pt>
                <c:pt idx="23">
                  <c:v>0.32600000000000001</c:v>
                </c:pt>
                <c:pt idx="24">
                  <c:v>0.309</c:v>
                </c:pt>
                <c:pt idx="25">
                  <c:v>0.35899999999999999</c:v>
                </c:pt>
                <c:pt idx="26">
                  <c:v>0.376</c:v>
                </c:pt>
                <c:pt idx="27">
                  <c:v>0.41599999999999998</c:v>
                </c:pt>
                <c:pt idx="28">
                  <c:v>0.437</c:v>
                </c:pt>
                <c:pt idx="29">
                  <c:v>0.54800000000000004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C6-4C07-9299-F29FE0E453F9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Forecast(cons)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Sheet2!$A$2:$A$39</c:f>
              <c:numCache>
                <c:formatCode>m/d/yyyy</c:formatCode>
                <c:ptCount val="38"/>
                <c:pt idx="0">
                  <c:v>18705</c:v>
                </c:pt>
                <c:pt idx="1">
                  <c:v>18733</c:v>
                </c:pt>
                <c:pt idx="2">
                  <c:v>18761</c:v>
                </c:pt>
                <c:pt idx="3">
                  <c:v>18789</c:v>
                </c:pt>
                <c:pt idx="4">
                  <c:v>18817</c:v>
                </c:pt>
                <c:pt idx="5">
                  <c:v>18845</c:v>
                </c:pt>
                <c:pt idx="6">
                  <c:v>18873</c:v>
                </c:pt>
                <c:pt idx="7">
                  <c:v>18901</c:v>
                </c:pt>
                <c:pt idx="8">
                  <c:v>18929</c:v>
                </c:pt>
                <c:pt idx="9">
                  <c:v>18957</c:v>
                </c:pt>
                <c:pt idx="10">
                  <c:v>18985</c:v>
                </c:pt>
                <c:pt idx="11">
                  <c:v>19013</c:v>
                </c:pt>
                <c:pt idx="12">
                  <c:v>19041</c:v>
                </c:pt>
                <c:pt idx="13">
                  <c:v>19069</c:v>
                </c:pt>
                <c:pt idx="14">
                  <c:v>19097</c:v>
                </c:pt>
                <c:pt idx="15">
                  <c:v>19125</c:v>
                </c:pt>
                <c:pt idx="16">
                  <c:v>19153</c:v>
                </c:pt>
                <c:pt idx="17">
                  <c:v>19181</c:v>
                </c:pt>
                <c:pt idx="18">
                  <c:v>19209</c:v>
                </c:pt>
                <c:pt idx="19">
                  <c:v>19237</c:v>
                </c:pt>
                <c:pt idx="20">
                  <c:v>19265</c:v>
                </c:pt>
                <c:pt idx="21">
                  <c:v>19293</c:v>
                </c:pt>
                <c:pt idx="22">
                  <c:v>19321</c:v>
                </c:pt>
                <c:pt idx="23">
                  <c:v>19349</c:v>
                </c:pt>
                <c:pt idx="24">
                  <c:v>19377</c:v>
                </c:pt>
                <c:pt idx="25">
                  <c:v>19405</c:v>
                </c:pt>
                <c:pt idx="26">
                  <c:v>19433</c:v>
                </c:pt>
                <c:pt idx="27">
                  <c:v>19461</c:v>
                </c:pt>
                <c:pt idx="28">
                  <c:v>19489</c:v>
                </c:pt>
                <c:pt idx="29">
                  <c:v>19517</c:v>
                </c:pt>
                <c:pt idx="30">
                  <c:v>19545</c:v>
                </c:pt>
                <c:pt idx="31">
                  <c:v>19573</c:v>
                </c:pt>
                <c:pt idx="32">
                  <c:v>19601</c:v>
                </c:pt>
                <c:pt idx="33">
                  <c:v>19629</c:v>
                </c:pt>
                <c:pt idx="34">
                  <c:v>19657</c:v>
                </c:pt>
                <c:pt idx="35">
                  <c:v>19685</c:v>
                </c:pt>
                <c:pt idx="36">
                  <c:v>19713</c:v>
                </c:pt>
                <c:pt idx="37">
                  <c:v>19741</c:v>
                </c:pt>
              </c:numCache>
            </c:numRef>
          </c:cat>
          <c:val>
            <c:numRef>
              <c:f>Sheet2!$C$2:$C$39</c:f>
              <c:numCache>
                <c:formatCode>General</c:formatCode>
                <c:ptCount val="38"/>
                <c:pt idx="29">
                  <c:v>0.54800000000000004</c:v>
                </c:pt>
                <c:pt idx="30">
                  <c:v>0.53860597066863647</c:v>
                </c:pt>
                <c:pt idx="31">
                  <c:v>0.54037975725738296</c:v>
                </c:pt>
                <c:pt idx="32">
                  <c:v>0.54215354384612946</c:v>
                </c:pt>
                <c:pt idx="33">
                  <c:v>0.54392733043487596</c:v>
                </c:pt>
                <c:pt idx="34">
                  <c:v>0.54570111702362245</c:v>
                </c:pt>
                <c:pt idx="35">
                  <c:v>0.54747490361236895</c:v>
                </c:pt>
                <c:pt idx="36">
                  <c:v>0.54924869020111544</c:v>
                </c:pt>
                <c:pt idx="37">
                  <c:v>0.55102247678986194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C6-4C07-9299-F29FE0E453F9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Lower Confidence Bound(cons)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Sheet2!$A$2:$A$39</c:f>
              <c:numCache>
                <c:formatCode>m/d/yyyy</c:formatCode>
                <c:ptCount val="38"/>
                <c:pt idx="0">
                  <c:v>18705</c:v>
                </c:pt>
                <c:pt idx="1">
                  <c:v>18733</c:v>
                </c:pt>
                <c:pt idx="2">
                  <c:v>18761</c:v>
                </c:pt>
                <c:pt idx="3">
                  <c:v>18789</c:v>
                </c:pt>
                <c:pt idx="4">
                  <c:v>18817</c:v>
                </c:pt>
                <c:pt idx="5">
                  <c:v>18845</c:v>
                </c:pt>
                <c:pt idx="6">
                  <c:v>18873</c:v>
                </c:pt>
                <c:pt idx="7">
                  <c:v>18901</c:v>
                </c:pt>
                <c:pt idx="8">
                  <c:v>18929</c:v>
                </c:pt>
                <c:pt idx="9">
                  <c:v>18957</c:v>
                </c:pt>
                <c:pt idx="10">
                  <c:v>18985</c:v>
                </c:pt>
                <c:pt idx="11">
                  <c:v>19013</c:v>
                </c:pt>
                <c:pt idx="12">
                  <c:v>19041</c:v>
                </c:pt>
                <c:pt idx="13">
                  <c:v>19069</c:v>
                </c:pt>
                <c:pt idx="14">
                  <c:v>19097</c:v>
                </c:pt>
                <c:pt idx="15">
                  <c:v>19125</c:v>
                </c:pt>
                <c:pt idx="16">
                  <c:v>19153</c:v>
                </c:pt>
                <c:pt idx="17">
                  <c:v>19181</c:v>
                </c:pt>
                <c:pt idx="18">
                  <c:v>19209</c:v>
                </c:pt>
                <c:pt idx="19">
                  <c:v>19237</c:v>
                </c:pt>
                <c:pt idx="20">
                  <c:v>19265</c:v>
                </c:pt>
                <c:pt idx="21">
                  <c:v>19293</c:v>
                </c:pt>
                <c:pt idx="22">
                  <c:v>19321</c:v>
                </c:pt>
                <c:pt idx="23">
                  <c:v>19349</c:v>
                </c:pt>
                <c:pt idx="24">
                  <c:v>19377</c:v>
                </c:pt>
                <c:pt idx="25">
                  <c:v>19405</c:v>
                </c:pt>
                <c:pt idx="26">
                  <c:v>19433</c:v>
                </c:pt>
                <c:pt idx="27">
                  <c:v>19461</c:v>
                </c:pt>
                <c:pt idx="28">
                  <c:v>19489</c:v>
                </c:pt>
                <c:pt idx="29">
                  <c:v>19517</c:v>
                </c:pt>
                <c:pt idx="30">
                  <c:v>19545</c:v>
                </c:pt>
                <c:pt idx="31">
                  <c:v>19573</c:v>
                </c:pt>
                <c:pt idx="32">
                  <c:v>19601</c:v>
                </c:pt>
                <c:pt idx="33">
                  <c:v>19629</c:v>
                </c:pt>
                <c:pt idx="34">
                  <c:v>19657</c:v>
                </c:pt>
                <c:pt idx="35">
                  <c:v>19685</c:v>
                </c:pt>
                <c:pt idx="36">
                  <c:v>19713</c:v>
                </c:pt>
                <c:pt idx="37">
                  <c:v>19741</c:v>
                </c:pt>
              </c:numCache>
            </c:numRef>
          </c:cat>
          <c:val>
            <c:numRef>
              <c:f>Sheet2!$D$2:$D$39</c:f>
              <c:numCache>
                <c:formatCode>General</c:formatCode>
                <c:ptCount val="38"/>
                <c:pt idx="29" formatCode="0.00">
                  <c:v>0.54800000000000004</c:v>
                </c:pt>
                <c:pt idx="30" formatCode="0.00">
                  <c:v>0.4583668844552623</c:v>
                </c:pt>
                <c:pt idx="31" formatCode="0.00">
                  <c:v>0.43237541369176935</c:v>
                </c:pt>
                <c:pt idx="32" formatCode="0.00">
                  <c:v>0.41214133758696614</c:v>
                </c:pt>
                <c:pt idx="33" formatCode="0.00">
                  <c:v>0.39508838904188043</c:v>
                </c:pt>
                <c:pt idx="34" formatCode="0.00">
                  <c:v>0.380127806367895</c:v>
                </c:pt>
                <c:pt idx="35" formatCode="0.00">
                  <c:v>0.36667761703834822</c:v>
                </c:pt>
                <c:pt idx="36" formatCode="0.00">
                  <c:v>0.35438346435334889</c:v>
                </c:pt>
                <c:pt idx="37" formatCode="0.00">
                  <c:v>0.34301063502445323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C6-4C07-9299-F29FE0E453F9}"/>
            </c:ext>
          </c:extLst>
        </c:ser>
        <c:ser>
          <c:idx val="3"/>
          <c:order val="3"/>
          <c:tx>
            <c:strRef>
              <c:f>Sheet2!$E$1</c:f>
              <c:strCache>
                <c:ptCount val="1"/>
                <c:pt idx="0">
                  <c:v>Upper Confidence Bound(cons)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Sheet2!$A$2:$A$39</c:f>
              <c:numCache>
                <c:formatCode>m/d/yyyy</c:formatCode>
                <c:ptCount val="38"/>
                <c:pt idx="0">
                  <c:v>18705</c:v>
                </c:pt>
                <c:pt idx="1">
                  <c:v>18733</c:v>
                </c:pt>
                <c:pt idx="2">
                  <c:v>18761</c:v>
                </c:pt>
                <c:pt idx="3">
                  <c:v>18789</c:v>
                </c:pt>
                <c:pt idx="4">
                  <c:v>18817</c:v>
                </c:pt>
                <c:pt idx="5">
                  <c:v>18845</c:v>
                </c:pt>
                <c:pt idx="6">
                  <c:v>18873</c:v>
                </c:pt>
                <c:pt idx="7">
                  <c:v>18901</c:v>
                </c:pt>
                <c:pt idx="8">
                  <c:v>18929</c:v>
                </c:pt>
                <c:pt idx="9">
                  <c:v>18957</c:v>
                </c:pt>
                <c:pt idx="10">
                  <c:v>18985</c:v>
                </c:pt>
                <c:pt idx="11">
                  <c:v>19013</c:v>
                </c:pt>
                <c:pt idx="12">
                  <c:v>19041</c:v>
                </c:pt>
                <c:pt idx="13">
                  <c:v>19069</c:v>
                </c:pt>
                <c:pt idx="14">
                  <c:v>19097</c:v>
                </c:pt>
                <c:pt idx="15">
                  <c:v>19125</c:v>
                </c:pt>
                <c:pt idx="16">
                  <c:v>19153</c:v>
                </c:pt>
                <c:pt idx="17">
                  <c:v>19181</c:v>
                </c:pt>
                <c:pt idx="18">
                  <c:v>19209</c:v>
                </c:pt>
                <c:pt idx="19">
                  <c:v>19237</c:v>
                </c:pt>
                <c:pt idx="20">
                  <c:v>19265</c:v>
                </c:pt>
                <c:pt idx="21">
                  <c:v>19293</c:v>
                </c:pt>
                <c:pt idx="22">
                  <c:v>19321</c:v>
                </c:pt>
                <c:pt idx="23">
                  <c:v>19349</c:v>
                </c:pt>
                <c:pt idx="24">
                  <c:v>19377</c:v>
                </c:pt>
                <c:pt idx="25">
                  <c:v>19405</c:v>
                </c:pt>
                <c:pt idx="26">
                  <c:v>19433</c:v>
                </c:pt>
                <c:pt idx="27">
                  <c:v>19461</c:v>
                </c:pt>
                <c:pt idx="28">
                  <c:v>19489</c:v>
                </c:pt>
                <c:pt idx="29">
                  <c:v>19517</c:v>
                </c:pt>
                <c:pt idx="30">
                  <c:v>19545</c:v>
                </c:pt>
                <c:pt idx="31">
                  <c:v>19573</c:v>
                </c:pt>
                <c:pt idx="32">
                  <c:v>19601</c:v>
                </c:pt>
                <c:pt idx="33">
                  <c:v>19629</c:v>
                </c:pt>
                <c:pt idx="34">
                  <c:v>19657</c:v>
                </c:pt>
                <c:pt idx="35">
                  <c:v>19685</c:v>
                </c:pt>
                <c:pt idx="36">
                  <c:v>19713</c:v>
                </c:pt>
                <c:pt idx="37">
                  <c:v>19741</c:v>
                </c:pt>
              </c:numCache>
            </c:numRef>
          </c:cat>
          <c:val>
            <c:numRef>
              <c:f>Sheet2!$E$2:$E$39</c:f>
              <c:numCache>
                <c:formatCode>General</c:formatCode>
                <c:ptCount val="38"/>
                <c:pt idx="29" formatCode="0.00">
                  <c:v>0.54800000000000004</c:v>
                </c:pt>
                <c:pt idx="30" formatCode="0.00">
                  <c:v>0.61884505688201064</c:v>
                </c:pt>
                <c:pt idx="31" formatCode="0.00">
                  <c:v>0.64838410082299658</c:v>
                </c:pt>
                <c:pt idx="32" formatCode="0.00">
                  <c:v>0.67216575010529278</c:v>
                </c:pt>
                <c:pt idx="33" formatCode="0.00">
                  <c:v>0.69276627182787154</c:v>
                </c:pt>
                <c:pt idx="34" formatCode="0.00">
                  <c:v>0.7112744276793499</c:v>
                </c:pt>
                <c:pt idx="35" formatCode="0.00">
                  <c:v>0.72827219018638967</c:v>
                </c:pt>
                <c:pt idx="36" formatCode="0.00">
                  <c:v>0.744113916048882</c:v>
                </c:pt>
                <c:pt idx="37" formatCode="0.00">
                  <c:v>0.75903431855527059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1C6-4C07-9299-F29FE0E453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925472"/>
        <c:axId val="34628768"/>
      </c:lineChart>
      <c:catAx>
        <c:axId val="33925472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28768"/>
        <c:crosses val="autoZero"/>
        <c:auto val="1"/>
        <c:lblAlgn val="ctr"/>
        <c:lblOffset val="100"/>
        <c:noMultiLvlLbl val="0"/>
      </c:catAx>
      <c:valAx>
        <c:axId val="3462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25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Exponential Smoothing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val>
            <c:numRef>
              <c:f>'forecast-sheet'!$B$3:$B$32</c:f>
              <c:numCache>
                <c:formatCode>General</c:formatCode>
                <c:ptCount val="30"/>
                <c:pt idx="0">
                  <c:v>0.38600000000000001</c:v>
                </c:pt>
                <c:pt idx="1">
                  <c:v>0.374</c:v>
                </c:pt>
                <c:pt idx="2">
                  <c:v>0.39300000000000002</c:v>
                </c:pt>
                <c:pt idx="3">
                  <c:v>0.42499999999999999</c:v>
                </c:pt>
                <c:pt idx="4">
                  <c:v>0.40600000000000003</c:v>
                </c:pt>
                <c:pt idx="5">
                  <c:v>0.34399999999999997</c:v>
                </c:pt>
                <c:pt idx="6">
                  <c:v>0.32700000000000001</c:v>
                </c:pt>
                <c:pt idx="7">
                  <c:v>0.28799999999999998</c:v>
                </c:pt>
                <c:pt idx="8">
                  <c:v>0.26900000000000002</c:v>
                </c:pt>
                <c:pt idx="9">
                  <c:v>0.25600000000000001</c:v>
                </c:pt>
                <c:pt idx="10">
                  <c:v>0.28599999999999998</c:v>
                </c:pt>
                <c:pt idx="11">
                  <c:v>0.29799999999999999</c:v>
                </c:pt>
                <c:pt idx="12">
                  <c:v>0.32900000000000001</c:v>
                </c:pt>
                <c:pt idx="13">
                  <c:v>0.318</c:v>
                </c:pt>
                <c:pt idx="14">
                  <c:v>0.38100000000000001</c:v>
                </c:pt>
                <c:pt idx="15">
                  <c:v>0.38100000000000001</c:v>
                </c:pt>
                <c:pt idx="16">
                  <c:v>0.47</c:v>
                </c:pt>
                <c:pt idx="17">
                  <c:v>0.443</c:v>
                </c:pt>
                <c:pt idx="18">
                  <c:v>0.38600000000000001</c:v>
                </c:pt>
                <c:pt idx="19">
                  <c:v>0.34200000000000003</c:v>
                </c:pt>
                <c:pt idx="20">
                  <c:v>0.31900000000000001</c:v>
                </c:pt>
                <c:pt idx="21">
                  <c:v>0.307</c:v>
                </c:pt>
                <c:pt idx="22">
                  <c:v>0.28399999999999997</c:v>
                </c:pt>
                <c:pt idx="23">
                  <c:v>0.32600000000000001</c:v>
                </c:pt>
                <c:pt idx="24">
                  <c:v>0.309</c:v>
                </c:pt>
                <c:pt idx="25">
                  <c:v>0.35899999999999999</c:v>
                </c:pt>
                <c:pt idx="26">
                  <c:v>0.376</c:v>
                </c:pt>
                <c:pt idx="27">
                  <c:v>0.41599999999999998</c:v>
                </c:pt>
                <c:pt idx="28">
                  <c:v>0.437</c:v>
                </c:pt>
                <c:pt idx="29">
                  <c:v>0.54800000000000004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03-4E61-B8E3-C0A1F6D56DEE}"/>
            </c:ext>
          </c:extLst>
        </c:ser>
        <c:ser>
          <c:idx val="1"/>
          <c:order val="1"/>
          <c:tx>
            <c:v>Forecast</c:v>
          </c:tx>
          <c:val>
            <c:numRef>
              <c:f>'forecast-sheet'!$C$3:$C$32</c:f>
              <c:numCache>
                <c:formatCode>General</c:formatCode>
                <c:ptCount val="30"/>
                <c:pt idx="0">
                  <c:v>#N/A</c:v>
                </c:pt>
                <c:pt idx="1">
                  <c:v>0.38600000000000001</c:v>
                </c:pt>
                <c:pt idx="2">
                  <c:v>0.37640000000000001</c:v>
                </c:pt>
                <c:pt idx="3">
                  <c:v>0.38968000000000003</c:v>
                </c:pt>
                <c:pt idx="4">
                  <c:v>0.41793600000000003</c:v>
                </c:pt>
                <c:pt idx="5">
                  <c:v>0.40838720000000006</c:v>
                </c:pt>
                <c:pt idx="6">
                  <c:v>0.35687743999999999</c:v>
                </c:pt>
                <c:pt idx="7">
                  <c:v>0.33297548799999999</c:v>
                </c:pt>
                <c:pt idx="8">
                  <c:v>0.29699509759999998</c:v>
                </c:pt>
                <c:pt idx="9">
                  <c:v>0.27459901952000004</c:v>
                </c:pt>
                <c:pt idx="10">
                  <c:v>0.25971980390400001</c:v>
                </c:pt>
                <c:pt idx="11">
                  <c:v>0.28074396078079999</c:v>
                </c:pt>
                <c:pt idx="12">
                  <c:v>0.29454879215616003</c:v>
                </c:pt>
                <c:pt idx="13">
                  <c:v>0.32210975843123207</c:v>
                </c:pt>
                <c:pt idx="14">
                  <c:v>0.31882195168624644</c:v>
                </c:pt>
                <c:pt idx="15">
                  <c:v>0.3685643903372493</c:v>
                </c:pt>
                <c:pt idx="16">
                  <c:v>0.37851287806744988</c:v>
                </c:pt>
                <c:pt idx="17">
                  <c:v>0.45170257561348998</c:v>
                </c:pt>
                <c:pt idx="18">
                  <c:v>0.44474051512269808</c:v>
                </c:pt>
                <c:pt idx="19">
                  <c:v>0.39774810302453967</c:v>
                </c:pt>
                <c:pt idx="20">
                  <c:v>0.35314962060490795</c:v>
                </c:pt>
                <c:pt idx="21">
                  <c:v>0.32582992412098166</c:v>
                </c:pt>
                <c:pt idx="22">
                  <c:v>0.31076598482419637</c:v>
                </c:pt>
                <c:pt idx="23">
                  <c:v>0.28935319696483924</c:v>
                </c:pt>
                <c:pt idx="24">
                  <c:v>0.31867063939296791</c:v>
                </c:pt>
                <c:pt idx="25">
                  <c:v>0.31093412787859359</c:v>
                </c:pt>
                <c:pt idx="26">
                  <c:v>0.34938682557571876</c:v>
                </c:pt>
                <c:pt idx="27">
                  <c:v>0.37067736511514376</c:v>
                </c:pt>
                <c:pt idx="28">
                  <c:v>0.40693547302302874</c:v>
                </c:pt>
                <c:pt idx="29">
                  <c:v>0.43098709460460577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03-4E61-B8E3-C0A1F6D56D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381936"/>
        <c:axId val="22742272"/>
      </c:lineChart>
      <c:catAx>
        <c:axId val="125381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 Point</a:t>
                </a:r>
              </a:p>
            </c:rich>
          </c:tx>
          <c:overlay val="0"/>
        </c:title>
        <c:majorTickMark val="out"/>
        <c:minorTickMark val="none"/>
        <c:tickLblPos val="nextTo"/>
        <c:crossAx val="22742272"/>
        <c:crosses val="autoZero"/>
        <c:auto val="1"/>
        <c:lblAlgn val="ctr"/>
        <c:lblOffset val="100"/>
        <c:noMultiLvlLbl val="0"/>
      </c:catAx>
      <c:valAx>
        <c:axId val="22742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538193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Exponential Smoothing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val>
            <c:numRef>
              <c:f>'e-smooth'!$B$2:$B$31</c:f>
              <c:numCache>
                <c:formatCode>General</c:formatCode>
                <c:ptCount val="30"/>
                <c:pt idx="0">
                  <c:v>0.38600000000000001</c:v>
                </c:pt>
                <c:pt idx="1">
                  <c:v>0.374</c:v>
                </c:pt>
                <c:pt idx="2">
                  <c:v>0.39300000000000002</c:v>
                </c:pt>
                <c:pt idx="3">
                  <c:v>0.42499999999999999</c:v>
                </c:pt>
                <c:pt idx="4">
                  <c:v>0.40600000000000003</c:v>
                </c:pt>
                <c:pt idx="5">
                  <c:v>0.34399999999999997</c:v>
                </c:pt>
                <c:pt idx="6">
                  <c:v>0.32700000000000001</c:v>
                </c:pt>
                <c:pt idx="7">
                  <c:v>0.28799999999999998</c:v>
                </c:pt>
                <c:pt idx="8">
                  <c:v>0.26900000000000002</c:v>
                </c:pt>
                <c:pt idx="9">
                  <c:v>0.25600000000000001</c:v>
                </c:pt>
                <c:pt idx="10">
                  <c:v>0.28599999999999998</c:v>
                </c:pt>
                <c:pt idx="11">
                  <c:v>0.29799999999999999</c:v>
                </c:pt>
                <c:pt idx="12">
                  <c:v>0.32900000000000001</c:v>
                </c:pt>
                <c:pt idx="13">
                  <c:v>0.318</c:v>
                </c:pt>
                <c:pt idx="14">
                  <c:v>0.38100000000000001</c:v>
                </c:pt>
                <c:pt idx="15">
                  <c:v>0.38100000000000001</c:v>
                </c:pt>
                <c:pt idx="16">
                  <c:v>0.47</c:v>
                </c:pt>
                <c:pt idx="17">
                  <c:v>0.443</c:v>
                </c:pt>
                <c:pt idx="18">
                  <c:v>0.38600000000000001</c:v>
                </c:pt>
                <c:pt idx="19">
                  <c:v>0.34200000000000003</c:v>
                </c:pt>
                <c:pt idx="20">
                  <c:v>0.31900000000000001</c:v>
                </c:pt>
                <c:pt idx="21">
                  <c:v>0.307</c:v>
                </c:pt>
                <c:pt idx="22">
                  <c:v>0.28399999999999997</c:v>
                </c:pt>
                <c:pt idx="23">
                  <c:v>0.32600000000000001</c:v>
                </c:pt>
                <c:pt idx="24">
                  <c:v>0.309</c:v>
                </c:pt>
                <c:pt idx="25">
                  <c:v>0.35899999999999999</c:v>
                </c:pt>
                <c:pt idx="26">
                  <c:v>0.376</c:v>
                </c:pt>
                <c:pt idx="27">
                  <c:v>0.41599999999999998</c:v>
                </c:pt>
                <c:pt idx="28">
                  <c:v>0.437</c:v>
                </c:pt>
                <c:pt idx="29">
                  <c:v>0.54800000000000004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84-4C47-AF75-3BCCC9552823}"/>
            </c:ext>
          </c:extLst>
        </c:ser>
        <c:ser>
          <c:idx val="1"/>
          <c:order val="1"/>
          <c:tx>
            <c:v>Forecast</c:v>
          </c:tx>
          <c:val>
            <c:numRef>
              <c:f>'e-smooth'!$C$2:$C$31</c:f>
              <c:numCache>
                <c:formatCode>General</c:formatCode>
                <c:ptCount val="30"/>
                <c:pt idx="0">
                  <c:v>#N/A</c:v>
                </c:pt>
                <c:pt idx="1">
                  <c:v>0.38600000000000001</c:v>
                </c:pt>
                <c:pt idx="2">
                  <c:v>0.37640000000000001</c:v>
                </c:pt>
                <c:pt idx="3">
                  <c:v>0.38968000000000003</c:v>
                </c:pt>
                <c:pt idx="4">
                  <c:v>0.41793600000000003</c:v>
                </c:pt>
                <c:pt idx="5">
                  <c:v>0.40838720000000006</c:v>
                </c:pt>
                <c:pt idx="6">
                  <c:v>0.35687743999999999</c:v>
                </c:pt>
                <c:pt idx="7">
                  <c:v>0.33297548799999999</c:v>
                </c:pt>
                <c:pt idx="8">
                  <c:v>0.29699509759999998</c:v>
                </c:pt>
                <c:pt idx="9">
                  <c:v>0.27459901952000004</c:v>
                </c:pt>
                <c:pt idx="10">
                  <c:v>0.25971980390400001</c:v>
                </c:pt>
                <c:pt idx="11">
                  <c:v>0.28074396078079999</c:v>
                </c:pt>
                <c:pt idx="12">
                  <c:v>0.29454879215616003</c:v>
                </c:pt>
                <c:pt idx="13">
                  <c:v>0.32210975843123207</c:v>
                </c:pt>
                <c:pt idx="14">
                  <c:v>0.31882195168624644</c:v>
                </c:pt>
                <c:pt idx="15">
                  <c:v>0.3685643903372493</c:v>
                </c:pt>
                <c:pt idx="16">
                  <c:v>0.37851287806744988</c:v>
                </c:pt>
                <c:pt idx="17">
                  <c:v>0.45170257561348998</c:v>
                </c:pt>
                <c:pt idx="18">
                  <c:v>0.44474051512269808</c:v>
                </c:pt>
                <c:pt idx="19">
                  <c:v>0.39774810302453967</c:v>
                </c:pt>
                <c:pt idx="20">
                  <c:v>0.35314962060490795</c:v>
                </c:pt>
                <c:pt idx="21">
                  <c:v>0.32582992412098166</c:v>
                </c:pt>
                <c:pt idx="22">
                  <c:v>0.31076598482419637</c:v>
                </c:pt>
                <c:pt idx="23">
                  <c:v>0.28935319696483924</c:v>
                </c:pt>
                <c:pt idx="24">
                  <c:v>0.31867063939296791</c:v>
                </c:pt>
                <c:pt idx="25">
                  <c:v>0.31093412787859359</c:v>
                </c:pt>
                <c:pt idx="26">
                  <c:v>0.34938682557571876</c:v>
                </c:pt>
                <c:pt idx="27">
                  <c:v>0.37067736511514376</c:v>
                </c:pt>
                <c:pt idx="28">
                  <c:v>0.40693547302302874</c:v>
                </c:pt>
                <c:pt idx="29">
                  <c:v>0.43098709460460577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84-4C47-AF75-3BCCC9552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8512512"/>
        <c:axId val="1770589888"/>
      </c:lineChart>
      <c:catAx>
        <c:axId val="1708512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 Point</a:t>
                </a:r>
              </a:p>
            </c:rich>
          </c:tx>
          <c:overlay val="0"/>
        </c:title>
        <c:majorTickMark val="out"/>
        <c:minorTickMark val="none"/>
        <c:tickLblPos val="nextTo"/>
        <c:crossAx val="1770589888"/>
        <c:crosses val="autoZero"/>
        <c:auto val="1"/>
        <c:lblAlgn val="ctr"/>
        <c:lblOffset val="100"/>
        <c:noMultiLvlLbl val="0"/>
      </c:catAx>
      <c:valAx>
        <c:axId val="17705898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0851251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'forecast-sheet (2)'!$B$2</c:f>
              <c:strCache>
                <c:ptCount val="1"/>
                <c:pt idx="0">
                  <c:v>hs-actual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'forecast-sheet (2)'!$B$3:$B$171</c:f>
              <c:numCache>
                <c:formatCode>General</c:formatCode>
                <c:ptCount val="169"/>
                <c:pt idx="0">
                  <c:v>7.9893299999999998</c:v>
                </c:pt>
                <c:pt idx="1">
                  <c:v>8.8396100000000004</c:v>
                </c:pt>
                <c:pt idx="2">
                  <c:v>8.9484100000000009</c:v>
                </c:pt>
                <c:pt idx="3">
                  <c:v>8.9890699999999999</c:v>
                </c:pt>
                <c:pt idx="4">
                  <c:v>8.3908699999999996</c:v>
                </c:pt>
                <c:pt idx="5">
                  <c:v>9.0920400000000008</c:v>
                </c:pt>
                <c:pt idx="6">
                  <c:v>9.1200500000000009</c:v>
                </c:pt>
                <c:pt idx="7">
                  <c:v>9.04617</c:v>
                </c:pt>
                <c:pt idx="8">
                  <c:v>8.4101300000000005</c:v>
                </c:pt>
                <c:pt idx="9">
                  <c:v>9.2237500000000008</c:v>
                </c:pt>
                <c:pt idx="10">
                  <c:v>9.2144300000000001</c:v>
                </c:pt>
                <c:pt idx="11">
                  <c:v>9.1414500000000007</c:v>
                </c:pt>
                <c:pt idx="12">
                  <c:v>8.4510500000000004</c:v>
                </c:pt>
                <c:pt idx="13">
                  <c:v>9.2768499999999996</c:v>
                </c:pt>
                <c:pt idx="14">
                  <c:v>9.3375599999999999</c:v>
                </c:pt>
                <c:pt idx="15">
                  <c:v>9.4556100000000001</c:v>
                </c:pt>
                <c:pt idx="16">
                  <c:v>8.7797599999999996</c:v>
                </c:pt>
                <c:pt idx="17">
                  <c:v>9.2726299999999995</c:v>
                </c:pt>
                <c:pt idx="18">
                  <c:v>9.4183299999999992</c:v>
                </c:pt>
                <c:pt idx="19">
                  <c:v>9.6201100000000004</c:v>
                </c:pt>
                <c:pt idx="20">
                  <c:v>8.7579399999999996</c:v>
                </c:pt>
                <c:pt idx="21">
                  <c:v>9.4393100000000008</c:v>
                </c:pt>
                <c:pt idx="22">
                  <c:v>9.4839000000000002</c:v>
                </c:pt>
                <c:pt idx="23">
                  <c:v>9.4721100000000007</c:v>
                </c:pt>
                <c:pt idx="24">
                  <c:v>8.79664</c:v>
                </c:pt>
                <c:pt idx="25">
                  <c:v>9.1129099999999994</c:v>
                </c:pt>
                <c:pt idx="26">
                  <c:v>9.1644000000000005</c:v>
                </c:pt>
                <c:pt idx="27">
                  <c:v>9.2942199999999993</c:v>
                </c:pt>
                <c:pt idx="28">
                  <c:v>8.4850100000000008</c:v>
                </c:pt>
                <c:pt idx="29">
                  <c:v>9.5407200000000003</c:v>
                </c:pt>
                <c:pt idx="30">
                  <c:v>9.5417299999999994</c:v>
                </c:pt>
                <c:pt idx="31">
                  <c:v>9.3296299999999999</c:v>
                </c:pt>
                <c:pt idx="32">
                  <c:v>8.9454600000000006</c:v>
                </c:pt>
                <c:pt idx="33">
                  <c:v>9.6563700000000008</c:v>
                </c:pt>
                <c:pt idx="34">
                  <c:v>9.5321800000000003</c:v>
                </c:pt>
                <c:pt idx="35">
                  <c:v>9.7408699999999993</c:v>
                </c:pt>
                <c:pt idx="36">
                  <c:v>9.3342399999999994</c:v>
                </c:pt>
                <c:pt idx="37">
                  <c:v>9.7437699999999996</c:v>
                </c:pt>
                <c:pt idx="38">
                  <c:v>9.6208600000000004</c:v>
                </c:pt>
                <c:pt idx="39">
                  <c:v>9.4831900000000005</c:v>
                </c:pt>
                <c:pt idx="40">
                  <c:v>8.7716799999999999</c:v>
                </c:pt>
                <c:pt idx="41">
                  <c:v>9.2078000000000007</c:v>
                </c:pt>
                <c:pt idx="42">
                  <c:v>9.5531000000000006</c:v>
                </c:pt>
                <c:pt idx="43">
                  <c:v>9.8945000000000007</c:v>
                </c:pt>
                <c:pt idx="44">
                  <c:v>8.9849399999999999</c:v>
                </c:pt>
                <c:pt idx="45">
                  <c:v>9.7216699999999996</c:v>
                </c:pt>
                <c:pt idx="46">
                  <c:v>9.7926900000000003</c:v>
                </c:pt>
                <c:pt idx="47">
                  <c:v>9.7845200000000006</c:v>
                </c:pt>
                <c:pt idx="48">
                  <c:v>9.3273200000000003</c:v>
                </c:pt>
                <c:pt idx="49">
                  <c:v>9.8713300000000004</c:v>
                </c:pt>
                <c:pt idx="50">
                  <c:v>9.8959799999999998</c:v>
                </c:pt>
                <c:pt idx="51">
                  <c:v>9.8269500000000001</c:v>
                </c:pt>
                <c:pt idx="52">
                  <c:v>9.3167100000000005</c:v>
                </c:pt>
                <c:pt idx="53">
                  <c:v>9.8842199999999991</c:v>
                </c:pt>
                <c:pt idx="54">
                  <c:v>9.9349500000000006</c:v>
                </c:pt>
                <c:pt idx="55">
                  <c:v>9.8592399999999998</c:v>
                </c:pt>
                <c:pt idx="56">
                  <c:v>9.3878199999999996</c:v>
                </c:pt>
                <c:pt idx="57">
                  <c:v>9.8199199999999998</c:v>
                </c:pt>
                <c:pt idx="58">
                  <c:v>9.6064299999999996</c:v>
                </c:pt>
                <c:pt idx="59">
                  <c:v>9.3308199999999992</c:v>
                </c:pt>
                <c:pt idx="60">
                  <c:v>8.7196999999999996</c:v>
                </c:pt>
                <c:pt idx="61">
                  <c:v>9.6470199999999995</c:v>
                </c:pt>
                <c:pt idx="62">
                  <c:v>9.8197100000000006</c:v>
                </c:pt>
                <c:pt idx="63">
                  <c:v>9.9342400000000008</c:v>
                </c:pt>
                <c:pt idx="64">
                  <c:v>9.4146099999999997</c:v>
                </c:pt>
                <c:pt idx="65">
                  <c:v>9.9413099999999996</c:v>
                </c:pt>
                <c:pt idx="66">
                  <c:v>9.83033</c:v>
                </c:pt>
                <c:pt idx="67">
                  <c:v>9.8143499999999992</c:v>
                </c:pt>
                <c:pt idx="68">
                  <c:v>9.2183700000000002</c:v>
                </c:pt>
                <c:pt idx="69">
                  <c:v>9.8517899999999994</c:v>
                </c:pt>
                <c:pt idx="70">
                  <c:v>9.8583700000000007</c:v>
                </c:pt>
                <c:pt idx="71">
                  <c:v>9.8278499999999998</c:v>
                </c:pt>
                <c:pt idx="72">
                  <c:v>9.5104399999999991</c:v>
                </c:pt>
                <c:pt idx="73">
                  <c:v>9.6218299999999992</c:v>
                </c:pt>
                <c:pt idx="74">
                  <c:v>9.6666899999999991</c:v>
                </c:pt>
                <c:pt idx="75">
                  <c:v>9.6281099999999995</c:v>
                </c:pt>
                <c:pt idx="76">
                  <c:v>9.07376</c:v>
                </c:pt>
                <c:pt idx="77">
                  <c:v>9.5262700000000002</c:v>
                </c:pt>
                <c:pt idx="78">
                  <c:v>9.5113099999999999</c:v>
                </c:pt>
                <c:pt idx="79">
                  <c:v>9.5902799999999999</c:v>
                </c:pt>
                <c:pt idx="80">
                  <c:v>8.9484100000000009</c:v>
                </c:pt>
                <c:pt idx="81">
                  <c:v>9.2320399999999996</c:v>
                </c:pt>
                <c:pt idx="82">
                  <c:v>9.3335299999999997</c:v>
                </c:pt>
                <c:pt idx="83">
                  <c:v>9.4290699999999994</c:v>
                </c:pt>
                <c:pt idx="84">
                  <c:v>8.9243500000000004</c:v>
                </c:pt>
                <c:pt idx="85">
                  <c:v>9.6867599999999996</c:v>
                </c:pt>
                <c:pt idx="86">
                  <c:v>9.4902200000000008</c:v>
                </c:pt>
                <c:pt idx="87">
                  <c:v>9.2719100000000001</c:v>
                </c:pt>
                <c:pt idx="88">
                  <c:v>9.07742</c:v>
                </c:pt>
                <c:pt idx="89">
                  <c:v>9.0915199999999992</c:v>
                </c:pt>
                <c:pt idx="90">
                  <c:v>8.8575599999999994</c:v>
                </c:pt>
                <c:pt idx="91">
                  <c:v>9.2368199999999998</c:v>
                </c:pt>
                <c:pt idx="92">
                  <c:v>8.9694599999999998</c:v>
                </c:pt>
                <c:pt idx="93">
                  <c:v>9.7472999999999992</c:v>
                </c:pt>
                <c:pt idx="94">
                  <c:v>9.1963799999999996</c:v>
                </c:pt>
                <c:pt idx="95">
                  <c:v>9.2010000000000005</c:v>
                </c:pt>
                <c:pt idx="96">
                  <c:v>8.8790499999999994</c:v>
                </c:pt>
                <c:pt idx="97">
                  <c:v>9.2914899999999996</c:v>
                </c:pt>
                <c:pt idx="98">
                  <c:v>9.2267399999999995</c:v>
                </c:pt>
                <c:pt idx="99">
                  <c:v>9.0787899999999997</c:v>
                </c:pt>
                <c:pt idx="100">
                  <c:v>8.8537099999999995</c:v>
                </c:pt>
                <c:pt idx="101">
                  <c:v>9.4897600000000004</c:v>
                </c:pt>
                <c:pt idx="102">
                  <c:v>9.4564400000000006</c:v>
                </c:pt>
                <c:pt idx="103">
                  <c:v>9.5071100000000008</c:v>
                </c:pt>
                <c:pt idx="104">
                  <c:v>9.0667799999999996</c:v>
                </c:pt>
                <c:pt idx="105">
                  <c:v>9.7602499999999992</c:v>
                </c:pt>
                <c:pt idx="106">
                  <c:v>9.6645299999999992</c:v>
                </c:pt>
                <c:pt idx="107">
                  <c:v>9.6298200000000005</c:v>
                </c:pt>
                <c:pt idx="108">
                  <c:v>9.4535499999999999</c:v>
                </c:pt>
                <c:pt idx="109">
                  <c:v>10.023300000000001</c:v>
                </c:pt>
                <c:pt idx="110">
                  <c:v>9.9110600000000009</c:v>
                </c:pt>
                <c:pt idx="111">
                  <c:v>9.7006999999999994</c:v>
                </c:pt>
                <c:pt idx="112">
                  <c:v>9.2886299999999995</c:v>
                </c:pt>
                <c:pt idx="113">
                  <c:v>9.8845799999999997</c:v>
                </c:pt>
                <c:pt idx="114">
                  <c:v>9.7493599999999994</c:v>
                </c:pt>
                <c:pt idx="115">
                  <c:v>9.65686</c:v>
                </c:pt>
                <c:pt idx="116">
                  <c:v>9.3815399999999993</c:v>
                </c:pt>
                <c:pt idx="117">
                  <c:v>9.8021200000000004</c:v>
                </c:pt>
                <c:pt idx="118">
                  <c:v>9.6853700000000007</c:v>
                </c:pt>
                <c:pt idx="119">
                  <c:v>9.6216299999999997</c:v>
                </c:pt>
                <c:pt idx="120">
                  <c:v>9.3983100000000004</c:v>
                </c:pt>
                <c:pt idx="121">
                  <c:v>9.7569999999999997</c:v>
                </c:pt>
                <c:pt idx="122">
                  <c:v>9.3682599999999994</c:v>
                </c:pt>
                <c:pt idx="123">
                  <c:v>9.1218699999999995</c:v>
                </c:pt>
                <c:pt idx="124">
                  <c:v>8.5528200000000005</c:v>
                </c:pt>
                <c:pt idx="125">
                  <c:v>9.4664000000000001</c:v>
                </c:pt>
                <c:pt idx="126">
                  <c:v>9.4769799999999993</c:v>
                </c:pt>
                <c:pt idx="127">
                  <c:v>9.4099599999999999</c:v>
                </c:pt>
                <c:pt idx="128">
                  <c:v>8.9529899999999998</c:v>
                </c:pt>
                <c:pt idx="129">
                  <c:v>9.5992700000000006</c:v>
                </c:pt>
                <c:pt idx="130">
                  <c:v>9.4639199999999999</c:v>
                </c:pt>
                <c:pt idx="131">
                  <c:v>9.3358600000000003</c:v>
                </c:pt>
                <c:pt idx="132">
                  <c:v>8.8430400000000002</c:v>
                </c:pt>
                <c:pt idx="133">
                  <c:v>9.4815400000000007</c:v>
                </c:pt>
                <c:pt idx="134">
                  <c:v>9.3904099999999993</c:v>
                </c:pt>
                <c:pt idx="135">
                  <c:v>9.3338800000000006</c:v>
                </c:pt>
                <c:pt idx="136">
                  <c:v>8.8402899999999995</c:v>
                </c:pt>
                <c:pt idx="137">
                  <c:v>9.55185</c:v>
                </c:pt>
                <c:pt idx="138">
                  <c:v>9.3740699999999997</c:v>
                </c:pt>
                <c:pt idx="139">
                  <c:v>9.1790599999999998</c:v>
                </c:pt>
                <c:pt idx="140">
                  <c:v>8.6349800000000005</c:v>
                </c:pt>
                <c:pt idx="141">
                  <c:v>9.0919299999999996</c:v>
                </c:pt>
                <c:pt idx="142">
                  <c:v>8.9836899999999993</c:v>
                </c:pt>
                <c:pt idx="143">
                  <c:v>8.9040400000000002</c:v>
                </c:pt>
                <c:pt idx="144">
                  <c:v>8.4382199999999994</c:v>
                </c:pt>
                <c:pt idx="145">
                  <c:v>9.2497500000000006</c:v>
                </c:pt>
                <c:pt idx="146">
                  <c:v>9.2120700000000006</c:v>
                </c:pt>
                <c:pt idx="147">
                  <c:v>9.0932399999999998</c:v>
                </c:pt>
                <c:pt idx="148">
                  <c:v>8.8029700000000002</c:v>
                </c:pt>
                <c:pt idx="149">
                  <c:v>9.4288900000000009</c:v>
                </c:pt>
                <c:pt idx="150">
                  <c:v>9.3526199999999999</c:v>
                </c:pt>
                <c:pt idx="151">
                  <c:v>9.2541700000000002</c:v>
                </c:pt>
                <c:pt idx="152">
                  <c:v>8.8673300000000008</c:v>
                </c:pt>
                <c:pt idx="153">
                  <c:v>9.3765599999999996</c:v>
                </c:pt>
                <c:pt idx="154">
                  <c:v>9.2450299999999999</c:v>
                </c:pt>
                <c:pt idx="155">
                  <c:v>9.17713</c:v>
                </c:pt>
                <c:pt idx="156">
                  <c:v>8.8462599999999991</c:v>
                </c:pt>
                <c:pt idx="157">
                  <c:v>9.4429599999999994</c:v>
                </c:pt>
                <c:pt idx="158">
                  <c:v>9.3682300000000005</c:v>
                </c:pt>
                <c:pt idx="159">
                  <c:v>9.3138000000000005</c:v>
                </c:pt>
                <c:pt idx="160">
                  <c:v>8.9563500000000005</c:v>
                </c:pt>
                <c:pt idx="161">
                  <c:v>9.4112100000000005</c:v>
                </c:pt>
                <c:pt idx="162">
                  <c:v>9.4239200000000007</c:v>
                </c:pt>
                <c:pt idx="163">
                  <c:v>9.3344400000000007</c:v>
                </c:pt>
                <c:pt idx="164">
                  <c:v>9.0209100000000007</c:v>
                </c:pt>
                <c:pt idx="165">
                  <c:v>9.5463100000000001</c:v>
                </c:pt>
                <c:pt idx="166">
                  <c:v>9.43065</c:v>
                </c:pt>
                <c:pt idx="167">
                  <c:v>9.4489400000000003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B3-46D6-8CF2-4F8DDBFCDE31}"/>
            </c:ext>
          </c:extLst>
        </c:ser>
        <c:ser>
          <c:idx val="1"/>
          <c:order val="1"/>
          <c:tx>
            <c:strRef>
              <c:f>'forecast-sheet (2)'!$C$2</c:f>
              <c:strCache>
                <c:ptCount val="1"/>
                <c:pt idx="0">
                  <c:v>hs-forecast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'forecast-sheet (2)'!$C$3:$C$171</c:f>
              <c:numCache>
                <c:formatCode>General</c:formatCode>
                <c:ptCount val="169"/>
                <c:pt idx="1">
                  <c:v>7.9893299999999998</c:v>
                </c:pt>
                <c:pt idx="2">
                  <c:v>8.2208942614758644</c:v>
                </c:pt>
                <c:pt idx="3">
                  <c:v>8.4190250474562589</c:v>
                </c:pt>
                <c:pt idx="4">
                  <c:v>8.5742704236192111</c:v>
                </c:pt>
                <c:pt idx="5">
                  <c:v>8.5243233665912399</c:v>
                </c:pt>
                <c:pt idx="6">
                  <c:v>8.6789346510420842</c:v>
                </c:pt>
                <c:pt idx="7">
                  <c:v>8.7990674896447896</c:v>
                </c:pt>
                <c:pt idx="8">
                  <c:v>8.8663630985256709</c:v>
                </c:pt>
                <c:pt idx="9">
                  <c:v>8.7421131096738307</c:v>
                </c:pt>
                <c:pt idx="10">
                  <c:v>8.8732815374951493</c:v>
                </c:pt>
                <c:pt idx="11">
                  <c:v>8.9661895110727503</c:v>
                </c:pt>
                <c:pt idx="12">
                  <c:v>9.0139197477998732</c:v>
                </c:pt>
                <c:pt idx="13">
                  <c:v>8.8606284585111883</c:v>
                </c:pt>
                <c:pt idx="14">
                  <c:v>8.973981746681206</c:v>
                </c:pt>
                <c:pt idx="15">
                  <c:v>9.072998223275329</c:v>
                </c:pt>
                <c:pt idx="16">
                  <c:v>9.1771982673892865</c:v>
                </c:pt>
                <c:pt idx="17">
                  <c:v>9.0689603941354786</c:v>
                </c:pt>
                <c:pt idx="18">
                  <c:v>9.1244275365674987</c:v>
                </c:pt>
                <c:pt idx="19">
                  <c:v>9.2044685899742404</c:v>
                </c:pt>
                <c:pt idx="20">
                  <c:v>9.317663885819611</c:v>
                </c:pt>
                <c:pt idx="21">
                  <c:v>9.1652293369060551</c:v>
                </c:pt>
                <c:pt idx="22">
                  <c:v>9.2398721443743774</c:v>
                </c:pt>
                <c:pt idx="23">
                  <c:v>9.3063304053795601</c:v>
                </c:pt>
                <c:pt idx="24">
                  <c:v>9.3514786264315077</c:v>
                </c:pt>
                <c:pt idx="25">
                  <c:v>9.2003745233502929</c:v>
                </c:pt>
                <c:pt idx="26">
                  <c:v>9.1765545372810582</c:v>
                </c:pt>
                <c:pt idx="27">
                  <c:v>9.1732443848029703</c:v>
                </c:pt>
                <c:pt idx="28">
                  <c:v>9.2061907424612581</c:v>
                </c:pt>
                <c:pt idx="29">
                  <c:v>9.0097852219049042</c:v>
                </c:pt>
                <c:pt idx="30">
                  <c:v>9.1543793788666612</c:v>
                </c:pt>
                <c:pt idx="31">
                  <c:v>9.2598699943285787</c:v>
                </c:pt>
                <c:pt idx="32">
                  <c:v>9.2788683527444586</c:v>
                </c:pt>
                <c:pt idx="33">
                  <c:v>9.1880683116131188</c:v>
                </c:pt>
                <c:pt idx="34">
                  <c:v>9.3156050461231725</c:v>
                </c:pt>
                <c:pt idx="35">
                  <c:v>9.3745868159503551</c:v>
                </c:pt>
                <c:pt idx="36">
                  <c:v>9.4743399502184609</c:v>
                </c:pt>
                <c:pt idx="37">
                  <c:v>9.4361852935110893</c:v>
                </c:pt>
                <c:pt idx="38">
                  <c:v>9.519952553001346</c:v>
                </c:pt>
                <c:pt idx="39">
                  <c:v>9.5474335691862002</c:v>
                </c:pt>
                <c:pt idx="40">
                  <c:v>9.5299375506356334</c:v>
                </c:pt>
                <c:pt idx="41">
                  <c:v>9.3234345754728185</c:v>
                </c:pt>
                <c:pt idx="42">
                  <c:v>9.2919427903309391</c:v>
                </c:pt>
                <c:pt idx="43">
                  <c:v>9.3630660395971965</c:v>
                </c:pt>
                <c:pt idx="44">
                  <c:v>9.5077961432852387</c:v>
                </c:pt>
                <c:pt idx="45">
                  <c:v>9.3654021122860804</c:v>
                </c:pt>
                <c:pt idx="46">
                  <c:v>9.4624276924550124</c:v>
                </c:pt>
                <c:pt idx="47">
                  <c:v>9.5523709433135178</c:v>
                </c:pt>
                <c:pt idx="48">
                  <c:v>9.6155941460983918</c:v>
                </c:pt>
                <c:pt idx="49">
                  <c:v>9.5370859020565941</c:v>
                </c:pt>
                <c:pt idx="50">
                  <c:v>9.6281135490586767</c:v>
                </c:pt>
                <c:pt idx="51">
                  <c:v>9.7010639852519169</c:v>
                </c:pt>
                <c:pt idx="52">
                  <c:v>9.7353476353851427</c:v>
                </c:pt>
                <c:pt idx="53">
                  <c:v>9.6213363510270931</c:v>
                </c:pt>
                <c:pt idx="54">
                  <c:v>9.6929297767556655</c:v>
                </c:pt>
                <c:pt idx="55">
                  <c:v>9.7588412815044521</c:v>
                </c:pt>
                <c:pt idx="56">
                  <c:v>9.786183751163323</c:v>
                </c:pt>
                <c:pt idx="57">
                  <c:v>9.6776938327401094</c:v>
                </c:pt>
                <c:pt idx="58">
                  <c:v>9.7164275409116279</c:v>
                </c:pt>
                <c:pt idx="59">
                  <c:v>9.6864709391741268</c:v>
                </c:pt>
                <c:pt idx="60">
                  <c:v>9.5896133780494921</c:v>
                </c:pt>
                <c:pt idx="61">
                  <c:v>9.3527021853412027</c:v>
                </c:pt>
                <c:pt idx="62">
                  <c:v>9.4328563550154918</c:v>
                </c:pt>
                <c:pt idx="63">
                  <c:v>9.5382116245738544</c:v>
                </c:pt>
                <c:pt idx="64">
                  <c:v>9.6460655294981628</c:v>
                </c:pt>
                <c:pt idx="65">
                  <c:v>9.5830312010972278</c:v>
                </c:pt>
                <c:pt idx="66">
                  <c:v>9.6806044304691756</c:v>
                </c:pt>
                <c:pt idx="67">
                  <c:v>9.7213805170905925</c:v>
                </c:pt>
                <c:pt idx="68">
                  <c:v>9.7466997174124987</c:v>
                </c:pt>
                <c:pt idx="69">
                  <c:v>9.6028150196324997</c:v>
                </c:pt>
                <c:pt idx="70">
                  <c:v>9.6706205748081686</c:v>
                </c:pt>
                <c:pt idx="71">
                  <c:v>9.7217520338417387</c:v>
                </c:pt>
                <c:pt idx="72">
                  <c:v>9.7506466299483492</c:v>
                </c:pt>
                <c:pt idx="73">
                  <c:v>9.6852290370782406</c:v>
                </c:pt>
                <c:pt idx="74">
                  <c:v>9.667963017414948</c:v>
                </c:pt>
                <c:pt idx="75">
                  <c:v>9.6676163253399388</c:v>
                </c:pt>
                <c:pt idx="76">
                  <c:v>9.6568572188679909</c:v>
                </c:pt>
                <c:pt idx="77">
                  <c:v>9.4980572037485054</c:v>
                </c:pt>
                <c:pt idx="78">
                  <c:v>9.5057406437072807</c:v>
                </c:pt>
                <c:pt idx="79">
                  <c:v>9.5072573956911199</c:v>
                </c:pt>
                <c:pt idx="80">
                  <c:v>9.5298676747198972</c:v>
                </c:pt>
                <c:pt idx="81">
                  <c:v>9.3715141711375658</c:v>
                </c:pt>
                <c:pt idx="82">
                  <c:v>9.3335299383737365</c:v>
                </c:pt>
                <c:pt idx="83">
                  <c:v>9.3335299551569602</c:v>
                </c:pt>
                <c:pt idx="84">
                  <c:v>9.3595492193116492</c:v>
                </c:pt>
                <c:pt idx="85">
                  <c:v>9.241027572542615</c:v>
                </c:pt>
                <c:pt idx="86">
                  <c:v>9.3624178209078757</c:v>
                </c:pt>
                <c:pt idx="87">
                  <c:v>9.397223316999133</c:v>
                </c:pt>
                <c:pt idx="88">
                  <c:v>9.3630956347015424</c:v>
                </c:pt>
                <c:pt idx="89">
                  <c:v>9.2852950662166762</c:v>
                </c:pt>
                <c:pt idx="90">
                  <c:v>9.2325225911485802</c:v>
                </c:pt>
                <c:pt idx="91">
                  <c:v>9.1304057172947939</c:v>
                </c:pt>
                <c:pt idx="92">
                  <c:v>9.1593864586801192</c:v>
                </c:pt>
                <c:pt idx="93">
                  <c:v>9.1076621088906524</c:v>
                </c:pt>
                <c:pt idx="94">
                  <c:v>9.2818603446091394</c:v>
                </c:pt>
                <c:pt idx="95">
                  <c:v>9.258580727459357</c:v>
                </c:pt>
                <c:pt idx="96">
                  <c:v>9.2428992594378006</c:v>
                </c:pt>
                <c:pt idx="97">
                  <c:v>9.1438089773539524</c:v>
                </c:pt>
                <c:pt idx="98">
                  <c:v>9.1840282544662344</c:v>
                </c:pt>
                <c:pt idx="99">
                  <c:v>9.1956603213275869</c:v>
                </c:pt>
                <c:pt idx="100">
                  <c:v>9.1638319946038376</c:v>
                </c:pt>
                <c:pt idx="101">
                  <c:v>9.0793737330336963</c:v>
                </c:pt>
                <c:pt idx="102">
                  <c:v>9.1911378493599525</c:v>
                </c:pt>
                <c:pt idx="103">
                  <c:v>9.2633899270060471</c:v>
                </c:pt>
                <c:pt idx="104">
                  <c:v>9.3297643668490267</c:v>
                </c:pt>
                <c:pt idx="105">
                  <c:v>9.2581435117317792</c:v>
                </c:pt>
                <c:pt idx="106">
                  <c:v>9.3948866059337703</c:v>
                </c:pt>
                <c:pt idx="107">
                  <c:v>9.4683209727409299</c:v>
                </c:pt>
                <c:pt idx="108">
                  <c:v>9.5123034290803901</c:v>
                </c:pt>
                <c:pt idx="109">
                  <c:v>9.4963025888699004</c:v>
                </c:pt>
                <c:pt idx="110">
                  <c:v>9.6398244479140196</c:v>
                </c:pt>
                <c:pt idx="111">
                  <c:v>9.7136924211755193</c:v>
                </c:pt>
                <c:pt idx="112">
                  <c:v>9.7101540803768494</c:v>
                </c:pt>
                <c:pt idx="113">
                  <c:v>9.5953567049631516</c:v>
                </c:pt>
                <c:pt idx="114">
                  <c:v>9.6741234391175759</c:v>
                </c:pt>
                <c:pt idx="115">
                  <c:v>9.6946132761791581</c:v>
                </c:pt>
                <c:pt idx="116">
                  <c:v>9.6843315930668652</c:v>
                </c:pt>
                <c:pt idx="117">
                  <c:v>9.6018696844842459</c:v>
                </c:pt>
                <c:pt idx="118">
                  <c:v>9.6564056213788163</c:v>
                </c:pt>
                <c:pt idx="119">
                  <c:v>9.6642937464017749</c:v>
                </c:pt>
                <c:pt idx="120">
                  <c:v>9.6526747515679325</c:v>
                </c:pt>
                <c:pt idx="121">
                  <c:v>9.583401352402575</c:v>
                </c:pt>
                <c:pt idx="122">
                  <c:v>9.6306790052041293</c:v>
                </c:pt>
                <c:pt idx="123">
                  <c:v>9.5592121200165145</c:v>
                </c:pt>
                <c:pt idx="124">
                  <c:v>9.4401068781739284</c:v>
                </c:pt>
                <c:pt idx="125">
                  <c:v>9.1984642067461984</c:v>
                </c:pt>
                <c:pt idx="126">
                  <c:v>9.2714335275437794</c:v>
                </c:pt>
                <c:pt idx="127">
                  <c:v>9.3274118136298849</c:v>
                </c:pt>
                <c:pt idx="128">
                  <c:v>9.349892890231672</c:v>
                </c:pt>
                <c:pt idx="129">
                  <c:v>9.2418008209672724</c:v>
                </c:pt>
                <c:pt idx="130">
                  <c:v>9.3391535594100183</c:v>
                </c:pt>
                <c:pt idx="131">
                  <c:v>9.3731323060254752</c:v>
                </c:pt>
                <c:pt idx="132">
                  <c:v>9.3629816097627234</c:v>
                </c:pt>
                <c:pt idx="133">
                  <c:v>9.2213813194168637</c:v>
                </c:pt>
                <c:pt idx="134">
                  <c:v>9.2922326304388445</c:v>
                </c:pt>
                <c:pt idx="135">
                  <c:v>9.3189701405250176</c:v>
                </c:pt>
                <c:pt idx="136">
                  <c:v>9.3230306742292477</c:v>
                </c:pt>
                <c:pt idx="137">
                  <c:v>9.1915616431897575</c:v>
                </c:pt>
                <c:pt idx="138">
                  <c:v>9.2896821532136507</c:v>
                </c:pt>
                <c:pt idx="139">
                  <c:v>9.3126642407831799</c:v>
                </c:pt>
                <c:pt idx="140">
                  <c:v>9.2762786179918635</c:v>
                </c:pt>
                <c:pt idx="141">
                  <c:v>9.1016281018550877</c:v>
                </c:pt>
                <c:pt idx="142">
                  <c:v>9.0989869321300674</c:v>
                </c:pt>
                <c:pt idx="143">
                  <c:v>9.0675871003815463</c:v>
                </c:pt>
                <c:pt idx="144">
                  <c:v>9.0230468742014978</c:v>
                </c:pt>
                <c:pt idx="145">
                  <c:v>8.8637758067699366</c:v>
                </c:pt>
                <c:pt idx="146">
                  <c:v>8.9688915674653096</c:v>
                </c:pt>
                <c:pt idx="147">
                  <c:v>9.0351184975786296</c:v>
                </c:pt>
                <c:pt idx="148">
                  <c:v>9.0509472396213368</c:v>
                </c:pt>
                <c:pt idx="149">
                  <c:v>8.9834134079944157</c:v>
                </c:pt>
                <c:pt idx="150">
                  <c:v>9.1047339824317284</c:v>
                </c:pt>
                <c:pt idx="151">
                  <c:v>9.1722429707513289</c:v>
                </c:pt>
                <c:pt idx="152">
                  <c:v>9.1945548821486085</c:v>
                </c:pt>
                <c:pt idx="153">
                  <c:v>9.1054388401727078</c:v>
                </c:pt>
                <c:pt idx="154">
                  <c:v>9.179275659980167</c:v>
                </c:pt>
                <c:pt idx="155">
                  <c:v>9.1971831200939231</c:v>
                </c:pt>
                <c:pt idx="156">
                  <c:v>9.1917218768036708</c:v>
                </c:pt>
                <c:pt idx="157">
                  <c:v>9.0976391930170273</c:v>
                </c:pt>
                <c:pt idx="158">
                  <c:v>9.1916834580135713</c:v>
                </c:pt>
                <c:pt idx="159">
                  <c:v>9.2397639369278171</c:v>
                </c:pt>
                <c:pt idx="160">
                  <c:v>9.2599268318187846</c:v>
                </c:pt>
                <c:pt idx="161">
                  <c:v>9.1772510722321776</c:v>
                </c:pt>
                <c:pt idx="162">
                  <c:v>9.2409671731921463</c:v>
                </c:pt>
                <c:pt idx="163">
                  <c:v>9.2907923322276194</c:v>
                </c:pt>
                <c:pt idx="164">
                  <c:v>9.3026792870576234</c:v>
                </c:pt>
                <c:pt idx="165">
                  <c:v>9.2259425687247454</c:v>
                </c:pt>
                <c:pt idx="166">
                  <c:v>9.3131910605441153</c:v>
                </c:pt>
                <c:pt idx="167">
                  <c:v>9.3451796908410056</c:v>
                </c:pt>
                <c:pt idx="168">
                  <c:v>9.3734376521724609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B3-46D6-8CF2-4F8DDBFCDE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30895"/>
        <c:axId val="678119967"/>
      </c:lineChart>
      <c:catAx>
        <c:axId val="154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119967"/>
        <c:crosses val="autoZero"/>
        <c:auto val="1"/>
        <c:lblAlgn val="ctr"/>
        <c:lblOffset val="100"/>
        <c:noMultiLvlLbl val="0"/>
      </c:catAx>
      <c:valAx>
        <c:axId val="678119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30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304800</xdr:colOff>
      <xdr:row>10</xdr:row>
      <xdr:rowOff>125730</xdr:rowOff>
    </xdr:from>
    <xdr:to>
      <xdr:col>16</xdr:col>
      <xdr:colOff>388620</xdr:colOff>
      <xdr:row>26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F03DDE-C3EA-49D4-9318-6556B7683C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281940</xdr:colOff>
      <xdr:row>6</xdr:row>
      <xdr:rowOff>129540</xdr:rowOff>
    </xdr:from>
    <xdr:to>
      <xdr:col>21</xdr:col>
      <xdr:colOff>502920</xdr:colOff>
      <xdr:row>27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F31610-FD48-433F-8963-71F44341BE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251460</xdr:colOff>
      <xdr:row>2</xdr:row>
      <xdr:rowOff>175260</xdr:rowOff>
    </xdr:from>
    <xdr:to>
      <xdr:col>16</xdr:col>
      <xdr:colOff>205740</xdr:colOff>
      <xdr:row>22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9A50A1-F012-4E7E-9797-E7ADFB009D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428625</xdr:colOff>
      <xdr:row>3</xdr:row>
      <xdr:rowOff>95249</xdr:rowOff>
    </xdr:from>
    <xdr:to>
      <xdr:col>19</xdr:col>
      <xdr:colOff>504825</xdr:colOff>
      <xdr:row>30</xdr:row>
      <xdr:rowOff>47624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140B342-4764-42BC-9E29-B240D7FDE2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376D29D-70B2-4A51-9367-3EF4299E4D0F}" name="Table1" displayName="Table1" ref="A1:E39" totalsRowShown="0">
  <autoFilter ref="A1:E39" xr:uid="{CD0E3D22-75D2-4746-80D1-2C88A783D7E6}"/>
  <tableColumns count="5">
    <tableColumn id="1" xr3:uid="{543B1586-365A-4E8D-A7B7-DAF83D92BAF6}" name="Date" dataDxfId="3"/>
    <tableColumn id="2" xr3:uid="{B2CE89BD-EA75-4BFC-8D41-E24F2120D84E}" name="cons"/>
    <tableColumn id="3" xr3:uid="{74132417-1ED4-483D-81E9-E0F1CAAA13AD}" name="Forecast(cons)">
      <calculatedColumnFormula>_xlfn.FORECAST.ETS(A2,$B$2:$B$31,$A$2:$A$31,0,1)</calculatedColumnFormula>
    </tableColumn>
    <tableColumn id="4" xr3:uid="{F8BD2355-4A0B-4035-8FC7-D2AC5BCDFEFC}" name="Lower Confidence Bound(cons)" dataDxfId="2">
      <calculatedColumnFormula>C2-_xlfn.FORECAST.ETS.CONFINT(A2,$B$2:$B$31,$A$2:$A$31,0.95,0,1)</calculatedColumnFormula>
    </tableColumn>
    <tableColumn id="5" xr3:uid="{75B7CD9C-374B-45BC-A979-5F9A36102987}" name="Upper Confidence Bound(cons)" dataDxfId="1">
      <calculatedColumnFormula>C2+_xlfn.FORECAST.ETS.CONFINT(A2,$B$2:$B$31,$A$2:$A$31,0.95,0,1)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2737B02-9E6B-40A8-895E-6F20B910A013}" name="Table2" displayName="Table2" ref="G1:H8" totalsRowShown="0">
  <autoFilter ref="G1:H8" xr:uid="{8F2EEE9D-BD00-471D-8707-9BD732C6FE55}"/>
  <tableColumns count="2">
    <tableColumn id="1" xr3:uid="{B4D27D98-FCCD-4CD9-8D00-82C987BF3257}" name="Statistic"/>
    <tableColumn id="2" xr3:uid="{1959DD3D-C923-40D1-865F-32B52984B791}" name="Valu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1"/>
  <sheetViews>
    <sheetView workbookViewId="0">
      <selection activeCell="B6" sqref="A1:B31"/>
    </sheetView>
  </sheetViews>
  <sheetFormatPr defaultRowHeight="15" x14ac:dyDescent="0.25"/>
  <cols>
    <col min="1" max="1" width="10.5703125" bestFit="1" customWidth="1"/>
  </cols>
  <sheetData>
    <row r="1" spans="1:2" x14ac:dyDescent="0.25">
      <c r="A1" t="s">
        <v>1</v>
      </c>
      <c r="B1" t="s">
        <v>0</v>
      </c>
    </row>
    <row r="2" spans="1:2" x14ac:dyDescent="0.25">
      <c r="A2" s="1">
        <v>18705</v>
      </c>
      <c r="B2">
        <v>0.38600000000000001</v>
      </c>
    </row>
    <row r="3" spans="1:2" x14ac:dyDescent="0.25">
      <c r="A3" s="1">
        <f>A2+28</f>
        <v>18733</v>
      </c>
      <c r="B3">
        <v>0.374</v>
      </c>
    </row>
    <row r="4" spans="1:2" x14ac:dyDescent="0.25">
      <c r="A4" s="1">
        <f t="shared" ref="A4:A31" si="0">A3+28</f>
        <v>18761</v>
      </c>
      <c r="B4">
        <v>0.39300000000000002</v>
      </c>
    </row>
    <row r="5" spans="1:2" x14ac:dyDescent="0.25">
      <c r="A5" s="1">
        <f t="shared" si="0"/>
        <v>18789</v>
      </c>
      <c r="B5">
        <v>0.42499999999999999</v>
      </c>
    </row>
    <row r="6" spans="1:2" x14ac:dyDescent="0.25">
      <c r="A6" s="1">
        <f t="shared" si="0"/>
        <v>18817</v>
      </c>
      <c r="B6">
        <v>0.40600000000000003</v>
      </c>
    </row>
    <row r="7" spans="1:2" x14ac:dyDescent="0.25">
      <c r="A7" s="1">
        <f t="shared" si="0"/>
        <v>18845</v>
      </c>
      <c r="B7">
        <v>0.34399999999999997</v>
      </c>
    </row>
    <row r="8" spans="1:2" x14ac:dyDescent="0.25">
      <c r="A8" s="1">
        <f t="shared" si="0"/>
        <v>18873</v>
      </c>
      <c r="B8">
        <v>0.32700000000000001</v>
      </c>
    </row>
    <row r="9" spans="1:2" x14ac:dyDescent="0.25">
      <c r="A9" s="1">
        <f t="shared" si="0"/>
        <v>18901</v>
      </c>
      <c r="B9">
        <v>0.28799999999999998</v>
      </c>
    </row>
    <row r="10" spans="1:2" x14ac:dyDescent="0.25">
      <c r="A10" s="1">
        <f t="shared" si="0"/>
        <v>18929</v>
      </c>
      <c r="B10">
        <v>0.26900000000000002</v>
      </c>
    </row>
    <row r="11" spans="1:2" x14ac:dyDescent="0.25">
      <c r="A11" s="1">
        <f t="shared" si="0"/>
        <v>18957</v>
      </c>
      <c r="B11">
        <v>0.25600000000000001</v>
      </c>
    </row>
    <row r="12" spans="1:2" x14ac:dyDescent="0.25">
      <c r="A12" s="1">
        <f t="shared" si="0"/>
        <v>18985</v>
      </c>
      <c r="B12">
        <v>0.28599999999999998</v>
      </c>
    </row>
    <row r="13" spans="1:2" x14ac:dyDescent="0.25">
      <c r="A13" s="1">
        <f t="shared" si="0"/>
        <v>19013</v>
      </c>
      <c r="B13">
        <v>0.29799999999999999</v>
      </c>
    </row>
    <row r="14" spans="1:2" x14ac:dyDescent="0.25">
      <c r="A14" s="1">
        <f t="shared" si="0"/>
        <v>19041</v>
      </c>
      <c r="B14">
        <v>0.32900000000000001</v>
      </c>
    </row>
    <row r="15" spans="1:2" x14ac:dyDescent="0.25">
      <c r="A15" s="1">
        <f t="shared" si="0"/>
        <v>19069</v>
      </c>
      <c r="B15">
        <v>0.318</v>
      </c>
    </row>
    <row r="16" spans="1:2" x14ac:dyDescent="0.25">
      <c r="A16" s="1">
        <f t="shared" si="0"/>
        <v>19097</v>
      </c>
      <c r="B16">
        <v>0.38100000000000001</v>
      </c>
    </row>
    <row r="17" spans="1:2" x14ac:dyDescent="0.25">
      <c r="A17" s="1">
        <f t="shared" si="0"/>
        <v>19125</v>
      </c>
      <c r="B17">
        <v>0.38100000000000001</v>
      </c>
    </row>
    <row r="18" spans="1:2" x14ac:dyDescent="0.25">
      <c r="A18" s="1">
        <f t="shared" si="0"/>
        <v>19153</v>
      </c>
      <c r="B18">
        <v>0.47</v>
      </c>
    </row>
    <row r="19" spans="1:2" x14ac:dyDescent="0.25">
      <c r="A19" s="1">
        <f t="shared" si="0"/>
        <v>19181</v>
      </c>
      <c r="B19">
        <v>0.443</v>
      </c>
    </row>
    <row r="20" spans="1:2" x14ac:dyDescent="0.25">
      <c r="A20" s="1">
        <f t="shared" si="0"/>
        <v>19209</v>
      </c>
      <c r="B20">
        <v>0.38600000000000001</v>
      </c>
    </row>
    <row r="21" spans="1:2" x14ac:dyDescent="0.25">
      <c r="A21" s="1">
        <f t="shared" si="0"/>
        <v>19237</v>
      </c>
      <c r="B21">
        <v>0.34200000000000003</v>
      </c>
    </row>
    <row r="22" spans="1:2" x14ac:dyDescent="0.25">
      <c r="A22" s="1">
        <f t="shared" si="0"/>
        <v>19265</v>
      </c>
      <c r="B22">
        <v>0.31900000000000001</v>
      </c>
    </row>
    <row r="23" spans="1:2" x14ac:dyDescent="0.25">
      <c r="A23" s="1">
        <f t="shared" si="0"/>
        <v>19293</v>
      </c>
      <c r="B23">
        <v>0.307</v>
      </c>
    </row>
    <row r="24" spans="1:2" x14ac:dyDescent="0.25">
      <c r="A24" s="1">
        <f t="shared" si="0"/>
        <v>19321</v>
      </c>
      <c r="B24">
        <v>0.28399999999999997</v>
      </c>
    </row>
    <row r="25" spans="1:2" x14ac:dyDescent="0.25">
      <c r="A25" s="1">
        <f t="shared" si="0"/>
        <v>19349</v>
      </c>
      <c r="B25">
        <v>0.32600000000000001</v>
      </c>
    </row>
    <row r="26" spans="1:2" x14ac:dyDescent="0.25">
      <c r="A26" s="1">
        <f t="shared" si="0"/>
        <v>19377</v>
      </c>
      <c r="B26">
        <v>0.309</v>
      </c>
    </row>
    <row r="27" spans="1:2" x14ac:dyDescent="0.25">
      <c r="A27" s="1">
        <f t="shared" si="0"/>
        <v>19405</v>
      </c>
      <c r="B27">
        <v>0.35899999999999999</v>
      </c>
    </row>
    <row r="28" spans="1:2" x14ac:dyDescent="0.25">
      <c r="A28" s="1">
        <f t="shared" si="0"/>
        <v>19433</v>
      </c>
      <c r="B28">
        <v>0.376</v>
      </c>
    </row>
    <row r="29" spans="1:2" x14ac:dyDescent="0.25">
      <c r="A29" s="1">
        <f t="shared" si="0"/>
        <v>19461</v>
      </c>
      <c r="B29">
        <v>0.41599999999999998</v>
      </c>
    </row>
    <row r="30" spans="1:2" x14ac:dyDescent="0.25">
      <c r="A30" s="1">
        <f t="shared" si="0"/>
        <v>19489</v>
      </c>
      <c r="B30">
        <v>0.437</v>
      </c>
    </row>
    <row r="31" spans="1:2" x14ac:dyDescent="0.25">
      <c r="A31" s="1">
        <f t="shared" si="0"/>
        <v>19517</v>
      </c>
      <c r="B31">
        <v>0.54800000000000004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048F8-7D7E-43F5-984C-8B64601959B0}">
  <dimension ref="A1:H39"/>
  <sheetViews>
    <sheetView workbookViewId="0"/>
  </sheetViews>
  <sheetFormatPr defaultRowHeight="15" x14ac:dyDescent="0.25"/>
  <cols>
    <col min="1" max="1" width="10.5703125" bestFit="1" customWidth="1"/>
    <col min="2" max="2" width="9" bestFit="1" customWidth="1"/>
    <col min="3" max="3" width="15.140625" customWidth="1"/>
    <col min="4" max="5" width="29.28515625" customWidth="1"/>
    <col min="7" max="7" width="9.42578125" customWidth="1"/>
    <col min="8" max="8" width="7.7109375" customWidth="1"/>
  </cols>
  <sheetData>
    <row r="1" spans="1:8" x14ac:dyDescent="0.25">
      <c r="A1" t="s">
        <v>1</v>
      </c>
      <c r="B1" t="s">
        <v>0</v>
      </c>
      <c r="C1" t="s">
        <v>2</v>
      </c>
      <c r="D1" t="s">
        <v>3</v>
      </c>
      <c r="E1" t="s">
        <v>4</v>
      </c>
      <c r="G1" t="s">
        <v>6</v>
      </c>
      <c r="H1" t="s">
        <v>7</v>
      </c>
    </row>
    <row r="2" spans="1:8" x14ac:dyDescent="0.25">
      <c r="A2" s="1">
        <v>18705</v>
      </c>
      <c r="B2">
        <v>0.38600000000000001</v>
      </c>
      <c r="G2" t="s">
        <v>8</v>
      </c>
      <c r="H2" s="3">
        <f>_xlfn.FORECAST.ETS.STAT($B$2:$B$31,$A$2:$A$31,1,0,1)</f>
        <v>0.9</v>
      </c>
    </row>
    <row r="3" spans="1:8" x14ac:dyDescent="0.25">
      <c r="A3" s="1">
        <v>18733</v>
      </c>
      <c r="B3">
        <v>0.374</v>
      </c>
      <c r="G3" t="s">
        <v>9</v>
      </c>
      <c r="H3" s="3">
        <f>_xlfn.FORECAST.ETS.STAT($B$2:$B$31,$A$2:$A$31,2,0,1)</f>
        <v>1E-3</v>
      </c>
    </row>
    <row r="4" spans="1:8" x14ac:dyDescent="0.25">
      <c r="A4" s="1">
        <v>18761</v>
      </c>
      <c r="B4">
        <v>0.39300000000000002</v>
      </c>
      <c r="G4" t="s">
        <v>10</v>
      </c>
      <c r="H4" s="3">
        <f>_xlfn.FORECAST.ETS.STAT($B$2:$B$31,$A$2:$A$31,3,0,1)</f>
        <v>2.2204460492503131E-16</v>
      </c>
    </row>
    <row r="5" spans="1:8" x14ac:dyDescent="0.25">
      <c r="A5" s="1">
        <v>18789</v>
      </c>
      <c r="B5">
        <v>0.42499999999999999</v>
      </c>
      <c r="G5" t="s">
        <v>11</v>
      </c>
      <c r="H5" s="3">
        <f>_xlfn.FORECAST.ETS.STAT($B$2:$B$31,$A$2:$A$31,4,0,1)</f>
        <v>1.1722103777924888</v>
      </c>
    </row>
    <row r="6" spans="1:8" x14ac:dyDescent="0.25">
      <c r="A6" s="1">
        <v>18817</v>
      </c>
      <c r="B6">
        <v>0.40600000000000003</v>
      </c>
      <c r="G6" t="s">
        <v>12</v>
      </c>
      <c r="H6" s="3">
        <f>_xlfn.FORECAST.ETS.STAT($B$2:$B$31,$A$2:$A$31,5,0,1)</f>
        <v>9.7875889654097076E-2</v>
      </c>
    </row>
    <row r="7" spans="1:8" x14ac:dyDescent="0.25">
      <c r="A7" s="1">
        <v>18845</v>
      </c>
      <c r="B7">
        <v>0.34399999999999997</v>
      </c>
      <c r="G7" t="s">
        <v>13</v>
      </c>
      <c r="H7" s="3">
        <f>_xlfn.FORECAST.ETS.STAT($B$2:$B$31,$A$2:$A$31,6,0,1)</f>
        <v>3.6770388692859118E-2</v>
      </c>
    </row>
    <row r="8" spans="1:8" x14ac:dyDescent="0.25">
      <c r="A8" s="1">
        <v>18873</v>
      </c>
      <c r="B8">
        <v>0.32700000000000001</v>
      </c>
      <c r="G8" t="s">
        <v>14</v>
      </c>
      <c r="H8" s="3">
        <f>_xlfn.FORECAST.ETS.STAT($B$2:$B$31,$A$2:$A$31,7,0,1)</f>
        <v>4.5565692902462492E-2</v>
      </c>
    </row>
    <row r="9" spans="1:8" x14ac:dyDescent="0.25">
      <c r="A9" s="1">
        <v>18901</v>
      </c>
      <c r="B9">
        <v>0.28799999999999998</v>
      </c>
    </row>
    <row r="10" spans="1:8" x14ac:dyDescent="0.25">
      <c r="A10" s="1">
        <v>18929</v>
      </c>
      <c r="B10">
        <v>0.26900000000000002</v>
      </c>
    </row>
    <row r="11" spans="1:8" x14ac:dyDescent="0.25">
      <c r="A11" s="1">
        <v>18957</v>
      </c>
      <c r="B11">
        <v>0.25600000000000001</v>
      </c>
    </row>
    <row r="12" spans="1:8" x14ac:dyDescent="0.25">
      <c r="A12" s="1">
        <v>18985</v>
      </c>
      <c r="B12">
        <v>0.28599999999999998</v>
      </c>
    </row>
    <row r="13" spans="1:8" x14ac:dyDescent="0.25">
      <c r="A13" s="1">
        <v>19013</v>
      </c>
      <c r="B13">
        <v>0.29799999999999999</v>
      </c>
    </row>
    <row r="14" spans="1:8" x14ac:dyDescent="0.25">
      <c r="A14" s="1">
        <v>19041</v>
      </c>
      <c r="B14">
        <v>0.32900000000000001</v>
      </c>
    </row>
    <row r="15" spans="1:8" x14ac:dyDescent="0.25">
      <c r="A15" s="1">
        <v>19069</v>
      </c>
      <c r="B15">
        <v>0.318</v>
      </c>
    </row>
    <row r="16" spans="1:8" x14ac:dyDescent="0.25">
      <c r="A16" s="1">
        <v>19097</v>
      </c>
      <c r="B16">
        <v>0.38100000000000001</v>
      </c>
    </row>
    <row r="17" spans="1:5" x14ac:dyDescent="0.25">
      <c r="A17" s="1">
        <v>19125</v>
      </c>
      <c r="B17">
        <v>0.38100000000000001</v>
      </c>
    </row>
    <row r="18" spans="1:5" x14ac:dyDescent="0.25">
      <c r="A18" s="1">
        <v>19153</v>
      </c>
      <c r="B18">
        <v>0.47</v>
      </c>
    </row>
    <row r="19" spans="1:5" x14ac:dyDescent="0.25">
      <c r="A19" s="1">
        <v>19181</v>
      </c>
      <c r="B19">
        <v>0.443</v>
      </c>
    </row>
    <row r="20" spans="1:5" x14ac:dyDescent="0.25">
      <c r="A20" s="1">
        <v>19209</v>
      </c>
      <c r="B20">
        <v>0.38600000000000001</v>
      </c>
    </row>
    <row r="21" spans="1:5" x14ac:dyDescent="0.25">
      <c r="A21" s="1">
        <v>19237</v>
      </c>
      <c r="B21">
        <v>0.34200000000000003</v>
      </c>
    </row>
    <row r="22" spans="1:5" x14ac:dyDescent="0.25">
      <c r="A22" s="1">
        <v>19265</v>
      </c>
      <c r="B22">
        <v>0.31900000000000001</v>
      </c>
    </row>
    <row r="23" spans="1:5" x14ac:dyDescent="0.25">
      <c r="A23" s="1">
        <v>19293</v>
      </c>
      <c r="B23">
        <v>0.307</v>
      </c>
    </row>
    <row r="24" spans="1:5" x14ac:dyDescent="0.25">
      <c r="A24" s="1">
        <v>19321</v>
      </c>
      <c r="B24">
        <v>0.28399999999999997</v>
      </c>
    </row>
    <row r="25" spans="1:5" x14ac:dyDescent="0.25">
      <c r="A25" s="1">
        <v>19349</v>
      </c>
      <c r="B25">
        <v>0.32600000000000001</v>
      </c>
    </row>
    <row r="26" spans="1:5" x14ac:dyDescent="0.25">
      <c r="A26" s="1">
        <v>19377</v>
      </c>
      <c r="B26">
        <v>0.309</v>
      </c>
    </row>
    <row r="27" spans="1:5" x14ac:dyDescent="0.25">
      <c r="A27" s="1">
        <v>19405</v>
      </c>
      <c r="B27">
        <v>0.35899999999999999</v>
      </c>
    </row>
    <row r="28" spans="1:5" x14ac:dyDescent="0.25">
      <c r="A28" s="1">
        <v>19433</v>
      </c>
      <c r="B28">
        <v>0.376</v>
      </c>
    </row>
    <row r="29" spans="1:5" x14ac:dyDescent="0.25">
      <c r="A29" s="1">
        <v>19461</v>
      </c>
      <c r="B29">
        <v>0.41599999999999998</v>
      </c>
    </row>
    <row r="30" spans="1:5" x14ac:dyDescent="0.25">
      <c r="A30" s="1">
        <v>19489</v>
      </c>
      <c r="B30">
        <v>0.437</v>
      </c>
    </row>
    <row r="31" spans="1:5" x14ac:dyDescent="0.25">
      <c r="A31" s="1">
        <v>19517</v>
      </c>
      <c r="B31">
        <v>0.54800000000000004</v>
      </c>
      <c r="C31">
        <v>0.54800000000000004</v>
      </c>
      <c r="D31" s="2">
        <v>0.54800000000000004</v>
      </c>
      <c r="E31" s="2">
        <v>0.54800000000000004</v>
      </c>
    </row>
    <row r="32" spans="1:5" x14ac:dyDescent="0.25">
      <c r="A32" s="1">
        <v>19545</v>
      </c>
      <c r="C32">
        <f t="shared" ref="C32:C39" si="0">_xlfn.FORECAST.ETS(A32,$B$2:$B$31,$A$2:$A$31,0,1)</f>
        <v>0.53860597066863647</v>
      </c>
      <c r="D32" s="2">
        <f t="shared" ref="D32:D39" si="1">C32-_xlfn.FORECAST.ETS.CONFINT(A32,$B$2:$B$31,$A$2:$A$31,0.95,0,1)</f>
        <v>0.4583668844552623</v>
      </c>
      <c r="E32" s="2">
        <f t="shared" ref="E32:E39" si="2">C32+_xlfn.FORECAST.ETS.CONFINT(A32,$B$2:$B$31,$A$2:$A$31,0.95,0,1)</f>
        <v>0.61884505688201064</v>
      </c>
    </row>
    <row r="33" spans="1:5" x14ac:dyDescent="0.25">
      <c r="A33" s="1">
        <v>19573</v>
      </c>
      <c r="C33">
        <f t="shared" si="0"/>
        <v>0.54037975725738296</v>
      </c>
      <c r="D33" s="2">
        <f t="shared" si="1"/>
        <v>0.43237541369176935</v>
      </c>
      <c r="E33" s="2">
        <f t="shared" si="2"/>
        <v>0.64838410082299658</v>
      </c>
    </row>
    <row r="34" spans="1:5" x14ac:dyDescent="0.25">
      <c r="A34" s="1">
        <v>19601</v>
      </c>
      <c r="C34">
        <f t="shared" si="0"/>
        <v>0.54215354384612946</v>
      </c>
      <c r="D34" s="2">
        <f t="shared" si="1"/>
        <v>0.41214133758696614</v>
      </c>
      <c r="E34" s="2">
        <f t="shared" si="2"/>
        <v>0.67216575010529278</v>
      </c>
    </row>
    <row r="35" spans="1:5" x14ac:dyDescent="0.25">
      <c r="A35" s="1">
        <v>19629</v>
      </c>
      <c r="C35">
        <f t="shared" si="0"/>
        <v>0.54392733043487596</v>
      </c>
      <c r="D35" s="2">
        <f t="shared" si="1"/>
        <v>0.39508838904188043</v>
      </c>
      <c r="E35" s="2">
        <f t="shared" si="2"/>
        <v>0.69276627182787154</v>
      </c>
    </row>
    <row r="36" spans="1:5" x14ac:dyDescent="0.25">
      <c r="A36" s="1">
        <v>19657</v>
      </c>
      <c r="C36">
        <f t="shared" si="0"/>
        <v>0.54570111702362245</v>
      </c>
      <c r="D36" s="2">
        <f t="shared" si="1"/>
        <v>0.380127806367895</v>
      </c>
      <c r="E36" s="2">
        <f t="shared" si="2"/>
        <v>0.7112744276793499</v>
      </c>
    </row>
    <row r="37" spans="1:5" x14ac:dyDescent="0.25">
      <c r="A37" s="1">
        <v>19685</v>
      </c>
      <c r="C37">
        <f t="shared" si="0"/>
        <v>0.54747490361236895</v>
      </c>
      <c r="D37" s="2">
        <f t="shared" si="1"/>
        <v>0.36667761703834822</v>
      </c>
      <c r="E37" s="2">
        <f t="shared" si="2"/>
        <v>0.72827219018638967</v>
      </c>
    </row>
    <row r="38" spans="1:5" x14ac:dyDescent="0.25">
      <c r="A38" s="1">
        <v>19713</v>
      </c>
      <c r="C38">
        <f t="shared" si="0"/>
        <v>0.54924869020111544</v>
      </c>
      <c r="D38" s="2">
        <f t="shared" si="1"/>
        <v>0.35438346435334889</v>
      </c>
      <c r="E38" s="2">
        <f t="shared" si="2"/>
        <v>0.744113916048882</v>
      </c>
    </row>
    <row r="39" spans="1:5" x14ac:dyDescent="0.25">
      <c r="A39" s="1">
        <v>19741</v>
      </c>
      <c r="C39">
        <f t="shared" si="0"/>
        <v>0.55102247678986194</v>
      </c>
      <c r="D39" s="2">
        <f t="shared" si="1"/>
        <v>0.34301063502445323</v>
      </c>
      <c r="E39" s="2">
        <f t="shared" si="2"/>
        <v>0.75903431855527059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CBA46-6E06-417F-A92E-6CAF2F0E7CDD}">
  <dimension ref="A1:I32"/>
  <sheetViews>
    <sheetView workbookViewId="0">
      <selection activeCell="D2" sqref="D2"/>
    </sheetView>
  </sheetViews>
  <sheetFormatPr defaultRowHeight="15" x14ac:dyDescent="0.25"/>
  <cols>
    <col min="1" max="1" width="10.5703125" bestFit="1" customWidth="1"/>
    <col min="5" max="5" width="12.7109375" bestFit="1" customWidth="1"/>
  </cols>
  <sheetData>
    <row r="1" spans="1:9" x14ac:dyDescent="0.25">
      <c r="D1">
        <v>0.1</v>
      </c>
    </row>
    <row r="2" spans="1:9" x14ac:dyDescent="0.25">
      <c r="A2" t="s">
        <v>1</v>
      </c>
      <c r="B2" t="s">
        <v>0</v>
      </c>
      <c r="C2" t="s">
        <v>5</v>
      </c>
      <c r="E2" t="s">
        <v>15</v>
      </c>
      <c r="F2" t="s">
        <v>17</v>
      </c>
      <c r="H2" t="s">
        <v>16</v>
      </c>
      <c r="I2">
        <f>AVERAGE(F4:F32)</f>
        <v>9.5403460279166818</v>
      </c>
    </row>
    <row r="3" spans="1:9" x14ac:dyDescent="0.25">
      <c r="A3" s="1">
        <v>18705</v>
      </c>
      <c r="B3">
        <v>0.38600000000000001</v>
      </c>
      <c r="C3" t="e">
        <v>#N/A</v>
      </c>
    </row>
    <row r="4" spans="1:9" x14ac:dyDescent="0.25">
      <c r="A4" s="1">
        <f>A3+28</f>
        <v>18733</v>
      </c>
      <c r="B4">
        <v>0.374</v>
      </c>
      <c r="C4">
        <f>B3</f>
        <v>0.38600000000000001</v>
      </c>
      <c r="D4">
        <f>C4</f>
        <v>0.38600000000000001</v>
      </c>
      <c r="E4">
        <f t="shared" ref="E4:E32" si="0">B4-D4</f>
        <v>-1.2000000000000011E-2</v>
      </c>
      <c r="F4">
        <f t="shared" ref="F4:F32" si="1">ABS(B4-D4)/D4*100</f>
        <v>3.108808290155443</v>
      </c>
    </row>
    <row r="5" spans="1:9" x14ac:dyDescent="0.25">
      <c r="A5" s="1">
        <f t="shared" ref="A5:A32" si="2">A4+28</f>
        <v>18761</v>
      </c>
      <c r="B5">
        <v>0.39300000000000002</v>
      </c>
      <c r="C5">
        <f t="shared" ref="C5:C32" si="3">0.8*B4+0.2*C4</f>
        <v>0.37640000000000001</v>
      </c>
      <c r="D5">
        <f t="shared" ref="D5:D32" si="4">((1-$D$1)*B4+$D$1*D4)</f>
        <v>0.37520000000000003</v>
      </c>
      <c r="E5">
        <f t="shared" si="0"/>
        <v>1.7799999999999983E-2</v>
      </c>
      <c r="F5">
        <f t="shared" si="1"/>
        <v>4.7441364605543654</v>
      </c>
    </row>
    <row r="6" spans="1:9" x14ac:dyDescent="0.25">
      <c r="A6" s="1">
        <f t="shared" si="2"/>
        <v>18789</v>
      </c>
      <c r="B6">
        <v>0.42499999999999999</v>
      </c>
      <c r="C6">
        <f t="shared" si="3"/>
        <v>0.38968000000000003</v>
      </c>
      <c r="D6">
        <f t="shared" si="4"/>
        <v>0.39122000000000001</v>
      </c>
      <c r="E6">
        <f t="shared" si="0"/>
        <v>3.3779999999999977E-2</v>
      </c>
      <c r="F6">
        <f t="shared" si="1"/>
        <v>8.6345278871223279</v>
      </c>
    </row>
    <row r="7" spans="1:9" x14ac:dyDescent="0.25">
      <c r="A7" s="1">
        <f t="shared" si="2"/>
        <v>18817</v>
      </c>
      <c r="B7">
        <v>0.40600000000000003</v>
      </c>
      <c r="C7">
        <f t="shared" si="3"/>
        <v>0.41793600000000003</v>
      </c>
      <c r="D7">
        <f t="shared" si="4"/>
        <v>0.421622</v>
      </c>
      <c r="E7">
        <f t="shared" si="0"/>
        <v>-1.5621999999999969E-2</v>
      </c>
      <c r="F7">
        <f t="shared" si="1"/>
        <v>3.7052146235253303</v>
      </c>
    </row>
    <row r="8" spans="1:9" x14ac:dyDescent="0.25">
      <c r="A8" s="1">
        <f t="shared" si="2"/>
        <v>18845</v>
      </c>
      <c r="B8">
        <v>0.34399999999999997</v>
      </c>
      <c r="C8">
        <f t="shared" si="3"/>
        <v>0.40838720000000006</v>
      </c>
      <c r="D8">
        <f t="shared" si="4"/>
        <v>0.40756220000000004</v>
      </c>
      <c r="E8">
        <f t="shared" si="0"/>
        <v>-6.3562200000000069E-2</v>
      </c>
      <c r="F8">
        <f t="shared" si="1"/>
        <v>15.59570539171691</v>
      </c>
    </row>
    <row r="9" spans="1:9" x14ac:dyDescent="0.25">
      <c r="A9" s="1">
        <f t="shared" si="2"/>
        <v>18873</v>
      </c>
      <c r="B9">
        <v>0.32700000000000001</v>
      </c>
      <c r="C9">
        <f t="shared" si="3"/>
        <v>0.35687743999999999</v>
      </c>
      <c r="D9">
        <f t="shared" si="4"/>
        <v>0.35035622</v>
      </c>
      <c r="E9">
        <f t="shared" si="0"/>
        <v>-2.3356219999999983E-2</v>
      </c>
      <c r="F9">
        <f t="shared" si="1"/>
        <v>6.6664208216426077</v>
      </c>
    </row>
    <row r="10" spans="1:9" x14ac:dyDescent="0.25">
      <c r="A10" s="1">
        <f t="shared" si="2"/>
        <v>18901</v>
      </c>
      <c r="B10">
        <v>0.28799999999999998</v>
      </c>
      <c r="C10">
        <f t="shared" si="3"/>
        <v>0.33297548799999999</v>
      </c>
      <c r="D10">
        <f t="shared" si="4"/>
        <v>0.32933562199999999</v>
      </c>
      <c r="E10">
        <f t="shared" si="0"/>
        <v>-4.1335622000000016E-2</v>
      </c>
      <c r="F10">
        <f t="shared" si="1"/>
        <v>12.551215003398575</v>
      </c>
    </row>
    <row r="11" spans="1:9" x14ac:dyDescent="0.25">
      <c r="A11" s="1">
        <f t="shared" si="2"/>
        <v>18929</v>
      </c>
      <c r="B11">
        <v>0.26900000000000002</v>
      </c>
      <c r="C11">
        <f t="shared" si="3"/>
        <v>0.29699509759999998</v>
      </c>
      <c r="D11">
        <f t="shared" si="4"/>
        <v>0.29213356219999997</v>
      </c>
      <c r="E11">
        <f t="shared" si="0"/>
        <v>-2.3133562199999957E-2</v>
      </c>
      <c r="F11">
        <f t="shared" si="1"/>
        <v>7.9188306970913187</v>
      </c>
    </row>
    <row r="12" spans="1:9" x14ac:dyDescent="0.25">
      <c r="A12" s="1">
        <f t="shared" si="2"/>
        <v>18957</v>
      </c>
      <c r="B12">
        <v>0.25600000000000001</v>
      </c>
      <c r="C12">
        <f t="shared" si="3"/>
        <v>0.27459901952000004</v>
      </c>
      <c r="D12">
        <f t="shared" si="4"/>
        <v>0.27131335622000002</v>
      </c>
      <c r="E12">
        <f t="shared" si="0"/>
        <v>-1.5313356220000018E-2</v>
      </c>
      <c r="F12">
        <f t="shared" si="1"/>
        <v>5.6441586338944809</v>
      </c>
    </row>
    <row r="13" spans="1:9" x14ac:dyDescent="0.25">
      <c r="A13" s="1">
        <f t="shared" si="2"/>
        <v>18985</v>
      </c>
      <c r="B13">
        <v>0.28599999999999998</v>
      </c>
      <c r="C13">
        <f t="shared" si="3"/>
        <v>0.25971980390400001</v>
      </c>
      <c r="D13">
        <f t="shared" si="4"/>
        <v>0.25753133562200003</v>
      </c>
      <c r="E13">
        <f t="shared" si="0"/>
        <v>2.8468664377999942E-2</v>
      </c>
      <c r="F13">
        <f t="shared" si="1"/>
        <v>11.054446756640809</v>
      </c>
    </row>
    <row r="14" spans="1:9" x14ac:dyDescent="0.25">
      <c r="A14" s="1">
        <f t="shared" si="2"/>
        <v>19013</v>
      </c>
      <c r="B14">
        <v>0.29799999999999999</v>
      </c>
      <c r="C14">
        <f t="shared" si="3"/>
        <v>0.28074396078079999</v>
      </c>
      <c r="D14">
        <f t="shared" si="4"/>
        <v>0.28315313356219995</v>
      </c>
      <c r="E14">
        <f t="shared" si="0"/>
        <v>1.4846866437800033E-2</v>
      </c>
      <c r="F14">
        <f t="shared" si="1"/>
        <v>5.2434053089999217</v>
      </c>
    </row>
    <row r="15" spans="1:9" x14ac:dyDescent="0.25">
      <c r="A15" s="1">
        <f t="shared" si="2"/>
        <v>19041</v>
      </c>
      <c r="B15">
        <v>0.32900000000000001</v>
      </c>
      <c r="C15">
        <f t="shared" si="3"/>
        <v>0.29454879215616003</v>
      </c>
      <c r="D15">
        <f t="shared" si="4"/>
        <v>0.29651531335622</v>
      </c>
      <c r="E15">
        <f t="shared" si="0"/>
        <v>3.2484686643780014E-2</v>
      </c>
      <c r="F15">
        <f t="shared" si="1"/>
        <v>10.955483639644065</v>
      </c>
    </row>
    <row r="16" spans="1:9" x14ac:dyDescent="0.25">
      <c r="A16" s="1">
        <f t="shared" si="2"/>
        <v>19069</v>
      </c>
      <c r="B16">
        <v>0.318</v>
      </c>
      <c r="C16">
        <f t="shared" si="3"/>
        <v>0.32210975843123207</v>
      </c>
      <c r="D16">
        <f t="shared" si="4"/>
        <v>0.32575153133562201</v>
      </c>
      <c r="E16">
        <f t="shared" si="0"/>
        <v>-7.7515313356220084E-3</v>
      </c>
      <c r="F16">
        <f t="shared" si="1"/>
        <v>2.3795840049745154</v>
      </c>
    </row>
    <row r="17" spans="1:6" x14ac:dyDescent="0.25">
      <c r="A17" s="1">
        <f t="shared" si="2"/>
        <v>19097</v>
      </c>
      <c r="B17">
        <v>0.38100000000000001</v>
      </c>
      <c r="C17">
        <f t="shared" si="3"/>
        <v>0.31882195168624644</v>
      </c>
      <c r="D17">
        <f t="shared" si="4"/>
        <v>0.31877515313356219</v>
      </c>
      <c r="E17">
        <f t="shared" si="0"/>
        <v>6.2224846866437811E-2</v>
      </c>
      <c r="F17">
        <f t="shared" si="1"/>
        <v>19.519980228937886</v>
      </c>
    </row>
    <row r="18" spans="1:6" x14ac:dyDescent="0.25">
      <c r="A18" s="1">
        <f t="shared" si="2"/>
        <v>19125</v>
      </c>
      <c r="B18">
        <v>0.38100000000000001</v>
      </c>
      <c r="C18">
        <f t="shared" si="3"/>
        <v>0.3685643903372493</v>
      </c>
      <c r="D18">
        <f t="shared" si="4"/>
        <v>0.37477751531335624</v>
      </c>
      <c r="E18">
        <f t="shared" si="0"/>
        <v>6.22248468664377E-3</v>
      </c>
      <c r="F18">
        <f t="shared" si="1"/>
        <v>1.6603143017907762</v>
      </c>
    </row>
    <row r="19" spans="1:6" x14ac:dyDescent="0.25">
      <c r="A19" s="1">
        <f t="shared" si="2"/>
        <v>19153</v>
      </c>
      <c r="B19">
        <v>0.47</v>
      </c>
      <c r="C19">
        <f t="shared" si="3"/>
        <v>0.37851287806744988</v>
      </c>
      <c r="D19">
        <f t="shared" si="4"/>
        <v>0.38037775153133568</v>
      </c>
      <c r="E19">
        <f t="shared" si="0"/>
        <v>8.962224846866429E-2</v>
      </c>
      <c r="F19">
        <f t="shared" si="1"/>
        <v>23.561380261558533</v>
      </c>
    </row>
    <row r="20" spans="1:6" x14ac:dyDescent="0.25">
      <c r="A20" s="1">
        <f t="shared" si="2"/>
        <v>19181</v>
      </c>
      <c r="B20">
        <v>0.443</v>
      </c>
      <c r="C20">
        <f t="shared" si="3"/>
        <v>0.45170257561348998</v>
      </c>
      <c r="D20">
        <f t="shared" si="4"/>
        <v>0.46103777515313354</v>
      </c>
      <c r="E20">
        <f t="shared" si="0"/>
        <v>-1.803777515313354E-2</v>
      </c>
      <c r="F20">
        <f t="shared" si="1"/>
        <v>3.9124288995933787</v>
      </c>
    </row>
    <row r="21" spans="1:6" x14ac:dyDescent="0.25">
      <c r="A21" s="1">
        <f t="shared" si="2"/>
        <v>19209</v>
      </c>
      <c r="B21">
        <v>0.38600000000000001</v>
      </c>
      <c r="C21">
        <f t="shared" si="3"/>
        <v>0.44474051512269808</v>
      </c>
      <c r="D21">
        <f t="shared" si="4"/>
        <v>0.44480377751531336</v>
      </c>
      <c r="E21">
        <f t="shared" si="0"/>
        <v>-5.8803777515313349E-2</v>
      </c>
      <c r="F21">
        <f t="shared" si="1"/>
        <v>13.220161448221715</v>
      </c>
    </row>
    <row r="22" spans="1:6" x14ac:dyDescent="0.25">
      <c r="A22" s="1">
        <f t="shared" si="2"/>
        <v>19237</v>
      </c>
      <c r="B22">
        <v>0.34200000000000003</v>
      </c>
      <c r="C22">
        <f t="shared" si="3"/>
        <v>0.39774810302453967</v>
      </c>
      <c r="D22">
        <f t="shared" si="4"/>
        <v>0.39188037775153139</v>
      </c>
      <c r="E22">
        <f t="shared" si="0"/>
        <v>-4.9880377751531368E-2</v>
      </c>
      <c r="F22">
        <f t="shared" si="1"/>
        <v>12.728470365810871</v>
      </c>
    </row>
    <row r="23" spans="1:6" x14ac:dyDescent="0.25">
      <c r="A23" s="1">
        <f t="shared" si="2"/>
        <v>19265</v>
      </c>
      <c r="B23">
        <v>0.31900000000000001</v>
      </c>
      <c r="C23">
        <f t="shared" si="3"/>
        <v>0.35314962060490795</v>
      </c>
      <c r="D23">
        <f t="shared" si="4"/>
        <v>0.34698803777515319</v>
      </c>
      <c r="E23">
        <f t="shared" si="0"/>
        <v>-2.7988037775153185E-2</v>
      </c>
      <c r="F23">
        <f t="shared" si="1"/>
        <v>8.0659949993115667</v>
      </c>
    </row>
    <row r="24" spans="1:6" x14ac:dyDescent="0.25">
      <c r="A24" s="1">
        <f t="shared" si="2"/>
        <v>19293</v>
      </c>
      <c r="B24">
        <v>0.307</v>
      </c>
      <c r="C24">
        <f t="shared" si="3"/>
        <v>0.32582992412098166</v>
      </c>
      <c r="D24">
        <f t="shared" si="4"/>
        <v>0.32179880377751535</v>
      </c>
      <c r="E24">
        <f t="shared" si="0"/>
        <v>-1.4798803777515357E-2</v>
      </c>
      <c r="F24">
        <f t="shared" si="1"/>
        <v>4.5987752607517232</v>
      </c>
    </row>
    <row r="25" spans="1:6" x14ac:dyDescent="0.25">
      <c r="A25" s="1">
        <f t="shared" si="2"/>
        <v>19321</v>
      </c>
      <c r="B25">
        <v>0.28399999999999997</v>
      </c>
      <c r="C25">
        <f t="shared" si="3"/>
        <v>0.31076598482419637</v>
      </c>
      <c r="D25">
        <f t="shared" si="4"/>
        <v>0.30847988037775154</v>
      </c>
      <c r="E25">
        <f t="shared" si="0"/>
        <v>-2.4479880377751562E-2</v>
      </c>
      <c r="F25">
        <f t="shared" si="1"/>
        <v>7.9356489466264462</v>
      </c>
    </row>
    <row r="26" spans="1:6" x14ac:dyDescent="0.25">
      <c r="A26" s="1">
        <f t="shared" si="2"/>
        <v>19349</v>
      </c>
      <c r="B26">
        <v>0.32600000000000001</v>
      </c>
      <c r="C26">
        <f t="shared" si="3"/>
        <v>0.28935319696483924</v>
      </c>
      <c r="D26">
        <f t="shared" si="4"/>
        <v>0.28644798803777516</v>
      </c>
      <c r="E26">
        <f t="shared" si="0"/>
        <v>3.9552011962224853E-2</v>
      </c>
      <c r="F26">
        <f t="shared" si="1"/>
        <v>13.807746471938549</v>
      </c>
    </row>
    <row r="27" spans="1:6" x14ac:dyDescent="0.25">
      <c r="A27" s="1">
        <f t="shared" si="2"/>
        <v>19377</v>
      </c>
      <c r="B27">
        <v>0.309</v>
      </c>
      <c r="C27">
        <f t="shared" si="3"/>
        <v>0.31867063939296791</v>
      </c>
      <c r="D27">
        <f t="shared" si="4"/>
        <v>0.32204479880377751</v>
      </c>
      <c r="E27">
        <f t="shared" si="0"/>
        <v>-1.3044798803777513E-2</v>
      </c>
      <c r="F27">
        <f t="shared" si="1"/>
        <v>4.0506162037803115</v>
      </c>
    </row>
    <row r="28" spans="1:6" x14ac:dyDescent="0.25">
      <c r="A28" s="1">
        <f t="shared" si="2"/>
        <v>19405</v>
      </c>
      <c r="B28">
        <v>0.35899999999999999</v>
      </c>
      <c r="C28">
        <f t="shared" si="3"/>
        <v>0.31093412787859359</v>
      </c>
      <c r="D28">
        <f t="shared" si="4"/>
        <v>0.31030447988037779</v>
      </c>
      <c r="E28">
        <f t="shared" si="0"/>
        <v>4.8695520119622193E-2</v>
      </c>
      <c r="F28">
        <f t="shared" si="1"/>
        <v>15.692818917211342</v>
      </c>
    </row>
    <row r="29" spans="1:6" x14ac:dyDescent="0.25">
      <c r="A29" s="1">
        <f t="shared" si="2"/>
        <v>19433</v>
      </c>
      <c r="B29">
        <v>0.376</v>
      </c>
      <c r="C29">
        <f t="shared" si="3"/>
        <v>0.34938682557571876</v>
      </c>
      <c r="D29">
        <f t="shared" si="4"/>
        <v>0.35413044798803778</v>
      </c>
      <c r="E29">
        <f t="shared" si="0"/>
        <v>2.1869552011962223E-2</v>
      </c>
      <c r="F29">
        <f t="shared" si="1"/>
        <v>6.175563873768052</v>
      </c>
    </row>
    <row r="30" spans="1:6" x14ac:dyDescent="0.25">
      <c r="A30" s="1">
        <f t="shared" si="2"/>
        <v>19461</v>
      </c>
      <c r="B30">
        <v>0.41599999999999998</v>
      </c>
      <c r="C30">
        <f t="shared" si="3"/>
        <v>0.37067736511514376</v>
      </c>
      <c r="D30">
        <f t="shared" si="4"/>
        <v>0.37381304479880384</v>
      </c>
      <c r="E30">
        <f t="shared" si="0"/>
        <v>4.2186955201196141E-2</v>
      </c>
      <c r="F30">
        <f t="shared" si="1"/>
        <v>11.285575981946346</v>
      </c>
    </row>
    <row r="31" spans="1:6" x14ac:dyDescent="0.25">
      <c r="A31" s="1">
        <f t="shared" si="2"/>
        <v>19489</v>
      </c>
      <c r="B31">
        <v>0.437</v>
      </c>
      <c r="C31">
        <f t="shared" si="3"/>
        <v>0.40693547302302874</v>
      </c>
      <c r="D31">
        <f t="shared" si="4"/>
        <v>0.41178130447988037</v>
      </c>
      <c r="E31">
        <f t="shared" si="0"/>
        <v>2.5218695520119627E-2</v>
      </c>
      <c r="F31">
        <f t="shared" si="1"/>
        <v>6.1242934649433103</v>
      </c>
    </row>
    <row r="32" spans="1:6" x14ac:dyDescent="0.25">
      <c r="A32" s="1">
        <f t="shared" si="2"/>
        <v>19517</v>
      </c>
      <c r="B32">
        <v>0.54800000000000004</v>
      </c>
      <c r="C32">
        <f t="shared" si="3"/>
        <v>0.43098709460460577</v>
      </c>
      <c r="D32">
        <f t="shared" si="4"/>
        <v>0.434478130447988</v>
      </c>
      <c r="E32">
        <f t="shared" si="0"/>
        <v>0.11352186955201204</v>
      </c>
      <c r="F32">
        <f t="shared" si="1"/>
        <v>26.128327664032312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40"/>
  <sheetViews>
    <sheetView workbookViewId="0">
      <selection activeCell="B9" sqref="B9"/>
    </sheetView>
  </sheetViews>
  <sheetFormatPr defaultRowHeight="15" x14ac:dyDescent="0.25"/>
  <cols>
    <col min="1" max="1" width="10.5703125" bestFit="1" customWidth="1"/>
  </cols>
  <sheetData>
    <row r="1" spans="1:3" x14ac:dyDescent="0.25">
      <c r="A1" t="s">
        <v>1</v>
      </c>
      <c r="B1" t="s">
        <v>0</v>
      </c>
      <c r="C1" t="s">
        <v>5</v>
      </c>
    </row>
    <row r="2" spans="1:3" x14ac:dyDescent="0.25">
      <c r="A2" s="1">
        <v>18705</v>
      </c>
      <c r="B2">
        <v>0.38600000000000001</v>
      </c>
      <c r="C2" t="e">
        <v>#N/A</v>
      </c>
    </row>
    <row r="3" spans="1:3" x14ac:dyDescent="0.25">
      <c r="A3" s="1">
        <f>A2+28</f>
        <v>18733</v>
      </c>
      <c r="B3">
        <v>0.374</v>
      </c>
      <c r="C3">
        <f>B2</f>
        <v>0.38600000000000001</v>
      </c>
    </row>
    <row r="4" spans="1:3" x14ac:dyDescent="0.25">
      <c r="A4" s="1">
        <f t="shared" ref="A4:A31" si="0">A3+28</f>
        <v>18761</v>
      </c>
      <c r="B4">
        <v>0.39300000000000002</v>
      </c>
      <c r="C4">
        <f t="shared" ref="C4:C32" si="1">0.8*B3+0.2*C3</f>
        <v>0.37640000000000001</v>
      </c>
    </row>
    <row r="5" spans="1:3" x14ac:dyDescent="0.25">
      <c r="A5" s="1">
        <f t="shared" si="0"/>
        <v>18789</v>
      </c>
      <c r="B5">
        <v>0.42499999999999999</v>
      </c>
      <c r="C5">
        <f t="shared" si="1"/>
        <v>0.38968000000000003</v>
      </c>
    </row>
    <row r="6" spans="1:3" x14ac:dyDescent="0.25">
      <c r="A6" s="1">
        <f t="shared" si="0"/>
        <v>18817</v>
      </c>
      <c r="B6">
        <v>0.40600000000000003</v>
      </c>
      <c r="C6">
        <f t="shared" si="1"/>
        <v>0.41793600000000003</v>
      </c>
    </row>
    <row r="7" spans="1:3" x14ac:dyDescent="0.25">
      <c r="A7" s="1">
        <f t="shared" si="0"/>
        <v>18845</v>
      </c>
      <c r="B7">
        <v>0.34399999999999997</v>
      </c>
      <c r="C7">
        <f t="shared" si="1"/>
        <v>0.40838720000000006</v>
      </c>
    </row>
    <row r="8" spans="1:3" x14ac:dyDescent="0.25">
      <c r="A8" s="1">
        <f t="shared" si="0"/>
        <v>18873</v>
      </c>
      <c r="B8">
        <v>0.32700000000000001</v>
      </c>
      <c r="C8">
        <f t="shared" si="1"/>
        <v>0.35687743999999999</v>
      </c>
    </row>
    <row r="9" spans="1:3" x14ac:dyDescent="0.25">
      <c r="A9" s="1">
        <f t="shared" si="0"/>
        <v>18901</v>
      </c>
      <c r="B9">
        <v>0.28799999999999998</v>
      </c>
      <c r="C9">
        <f t="shared" si="1"/>
        <v>0.33297548799999999</v>
      </c>
    </row>
    <row r="10" spans="1:3" x14ac:dyDescent="0.25">
      <c r="A10" s="1">
        <f t="shared" si="0"/>
        <v>18929</v>
      </c>
      <c r="B10">
        <v>0.26900000000000002</v>
      </c>
      <c r="C10">
        <f t="shared" si="1"/>
        <v>0.29699509759999998</v>
      </c>
    </row>
    <row r="11" spans="1:3" x14ac:dyDescent="0.25">
      <c r="A11" s="1">
        <f t="shared" si="0"/>
        <v>18957</v>
      </c>
      <c r="B11">
        <v>0.25600000000000001</v>
      </c>
      <c r="C11">
        <f t="shared" si="1"/>
        <v>0.27459901952000004</v>
      </c>
    </row>
    <row r="12" spans="1:3" x14ac:dyDescent="0.25">
      <c r="A12" s="1">
        <f t="shared" si="0"/>
        <v>18985</v>
      </c>
      <c r="B12">
        <v>0.28599999999999998</v>
      </c>
      <c r="C12">
        <f t="shared" si="1"/>
        <v>0.25971980390400001</v>
      </c>
    </row>
    <row r="13" spans="1:3" x14ac:dyDescent="0.25">
      <c r="A13" s="1">
        <f t="shared" si="0"/>
        <v>19013</v>
      </c>
      <c r="B13">
        <v>0.29799999999999999</v>
      </c>
      <c r="C13">
        <f t="shared" si="1"/>
        <v>0.28074396078079999</v>
      </c>
    </row>
    <row r="14" spans="1:3" x14ac:dyDescent="0.25">
      <c r="A14" s="1">
        <f t="shared" si="0"/>
        <v>19041</v>
      </c>
      <c r="B14">
        <v>0.32900000000000001</v>
      </c>
      <c r="C14">
        <f t="shared" si="1"/>
        <v>0.29454879215616003</v>
      </c>
    </row>
    <row r="15" spans="1:3" x14ac:dyDescent="0.25">
      <c r="A15" s="1">
        <f t="shared" si="0"/>
        <v>19069</v>
      </c>
      <c r="B15">
        <v>0.318</v>
      </c>
      <c r="C15">
        <f t="shared" si="1"/>
        <v>0.32210975843123207</v>
      </c>
    </row>
    <row r="16" spans="1:3" x14ac:dyDescent="0.25">
      <c r="A16" s="1">
        <f t="shared" si="0"/>
        <v>19097</v>
      </c>
      <c r="B16">
        <v>0.38100000000000001</v>
      </c>
      <c r="C16">
        <f t="shared" si="1"/>
        <v>0.31882195168624644</v>
      </c>
    </row>
    <row r="17" spans="1:3" x14ac:dyDescent="0.25">
      <c r="A17" s="1">
        <f t="shared" si="0"/>
        <v>19125</v>
      </c>
      <c r="B17">
        <v>0.38100000000000001</v>
      </c>
      <c r="C17">
        <f t="shared" si="1"/>
        <v>0.3685643903372493</v>
      </c>
    </row>
    <row r="18" spans="1:3" x14ac:dyDescent="0.25">
      <c r="A18" s="1">
        <f t="shared" si="0"/>
        <v>19153</v>
      </c>
      <c r="B18">
        <v>0.47</v>
      </c>
      <c r="C18">
        <f t="shared" si="1"/>
        <v>0.37851287806744988</v>
      </c>
    </row>
    <row r="19" spans="1:3" x14ac:dyDescent="0.25">
      <c r="A19" s="1">
        <f t="shared" si="0"/>
        <v>19181</v>
      </c>
      <c r="B19">
        <v>0.443</v>
      </c>
      <c r="C19">
        <f t="shared" si="1"/>
        <v>0.45170257561348998</v>
      </c>
    </row>
    <row r="20" spans="1:3" x14ac:dyDescent="0.25">
      <c r="A20" s="1">
        <f t="shared" si="0"/>
        <v>19209</v>
      </c>
      <c r="B20">
        <v>0.38600000000000001</v>
      </c>
      <c r="C20">
        <f t="shared" si="1"/>
        <v>0.44474051512269808</v>
      </c>
    </row>
    <row r="21" spans="1:3" x14ac:dyDescent="0.25">
      <c r="A21" s="1">
        <f t="shared" si="0"/>
        <v>19237</v>
      </c>
      <c r="B21">
        <v>0.34200000000000003</v>
      </c>
      <c r="C21">
        <f t="shared" si="1"/>
        <v>0.39774810302453967</v>
      </c>
    </row>
    <row r="22" spans="1:3" x14ac:dyDescent="0.25">
      <c r="A22" s="1">
        <f t="shared" si="0"/>
        <v>19265</v>
      </c>
      <c r="B22">
        <v>0.31900000000000001</v>
      </c>
      <c r="C22">
        <f t="shared" si="1"/>
        <v>0.35314962060490795</v>
      </c>
    </row>
    <row r="23" spans="1:3" x14ac:dyDescent="0.25">
      <c r="A23" s="1">
        <f t="shared" si="0"/>
        <v>19293</v>
      </c>
      <c r="B23">
        <v>0.307</v>
      </c>
      <c r="C23">
        <f t="shared" si="1"/>
        <v>0.32582992412098166</v>
      </c>
    </row>
    <row r="24" spans="1:3" x14ac:dyDescent="0.25">
      <c r="A24" s="1">
        <f t="shared" si="0"/>
        <v>19321</v>
      </c>
      <c r="B24">
        <v>0.28399999999999997</v>
      </c>
      <c r="C24">
        <f t="shared" si="1"/>
        <v>0.31076598482419637</v>
      </c>
    </row>
    <row r="25" spans="1:3" x14ac:dyDescent="0.25">
      <c r="A25" s="1">
        <f t="shared" si="0"/>
        <v>19349</v>
      </c>
      <c r="B25">
        <v>0.32600000000000001</v>
      </c>
      <c r="C25">
        <f t="shared" si="1"/>
        <v>0.28935319696483924</v>
      </c>
    </row>
    <row r="26" spans="1:3" x14ac:dyDescent="0.25">
      <c r="A26" s="1">
        <f t="shared" si="0"/>
        <v>19377</v>
      </c>
      <c r="B26">
        <v>0.309</v>
      </c>
      <c r="C26">
        <f t="shared" si="1"/>
        <v>0.31867063939296791</v>
      </c>
    </row>
    <row r="27" spans="1:3" x14ac:dyDescent="0.25">
      <c r="A27" s="1">
        <f t="shared" si="0"/>
        <v>19405</v>
      </c>
      <c r="B27">
        <v>0.35899999999999999</v>
      </c>
      <c r="C27">
        <f t="shared" si="1"/>
        <v>0.31093412787859359</v>
      </c>
    </row>
    <row r="28" spans="1:3" x14ac:dyDescent="0.25">
      <c r="A28" s="1">
        <f t="shared" si="0"/>
        <v>19433</v>
      </c>
      <c r="B28">
        <v>0.376</v>
      </c>
      <c r="C28">
        <f t="shared" si="1"/>
        <v>0.34938682557571876</v>
      </c>
    </row>
    <row r="29" spans="1:3" x14ac:dyDescent="0.25">
      <c r="A29" s="1">
        <f t="shared" si="0"/>
        <v>19461</v>
      </c>
      <c r="B29">
        <v>0.41599999999999998</v>
      </c>
      <c r="C29">
        <f t="shared" si="1"/>
        <v>0.37067736511514376</v>
      </c>
    </row>
    <row r="30" spans="1:3" x14ac:dyDescent="0.25">
      <c r="A30" s="1">
        <f t="shared" si="0"/>
        <v>19489</v>
      </c>
      <c r="B30">
        <v>0.437</v>
      </c>
      <c r="C30">
        <f t="shared" si="1"/>
        <v>0.40693547302302874</v>
      </c>
    </row>
    <row r="31" spans="1:3" x14ac:dyDescent="0.25">
      <c r="A31" s="1">
        <f t="shared" si="0"/>
        <v>19517</v>
      </c>
      <c r="B31">
        <v>0.54800000000000004</v>
      </c>
      <c r="C31">
        <f t="shared" si="1"/>
        <v>0.43098709460460577</v>
      </c>
    </row>
    <row r="32" spans="1:3" x14ac:dyDescent="0.25">
      <c r="C32">
        <f t="shared" si="1"/>
        <v>0.52459741892092127</v>
      </c>
    </row>
    <row r="33" spans="3:3" x14ac:dyDescent="0.25">
      <c r="C33">
        <f t="shared" ref="C33:C40" si="2">0.8*B32+0.2*C32</f>
        <v>0.10491948378418425</v>
      </c>
    </row>
    <row r="34" spans="3:3" x14ac:dyDescent="0.25">
      <c r="C34">
        <f t="shared" si="2"/>
        <v>2.0983896756836852E-2</v>
      </c>
    </row>
    <row r="35" spans="3:3" x14ac:dyDescent="0.25">
      <c r="C35">
        <f t="shared" si="2"/>
        <v>4.1967793513673704E-3</v>
      </c>
    </row>
    <row r="36" spans="3:3" x14ac:dyDescent="0.25">
      <c r="C36">
        <f t="shared" si="2"/>
        <v>8.3935587027347412E-4</v>
      </c>
    </row>
    <row r="37" spans="3:3" x14ac:dyDescent="0.25">
      <c r="C37">
        <f t="shared" si="2"/>
        <v>1.6787117405469483E-4</v>
      </c>
    </row>
    <row r="38" spans="3:3" x14ac:dyDescent="0.25">
      <c r="C38">
        <f t="shared" si="2"/>
        <v>3.357423481093897E-5</v>
      </c>
    </row>
    <row r="39" spans="3:3" x14ac:dyDescent="0.25">
      <c r="C39">
        <f t="shared" si="2"/>
        <v>6.7148469621877944E-6</v>
      </c>
    </row>
    <row r="40" spans="3:3" x14ac:dyDescent="0.25">
      <c r="C40">
        <f t="shared" si="2"/>
        <v>1.342969392437559E-6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F46E5-2E97-4A8E-AEC0-5A93E1A3813A}">
  <dimension ref="A1:G171"/>
  <sheetViews>
    <sheetView tabSelected="1" workbookViewId="0">
      <selection activeCell="G24" sqref="G24"/>
    </sheetView>
  </sheetViews>
  <sheetFormatPr defaultRowHeight="15" x14ac:dyDescent="0.25"/>
  <cols>
    <col min="1" max="1" width="7.85546875" bestFit="1" customWidth="1"/>
    <col min="2" max="2" width="9" bestFit="1" customWidth="1"/>
    <col min="3" max="4" width="12" bestFit="1" customWidth="1"/>
    <col min="6" max="6" width="6.140625" bestFit="1" customWidth="1"/>
    <col min="7" max="7" width="12" bestFit="1" customWidth="1"/>
  </cols>
  <sheetData>
    <row r="1" spans="1:7" x14ac:dyDescent="0.25">
      <c r="C1">
        <v>0.72766116870223452</v>
      </c>
    </row>
    <row r="2" spans="1:7" x14ac:dyDescent="0.25">
      <c r="A2" t="s">
        <v>1</v>
      </c>
      <c r="B2" t="s">
        <v>186</v>
      </c>
      <c r="C2" t="s">
        <v>187</v>
      </c>
      <c r="D2" t="s">
        <v>17</v>
      </c>
      <c r="F2" t="s">
        <v>16</v>
      </c>
      <c r="G2">
        <f>AVERAGE(D4:D170)</f>
        <v>2.9795618643684687</v>
      </c>
    </row>
    <row r="3" spans="1:7" x14ac:dyDescent="0.25">
      <c r="A3" t="s">
        <v>18</v>
      </c>
      <c r="B3">
        <v>7.9893299999999998</v>
      </c>
    </row>
    <row r="4" spans="1:7" x14ac:dyDescent="0.25">
      <c r="A4" t="s">
        <v>19</v>
      </c>
      <c r="B4">
        <v>8.8396100000000004</v>
      </c>
      <c r="C4">
        <f>B3</f>
        <v>7.9893299999999998</v>
      </c>
      <c r="D4">
        <f>ABS(B4-C4)/C4*100</f>
        <v>10.642694694048195</v>
      </c>
    </row>
    <row r="5" spans="1:7" x14ac:dyDescent="0.25">
      <c r="A5" t="s">
        <v>20</v>
      </c>
      <c r="B5">
        <v>8.9484100000000009</v>
      </c>
      <c r="C5">
        <f>((1-$C$1)*B4+$C$1*C4)</f>
        <v>8.2208942614758644</v>
      </c>
      <c r="D5">
        <f>ABS(B5-C5)/C5*100</f>
        <v>8.8495936741744252</v>
      </c>
    </row>
    <row r="6" spans="1:7" x14ac:dyDescent="0.25">
      <c r="A6" t="s">
        <v>21</v>
      </c>
      <c r="B6">
        <v>8.9890699999999999</v>
      </c>
      <c r="C6">
        <f>((1-$C$1)*B5+$C$1*C5)</f>
        <v>8.4190250474562589</v>
      </c>
      <c r="D6">
        <f>ABS(B6-C6)/C6*100</f>
        <v>6.7709140824563239</v>
      </c>
    </row>
    <row r="7" spans="1:7" x14ac:dyDescent="0.25">
      <c r="A7" t="s">
        <v>22</v>
      </c>
      <c r="B7">
        <v>8.3908699999999996</v>
      </c>
      <c r="C7">
        <f>((1-$C$1)*B6+$C$1*C6)</f>
        <v>8.5742704236192111</v>
      </c>
      <c r="D7">
        <f>ABS(B7-C7)/C7*100</f>
        <v>2.1389624371305742</v>
      </c>
    </row>
    <row r="8" spans="1:7" x14ac:dyDescent="0.25">
      <c r="A8" t="s">
        <v>23</v>
      </c>
      <c r="B8">
        <v>9.0920400000000008</v>
      </c>
      <c r="C8">
        <f>((1-$C$1)*B7+$C$1*C7)</f>
        <v>8.5243233665912399</v>
      </c>
      <c r="D8">
        <f>ABS(B8-C8)/C8*100</f>
        <v>6.659961254329831</v>
      </c>
    </row>
    <row r="9" spans="1:7" x14ac:dyDescent="0.25">
      <c r="A9" t="s">
        <v>24</v>
      </c>
      <c r="B9">
        <v>9.1200500000000009</v>
      </c>
      <c r="C9">
        <f>((1-$C$1)*B8+$C$1*C8)</f>
        <v>8.6789346510420842</v>
      </c>
      <c r="D9">
        <f>ABS(B9-C9)/C9*100</f>
        <v>5.0825978843492239</v>
      </c>
    </row>
    <row r="10" spans="1:7" x14ac:dyDescent="0.25">
      <c r="A10" t="s">
        <v>25</v>
      </c>
      <c r="B10">
        <v>9.04617</v>
      </c>
      <c r="C10">
        <f>((1-$C$1)*B9+$C$1*C9)</f>
        <v>8.7990674896447896</v>
      </c>
      <c r="D10">
        <f>ABS(B10-C10)/C10*100</f>
        <v>2.8082806575357426</v>
      </c>
    </row>
    <row r="11" spans="1:7" x14ac:dyDescent="0.25">
      <c r="A11" t="s">
        <v>26</v>
      </c>
      <c r="B11">
        <v>8.4101300000000005</v>
      </c>
      <c r="C11">
        <f>((1-$C$1)*B10+$C$1*C10)</f>
        <v>8.8663630985256709</v>
      </c>
      <c r="D11">
        <f>ABS(B11-C11)/C11*100</f>
        <v>5.1456622456792278</v>
      </c>
    </row>
    <row r="12" spans="1:7" x14ac:dyDescent="0.25">
      <c r="A12" t="s">
        <v>27</v>
      </c>
      <c r="B12">
        <v>9.2237500000000008</v>
      </c>
      <c r="C12">
        <f>((1-$C$1)*B11+$C$1*C11)</f>
        <v>8.7421131096738307</v>
      </c>
      <c r="D12">
        <f>ABS(B12-C12)/C12*100</f>
        <v>5.5093875391889089</v>
      </c>
    </row>
    <row r="13" spans="1:7" x14ac:dyDescent="0.25">
      <c r="A13" t="s">
        <v>28</v>
      </c>
      <c r="B13">
        <v>9.2144300000000001</v>
      </c>
      <c r="C13">
        <f>((1-$C$1)*B12+$C$1*C12)</f>
        <v>8.8732815374951493</v>
      </c>
      <c r="D13">
        <f>ABS(B13-C13)/C13*100</f>
        <v>3.8446707800635629</v>
      </c>
    </row>
    <row r="14" spans="1:7" x14ac:dyDescent="0.25">
      <c r="A14" t="s">
        <v>29</v>
      </c>
      <c r="B14">
        <v>9.1414500000000007</v>
      </c>
      <c r="C14">
        <f>((1-$C$1)*B13+$C$1*C13)</f>
        <v>8.9661895110727503</v>
      </c>
      <c r="D14">
        <f>ABS(B14-C14)/C14*100</f>
        <v>1.9546819606122912</v>
      </c>
    </row>
    <row r="15" spans="1:7" x14ac:dyDescent="0.25">
      <c r="A15" t="s">
        <v>30</v>
      </c>
      <c r="B15">
        <v>8.4510500000000004</v>
      </c>
      <c r="C15">
        <f>((1-$C$1)*B14+$C$1*C14)</f>
        <v>9.0139197477998732</v>
      </c>
      <c r="D15">
        <f>ABS(B15-C15)/C15*100</f>
        <v>6.2444504005847019</v>
      </c>
    </row>
    <row r="16" spans="1:7" x14ac:dyDescent="0.25">
      <c r="A16" t="s">
        <v>31</v>
      </c>
      <c r="B16">
        <v>9.2768499999999996</v>
      </c>
      <c r="C16">
        <f>((1-$C$1)*B15+$C$1*C15)</f>
        <v>8.8606284585111883</v>
      </c>
      <c r="D16">
        <f>ABS(B16-C16)/C16*100</f>
        <v>4.6974268635426695</v>
      </c>
    </row>
    <row r="17" spans="1:4" x14ac:dyDescent="0.25">
      <c r="A17" t="s">
        <v>32</v>
      </c>
      <c r="B17">
        <v>9.3375599999999999</v>
      </c>
      <c r="C17">
        <f>((1-$C$1)*B16+$C$1*C16)</f>
        <v>8.973981746681206</v>
      </c>
      <c r="D17">
        <f>ABS(B17-C17)/C17*100</f>
        <v>4.0514708362679013</v>
      </c>
    </row>
    <row r="18" spans="1:4" x14ac:dyDescent="0.25">
      <c r="A18" t="s">
        <v>33</v>
      </c>
      <c r="B18">
        <v>9.4556100000000001</v>
      </c>
      <c r="C18">
        <f>((1-$C$1)*B17+$C$1*C17)</f>
        <v>9.072998223275329</v>
      </c>
      <c r="D18">
        <f>ABS(B18-C18)/C18*100</f>
        <v>4.2170379328758338</v>
      </c>
    </row>
    <row r="19" spans="1:4" x14ac:dyDescent="0.25">
      <c r="A19" t="s">
        <v>34</v>
      </c>
      <c r="B19">
        <v>8.7797599999999996</v>
      </c>
      <c r="C19">
        <f>((1-$C$1)*B18+$C$1*C18)</f>
        <v>9.1771982673892865</v>
      </c>
      <c r="D19">
        <f>ABS(B19-C19)/C19*100</f>
        <v>4.3307146234550018</v>
      </c>
    </row>
    <row r="20" spans="1:4" x14ac:dyDescent="0.25">
      <c r="A20" t="s">
        <v>35</v>
      </c>
      <c r="B20">
        <v>9.2726299999999995</v>
      </c>
      <c r="C20">
        <f>((1-$C$1)*B19+$C$1*C19)</f>
        <v>9.0689603941354786</v>
      </c>
      <c r="D20">
        <f>ABS(B20-C20)/C20*100</f>
        <v>2.2457877972013813</v>
      </c>
    </row>
    <row r="21" spans="1:4" x14ac:dyDescent="0.25">
      <c r="A21" t="s">
        <v>36</v>
      </c>
      <c r="B21">
        <v>9.4183299999999992</v>
      </c>
      <c r="C21">
        <f>((1-$C$1)*B20+$C$1*C20)</f>
        <v>9.1244275365674987</v>
      </c>
      <c r="D21">
        <f>ABS(B21-C21)/C21*100</f>
        <v>3.2210509892773298</v>
      </c>
    </row>
    <row r="22" spans="1:4" x14ac:dyDescent="0.25">
      <c r="A22" t="s">
        <v>37</v>
      </c>
      <c r="B22">
        <v>9.6201100000000004</v>
      </c>
      <c r="C22">
        <f>((1-$C$1)*B21+$C$1*C21)</f>
        <v>9.2044685899742404</v>
      </c>
      <c r="D22">
        <f>ABS(B22-C22)/C22*100</f>
        <v>4.5156480894343858</v>
      </c>
    </row>
    <row r="23" spans="1:4" x14ac:dyDescent="0.25">
      <c r="A23" t="s">
        <v>38</v>
      </c>
      <c r="B23">
        <v>8.7579399999999996</v>
      </c>
      <c r="C23">
        <f>((1-$C$1)*B22+$C$1*C22)</f>
        <v>9.317663885819611</v>
      </c>
      <c r="D23">
        <f>ABS(B23-C23)/C23*100</f>
        <v>6.0071268150318806</v>
      </c>
    </row>
    <row r="24" spans="1:4" x14ac:dyDescent="0.25">
      <c r="A24" t="s">
        <v>39</v>
      </c>
      <c r="B24">
        <v>9.4393100000000008</v>
      </c>
      <c r="C24">
        <f>((1-$C$1)*B23+$C$1*C23)</f>
        <v>9.1652293369060551</v>
      </c>
      <c r="D24">
        <f>ABS(B24-C24)/C24*100</f>
        <v>2.9904397699061636</v>
      </c>
    </row>
    <row r="25" spans="1:4" x14ac:dyDescent="0.25">
      <c r="A25" t="s">
        <v>40</v>
      </c>
      <c r="B25">
        <v>9.4839000000000002</v>
      </c>
      <c r="C25">
        <f>((1-$C$1)*B24+$C$1*C24)</f>
        <v>9.2398721443743774</v>
      </c>
      <c r="D25">
        <f>ABS(B25-C25)/C25*100</f>
        <v>2.6410306529424998</v>
      </c>
    </row>
    <row r="26" spans="1:4" x14ac:dyDescent="0.25">
      <c r="A26" t="s">
        <v>41</v>
      </c>
      <c r="B26">
        <v>9.4721100000000007</v>
      </c>
      <c r="C26">
        <f>((1-$C$1)*B25+$C$1*C25)</f>
        <v>9.3063304053795601</v>
      </c>
      <c r="D26">
        <f>ABS(B26-C26)/C26*100</f>
        <v>1.7813637319884006</v>
      </c>
    </row>
    <row r="27" spans="1:4" x14ac:dyDescent="0.25">
      <c r="A27" t="s">
        <v>42</v>
      </c>
      <c r="B27">
        <v>8.79664</v>
      </c>
      <c r="C27">
        <f>((1-$C$1)*B26+$C$1*C26)</f>
        <v>9.3514786264315077</v>
      </c>
      <c r="D27">
        <f>ABS(B27-C27)/C27*100</f>
        <v>5.9331646747636553</v>
      </c>
    </row>
    <row r="28" spans="1:4" x14ac:dyDescent="0.25">
      <c r="A28" t="s">
        <v>43</v>
      </c>
      <c r="B28">
        <v>9.1129099999999994</v>
      </c>
      <c r="C28">
        <f>((1-$C$1)*B27+$C$1*C27)</f>
        <v>9.2003745233502929</v>
      </c>
      <c r="D28">
        <f>ABS(B28-C28)/C28*100</f>
        <v>0.9506626401817776</v>
      </c>
    </row>
    <row r="29" spans="1:4" x14ac:dyDescent="0.25">
      <c r="A29" t="s">
        <v>44</v>
      </c>
      <c r="B29">
        <v>9.1644000000000005</v>
      </c>
      <c r="C29">
        <f>((1-$C$1)*B28+$C$1*C28)</f>
        <v>9.1765545372810582</v>
      </c>
      <c r="D29">
        <f>ABS(B29-C29)/C29*100</f>
        <v>0.1324520791728323</v>
      </c>
    </row>
    <row r="30" spans="1:4" x14ac:dyDescent="0.25">
      <c r="A30" t="s">
        <v>45</v>
      </c>
      <c r="B30">
        <v>9.2942199999999993</v>
      </c>
      <c r="C30">
        <f>((1-$C$1)*B29+$C$1*C29)</f>
        <v>9.1732443848029703</v>
      </c>
      <c r="D30">
        <f>ABS(B30-C30)/C30*100</f>
        <v>1.3187876624920785</v>
      </c>
    </row>
    <row r="31" spans="1:4" x14ac:dyDescent="0.25">
      <c r="A31" t="s">
        <v>46</v>
      </c>
      <c r="B31">
        <v>8.4850100000000008</v>
      </c>
      <c r="C31">
        <f>((1-$C$1)*B30+$C$1*C30)</f>
        <v>9.2061907424612581</v>
      </c>
      <c r="D31">
        <f>ABS(B31-C31)/C31*100</f>
        <v>7.8336497975757879</v>
      </c>
    </row>
    <row r="32" spans="1:4" x14ac:dyDescent="0.25">
      <c r="A32" t="s">
        <v>47</v>
      </c>
      <c r="B32">
        <v>9.5407200000000003</v>
      </c>
      <c r="C32">
        <f>((1-$C$1)*B31+$C$1*C31)</f>
        <v>9.0097852219049042</v>
      </c>
      <c r="D32">
        <f>ABS(B32-C32)/C32*100</f>
        <v>5.8928683094938714</v>
      </c>
    </row>
    <row r="33" spans="1:4" x14ac:dyDescent="0.25">
      <c r="A33" t="s">
        <v>48</v>
      </c>
      <c r="B33">
        <v>9.5417299999999994</v>
      </c>
      <c r="C33">
        <f t="shared" ref="C33:C96" si="0">((1-$C$1)*B32+$C$1*C32)</f>
        <v>9.1543793788666612</v>
      </c>
      <c r="D33">
        <f t="shared" ref="D33:D96" si="1">ABS(B33-C33)/C33*100</f>
        <v>4.2313149270124892</v>
      </c>
    </row>
    <row r="34" spans="1:4" x14ac:dyDescent="0.25">
      <c r="A34" t="s">
        <v>49</v>
      </c>
      <c r="B34">
        <v>9.3296299999999999</v>
      </c>
      <c r="C34">
        <f t="shared" si="0"/>
        <v>9.2598699943285787</v>
      </c>
      <c r="D34">
        <f t="shared" si="1"/>
        <v>0.75335837019469254</v>
      </c>
    </row>
    <row r="35" spans="1:4" x14ac:dyDescent="0.25">
      <c r="A35" t="s">
        <v>50</v>
      </c>
      <c r="B35">
        <v>8.9454600000000006</v>
      </c>
      <c r="C35">
        <f t="shared" si="0"/>
        <v>9.2788683527444586</v>
      </c>
      <c r="D35">
        <f t="shared" si="1"/>
        <v>3.5932005937539153</v>
      </c>
    </row>
    <row r="36" spans="1:4" x14ac:dyDescent="0.25">
      <c r="A36" t="s">
        <v>51</v>
      </c>
      <c r="B36">
        <v>9.6563700000000008</v>
      </c>
      <c r="C36">
        <f t="shared" si="0"/>
        <v>9.1880683116131188</v>
      </c>
      <c r="D36">
        <f t="shared" si="1"/>
        <v>5.0968459583063748</v>
      </c>
    </row>
    <row r="37" spans="1:4" x14ac:dyDescent="0.25">
      <c r="A37" t="s">
        <v>52</v>
      </c>
      <c r="B37">
        <v>9.5321800000000003</v>
      </c>
      <c r="C37">
        <f t="shared" si="0"/>
        <v>9.3156050461231725</v>
      </c>
      <c r="D37">
        <f t="shared" si="1"/>
        <v>2.3248619150825709</v>
      </c>
    </row>
    <row r="38" spans="1:4" x14ac:dyDescent="0.25">
      <c r="A38" t="s">
        <v>53</v>
      </c>
      <c r="B38">
        <v>9.7408699999999993</v>
      </c>
      <c r="C38">
        <f t="shared" si="0"/>
        <v>9.3745868159503551</v>
      </c>
      <c r="D38">
        <f t="shared" si="1"/>
        <v>3.9071928314369329</v>
      </c>
    </row>
    <row r="39" spans="1:4" x14ac:dyDescent="0.25">
      <c r="A39" t="s">
        <v>54</v>
      </c>
      <c r="B39">
        <v>9.3342399999999994</v>
      </c>
      <c r="C39">
        <f t="shared" si="0"/>
        <v>9.4743399502184609</v>
      </c>
      <c r="D39">
        <f t="shared" si="1"/>
        <v>1.4787304546237123</v>
      </c>
    </row>
    <row r="40" spans="1:4" x14ac:dyDescent="0.25">
      <c r="A40" t="s">
        <v>55</v>
      </c>
      <c r="B40">
        <v>9.7437699999999996</v>
      </c>
      <c r="C40">
        <f t="shared" si="0"/>
        <v>9.4361852935110893</v>
      </c>
      <c r="D40">
        <f t="shared" si="1"/>
        <v>3.2596297859943975</v>
      </c>
    </row>
    <row r="41" spans="1:4" x14ac:dyDescent="0.25">
      <c r="A41" t="s">
        <v>56</v>
      </c>
      <c r="B41">
        <v>9.6208600000000004</v>
      </c>
      <c r="C41">
        <f t="shared" si="0"/>
        <v>9.519952553001346</v>
      </c>
      <c r="D41">
        <f t="shared" si="1"/>
        <v>1.0599574571077184</v>
      </c>
    </row>
    <row r="42" spans="1:4" x14ac:dyDescent="0.25">
      <c r="A42" t="s">
        <v>57</v>
      </c>
      <c r="B42">
        <v>9.4831900000000005</v>
      </c>
      <c r="C42">
        <f t="shared" si="0"/>
        <v>9.5474335691862002</v>
      </c>
      <c r="D42">
        <f t="shared" si="1"/>
        <v>0.67288836021380916</v>
      </c>
    </row>
    <row r="43" spans="1:4" x14ac:dyDescent="0.25">
      <c r="A43" t="s">
        <v>58</v>
      </c>
      <c r="B43">
        <v>8.7716799999999999</v>
      </c>
      <c r="C43">
        <f t="shared" si="0"/>
        <v>9.5299375506356334</v>
      </c>
      <c r="D43">
        <f t="shared" si="1"/>
        <v>7.9565846744196005</v>
      </c>
    </row>
    <row r="44" spans="1:4" x14ac:dyDescent="0.25">
      <c r="A44" t="s">
        <v>59</v>
      </c>
      <c r="B44">
        <v>9.2078000000000007</v>
      </c>
      <c r="C44">
        <f t="shared" si="0"/>
        <v>9.3234345754728185</v>
      </c>
      <c r="D44">
        <f t="shared" si="1"/>
        <v>1.2402572736126449</v>
      </c>
    </row>
    <row r="45" spans="1:4" x14ac:dyDescent="0.25">
      <c r="A45" t="s">
        <v>60</v>
      </c>
      <c r="B45">
        <v>9.5531000000000006</v>
      </c>
      <c r="C45">
        <f t="shared" si="0"/>
        <v>9.2919427903309391</v>
      </c>
      <c r="D45">
        <f t="shared" si="1"/>
        <v>2.8105770296048092</v>
      </c>
    </row>
    <row r="46" spans="1:4" x14ac:dyDescent="0.25">
      <c r="A46" t="s">
        <v>61</v>
      </c>
      <c r="B46">
        <v>9.8945000000000007</v>
      </c>
      <c r="C46">
        <f t="shared" si="0"/>
        <v>9.3630660395971965</v>
      </c>
      <c r="D46">
        <f t="shared" si="1"/>
        <v>5.6758540221261411</v>
      </c>
    </row>
    <row r="47" spans="1:4" x14ac:dyDescent="0.25">
      <c r="A47" t="s">
        <v>62</v>
      </c>
      <c r="B47">
        <v>8.9849399999999999</v>
      </c>
      <c r="C47">
        <f t="shared" si="0"/>
        <v>9.5077961432852387</v>
      </c>
      <c r="D47">
        <f t="shared" si="1"/>
        <v>5.499235947065392</v>
      </c>
    </row>
    <row r="48" spans="1:4" x14ac:dyDescent="0.25">
      <c r="A48" t="s">
        <v>63</v>
      </c>
      <c r="B48">
        <v>9.7216699999999996</v>
      </c>
      <c r="C48">
        <f t="shared" si="0"/>
        <v>9.3654021122860804</v>
      </c>
      <c r="D48">
        <f t="shared" si="1"/>
        <v>3.804085328557822</v>
      </c>
    </row>
    <row r="49" spans="1:4" x14ac:dyDescent="0.25">
      <c r="A49" t="s">
        <v>64</v>
      </c>
      <c r="B49">
        <v>9.7926900000000003</v>
      </c>
      <c r="C49">
        <f t="shared" si="0"/>
        <v>9.4624276924550124</v>
      </c>
      <c r="D49">
        <f t="shared" si="1"/>
        <v>3.4902492074874911</v>
      </c>
    </row>
    <row r="50" spans="1:4" x14ac:dyDescent="0.25">
      <c r="A50" t="s">
        <v>65</v>
      </c>
      <c r="B50">
        <v>9.7845200000000006</v>
      </c>
      <c r="C50">
        <f t="shared" si="0"/>
        <v>9.5523709433135178</v>
      </c>
      <c r="D50">
        <f t="shared" si="1"/>
        <v>2.4302768188559805</v>
      </c>
    </row>
    <row r="51" spans="1:4" x14ac:dyDescent="0.25">
      <c r="A51" t="s">
        <v>66</v>
      </c>
      <c r="B51">
        <v>9.3273200000000003</v>
      </c>
      <c r="C51">
        <f t="shared" si="0"/>
        <v>9.6155941460983918</v>
      </c>
      <c r="D51">
        <f t="shared" si="1"/>
        <v>2.997985789732621</v>
      </c>
    </row>
    <row r="52" spans="1:4" x14ac:dyDescent="0.25">
      <c r="A52" t="s">
        <v>67</v>
      </c>
      <c r="B52">
        <v>9.8713300000000004</v>
      </c>
      <c r="C52">
        <f t="shared" si="0"/>
        <v>9.5370859020565941</v>
      </c>
      <c r="D52">
        <f t="shared" si="1"/>
        <v>3.5046774389578399</v>
      </c>
    </row>
    <row r="53" spans="1:4" x14ac:dyDescent="0.25">
      <c r="A53" t="s">
        <v>68</v>
      </c>
      <c r="B53">
        <v>9.8959799999999998</v>
      </c>
      <c r="C53">
        <f t="shared" si="0"/>
        <v>9.6281135490586767</v>
      </c>
      <c r="D53">
        <f t="shared" si="1"/>
        <v>2.7821280833098601</v>
      </c>
    </row>
    <row r="54" spans="1:4" x14ac:dyDescent="0.25">
      <c r="A54" t="s">
        <v>69</v>
      </c>
      <c r="B54">
        <v>9.8269500000000001</v>
      </c>
      <c r="C54">
        <f t="shared" si="0"/>
        <v>9.7010639852519169</v>
      </c>
      <c r="D54">
        <f t="shared" si="1"/>
        <v>1.2976516281045243</v>
      </c>
    </row>
    <row r="55" spans="1:4" x14ac:dyDescent="0.25">
      <c r="A55" t="s">
        <v>70</v>
      </c>
      <c r="B55">
        <v>9.3167100000000005</v>
      </c>
      <c r="C55">
        <f t="shared" si="0"/>
        <v>9.7353476353851427</v>
      </c>
      <c r="D55">
        <f t="shared" si="1"/>
        <v>4.3001816788084364</v>
      </c>
    </row>
    <row r="56" spans="1:4" x14ac:dyDescent="0.25">
      <c r="A56" t="s">
        <v>71</v>
      </c>
      <c r="B56">
        <v>9.8842199999999991</v>
      </c>
      <c r="C56">
        <f t="shared" si="0"/>
        <v>9.6213363510270931</v>
      </c>
      <c r="D56">
        <f t="shared" si="1"/>
        <v>2.7322987096781293</v>
      </c>
    </row>
    <row r="57" spans="1:4" x14ac:dyDescent="0.25">
      <c r="A57" t="s">
        <v>72</v>
      </c>
      <c r="B57">
        <v>9.9349500000000006</v>
      </c>
      <c r="C57">
        <f t="shared" si="0"/>
        <v>9.6929297767556655</v>
      </c>
      <c r="D57">
        <f t="shared" si="1"/>
        <v>2.4968737917065784</v>
      </c>
    </row>
    <row r="58" spans="1:4" x14ac:dyDescent="0.25">
      <c r="A58" t="s">
        <v>73</v>
      </c>
      <c r="B58">
        <v>9.8592399999999998</v>
      </c>
      <c r="C58">
        <f t="shared" si="0"/>
        <v>9.7588412815044521</v>
      </c>
      <c r="D58">
        <f t="shared" si="1"/>
        <v>1.0287975344555449</v>
      </c>
    </row>
    <row r="59" spans="1:4" x14ac:dyDescent="0.25">
      <c r="A59" t="s">
        <v>74</v>
      </c>
      <c r="B59">
        <v>9.3878199999999996</v>
      </c>
      <c r="C59">
        <f t="shared" si="0"/>
        <v>9.786183751163323</v>
      </c>
      <c r="D59">
        <f t="shared" si="1"/>
        <v>4.0706751609478848</v>
      </c>
    </row>
    <row r="60" spans="1:4" x14ac:dyDescent="0.25">
      <c r="A60" t="s">
        <v>75</v>
      </c>
      <c r="B60">
        <v>9.8199199999999998</v>
      </c>
      <c r="C60">
        <f t="shared" si="0"/>
        <v>9.6776938327401094</v>
      </c>
      <c r="D60">
        <f t="shared" si="1"/>
        <v>1.4696287123563705</v>
      </c>
    </row>
    <row r="61" spans="1:4" x14ac:dyDescent="0.25">
      <c r="A61" t="s">
        <v>76</v>
      </c>
      <c r="B61">
        <v>9.6064299999999996</v>
      </c>
      <c r="C61">
        <f t="shared" si="0"/>
        <v>9.7164275409116279</v>
      </c>
      <c r="D61">
        <f t="shared" si="1"/>
        <v>1.1320780240317414</v>
      </c>
    </row>
    <row r="62" spans="1:4" x14ac:dyDescent="0.25">
      <c r="A62" t="s">
        <v>77</v>
      </c>
      <c r="B62">
        <v>9.3308199999999992</v>
      </c>
      <c r="C62">
        <f t="shared" si="0"/>
        <v>9.6864709391741268</v>
      </c>
      <c r="D62">
        <f t="shared" si="1"/>
        <v>3.6716255218998324</v>
      </c>
    </row>
    <row r="63" spans="1:4" x14ac:dyDescent="0.25">
      <c r="A63" t="s">
        <v>78</v>
      </c>
      <c r="B63">
        <v>8.7196999999999996</v>
      </c>
      <c r="C63">
        <f t="shared" si="0"/>
        <v>9.5896133780494921</v>
      </c>
      <c r="D63">
        <f t="shared" si="1"/>
        <v>9.0714124100218019</v>
      </c>
    </row>
    <row r="64" spans="1:4" x14ac:dyDescent="0.25">
      <c r="A64" t="s">
        <v>79</v>
      </c>
      <c r="B64">
        <v>9.6470199999999995</v>
      </c>
      <c r="C64">
        <f t="shared" si="0"/>
        <v>9.3527021853412027</v>
      </c>
      <c r="D64">
        <f t="shared" si="1"/>
        <v>3.1468746553278559</v>
      </c>
    </row>
    <row r="65" spans="1:4" x14ac:dyDescent="0.25">
      <c r="A65" t="s">
        <v>80</v>
      </c>
      <c r="B65">
        <v>9.8197100000000006</v>
      </c>
      <c r="C65">
        <f t="shared" si="0"/>
        <v>9.4328563550154918</v>
      </c>
      <c r="D65">
        <f t="shared" si="1"/>
        <v>4.1011293973412091</v>
      </c>
    </row>
    <row r="66" spans="1:4" x14ac:dyDescent="0.25">
      <c r="A66" t="s">
        <v>81</v>
      </c>
      <c r="B66">
        <v>9.9342400000000008</v>
      </c>
      <c r="C66">
        <f t="shared" si="0"/>
        <v>9.5382116245738544</v>
      </c>
      <c r="D66">
        <f t="shared" si="1"/>
        <v>4.1520191731313165</v>
      </c>
    </row>
    <row r="67" spans="1:4" x14ac:dyDescent="0.25">
      <c r="A67" t="s">
        <v>82</v>
      </c>
      <c r="B67">
        <v>9.4146099999999997</v>
      </c>
      <c r="C67">
        <f t="shared" si="0"/>
        <v>9.6460655294981628</v>
      </c>
      <c r="D67">
        <f t="shared" si="1"/>
        <v>2.3994812059938861</v>
      </c>
    </row>
    <row r="68" spans="1:4" x14ac:dyDescent="0.25">
      <c r="A68" t="s">
        <v>83</v>
      </c>
      <c r="B68">
        <v>9.9413099999999996</v>
      </c>
      <c r="C68">
        <f t="shared" si="0"/>
        <v>9.5830312010972278</v>
      </c>
      <c r="D68">
        <f t="shared" si="1"/>
        <v>3.7386792486050755</v>
      </c>
    </row>
    <row r="69" spans="1:4" x14ac:dyDescent="0.25">
      <c r="A69" t="s">
        <v>84</v>
      </c>
      <c r="B69">
        <v>9.83033</v>
      </c>
      <c r="C69">
        <f t="shared" si="0"/>
        <v>9.6806044304691756</v>
      </c>
      <c r="D69">
        <f t="shared" si="1"/>
        <v>1.546655176401706</v>
      </c>
    </row>
    <row r="70" spans="1:4" x14ac:dyDescent="0.25">
      <c r="A70" t="s">
        <v>85</v>
      </c>
      <c r="B70">
        <v>9.8143499999999992</v>
      </c>
      <c r="C70">
        <f t="shared" si="0"/>
        <v>9.7213805170905925</v>
      </c>
      <c r="D70">
        <f t="shared" si="1"/>
        <v>0.95634033402933405</v>
      </c>
    </row>
    <row r="71" spans="1:4" x14ac:dyDescent="0.25">
      <c r="A71" t="s">
        <v>86</v>
      </c>
      <c r="B71">
        <v>9.2183700000000002</v>
      </c>
      <c r="C71">
        <f t="shared" si="0"/>
        <v>9.7466997174124987</v>
      </c>
      <c r="D71">
        <f t="shared" si="1"/>
        <v>5.4206011545491286</v>
      </c>
    </row>
    <row r="72" spans="1:4" x14ac:dyDescent="0.25">
      <c r="A72" t="s">
        <v>87</v>
      </c>
      <c r="B72">
        <v>9.8517899999999994</v>
      </c>
      <c r="C72">
        <f t="shared" si="0"/>
        <v>9.6028150196324997</v>
      </c>
      <c r="D72">
        <f t="shared" si="1"/>
        <v>2.5927291097296168</v>
      </c>
    </row>
    <row r="73" spans="1:4" x14ac:dyDescent="0.25">
      <c r="A73" t="s">
        <v>88</v>
      </c>
      <c r="B73">
        <v>9.8583700000000007</v>
      </c>
      <c r="C73">
        <f t="shared" si="0"/>
        <v>9.6706205748081686</v>
      </c>
      <c r="D73">
        <f t="shared" si="1"/>
        <v>1.9414413350154254</v>
      </c>
    </row>
    <row r="74" spans="1:4" x14ac:dyDescent="0.25">
      <c r="A74" t="s">
        <v>89</v>
      </c>
      <c r="B74">
        <v>9.8278499999999998</v>
      </c>
      <c r="C74">
        <f t="shared" si="0"/>
        <v>9.7217520338417387</v>
      </c>
      <c r="D74">
        <f t="shared" si="1"/>
        <v>1.0913461461363194</v>
      </c>
    </row>
    <row r="75" spans="1:4" x14ac:dyDescent="0.25">
      <c r="A75" t="s">
        <v>90</v>
      </c>
      <c r="B75">
        <v>9.5104399999999991</v>
      </c>
      <c r="C75">
        <f t="shared" si="0"/>
        <v>9.7506466299483492</v>
      </c>
      <c r="D75">
        <f t="shared" si="1"/>
        <v>2.4634943616003291</v>
      </c>
    </row>
    <row r="76" spans="1:4" x14ac:dyDescent="0.25">
      <c r="A76" t="s">
        <v>91</v>
      </c>
      <c r="B76">
        <v>9.6218299999999992</v>
      </c>
      <c r="C76">
        <f t="shared" si="0"/>
        <v>9.6852290370782406</v>
      </c>
      <c r="D76">
        <f t="shared" si="1"/>
        <v>0.65459512455027136</v>
      </c>
    </row>
    <row r="77" spans="1:4" x14ac:dyDescent="0.25">
      <c r="A77" t="s">
        <v>92</v>
      </c>
      <c r="B77">
        <v>9.6666899999999991</v>
      </c>
      <c r="C77">
        <f t="shared" si="0"/>
        <v>9.667963017414948</v>
      </c>
      <c r="D77">
        <f t="shared" si="1"/>
        <v>1.3167379857119887E-2</v>
      </c>
    </row>
    <row r="78" spans="1:4" x14ac:dyDescent="0.25">
      <c r="A78" t="s">
        <v>93</v>
      </c>
      <c r="B78">
        <v>9.6281099999999995</v>
      </c>
      <c r="C78">
        <f t="shared" si="0"/>
        <v>9.6676163253399388</v>
      </c>
      <c r="D78">
        <f t="shared" si="1"/>
        <v>0.4086459785995914</v>
      </c>
    </row>
    <row r="79" spans="1:4" x14ac:dyDescent="0.25">
      <c r="A79" t="s">
        <v>94</v>
      </c>
      <c r="B79">
        <v>9.07376</v>
      </c>
      <c r="C79">
        <f t="shared" si="0"/>
        <v>9.6568572188679909</v>
      </c>
      <c r="D79">
        <f t="shared" si="1"/>
        <v>6.0381675492592963</v>
      </c>
    </row>
    <row r="80" spans="1:4" x14ac:dyDescent="0.25">
      <c r="A80" t="s">
        <v>95</v>
      </c>
      <c r="B80">
        <v>9.5262700000000002</v>
      </c>
      <c r="C80">
        <f t="shared" si="0"/>
        <v>9.4980572037485054</v>
      </c>
      <c r="D80">
        <f t="shared" si="1"/>
        <v>0.29703754827208656</v>
      </c>
    </row>
    <row r="81" spans="1:4" x14ac:dyDescent="0.25">
      <c r="A81" t="s">
        <v>96</v>
      </c>
      <c r="B81">
        <v>9.5113099999999999</v>
      </c>
      <c r="C81">
        <f t="shared" si="0"/>
        <v>9.5057406437072807</v>
      </c>
      <c r="D81">
        <f t="shared" si="1"/>
        <v>5.8589398779842886E-2</v>
      </c>
    </row>
    <row r="82" spans="1:4" x14ac:dyDescent="0.25">
      <c r="A82" t="s">
        <v>97</v>
      </c>
      <c r="B82">
        <v>9.5902799999999999</v>
      </c>
      <c r="C82">
        <f t="shared" si="0"/>
        <v>9.5072573956911199</v>
      </c>
      <c r="D82">
        <f t="shared" si="1"/>
        <v>0.87325503931877868</v>
      </c>
    </row>
    <row r="83" spans="1:4" x14ac:dyDescent="0.25">
      <c r="A83" t="s">
        <v>98</v>
      </c>
      <c r="B83">
        <v>8.9484100000000009</v>
      </c>
      <c r="C83">
        <f t="shared" si="0"/>
        <v>9.5298676747198972</v>
      </c>
      <c r="D83">
        <f t="shared" si="1"/>
        <v>6.101424432810779</v>
      </c>
    </row>
    <row r="84" spans="1:4" x14ac:dyDescent="0.25">
      <c r="A84" t="s">
        <v>99</v>
      </c>
      <c r="B84">
        <v>9.2320399999999996</v>
      </c>
      <c r="C84">
        <f t="shared" si="0"/>
        <v>9.3715141711375658</v>
      </c>
      <c r="D84">
        <f t="shared" si="1"/>
        <v>1.4882778662077836</v>
      </c>
    </row>
    <row r="85" spans="1:4" x14ac:dyDescent="0.25">
      <c r="A85" t="s">
        <v>100</v>
      </c>
      <c r="B85">
        <v>9.3335299999999997</v>
      </c>
      <c r="C85">
        <f t="shared" si="0"/>
        <v>9.3335299383737365</v>
      </c>
      <c r="D85">
        <f t="shared" si="1"/>
        <v>6.6026748304773269E-7</v>
      </c>
    </row>
    <row r="86" spans="1:4" x14ac:dyDescent="0.25">
      <c r="A86" t="s">
        <v>101</v>
      </c>
      <c r="B86">
        <v>9.4290699999999994</v>
      </c>
      <c r="C86">
        <f t="shared" si="0"/>
        <v>9.3335299551569602</v>
      </c>
      <c r="D86">
        <f t="shared" si="1"/>
        <v>1.0236217733490154</v>
      </c>
    </row>
    <row r="87" spans="1:4" x14ac:dyDescent="0.25">
      <c r="A87" t="s">
        <v>102</v>
      </c>
      <c r="B87">
        <v>8.9243500000000004</v>
      </c>
      <c r="C87">
        <f t="shared" si="0"/>
        <v>9.3595492193116492</v>
      </c>
      <c r="D87">
        <f t="shared" si="1"/>
        <v>4.6497882442211846</v>
      </c>
    </row>
    <row r="88" spans="1:4" x14ac:dyDescent="0.25">
      <c r="A88" t="s">
        <v>103</v>
      </c>
      <c r="B88">
        <v>9.6867599999999996</v>
      </c>
      <c r="C88">
        <f t="shared" si="0"/>
        <v>9.241027572542615</v>
      </c>
      <c r="D88">
        <f t="shared" si="1"/>
        <v>4.8234076130425825</v>
      </c>
    </row>
    <row r="89" spans="1:4" x14ac:dyDescent="0.25">
      <c r="A89" t="s">
        <v>104</v>
      </c>
      <c r="B89">
        <v>9.4902200000000008</v>
      </c>
      <c r="C89">
        <f t="shared" si="0"/>
        <v>9.3624178209078757</v>
      </c>
      <c r="D89">
        <f t="shared" si="1"/>
        <v>1.3650552831205742</v>
      </c>
    </row>
    <row r="90" spans="1:4" x14ac:dyDescent="0.25">
      <c r="A90" t="s">
        <v>105</v>
      </c>
      <c r="B90">
        <v>9.2719100000000001</v>
      </c>
      <c r="C90">
        <f t="shared" si="0"/>
        <v>9.397223316999133</v>
      </c>
      <c r="D90">
        <f t="shared" si="1"/>
        <v>1.333514302809502</v>
      </c>
    </row>
    <row r="91" spans="1:4" x14ac:dyDescent="0.25">
      <c r="A91" t="s">
        <v>106</v>
      </c>
      <c r="B91">
        <v>9.07742</v>
      </c>
      <c r="C91">
        <f t="shared" si="0"/>
        <v>9.3630956347015424</v>
      </c>
      <c r="D91">
        <f t="shared" si="1"/>
        <v>3.0510810296839237</v>
      </c>
    </row>
    <row r="92" spans="1:4" x14ac:dyDescent="0.25">
      <c r="A92" t="s">
        <v>107</v>
      </c>
      <c r="B92">
        <v>9.0915199999999992</v>
      </c>
      <c r="C92">
        <f t="shared" si="0"/>
        <v>9.2852950662166762</v>
      </c>
      <c r="D92">
        <f t="shared" si="1"/>
        <v>2.0869026222085512</v>
      </c>
    </row>
    <row r="93" spans="1:4" x14ac:dyDescent="0.25">
      <c r="A93" t="s">
        <v>108</v>
      </c>
      <c r="B93">
        <v>8.8575599999999994</v>
      </c>
      <c r="C93">
        <f t="shared" si="0"/>
        <v>9.2325225911485802</v>
      </c>
      <c r="D93">
        <f t="shared" si="1"/>
        <v>4.0613232997454629</v>
      </c>
    </row>
    <row r="94" spans="1:4" x14ac:dyDescent="0.25">
      <c r="A94" t="s">
        <v>109</v>
      </c>
      <c r="B94">
        <v>9.2368199999999998</v>
      </c>
      <c r="C94">
        <f t="shared" si="0"/>
        <v>9.1304057172947939</v>
      </c>
      <c r="D94">
        <f t="shared" si="1"/>
        <v>1.1654934731283213</v>
      </c>
    </row>
    <row r="95" spans="1:4" x14ac:dyDescent="0.25">
      <c r="A95" t="s">
        <v>110</v>
      </c>
      <c r="B95">
        <v>8.9694599999999998</v>
      </c>
      <c r="C95">
        <f t="shared" si="0"/>
        <v>9.1593864586801192</v>
      </c>
      <c r="D95">
        <f t="shared" si="1"/>
        <v>2.0735718438884185</v>
      </c>
    </row>
    <row r="96" spans="1:4" x14ac:dyDescent="0.25">
      <c r="A96" t="s">
        <v>111</v>
      </c>
      <c r="B96">
        <v>9.7472999999999992</v>
      </c>
      <c r="C96">
        <f t="shared" si="0"/>
        <v>9.1076621088906524</v>
      </c>
      <c r="D96">
        <f t="shared" si="1"/>
        <v>7.0230744560115994</v>
      </c>
    </row>
    <row r="97" spans="1:4" x14ac:dyDescent="0.25">
      <c r="A97" t="s">
        <v>112</v>
      </c>
      <c r="B97">
        <v>9.1963799999999996</v>
      </c>
      <c r="C97">
        <f t="shared" ref="C97:C160" si="2">((1-$C$1)*B96+$C$1*C96)</f>
        <v>9.2818603446091394</v>
      </c>
      <c r="D97">
        <f t="shared" ref="D97:D160" si="3">ABS(B97-C97)/C97*100</f>
        <v>0.92093978400339183</v>
      </c>
    </row>
    <row r="98" spans="1:4" x14ac:dyDescent="0.25">
      <c r="A98" t="s">
        <v>113</v>
      </c>
      <c r="B98">
        <v>9.2010000000000005</v>
      </c>
      <c r="C98">
        <f t="shared" si="2"/>
        <v>9.258580727459357</v>
      </c>
      <c r="D98">
        <f t="shared" si="3"/>
        <v>0.62191743156250689</v>
      </c>
    </row>
    <row r="99" spans="1:4" x14ac:dyDescent="0.25">
      <c r="A99" t="s">
        <v>114</v>
      </c>
      <c r="B99">
        <v>8.8790499999999994</v>
      </c>
      <c r="C99">
        <f t="shared" si="2"/>
        <v>9.2428992594378006</v>
      </c>
      <c r="D99">
        <f t="shared" si="3"/>
        <v>3.936527373337749</v>
      </c>
    </row>
    <row r="100" spans="1:4" x14ac:dyDescent="0.25">
      <c r="A100" t="s">
        <v>115</v>
      </c>
      <c r="B100">
        <v>9.2914899999999996</v>
      </c>
      <c r="C100">
        <f t="shared" si="2"/>
        <v>9.1438089773539524</v>
      </c>
      <c r="D100">
        <f t="shared" si="3"/>
        <v>1.6150930428643244</v>
      </c>
    </row>
    <row r="101" spans="1:4" x14ac:dyDescent="0.25">
      <c r="A101" t="s">
        <v>116</v>
      </c>
      <c r="B101">
        <v>9.2267399999999995</v>
      </c>
      <c r="C101">
        <f t="shared" si="2"/>
        <v>9.1840282544662344</v>
      </c>
      <c r="D101">
        <f t="shared" si="3"/>
        <v>0.46506548488670207</v>
      </c>
    </row>
    <row r="102" spans="1:4" x14ac:dyDescent="0.25">
      <c r="A102" t="s">
        <v>117</v>
      </c>
      <c r="B102">
        <v>9.0787899999999997</v>
      </c>
      <c r="C102">
        <f t="shared" si="2"/>
        <v>9.1956603213275869</v>
      </c>
      <c r="D102">
        <f t="shared" si="3"/>
        <v>1.2709290822381589</v>
      </c>
    </row>
    <row r="103" spans="1:4" x14ac:dyDescent="0.25">
      <c r="A103" t="s">
        <v>118</v>
      </c>
      <c r="B103">
        <v>8.8537099999999995</v>
      </c>
      <c r="C103">
        <f t="shared" si="2"/>
        <v>9.1638319946038376</v>
      </c>
      <c r="D103">
        <f t="shared" si="3"/>
        <v>3.3841955503598795</v>
      </c>
    </row>
    <row r="104" spans="1:4" x14ac:dyDescent="0.25">
      <c r="A104" t="s">
        <v>119</v>
      </c>
      <c r="B104">
        <v>9.4897600000000004</v>
      </c>
      <c r="C104">
        <f t="shared" si="2"/>
        <v>9.0793737330336963</v>
      </c>
      <c r="D104">
        <f t="shared" si="3"/>
        <v>4.5199842966391639</v>
      </c>
    </row>
    <row r="105" spans="1:4" x14ac:dyDescent="0.25">
      <c r="A105" t="s">
        <v>120</v>
      </c>
      <c r="B105">
        <v>9.4564400000000006</v>
      </c>
      <c r="C105">
        <f t="shared" si="2"/>
        <v>9.1911378493599525</v>
      </c>
      <c r="D105">
        <f t="shared" si="3"/>
        <v>2.886499528004828</v>
      </c>
    </row>
    <row r="106" spans="1:4" x14ac:dyDescent="0.25">
      <c r="A106" t="s">
        <v>121</v>
      </c>
      <c r="B106">
        <v>9.5071100000000008</v>
      </c>
      <c r="C106">
        <f t="shared" si="2"/>
        <v>9.2633899270060471</v>
      </c>
      <c r="D106">
        <f t="shared" si="3"/>
        <v>2.6310030659880113</v>
      </c>
    </row>
    <row r="107" spans="1:4" x14ac:dyDescent="0.25">
      <c r="A107" t="s">
        <v>122</v>
      </c>
      <c r="B107">
        <v>9.0667799999999996</v>
      </c>
      <c r="C107">
        <f t="shared" si="2"/>
        <v>9.3297643668490267</v>
      </c>
      <c r="D107">
        <f t="shared" si="3"/>
        <v>2.8187675112511514</v>
      </c>
    </row>
    <row r="108" spans="1:4" x14ac:dyDescent="0.25">
      <c r="A108" t="s">
        <v>123</v>
      </c>
      <c r="B108">
        <v>9.7602499999999992</v>
      </c>
      <c r="C108">
        <f t="shared" si="2"/>
        <v>9.2581435117317792</v>
      </c>
      <c r="D108">
        <f t="shared" si="3"/>
        <v>5.4234035974054438</v>
      </c>
    </row>
    <row r="109" spans="1:4" x14ac:dyDescent="0.25">
      <c r="A109" t="s">
        <v>124</v>
      </c>
      <c r="B109">
        <v>9.6645299999999992</v>
      </c>
      <c r="C109">
        <f t="shared" si="2"/>
        <v>9.3948866059337703</v>
      </c>
      <c r="D109">
        <f t="shared" si="3"/>
        <v>2.8701080212710948</v>
      </c>
    </row>
    <row r="110" spans="1:4" x14ac:dyDescent="0.25">
      <c r="A110" t="s">
        <v>125</v>
      </c>
      <c r="B110">
        <v>9.6298200000000005</v>
      </c>
      <c r="C110">
        <f t="shared" si="2"/>
        <v>9.4683209727409299</v>
      </c>
      <c r="D110">
        <f t="shared" si="3"/>
        <v>1.7056775718104873</v>
      </c>
    </row>
    <row r="111" spans="1:4" x14ac:dyDescent="0.25">
      <c r="A111" t="s">
        <v>126</v>
      </c>
      <c r="B111">
        <v>9.4535499999999999</v>
      </c>
      <c r="C111">
        <f t="shared" si="2"/>
        <v>9.5123034290803901</v>
      </c>
      <c r="D111">
        <f t="shared" si="3"/>
        <v>0.6176572217069215</v>
      </c>
    </row>
    <row r="112" spans="1:4" x14ac:dyDescent="0.25">
      <c r="A112" t="s">
        <v>127</v>
      </c>
      <c r="B112">
        <v>10.023300000000001</v>
      </c>
      <c r="C112">
        <f t="shared" si="2"/>
        <v>9.4963025888699004</v>
      </c>
      <c r="D112">
        <f t="shared" si="3"/>
        <v>5.5495010420978517</v>
      </c>
    </row>
    <row r="113" spans="1:4" x14ac:dyDescent="0.25">
      <c r="A113" t="s">
        <v>128</v>
      </c>
      <c r="B113">
        <v>9.9110600000000009</v>
      </c>
      <c r="C113">
        <f t="shared" si="2"/>
        <v>9.6398244479140196</v>
      </c>
      <c r="D113">
        <f t="shared" si="3"/>
        <v>2.8136980455559484</v>
      </c>
    </row>
    <row r="114" spans="1:4" x14ac:dyDescent="0.25">
      <c r="A114" t="s">
        <v>129</v>
      </c>
      <c r="B114">
        <v>9.7006999999999994</v>
      </c>
      <c r="C114">
        <f t="shared" si="2"/>
        <v>9.7136924211755193</v>
      </c>
      <c r="D114">
        <f t="shared" si="3"/>
        <v>0.13375368101214397</v>
      </c>
    </row>
    <row r="115" spans="1:4" x14ac:dyDescent="0.25">
      <c r="A115" t="s">
        <v>130</v>
      </c>
      <c r="B115">
        <v>9.2886299999999995</v>
      </c>
      <c r="C115">
        <f t="shared" si="2"/>
        <v>9.7101540803768494</v>
      </c>
      <c r="D115">
        <f t="shared" si="3"/>
        <v>4.341064795549471</v>
      </c>
    </row>
    <row r="116" spans="1:4" x14ac:dyDescent="0.25">
      <c r="A116" t="s">
        <v>131</v>
      </c>
      <c r="B116">
        <v>9.8845799999999997</v>
      </c>
      <c r="C116">
        <f t="shared" si="2"/>
        <v>9.5953567049631516</v>
      </c>
      <c r="D116">
        <f t="shared" si="3"/>
        <v>3.014200554808439</v>
      </c>
    </row>
    <row r="117" spans="1:4" x14ac:dyDescent="0.25">
      <c r="A117" t="s">
        <v>132</v>
      </c>
      <c r="B117">
        <v>9.7493599999999994</v>
      </c>
      <c r="C117">
        <f t="shared" si="2"/>
        <v>9.6741234391175759</v>
      </c>
      <c r="D117">
        <f t="shared" si="3"/>
        <v>0.77770933310818047</v>
      </c>
    </row>
    <row r="118" spans="1:4" x14ac:dyDescent="0.25">
      <c r="A118" t="s">
        <v>133</v>
      </c>
      <c r="B118">
        <v>9.65686</v>
      </c>
      <c r="C118">
        <f t="shared" si="2"/>
        <v>9.6946132761791581</v>
      </c>
      <c r="D118">
        <f t="shared" si="3"/>
        <v>0.38942529323910752</v>
      </c>
    </row>
    <row r="119" spans="1:4" x14ac:dyDescent="0.25">
      <c r="A119" t="s">
        <v>134</v>
      </c>
      <c r="B119">
        <v>9.3815399999999993</v>
      </c>
      <c r="C119">
        <f t="shared" si="2"/>
        <v>9.6843315930668652</v>
      </c>
      <c r="D119">
        <f t="shared" si="3"/>
        <v>3.1266132324882201</v>
      </c>
    </row>
    <row r="120" spans="1:4" x14ac:dyDescent="0.25">
      <c r="A120" t="s">
        <v>135</v>
      </c>
      <c r="B120">
        <v>9.8021200000000004</v>
      </c>
      <c r="C120">
        <f t="shared" si="2"/>
        <v>9.6018696844842459</v>
      </c>
      <c r="D120">
        <f t="shared" si="3"/>
        <v>2.0855346104034393</v>
      </c>
    </row>
    <row r="121" spans="1:4" x14ac:dyDescent="0.25">
      <c r="A121" t="s">
        <v>136</v>
      </c>
      <c r="B121">
        <v>9.6853700000000007</v>
      </c>
      <c r="C121">
        <f t="shared" si="2"/>
        <v>9.6564056213788163</v>
      </c>
      <c r="D121">
        <f t="shared" si="3"/>
        <v>0.29994989602610167</v>
      </c>
    </row>
    <row r="122" spans="1:4" x14ac:dyDescent="0.25">
      <c r="A122" t="s">
        <v>137</v>
      </c>
      <c r="B122">
        <v>9.6216299999999997</v>
      </c>
      <c r="C122">
        <f t="shared" si="2"/>
        <v>9.6642937464017749</v>
      </c>
      <c r="D122">
        <f t="shared" si="3"/>
        <v>0.44145746726355256</v>
      </c>
    </row>
    <row r="123" spans="1:4" x14ac:dyDescent="0.25">
      <c r="A123" t="s">
        <v>138</v>
      </c>
      <c r="B123">
        <v>9.3983100000000004</v>
      </c>
      <c r="C123">
        <f t="shared" si="2"/>
        <v>9.6526747515679325</v>
      </c>
      <c r="D123">
        <f t="shared" si="3"/>
        <v>2.6351737535403275</v>
      </c>
    </row>
    <row r="124" spans="1:4" x14ac:dyDescent="0.25">
      <c r="A124" t="s">
        <v>139</v>
      </c>
      <c r="B124">
        <v>9.7569999999999997</v>
      </c>
      <c r="C124">
        <f t="shared" si="2"/>
        <v>9.583401352402575</v>
      </c>
      <c r="D124">
        <f t="shared" si="3"/>
        <v>1.8114512918099088</v>
      </c>
    </row>
    <row r="125" spans="1:4" x14ac:dyDescent="0.25">
      <c r="A125" t="s">
        <v>140</v>
      </c>
      <c r="B125">
        <v>9.3682599999999994</v>
      </c>
      <c r="C125">
        <f t="shared" si="2"/>
        <v>9.6306790052041293</v>
      </c>
      <c r="D125">
        <f t="shared" si="3"/>
        <v>2.724823504784311</v>
      </c>
    </row>
    <row r="126" spans="1:4" x14ac:dyDescent="0.25">
      <c r="A126" t="s">
        <v>141</v>
      </c>
      <c r="B126">
        <v>9.1218699999999995</v>
      </c>
      <c r="C126">
        <f t="shared" si="2"/>
        <v>9.5592121200165145</v>
      </c>
      <c r="D126">
        <f t="shared" si="3"/>
        <v>4.5750854204892306</v>
      </c>
    </row>
    <row r="127" spans="1:4" x14ac:dyDescent="0.25">
      <c r="A127" t="s">
        <v>142</v>
      </c>
      <c r="B127">
        <v>8.5528200000000005</v>
      </c>
      <c r="C127">
        <f t="shared" si="2"/>
        <v>9.4401068781739284</v>
      </c>
      <c r="D127">
        <f t="shared" si="3"/>
        <v>9.3991189890591844</v>
      </c>
    </row>
    <row r="128" spans="1:4" x14ac:dyDescent="0.25">
      <c r="A128" t="s">
        <v>143</v>
      </c>
      <c r="B128">
        <v>9.4664000000000001</v>
      </c>
      <c r="C128">
        <f t="shared" si="2"/>
        <v>9.1984642067461984</v>
      </c>
      <c r="D128">
        <f t="shared" si="3"/>
        <v>2.9128318296580029</v>
      </c>
    </row>
    <row r="129" spans="1:4" x14ac:dyDescent="0.25">
      <c r="A129" t="s">
        <v>144</v>
      </c>
      <c r="B129">
        <v>9.4769799999999993</v>
      </c>
      <c r="C129">
        <f t="shared" si="2"/>
        <v>9.2714335275437794</v>
      </c>
      <c r="D129">
        <f t="shared" si="3"/>
        <v>2.2169869615694049</v>
      </c>
    </row>
    <row r="130" spans="1:4" x14ac:dyDescent="0.25">
      <c r="A130" t="s">
        <v>145</v>
      </c>
      <c r="B130">
        <v>9.4099599999999999</v>
      </c>
      <c r="C130">
        <f t="shared" si="2"/>
        <v>9.3274118136298849</v>
      </c>
      <c r="D130">
        <f t="shared" si="3"/>
        <v>0.88500634494865571</v>
      </c>
    </row>
    <row r="131" spans="1:4" x14ac:dyDescent="0.25">
      <c r="A131" t="s">
        <v>146</v>
      </c>
      <c r="B131">
        <v>8.9529899999999998</v>
      </c>
      <c r="C131">
        <f t="shared" si="2"/>
        <v>9.349892890231672</v>
      </c>
      <c r="D131">
        <f t="shared" si="3"/>
        <v>4.2449993266376103</v>
      </c>
    </row>
    <row r="132" spans="1:4" x14ac:dyDescent="0.25">
      <c r="A132" t="s">
        <v>147</v>
      </c>
      <c r="B132">
        <v>9.5992700000000006</v>
      </c>
      <c r="C132">
        <f t="shared" si="2"/>
        <v>9.2418008209672724</v>
      </c>
      <c r="D132">
        <f t="shared" si="3"/>
        <v>3.8679602163868592</v>
      </c>
    </row>
    <row r="133" spans="1:4" x14ac:dyDescent="0.25">
      <c r="A133" t="s">
        <v>148</v>
      </c>
      <c r="B133">
        <v>9.4639199999999999</v>
      </c>
      <c r="C133">
        <f t="shared" si="2"/>
        <v>9.3391535594100183</v>
      </c>
      <c r="D133">
        <f t="shared" si="3"/>
        <v>1.3359501993011815</v>
      </c>
    </row>
    <row r="134" spans="1:4" x14ac:dyDescent="0.25">
      <c r="A134" t="s">
        <v>149</v>
      </c>
      <c r="B134">
        <v>9.3358600000000003</v>
      </c>
      <c r="C134">
        <f t="shared" si="2"/>
        <v>9.3731323060254752</v>
      </c>
      <c r="D134">
        <f t="shared" si="3"/>
        <v>0.39765048447587364</v>
      </c>
    </row>
    <row r="135" spans="1:4" x14ac:dyDescent="0.25">
      <c r="A135" t="s">
        <v>150</v>
      </c>
      <c r="B135">
        <v>8.8430400000000002</v>
      </c>
      <c r="C135">
        <f t="shared" si="2"/>
        <v>9.3629816097627234</v>
      </c>
      <c r="D135">
        <f t="shared" si="3"/>
        <v>5.5531627790508873</v>
      </c>
    </row>
    <row r="136" spans="1:4" x14ac:dyDescent="0.25">
      <c r="A136" t="s">
        <v>151</v>
      </c>
      <c r="B136">
        <v>9.4815400000000007</v>
      </c>
      <c r="C136">
        <f t="shared" si="2"/>
        <v>9.2213813194168637</v>
      </c>
      <c r="D136">
        <f t="shared" si="3"/>
        <v>2.8212549895896597</v>
      </c>
    </row>
    <row r="137" spans="1:4" x14ac:dyDescent="0.25">
      <c r="A137" t="s">
        <v>152</v>
      </c>
      <c r="B137">
        <v>9.3904099999999993</v>
      </c>
      <c r="C137">
        <f t="shared" si="2"/>
        <v>9.2922326304388445</v>
      </c>
      <c r="D137">
        <f t="shared" si="3"/>
        <v>1.0565530746567</v>
      </c>
    </row>
    <row r="138" spans="1:4" x14ac:dyDescent="0.25">
      <c r="A138" t="s">
        <v>153</v>
      </c>
      <c r="B138">
        <v>9.3338800000000006</v>
      </c>
      <c r="C138">
        <f t="shared" si="2"/>
        <v>9.3189701405250176</v>
      </c>
      <c r="D138">
        <f t="shared" si="3"/>
        <v>0.15999471240008739</v>
      </c>
    </row>
    <row r="139" spans="1:4" x14ac:dyDescent="0.25">
      <c r="A139" t="s">
        <v>154</v>
      </c>
      <c r="B139">
        <v>8.8402899999999995</v>
      </c>
      <c r="C139">
        <f t="shared" si="2"/>
        <v>9.3230306742292477</v>
      </c>
      <c r="D139">
        <f t="shared" si="3"/>
        <v>5.1779372083762585</v>
      </c>
    </row>
    <row r="140" spans="1:4" x14ac:dyDescent="0.25">
      <c r="A140" t="s">
        <v>155</v>
      </c>
      <c r="B140">
        <v>9.55185</v>
      </c>
      <c r="C140">
        <f t="shared" si="2"/>
        <v>9.1915616431897575</v>
      </c>
      <c r="D140">
        <f t="shared" si="3"/>
        <v>3.9197730570320268</v>
      </c>
    </row>
    <row r="141" spans="1:4" x14ac:dyDescent="0.25">
      <c r="A141" t="s">
        <v>156</v>
      </c>
      <c r="B141">
        <v>9.3740699999999997</v>
      </c>
      <c r="C141">
        <f t="shared" si="2"/>
        <v>9.2896821532136507</v>
      </c>
      <c r="D141">
        <f t="shared" si="3"/>
        <v>0.90840402711901291</v>
      </c>
    </row>
    <row r="142" spans="1:4" x14ac:dyDescent="0.25">
      <c r="A142" t="s">
        <v>157</v>
      </c>
      <c r="B142">
        <v>9.1790599999999998</v>
      </c>
      <c r="C142">
        <f t="shared" si="2"/>
        <v>9.3126642407831799</v>
      </c>
      <c r="D142">
        <f t="shared" si="3"/>
        <v>1.4346511087351757</v>
      </c>
    </row>
    <row r="143" spans="1:4" x14ac:dyDescent="0.25">
      <c r="A143" t="s">
        <v>158</v>
      </c>
      <c r="B143">
        <v>8.6349800000000005</v>
      </c>
      <c r="C143">
        <f t="shared" si="2"/>
        <v>9.2762786179918635</v>
      </c>
      <c r="D143">
        <f t="shared" si="3"/>
        <v>6.9133177689168184</v>
      </c>
    </row>
    <row r="144" spans="1:4" x14ac:dyDescent="0.25">
      <c r="A144" t="s">
        <v>159</v>
      </c>
      <c r="B144">
        <v>9.0919299999999996</v>
      </c>
      <c r="C144">
        <f t="shared" si="2"/>
        <v>9.1016281018550877</v>
      </c>
      <c r="D144">
        <f t="shared" si="3"/>
        <v>0.10655348413006969</v>
      </c>
    </row>
    <row r="145" spans="1:4" x14ac:dyDescent="0.25">
      <c r="A145" t="s">
        <v>160</v>
      </c>
      <c r="B145">
        <v>8.9836899999999993</v>
      </c>
      <c r="C145">
        <f t="shared" si="2"/>
        <v>9.0989869321300674</v>
      </c>
      <c r="D145">
        <f t="shared" si="3"/>
        <v>1.2671403200166718</v>
      </c>
    </row>
    <row r="146" spans="1:4" x14ac:dyDescent="0.25">
      <c r="A146" t="s">
        <v>161</v>
      </c>
      <c r="B146">
        <v>8.9040400000000002</v>
      </c>
      <c r="C146">
        <f t="shared" si="2"/>
        <v>9.0675871003815463</v>
      </c>
      <c r="D146">
        <f t="shared" si="3"/>
        <v>1.8036452098118179</v>
      </c>
    </row>
    <row r="147" spans="1:4" x14ac:dyDescent="0.25">
      <c r="A147" t="s">
        <v>162</v>
      </c>
      <c r="B147">
        <v>8.4382199999999994</v>
      </c>
      <c r="C147">
        <f t="shared" si="2"/>
        <v>9.0230468742014978</v>
      </c>
      <c r="D147">
        <f t="shared" si="3"/>
        <v>6.4814788436223552</v>
      </c>
    </row>
    <row r="148" spans="1:4" x14ac:dyDescent="0.25">
      <c r="A148" t="s">
        <v>163</v>
      </c>
      <c r="B148">
        <v>9.2497500000000006</v>
      </c>
      <c r="C148">
        <f t="shared" si="2"/>
        <v>8.8637758067699366</v>
      </c>
      <c r="D148">
        <f t="shared" si="3"/>
        <v>4.35451213618542</v>
      </c>
    </row>
    <row r="149" spans="1:4" x14ac:dyDescent="0.25">
      <c r="A149" t="s">
        <v>164</v>
      </c>
      <c r="B149">
        <v>9.2120700000000006</v>
      </c>
      <c r="C149">
        <f t="shared" si="2"/>
        <v>8.9688915674653096</v>
      </c>
      <c r="D149">
        <f t="shared" si="3"/>
        <v>2.711354359738519</v>
      </c>
    </row>
    <row r="150" spans="1:4" x14ac:dyDescent="0.25">
      <c r="A150" t="s">
        <v>165</v>
      </c>
      <c r="B150">
        <v>9.0932399999999998</v>
      </c>
      <c r="C150">
        <f t="shared" si="2"/>
        <v>9.0351184975786296</v>
      </c>
      <c r="D150">
        <f t="shared" si="3"/>
        <v>0.64328434028780523</v>
      </c>
    </row>
    <row r="151" spans="1:4" x14ac:dyDescent="0.25">
      <c r="A151" t="s">
        <v>166</v>
      </c>
      <c r="B151">
        <v>8.8029700000000002</v>
      </c>
      <c r="C151">
        <f t="shared" si="2"/>
        <v>9.0509472396213368</v>
      </c>
      <c r="D151">
        <f t="shared" si="3"/>
        <v>2.7397932288876237</v>
      </c>
    </row>
    <row r="152" spans="1:4" x14ac:dyDescent="0.25">
      <c r="A152" t="s">
        <v>167</v>
      </c>
      <c r="B152">
        <v>9.4288900000000009</v>
      </c>
      <c r="C152">
        <f t="shared" si="2"/>
        <v>8.9834134079944157</v>
      </c>
      <c r="D152">
        <f t="shared" si="3"/>
        <v>4.9588789001867797</v>
      </c>
    </row>
    <row r="153" spans="1:4" x14ac:dyDescent="0.25">
      <c r="A153" t="s">
        <v>168</v>
      </c>
      <c r="B153">
        <v>9.3526199999999999</v>
      </c>
      <c r="C153">
        <f t="shared" si="2"/>
        <v>9.1047339824317284</v>
      </c>
      <c r="D153">
        <f t="shared" si="3"/>
        <v>2.7226058229332821</v>
      </c>
    </row>
    <row r="154" spans="1:4" x14ac:dyDescent="0.25">
      <c r="A154" t="s">
        <v>169</v>
      </c>
      <c r="B154">
        <v>9.2541700000000002</v>
      </c>
      <c r="C154">
        <f t="shared" si="2"/>
        <v>9.1722429707513289</v>
      </c>
      <c r="D154">
        <f t="shared" si="3"/>
        <v>0.89320605123438446</v>
      </c>
    </row>
    <row r="155" spans="1:4" x14ac:dyDescent="0.25">
      <c r="A155" t="s">
        <v>170</v>
      </c>
      <c r="B155">
        <v>8.8673300000000008</v>
      </c>
      <c r="C155">
        <f t="shared" si="2"/>
        <v>9.1945548821486085</v>
      </c>
      <c r="D155">
        <f t="shared" si="3"/>
        <v>3.5588985692381976</v>
      </c>
    </row>
    <row r="156" spans="1:4" x14ac:dyDescent="0.25">
      <c r="A156" t="s">
        <v>171</v>
      </c>
      <c r="B156">
        <v>9.3765599999999996</v>
      </c>
      <c r="C156">
        <f t="shared" si="2"/>
        <v>9.1054388401727078</v>
      </c>
      <c r="D156">
        <f t="shared" si="3"/>
        <v>2.9775737840456387</v>
      </c>
    </row>
    <row r="157" spans="1:4" x14ac:dyDescent="0.25">
      <c r="A157" t="s">
        <v>172</v>
      </c>
      <c r="B157">
        <v>9.2450299999999999</v>
      </c>
      <c r="C157">
        <f t="shared" si="2"/>
        <v>9.179275659980167</v>
      </c>
      <c r="D157">
        <f t="shared" si="3"/>
        <v>0.71633473550106774</v>
      </c>
    </row>
    <row r="158" spans="1:4" x14ac:dyDescent="0.25">
      <c r="A158" t="s">
        <v>173</v>
      </c>
      <c r="B158">
        <v>9.17713</v>
      </c>
      <c r="C158">
        <f t="shared" si="2"/>
        <v>9.1971831200939231</v>
      </c>
      <c r="D158">
        <f t="shared" si="3"/>
        <v>0.21803545533535423</v>
      </c>
    </row>
    <row r="159" spans="1:4" x14ac:dyDescent="0.25">
      <c r="A159" t="s">
        <v>174</v>
      </c>
      <c r="B159">
        <v>8.8462599999999991</v>
      </c>
      <c r="C159">
        <f t="shared" si="2"/>
        <v>9.1917218768036708</v>
      </c>
      <c r="D159">
        <f t="shared" si="3"/>
        <v>3.7584021953001328</v>
      </c>
    </row>
    <row r="160" spans="1:4" x14ac:dyDescent="0.25">
      <c r="A160" t="s">
        <v>175</v>
      </c>
      <c r="B160">
        <v>9.4429599999999994</v>
      </c>
      <c r="C160">
        <f t="shared" si="2"/>
        <v>9.0976391930170273</v>
      </c>
      <c r="D160">
        <f t="shared" si="3"/>
        <v>3.7957188635050079</v>
      </c>
    </row>
    <row r="161" spans="1:4" x14ac:dyDescent="0.25">
      <c r="A161" t="s">
        <v>176</v>
      </c>
      <c r="B161">
        <v>9.3682300000000005</v>
      </c>
      <c r="C161">
        <f t="shared" ref="C161:C174" si="4">((1-$C$1)*B160+$C$1*C160)</f>
        <v>9.1916834580135713</v>
      </c>
      <c r="D161">
        <f t="shared" ref="D161:D170" si="5">ABS(B161-C161)/C161*100</f>
        <v>1.9207204294280922</v>
      </c>
    </row>
    <row r="162" spans="1:4" x14ac:dyDescent="0.25">
      <c r="A162" t="s">
        <v>177</v>
      </c>
      <c r="B162">
        <v>9.3138000000000005</v>
      </c>
      <c r="C162">
        <f t="shared" si="4"/>
        <v>9.2397639369278171</v>
      </c>
      <c r="D162">
        <f t="shared" si="5"/>
        <v>0.80127656482964371</v>
      </c>
    </row>
    <row r="163" spans="1:4" x14ac:dyDescent="0.25">
      <c r="A163" t="s">
        <v>178</v>
      </c>
      <c r="B163">
        <v>8.9563500000000005</v>
      </c>
      <c r="C163">
        <f t="shared" si="4"/>
        <v>9.2599268318187846</v>
      </c>
      <c r="D163">
        <f t="shared" si="5"/>
        <v>3.278393418570428</v>
      </c>
    </row>
    <row r="164" spans="1:4" x14ac:dyDescent="0.25">
      <c r="A164" t="s">
        <v>179</v>
      </c>
      <c r="B164">
        <v>9.4112100000000005</v>
      </c>
      <c r="C164">
        <f t="shared" si="4"/>
        <v>9.1772510722321776</v>
      </c>
      <c r="D164">
        <f t="shared" si="5"/>
        <v>2.5493355899972912</v>
      </c>
    </row>
    <row r="165" spans="1:4" x14ac:dyDescent="0.25">
      <c r="A165" t="s">
        <v>180</v>
      </c>
      <c r="B165">
        <v>9.4239200000000007</v>
      </c>
      <c r="C165">
        <f t="shared" si="4"/>
        <v>9.2409671731921463</v>
      </c>
      <c r="D165">
        <f t="shared" si="5"/>
        <v>1.9798017174933458</v>
      </c>
    </row>
    <row r="166" spans="1:4" x14ac:dyDescent="0.25">
      <c r="A166" t="s">
        <v>181</v>
      </c>
      <c r="B166">
        <v>9.3344400000000007</v>
      </c>
      <c r="C166">
        <f t="shared" si="4"/>
        <v>9.2907923322276194</v>
      </c>
      <c r="D166">
        <f t="shared" si="5"/>
        <v>0.46979489166900951</v>
      </c>
    </row>
    <row r="167" spans="1:4" x14ac:dyDescent="0.25">
      <c r="A167" t="s">
        <v>182</v>
      </c>
      <c r="B167">
        <v>9.0209100000000007</v>
      </c>
      <c r="C167">
        <f t="shared" si="4"/>
        <v>9.3026792870576234</v>
      </c>
      <c r="D167">
        <f t="shared" si="5"/>
        <v>3.0289046667408495</v>
      </c>
    </row>
    <row r="168" spans="1:4" x14ac:dyDescent="0.25">
      <c r="A168" t="s">
        <v>183</v>
      </c>
      <c r="B168">
        <v>9.5463100000000001</v>
      </c>
      <c r="C168">
        <f t="shared" si="4"/>
        <v>9.2259425687247454</v>
      </c>
      <c r="D168">
        <f t="shared" si="5"/>
        <v>3.4724628826682307</v>
      </c>
    </row>
    <row r="169" spans="1:4" x14ac:dyDescent="0.25">
      <c r="A169" t="s">
        <v>184</v>
      </c>
      <c r="B169">
        <v>9.43065</v>
      </c>
      <c r="C169">
        <f t="shared" si="4"/>
        <v>9.3131910605441153</v>
      </c>
      <c r="D169">
        <f t="shared" si="5"/>
        <v>1.2612104561400705</v>
      </c>
    </row>
    <row r="170" spans="1:4" x14ac:dyDescent="0.25">
      <c r="A170" t="s">
        <v>185</v>
      </c>
      <c r="B170">
        <v>9.4489400000000003</v>
      </c>
      <c r="C170">
        <f t="shared" si="4"/>
        <v>9.3451796908410056</v>
      </c>
      <c r="D170">
        <f t="shared" si="5"/>
        <v>1.1103083364002917</v>
      </c>
    </row>
    <row r="171" spans="1:4" x14ac:dyDescent="0.25">
      <c r="C171">
        <f t="shared" si="4"/>
        <v>9.3734376521724609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Icecream</vt:lpstr>
      <vt:lpstr>Sheet2</vt:lpstr>
      <vt:lpstr>forecast-sheet</vt:lpstr>
      <vt:lpstr>e-smooth</vt:lpstr>
      <vt:lpstr>forecast-sheet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M</dc:creator>
  <cp:lastModifiedBy>George Mount</cp:lastModifiedBy>
  <dcterms:created xsi:type="dcterms:W3CDTF">2020-06-07T19:40:31Z</dcterms:created>
  <dcterms:modified xsi:type="dcterms:W3CDTF">2020-06-08T18:23:01Z</dcterms:modified>
</cp:coreProperties>
</file>