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olt-advanced-statistics-for-business-analytics\forecasting-and-time-series\"/>
    </mc:Choice>
  </mc:AlternateContent>
  <xr:revisionPtr revIDLastSave="0" documentId="13_ncr:1_{4D2BAF71-13EE-4CF5-8D52-B893743E2DF4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Icecream" sheetId="1" r:id="rId1"/>
    <sheet name="Sheet2" sheetId="5" r:id="rId2"/>
    <sheet name="forecast-sheet" sheetId="4" r:id="rId3"/>
    <sheet name="e-smooth" sheetId="3" r:id="rId4"/>
  </sheets>
  <definedNames>
    <definedName name="solver_adj" localSheetId="2" hidden="1">'forecast-sheet'!$D$1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'forecast-sheet'!$I$2</definedName>
    <definedName name="solver_pre" localSheetId="2" hidden="1">0.000001</definedName>
    <definedName name="solver_rbv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4" l="1"/>
  <c r="D4" i="4" s="1"/>
  <c r="E4" i="4" s="1"/>
  <c r="C5" i="4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F4" i="4" l="1"/>
  <c r="D5" i="4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E32" i="4" s="1"/>
  <c r="E10" i="4" l="1"/>
  <c r="F6" i="4"/>
  <c r="E5" i="4"/>
  <c r="F5" i="4"/>
  <c r="F7" i="4"/>
  <c r="F10" i="4"/>
  <c r="E8" i="4"/>
  <c r="F8" i="4"/>
  <c r="E6" i="4"/>
  <c r="E7" i="4"/>
  <c r="E22" i="4"/>
  <c r="E12" i="4"/>
  <c r="F20" i="4"/>
  <c r="F12" i="4"/>
  <c r="E16" i="4"/>
  <c r="F14" i="4"/>
  <c r="E24" i="4"/>
  <c r="F13" i="4"/>
  <c r="F21" i="4"/>
  <c r="F15" i="4"/>
  <c r="F29" i="4"/>
  <c r="F18" i="4"/>
  <c r="E28" i="4"/>
  <c r="E19" i="4"/>
  <c r="F28" i="4"/>
  <c r="E17" i="4"/>
  <c r="F9" i="4"/>
  <c r="E14" i="4"/>
  <c r="E23" i="4"/>
  <c r="E25" i="4"/>
  <c r="E18" i="4"/>
  <c r="E27" i="4"/>
  <c r="F11" i="4"/>
  <c r="E11" i="4"/>
  <c r="E31" i="4"/>
  <c r="F25" i="4"/>
  <c r="F22" i="4"/>
  <c r="F24" i="4"/>
  <c r="F23" i="4"/>
  <c r="F32" i="4"/>
  <c r="E26" i="4"/>
  <c r="F30" i="4"/>
  <c r="F19" i="4"/>
  <c r="E13" i="4"/>
  <c r="F17" i="4"/>
  <c r="E29" i="4"/>
  <c r="F26" i="4"/>
  <c r="F31" i="4"/>
  <c r="E30" i="4"/>
  <c r="E15" i="4"/>
  <c r="E20" i="4"/>
  <c r="F27" i="4"/>
  <c r="F16" i="4"/>
  <c r="E21" i="4"/>
  <c r="E9" i="4"/>
  <c r="I2" i="4" l="1"/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C33" i="5"/>
  <c r="H3" i="5"/>
  <c r="C34" i="5"/>
  <c r="H4" i="5"/>
  <c r="C35" i="5"/>
  <c r="H5" i="5"/>
  <c r="H7" i="5"/>
  <c r="H8" i="5"/>
  <c r="H2" i="5"/>
  <c r="C36" i="5"/>
  <c r="H6" i="5"/>
  <c r="C37" i="5"/>
  <c r="C38" i="5"/>
  <c r="C32" i="5"/>
  <c r="C39" i="5"/>
  <c r="C3" i="3" l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E32" i="5"/>
  <c r="D35" i="5"/>
  <c r="D32" i="5"/>
  <c r="E35" i="5"/>
  <c r="E38" i="5"/>
  <c r="E34" i="5"/>
  <c r="E36" i="5"/>
  <c r="D38" i="5"/>
  <c r="D34" i="5"/>
  <c r="E39" i="5"/>
  <c r="D37" i="5"/>
  <c r="D33" i="5"/>
  <c r="E37" i="5"/>
  <c r="E33" i="5"/>
  <c r="D39" i="5"/>
  <c r="D36" i="5"/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<sst xmlns="http://schemas.openxmlformats.org/spreadsheetml/2006/main" count="25" uniqueCount="18">
  <si>
    <t>cons</t>
  </si>
  <si>
    <t>Date</t>
  </si>
  <si>
    <t>Forecast(cons)</t>
  </si>
  <si>
    <t>Lower Confidence Bound(cons)</t>
  </si>
  <si>
    <t>Upper Confidence Bound(cons)</t>
  </si>
  <si>
    <t>forecast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</si>
  <si>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</si>
  <si>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</si>
  <si>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</si>
  <si>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</si>
  <si>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</si>
  <si>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</si>
  <si>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</si>
  <si>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</si>
  <si>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</si>
  <si>
    <t>forecast error</t>
  </si>
  <si>
    <t>MAPE</t>
  </si>
  <si>
    <t>abs %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</si>
</sst>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4" formatCode="#,##0.00"/>
    </dxf>
    <dxf>
      <numFmt numFmtId="2" formatCode="0.00"/>
    </dxf>
    <dxf>
      <numFmt numFmtId="2" formatCode="0.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Sheet2!$B$2:$B$39</c:f>
              <c:numCache>
                <c:formatCode>General</c:formatCode>
                <c:ptCount val="38"/>
                <c:pt idx="0">
                  <c:v>0.38600000000000001</c:v>
                </c:pt>
                <c:pt idx="1">
                  <c:v>0.374</c:v>
                </c:pt>
                <c:pt idx="2">
                  <c:v>0.39300000000000002</c:v>
                </c:pt>
                <c:pt idx="3">
                  <c:v>0.42499999999999999</c:v>
                </c:pt>
                <c:pt idx="4">
                  <c:v>0.40600000000000003</c:v>
                </c:pt>
                <c:pt idx="5">
                  <c:v>0.34399999999999997</c:v>
                </c:pt>
                <c:pt idx="6">
                  <c:v>0.32700000000000001</c:v>
                </c:pt>
                <c:pt idx="7">
                  <c:v>0.28799999999999998</c:v>
                </c:pt>
                <c:pt idx="8">
                  <c:v>0.26900000000000002</c:v>
                </c:pt>
                <c:pt idx="9">
                  <c:v>0.25600000000000001</c:v>
                </c:pt>
                <c:pt idx="10">
                  <c:v>0.28599999999999998</c:v>
                </c:pt>
                <c:pt idx="11">
                  <c:v>0.29799999999999999</c:v>
                </c:pt>
                <c:pt idx="12">
                  <c:v>0.32900000000000001</c:v>
                </c:pt>
                <c:pt idx="13">
                  <c:v>0.318</c:v>
                </c:pt>
                <c:pt idx="14">
                  <c:v>0.38100000000000001</c:v>
                </c:pt>
                <c:pt idx="15">
                  <c:v>0.38100000000000001</c:v>
                </c:pt>
                <c:pt idx="16">
                  <c:v>0.47</c:v>
                </c:pt>
                <c:pt idx="17">
                  <c:v>0.443</c:v>
                </c:pt>
                <c:pt idx="18">
                  <c:v>0.38600000000000001</c:v>
                </c:pt>
                <c:pt idx="19">
                  <c:v>0.34200000000000003</c:v>
                </c:pt>
                <c:pt idx="20">
                  <c:v>0.31900000000000001</c:v>
                </c:pt>
                <c:pt idx="21">
                  <c:v>0.307</c:v>
                </c:pt>
                <c:pt idx="22">
                  <c:v>0.28399999999999997</c:v>
                </c:pt>
                <c:pt idx="23">
                  <c:v>0.32600000000000001</c:v>
                </c:pt>
                <c:pt idx="24">
                  <c:v>0.309</c:v>
                </c:pt>
                <c:pt idx="25">
                  <c:v>0.35899999999999999</c:v>
                </c:pt>
                <c:pt idx="26">
                  <c:v>0.376</c:v>
                </c:pt>
                <c:pt idx="27">
                  <c:v>0.41599999999999998</c:v>
                </c:pt>
                <c:pt idx="28">
                  <c:v>0.437</c:v>
                </c:pt>
                <c:pt idx="29">
                  <c:v>0.54800000000000004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C6-4C07-9299-F29FE0E453F9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Forecast(cons)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Sheet2!$A$2:$A$39</c:f>
              <c:numCache>
                <c:formatCode>m/d/yyyy</c:formatCode>
                <c:ptCount val="38"/>
                <c:pt idx="0">
                  <c:v>18705</c:v>
                </c:pt>
                <c:pt idx="1">
                  <c:v>18733</c:v>
                </c:pt>
                <c:pt idx="2">
                  <c:v>18761</c:v>
                </c:pt>
                <c:pt idx="3">
                  <c:v>18789</c:v>
                </c:pt>
                <c:pt idx="4">
                  <c:v>18817</c:v>
                </c:pt>
                <c:pt idx="5">
                  <c:v>18845</c:v>
                </c:pt>
                <c:pt idx="6">
                  <c:v>18873</c:v>
                </c:pt>
                <c:pt idx="7">
                  <c:v>18901</c:v>
                </c:pt>
                <c:pt idx="8">
                  <c:v>18929</c:v>
                </c:pt>
                <c:pt idx="9">
                  <c:v>18957</c:v>
                </c:pt>
                <c:pt idx="10">
                  <c:v>18985</c:v>
                </c:pt>
                <c:pt idx="11">
                  <c:v>19013</c:v>
                </c:pt>
                <c:pt idx="12">
                  <c:v>19041</c:v>
                </c:pt>
                <c:pt idx="13">
                  <c:v>19069</c:v>
                </c:pt>
                <c:pt idx="14">
                  <c:v>19097</c:v>
                </c:pt>
                <c:pt idx="15">
                  <c:v>19125</c:v>
                </c:pt>
                <c:pt idx="16">
                  <c:v>19153</c:v>
                </c:pt>
                <c:pt idx="17">
                  <c:v>19181</c:v>
                </c:pt>
                <c:pt idx="18">
                  <c:v>19209</c:v>
                </c:pt>
                <c:pt idx="19">
                  <c:v>19237</c:v>
                </c:pt>
                <c:pt idx="20">
                  <c:v>19265</c:v>
                </c:pt>
                <c:pt idx="21">
                  <c:v>19293</c:v>
                </c:pt>
                <c:pt idx="22">
                  <c:v>19321</c:v>
                </c:pt>
                <c:pt idx="23">
                  <c:v>19349</c:v>
                </c:pt>
                <c:pt idx="24">
                  <c:v>19377</c:v>
                </c:pt>
                <c:pt idx="25">
                  <c:v>19405</c:v>
                </c:pt>
                <c:pt idx="26">
                  <c:v>19433</c:v>
                </c:pt>
                <c:pt idx="27">
                  <c:v>19461</c:v>
                </c:pt>
                <c:pt idx="28">
                  <c:v>19489</c:v>
                </c:pt>
                <c:pt idx="29">
                  <c:v>19517</c:v>
                </c:pt>
                <c:pt idx="30">
                  <c:v>19545</c:v>
                </c:pt>
                <c:pt idx="31">
                  <c:v>19573</c:v>
                </c:pt>
                <c:pt idx="32">
                  <c:v>19601</c:v>
                </c:pt>
                <c:pt idx="33">
                  <c:v>19629</c:v>
                </c:pt>
                <c:pt idx="34">
                  <c:v>19657</c:v>
                </c:pt>
                <c:pt idx="35">
                  <c:v>19685</c:v>
                </c:pt>
                <c:pt idx="36">
                  <c:v>19713</c:v>
                </c:pt>
                <c:pt idx="37">
                  <c:v>19741</c:v>
                </c:pt>
              </c:numCache>
            </c:numRef>
          </c:cat>
          <c:val>
            <c:numRef>
              <c:f>Sheet2!$C$2:$C$39</c:f>
              <c:numCache>
                <c:formatCode>General</c:formatCode>
                <c:ptCount val="38"/>
                <c:pt idx="29">
                  <c:v>0.54800000000000004</c:v>
                </c:pt>
                <c:pt idx="30">
                  <c:v>0.53860597066863647</c:v>
                </c:pt>
                <c:pt idx="31">
                  <c:v>0.54037975725738296</c:v>
                </c:pt>
                <c:pt idx="32">
                  <c:v>0.54215354384612946</c:v>
                </c:pt>
                <c:pt idx="33">
                  <c:v>0.54392733043487596</c:v>
                </c:pt>
                <c:pt idx="34">
                  <c:v>0.54570111702362245</c:v>
                </c:pt>
                <c:pt idx="35">
                  <c:v>0.54747490361236895</c:v>
                </c:pt>
                <c:pt idx="36">
                  <c:v>0.54924869020111544</c:v>
                </c:pt>
                <c:pt idx="37">
                  <c:v>0.55102247678986194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C6-4C07-9299-F29FE0E453F9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Lower Confidence Bound(cons)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Sheet2!$A$2:$A$39</c:f>
              <c:numCache>
                <c:formatCode>m/d/yyyy</c:formatCode>
                <c:ptCount val="38"/>
                <c:pt idx="0">
                  <c:v>18705</c:v>
                </c:pt>
                <c:pt idx="1">
                  <c:v>18733</c:v>
                </c:pt>
                <c:pt idx="2">
                  <c:v>18761</c:v>
                </c:pt>
                <c:pt idx="3">
                  <c:v>18789</c:v>
                </c:pt>
                <c:pt idx="4">
                  <c:v>18817</c:v>
                </c:pt>
                <c:pt idx="5">
                  <c:v>18845</c:v>
                </c:pt>
                <c:pt idx="6">
                  <c:v>18873</c:v>
                </c:pt>
                <c:pt idx="7">
                  <c:v>18901</c:v>
                </c:pt>
                <c:pt idx="8">
                  <c:v>18929</c:v>
                </c:pt>
                <c:pt idx="9">
                  <c:v>18957</c:v>
                </c:pt>
                <c:pt idx="10">
                  <c:v>18985</c:v>
                </c:pt>
                <c:pt idx="11">
                  <c:v>19013</c:v>
                </c:pt>
                <c:pt idx="12">
                  <c:v>19041</c:v>
                </c:pt>
                <c:pt idx="13">
                  <c:v>19069</c:v>
                </c:pt>
                <c:pt idx="14">
                  <c:v>19097</c:v>
                </c:pt>
                <c:pt idx="15">
                  <c:v>19125</c:v>
                </c:pt>
                <c:pt idx="16">
                  <c:v>19153</c:v>
                </c:pt>
                <c:pt idx="17">
                  <c:v>19181</c:v>
                </c:pt>
                <c:pt idx="18">
                  <c:v>19209</c:v>
                </c:pt>
                <c:pt idx="19">
                  <c:v>19237</c:v>
                </c:pt>
                <c:pt idx="20">
                  <c:v>19265</c:v>
                </c:pt>
                <c:pt idx="21">
                  <c:v>19293</c:v>
                </c:pt>
                <c:pt idx="22">
                  <c:v>19321</c:v>
                </c:pt>
                <c:pt idx="23">
                  <c:v>19349</c:v>
                </c:pt>
                <c:pt idx="24">
                  <c:v>19377</c:v>
                </c:pt>
                <c:pt idx="25">
                  <c:v>19405</c:v>
                </c:pt>
                <c:pt idx="26">
                  <c:v>19433</c:v>
                </c:pt>
                <c:pt idx="27">
                  <c:v>19461</c:v>
                </c:pt>
                <c:pt idx="28">
                  <c:v>19489</c:v>
                </c:pt>
                <c:pt idx="29">
                  <c:v>19517</c:v>
                </c:pt>
                <c:pt idx="30">
                  <c:v>19545</c:v>
                </c:pt>
                <c:pt idx="31">
                  <c:v>19573</c:v>
                </c:pt>
                <c:pt idx="32">
                  <c:v>19601</c:v>
                </c:pt>
                <c:pt idx="33">
                  <c:v>19629</c:v>
                </c:pt>
                <c:pt idx="34">
                  <c:v>19657</c:v>
                </c:pt>
                <c:pt idx="35">
                  <c:v>19685</c:v>
                </c:pt>
                <c:pt idx="36">
                  <c:v>19713</c:v>
                </c:pt>
                <c:pt idx="37">
                  <c:v>19741</c:v>
                </c:pt>
              </c:numCache>
            </c:numRef>
          </c:cat>
          <c:val>
            <c:numRef>
              <c:f>Sheet2!$D$2:$D$39</c:f>
              <c:numCache>
                <c:formatCode>General</c:formatCode>
                <c:ptCount val="38"/>
                <c:pt idx="29" formatCode="0.00">
                  <c:v>0.54800000000000004</c:v>
                </c:pt>
                <c:pt idx="30" formatCode="0.00">
                  <c:v>0.4583668844552623</c:v>
                </c:pt>
                <c:pt idx="31" formatCode="0.00">
                  <c:v>0.43237541369176935</c:v>
                </c:pt>
                <c:pt idx="32" formatCode="0.00">
                  <c:v>0.41214133758696614</c:v>
                </c:pt>
                <c:pt idx="33" formatCode="0.00">
                  <c:v>0.39508838904188043</c:v>
                </c:pt>
                <c:pt idx="34" formatCode="0.00">
                  <c:v>0.380127806367895</c:v>
                </c:pt>
                <c:pt idx="35" formatCode="0.00">
                  <c:v>0.36667761703834822</c:v>
                </c:pt>
                <c:pt idx="36" formatCode="0.00">
                  <c:v>0.35438346435334889</c:v>
                </c:pt>
                <c:pt idx="37" formatCode="0.00">
                  <c:v>0.34301063502445323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C6-4C07-9299-F29FE0E453F9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Upper Confidence Bound(cons)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Sheet2!$A$2:$A$39</c:f>
              <c:numCache>
                <c:formatCode>m/d/yyyy</c:formatCode>
                <c:ptCount val="38"/>
                <c:pt idx="0">
                  <c:v>18705</c:v>
                </c:pt>
                <c:pt idx="1">
                  <c:v>18733</c:v>
                </c:pt>
                <c:pt idx="2">
                  <c:v>18761</c:v>
                </c:pt>
                <c:pt idx="3">
                  <c:v>18789</c:v>
                </c:pt>
                <c:pt idx="4">
                  <c:v>18817</c:v>
                </c:pt>
                <c:pt idx="5">
                  <c:v>18845</c:v>
                </c:pt>
                <c:pt idx="6">
                  <c:v>18873</c:v>
                </c:pt>
                <c:pt idx="7">
                  <c:v>18901</c:v>
                </c:pt>
                <c:pt idx="8">
                  <c:v>18929</c:v>
                </c:pt>
                <c:pt idx="9">
                  <c:v>18957</c:v>
                </c:pt>
                <c:pt idx="10">
                  <c:v>18985</c:v>
                </c:pt>
                <c:pt idx="11">
                  <c:v>19013</c:v>
                </c:pt>
                <c:pt idx="12">
                  <c:v>19041</c:v>
                </c:pt>
                <c:pt idx="13">
                  <c:v>19069</c:v>
                </c:pt>
                <c:pt idx="14">
                  <c:v>19097</c:v>
                </c:pt>
                <c:pt idx="15">
                  <c:v>19125</c:v>
                </c:pt>
                <c:pt idx="16">
                  <c:v>19153</c:v>
                </c:pt>
                <c:pt idx="17">
                  <c:v>19181</c:v>
                </c:pt>
                <c:pt idx="18">
                  <c:v>19209</c:v>
                </c:pt>
                <c:pt idx="19">
                  <c:v>19237</c:v>
                </c:pt>
                <c:pt idx="20">
                  <c:v>19265</c:v>
                </c:pt>
                <c:pt idx="21">
                  <c:v>19293</c:v>
                </c:pt>
                <c:pt idx="22">
                  <c:v>19321</c:v>
                </c:pt>
                <c:pt idx="23">
                  <c:v>19349</c:v>
                </c:pt>
                <c:pt idx="24">
                  <c:v>19377</c:v>
                </c:pt>
                <c:pt idx="25">
                  <c:v>19405</c:v>
                </c:pt>
                <c:pt idx="26">
                  <c:v>19433</c:v>
                </c:pt>
                <c:pt idx="27">
                  <c:v>19461</c:v>
                </c:pt>
                <c:pt idx="28">
                  <c:v>19489</c:v>
                </c:pt>
                <c:pt idx="29">
                  <c:v>19517</c:v>
                </c:pt>
                <c:pt idx="30">
                  <c:v>19545</c:v>
                </c:pt>
                <c:pt idx="31">
                  <c:v>19573</c:v>
                </c:pt>
                <c:pt idx="32">
                  <c:v>19601</c:v>
                </c:pt>
                <c:pt idx="33">
                  <c:v>19629</c:v>
                </c:pt>
                <c:pt idx="34">
                  <c:v>19657</c:v>
                </c:pt>
                <c:pt idx="35">
                  <c:v>19685</c:v>
                </c:pt>
                <c:pt idx="36">
                  <c:v>19713</c:v>
                </c:pt>
                <c:pt idx="37">
                  <c:v>19741</c:v>
                </c:pt>
              </c:numCache>
            </c:numRef>
          </c:cat>
          <c:val>
            <c:numRef>
              <c:f>Sheet2!$E$2:$E$39</c:f>
              <c:numCache>
                <c:formatCode>General</c:formatCode>
                <c:ptCount val="38"/>
                <c:pt idx="29" formatCode="0.00">
                  <c:v>0.54800000000000004</c:v>
                </c:pt>
                <c:pt idx="30" formatCode="0.00">
                  <c:v>0.61884505688201064</c:v>
                </c:pt>
                <c:pt idx="31" formatCode="0.00">
                  <c:v>0.64838410082299658</c:v>
                </c:pt>
                <c:pt idx="32" formatCode="0.00">
                  <c:v>0.67216575010529278</c:v>
                </c:pt>
                <c:pt idx="33" formatCode="0.00">
                  <c:v>0.69276627182787154</c:v>
                </c:pt>
                <c:pt idx="34" formatCode="0.00">
                  <c:v>0.7112744276793499</c:v>
                </c:pt>
                <c:pt idx="35" formatCode="0.00">
                  <c:v>0.72827219018638967</c:v>
                </c:pt>
                <c:pt idx="36" formatCode="0.00">
                  <c:v>0.744113916048882</c:v>
                </c:pt>
                <c:pt idx="37" formatCode="0.00">
                  <c:v>0.75903431855527059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C6-4C07-9299-F29FE0E45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25472"/>
        <c:axId val="34628768"/>
      </c:lineChart>
      <c:catAx>
        <c:axId val="3392547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28768"/>
        <c:crosses val="autoZero"/>
        <c:auto val="1"/>
        <c:lblAlgn val="ctr"/>
        <c:lblOffset val="100"/>
        <c:noMultiLvlLbl val="0"/>
      </c:catAx>
      <c:valAx>
        <c:axId val="3462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Exponential Smoothing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'forecast-sheet'!$B$3:$B$32</c:f>
              <c:numCache>
                <c:formatCode>General</c:formatCode>
                <c:ptCount val="30"/>
                <c:pt idx="0">
                  <c:v>0.38600000000000001</c:v>
                </c:pt>
                <c:pt idx="1">
                  <c:v>0.374</c:v>
                </c:pt>
                <c:pt idx="2">
                  <c:v>0.39300000000000002</c:v>
                </c:pt>
                <c:pt idx="3">
                  <c:v>0.42499999999999999</c:v>
                </c:pt>
                <c:pt idx="4">
                  <c:v>0.40600000000000003</c:v>
                </c:pt>
                <c:pt idx="5">
                  <c:v>0.34399999999999997</c:v>
                </c:pt>
                <c:pt idx="6">
                  <c:v>0.32700000000000001</c:v>
                </c:pt>
                <c:pt idx="7">
                  <c:v>0.28799999999999998</c:v>
                </c:pt>
                <c:pt idx="8">
                  <c:v>0.26900000000000002</c:v>
                </c:pt>
                <c:pt idx="9">
                  <c:v>0.25600000000000001</c:v>
                </c:pt>
                <c:pt idx="10">
                  <c:v>0.28599999999999998</c:v>
                </c:pt>
                <c:pt idx="11">
                  <c:v>0.29799999999999999</c:v>
                </c:pt>
                <c:pt idx="12">
                  <c:v>0.32900000000000001</c:v>
                </c:pt>
                <c:pt idx="13">
                  <c:v>0.318</c:v>
                </c:pt>
                <c:pt idx="14">
                  <c:v>0.38100000000000001</c:v>
                </c:pt>
                <c:pt idx="15">
                  <c:v>0.38100000000000001</c:v>
                </c:pt>
                <c:pt idx="16">
                  <c:v>0.47</c:v>
                </c:pt>
                <c:pt idx="17">
                  <c:v>0.443</c:v>
                </c:pt>
                <c:pt idx="18">
                  <c:v>0.38600000000000001</c:v>
                </c:pt>
                <c:pt idx="19">
                  <c:v>0.34200000000000003</c:v>
                </c:pt>
                <c:pt idx="20">
                  <c:v>0.31900000000000001</c:v>
                </c:pt>
                <c:pt idx="21">
                  <c:v>0.307</c:v>
                </c:pt>
                <c:pt idx="22">
                  <c:v>0.28399999999999997</c:v>
                </c:pt>
                <c:pt idx="23">
                  <c:v>0.32600000000000001</c:v>
                </c:pt>
                <c:pt idx="24">
                  <c:v>0.309</c:v>
                </c:pt>
                <c:pt idx="25">
                  <c:v>0.35899999999999999</c:v>
                </c:pt>
                <c:pt idx="26">
                  <c:v>0.376</c:v>
                </c:pt>
                <c:pt idx="27">
                  <c:v>0.41599999999999998</c:v>
                </c:pt>
                <c:pt idx="28">
                  <c:v>0.437</c:v>
                </c:pt>
                <c:pt idx="29">
                  <c:v>0.54800000000000004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03-4E61-B8E3-C0A1F6D56DEE}"/>
            </c:ext>
          </c:extLst>
        </c:ser>
        <c:ser>
          <c:idx val="1"/>
          <c:order val="1"/>
          <c:tx>
            <c:v>Forecast</c:v>
          </c:tx>
          <c:val>
            <c:numRef>
              <c:f>'forecast-sheet'!$C$3:$C$32</c:f>
              <c:numCache>
                <c:formatCode>General</c:formatCode>
                <c:ptCount val="30"/>
                <c:pt idx="0">
                  <c:v>#N/A</c:v>
                </c:pt>
                <c:pt idx="1">
                  <c:v>0.38600000000000001</c:v>
                </c:pt>
                <c:pt idx="2">
                  <c:v>0.37640000000000001</c:v>
                </c:pt>
                <c:pt idx="3">
                  <c:v>0.38968000000000003</c:v>
                </c:pt>
                <c:pt idx="4">
                  <c:v>0.41793600000000003</c:v>
                </c:pt>
                <c:pt idx="5">
                  <c:v>0.40838720000000006</c:v>
                </c:pt>
                <c:pt idx="6">
                  <c:v>0.35687743999999999</c:v>
                </c:pt>
                <c:pt idx="7">
                  <c:v>0.33297548799999999</c:v>
                </c:pt>
                <c:pt idx="8">
                  <c:v>0.29699509759999998</c:v>
                </c:pt>
                <c:pt idx="9">
                  <c:v>0.27459901952000004</c:v>
                </c:pt>
                <c:pt idx="10">
                  <c:v>0.25971980390400001</c:v>
                </c:pt>
                <c:pt idx="11">
                  <c:v>0.28074396078079999</c:v>
                </c:pt>
                <c:pt idx="12">
                  <c:v>0.29454879215616003</c:v>
                </c:pt>
                <c:pt idx="13">
                  <c:v>0.32210975843123207</c:v>
                </c:pt>
                <c:pt idx="14">
                  <c:v>0.31882195168624644</c:v>
                </c:pt>
                <c:pt idx="15">
                  <c:v>0.3685643903372493</c:v>
                </c:pt>
                <c:pt idx="16">
                  <c:v>0.37851287806744988</c:v>
                </c:pt>
                <c:pt idx="17">
                  <c:v>0.45170257561348998</c:v>
                </c:pt>
                <c:pt idx="18">
                  <c:v>0.44474051512269808</c:v>
                </c:pt>
                <c:pt idx="19">
                  <c:v>0.39774810302453967</c:v>
                </c:pt>
                <c:pt idx="20">
                  <c:v>0.35314962060490795</c:v>
                </c:pt>
                <c:pt idx="21">
                  <c:v>0.32582992412098166</c:v>
                </c:pt>
                <c:pt idx="22">
                  <c:v>0.31076598482419637</c:v>
                </c:pt>
                <c:pt idx="23">
                  <c:v>0.28935319696483924</c:v>
                </c:pt>
                <c:pt idx="24">
                  <c:v>0.31867063939296791</c:v>
                </c:pt>
                <c:pt idx="25">
                  <c:v>0.31093412787859359</c:v>
                </c:pt>
                <c:pt idx="26">
                  <c:v>0.34938682557571876</c:v>
                </c:pt>
                <c:pt idx="27">
                  <c:v>0.37067736511514376</c:v>
                </c:pt>
                <c:pt idx="28">
                  <c:v>0.40693547302302874</c:v>
                </c:pt>
                <c:pt idx="29">
                  <c:v>0.43098709460460577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03-4E61-B8E3-C0A1F6D56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381936"/>
        <c:axId val="22742272"/>
      </c:lineChart>
      <c:catAx>
        <c:axId val="12538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22742272"/>
        <c:crosses val="autoZero"/>
        <c:auto val="1"/>
        <c:lblAlgn val="ctr"/>
        <c:lblOffset val="100"/>
        <c:noMultiLvlLbl val="0"/>
      </c:catAx>
      <c:valAx>
        <c:axId val="22742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3819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Exponential Smoothing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'e-smooth'!$B$2:$B$31</c:f>
              <c:numCache>
                <c:formatCode>General</c:formatCode>
                <c:ptCount val="30"/>
                <c:pt idx="0">
                  <c:v>0.38600000000000001</c:v>
                </c:pt>
                <c:pt idx="1">
                  <c:v>0.374</c:v>
                </c:pt>
                <c:pt idx="2">
                  <c:v>0.39300000000000002</c:v>
                </c:pt>
                <c:pt idx="3">
                  <c:v>0.42499999999999999</c:v>
                </c:pt>
                <c:pt idx="4">
                  <c:v>0.40600000000000003</c:v>
                </c:pt>
                <c:pt idx="5">
                  <c:v>0.34399999999999997</c:v>
                </c:pt>
                <c:pt idx="6">
                  <c:v>0.32700000000000001</c:v>
                </c:pt>
                <c:pt idx="7">
                  <c:v>0.28799999999999998</c:v>
                </c:pt>
                <c:pt idx="8">
                  <c:v>0.26900000000000002</c:v>
                </c:pt>
                <c:pt idx="9">
                  <c:v>0.25600000000000001</c:v>
                </c:pt>
                <c:pt idx="10">
                  <c:v>0.28599999999999998</c:v>
                </c:pt>
                <c:pt idx="11">
                  <c:v>0.29799999999999999</c:v>
                </c:pt>
                <c:pt idx="12">
                  <c:v>0.32900000000000001</c:v>
                </c:pt>
                <c:pt idx="13">
                  <c:v>0.318</c:v>
                </c:pt>
                <c:pt idx="14">
                  <c:v>0.38100000000000001</c:v>
                </c:pt>
                <c:pt idx="15">
                  <c:v>0.38100000000000001</c:v>
                </c:pt>
                <c:pt idx="16">
                  <c:v>0.47</c:v>
                </c:pt>
                <c:pt idx="17">
                  <c:v>0.443</c:v>
                </c:pt>
                <c:pt idx="18">
                  <c:v>0.38600000000000001</c:v>
                </c:pt>
                <c:pt idx="19">
                  <c:v>0.34200000000000003</c:v>
                </c:pt>
                <c:pt idx="20">
                  <c:v>0.31900000000000001</c:v>
                </c:pt>
                <c:pt idx="21">
                  <c:v>0.307</c:v>
                </c:pt>
                <c:pt idx="22">
                  <c:v>0.28399999999999997</c:v>
                </c:pt>
                <c:pt idx="23">
                  <c:v>0.32600000000000001</c:v>
                </c:pt>
                <c:pt idx="24">
                  <c:v>0.309</c:v>
                </c:pt>
                <c:pt idx="25">
                  <c:v>0.35899999999999999</c:v>
                </c:pt>
                <c:pt idx="26">
                  <c:v>0.376</c:v>
                </c:pt>
                <c:pt idx="27">
                  <c:v>0.41599999999999998</c:v>
                </c:pt>
                <c:pt idx="28">
                  <c:v>0.437</c:v>
                </c:pt>
                <c:pt idx="29">
                  <c:v>0.54800000000000004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84-4C47-AF75-3BCCC9552823}"/>
            </c:ext>
          </c:extLst>
        </c:ser>
        <c:ser>
          <c:idx val="1"/>
          <c:order val="1"/>
          <c:tx>
            <c:v>Forecast</c:v>
          </c:tx>
          <c:val>
            <c:numRef>
              <c:f>'e-smooth'!$C$2:$C$31</c:f>
              <c:numCache>
                <c:formatCode>General</c:formatCode>
                <c:ptCount val="30"/>
                <c:pt idx="0">
                  <c:v>#N/A</c:v>
                </c:pt>
                <c:pt idx="1">
                  <c:v>0.38600000000000001</c:v>
                </c:pt>
                <c:pt idx="2">
                  <c:v>0.37640000000000001</c:v>
                </c:pt>
                <c:pt idx="3">
                  <c:v>0.38968000000000003</c:v>
                </c:pt>
                <c:pt idx="4">
                  <c:v>0.41793600000000003</c:v>
                </c:pt>
                <c:pt idx="5">
                  <c:v>0.40838720000000006</c:v>
                </c:pt>
                <c:pt idx="6">
                  <c:v>0.35687743999999999</c:v>
                </c:pt>
                <c:pt idx="7">
                  <c:v>0.33297548799999999</c:v>
                </c:pt>
                <c:pt idx="8">
                  <c:v>0.29699509759999998</c:v>
                </c:pt>
                <c:pt idx="9">
                  <c:v>0.27459901952000004</c:v>
                </c:pt>
                <c:pt idx="10">
                  <c:v>0.25971980390400001</c:v>
                </c:pt>
                <c:pt idx="11">
                  <c:v>0.28074396078079999</c:v>
                </c:pt>
                <c:pt idx="12">
                  <c:v>0.29454879215616003</c:v>
                </c:pt>
                <c:pt idx="13">
                  <c:v>0.32210975843123207</c:v>
                </c:pt>
                <c:pt idx="14">
                  <c:v>0.31882195168624644</c:v>
                </c:pt>
                <c:pt idx="15">
                  <c:v>0.3685643903372493</c:v>
                </c:pt>
                <c:pt idx="16">
                  <c:v>0.37851287806744988</c:v>
                </c:pt>
                <c:pt idx="17">
                  <c:v>0.45170257561348998</c:v>
                </c:pt>
                <c:pt idx="18">
                  <c:v>0.44474051512269808</c:v>
                </c:pt>
                <c:pt idx="19">
                  <c:v>0.39774810302453967</c:v>
                </c:pt>
                <c:pt idx="20">
                  <c:v>0.35314962060490795</c:v>
                </c:pt>
                <c:pt idx="21">
                  <c:v>0.32582992412098166</c:v>
                </c:pt>
                <c:pt idx="22">
                  <c:v>0.31076598482419637</c:v>
                </c:pt>
                <c:pt idx="23">
                  <c:v>0.28935319696483924</c:v>
                </c:pt>
                <c:pt idx="24">
                  <c:v>0.31867063939296791</c:v>
                </c:pt>
                <c:pt idx="25">
                  <c:v>0.31093412787859359</c:v>
                </c:pt>
                <c:pt idx="26">
                  <c:v>0.34938682557571876</c:v>
                </c:pt>
                <c:pt idx="27">
                  <c:v>0.37067736511514376</c:v>
                </c:pt>
                <c:pt idx="28">
                  <c:v>0.40693547302302874</c:v>
                </c:pt>
                <c:pt idx="29">
                  <c:v>0.43098709460460577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84-4C47-AF75-3BCCC9552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8512512"/>
        <c:axId val="1770589888"/>
      </c:lineChart>
      <c:catAx>
        <c:axId val="1708512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1770589888"/>
        <c:crosses val="autoZero"/>
        <c:auto val="1"/>
        <c:lblAlgn val="ctr"/>
        <c:lblOffset val="100"/>
        <c:noMultiLvlLbl val="0"/>
      </c:catAx>
      <c:valAx>
        <c:axId val="1770589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851251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10</xdr:row>
      <xdr:rowOff>125730</xdr:rowOff>
    </xdr:from>
    <xdr:to>
      <xdr:col>16</xdr:col>
      <xdr:colOff>388620</xdr:colOff>
      <xdr:row>26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F03DDE-C3EA-49D4-9318-6556B7683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281940</xdr:colOff>
      <xdr:row>6</xdr:row>
      <xdr:rowOff>129540</xdr:rowOff>
    </xdr:from>
    <xdr:to>
      <xdr:col>21</xdr:col>
      <xdr:colOff>502920</xdr:colOff>
      <xdr:row>27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F31610-FD48-433F-8963-71F44341B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251460</xdr:colOff>
      <xdr:row>2</xdr:row>
      <xdr:rowOff>175260</xdr:rowOff>
    </xdr:from>
    <xdr:to>
      <xdr:col>16</xdr:col>
      <xdr:colOff>205740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9A50A1-F012-4E7E-9797-E7ADFB009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76D29D-70B2-4A51-9367-3EF4299E4D0F}" name="Table1" displayName="Table1" ref="A1:E39" totalsRowShown="0">
  <autoFilter ref="A1:E39" xr:uid="{CD0E3D22-75D2-4746-80D1-2C88A783D7E6}"/>
  <tableColumns count="5">
    <tableColumn id="1" xr3:uid="{543B1586-365A-4E8D-A7B7-DAF83D92BAF6}" name="Date" dataDxfId="3"/>
    <tableColumn id="2" xr3:uid="{B2CE89BD-EA75-4BFC-8D41-E24F2120D84E}" name="cons"/>
    <tableColumn id="3" xr3:uid="{74132417-1ED4-483D-81E9-E0F1CAAA13AD}" name="Forecast(cons)">
      <calculatedColumnFormula>_xlfn.FORECAST.ETS(A2,$B$2:$B$31,$A$2:$A$31,0,1)</calculatedColumnFormula>
    </tableColumn>
    <tableColumn id="4" xr3:uid="{F8BD2355-4A0B-4035-8FC7-D2AC5BCDFEFC}" name="Lower Confidence Bound(cons)" dataDxfId="2">
      <calculatedColumnFormula>C2-_xlfn.FORECAST.ETS.CONFINT(A2,$B$2:$B$31,$A$2:$A$31,0.95,0,1)</calculatedColumnFormula>
    </tableColumn>
    <tableColumn id="5" xr3:uid="{75B7CD9C-374B-45BC-A979-5F9A36102987}" name="Upper Confidence Bound(cons)" dataDxfId="1">
      <calculatedColumnFormula>C2+_xlfn.FORECAST.ETS.CONFINT(A2,$B$2:$B$31,$A$2:$A$31,0.95,0,1)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737B02-9E6B-40A8-895E-6F20B910A013}" name="Table2" displayName="Table2" ref="G1:H8" totalsRowShown="0">
  <autoFilter ref="G1:H8" xr:uid="{8F2EEE9D-BD00-471D-8707-9BD732C6FE55}"/>
  <tableColumns count="2">
    <tableColumn id="1" xr3:uid="{B4D27D98-FCCD-4CD9-8D00-82C987BF3257}" name="Statistic"/>
    <tableColumn id="2" xr3:uid="{1959DD3D-C923-40D1-865F-32B52984B791}" name="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1"/>
  <sheetViews>
    <sheetView tabSelected="1" workbookViewId="0">
      <selection activeCell="B6" sqref="A1:B31"/>
    </sheetView>
  </sheetViews>
  <sheetFormatPr defaultRowHeight="14.4" x14ac:dyDescent="0.3"/>
  <cols>
    <col min="1" max="1" width="10.5546875" bestFit="1" customWidth="1"/>
  </cols>
  <sheetData>
    <row r="1" spans="1:2" x14ac:dyDescent="0.3">
      <c r="A1" t="s">
        <v>1</v>
      </c>
      <c r="B1" t="s">
        <v>0</v>
      </c>
    </row>
    <row r="2" spans="1:2" x14ac:dyDescent="0.3">
      <c r="A2" s="1">
        <v>18705</v>
      </c>
      <c r="B2">
        <v>0.38600000000000001</v>
      </c>
    </row>
    <row r="3" spans="1:2" x14ac:dyDescent="0.3">
      <c r="A3" s="1">
        <f>A2+28</f>
        <v>18733</v>
      </c>
      <c r="B3">
        <v>0.374</v>
      </c>
    </row>
    <row r="4" spans="1:2" x14ac:dyDescent="0.3">
      <c r="A4" s="1">
        <f t="shared" ref="A4:A31" si="0">A3+28</f>
        <v>18761</v>
      </c>
      <c r="B4">
        <v>0.39300000000000002</v>
      </c>
    </row>
    <row r="5" spans="1:2" x14ac:dyDescent="0.3">
      <c r="A5" s="1">
        <f t="shared" si="0"/>
        <v>18789</v>
      </c>
      <c r="B5">
        <v>0.42499999999999999</v>
      </c>
    </row>
    <row r="6" spans="1:2" x14ac:dyDescent="0.3">
      <c r="A6" s="1">
        <f t="shared" si="0"/>
        <v>18817</v>
      </c>
      <c r="B6">
        <v>0.40600000000000003</v>
      </c>
    </row>
    <row r="7" spans="1:2" x14ac:dyDescent="0.3">
      <c r="A7" s="1">
        <f t="shared" si="0"/>
        <v>18845</v>
      </c>
      <c r="B7">
        <v>0.34399999999999997</v>
      </c>
    </row>
    <row r="8" spans="1:2" x14ac:dyDescent="0.3">
      <c r="A8" s="1">
        <f t="shared" si="0"/>
        <v>18873</v>
      </c>
      <c r="B8">
        <v>0.32700000000000001</v>
      </c>
    </row>
    <row r="9" spans="1:2" x14ac:dyDescent="0.3">
      <c r="A9" s="1">
        <f t="shared" si="0"/>
        <v>18901</v>
      </c>
      <c r="B9">
        <v>0.28799999999999998</v>
      </c>
    </row>
    <row r="10" spans="1:2" x14ac:dyDescent="0.3">
      <c r="A10" s="1">
        <f t="shared" si="0"/>
        <v>18929</v>
      </c>
      <c r="B10">
        <v>0.26900000000000002</v>
      </c>
    </row>
    <row r="11" spans="1:2" x14ac:dyDescent="0.3">
      <c r="A11" s="1">
        <f t="shared" si="0"/>
        <v>18957</v>
      </c>
      <c r="B11">
        <v>0.25600000000000001</v>
      </c>
    </row>
    <row r="12" spans="1:2" x14ac:dyDescent="0.3">
      <c r="A12" s="1">
        <f t="shared" si="0"/>
        <v>18985</v>
      </c>
      <c r="B12">
        <v>0.28599999999999998</v>
      </c>
    </row>
    <row r="13" spans="1:2" x14ac:dyDescent="0.3">
      <c r="A13" s="1">
        <f t="shared" si="0"/>
        <v>19013</v>
      </c>
      <c r="B13">
        <v>0.29799999999999999</v>
      </c>
    </row>
    <row r="14" spans="1:2" x14ac:dyDescent="0.3">
      <c r="A14" s="1">
        <f t="shared" si="0"/>
        <v>19041</v>
      </c>
      <c r="B14">
        <v>0.32900000000000001</v>
      </c>
    </row>
    <row r="15" spans="1:2" x14ac:dyDescent="0.3">
      <c r="A15" s="1">
        <f t="shared" si="0"/>
        <v>19069</v>
      </c>
      <c r="B15">
        <v>0.318</v>
      </c>
    </row>
    <row r="16" spans="1:2" x14ac:dyDescent="0.3">
      <c r="A16" s="1">
        <f t="shared" si="0"/>
        <v>19097</v>
      </c>
      <c r="B16">
        <v>0.38100000000000001</v>
      </c>
    </row>
    <row r="17" spans="1:2" x14ac:dyDescent="0.3">
      <c r="A17" s="1">
        <f t="shared" si="0"/>
        <v>19125</v>
      </c>
      <c r="B17">
        <v>0.38100000000000001</v>
      </c>
    </row>
    <row r="18" spans="1:2" x14ac:dyDescent="0.3">
      <c r="A18" s="1">
        <f t="shared" si="0"/>
        <v>19153</v>
      </c>
      <c r="B18">
        <v>0.47</v>
      </c>
    </row>
    <row r="19" spans="1:2" x14ac:dyDescent="0.3">
      <c r="A19" s="1">
        <f t="shared" si="0"/>
        <v>19181</v>
      </c>
      <c r="B19">
        <v>0.443</v>
      </c>
    </row>
    <row r="20" spans="1:2" x14ac:dyDescent="0.3">
      <c r="A20" s="1">
        <f t="shared" si="0"/>
        <v>19209</v>
      </c>
      <c r="B20">
        <v>0.38600000000000001</v>
      </c>
    </row>
    <row r="21" spans="1:2" x14ac:dyDescent="0.3">
      <c r="A21" s="1">
        <f t="shared" si="0"/>
        <v>19237</v>
      </c>
      <c r="B21">
        <v>0.34200000000000003</v>
      </c>
    </row>
    <row r="22" spans="1:2" x14ac:dyDescent="0.3">
      <c r="A22" s="1">
        <f t="shared" si="0"/>
        <v>19265</v>
      </c>
      <c r="B22">
        <v>0.31900000000000001</v>
      </c>
    </row>
    <row r="23" spans="1:2" x14ac:dyDescent="0.3">
      <c r="A23" s="1">
        <f t="shared" si="0"/>
        <v>19293</v>
      </c>
      <c r="B23">
        <v>0.307</v>
      </c>
    </row>
    <row r="24" spans="1:2" x14ac:dyDescent="0.3">
      <c r="A24" s="1">
        <f t="shared" si="0"/>
        <v>19321</v>
      </c>
      <c r="B24">
        <v>0.28399999999999997</v>
      </c>
    </row>
    <row r="25" spans="1:2" x14ac:dyDescent="0.3">
      <c r="A25" s="1">
        <f t="shared" si="0"/>
        <v>19349</v>
      </c>
      <c r="B25">
        <v>0.32600000000000001</v>
      </c>
    </row>
    <row r="26" spans="1:2" x14ac:dyDescent="0.3">
      <c r="A26" s="1">
        <f t="shared" si="0"/>
        <v>19377</v>
      </c>
      <c r="B26">
        <v>0.309</v>
      </c>
    </row>
    <row r="27" spans="1:2" x14ac:dyDescent="0.3">
      <c r="A27" s="1">
        <f t="shared" si="0"/>
        <v>19405</v>
      </c>
      <c r="B27">
        <v>0.35899999999999999</v>
      </c>
    </row>
    <row r="28" spans="1:2" x14ac:dyDescent="0.3">
      <c r="A28" s="1">
        <f t="shared" si="0"/>
        <v>19433</v>
      </c>
      <c r="B28">
        <v>0.376</v>
      </c>
    </row>
    <row r="29" spans="1:2" x14ac:dyDescent="0.3">
      <c r="A29" s="1">
        <f t="shared" si="0"/>
        <v>19461</v>
      </c>
      <c r="B29">
        <v>0.41599999999999998</v>
      </c>
    </row>
    <row r="30" spans="1:2" x14ac:dyDescent="0.3">
      <c r="A30" s="1">
        <f t="shared" si="0"/>
        <v>19489</v>
      </c>
      <c r="B30">
        <v>0.437</v>
      </c>
    </row>
    <row r="31" spans="1:2" x14ac:dyDescent="0.3">
      <c r="A31" s="1">
        <f t="shared" si="0"/>
        <v>19517</v>
      </c>
      <c r="B31">
        <v>0.54800000000000004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048F8-7D7E-43F5-984C-8B64601959B0}">
  <dimension ref="A1:H39"/>
  <sheetViews>
    <sheetView workbookViewId="0"/>
  </sheetViews>
  <sheetFormatPr defaultRowHeight="14.4" x14ac:dyDescent="0.3"/>
  <cols>
    <col min="1" max="1" width="10.5546875" bestFit="1" customWidth="1"/>
    <col min="2" max="2" width="9" bestFit="1" customWidth="1"/>
    <col min="3" max="3" width="15.109375" customWidth="1"/>
    <col min="4" max="4" width="29.21875" customWidth="1"/>
    <col min="5" max="5" width="29.33203125" customWidth="1"/>
    <col min="7" max="7" width="9.44140625" customWidth="1"/>
    <col min="8" max="8" width="7.6640625" customWidth="1"/>
  </cols>
  <sheetData>
    <row r="1" spans="1:8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G1" t="s">
        <v>6</v>
      </c>
      <c r="H1" t="s">
        <v>7</v>
      </c>
    </row>
    <row r="2" spans="1:8" x14ac:dyDescent="0.3">
      <c r="A2" s="1">
        <v>18705</v>
      </c>
      <c r="B2">
        <v>0.38600000000000001</v>
      </c>
      <c r="G2" t="s">
        <v>8</v>
      </c>
      <c r="H2" s="3">
        <f>_xlfn.FORECAST.ETS.STAT($B$2:$B$31,$A$2:$A$31,1,0,1)</f>
        <v>0.9</v>
      </c>
    </row>
    <row r="3" spans="1:8" x14ac:dyDescent="0.3">
      <c r="A3" s="1">
        <v>18733</v>
      </c>
      <c r="B3">
        <v>0.374</v>
      </c>
      <c r="G3" t="s">
        <v>9</v>
      </c>
      <c r="H3" s="3">
        <f>_xlfn.FORECAST.ETS.STAT($B$2:$B$31,$A$2:$A$31,2,0,1)</f>
        <v>1E-3</v>
      </c>
    </row>
    <row r="4" spans="1:8" x14ac:dyDescent="0.3">
      <c r="A4" s="1">
        <v>18761</v>
      </c>
      <c r="B4">
        <v>0.39300000000000002</v>
      </c>
      <c r="G4" t="s">
        <v>10</v>
      </c>
      <c r="H4" s="3">
        <f>_xlfn.FORECAST.ETS.STAT($B$2:$B$31,$A$2:$A$31,3,0,1)</f>
        <v>2.2204460492503131E-16</v>
      </c>
    </row>
    <row r="5" spans="1:8" x14ac:dyDescent="0.3">
      <c r="A5" s="1">
        <v>18789</v>
      </c>
      <c r="B5">
        <v>0.42499999999999999</v>
      </c>
      <c r="G5" t="s">
        <v>11</v>
      </c>
      <c r="H5" s="3">
        <f>_xlfn.FORECAST.ETS.STAT($B$2:$B$31,$A$2:$A$31,4,0,1)</f>
        <v>1.1722103777924888</v>
      </c>
    </row>
    <row r="6" spans="1:8" x14ac:dyDescent="0.3">
      <c r="A6" s="1">
        <v>18817</v>
      </c>
      <c r="B6">
        <v>0.40600000000000003</v>
      </c>
      <c r="G6" t="s">
        <v>12</v>
      </c>
      <c r="H6" s="3">
        <f>_xlfn.FORECAST.ETS.STAT($B$2:$B$31,$A$2:$A$31,5,0,1)</f>
        <v>9.7875889654097076E-2</v>
      </c>
    </row>
    <row r="7" spans="1:8" x14ac:dyDescent="0.3">
      <c r="A7" s="1">
        <v>18845</v>
      </c>
      <c r="B7">
        <v>0.34399999999999997</v>
      </c>
      <c r="G7" t="s">
        <v>13</v>
      </c>
      <c r="H7" s="3">
        <f>_xlfn.FORECAST.ETS.STAT($B$2:$B$31,$A$2:$A$31,6,0,1)</f>
        <v>3.6770388692859118E-2</v>
      </c>
    </row>
    <row r="8" spans="1:8" x14ac:dyDescent="0.3">
      <c r="A8" s="1">
        <v>18873</v>
      </c>
      <c r="B8">
        <v>0.32700000000000001</v>
      </c>
      <c r="G8" t="s">
        <v>14</v>
      </c>
      <c r="H8" s="3">
        <f>_xlfn.FORECAST.ETS.STAT($B$2:$B$31,$A$2:$A$31,7,0,1)</f>
        <v>4.5565692902462492E-2</v>
      </c>
    </row>
    <row r="9" spans="1:8" x14ac:dyDescent="0.3">
      <c r="A9" s="1">
        <v>18901</v>
      </c>
      <c r="B9">
        <v>0.28799999999999998</v>
      </c>
    </row>
    <row r="10" spans="1:8" x14ac:dyDescent="0.3">
      <c r="A10" s="1">
        <v>18929</v>
      </c>
      <c r="B10">
        <v>0.26900000000000002</v>
      </c>
    </row>
    <row r="11" spans="1:8" x14ac:dyDescent="0.3">
      <c r="A11" s="1">
        <v>18957</v>
      </c>
      <c r="B11">
        <v>0.25600000000000001</v>
      </c>
    </row>
    <row r="12" spans="1:8" x14ac:dyDescent="0.3">
      <c r="A12" s="1">
        <v>18985</v>
      </c>
      <c r="B12">
        <v>0.28599999999999998</v>
      </c>
    </row>
    <row r="13" spans="1:8" x14ac:dyDescent="0.3">
      <c r="A13" s="1">
        <v>19013</v>
      </c>
      <c r="B13">
        <v>0.29799999999999999</v>
      </c>
    </row>
    <row r="14" spans="1:8" x14ac:dyDescent="0.3">
      <c r="A14" s="1">
        <v>19041</v>
      </c>
      <c r="B14">
        <v>0.32900000000000001</v>
      </c>
    </row>
    <row r="15" spans="1:8" x14ac:dyDescent="0.3">
      <c r="A15" s="1">
        <v>19069</v>
      </c>
      <c r="B15">
        <v>0.318</v>
      </c>
    </row>
    <row r="16" spans="1:8" x14ac:dyDescent="0.3">
      <c r="A16" s="1">
        <v>19097</v>
      </c>
      <c r="B16">
        <v>0.38100000000000001</v>
      </c>
    </row>
    <row r="17" spans="1:5" x14ac:dyDescent="0.3">
      <c r="A17" s="1">
        <v>19125</v>
      </c>
      <c r="B17">
        <v>0.38100000000000001</v>
      </c>
    </row>
    <row r="18" spans="1:5" x14ac:dyDescent="0.3">
      <c r="A18" s="1">
        <v>19153</v>
      </c>
      <c r="B18">
        <v>0.47</v>
      </c>
    </row>
    <row r="19" spans="1:5" x14ac:dyDescent="0.3">
      <c r="A19" s="1">
        <v>19181</v>
      </c>
      <c r="B19">
        <v>0.443</v>
      </c>
    </row>
    <row r="20" spans="1:5" x14ac:dyDescent="0.3">
      <c r="A20" s="1">
        <v>19209</v>
      </c>
      <c r="B20">
        <v>0.38600000000000001</v>
      </c>
    </row>
    <row r="21" spans="1:5" x14ac:dyDescent="0.3">
      <c r="A21" s="1">
        <v>19237</v>
      </c>
      <c r="B21">
        <v>0.34200000000000003</v>
      </c>
    </row>
    <row r="22" spans="1:5" x14ac:dyDescent="0.3">
      <c r="A22" s="1">
        <v>19265</v>
      </c>
      <c r="B22">
        <v>0.31900000000000001</v>
      </c>
    </row>
    <row r="23" spans="1:5" x14ac:dyDescent="0.3">
      <c r="A23" s="1">
        <v>19293</v>
      </c>
      <c r="B23">
        <v>0.307</v>
      </c>
    </row>
    <row r="24" spans="1:5" x14ac:dyDescent="0.3">
      <c r="A24" s="1">
        <v>19321</v>
      </c>
      <c r="B24">
        <v>0.28399999999999997</v>
      </c>
    </row>
    <row r="25" spans="1:5" x14ac:dyDescent="0.3">
      <c r="A25" s="1">
        <v>19349</v>
      </c>
      <c r="B25">
        <v>0.32600000000000001</v>
      </c>
    </row>
    <row r="26" spans="1:5" x14ac:dyDescent="0.3">
      <c r="A26" s="1">
        <v>19377</v>
      </c>
      <c r="B26">
        <v>0.309</v>
      </c>
    </row>
    <row r="27" spans="1:5" x14ac:dyDescent="0.3">
      <c r="A27" s="1">
        <v>19405</v>
      </c>
      <c r="B27">
        <v>0.35899999999999999</v>
      </c>
    </row>
    <row r="28" spans="1:5" x14ac:dyDescent="0.3">
      <c r="A28" s="1">
        <v>19433</v>
      </c>
      <c r="B28">
        <v>0.376</v>
      </c>
    </row>
    <row r="29" spans="1:5" x14ac:dyDescent="0.3">
      <c r="A29" s="1">
        <v>19461</v>
      </c>
      <c r="B29">
        <v>0.41599999999999998</v>
      </c>
    </row>
    <row r="30" spans="1:5" x14ac:dyDescent="0.3">
      <c r="A30" s="1">
        <v>19489</v>
      </c>
      <c r="B30">
        <v>0.437</v>
      </c>
    </row>
    <row r="31" spans="1:5" x14ac:dyDescent="0.3">
      <c r="A31" s="1">
        <v>19517</v>
      </c>
      <c r="B31">
        <v>0.54800000000000004</v>
      </c>
      <c r="C31">
        <v>0.54800000000000004</v>
      </c>
      <c r="D31" s="2">
        <v>0.54800000000000004</v>
      </c>
      <c r="E31" s="2">
        <v>0.54800000000000004</v>
      </c>
    </row>
    <row r="32" spans="1:5" x14ac:dyDescent="0.3">
      <c r="A32" s="1">
        <v>19545</v>
      </c>
      <c r="C32">
        <f>_xlfn.FORECAST.ETS(A32,$B$2:$B$31,$A$2:$A$31,0,1)</f>
        <v>0.53860597066863647</v>
      </c>
      <c r="D32" s="2">
        <f>C32-_xlfn.FORECAST.ETS.CONFINT(A32,$B$2:$B$31,$A$2:$A$31,0.95,0,1)</f>
        <v>0.4583668844552623</v>
      </c>
      <c r="E32" s="2">
        <f>C32+_xlfn.FORECAST.ETS.CONFINT(A32,$B$2:$B$31,$A$2:$A$31,0.95,0,1)</f>
        <v>0.61884505688201064</v>
      </c>
    </row>
    <row r="33" spans="1:5" x14ac:dyDescent="0.3">
      <c r="A33" s="1">
        <v>19573</v>
      </c>
      <c r="C33">
        <f>_xlfn.FORECAST.ETS(A33,$B$2:$B$31,$A$2:$A$31,0,1)</f>
        <v>0.54037975725738296</v>
      </c>
      <c r="D33" s="2">
        <f>C33-_xlfn.FORECAST.ETS.CONFINT(A33,$B$2:$B$31,$A$2:$A$31,0.95,0,1)</f>
        <v>0.43237541369176935</v>
      </c>
      <c r="E33" s="2">
        <f>C33+_xlfn.FORECAST.ETS.CONFINT(A33,$B$2:$B$31,$A$2:$A$31,0.95,0,1)</f>
        <v>0.64838410082299658</v>
      </c>
    </row>
    <row r="34" spans="1:5" x14ac:dyDescent="0.3">
      <c r="A34" s="1">
        <v>19601</v>
      </c>
      <c r="C34">
        <f>_xlfn.FORECAST.ETS(A34,$B$2:$B$31,$A$2:$A$31,0,1)</f>
        <v>0.54215354384612946</v>
      </c>
      <c r="D34" s="2">
        <f>C34-_xlfn.FORECAST.ETS.CONFINT(A34,$B$2:$B$31,$A$2:$A$31,0.95,0,1)</f>
        <v>0.41214133758696614</v>
      </c>
      <c r="E34" s="2">
        <f>C34+_xlfn.FORECAST.ETS.CONFINT(A34,$B$2:$B$31,$A$2:$A$31,0.95,0,1)</f>
        <v>0.67216575010529278</v>
      </c>
    </row>
    <row r="35" spans="1:5" x14ac:dyDescent="0.3">
      <c r="A35" s="1">
        <v>19629</v>
      </c>
      <c r="C35">
        <f>_xlfn.FORECAST.ETS(A35,$B$2:$B$31,$A$2:$A$31,0,1)</f>
        <v>0.54392733043487596</v>
      </c>
      <c r="D35" s="2">
        <f>C35-_xlfn.FORECAST.ETS.CONFINT(A35,$B$2:$B$31,$A$2:$A$31,0.95,0,1)</f>
        <v>0.39508838904188043</v>
      </c>
      <c r="E35" s="2">
        <f>C35+_xlfn.FORECAST.ETS.CONFINT(A35,$B$2:$B$31,$A$2:$A$31,0.95,0,1)</f>
        <v>0.69276627182787154</v>
      </c>
    </row>
    <row r="36" spans="1:5" x14ac:dyDescent="0.3">
      <c r="A36" s="1">
        <v>19657</v>
      </c>
      <c r="C36">
        <f>_xlfn.FORECAST.ETS(A36,$B$2:$B$31,$A$2:$A$31,0,1)</f>
        <v>0.54570111702362245</v>
      </c>
      <c r="D36" s="2">
        <f>C36-_xlfn.FORECAST.ETS.CONFINT(A36,$B$2:$B$31,$A$2:$A$31,0.95,0,1)</f>
        <v>0.380127806367895</v>
      </c>
      <c r="E36" s="2">
        <f>C36+_xlfn.FORECAST.ETS.CONFINT(A36,$B$2:$B$31,$A$2:$A$31,0.95,0,1)</f>
        <v>0.7112744276793499</v>
      </c>
    </row>
    <row r="37" spans="1:5" x14ac:dyDescent="0.3">
      <c r="A37" s="1">
        <v>19685</v>
      </c>
      <c r="C37">
        <f>_xlfn.FORECAST.ETS(A37,$B$2:$B$31,$A$2:$A$31,0,1)</f>
        <v>0.54747490361236895</v>
      </c>
      <c r="D37" s="2">
        <f>C37-_xlfn.FORECAST.ETS.CONFINT(A37,$B$2:$B$31,$A$2:$A$31,0.95,0,1)</f>
        <v>0.36667761703834822</v>
      </c>
      <c r="E37" s="2">
        <f>C37+_xlfn.FORECAST.ETS.CONFINT(A37,$B$2:$B$31,$A$2:$A$31,0.95,0,1)</f>
        <v>0.72827219018638967</v>
      </c>
    </row>
    <row r="38" spans="1:5" x14ac:dyDescent="0.3">
      <c r="A38" s="1">
        <v>19713</v>
      </c>
      <c r="C38">
        <f>_xlfn.FORECAST.ETS(A38,$B$2:$B$31,$A$2:$A$31,0,1)</f>
        <v>0.54924869020111544</v>
      </c>
      <c r="D38" s="2">
        <f>C38-_xlfn.FORECAST.ETS.CONFINT(A38,$B$2:$B$31,$A$2:$A$31,0.95,0,1)</f>
        <v>0.35438346435334889</v>
      </c>
      <c r="E38" s="2">
        <f>C38+_xlfn.FORECAST.ETS.CONFINT(A38,$B$2:$B$31,$A$2:$A$31,0.95,0,1)</f>
        <v>0.744113916048882</v>
      </c>
    </row>
    <row r="39" spans="1:5" x14ac:dyDescent="0.3">
      <c r="A39" s="1">
        <v>19741</v>
      </c>
      <c r="C39">
        <f>_xlfn.FORECAST.ETS(A39,$B$2:$B$31,$A$2:$A$31,0,1)</f>
        <v>0.55102247678986194</v>
      </c>
      <c r="D39" s="2">
        <f>C39-_xlfn.FORECAST.ETS.CONFINT(A39,$B$2:$B$31,$A$2:$A$31,0.95,0,1)</f>
        <v>0.34301063502445323</v>
      </c>
      <c r="E39" s="2">
        <f>C39+_xlfn.FORECAST.ETS.CONFINT(A39,$B$2:$B$31,$A$2:$A$31,0.95,0,1)</f>
        <v>0.75903431855527059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CBA46-6E06-417F-A92E-6CAF2F0E7CDD}">
  <dimension ref="A1:I32"/>
  <sheetViews>
    <sheetView workbookViewId="0">
      <selection activeCell="D2" sqref="D2"/>
    </sheetView>
  </sheetViews>
  <sheetFormatPr defaultRowHeight="14.4" x14ac:dyDescent="0.3"/>
  <cols>
    <col min="1" max="1" width="10.5546875" bestFit="1" customWidth="1"/>
    <col min="5" max="5" width="12.6640625" bestFit="1" customWidth="1"/>
  </cols>
  <sheetData>
    <row r="1" spans="1:9" x14ac:dyDescent="0.3">
      <c r="D1">
        <v>0</v>
      </c>
    </row>
    <row r="2" spans="1:9" x14ac:dyDescent="0.3">
      <c r="A2" t="s">
        <v>1</v>
      </c>
      <c r="B2" t="s">
        <v>0</v>
      </c>
      <c r="C2" t="s">
        <v>5</v>
      </c>
      <c r="E2" t="s">
        <v>15</v>
      </c>
      <c r="F2" t="s">
        <v>17</v>
      </c>
      <c r="H2" t="s">
        <v>16</v>
      </c>
      <c r="I2">
        <f>AVERAGE(F4:F32)</f>
        <v>9.2137641823150389</v>
      </c>
    </row>
    <row r="3" spans="1:9" x14ac:dyDescent="0.3">
      <c r="A3" s="1">
        <v>18705</v>
      </c>
      <c r="B3">
        <v>0.38600000000000001</v>
      </c>
      <c r="C3" t="e">
        <v>#N/A</v>
      </c>
    </row>
    <row r="4" spans="1:9" x14ac:dyDescent="0.3">
      <c r="A4" s="1">
        <f>A3+28</f>
        <v>18733</v>
      </c>
      <c r="B4">
        <v>0.374</v>
      </c>
      <c r="C4">
        <f>B3</f>
        <v>0.38600000000000001</v>
      </c>
      <c r="D4">
        <f>C4</f>
        <v>0.38600000000000001</v>
      </c>
      <c r="E4">
        <f>B4-D4</f>
        <v>-1.2000000000000011E-2</v>
      </c>
      <c r="F4">
        <f>ABS(B4-D4)/D4*100</f>
        <v>3.108808290155443</v>
      </c>
    </row>
    <row r="5" spans="1:9" x14ac:dyDescent="0.3">
      <c r="A5" s="1">
        <f t="shared" ref="A5:A32" si="0">A4+28</f>
        <v>18761</v>
      </c>
      <c r="B5">
        <v>0.39300000000000002</v>
      </c>
      <c r="C5">
        <f>0.8*B4+0.2*C4</f>
        <v>0.37640000000000001</v>
      </c>
      <c r="D5">
        <f>((1-$D$1)*B4+$D$1*D4)</f>
        <v>0.374</v>
      </c>
      <c r="E5">
        <f>B5-D5</f>
        <v>1.9000000000000017E-2</v>
      </c>
      <c r="F5">
        <f>ABS(B5-D5)/D5*100</f>
        <v>5.0802139037433198</v>
      </c>
    </row>
    <row r="6" spans="1:9" x14ac:dyDescent="0.3">
      <c r="A6" s="1">
        <f t="shared" si="0"/>
        <v>18789</v>
      </c>
      <c r="B6">
        <v>0.42499999999999999</v>
      </c>
      <c r="C6">
        <f>0.8*B5+0.2*C5</f>
        <v>0.38968000000000003</v>
      </c>
      <c r="D6">
        <f>((1-$D$1)*B5+$D$1*D5)</f>
        <v>0.39300000000000002</v>
      </c>
      <c r="E6">
        <f>B6-D6</f>
        <v>3.1999999999999973E-2</v>
      </c>
      <c r="F6">
        <f>ABS(B6-D6)/D6*100</f>
        <v>8.1424936386768376</v>
      </c>
    </row>
    <row r="7" spans="1:9" x14ac:dyDescent="0.3">
      <c r="A7" s="1">
        <f t="shared" si="0"/>
        <v>18817</v>
      </c>
      <c r="B7">
        <v>0.40600000000000003</v>
      </c>
      <c r="C7">
        <f>0.8*B6+0.2*C6</f>
        <v>0.41793600000000003</v>
      </c>
      <c r="D7">
        <f>((1-$D$1)*B6+$D$1*D6)</f>
        <v>0.42499999999999999</v>
      </c>
      <c r="E7">
        <f>B7-D7</f>
        <v>-1.8999999999999961E-2</v>
      </c>
      <c r="F7">
        <f>ABS(B7-D7)/D7*100</f>
        <v>4.4705882352941089</v>
      </c>
    </row>
    <row r="8" spans="1:9" x14ac:dyDescent="0.3">
      <c r="A8" s="1">
        <f t="shared" si="0"/>
        <v>18845</v>
      </c>
      <c r="B8">
        <v>0.34399999999999997</v>
      </c>
      <c r="C8">
        <f>0.8*B7+0.2*C7</f>
        <v>0.40838720000000006</v>
      </c>
      <c r="D8">
        <f>((1-$D$1)*B7+$D$1*D7)</f>
        <v>0.40600000000000003</v>
      </c>
      <c r="E8">
        <f>B8-D8</f>
        <v>-6.2000000000000055E-2</v>
      </c>
      <c r="F8">
        <f>ABS(B8-D8)/D8*100</f>
        <v>15.270935960591144</v>
      </c>
    </row>
    <row r="9" spans="1:9" x14ac:dyDescent="0.3">
      <c r="A9" s="1">
        <f t="shared" si="0"/>
        <v>18873</v>
      </c>
      <c r="B9">
        <v>0.32700000000000001</v>
      </c>
      <c r="C9">
        <f>0.8*B8+0.2*C8</f>
        <v>0.35687743999999999</v>
      </c>
      <c r="D9">
        <f>((1-$D$1)*B8+$D$1*D8)</f>
        <v>0.34399999999999997</v>
      </c>
      <c r="E9">
        <f>B9-D9</f>
        <v>-1.699999999999996E-2</v>
      </c>
      <c r="F9">
        <f>ABS(B9-D9)/D9*100</f>
        <v>4.9418604651162674</v>
      </c>
    </row>
    <row r="10" spans="1:9" x14ac:dyDescent="0.3">
      <c r="A10" s="1">
        <f t="shared" si="0"/>
        <v>18901</v>
      </c>
      <c r="B10">
        <v>0.28799999999999998</v>
      </c>
      <c r="C10">
        <f>0.8*B9+0.2*C9</f>
        <v>0.33297548799999999</v>
      </c>
      <c r="D10">
        <f>((1-$D$1)*B9+$D$1*D9)</f>
        <v>0.32700000000000001</v>
      </c>
      <c r="E10">
        <f>B10-D10</f>
        <v>-3.9000000000000035E-2</v>
      </c>
      <c r="F10">
        <f>ABS(B10-D10)/D10*100</f>
        <v>11.926605504587167</v>
      </c>
    </row>
    <row r="11" spans="1:9" x14ac:dyDescent="0.3">
      <c r="A11" s="1">
        <f t="shared" si="0"/>
        <v>18929</v>
      </c>
      <c r="B11">
        <v>0.26900000000000002</v>
      </c>
      <c r="C11">
        <f>0.8*B10+0.2*C10</f>
        <v>0.29699509759999998</v>
      </c>
      <c r="D11">
        <f>((1-$D$1)*B10+$D$1*D10)</f>
        <v>0.28799999999999998</v>
      </c>
      <c r="E11">
        <f>B11-D11</f>
        <v>-1.8999999999999961E-2</v>
      </c>
      <c r="F11">
        <f>ABS(B11-D11)/D11*100</f>
        <v>6.5972222222222099</v>
      </c>
    </row>
    <row r="12" spans="1:9" x14ac:dyDescent="0.3">
      <c r="A12" s="1">
        <f t="shared" si="0"/>
        <v>18957</v>
      </c>
      <c r="B12">
        <v>0.25600000000000001</v>
      </c>
      <c r="C12">
        <f>0.8*B11+0.2*C11</f>
        <v>0.27459901952000004</v>
      </c>
      <c r="D12">
        <f>((1-$D$1)*B11+$D$1*D11)</f>
        <v>0.26900000000000002</v>
      </c>
      <c r="E12">
        <f>B12-D12</f>
        <v>-1.3000000000000012E-2</v>
      </c>
      <c r="F12">
        <f>ABS(B12-D12)/D12*100</f>
        <v>4.8327137546468437</v>
      </c>
    </row>
    <row r="13" spans="1:9" x14ac:dyDescent="0.3">
      <c r="A13" s="1">
        <f t="shared" si="0"/>
        <v>18985</v>
      </c>
      <c r="B13">
        <v>0.28599999999999998</v>
      </c>
      <c r="C13">
        <f>0.8*B12+0.2*C12</f>
        <v>0.25971980390400001</v>
      </c>
      <c r="D13">
        <f>((1-$D$1)*B12+$D$1*D12)</f>
        <v>0.25600000000000001</v>
      </c>
      <c r="E13">
        <f>B13-D13</f>
        <v>2.9999999999999971E-2</v>
      </c>
      <c r="F13">
        <f>ABS(B13-D13)/D13*100</f>
        <v>11.718749999999989</v>
      </c>
    </row>
    <row r="14" spans="1:9" x14ac:dyDescent="0.3">
      <c r="A14" s="1">
        <f t="shared" si="0"/>
        <v>19013</v>
      </c>
      <c r="B14">
        <v>0.29799999999999999</v>
      </c>
      <c r="C14">
        <f>0.8*B13+0.2*C13</f>
        <v>0.28074396078079999</v>
      </c>
      <c r="D14">
        <f>((1-$D$1)*B13+$D$1*D13)</f>
        <v>0.28599999999999998</v>
      </c>
      <c r="E14">
        <f>B14-D14</f>
        <v>1.2000000000000011E-2</v>
      </c>
      <c r="F14">
        <f>ABS(B14-D14)/D14*100</f>
        <v>4.1958041958042003</v>
      </c>
    </row>
    <row r="15" spans="1:9" x14ac:dyDescent="0.3">
      <c r="A15" s="1">
        <f t="shared" si="0"/>
        <v>19041</v>
      </c>
      <c r="B15">
        <v>0.32900000000000001</v>
      </c>
      <c r="C15">
        <f>0.8*B14+0.2*C14</f>
        <v>0.29454879215616003</v>
      </c>
      <c r="D15">
        <f>((1-$D$1)*B14+$D$1*D14)</f>
        <v>0.29799999999999999</v>
      </c>
      <c r="E15">
        <f>B15-D15</f>
        <v>3.1000000000000028E-2</v>
      </c>
      <c r="F15">
        <f>ABS(B15-D15)/D15*100</f>
        <v>10.402684563758399</v>
      </c>
    </row>
    <row r="16" spans="1:9" x14ac:dyDescent="0.3">
      <c r="A16" s="1">
        <f t="shared" si="0"/>
        <v>19069</v>
      </c>
      <c r="B16">
        <v>0.318</v>
      </c>
      <c r="C16">
        <f>0.8*B15+0.2*C15</f>
        <v>0.32210975843123207</v>
      </c>
      <c r="D16">
        <f>((1-$D$1)*B15+$D$1*D15)</f>
        <v>0.32900000000000001</v>
      </c>
      <c r="E16">
        <f>B16-D16</f>
        <v>-1.100000000000001E-2</v>
      </c>
      <c r="F16">
        <f>ABS(B16-D16)/D16*100</f>
        <v>3.3434650455927075</v>
      </c>
    </row>
    <row r="17" spans="1:6" x14ac:dyDescent="0.3">
      <c r="A17" s="1">
        <f t="shared" si="0"/>
        <v>19097</v>
      </c>
      <c r="B17">
        <v>0.38100000000000001</v>
      </c>
      <c r="C17">
        <f>0.8*B16+0.2*C16</f>
        <v>0.31882195168624644</v>
      </c>
      <c r="D17">
        <f>((1-$D$1)*B16+$D$1*D16)</f>
        <v>0.318</v>
      </c>
      <c r="E17">
        <f>B17-D17</f>
        <v>6.3E-2</v>
      </c>
      <c r="F17">
        <f>ABS(B17-D17)/D17*100</f>
        <v>19.811320754716981</v>
      </c>
    </row>
    <row r="18" spans="1:6" x14ac:dyDescent="0.3">
      <c r="A18" s="1">
        <f t="shared" si="0"/>
        <v>19125</v>
      </c>
      <c r="B18">
        <v>0.38100000000000001</v>
      </c>
      <c r="C18">
        <f>0.8*B17+0.2*C17</f>
        <v>0.3685643903372493</v>
      </c>
      <c r="D18">
        <f>((1-$D$1)*B17+$D$1*D17)</f>
        <v>0.38100000000000001</v>
      </c>
      <c r="E18">
        <f>B18-D18</f>
        <v>0</v>
      </c>
      <c r="F18">
        <f>ABS(B18-D18)/D18*100</f>
        <v>0</v>
      </c>
    </row>
    <row r="19" spans="1:6" x14ac:dyDescent="0.3">
      <c r="A19" s="1">
        <f t="shared" si="0"/>
        <v>19153</v>
      </c>
      <c r="B19">
        <v>0.47</v>
      </c>
      <c r="C19">
        <f>0.8*B18+0.2*C18</f>
        <v>0.37851287806744988</v>
      </c>
      <c r="D19">
        <f>((1-$D$1)*B18+$D$1*D18)</f>
        <v>0.38100000000000001</v>
      </c>
      <c r="E19">
        <f>B19-D19</f>
        <v>8.8999999999999968E-2</v>
      </c>
      <c r="F19">
        <f>ABS(B19-D19)/D19*100</f>
        <v>23.359580052493428</v>
      </c>
    </row>
    <row r="20" spans="1:6" x14ac:dyDescent="0.3">
      <c r="A20" s="1">
        <f t="shared" si="0"/>
        <v>19181</v>
      </c>
      <c r="B20">
        <v>0.443</v>
      </c>
      <c r="C20">
        <f>0.8*B19+0.2*C19</f>
        <v>0.45170257561348998</v>
      </c>
      <c r="D20">
        <f>((1-$D$1)*B19+$D$1*D19)</f>
        <v>0.47</v>
      </c>
      <c r="E20">
        <f>B20-D20</f>
        <v>-2.6999999999999968E-2</v>
      </c>
      <c r="F20">
        <f>ABS(B20-D20)/D20*100</f>
        <v>5.7446808510638236</v>
      </c>
    </row>
    <row r="21" spans="1:6" x14ac:dyDescent="0.3">
      <c r="A21" s="1">
        <f t="shared" si="0"/>
        <v>19209</v>
      </c>
      <c r="B21">
        <v>0.38600000000000001</v>
      </c>
      <c r="C21">
        <f>0.8*B20+0.2*C20</f>
        <v>0.44474051512269808</v>
      </c>
      <c r="D21">
        <f>((1-$D$1)*B20+$D$1*D20)</f>
        <v>0.443</v>
      </c>
      <c r="E21">
        <f>B21-D21</f>
        <v>-5.6999999999999995E-2</v>
      </c>
      <c r="F21">
        <f>ABS(B21-D21)/D21*100</f>
        <v>12.866817155756207</v>
      </c>
    </row>
    <row r="22" spans="1:6" x14ac:dyDescent="0.3">
      <c r="A22" s="1">
        <f t="shared" si="0"/>
        <v>19237</v>
      </c>
      <c r="B22">
        <v>0.34200000000000003</v>
      </c>
      <c r="C22">
        <f>0.8*B21+0.2*C21</f>
        <v>0.39774810302453967</v>
      </c>
      <c r="D22">
        <f>((1-$D$1)*B21+$D$1*D21)</f>
        <v>0.38600000000000001</v>
      </c>
      <c r="E22">
        <f>B22-D22</f>
        <v>-4.3999999999999984E-2</v>
      </c>
      <c r="F22">
        <f>ABS(B22-D22)/D22*100</f>
        <v>11.398963730569944</v>
      </c>
    </row>
    <row r="23" spans="1:6" x14ac:dyDescent="0.3">
      <c r="A23" s="1">
        <f t="shared" si="0"/>
        <v>19265</v>
      </c>
      <c r="B23">
        <v>0.31900000000000001</v>
      </c>
      <c r="C23">
        <f>0.8*B22+0.2*C22</f>
        <v>0.35314962060490795</v>
      </c>
      <c r="D23">
        <f>((1-$D$1)*B22+$D$1*D22)</f>
        <v>0.34200000000000003</v>
      </c>
      <c r="E23">
        <f>B23-D23</f>
        <v>-2.300000000000002E-2</v>
      </c>
      <c r="F23">
        <f>ABS(B23-D23)/D23*100</f>
        <v>6.7251461988304149</v>
      </c>
    </row>
    <row r="24" spans="1:6" x14ac:dyDescent="0.3">
      <c r="A24" s="1">
        <f t="shared" si="0"/>
        <v>19293</v>
      </c>
      <c r="B24">
        <v>0.307</v>
      </c>
      <c r="C24">
        <f>0.8*B23+0.2*C23</f>
        <v>0.32582992412098166</v>
      </c>
      <c r="D24">
        <f>((1-$D$1)*B23+$D$1*D23)</f>
        <v>0.31900000000000001</v>
      </c>
      <c r="E24">
        <f>B24-D24</f>
        <v>-1.2000000000000011E-2</v>
      </c>
      <c r="F24">
        <f>ABS(B24-D24)/D24*100</f>
        <v>3.7617554858934197</v>
      </c>
    </row>
    <row r="25" spans="1:6" x14ac:dyDescent="0.3">
      <c r="A25" s="1">
        <f t="shared" si="0"/>
        <v>19321</v>
      </c>
      <c r="B25">
        <v>0.28399999999999997</v>
      </c>
      <c r="C25">
        <f>0.8*B24+0.2*C24</f>
        <v>0.31076598482419637</v>
      </c>
      <c r="D25">
        <f>((1-$D$1)*B24+$D$1*D24)</f>
        <v>0.307</v>
      </c>
      <c r="E25">
        <f>B25-D25</f>
        <v>-2.300000000000002E-2</v>
      </c>
      <c r="F25">
        <f>ABS(B25-D25)/D25*100</f>
        <v>7.491856677524436</v>
      </c>
    </row>
    <row r="26" spans="1:6" x14ac:dyDescent="0.3">
      <c r="A26" s="1">
        <f t="shared" si="0"/>
        <v>19349</v>
      </c>
      <c r="B26">
        <v>0.32600000000000001</v>
      </c>
      <c r="C26">
        <f>0.8*B25+0.2*C25</f>
        <v>0.28935319696483924</v>
      </c>
      <c r="D26">
        <f>((1-$D$1)*B25+$D$1*D25)</f>
        <v>0.28399999999999997</v>
      </c>
      <c r="E26">
        <f>B26-D26</f>
        <v>4.2000000000000037E-2</v>
      </c>
      <c r="F26">
        <f>ABS(B26-D26)/D26*100</f>
        <v>14.78873239436621</v>
      </c>
    </row>
    <row r="27" spans="1:6" x14ac:dyDescent="0.3">
      <c r="A27" s="1">
        <f t="shared" si="0"/>
        <v>19377</v>
      </c>
      <c r="B27">
        <v>0.309</v>
      </c>
      <c r="C27">
        <f>0.8*B26+0.2*C26</f>
        <v>0.31867063939296791</v>
      </c>
      <c r="D27">
        <f>((1-$D$1)*B26+$D$1*D26)</f>
        <v>0.32600000000000001</v>
      </c>
      <c r="E27">
        <f>B27-D27</f>
        <v>-1.7000000000000015E-2</v>
      </c>
      <c r="F27">
        <f>ABS(B27-D27)/D27*100</f>
        <v>5.2147239263803726</v>
      </c>
    </row>
    <row r="28" spans="1:6" x14ac:dyDescent="0.3">
      <c r="A28" s="1">
        <f t="shared" si="0"/>
        <v>19405</v>
      </c>
      <c r="B28">
        <v>0.35899999999999999</v>
      </c>
      <c r="C28">
        <f>0.8*B27+0.2*C27</f>
        <v>0.31093412787859359</v>
      </c>
      <c r="D28">
        <f>((1-$D$1)*B27+$D$1*D27)</f>
        <v>0.309</v>
      </c>
      <c r="E28">
        <f>B28-D28</f>
        <v>4.9999999999999989E-2</v>
      </c>
      <c r="F28">
        <f>ABS(B28-D28)/D28*100</f>
        <v>16.181229773462778</v>
      </c>
    </row>
    <row r="29" spans="1:6" x14ac:dyDescent="0.3">
      <c r="A29" s="1">
        <f t="shared" si="0"/>
        <v>19433</v>
      </c>
      <c r="B29">
        <v>0.376</v>
      </c>
      <c r="C29">
        <f>0.8*B28+0.2*C28</f>
        <v>0.34938682557571876</v>
      </c>
      <c r="D29">
        <f>((1-$D$1)*B28+$D$1*D28)</f>
        <v>0.35899999999999999</v>
      </c>
      <c r="E29">
        <f>B29-D29</f>
        <v>1.7000000000000015E-2</v>
      </c>
      <c r="F29">
        <f>ABS(B29-D29)/D29*100</f>
        <v>4.7353760445682491</v>
      </c>
    </row>
    <row r="30" spans="1:6" x14ac:dyDescent="0.3">
      <c r="A30" s="1">
        <f t="shared" si="0"/>
        <v>19461</v>
      </c>
      <c r="B30">
        <v>0.41599999999999998</v>
      </c>
      <c r="C30">
        <f>0.8*B29+0.2*C29</f>
        <v>0.37067736511514376</v>
      </c>
      <c r="D30">
        <f>((1-$D$1)*B29+$D$1*D29)</f>
        <v>0.376</v>
      </c>
      <c r="E30">
        <f>B30-D30</f>
        <v>3.999999999999998E-2</v>
      </c>
      <c r="F30">
        <f>ABS(B30-D30)/D30*100</f>
        <v>10.63829787234042</v>
      </c>
    </row>
    <row r="31" spans="1:6" x14ac:dyDescent="0.3">
      <c r="A31" s="1">
        <f t="shared" si="0"/>
        <v>19489</v>
      </c>
      <c r="B31">
        <v>0.437</v>
      </c>
      <c r="C31">
        <f>0.8*B30+0.2*C30</f>
        <v>0.40693547302302874</v>
      </c>
      <c r="D31">
        <f>((1-$D$1)*B30+$D$1*D30)</f>
        <v>0.41599999999999998</v>
      </c>
      <c r="E31">
        <f>B31-D31</f>
        <v>2.1000000000000019E-2</v>
      </c>
      <c r="F31">
        <f>ABS(B31-D31)/D31*100</f>
        <v>5.0480769230769278</v>
      </c>
    </row>
    <row r="32" spans="1:6" x14ac:dyDescent="0.3">
      <c r="A32" s="1">
        <f t="shared" si="0"/>
        <v>19517</v>
      </c>
      <c r="B32">
        <v>0.54800000000000004</v>
      </c>
      <c r="C32">
        <f>0.8*B31+0.2*C31</f>
        <v>0.43098709460460577</v>
      </c>
      <c r="D32">
        <f>((1-$D$1)*B31+$D$1*D31)</f>
        <v>0.437</v>
      </c>
      <c r="E32">
        <f>B32-D32</f>
        <v>0.11100000000000004</v>
      </c>
      <c r="F32">
        <f>ABS(B32-D32)/D32*100</f>
        <v>25.400457665903904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0"/>
  <sheetViews>
    <sheetView workbookViewId="0">
      <selection activeCell="B1" sqref="B1:C40"/>
    </sheetView>
  </sheetViews>
  <sheetFormatPr defaultRowHeight="14.4" x14ac:dyDescent="0.3"/>
  <cols>
    <col min="1" max="1" width="10.5546875" bestFit="1" customWidth="1"/>
  </cols>
  <sheetData>
    <row r="1" spans="1:3" x14ac:dyDescent="0.3">
      <c r="A1" t="s">
        <v>1</v>
      </c>
      <c r="B1" t="s">
        <v>0</v>
      </c>
      <c r="C1" t="s">
        <v>5</v>
      </c>
    </row>
    <row r="2" spans="1:3" x14ac:dyDescent="0.3">
      <c r="A2" s="1">
        <v>18705</v>
      </c>
      <c r="B2">
        <v>0.38600000000000001</v>
      </c>
      <c r="C2" t="e">
        <v>#N/A</v>
      </c>
    </row>
    <row r="3" spans="1:3" x14ac:dyDescent="0.3">
      <c r="A3" s="1">
        <f>A2+28</f>
        <v>18733</v>
      </c>
      <c r="B3">
        <v>0.374</v>
      </c>
      <c r="C3">
        <f>B2</f>
        <v>0.38600000000000001</v>
      </c>
    </row>
    <row r="4" spans="1:3" x14ac:dyDescent="0.3">
      <c r="A4" s="1">
        <f t="shared" ref="A4:A31" si="0">A3+28</f>
        <v>18761</v>
      </c>
      <c r="B4">
        <v>0.39300000000000002</v>
      </c>
      <c r="C4">
        <f t="shared" ref="C4:C32" si="1">0.8*B3+0.2*C3</f>
        <v>0.37640000000000001</v>
      </c>
    </row>
    <row r="5" spans="1:3" x14ac:dyDescent="0.3">
      <c r="A5" s="1">
        <f t="shared" si="0"/>
        <v>18789</v>
      </c>
      <c r="B5">
        <v>0.42499999999999999</v>
      </c>
      <c r="C5">
        <f t="shared" si="1"/>
        <v>0.38968000000000003</v>
      </c>
    </row>
    <row r="6" spans="1:3" x14ac:dyDescent="0.3">
      <c r="A6" s="1">
        <f t="shared" si="0"/>
        <v>18817</v>
      </c>
      <c r="B6">
        <v>0.40600000000000003</v>
      </c>
      <c r="C6">
        <f t="shared" si="1"/>
        <v>0.41793600000000003</v>
      </c>
    </row>
    <row r="7" spans="1:3" x14ac:dyDescent="0.3">
      <c r="A7" s="1">
        <f t="shared" si="0"/>
        <v>18845</v>
      </c>
      <c r="B7">
        <v>0.34399999999999997</v>
      </c>
      <c r="C7">
        <f t="shared" si="1"/>
        <v>0.40838720000000006</v>
      </c>
    </row>
    <row r="8" spans="1:3" x14ac:dyDescent="0.3">
      <c r="A8" s="1">
        <f t="shared" si="0"/>
        <v>18873</v>
      </c>
      <c r="B8">
        <v>0.32700000000000001</v>
      </c>
      <c r="C8">
        <f t="shared" si="1"/>
        <v>0.35687743999999999</v>
      </c>
    </row>
    <row r="9" spans="1:3" x14ac:dyDescent="0.3">
      <c r="A9" s="1">
        <f t="shared" si="0"/>
        <v>18901</v>
      </c>
      <c r="B9">
        <v>0.28799999999999998</v>
      </c>
      <c r="C9">
        <f t="shared" si="1"/>
        <v>0.33297548799999999</v>
      </c>
    </row>
    <row r="10" spans="1:3" x14ac:dyDescent="0.3">
      <c r="A10" s="1">
        <f t="shared" si="0"/>
        <v>18929</v>
      </c>
      <c r="B10">
        <v>0.26900000000000002</v>
      </c>
      <c r="C10">
        <f t="shared" si="1"/>
        <v>0.29699509759999998</v>
      </c>
    </row>
    <row r="11" spans="1:3" x14ac:dyDescent="0.3">
      <c r="A11" s="1">
        <f t="shared" si="0"/>
        <v>18957</v>
      </c>
      <c r="B11">
        <v>0.25600000000000001</v>
      </c>
      <c r="C11">
        <f t="shared" si="1"/>
        <v>0.27459901952000004</v>
      </c>
    </row>
    <row r="12" spans="1:3" x14ac:dyDescent="0.3">
      <c r="A12" s="1">
        <f t="shared" si="0"/>
        <v>18985</v>
      </c>
      <c r="B12">
        <v>0.28599999999999998</v>
      </c>
      <c r="C12">
        <f t="shared" si="1"/>
        <v>0.25971980390400001</v>
      </c>
    </row>
    <row r="13" spans="1:3" x14ac:dyDescent="0.3">
      <c r="A13" s="1">
        <f t="shared" si="0"/>
        <v>19013</v>
      </c>
      <c r="B13">
        <v>0.29799999999999999</v>
      </c>
      <c r="C13">
        <f t="shared" si="1"/>
        <v>0.28074396078079999</v>
      </c>
    </row>
    <row r="14" spans="1:3" x14ac:dyDescent="0.3">
      <c r="A14" s="1">
        <f t="shared" si="0"/>
        <v>19041</v>
      </c>
      <c r="B14">
        <v>0.32900000000000001</v>
      </c>
      <c r="C14">
        <f t="shared" si="1"/>
        <v>0.29454879215616003</v>
      </c>
    </row>
    <row r="15" spans="1:3" x14ac:dyDescent="0.3">
      <c r="A15" s="1">
        <f t="shared" si="0"/>
        <v>19069</v>
      </c>
      <c r="B15">
        <v>0.318</v>
      </c>
      <c r="C15">
        <f t="shared" si="1"/>
        <v>0.32210975843123207</v>
      </c>
    </row>
    <row r="16" spans="1:3" x14ac:dyDescent="0.3">
      <c r="A16" s="1">
        <f t="shared" si="0"/>
        <v>19097</v>
      </c>
      <c r="B16">
        <v>0.38100000000000001</v>
      </c>
      <c r="C16">
        <f t="shared" si="1"/>
        <v>0.31882195168624644</v>
      </c>
    </row>
    <row r="17" spans="1:3" x14ac:dyDescent="0.3">
      <c r="A17" s="1">
        <f t="shared" si="0"/>
        <v>19125</v>
      </c>
      <c r="B17">
        <v>0.38100000000000001</v>
      </c>
      <c r="C17">
        <f t="shared" si="1"/>
        <v>0.3685643903372493</v>
      </c>
    </row>
    <row r="18" spans="1:3" x14ac:dyDescent="0.3">
      <c r="A18" s="1">
        <f t="shared" si="0"/>
        <v>19153</v>
      </c>
      <c r="B18">
        <v>0.47</v>
      </c>
      <c r="C18">
        <f t="shared" si="1"/>
        <v>0.37851287806744988</v>
      </c>
    </row>
    <row r="19" spans="1:3" x14ac:dyDescent="0.3">
      <c r="A19" s="1">
        <f t="shared" si="0"/>
        <v>19181</v>
      </c>
      <c r="B19">
        <v>0.443</v>
      </c>
      <c r="C19">
        <f t="shared" si="1"/>
        <v>0.45170257561348998</v>
      </c>
    </row>
    <row r="20" spans="1:3" x14ac:dyDescent="0.3">
      <c r="A20" s="1">
        <f t="shared" si="0"/>
        <v>19209</v>
      </c>
      <c r="B20">
        <v>0.38600000000000001</v>
      </c>
      <c r="C20">
        <f t="shared" si="1"/>
        <v>0.44474051512269808</v>
      </c>
    </row>
    <row r="21" spans="1:3" x14ac:dyDescent="0.3">
      <c r="A21" s="1">
        <f t="shared" si="0"/>
        <v>19237</v>
      </c>
      <c r="B21">
        <v>0.34200000000000003</v>
      </c>
      <c r="C21">
        <f t="shared" si="1"/>
        <v>0.39774810302453967</v>
      </c>
    </row>
    <row r="22" spans="1:3" x14ac:dyDescent="0.3">
      <c r="A22" s="1">
        <f t="shared" si="0"/>
        <v>19265</v>
      </c>
      <c r="B22">
        <v>0.31900000000000001</v>
      </c>
      <c r="C22">
        <f t="shared" si="1"/>
        <v>0.35314962060490795</v>
      </c>
    </row>
    <row r="23" spans="1:3" x14ac:dyDescent="0.3">
      <c r="A23" s="1">
        <f t="shared" si="0"/>
        <v>19293</v>
      </c>
      <c r="B23">
        <v>0.307</v>
      </c>
      <c r="C23">
        <f t="shared" si="1"/>
        <v>0.32582992412098166</v>
      </c>
    </row>
    <row r="24" spans="1:3" x14ac:dyDescent="0.3">
      <c r="A24" s="1">
        <f t="shared" si="0"/>
        <v>19321</v>
      </c>
      <c r="B24">
        <v>0.28399999999999997</v>
      </c>
      <c r="C24">
        <f t="shared" si="1"/>
        <v>0.31076598482419637</v>
      </c>
    </row>
    <row r="25" spans="1:3" x14ac:dyDescent="0.3">
      <c r="A25" s="1">
        <f t="shared" si="0"/>
        <v>19349</v>
      </c>
      <c r="B25">
        <v>0.32600000000000001</v>
      </c>
      <c r="C25">
        <f t="shared" si="1"/>
        <v>0.28935319696483924</v>
      </c>
    </row>
    <row r="26" spans="1:3" x14ac:dyDescent="0.3">
      <c r="A26" s="1">
        <f t="shared" si="0"/>
        <v>19377</v>
      </c>
      <c r="B26">
        <v>0.309</v>
      </c>
      <c r="C26">
        <f t="shared" si="1"/>
        <v>0.31867063939296791</v>
      </c>
    </row>
    <row r="27" spans="1:3" x14ac:dyDescent="0.3">
      <c r="A27" s="1">
        <f t="shared" si="0"/>
        <v>19405</v>
      </c>
      <c r="B27">
        <v>0.35899999999999999</v>
      </c>
      <c r="C27">
        <f t="shared" si="1"/>
        <v>0.31093412787859359</v>
      </c>
    </row>
    <row r="28" spans="1:3" x14ac:dyDescent="0.3">
      <c r="A28" s="1">
        <f t="shared" si="0"/>
        <v>19433</v>
      </c>
      <c r="B28">
        <v>0.376</v>
      </c>
      <c r="C28">
        <f t="shared" si="1"/>
        <v>0.34938682557571876</v>
      </c>
    </row>
    <row r="29" spans="1:3" x14ac:dyDescent="0.3">
      <c r="A29" s="1">
        <f t="shared" si="0"/>
        <v>19461</v>
      </c>
      <c r="B29">
        <v>0.41599999999999998</v>
      </c>
      <c r="C29">
        <f t="shared" si="1"/>
        <v>0.37067736511514376</v>
      </c>
    </row>
    <row r="30" spans="1:3" x14ac:dyDescent="0.3">
      <c r="A30" s="1">
        <f t="shared" si="0"/>
        <v>19489</v>
      </c>
      <c r="B30">
        <v>0.437</v>
      </c>
      <c r="C30">
        <f t="shared" si="1"/>
        <v>0.40693547302302874</v>
      </c>
    </row>
    <row r="31" spans="1:3" x14ac:dyDescent="0.3">
      <c r="A31" s="1">
        <f t="shared" si="0"/>
        <v>19517</v>
      </c>
      <c r="B31">
        <v>0.54800000000000004</v>
      </c>
      <c r="C31">
        <f t="shared" si="1"/>
        <v>0.43098709460460577</v>
      </c>
    </row>
    <row r="32" spans="1:3" x14ac:dyDescent="0.3">
      <c r="C32">
        <f t="shared" si="1"/>
        <v>0.52459741892092127</v>
      </c>
    </row>
    <row r="33" spans="3:3" x14ac:dyDescent="0.3">
      <c r="C33">
        <f t="shared" ref="C33:C40" si="2">0.8*B32+0.2*C32</f>
        <v>0.10491948378418425</v>
      </c>
    </row>
    <row r="34" spans="3:3" x14ac:dyDescent="0.3">
      <c r="C34">
        <f t="shared" si="2"/>
        <v>2.0983896756836852E-2</v>
      </c>
    </row>
    <row r="35" spans="3:3" x14ac:dyDescent="0.3">
      <c r="C35">
        <f t="shared" si="2"/>
        <v>4.1967793513673704E-3</v>
      </c>
    </row>
    <row r="36" spans="3:3" x14ac:dyDescent="0.3">
      <c r="C36">
        <f t="shared" si="2"/>
        <v>8.3935587027347412E-4</v>
      </c>
    </row>
    <row r="37" spans="3:3" x14ac:dyDescent="0.3">
      <c r="C37">
        <f t="shared" si="2"/>
        <v>1.6787117405469483E-4</v>
      </c>
    </row>
    <row r="38" spans="3:3" x14ac:dyDescent="0.3">
      <c r="C38">
        <f t="shared" si="2"/>
        <v>3.357423481093897E-5</v>
      </c>
    </row>
    <row r="39" spans="3:3" x14ac:dyDescent="0.3">
      <c r="C39">
        <f t="shared" si="2"/>
        <v>6.7148469621877944E-6</v>
      </c>
    </row>
    <row r="40" spans="3:3" x14ac:dyDescent="0.3">
      <c r="C40">
        <f t="shared" si="2"/>
        <v>1.342969392437559E-6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Icecream</vt:lpstr>
      <vt:lpstr>Sheet2</vt:lpstr>
      <vt:lpstr>forecast-sheet</vt:lpstr>
      <vt:lpstr>e-smooth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</dc:creator>
  <cp:lastModifiedBy>George Mount</cp:lastModifiedBy>
  <dcterms:created xsi:type="dcterms:W3CDTF">2020-06-07T19:40:31Z</dcterms:created>
  <dcterms:modified xsi:type="dcterms:W3CDTF">2020-06-07T20:51:52Z</dcterms:modified>
</cp:coreProperties>
</file>