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 name="Feuil1" sheetId="5"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<sst xmlns="http://schemas.openxmlformats.org/spreadsheetml/2006/main" count="561" uniqueCount="357">
  <si>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</si>
  <si>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</si>
  <si>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Beef</t>
  </si>
  <si>
    <t xml:space="preserve">Country :</t>
  </si>
  <si>
    <t xml:space="preserve">Zimbabwe</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</si>
  <si>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</si>
  <si>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</si>
  <si>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</si>
  <si>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</si>
  <si>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</si>
  <si>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</si>
  <si>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</si>
  <si>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</si>
  <si>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</si>
  <si>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The beef value chain is more inclusive than it was in the past, at least for small scale male farmers. They represent the larger group in the beef VC. Nevertheless social inclusion and social sustainability are limited and threatened by different elements: lack of participation in decision making and the low bargaining power for the small scale farmers; the current policies and discourses contributing to discredit cattle multi-functionality and farmers rationalities. As a consequence the economic growth in the VC benefits mainly to abattoirs. 
There is a risk that further beef value chain development may weaken cattle multi-functionality and bring competition in accessing resources for small-livestock holders, i.e. rural women. It is possible to mitigate these risks by supporting cattle producers associations (the national association does not exist anymore), services (to overcome the narrow focus on veterinary issues and especially on FMD), and to support NGOs' work in favour of the inclusion of women. There is a need to get a better understanding of cattle farming systems in areas of resettlement (A1 and A2) and large scale farms, and to identify the opportunities to reinforce the complementarities between these different systems.</t>
  </si>
  <si>
    <t xml:space="preserve">Major Issues</t>
  </si>
  <si>
    <t xml:space="preserve">Land and water rights are a major topic, at national level. They raise complex social and political issues, which confront black and white land owners, small and large scale farmers, conservation and agriculture objectives. The beef value chain is embedded in this complex context. 
Food and nutrition/ livelihoods. The beef VC can contribute to increase food availability (in supplying the domestic market) and accessibility (through income generated). But cattle is also an important source of draft power and manure. Cattle also support family livelihoods through punctual sells (Christmas, start of the school year, droughts periods…). The development of the beef value chain has to take into account this multifunctionality, so as to contribute to support farmers' livelihoods.
Gender. At the moment, women have a minor role in the beef VC. The development of the beef value chain can nevertheless bring opportunities for them. It can also compete with their present activities in livestock (small ruminants, poultry).
</t>
  </si>
  <si>
    <t xml:space="preserve">Risk/Cost of Non-Intervention vs. Benefits</t>
  </si>
  <si>
    <t xml:space="preserve">The value chain is more inclusive that it was in the past. But, in the present context of low bargaining power of cattle farmers, absence of consultation of the stakeholders, non-intervention could jeopardize this inclusiveness. There is a need to face the on-going trends (growing number of taxes and fees -i.e tagging systems- supported by farmers without return); political willingness to restore FMD fencing…).
Without intervention, there is a risk that the multifunctionality of cattle at farms level might be jeopardized by some national policies highly focused on beef as a commodity (cattle versus beef). 
Without external support (from donors and NGOs) it is likely that women will not participate to the development of the beef value chain.
</t>
  </si>
  <si>
    <t xml:space="preserve">Key Mitigating Measures</t>
  </si>
  <si>
    <t xml:space="preserve">Very general measures would benefit to the beef value chain and mitigated risks such as: improved enforcement of international standards on labour rights, land and water rights, elimination of discrimination against women. 
Cattle farmers' have a very low bargaining power in the beef value chain. This could be mitigated by supporting cattle producers' associations at local and national level and by setting up a market information system. This can contribute more fair relation in the beef value chain, in relation with topics such as payment of the fifth quarter, the revision of the grading system, the control of taxes rise and of their use....
Extension services in relation with livestock are highly focused on cattle and health issues. In relation with health issues, means are lacking (in particular for the functioning of the dip tanks) and high attention is given to FMD control. There a need to overcome this vet and FMD bias, in order to adapt to the present beef value chain.
This could be done by developing  more inclusive extension services and livestock policies in relation with 1) species (in order to include women' livestock, i.e. goats and poultry), 2) thematic (not only health but also feeding practices for example), 3) diseases (priority should be given to diseases with high mortality), disease control strategies (in relation with FMD, there is a need also to consider alternatives strategies to zoning and exclusion)
At the present, donors' interventions mainly focus on communal farms. But there is a need to include the other types of farms in the interventions (and in particular the ones in the resettlement areas). This will allow to avoid silo thinking, and to take into account the complementarities (present and potential) between these farms (including with large scale farms) in the functioning of the beef value chain.
</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</si>
  <si>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</si>
  <si>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</si>
  <si>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</si>
  <si>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</si>
  <si>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</si>
  <si>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</si>
  <si>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</si>
  <si>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</si>
  <si>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</si>
  <si>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</si>
  <si>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</si>
  <si>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</si>
  <si>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</si>
  <si>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</si>
  <si>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Workers have a weak position in the value chain: lack of freedom of association, importance of casual works, lack of formal contract (except in large scale abattoirs and feed companies). </t>
  </si>
  <si>
    <t xml:space="preserve">The problem is not specific to the beef VC. In the beef sector, it could be mitigated by  strengthening the workers' committees in the companies (abattoirs, vet drugs and feed companies...)</t>
  </si>
  <si>
    <t xml:space="preserve">↑</t>
  </si>
  <si>
    <t xml:space="preserve">High</t>
  </si>
  <si>
    <t xml:space="preserve">↓</t>
  </si>
  <si>
    <t xml:space="preserve">Workers in the vet drugs companies  are exposed to chemicals with potential health consequences.</t>
  </si>
  <si>
    <t xml:space="preserve">It is not just a problem of protective clothes. The standards for drugs storage should be clarified in the legislation and controlled. </t>
  </si>
  <si>
    <t xml:space="preserve">Relevant issues by other works:  legislation on vet drugs storage, safety in small scale rural abattoirs.</t>
  </si>
  <si>
    <t xml:space="preserve">↔</t>
  </si>
  <si>
    <t xml:space="preserve">Average</t>
  </si>
  <si>
    <t xml:space="preserve">There is a strong risk that investments in the restoration of a foot-and-mouth disease fence will be made without taking into account the "new" land use and users  (compared to the period before the land reform)</t>
  </si>
  <si>
    <t xml:space="preserve">Other options (than zoning) for FMD control should be explored : vaccination, Commodity Based Trade, animal tracking system... </t>
  </si>
  <si>
    <t xml:space="preserve">Participation and consultation are lacking. It can contribute to a low implementabilty of the livestock policies or increasing inequity</t>
  </si>
  <si>
    <t xml:space="preserve">A consultation of people (farmers, local vet services, traders, abattoirs...) should be organized (for example on FMD management options)</t>
  </si>
  <si>
    <t xml:space="preserve">Relevant issue by other works: investigating living conditions in the neighbourhood of abattoirs, in relation with waste management.</t>
  </si>
  <si>
    <t xml:space="preserve">The development of the beef VC can increase the tensions for the use of the grazing areas, in particular where the status (ownership) of these grazing areas is unclear. Restoring the past FMD zoning  could contribute to restore a dualistic animal farming system.</t>
  </si>
  <si>
    <t xml:space="preserve">Donors should invest in  areas of resettlement in order to support mechanisms for land dispute resolution, land securitization, waters points rehabilitation... </t>
  </si>
  <si>
    <t xml:space="preserve">there is a need to better understand the production systems in the large scale commercial farms, and how it is impacted by the recent changes in land policies (opportunities for land renting, 99-years leasing...) and how this could impact the VC in the next future.</t>
  </si>
  <si>
    <t xml:space="preserve">Opportunities for women in the beef VC are limited, and mainly restricted to the production stage at farm level . But as  cattle acquisition is difficult for women, the risk is to exclude women from the direct benefit of a potential beef VC development.</t>
  </si>
  <si>
    <t xml:space="preserve">Rural women should be helped to acquiring their first head of cattle.</t>
  </si>
  <si>
    <t xml:space="preserve">There is a risk that  investments in the beef VC compete with  women activities (e.g. goat raising).  </t>
  </si>
  <si>
    <t xml:space="preserve">Attention should be given that public investement in the beef value chain  can also benefit  for small livestock (e.g. extension services).</t>
  </si>
  <si>
    <t xml:space="preserve">There is a risk for women investing in the beef VC chain to be sidelined  from decisions that might have an impact on their investment.</t>
  </si>
  <si>
    <t xml:space="preserve">The number of women with responsibilities in each  Livestock Development Committee  should be proportionate of the number of women resgistered in this committee (i.e. female "stock card holders") </t>
  </si>
  <si>
    <t xml:space="preserve">The increase in cattle off take could make more difficult  accessing to draught power, for women in particular (and all those who need to rent draft animal).</t>
  </si>
  <si>
    <t xml:space="preserve">cf 4.2</t>
  </si>
  <si>
    <t xml:space="preserve">Cattle are essential for food availiity and accessibility</t>
  </si>
  <si>
    <t xml:space="preserve">It is important to avoid to set up projects or short term policies that would encourage an important destocking (the command livestock programme?) and change herd structure. Herd structure (old animals, high number of female) is adapted and reflects the diversity of cattle functions.  </t>
  </si>
  <si>
    <t xml:space="preserve">In the Livestock and Meat Advisory  Council (LMAC), there is no beef producers' association. (but there is an abattoirs' association, a feed producers' association...). The risk for producers is to be sidelined from decision making in the beef VC </t>
  </si>
  <si>
    <t xml:space="preserve">Incentives should be given for the set up of a producers' association inside LMAC representing their diversity. </t>
  </si>
  <si>
    <t xml:space="preserve">Relevant issue by other works: a cattle producers' association existed in the past. There a need to understand why it has disapeared</t>
  </si>
  <si>
    <t xml:space="preserve">The asymmetry in market information (prices and trends for cattle, feed...) increase the economic risks for farmers.</t>
  </si>
  <si>
    <t xml:space="preserve">A market information systems should be set up for farmers. It coudl be  based on the network of dip tanks. </t>
  </si>
  <si>
    <t xml:space="preserve">Relevant issue for other works: what is the strength of "traditional" associations and arrangements in areas of restlement?</t>
  </si>
  <si>
    <t xml:space="preserve">Housing is said to be problematic for farm workers but the issue is no specific to the beef VC</t>
  </si>
  <si>
    <t xml:space="preserve">Movements of farmers and their herd are more difficult for small scale farmers. The control  is not adapted to the fluidity required for the functionning of the present market chain (many stakholders all over the country) and for strengthening the resilience to the increasing frequency of drought events.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</si>
  <si>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</si>
  <si>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</si>
  <si>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</si>
  <si>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</si>
  <si>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</si>
  <si>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</si>
  <si>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</si>
  <si>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Interviews with companies owners , members of a farm worker's union, the Employement Council,  workers' committee  in an abattoir. ILO report</t>
  </si>
  <si>
    <t xml:space="preserve">For the formal sector (abattoirs, feed companies...) there is a strong legislative framework. Controls are numerous in abattoirs in relation with health and hygien issues. </t>
  </si>
  <si>
    <t xml:space="preserve">Moderate/Low</t>
  </si>
  <si>
    <t xml:space="preserve">1.1.2 Is freedom of association allowed and effective (collective bargaining)?</t>
  </si>
  <si>
    <t xml:space="preserve">interviews with the staff of a farm workers' union. ILO report.</t>
  </si>
  <si>
    <t xml:space="preserve">Not at all</t>
  </si>
  <si>
    <t xml:space="preserve">Freedom of association is problematic in the context of Zimbabwe, including in the agriculture sector (but not specific to the beef sector). </t>
  </si>
  <si>
    <t xml:space="preserve">1.1.3 To what extent do workers benefit from enforceable and fair contracts </t>
  </si>
  <si>
    <t xml:space="preserve">Interview with the executive director of the Employment Council and with the staff of a farm workers' union</t>
  </si>
  <si>
    <t xml:space="preserve">Most workers in the value chain are communal farmers self-employed. For contract jobs, there are relatively fair contracts in the abattoirs. For informal jobs, there are many problems but they are not specfic to the beef value chain. </t>
  </si>
  <si>
    <t xml:space="preserve">n/a</t>
  </si>
  <si>
    <t xml:space="preserve">1.1.4 To what extent are risks of forced labour in any segment of the value chain minimised?</t>
  </si>
  <si>
    <t xml:space="preserve">interview with the staff of a farm workers' union. ILO report.</t>
  </si>
  <si>
    <t xml:space="preserve">No evidence of forced labour </t>
  </si>
  <si>
    <t xml:space="preserve">1.1.5 To what extent are any risks of discrimination in employment for specific categories of the population minimised? </t>
  </si>
  <si>
    <t xml:space="preserve">No evidence of discrimination.</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</si>
  <si>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</si>
  <si>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</si>
  <si>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</si>
  <si>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</si>
  <si>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</si>
  <si>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Interviews with teachers and a Focus Group Discussion (FGD) with pupils in Chiredzi District</t>
  </si>
  <si>
    <t xml:space="preserve">Children may be involved in familial herding and milking but there is no evidence of any negative impact on shool attendance </t>
  </si>
  <si>
    <t xml:space="preserve">Cf: Guidance</t>
  </si>
  <si>
    <t xml:space="preserve">1.2.2 Are children protected from exposure to harmful jobs?</t>
  </si>
  <si>
    <t xml:space="preserve">Accidents related to cattle are rare</t>
  </si>
  <si>
    <t xml:space="preserve">1.3 Job safety</t>
  </si>
  <si>
    <t xml:space="preserve">1.3.1 Degree of protection from accidents and health damages (in any segment of the value chain)?</t>
  </si>
  <si>
    <t xml:space="preserve">Interviews with the staff of the  Hospital in Chiredzi, companies owners , farm workers' union, Employment Council, dip tank attendants and one representant of a workers' committee in an abattoir.</t>
  </si>
  <si>
    <t xml:space="preserve">Working conditons in large sacle commercial abattoirs are good but the situation is probably more problematic in vet drugs companies : workers in charge of storage and repackaging are exposed to chemicals</t>
  </si>
  <si>
    <t xml:space="preserve">1.4 Attractiveness</t>
  </si>
  <si>
    <t xml:space="preserve">1.4.1 To what extent are remunerations in accordance with local standards?</t>
  </si>
  <si>
    <t xml:space="preserve">Interviews with  the executive director of the Employement Council (EC), companies' owners, farmers and one representant of a workers' committee  in an abattoir.</t>
  </si>
  <si>
    <t xml:space="preserve">Wages in agriculture are low compared to the poverty line and to wages  in other economic sectors. Wages in agroindustries (i.e. abbattoirs) are more attractive and above the official mimimum wage for the sector.</t>
  </si>
  <si>
    <t xml:space="preserve">1.4.2 Are conditions of activities attractive for youth?</t>
  </si>
  <si>
    <t xml:space="preserve">FGD with pupils in Chiredzi. Interview with the representative of workers committee in an abattoir.</t>
  </si>
  <si>
    <t xml:space="preserve">Children value cattle rearing and consider it as an attractive job</t>
  </si>
  <si>
    <t xml:space="preserve">2. LAND &amp; WATER RIGHTS</t>
  </si>
  <si>
    <t xml:space="preserve">2.1 Adherence to VGGT </t>
  </si>
  <si>
    <t xml:space="preserve">2.1.1 Do the companies/institutions involved in the value chain declare adhering to the VGGT?</t>
  </si>
  <si>
    <t xml:space="preserve">Interviews with companies' owners.</t>
  </si>
  <si>
    <t xml:space="preserve">Land dispute is a crucial issue in the country but Zimbabwe has not  engaged  in the principles established by the VGGT . Private companies do not refer to VGGT</t>
  </si>
  <si>
    <t xml:space="preserve">2.1.2 If large scale investments for land aquisition are at stake, do the involved companies/institutions apply the 'Guide to due diligence of agribusiness projects that affect land and property rights'?</t>
  </si>
  <si>
    <t xml:space="preserve">Previous studies and reports.</t>
  </si>
  <si>
    <t xml:space="preserve">Different projects in the past have affected and still affect land and water rights, and with consequences on  cattle management, such as: the fast track land reform, the park and wildlife management, and the FMD zoning. They have been conducted with no consideration of the principles exposed in the Guide . </t>
  </si>
  <si>
    <t xml:space="preserve">2.2 Transparency, participation and consultation</t>
  </si>
  <si>
    <t xml:space="preserve">2.2.1  Level of prior disclosure of project related information to local stakeholders?</t>
  </si>
  <si>
    <t xml:space="preserve">Previous studies and reports. FGD with farmers</t>
  </si>
  <si>
    <t xml:space="preserve">Projects and policies are implemenetd without local consultation and information.</t>
  </si>
  <si>
    <t xml:space="preserve">2.2.2 Level of accessibility of intervention policies, laws, procedures and decisions to all stakeholders of the value chain?</t>
  </si>
  <si>
    <t xml:space="preserve">Previous studies and reports. Interviews at Ministry of Agriculture, Dir of Vet Services, Farmer's Unions, Commodities Associations...</t>
  </si>
  <si>
    <t xml:space="preserve">Policies, laws and procedure are numerous and complex. In the present context of political changes (with Mugabe departure), there is a high uncertainty for all stakeholders on what will be the next orientations in agriculture and livestock policies.</t>
  </si>
  <si>
    <t xml:space="preserve">2.2.3  Level of participation and consultation of all individuals and groups in the decision-making process? </t>
  </si>
  <si>
    <t xml:space="preserve">Previous studies and reports. Interviews at Ministry of Agriculture, Dir of Vet Services, Farmers Unions, Livestock and Meat Advisory Council.</t>
  </si>
  <si>
    <t xml:space="preserve">the different options for livestock policies are not exposed and discussed. For example, an ambitious "Command livestock programme"  has been annouced by the Government but no one knows exactly what is the content and how it will be implemented and funded.  </t>
  </si>
  <si>
    <t xml:space="preserve">2.2.4 To what extent prior consent of those affected by the decisions was reached? </t>
  </si>
  <si>
    <t xml:space="preserve">see above</t>
  </si>
  <si>
    <t xml:space="preserve">2.3  Equity,compensation and justice</t>
  </si>
  <si>
    <t xml:space="preserve">2.3.1  Do the locally applied rules promote secure and equitable tenure rights or access to land and water?</t>
  </si>
  <si>
    <t xml:space="preserve">reports.</t>
  </si>
  <si>
    <t xml:space="preserve">The 2000 Land reform contributed to a more equitable access to land and has allowed  the involvement of new smallholders in the beef value chain. But the securitization of tenure rights is still to be done.</t>
  </si>
  <si>
    <t xml:space="preserve">2.3.2 In case disruption of livelihoods is expected, have alternative strategies been considered?</t>
  </si>
  <si>
    <t xml:space="preserve">Interviews at  Employment Council,  Farm workers' union</t>
  </si>
  <si>
    <t xml:space="preserve">The process of compensation for evicted farm workers (the "retrenchment package") is still uncompleted</t>
  </si>
  <si>
    <t xml:space="preserve">2.3.3 Where expropriation is indispensable: is a system for ensuring fair and prompt compensation in place (in accordance with the national law and publically acknowledged as being fair)?  </t>
  </si>
  <si>
    <t xml:space="preserve">Interviews at Empl. Council,  Farmers' Union,  and Farm Workers' Union</t>
  </si>
  <si>
    <t xml:space="preserve">Compensation of the past large cattle farms  owners  is still a pending and sensitive  issue</t>
  </si>
  <si>
    <t xml:space="preserve">2.3.4 Are there provisions foreseen to address stakeholder complains and for arbitration of possible conflicts caused by value chain investments?</t>
  </si>
  <si>
    <t xml:space="preserve">Recently a "Land Commmision Bill" has been set up but with no concrete effects yet visible.</t>
  </si>
  <si>
    <t xml:space="preserve">3. GENDER EQUALITY</t>
  </si>
  <si>
    <t xml:space="preserve">3.1 Economic activities</t>
  </si>
  <si>
    <t xml:space="preserve">3.1.1 Are risks of women being excluded from certain segments of the value chain minimised?</t>
  </si>
  <si>
    <t xml:space="preserve">Focus group discussion (FGD) with women. Interviews with companies' owners and NGO project managers.</t>
  </si>
  <si>
    <t xml:space="preserve">Women participation in the value chain is low. But the different projects (i.e. pen fattening) encourage actively their participation.</t>
  </si>
  <si>
    <t xml:space="preserve">3.1.2 To what extent are women active in the value chain (as producers, processors, workers, traders…)? </t>
  </si>
  <si>
    <t xml:space="preserve">FGD with women. Interviews with companies' owners</t>
  </si>
  <si>
    <t xml:space="preserve">According to the local social norms, cattle is a male activity. Women are involved at farm level.  At other stages of the VC (abattoirs, feed companies...) their presence is very limited and  mainly in  laundry, canteen, administration department... </t>
  </si>
  <si>
    <t xml:space="preserve">3.2 Access to resources and services</t>
  </si>
  <si>
    <t xml:space="preserve">3.2.1 Do women have ownership of assets (other than land)?</t>
  </si>
  <si>
    <t xml:space="preserve">FGD with women. National statistics</t>
  </si>
  <si>
    <t xml:space="preserve">Rural women own mainly goats</t>
  </si>
  <si>
    <t xml:space="preserve">3.2.2 Do women have equal land rights as men?</t>
  </si>
  <si>
    <t xml:space="preserve">Reports,  national  statistics</t>
  </si>
  <si>
    <t xml:space="preserve">Despite a legislative framework in favour of women rights, women are still highly discriminate by the traditional practices and have been sidelined by the last land reform. </t>
  </si>
  <si>
    <t xml:space="preserve">3.2.3 Do women have access to credit?</t>
  </si>
  <si>
    <t xml:space="preserve">FGD with women, national stat.</t>
  </si>
  <si>
    <t xml:space="preserve">very low since access to credit depends on land and cattle ownership for securing loans. </t>
  </si>
  <si>
    <t xml:space="preserve">3.2.4 Do women have access to other services (extension services, inputs…)? </t>
  </si>
  <si>
    <t xml:space="preserve">Interviews with local vet. services </t>
  </si>
  <si>
    <t xml:space="preserve">Livestock extension services are focused on men' cattle to the detriment of women' goats. Women might nevertheless benefit indirectly from these services.</t>
  </si>
  <si>
    <t xml:space="preserve">3.3 Decision making</t>
  </si>
  <si>
    <t xml:space="preserve">3.3.1 To what extent do women take part in the decisions related to production?</t>
  </si>
  <si>
    <t xml:space="preserve">FGD with women</t>
  </si>
  <si>
    <t xml:space="preserve">women are littel involved in cattle production.</t>
  </si>
  <si>
    <t xml:space="preserve">3.3.2 To what extent are women autonomous in the organisation of their work?</t>
  </si>
  <si>
    <t xml:space="preserve">nothing specific to the beef value chain</t>
  </si>
  <si>
    <t xml:space="preserve">3.3.3 Do women have control over income?</t>
  </si>
  <si>
    <t xml:space="preserve">women have controled on milk income</t>
  </si>
  <si>
    <t xml:space="preserve">3.3.4 Do women earn independent income?</t>
  </si>
  <si>
    <t xml:space="preserve">women in the fed lot groups have their own income</t>
  </si>
  <si>
    <t xml:space="preserve">3.2.5 Do women take part in decisions on the purchase, sale or transfer of assets?</t>
  </si>
  <si>
    <t xml:space="preserve">low participation in accordance with local norms</t>
  </si>
  <si>
    <t xml:space="preserve">3.4 Leadership and empowerment</t>
  </si>
  <si>
    <t xml:space="preserve">3.4.1 Are women members of groups, trade unions, farmers' organisations?</t>
  </si>
  <si>
    <t xml:space="preserve">FGD with women. Nat. Statistic</t>
  </si>
  <si>
    <t xml:space="preserve">In the organisations related to livestock (i.e. Livestock Development Committe), women are few</t>
  </si>
  <si>
    <t xml:space="preserve">3.4.2 Do women have leadership positions within the organisations they are part of? </t>
  </si>
  <si>
    <t xml:space="preserve">Women occupy the  trustworthy function of treasurier (e.g. in the Livestock Development Committee)</t>
  </si>
  <si>
    <t xml:space="preserve">3.4.3 Do women have the power to influence services, territorial power and policy decision making? </t>
  </si>
  <si>
    <t xml:space="preserve">women are litte represented in the decision bodies </t>
  </si>
  <si>
    <t xml:space="preserve">3.4.4 Do women speak in public?</t>
  </si>
  <si>
    <t xml:space="preserve">our own observations from one FGD with farmers (male and female), and other interviews (Veterinary  staff, research institutes)</t>
  </si>
  <si>
    <t xml:space="preserve"> women (farmers, animal health workers, researchers)  hardly speak in a mixed group (male and female).</t>
  </si>
  <si>
    <t xml:space="preserve">3.5 Hardship and division of labour</t>
  </si>
  <si>
    <t xml:space="preserve">3.5.1 To what extent are the overall work loads of men and women equal (including domestic work and child care)?</t>
  </si>
  <si>
    <t xml:space="preserve">reports</t>
  </si>
  <si>
    <t xml:space="preserve">Please add justification.</t>
  </si>
  <si>
    <t xml:space="preserve">3.5.2 Are risks of women being subject to strenuous work minimised (e.g. using labour saving technologies…)?</t>
  </si>
  <si>
    <t xml:space="preserve">Access to cattle draft power is more difficult for women.</t>
  </si>
  <si>
    <t xml:space="preserve">4. FOOD AND NUTRITION SECURITY</t>
  </si>
  <si>
    <t xml:space="preserve">4.1 Availability of food </t>
  </si>
  <si>
    <t xml:space="preserve">4.1.1 Does the local production of food increase?
</t>
  </si>
  <si>
    <t xml:space="preserve">National statistics</t>
  </si>
  <si>
    <t xml:space="preserve">The production (beef meat) supplies the national market (no export) and increases national food availability.  Rural markets are supplied by low quality meat (offals and lower grade of caracass)</t>
  </si>
  <si>
    <t xml:space="preserve">4.1.2 Are food supplies increasing on local markets? 
</t>
  </si>
  <si>
    <t xml:space="preserve">Previous studies, interviews with farmers</t>
  </si>
  <si>
    <t xml:space="preserve">As a source of draft power, cattle  increase labour productivity and yield.</t>
  </si>
  <si>
    <t xml:space="preserve">4.2 Accessibility of food </t>
  </si>
  <si>
    <t xml:space="preserve">4.2.1 Do people have more income to allocate to food?  </t>
  </si>
  <si>
    <t xml:space="preserve">Focus group discussion (FGD) with women. Reports</t>
  </si>
  <si>
    <t xml:space="preserve">Milk in surplus is sold and the money is used to buy food for the household.</t>
  </si>
  <si>
    <t xml:space="preserve">4.2.2 Are (relative) consumers food prices decreasing? </t>
  </si>
  <si>
    <t xml:space="preserve">Observations of prices  in two supermarkets. FGD with women. Interviews with butchers</t>
  </si>
  <si>
    <t xml:space="preserve">Beef meat is expensive compared to poultry meat, except for offals. Low income consumers mainly consume beef offals.</t>
  </si>
  <si>
    <t xml:space="preserve">4.3 Utilisation and nutritional adequacy </t>
  </si>
  <si>
    <r>
      <rPr>
        <sz val="11"/>
        <rFont val="Arial"/>
        <family val="2"/>
        <charset val="1"/>
      </rPr>
      <t xml:space="preserve">4.3.1 Is the nutritional quality of available food improving?  
</t>
    </r>
  </si>
  <si>
    <t xml:space="preserve">Beef value chain development can contribute to increase micronutrients and protein intakes.</t>
  </si>
  <si>
    <t xml:space="preserve">4.3.2 Are nutritional practices being improved?</t>
  </si>
  <si>
    <t xml:space="preserve">Current diet diversity is very low for most of the consumers. Meat and milk consumption can improve it.</t>
  </si>
  <si>
    <t xml:space="preserve">4.3.3 Is dietary diversity increased?</t>
  </si>
  <si>
    <t xml:space="preserve">see 4.3.2</t>
  </si>
  <si>
    <t xml:space="preserve">4.4 Stability </t>
  </si>
  <si>
    <t xml:space="preserve">4.4.1 Is risk of periodic food shortage for household reduced?</t>
  </si>
  <si>
    <t xml:space="preserve">FGD with farmers</t>
  </si>
  <si>
    <t xml:space="preserve">cattle ownership contributes to increase farm resilience</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</si>
  <si>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</si>
  <si>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</si>
  <si>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</si>
  <si>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</si>
  <si>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Interviews with the staff of a farm workers' union, farmers' unions (GAPWUZ, CFU, ZFU, ZNFU) and  commodities association (LMAC, Stock feed manufactures). </t>
  </si>
  <si>
    <t xml:space="preserve">There is no cattle farmer's association at national level. Small scale farmers do not feel represented by the national Farmers' Unions. In the value chain,  commodities associations (abattoirs, feed) are more organized</t>
  </si>
  <si>
    <t xml:space="preserve">5.1.2 How inclusive is group/cooperative membership?</t>
  </si>
  <si>
    <t xml:space="preserve">Interview with members of a  Livestock Development Committe and  of a pen fattening group.</t>
  </si>
  <si>
    <t xml:space="preserve">5.1.3 Do groups have representative and accountable leadership? </t>
  </si>
  <si>
    <t xml:space="preserve">see 5,1,1</t>
  </si>
  <si>
    <t xml:space="preserve">5.1.4 Are farmer groups, cooperatives and associations able to negotiate in input or output markets?</t>
  </si>
  <si>
    <t xml:space="preserve">Interviews with the staff of farmers' unions (CFU, ZFU, ZNFU) and  commodities association (LMAC, Stock feed manufactures). ILO report.</t>
  </si>
  <si>
    <t xml:space="preserve">As beef production relies on a large number of small scale farms, is not concentrated (nor in time, nor in space) it is difficult for farmers to organize and negociate wtith output  markets.(input market is limited)</t>
  </si>
  <si>
    <t xml:space="preserve">5.2 Information and confidence</t>
  </si>
  <si>
    <t xml:space="preserve">5.2.1 Do farmers in the value chain have access to information on agricultural practices, agricultural policies, and market prices? </t>
  </si>
  <si>
    <t xml:space="preserve">5.2.2 To what extent is the relation between value chain actors perceived as trustworthy?</t>
  </si>
  <si>
    <t xml:space="preserve">All the interviews with the different stakeholders</t>
  </si>
  <si>
    <t xml:space="preserve">5.3 Social involvement</t>
  </si>
  <si>
    <t xml:space="preserve">5.3.1 Do communities participate in decisions that impact their livelihood? </t>
  </si>
  <si>
    <t xml:space="preserve">Farmers' unions are not strong enough to obtain the payment of the fifth quarter and the revision of the carcass grading system. This affects the economic margin of producers and their vulnerability to economic risks</t>
  </si>
  <si>
    <t xml:space="preserve">5.3.2 Are there actions to ensure respect of traditional knowledge and resources?</t>
  </si>
  <si>
    <t xml:space="preserve">5.3.3 Is there participation in voluntary communal activities for benefit of the community </t>
  </si>
  <si>
    <t xml:space="preserve">Women are mainly involved in communal actvities in relation with education and health</t>
  </si>
  <si>
    <t xml:space="preserve">6. LIVING CONDITIONS</t>
  </si>
  <si>
    <t xml:space="preserve">6.1 Health services</t>
  </si>
  <si>
    <t xml:space="preserve">6.1.1 Do households have access to health facilities?</t>
  </si>
  <si>
    <t xml:space="preserve">National statistics. Interview with the staff of a workers' union</t>
  </si>
  <si>
    <t xml:space="preserve">poor conditions but not specific to beef sector</t>
  </si>
  <si>
    <t xml:space="preserve">6.1.2 Do households have access to health services?</t>
  </si>
  <si>
    <t xml:space="preserve">National statistics. Interviews with  Employment Council director and companies owners</t>
  </si>
  <si>
    <t xml:space="preserve">formal employements in the commercial sector give access to health insurance</t>
  </si>
  <si>
    <t xml:space="preserve">6.1.3  Are health services affordable for households?</t>
  </si>
  <si>
    <t xml:space="preserve">6.2 Housing</t>
  </si>
  <si>
    <t xml:space="preserve">6.2.1 Do households have access to good quality accomodations?</t>
  </si>
  <si>
    <t xml:space="preserve">National statistisc. Interview with the staff of a workers union.</t>
  </si>
  <si>
    <t xml:space="preserve">poor access but not specific to the beef value chain</t>
  </si>
  <si>
    <t xml:space="preserve">6.2.2 Do households have access to good quality water and sanitation facilities? </t>
  </si>
  <si>
    <t xml:space="preserve">National statistics. </t>
  </si>
  <si>
    <t xml:space="preserve">6.3 Education and training</t>
  </si>
  <si>
    <t xml:space="preserve">6.3.1 Is primary education accessible to households?</t>
  </si>
  <si>
    <t xml:space="preserve">National statistics. Focus group discussions and interviews with farmers</t>
  </si>
  <si>
    <t xml:space="preserve">cattle income is used to pay school fees</t>
  </si>
  <si>
    <t xml:space="preserve">6.3.2 Are secondary and/or vocational education accessible to households?</t>
  </si>
  <si>
    <t xml:space="preserve">National statistics. Focus groups and interviews with farmers</t>
  </si>
  <si>
    <t xml:space="preserve">6.3.3 Existence and quality of in-service vocational training provided by the investors in the value chain?
</t>
  </si>
  <si>
    <t xml:space="preserve">Interviews with  Vet Services and abattoirs' owners</t>
  </si>
  <si>
    <t xml:space="preserve">no specific vocational training. Workers learn by doing.</t>
  </si>
  <si>
    <t xml:space="preserve">6.4 Mobility ??????</t>
  </si>
  <si>
    <t xml:space="preserve">6.4.1  labour migration</t>
  </si>
  <si>
    <t xml:space="preserve">Remittances contribute to buy cattle.</t>
  </si>
  <si>
    <t xml:space="preserve">6.4.2 animal </t>
  </si>
  <si>
    <t xml:space="preserve">Interviews with farmers, vet services, abattoirs </t>
  </si>
  <si>
    <t xml:space="preserve">There are numerous contols of cattle  movement with numerous fees to be paid. These controls are supposed to limit theft and diseases spreading.  But they encourage corruption. They also limit trade options and  the mobility required in a grazing systems submitted to regular droughts periods.</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</si>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</sst>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15" fillId="0" borderId="32" xfId="0" applyFont="true" applyBorder="true" applyAlignment="true" applyProtection="true">
      <alignment horizontal="general" vertical="top" textRotation="0" wrapText="tru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40">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2.6</c:v>
                </c:pt>
                <c:pt idx="1">
                  <c:v>1.25</c:v>
                </c:pt>
                <c:pt idx="2">
                  <c:v>1.87</c:v>
                </c:pt>
                <c:pt idx="3">
                  <c:v>3.75</c:v>
                </c:pt>
                <c:pt idx="4">
                  <c:v>1.91666666666667</c:v>
                </c:pt>
                <c:pt idx="5">
                  <c:v>2.16666666666667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56697008"/>
        <c:axId val="77838100"/>
      </c:radarChart>
      <c:catAx>
        <c:axId val="56697008"/>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77838100"/>
        <c:crosses val="autoZero"/>
        <c:auto val="1"/>
        <c:lblAlgn val="ctr"/>
        <c:lblOffset val="100"/>
        <c:noMultiLvlLbl val="0"/>
      </c:catAx>
      <c:valAx>
        <c:axId val="77838100"/>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697008"/>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296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10" activePane="bottomLeft" state="frozen"/>
      <selection pane="topLeft" activeCell="A1" activeCellId="0" sqref="A1"/>
      <selection pane="bottomLeft" activeCell="A22" activeCellId="0" sqref="A2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43187</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6</v>
      </c>
      <c r="B12" s="19"/>
      <c r="C12" s="20" t="s">
        <v>7</v>
      </c>
      <c r="D12" s="20"/>
      <c r="E12" s="21" t="s">
        <v>8</v>
      </c>
      <c r="F12" s="22" t="s">
        <v>9</v>
      </c>
      <c r="G12" s="23" t="str">
        <f aca="false">Register!H3</f>
        <v>../../20..</v>
      </c>
    </row>
    <row r="13" customFormat="false" ht="13.5" hidden="false" customHeight="false" outlineLevel="0" collapsed="false">
      <c r="A13" s="19"/>
      <c r="B13" s="19"/>
      <c r="C13" s="24" t="s">
        <v>10</v>
      </c>
      <c r="D13" s="25" t="s">
        <v>11</v>
      </c>
      <c r="E13" s="21"/>
      <c r="F13" s="26" t="s">
        <v>10</v>
      </c>
      <c r="G13" s="27" t="s">
        <v>11</v>
      </c>
      <c r="I13" s="28" t="s">
        <v>12</v>
      </c>
    </row>
    <row r="14" customFormat="false" ht="15" hidden="false" customHeight="false" outlineLevel="0" collapsed="false">
      <c r="A14" s="29" t="str">
        <f aca="false">Register!A5</f>
        <v>1. WORKING CONDITIONS</v>
      </c>
      <c r="B14" s="29"/>
      <c r="C14" s="30" t="str">
        <f aca="false">Register!C10</f>
        <v>Substantial</v>
      </c>
      <c r="D14" s="31" t="n">
        <f aca="false">Register!B10</f>
        <v>2.6</v>
      </c>
      <c r="E14" s="32" t="str">
        <f aca="false">Register!D10</f>
        <v>↑</v>
      </c>
      <c r="F14" s="33" t="str">
        <f aca="false">Register!I10</f>
        <v>Not at all</v>
      </c>
      <c r="G14" s="34" t="n">
        <f aca="false">Register!H10</f>
        <v>0</v>
      </c>
      <c r="I14" s="35" t="e">
        <f aca="false">register!#ref!</f>
        <v>#NAME?</v>
      </c>
    </row>
    <row r="15" customFormat="false" ht="15" hidden="false" customHeight="false" outlineLevel="0" collapsed="false">
      <c r="A15" s="36" t="str">
        <f aca="false">Register!A11</f>
        <v>2. LAND &amp; WATER RIGHTS</v>
      </c>
      <c r="B15" s="36"/>
      <c r="C15" s="37" t="str">
        <f aca="false">Register!C15</f>
        <v>Not at all</v>
      </c>
      <c r="D15" s="38" t="n">
        <f aca="false">Register!B15</f>
        <v>1.25</v>
      </c>
      <c r="E15" s="39" t="str">
        <f aca="false">Register!D15</f>
        <v>↑</v>
      </c>
      <c r="F15" s="40" t="str">
        <f aca="false">Register!I15</f>
        <v>Not at all</v>
      </c>
      <c r="G15" s="41" t="n">
        <f aca="false">Register!H15</f>
        <v>0</v>
      </c>
      <c r="I15" s="42" t="e">
        <f aca="false">register!#ref!</f>
        <v>#NAME?</v>
      </c>
    </row>
    <row r="16" customFormat="false" ht="15" hidden="false" customHeight="false" outlineLevel="0" collapsed="false">
      <c r="A16" s="43" t="str">
        <f aca="false">Register!A16</f>
        <v>3. GENDER EQUALITY</v>
      </c>
      <c r="B16" s="43"/>
      <c r="C16" s="37" t="str">
        <f aca="false">Register!C22</f>
        <v>Moderate/Low</v>
      </c>
      <c r="D16" s="38" t="n">
        <f aca="false">Register!B22</f>
        <v>1.87</v>
      </c>
      <c r="E16" s="39" t="str">
        <f aca="false">Register!D22</f>
        <v>↑</v>
      </c>
      <c r="F16" s="40" t="str">
        <f aca="false">Register!I22</f>
        <v>Not at all</v>
      </c>
      <c r="G16" s="41" t="n">
        <f aca="false">Register!H22</f>
        <v>0</v>
      </c>
      <c r="I16" s="42" t="e">
        <f aca="false">register!#ref!</f>
        <v>#NAME?</v>
      </c>
    </row>
    <row r="17" customFormat="false" ht="15" hidden="false" customHeight="false" outlineLevel="0" collapsed="false">
      <c r="A17" s="44" t="str">
        <f aca="false">Register!A23</f>
        <v>4. FOOD AND NUTRITION SECURITY</v>
      </c>
      <c r="B17" s="44"/>
      <c r="C17" s="37" t="str">
        <f aca="false">Register!C28</f>
        <v>High</v>
      </c>
      <c r="D17" s="38" t="n">
        <f aca="false">Register!B28</f>
        <v>3.75</v>
      </c>
      <c r="E17" s="39" t="str">
        <f aca="false">Register!D28</f>
        <v>↑</v>
      </c>
      <c r="F17" s="40" t="str">
        <f aca="false">Register!I28</f>
        <v>Not at all</v>
      </c>
      <c r="G17" s="41" t="n">
        <f aca="false">Register!H28</f>
        <v>0</v>
      </c>
      <c r="I17" s="42" t="e">
        <f aca="false">register!#ref!</f>
        <v>#NAME?</v>
      </c>
    </row>
    <row r="18" customFormat="false" ht="15" hidden="false" customHeight="false" outlineLevel="0" collapsed="false">
      <c r="A18" s="45" t="str">
        <f aca="false">Register!A29</f>
        <v>5. SOCIAL CAPITAL</v>
      </c>
      <c r="B18" s="45"/>
      <c r="C18" s="37" t="str">
        <f aca="false">Register!C33</f>
        <v>Moderate/Low</v>
      </c>
      <c r="D18" s="46" t="n">
        <f aca="false">Register!B33</f>
        <v>1.91666666666667</v>
      </c>
      <c r="E18" s="39" t="str">
        <f aca="false">Register!D33</f>
        <v>↑</v>
      </c>
      <c r="F18" s="47" t="str">
        <f aca="false">Register!I33</f>
        <v>Not at all</v>
      </c>
      <c r="G18" s="41" t="n">
        <f aca="false">Register!H33</f>
        <v>0</v>
      </c>
      <c r="I18" s="48"/>
    </row>
    <row r="19" customFormat="false" ht="15.75" hidden="false" customHeight="false" outlineLevel="0" collapsed="false">
      <c r="A19" s="49" t="str">
        <f aca="false">Register!A34</f>
        <v>6. LIVING CONDITIONS</v>
      </c>
      <c r="B19" s="49"/>
      <c r="C19" s="50" t="str">
        <f aca="false">Register!C39</f>
        <v>Moderate/Low</v>
      </c>
      <c r="D19" s="51" t="n">
        <f aca="false">Register!B39</f>
        <v>2.16666666666667</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13</v>
      </c>
      <c r="B21" s="61"/>
      <c r="C21" s="61"/>
      <c r="D21" s="61"/>
      <c r="E21" s="61"/>
      <c r="F21" s="61"/>
      <c r="G21" s="61"/>
    </row>
    <row r="22" customFormat="false" ht="107.25" hidden="false" customHeight="true" outlineLevel="0" collapsed="false">
      <c r="A22" s="62" t="s">
        <v>14</v>
      </c>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15</v>
      </c>
      <c r="B24" s="63"/>
      <c r="C24" s="63"/>
      <c r="D24" s="63"/>
      <c r="E24" s="63"/>
      <c r="F24" s="63"/>
      <c r="G24" s="63"/>
    </row>
    <row r="25" customFormat="false" ht="105.75" hidden="false" customHeight="true" outlineLevel="0" collapsed="false">
      <c r="A25" s="62" t="s">
        <v>16</v>
      </c>
      <c r="B25" s="62"/>
      <c r="C25" s="62"/>
      <c r="D25" s="62"/>
      <c r="E25" s="62"/>
      <c r="F25" s="62"/>
      <c r="G25" s="62"/>
    </row>
    <row r="26" customFormat="false" ht="13.5" hidden="false" customHeight="false" outlineLevel="0" collapsed="false">
      <c r="A26" s="63" t="s">
        <v>17</v>
      </c>
      <c r="B26" s="63"/>
      <c r="C26" s="63"/>
      <c r="D26" s="63"/>
      <c r="E26" s="63"/>
      <c r="F26" s="63"/>
      <c r="G26" s="63"/>
    </row>
    <row r="27" customFormat="false" ht="83.25" hidden="false" customHeight="true" outlineLevel="0" collapsed="false">
      <c r="A27" s="64" t="s">
        <v>18</v>
      </c>
      <c r="B27" s="64"/>
      <c r="C27" s="64"/>
      <c r="D27" s="64"/>
      <c r="E27" s="64"/>
      <c r="F27" s="64"/>
      <c r="G27" s="64"/>
    </row>
    <row r="28" customFormat="false" ht="13.5" hidden="false" customHeight="false" outlineLevel="0" collapsed="false">
      <c r="A28" s="63" t="s">
        <v>19</v>
      </c>
      <c r="B28" s="63"/>
      <c r="C28" s="63"/>
      <c r="D28" s="63"/>
      <c r="E28" s="63"/>
      <c r="F28" s="63"/>
      <c r="G28" s="63"/>
    </row>
    <row r="29" customFormat="false" ht="83.25" hidden="false" customHeight="true" outlineLevel="0" collapsed="false">
      <c r="A29" s="62" t="s">
        <v>20</v>
      </c>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8E3BB5D1-9EEF-4B55-9D27-C3105EE980D0}">
            <xm:f>Register!$L$6</xm:f>
            <x14:dxf>
              <fill>
                <patternFill>
                  <bgColor rgb="FFFF0000"/>
                </patternFill>
              </fill>
            </x14:dxf>
          </x14:cfRule>
          <x14:cfRule type="cellIs" priority="7" operator="equal" id="{7ED080DD-11F8-4A75-B74E-9D141E4F504E}">
            <xm:f>Register!$L$5</xm:f>
            <x14:dxf>
              <fill>
                <patternFill>
                  <bgColor rgb="FFFFC000"/>
                </patternFill>
              </fill>
            </x14:dxf>
          </x14:cfRule>
          <x14:cfRule type="cellIs" priority="8" operator="equal" id="{253766D0-A8AB-4F6A-AB30-316297A31DE7}">
            <xm:f>Register!$L$4</xm:f>
            <x14:dxf>
              <fill>
                <patternFill>
                  <bgColor rgb="FF92D050"/>
                </patternFill>
              </fill>
            </x14:dxf>
          </x14:cfRule>
          <x14:cfRule type="cellIs" priority="9" operator="equal" id="{55BA8EF0-F7C9-4540-9946-E374431CA743}">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pane xSplit="0" ySplit="4" topLeftCell="A5" activePane="bottomLeft" state="frozen"/>
      <selection pane="topLeft" activeCell="A1" activeCellId="0" sqref="A1"/>
      <selection pane="bottomLeft" activeCell="G30" activeCellId="0" sqref="G30"/>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2" customFormat="true" ht="27.75" hidden="false" customHeight="true" outlineLevel="0" collapsed="false">
      <c r="A1" s="66" t="str">
        <f aca="false">Profile!F1</f>
        <v>Beef</v>
      </c>
      <c r="B1" s="66"/>
      <c r="C1" s="67" t="s">
        <v>21</v>
      </c>
      <c r="D1" s="68" t="str">
        <f aca="false">Profile!E2</f>
        <v>Zimbabwe</v>
      </c>
      <c r="E1" s="68"/>
      <c r="F1" s="69" t="s">
        <v>22</v>
      </c>
      <c r="G1" s="70" t="n">
        <f aca="false">Profile!B3</f>
        <v>43187</v>
      </c>
      <c r="H1" s="71" t="s">
        <v>23</v>
      </c>
      <c r="I1" s="71"/>
      <c r="M1" s="73"/>
    </row>
    <row r="2" s="72" customFormat="true" ht="10.5" hidden="false" customHeight="true" outlineLevel="0" collapsed="false">
      <c r="A2" s="74" t="s">
        <v>24</v>
      </c>
      <c r="B2" s="75" t="s">
        <v>11</v>
      </c>
      <c r="C2" s="76" t="s">
        <v>10</v>
      </c>
      <c r="D2" s="77" t="s">
        <v>8</v>
      </c>
      <c r="E2" s="78" t="s">
        <v>25</v>
      </c>
      <c r="F2" s="77" t="s">
        <v>26</v>
      </c>
      <c r="G2" s="79" t="s">
        <v>27</v>
      </c>
      <c r="H2" s="71" t="s">
        <v>28</v>
      </c>
      <c r="I2" s="71"/>
      <c r="M2" s="73"/>
    </row>
    <row r="3" s="73" customFormat="true" ht="13.5" hidden="false" customHeight="true" outlineLevel="0" collapsed="false">
      <c r="A3" s="74"/>
      <c r="B3" s="75"/>
      <c r="C3" s="76"/>
      <c r="D3" s="77"/>
      <c r="E3" s="78"/>
      <c r="F3" s="77"/>
      <c r="G3" s="79"/>
      <c r="H3" s="80" t="s">
        <v>29</v>
      </c>
      <c r="I3" s="80"/>
      <c r="L3" s="81" t="str">
        <f aca="false">Questionnaire!$N$3</f>
        <v>High</v>
      </c>
      <c r="M3" s="73" t="s">
        <v>30</v>
      </c>
    </row>
    <row r="4" s="84" customFormat="true" ht="13.5" hidden="false" customHeight="false" outlineLevel="0" collapsed="false">
      <c r="A4" s="74"/>
      <c r="B4" s="75"/>
      <c r="C4" s="76"/>
      <c r="D4" s="77"/>
      <c r="E4" s="78"/>
      <c r="F4" s="77"/>
      <c r="G4" s="79"/>
      <c r="H4" s="82" t="s">
        <v>31</v>
      </c>
      <c r="I4" s="83" t="s">
        <v>32</v>
      </c>
      <c r="L4" s="81" t="str">
        <f aca="false">Questionnaire!$N$4</f>
        <v>Substantial</v>
      </c>
      <c r="M4" s="73" t="s">
        <v>33</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34</v>
      </c>
    </row>
    <row r="6" s="97" customFormat="true" ht="71.25" hidden="false" customHeight="false" outlineLevel="0" collapsed="false">
      <c r="A6" s="89" t="str">
        <f aca="false">Questionnaire!$A$4</f>
        <v>1.1 Respect of labour rights</v>
      </c>
      <c r="B6" s="90" t="n">
        <f aca="false">Questionnaire!J10</f>
        <v>2.4</v>
      </c>
      <c r="C6" s="91" t="str">
        <f aca="false">IF(B6&lt;1.5,$L$6,IF(B6&lt;2.5,$L$5,IF(B6&lt;3.5,$L$4,IF(B6&lt;4.5,$L$3,"n/a"))))</f>
        <v>Moderate/Low</v>
      </c>
      <c r="D6" s="92" t="str">
        <f aca="false">IF(H6&lt;B6,"↑",IF(H6&gt;B6,"↓","↔"))</f>
        <v>↑</v>
      </c>
      <c r="E6" s="93" t="s">
        <v>35</v>
      </c>
      <c r="F6" s="94" t="s">
        <v>36</v>
      </c>
      <c r="G6" s="94"/>
      <c r="H6" s="95" t="n">
        <v>0</v>
      </c>
      <c r="I6" s="96" t="str">
        <f aca="false">IF(H6&lt;1.5,$L$6,IF(H6&lt;2.5,$L$5,IF(H6&lt;3.5,$L$4,IF(H6&lt;4.5,$L$3,"n/a"))))</f>
        <v>Not at all</v>
      </c>
      <c r="K6" s="97" t="s">
        <v>37</v>
      </c>
      <c r="L6" s="81" t="str">
        <f aca="false">Questionnaire!$N$6</f>
        <v>Not at all</v>
      </c>
      <c r="M6" s="97" t="s">
        <v>38</v>
      </c>
    </row>
    <row r="7" s="97" customFormat="true" ht="14.25" hidden="false" customHeight="false" outlineLevel="0" collapsed="false">
      <c r="A7" s="98" t="str">
        <f aca="false">Questionnaire!$A$11</f>
        <v>1.2 Child Labour</v>
      </c>
      <c r="B7" s="99" t="n">
        <f aca="false">Questionnaire!J14</f>
        <v>3</v>
      </c>
      <c r="C7" s="100" t="str">
        <f aca="false">IF(B7&lt;1.5,$L$6,IF(B7&lt;2.5,$L$5,IF(B7&lt;3.5,$L$4,IF(B7&lt;4.5,$L$3,"n/a"))))</f>
        <v>Substantial</v>
      </c>
      <c r="D7" s="101" t="str">
        <f aca="false">IF(H7&lt;B7,"↑",IF(H7&gt;B7,"↓","↔"))</f>
        <v>↑</v>
      </c>
      <c r="E7" s="102"/>
      <c r="F7" s="102"/>
      <c r="G7" s="102"/>
      <c r="H7" s="103" t="n">
        <v>0</v>
      </c>
      <c r="I7" s="96" t="str">
        <f aca="false">IF(H7&lt;1.5,$L$6,IF(H7&lt;2.5,$L$5,IF(H7&lt;3.5,$L$4,IF(H7&lt;4.5,$L$3,"n/a"))))</f>
        <v>Not at all</v>
      </c>
      <c r="K7" s="97" t="s">
        <v>39</v>
      </c>
      <c r="L7" s="81" t="str">
        <f aca="false">Questionnaire!$N$7</f>
        <v>n/a</v>
      </c>
    </row>
    <row r="8" s="97" customFormat="true" ht="57" hidden="false" customHeight="false" outlineLevel="0" collapsed="false">
      <c r="A8" s="98" t="str">
        <f aca="false">Questionnaire!$A$15</f>
        <v>1.3 Job safety</v>
      </c>
      <c r="B8" s="99" t="n">
        <f aca="false">Questionnaire!J17</f>
        <v>2</v>
      </c>
      <c r="C8" s="104" t="str">
        <f aca="false">IF(B8&lt;1.5,$L$6,IF(B8&lt;2.5,$L$5,IF(B8&lt;3.5,$L$4,IF(B8&lt;4.5,$L$3,"n/a"))))</f>
        <v>Moderate/Low</v>
      </c>
      <c r="D8" s="101" t="str">
        <f aca="false">IF(H8&lt;B8,"↑",IF(H8&gt;B8,"↓","↔"))</f>
        <v>↑</v>
      </c>
      <c r="E8" s="102" t="s">
        <v>40</v>
      </c>
      <c r="F8" s="102" t="s">
        <v>41</v>
      </c>
      <c r="G8" s="102" t="s">
        <v>42</v>
      </c>
      <c r="H8" s="103" t="n">
        <v>0</v>
      </c>
      <c r="I8" s="96" t="str">
        <f aca="false">IF(H8&lt;1.5,$L$6,IF(H8&lt;2.5,$L$5,IF(H8&lt;3.5,$L$4,IF(H8&lt;4.5,$L$3,"n/a"))))</f>
        <v>Not at all</v>
      </c>
      <c r="K8" s="97" t="s">
        <v>43</v>
      </c>
      <c r="L8" s="105"/>
    </row>
    <row r="9" s="97" customFormat="true" ht="15" hidden="false" customHeight="false" outlineLevel="0" collapsed="false">
      <c r="A9" s="106" t="str">
        <f aca="false">Questionnaire!$A$18</f>
        <v>1.4 Attractiveness</v>
      </c>
      <c r="B9" s="107" t="n">
        <f aca="false">Questionnaire!J21</f>
        <v>3</v>
      </c>
      <c r="C9" s="100" t="str">
        <f aca="false">IF(B9&lt;1.5,$L$6,IF(B9&lt;2.5,$L$5,IF(B9&lt;3.5,$L$4,IF(B9&lt;4.5,$L$3,"n/a"))))</f>
        <v>Substantial</v>
      </c>
      <c r="D9" s="108" t="str">
        <f aca="false">IF(H9&lt;B9,"↑",IF(H9&gt;B9,"↓","↔"))</f>
        <v>↑</v>
      </c>
      <c r="E9" s="109"/>
      <c r="F9" s="109"/>
      <c r="G9" s="109"/>
      <c r="H9" s="110" t="n">
        <v>0</v>
      </c>
      <c r="I9" s="111" t="str">
        <f aca="false">IF(H9&lt;1.5,$L$6,IF(H9&lt;2.5,$L$5,IF(H9&lt;3.5,$L$4,IF(H9&lt;4.5,$L$3,"n/a"))))</f>
        <v>Not at all</v>
      </c>
      <c r="L9" s="105"/>
    </row>
    <row r="10" s="120" customFormat="true" ht="18" hidden="false" customHeight="true" outlineLevel="0" collapsed="false">
      <c r="A10" s="112" t="s">
        <v>44</v>
      </c>
      <c r="B10" s="113" t="n">
        <f aca="false">IF(COUNT(B6:B9)=0,"n/a",(AVERAGE(B6:B9)))</f>
        <v>2.6</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74.25" hidden="false" customHeight="true" outlineLevel="0" collapsed="false">
      <c r="A12" s="126" t="str">
        <f aca="false">Questionnaire!$A$23</f>
        <v>2.1 Adherence to VGGT </v>
      </c>
      <c r="B12" s="127" t="n">
        <f aca="false">Questionnaire!J26</f>
        <v>1</v>
      </c>
      <c r="C12" s="128" t="str">
        <f aca="false">IF(B12&lt;1.5,$L$6,IF(B12&lt;2.5,$L$5,IF(B12&lt;3.5,$L$4,IF(B12&lt;4.5,$L$3,"n/a"))))</f>
        <v>Not at all</v>
      </c>
      <c r="D12" s="101" t="str">
        <f aca="false">IF(H12&lt;B12,"↑",IF(H12&gt;B12,"↓","↔"))</f>
        <v>↑</v>
      </c>
      <c r="E12" s="129" t="s">
        <v>45</v>
      </c>
      <c r="F12" s="94" t="s">
        <v>46</v>
      </c>
      <c r="G12" s="94"/>
      <c r="H12" s="95" t="n">
        <v>0</v>
      </c>
      <c r="I12" s="96" t="str">
        <f aca="false">IF(H12&lt;1.5,$L$6,IF(H12&lt;2.5,$L$5,IF(H12&lt;3.5,$L$4,IF(H12&lt;4.5,$L$3,"n/a"))))</f>
        <v>Not at all</v>
      </c>
    </row>
    <row r="13" s="97" customFormat="true" ht="72.75" hidden="false" customHeight="true" outlineLevel="0" collapsed="false">
      <c r="A13" s="130" t="str">
        <f aca="false">Questionnaire!$A$27</f>
        <v>2.2 Transparency, participation and consultation</v>
      </c>
      <c r="B13" s="131" t="n">
        <f aca="false">Questionnaire!J32</f>
        <v>1</v>
      </c>
      <c r="C13" s="104" t="str">
        <f aca="false">IF(B13&lt;1.5,$L$6,IF(B13&lt;2.5,$L$5,IF(B13&lt;3.5,$L$4,IF(B13&lt;4.5,$L$3,"n/a"))))</f>
        <v>Not at all</v>
      </c>
      <c r="D13" s="101" t="str">
        <f aca="false">IF(H13&lt;B13,"↑",IF(H13&gt;B13,"↓","↔"))</f>
        <v>↑</v>
      </c>
      <c r="E13" s="132" t="s">
        <v>47</v>
      </c>
      <c r="F13" s="102" t="s">
        <v>48</v>
      </c>
      <c r="G13" s="102" t="s">
        <v>49</v>
      </c>
      <c r="H13" s="103" t="n">
        <v>0</v>
      </c>
      <c r="I13" s="96" t="str">
        <f aca="false">IF(H13&lt;1.5,$L$6,IF(H13&lt;2.5,$L$5,IF(H13&lt;3.5,$L$4,IF(H13&lt;4.5,$L$3,"n/a"))))</f>
        <v>Not at all</v>
      </c>
    </row>
    <row r="14" s="97" customFormat="true" ht="90.75" hidden="false" customHeight="true" outlineLevel="0" collapsed="false">
      <c r="A14" s="133" t="str">
        <f aca="false">Questionnaire!$A$33</f>
        <v>2.3  Equity,compensation and justice</v>
      </c>
      <c r="B14" s="134" t="n">
        <f aca="false">Questionnaire!J38</f>
        <v>1.75</v>
      </c>
      <c r="C14" s="100" t="str">
        <f aca="false">IF(B14&lt;1.5,$L$6,IF(B14&lt;2.5,$L$5,IF(B14&lt;3.5,$L$4,IF(B14&lt;4.5,$L$3,"n/a"))))</f>
        <v>Moderate/Low</v>
      </c>
      <c r="D14" s="108" t="str">
        <f aca="false">IF(H14&lt;B14,"↑",IF(H14&gt;B14,"↓","↔"))</f>
        <v>↑</v>
      </c>
      <c r="E14" s="135" t="s">
        <v>50</v>
      </c>
      <c r="F14" s="109" t="s">
        <v>51</v>
      </c>
      <c r="G14" s="109" t="s">
        <v>52</v>
      </c>
      <c r="H14" s="110" t="n">
        <v>0</v>
      </c>
      <c r="I14" s="111" t="str">
        <f aca="false">IF(H14&lt;1.5,$L$6,IF(H14&lt;2.5,$L$5,IF(H14&lt;3.5,$L$4,IF(H14&lt;4.5,$L$3,"n/a"))))</f>
        <v>Not at all</v>
      </c>
    </row>
    <row r="15" s="73" customFormat="true" ht="14.25" hidden="false" customHeight="false" outlineLevel="0" collapsed="false">
      <c r="A15" s="136" t="s">
        <v>44</v>
      </c>
      <c r="B15" s="137" t="n">
        <f aca="false">IF(COUNT(B12:B14)=0,"n/a",(AVERAGE(B12:B14)))</f>
        <v>1.25</v>
      </c>
      <c r="C15" s="138" t="str">
        <f aca="false">IF(B15&lt;1.5,$L$6,IF(B15&lt;2.5,$L$5,IF(B15&lt;3.5,$L$4,IF(B15&lt;4.5,$L$3,"n/a"))))</f>
        <v>Not at all</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57" hidden="false" customHeight="false" outlineLevel="0" collapsed="false">
      <c r="A17" s="143" t="str">
        <f aca="false">Questionnaire!$A$40</f>
        <v>3.1 Economic activities</v>
      </c>
      <c r="B17" s="127" t="n">
        <f aca="false">Questionnaire!J43</f>
        <v>1.5</v>
      </c>
      <c r="C17" s="128" t="str">
        <f aca="false">IF(B17&lt;1.5,$L$6,IF(B17&lt;2.5,$L$5,IF(B17&lt;3.5,$L$4,IF(B17&lt;4.5,$L$3,"n/a"))))</f>
        <v>Moderate/Low</v>
      </c>
      <c r="D17" s="101" t="str">
        <f aca="false">IF(H17&lt;B17,"↑",IF(H17&gt;B17,"↓","↔"))</f>
        <v>↑</v>
      </c>
      <c r="E17" s="129" t="s">
        <v>53</v>
      </c>
      <c r="F17" s="94" t="s">
        <v>54</v>
      </c>
      <c r="G17" s="94"/>
      <c r="H17" s="95" t="n">
        <v>0</v>
      </c>
      <c r="I17" s="96" t="str">
        <f aca="false">IF(H17&lt;1.5,$L$6,IF(H17&lt;2.5,$L$5,IF(H17&lt;3.5,$L$4,IF(H17&lt;4.5,$L$3,"n/a"))))</f>
        <v>Not at all</v>
      </c>
    </row>
    <row r="18" s="97" customFormat="true" ht="57" hidden="false" customHeight="false" outlineLevel="0" collapsed="false">
      <c r="A18" s="143" t="str">
        <f aca="false">Questionnaire!$A$44</f>
        <v>3.2 Access to resources and services</v>
      </c>
      <c r="B18" s="131" t="n">
        <f aca="false">Questionnaire!J49</f>
        <v>1.5</v>
      </c>
      <c r="C18" s="144" t="str">
        <f aca="false">IF(B18&lt;1.5,$L$6,IF(B18&lt;2.5,$L$5,IF(B18&lt;3.5,$L$4,IF(B18&lt;4.5,$L$3,"n/a"))))</f>
        <v>Moderate/Low</v>
      </c>
      <c r="D18" s="101" t="str">
        <f aca="false">IF(H18&lt;B18,"↑",IF(H18&gt;B18,"↓","↔"))</f>
        <v>↑</v>
      </c>
      <c r="E18" s="132" t="s">
        <v>55</v>
      </c>
      <c r="F18" s="102" t="s">
        <v>56</v>
      </c>
      <c r="G18" s="102"/>
      <c r="H18" s="103" t="n">
        <v>0</v>
      </c>
      <c r="I18" s="96" t="str">
        <f aca="false">IF(H18&lt;1.5,$L$6,IF(H18&lt;2.5,$L$5,IF(H18&lt;3.5,$L$4,IF(H18&lt;4.5,$L$3,"n/a"))))</f>
        <v>Not at all</v>
      </c>
    </row>
    <row r="19" s="97" customFormat="true" ht="14.25" hidden="false" customHeight="false" outlineLevel="0" collapsed="false">
      <c r="A19" s="143" t="str">
        <f aca="false">Questionnaire!$A$50</f>
        <v>3.3 Decision making</v>
      </c>
      <c r="B19" s="131" t="n">
        <f aca="false">Questionnaire!J56</f>
        <v>2.6</v>
      </c>
      <c r="C19" s="104" t="str">
        <f aca="false">IF(B19&lt;1.5,$L$6,IF(B19&lt;2.5,$L$5,IF(B19&lt;3.5,$L$4,IF(B19&lt;4.5,$L$3,"n/a"))))</f>
        <v>Substantial</v>
      </c>
      <c r="D19" s="145" t="str">
        <f aca="false">IF(H19&lt;B19,"↑",IF(H19&gt;B19,"↓","↔"))</f>
        <v>↑</v>
      </c>
      <c r="E19" s="146"/>
      <c r="F19" s="102"/>
      <c r="G19" s="147"/>
      <c r="H19" s="148" t="n">
        <v>0</v>
      </c>
      <c r="I19" s="96" t="str">
        <f aca="false">IF(H19&lt;1.5,$L$6,IF(H19&lt;2.5,$L$5,IF(H19&lt;3.5,$L$4,IF(H19&lt;4.5,$L$3,"n/a"))))</f>
        <v>Not at all</v>
      </c>
    </row>
    <row r="20" s="97" customFormat="true" ht="48" hidden="false" customHeight="true" outlineLevel="0" collapsed="false">
      <c r="A20" s="143" t="str">
        <f aca="false">Questionnaire!$A$57</f>
        <v>3.4 Leadership and empowerment</v>
      </c>
      <c r="B20" s="131" t="n">
        <f aca="false">Questionnaire!J62</f>
        <v>1.75</v>
      </c>
      <c r="C20" s="100" t="str">
        <f aca="false">IF(B20&lt;1.5,$L$6,IF(B20&lt;2.5,$L$5,IF(B20&lt;3.5,$L$4,IF(B20&lt;4.5,$L$3,"n/a"))))</f>
        <v>Moderate/Low</v>
      </c>
      <c r="D20" s="101" t="str">
        <f aca="false">IF(H20&lt;B20,"↑",IF(H20&gt;B20,"↓","↔"))</f>
        <v>↑</v>
      </c>
      <c r="E20" s="149" t="s">
        <v>57</v>
      </c>
      <c r="F20" s="150" t="s">
        <v>58</v>
      </c>
      <c r="G20" s="150"/>
      <c r="H20" s="103" t="n">
        <v>0</v>
      </c>
      <c r="I20" s="96" t="str">
        <f aca="false">IF(H20&lt;1.5,$L$6,IF(H20&lt;2.5,$L$5,IF(H20&lt;3.5,$L$4,IF(H20&lt;4.5,$L$3,"n/a"))))</f>
        <v>Not at all</v>
      </c>
    </row>
    <row r="21" s="97" customFormat="true" ht="56.25" hidden="false" customHeight="true" outlineLevel="0" collapsed="false">
      <c r="A21" s="151" t="str">
        <f aca="false">Questionnaire!$A$63</f>
        <v>3.5 Hardship and division of labour</v>
      </c>
      <c r="B21" s="134" t="n">
        <f aca="false">Questionnaire!J66</f>
        <v>2</v>
      </c>
      <c r="C21" s="152" t="str">
        <f aca="false">IF(B21&lt;1.5,$L$6,IF(B21&lt;2.5,$L$5,IF(B21&lt;3.5,$L$4,IF(B21&lt;4.5,$L$3,"n/a"))))</f>
        <v>Moderate/Low</v>
      </c>
      <c r="D21" s="108" t="str">
        <f aca="false">IF(H21&lt;B21,"↑",IF(H21&gt;B21,"↓","↔"))</f>
        <v>↑</v>
      </c>
      <c r="E21" s="135" t="s">
        <v>59</v>
      </c>
      <c r="F21" s="109" t="s">
        <v>60</v>
      </c>
      <c r="G21" s="109"/>
      <c r="H21" s="110" t="n">
        <v>0</v>
      </c>
      <c r="I21" s="111" t="str">
        <f aca="false">IF(H21&lt;1.5,$L$6,IF(H21&lt;2.5,$L$5,IF(H21&lt;3.5,$L$4,IF(H21&lt;4.5,$L$3,"n/a"))))</f>
        <v>Not at all</v>
      </c>
    </row>
    <row r="22" s="73" customFormat="true" ht="14.25" hidden="false" customHeight="false" outlineLevel="0" collapsed="false">
      <c r="A22" s="153" t="s">
        <v>44</v>
      </c>
      <c r="B22" s="137" t="n">
        <f aca="false">IF(COUNT(B17:B21)=0,"n/a",(AVERAGE(B17:B21)))</f>
        <v>1.87</v>
      </c>
      <c r="C22" s="154" t="str">
        <f aca="false">IF(B22&lt;1.5,$L$6,IF(B22&lt;2.5,$L$5,IF(B22&lt;3.5,$L$4,IF(B22&lt;4.5,$L$3,"n/a"))))</f>
        <v>Moderate/Low</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18.75" hidden="false" customHeight="true" outlineLevel="0" collapsed="false">
      <c r="A24" s="158" t="str">
        <f aca="false">Questionnaire!$A$68</f>
        <v>4.1 Availability of food </v>
      </c>
      <c r="B24" s="127" t="n">
        <f aca="false">Questionnaire!J71</f>
        <v>4</v>
      </c>
      <c r="C24" s="128" t="str">
        <f aca="false">IF(B24&lt;1.5,$L$6,IF(B24&lt;2.5,$L$5,IF(B24&lt;3.5,$L$4,IF(B24&lt;4.5,$L$3,"n/a"))))</f>
        <v>High</v>
      </c>
      <c r="D24" s="92" t="str">
        <f aca="false">IF(H24&lt;B24,"↑",IF(H24&gt;B24,"↓","↔"))</f>
        <v>↑</v>
      </c>
      <c r="E24" s="129"/>
      <c r="F24" s="94"/>
      <c r="G24" s="94"/>
      <c r="H24" s="95" t="n">
        <v>0</v>
      </c>
      <c r="I24" s="96" t="str">
        <f aca="false">IF(H24&lt;1.5,$L$6,IF(H24&lt;2.5,$L$5,IF(H24&lt;3.5,$L$4,IF(H24&lt;4.5,$L$3,"n/a"))))</f>
        <v>Not at all</v>
      </c>
    </row>
    <row r="25" s="97" customFormat="true" ht="66.75" hidden="false" customHeight="true" outlineLevel="0" collapsed="false">
      <c r="A25" s="159" t="str">
        <f aca="false">Questionnaire!$A$72</f>
        <v>4.2 Accessibility of food </v>
      </c>
      <c r="B25" s="131" t="n">
        <f aca="false">Questionnaire!J75</f>
        <v>3</v>
      </c>
      <c r="C25" s="104" t="str">
        <f aca="false">IF(B25&lt;1.5,$L$6,IF(B25&lt;2.5,$L$5,IF(B25&lt;3.5,$L$4,IF(B25&lt;4.5,$L$3,"n/a"))))</f>
        <v>Substantial</v>
      </c>
      <c r="D25" s="101" t="str">
        <f aca="false">IF(H25&lt;B25,"↑",IF(H25&gt;B25,"↓","↔"))</f>
        <v>↑</v>
      </c>
      <c r="E25" s="132" t="s">
        <v>61</v>
      </c>
      <c r="F25" s="102" t="s">
        <v>62</v>
      </c>
      <c r="G25" s="102"/>
      <c r="H25" s="103" t="n">
        <v>0</v>
      </c>
      <c r="I25" s="96" t="str">
        <f aca="false">IF(H25&lt;1.5,$L$6,IF(H25&lt;2.5,$L$5,IF(H25&lt;3.5,$L$4,IF(H25&lt;4.5,$L$3,"n/a"))))</f>
        <v>Not at all</v>
      </c>
    </row>
    <row r="26" s="97" customFormat="true" ht="14.25" hidden="false" customHeight="false" outlineLevel="0" collapsed="false">
      <c r="A26" s="160" t="str">
        <f aca="false">Questionnaire!$A$76</f>
        <v>4.3 Utilisation and nutritional adequacy </v>
      </c>
      <c r="B26" s="131" t="n">
        <f aca="false">Questionnaire!J80</f>
        <v>4</v>
      </c>
      <c r="C26" s="104" t="str">
        <f aca="false">IF(B26&lt;1.5,$L$6,IF(B26&lt;2.5,$L$5,IF(B26&lt;3.5,$L$4,IF(B26&lt;4.5,$L$3,"n/a"))))</f>
        <v>High</v>
      </c>
      <c r="D26" s="101" t="str">
        <f aca="false">IF(H26&lt;B26,"↑",IF(H26&gt;B26,"↓","↔"))</f>
        <v>↑</v>
      </c>
      <c r="E26" s="132"/>
      <c r="F26" s="102"/>
      <c r="G26" s="102"/>
      <c r="H26" s="103" t="n">
        <v>0</v>
      </c>
      <c r="I26" s="96" t="str">
        <f aca="false">IF(H26&lt;1.5,$L$6,IF(H26&lt;2.5,$L$5,IF(H26&lt;3.5,$L$4,IF(H26&lt;4.5,$L$3,"n/a"))))</f>
        <v>Not at all</v>
      </c>
    </row>
    <row r="27" s="97" customFormat="true" ht="15" hidden="false" customHeight="false" outlineLevel="0" collapsed="false">
      <c r="A27" s="161" t="str">
        <f aca="false">Questionnaire!$A$81</f>
        <v>4.4 Stability </v>
      </c>
      <c r="B27" s="134" t="n">
        <f aca="false">Questionnaire!J84</f>
        <v>4</v>
      </c>
      <c r="C27" s="100" t="str">
        <f aca="false">IF(B27&lt;1.5,$L$6,IF(B27&lt;2.5,$L$5,IF(B27&lt;3.5,$L$4,IF(B27&lt;4.5,$L$3,"n/a"))))</f>
        <v>High</v>
      </c>
      <c r="D27" s="108" t="str">
        <f aca="false">IF(H27&lt;B27,"↑",IF(H27&gt;B27,"↓","↔"))</f>
        <v>↑</v>
      </c>
      <c r="E27" s="135"/>
      <c r="F27" s="109"/>
      <c r="G27" s="109"/>
      <c r="H27" s="110" t="n">
        <v>0</v>
      </c>
      <c r="I27" s="111" t="str">
        <f aca="false">IF(H27&lt;1.5,$L$6,IF(H27&lt;2.5,$L$5,IF(H27&lt;3.5,$L$4,IF(H27&lt;4.5,$L$3,"n/a"))))</f>
        <v>Not at all</v>
      </c>
    </row>
    <row r="28" s="73" customFormat="true" ht="14.25" hidden="false" customHeight="false" outlineLevel="0" collapsed="false">
      <c r="A28" s="162" t="s">
        <v>44</v>
      </c>
      <c r="B28" s="137" t="n">
        <f aca="false">IF(COUNT(B24:B27)=0,"n/a",(AVERAGE(B24:B27)))</f>
        <v>3.75</v>
      </c>
      <c r="C28" s="138" t="str">
        <f aca="false">IF(B28&lt;1.5,$L$6,IF(B28&lt;2.5,$L$5,IF(B28&lt;3.5,$L$4,IF(B28&lt;4.5,$L$3,"n/a"))))</f>
        <v>High</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60" hidden="false" customHeight="true" outlineLevel="0" collapsed="false">
      <c r="A30" s="169" t="str">
        <f aca="false">Questionnaire!$A$86</f>
        <v>5.1 Strength of producer organisations</v>
      </c>
      <c r="B30" s="170" t="n">
        <f aca="false">Questionnaire!J91</f>
        <v>1.75</v>
      </c>
      <c r="C30" s="91" t="str">
        <f aca="false">IF(B30&lt;1.5,$L$6,IF(B30&lt;2.5,$L$5,IF(B30&lt;3.5,$L$4,IF(B30&lt;4.5,$L$3,"n/a"))))</f>
        <v>Moderate/Low</v>
      </c>
      <c r="D30" s="92" t="str">
        <f aca="false">IF(H30&lt;B30,"↑",IF(H30&gt;B30,"↓","↔"))</f>
        <v>↑</v>
      </c>
      <c r="E30" s="102" t="s">
        <v>63</v>
      </c>
      <c r="F30" s="102" t="s">
        <v>64</v>
      </c>
      <c r="G30" s="102" t="s">
        <v>65</v>
      </c>
      <c r="H30" s="95" t="n">
        <v>0</v>
      </c>
      <c r="I30" s="96" t="str">
        <f aca="false">IF(H30&lt;1.5,$L$6,IF(H30&lt;2.5,$L$5,IF(H30&lt;3.5,$L$4,IF(H30&lt;4.5,$L$3,"n/a"))))</f>
        <v>Not at all</v>
      </c>
    </row>
    <row r="31" s="73" customFormat="true" ht="63" hidden="false" customHeight="true" outlineLevel="0" collapsed="false">
      <c r="A31" s="171" t="str">
        <f aca="false">Questionnaire!$A$92</f>
        <v>5.2 Information and confidence</v>
      </c>
      <c r="B31" s="172" t="n">
        <f aca="false">Questionnaire!J95</f>
        <v>1.5</v>
      </c>
      <c r="C31" s="104" t="str">
        <f aca="false">IF(B31&lt;1.5,$L$6,IF(B31&lt;2.5,$L$5,IF(B31&lt;3.5,$L$4,IF(B31&lt;4.5,$L$3,"n/a"))))</f>
        <v>Moderate/Low</v>
      </c>
      <c r="D31" s="144" t="str">
        <f aca="false">IF(H31&lt;B31,"↑",IF(H31&gt;B31,"↓","↔"))</f>
        <v>↑</v>
      </c>
      <c r="E31" s="102" t="s">
        <v>66</v>
      </c>
      <c r="F31" s="102" t="s">
        <v>67</v>
      </c>
      <c r="G31" s="102"/>
      <c r="H31" s="95" t="n">
        <v>0</v>
      </c>
      <c r="I31" s="96" t="str">
        <f aca="false">IF(H31&lt;1.5,$L$6,IF(H31&lt;2.5,$L$5,IF(H31&lt;3.5,$L$4,IF(H31&lt;4.5,$L$3,"n/a"))))</f>
        <v>Not at all</v>
      </c>
    </row>
    <row r="32" s="73" customFormat="true" ht="50.25" hidden="false" customHeight="true" outlineLevel="0" collapsed="false">
      <c r="A32" s="173" t="str">
        <f aca="false">Questionnaire!$A$96</f>
        <v>5.3 Social involvement</v>
      </c>
      <c r="B32" s="174" t="n">
        <f aca="false">Questionnaire!J100</f>
        <v>2.5</v>
      </c>
      <c r="C32" s="100" t="str">
        <f aca="false">IF(B32&lt;1.5,$L$6,IF(B32&lt;2.5,$L$5,IF(B32&lt;3.5,$L$4,IF(B32&lt;4.5,$L$3,"n/a"))))</f>
        <v>Substantial</v>
      </c>
      <c r="D32" s="152" t="str">
        <f aca="false">IF(H32&lt;B32,"↑",IF(H32&gt;B32,"↓","↔"))</f>
        <v>↑</v>
      </c>
      <c r="E32" s="175"/>
      <c r="F32" s="176"/>
      <c r="G32" s="102" t="s">
        <v>68</v>
      </c>
      <c r="H32" s="102" t="n">
        <v>0</v>
      </c>
      <c r="I32" s="177" t="str">
        <f aca="false">IF(H32&lt;1.5,$L$6,IF(H32&lt;2.5,$L$5,IF(H32&lt;3.5,$L$4,IF(H32&lt;4.5,$L$3,"n/a"))))</f>
        <v>Not at all</v>
      </c>
    </row>
    <row r="33" s="73" customFormat="true" ht="14.25" hidden="false" customHeight="false" outlineLevel="0" collapsed="false">
      <c r="A33" s="178" t="s">
        <v>44</v>
      </c>
      <c r="B33" s="137" t="n">
        <f aca="false">IF(COUNT(B30:B32)=0,"n/a",(AVERAGE(B30:B32)))</f>
        <v>1.91666666666667</v>
      </c>
      <c r="C33" s="138" t="str">
        <f aca="false">IF(B33&lt;1.5,$L$6,IF(B33&lt;2.5,$L$5,IF(B33&lt;3.5,$L$4,IF(B33&lt;4.5,$L$3,"n/a"))))</f>
        <v>Moderate/Low</v>
      </c>
      <c r="D33" s="115" t="str">
        <f aca="false">IF(H33&lt;B33,"↑",IF(H33&gt;B33,"↓","↔"))</f>
        <v>↑</v>
      </c>
      <c r="E33" s="117"/>
      <c r="F33" s="179"/>
      <c r="G33" s="117"/>
      <c r="H33" s="139" t="n">
        <f aca="false">AVERAGE(H30:H32)</f>
        <v>0</v>
      </c>
      <c r="I33" s="180" t="str">
        <f aca="false">IF(H33&lt;1.5,$L$6,IF(H33&lt;2.5,$L$5,IF(H33&lt;3.5,$L$4,IF(H33&lt;4.5,$L$3,"n/a"))))</f>
        <v>Not at all</v>
      </c>
    </row>
    <row r="34" s="97" customFormat="true" ht="15" hidden="false" customHeight="true" outlineLevel="0" collapsed="false">
      <c r="A34" s="181" t="str">
        <f aca="false">Questionnaire!$A$101</f>
        <v>6. LIVING CONDITIONS</v>
      </c>
      <c r="B34" s="182"/>
      <c r="C34" s="183"/>
      <c r="D34" s="183"/>
      <c r="E34" s="184"/>
      <c r="F34" s="184"/>
      <c r="G34" s="184"/>
      <c r="H34" s="185"/>
      <c r="I34" s="186"/>
    </row>
    <row r="35" s="97" customFormat="true" ht="15" hidden="false" customHeight="true" outlineLevel="0" collapsed="false">
      <c r="A35" s="187" t="str">
        <f aca="false">Questionnaire!$A$102</f>
        <v>6.1 Health services</v>
      </c>
      <c r="B35" s="188" t="n">
        <f aca="false">Questionnaire!J106</f>
        <v>2.5</v>
      </c>
      <c r="C35" s="128" t="str">
        <f aca="false">IF(B35&lt;1.5,$L$6,IF(B35&lt;2.5,$L$5,IF(B35&lt;3.5,$L$4,IF(B35&lt;4.5,$L$3,"n/a"))))</f>
        <v>Substantial</v>
      </c>
      <c r="D35" s="189" t="str">
        <f aca="false">IF(H35&lt;B35,"↑",IF(H35&gt;B35,"↓","↔"))</f>
        <v>↑</v>
      </c>
      <c r="E35" s="129"/>
      <c r="F35" s="190"/>
      <c r="G35" s="129"/>
      <c r="H35" s="191" t="n">
        <v>0</v>
      </c>
      <c r="I35" s="96" t="str">
        <f aca="false">IF(H35&lt;1.5,$L$6,IF(H35&lt;2.5,$L$5,IF(H35&lt;3.5,$L$4,IF(H35&lt;4.5,$L$3,"n/a"))))</f>
        <v>Not at all</v>
      </c>
    </row>
    <row r="36" s="97" customFormat="true" ht="30" hidden="false" customHeight="true" outlineLevel="0" collapsed="false">
      <c r="A36" s="192" t="str">
        <f aca="false">Questionnaire!$A$107</f>
        <v>6.2 Housing</v>
      </c>
      <c r="B36" s="131" t="n">
        <f aca="false">Questionnaire!J110</f>
        <v>2</v>
      </c>
      <c r="C36" s="104" t="str">
        <f aca="false">IF(B36&lt;1.5,$L$6,IF(B36&lt;2.5,$L$5,IF(B36&lt;3.5,$L$4,IF(B36&lt;4.5,$L$3,"n/a"))))</f>
        <v>Moderate/Low</v>
      </c>
      <c r="D36" s="104" t="str">
        <f aca="false">IF(H36&lt;B36,"↑",IF(H36&gt;B36,"↓","↔"))</f>
        <v>↑</v>
      </c>
      <c r="E36" s="132" t="s">
        <v>69</v>
      </c>
      <c r="F36" s="193"/>
      <c r="G36" s="132"/>
      <c r="H36" s="191" t="n">
        <v>0</v>
      </c>
      <c r="I36" s="96" t="str">
        <f aca="false">IF(H36&lt;1.5,$L$6,IF(H36&lt;2.5,$L$5,IF(H36&lt;3.5,$L$4,IF(H36&lt;4.5,$L$3,"n/a"))))</f>
        <v>Not at all</v>
      </c>
    </row>
    <row r="37" s="97" customFormat="true" ht="15" hidden="false" customHeight="true" outlineLevel="0" collapsed="false">
      <c r="A37" s="194" t="str">
        <f aca="false">Questionnaire!$A$111</f>
        <v>6.3 Education and training</v>
      </c>
      <c r="B37" s="188" t="n">
        <f aca="false">Questionnaire!J115</f>
        <v>2.66666666666667</v>
      </c>
      <c r="C37" s="104" t="str">
        <f aca="false">IF(B37&lt;1.5,$L$6,IF(B37&lt;2.5,$L$5,IF(B37&lt;3.5,$L$4,IF(B37&lt;4.5,$L$3,"n/a"))))</f>
        <v>Substantial</v>
      </c>
      <c r="D37" s="189" t="str">
        <f aca="false">IF(H37&lt;B37,"↑",IF(H37&gt;B37,"↓","↔"))</f>
        <v>↑</v>
      </c>
      <c r="E37" s="132"/>
      <c r="F37" s="193"/>
      <c r="G37" s="132"/>
      <c r="H37" s="191" t="n">
        <v>0</v>
      </c>
      <c r="I37" s="96" t="str">
        <f aca="false">IF(H37&lt;1.5,$L$6,IF(H37&lt;2.5,$L$5,IF(H37&lt;3.5,$L$4,IF(H37&lt;4.5,$L$3,"n/a"))))</f>
        <v>Not at all</v>
      </c>
    </row>
    <row r="38" s="97" customFormat="true" ht="60" hidden="false" customHeight="true" outlineLevel="0" collapsed="false">
      <c r="A38" s="195" t="str">
        <f aca="false">Questionnaire!$A$116</f>
        <v>6.4 Mobility ??????</v>
      </c>
      <c r="B38" s="134" t="n">
        <f aca="false">Questionnaire!J120</f>
        <v>1.5</v>
      </c>
      <c r="C38" s="100" t="str">
        <f aca="false">IF(B38&lt;1.5,$L$6,IF(B38&lt;2.5,$L$5,IF(B38&lt;3.5,$L$4,IF(B38&lt;4.5,$L$3,"n/a"))))</f>
        <v>Moderate/Low</v>
      </c>
      <c r="D38" s="152" t="str">
        <f aca="false">IF(H38&lt;B38,"↑",IF(H38&gt;B38,"↓","↔"))</f>
        <v>↑</v>
      </c>
      <c r="E38" s="196" t="s">
        <v>70</v>
      </c>
      <c r="F38" s="197"/>
      <c r="G38" s="197"/>
      <c r="H38" s="191" t="n">
        <v>0</v>
      </c>
      <c r="I38" s="111" t="str">
        <f aca="false">IF(H38&lt;1.5,$L$6,IF(H38&lt;2.5,$L$5,IF(H38&lt;3.5,$L$4,IF(H38&lt;4.5,$L$3,"n/a"))))</f>
        <v>Not at all</v>
      </c>
    </row>
    <row r="39" s="73" customFormat="true" ht="14.25" hidden="false" customHeight="false" outlineLevel="0" collapsed="false">
      <c r="A39" s="198" t="s">
        <v>44</v>
      </c>
      <c r="B39" s="113" t="n">
        <f aca="false">IF(COUNT(B35:B38)=0,"n/a",(AVERAGE(B35:B38)))</f>
        <v>2.16666666666667</v>
      </c>
      <c r="C39" s="138" t="str">
        <f aca="false">IF(B39&lt;1.5,$L$6,IF(B39&lt;2.5,$L$5,IF(B39&lt;3.5,$L$4,IF(B39&lt;4.5,$L$3,"n/a"))))</f>
        <v>Moderate/Low</v>
      </c>
      <c r="D39" s="115" t="str">
        <f aca="false">IF(H39&lt;B39,"↑",IF(H39&gt;B39,"↓","↔"))</f>
        <v>↑</v>
      </c>
      <c r="E39" s="117"/>
      <c r="F39" s="117"/>
      <c r="G39" s="117"/>
      <c r="H39" s="139" t="n">
        <f aca="false">AVERAGE(H35:H38)</f>
        <v>0</v>
      </c>
      <c r="I39" s="199" t="str">
        <f aca="false">IF(H39&lt;1.5,$L$6,IF(H39&lt;2.5,$L$5,IF(H39&lt;3.5,$L$4,IF(H39&lt;4.5,$L$3,"n/a"))))</f>
        <v>Not at all</v>
      </c>
    </row>
    <row r="40" customFormat="false" ht="12.75" hidden="false" customHeight="false" outlineLevel="0" collapsed="false">
      <c r="B40" s="200"/>
      <c r="C40" s="201"/>
      <c r="I40" s="201"/>
    </row>
    <row r="41" customFormat="false" ht="12.75" hidden="false" customHeight="false" outlineLevel="0" collapsed="false">
      <c r="C41" s="202"/>
    </row>
    <row r="44" customFormat="false" ht="12.75" hidden="false" customHeight="false" outlineLevel="0" collapsed="false">
      <c r="D44" s="1"/>
      <c r="I44" s="1"/>
    </row>
    <row r="45" customFormat="false" ht="12.75" hidden="false" customHeight="false" outlineLevel="0" collapsed="false">
      <c r="F45" s="203"/>
    </row>
    <row r="46" customFormat="false" ht="12.75" hidden="false" customHeight="false" outlineLevel="0" collapsed="false">
      <c r="B46" s="204"/>
    </row>
    <row r="52" customFormat="false" ht="12.75" hidden="false" customHeight="false" outlineLevel="0" collapsed="false">
      <c r="B52" s="205"/>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conditionalFormatting sqref="H32">
    <cfRule type="cellIs" priority="34" operator="equal" aboveAverage="0" equalAverage="0" bottom="0" percent="0" rank="0" text="" dxfId="36">
      <formula>"High"</formula>
    </cfRule>
    <cfRule type="cellIs" priority="35" operator="equal" aboveAverage="0" equalAverage="0" bottom="0" percent="0" rank="0" text="" dxfId="37">
      <formula>"Substantial"</formula>
    </cfRule>
    <cfRule type="cellIs" priority="36" operator="equal" aboveAverage="0" equalAverage="0" bottom="0" percent="0" rank="0" text="" dxfId="38">
      <formula>"Moderate"</formula>
    </cfRule>
    <cfRule type="containsText" priority="37" operator="containsText" aboveAverage="0" equalAverage="0" bottom="0" percent="0" rank="0" text="Low" dxfId="39">
      <formula>NOT(ISERROR(SEARCH("Low",H32)))</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0" zoomScalePageLayoutView="100" workbookViewId="0">
      <pane xSplit="0" ySplit="2" topLeftCell="A114" activePane="bottomLeft" state="frozen"/>
      <selection pane="topLeft" activeCell="A1" activeCellId="0" sqref="A1"/>
      <selection pane="bottomLeft" activeCell="L63" activeCellId="0" sqref="L63"/>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06" width="30.57"/>
    <col collapsed="false" customWidth="true" hidden="false" outlineLevel="0" max="4" min="4" style="207" width="14.43"/>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08"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09" t="s">
        <v>1</v>
      </c>
      <c r="B1" s="210" t="str">
        <f aca="false">Profile!F1</f>
        <v>Beef</v>
      </c>
      <c r="C1" s="67" t="s">
        <v>21</v>
      </c>
      <c r="D1" s="68" t="str">
        <f aca="false">Profile!E2</f>
        <v>Zimbabwe</v>
      </c>
      <c r="E1" s="68"/>
      <c r="F1" s="69" t="s">
        <v>22</v>
      </c>
      <c r="G1" s="211"/>
      <c r="H1" s="212"/>
      <c r="I1" s="213"/>
      <c r="J1" s="70" t="n">
        <f aca="false">Profile!B3</f>
        <v>43187</v>
      </c>
      <c r="K1" s="214"/>
      <c r="L1" s="215" t="s">
        <v>71</v>
      </c>
    </row>
    <row r="2" s="72" customFormat="true" ht="15" hidden="false" customHeight="true" outlineLevel="0" collapsed="false">
      <c r="A2" s="67" t="s">
        <v>72</v>
      </c>
      <c r="B2" s="67"/>
      <c r="C2" s="216" t="s">
        <v>73</v>
      </c>
      <c r="D2" s="216" t="s">
        <v>10</v>
      </c>
      <c r="E2" s="216" t="s">
        <v>11</v>
      </c>
      <c r="F2" s="67" t="s">
        <v>27</v>
      </c>
      <c r="G2" s="67"/>
      <c r="H2" s="67"/>
      <c r="I2" s="67"/>
      <c r="J2" s="67"/>
      <c r="K2" s="67"/>
      <c r="L2" s="217"/>
      <c r="M2" s="105"/>
    </row>
    <row r="3" s="72" customFormat="true" ht="24.75" hidden="false" customHeight="true" outlineLevel="0" collapsed="false">
      <c r="A3" s="218" t="s">
        <v>74</v>
      </c>
      <c r="B3" s="219"/>
      <c r="C3" s="219"/>
      <c r="D3" s="219"/>
      <c r="E3" s="219"/>
      <c r="F3" s="219"/>
      <c r="G3" s="219"/>
      <c r="H3" s="219"/>
      <c r="I3" s="219"/>
      <c r="J3" s="219"/>
      <c r="K3" s="219"/>
      <c r="L3" s="220"/>
      <c r="N3" s="221" t="s">
        <v>38</v>
      </c>
      <c r="O3" s="72" t="n">
        <v>4.5</v>
      </c>
    </row>
    <row r="4" s="72" customFormat="true" ht="21" hidden="false" customHeight="true" outlineLevel="0" collapsed="false">
      <c r="A4" s="222" t="s">
        <v>75</v>
      </c>
      <c r="B4" s="223"/>
      <c r="C4" s="223"/>
      <c r="D4" s="223"/>
      <c r="E4" s="223"/>
      <c r="F4" s="223"/>
      <c r="G4" s="223"/>
      <c r="H4" s="223"/>
      <c r="I4" s="223"/>
      <c r="J4" s="223"/>
      <c r="K4" s="223"/>
      <c r="L4" s="220"/>
      <c r="N4" s="221" t="s">
        <v>76</v>
      </c>
      <c r="O4" s="72" t="n">
        <v>3.5</v>
      </c>
    </row>
    <row r="5" s="72" customFormat="true" ht="60.75" hidden="false" customHeight="true" outlineLevel="0" collapsed="false">
      <c r="A5" s="224" t="s">
        <v>77</v>
      </c>
      <c r="B5" s="224"/>
      <c r="C5" s="225" t="s">
        <v>78</v>
      </c>
      <c r="D5" s="226" t="s">
        <v>76</v>
      </c>
      <c r="E5" s="227" t="n">
        <f aca="false">IF(D5=$N$6,1,IF(D5=$N$5,2,IF(D5=$N$4,3,IF(D5=$N$3,4,"n/a"))))</f>
        <v>3</v>
      </c>
      <c r="F5" s="228" t="s">
        <v>79</v>
      </c>
      <c r="G5" s="228"/>
      <c r="H5" s="228"/>
      <c r="I5" s="228"/>
      <c r="J5" s="228"/>
      <c r="K5" s="228"/>
      <c r="L5" s="220"/>
      <c r="N5" s="105" t="s">
        <v>80</v>
      </c>
      <c r="O5" s="73" t="n">
        <v>2.5</v>
      </c>
    </row>
    <row r="6" s="72" customFormat="true" ht="31.5" hidden="false" customHeight="true" outlineLevel="0" collapsed="false">
      <c r="A6" s="224" t="s">
        <v>81</v>
      </c>
      <c r="B6" s="224"/>
      <c r="C6" s="225" t="s">
        <v>82</v>
      </c>
      <c r="D6" s="226" t="s">
        <v>83</v>
      </c>
      <c r="E6" s="227" t="n">
        <f aca="false">IF(D6=$N$6,1,IF(D6=$N$5,2,IF(D6=$N$4,3,IF(D6=$N$3,4,"n/a"))))</f>
        <v>1</v>
      </c>
      <c r="F6" s="228" t="s">
        <v>84</v>
      </c>
      <c r="G6" s="228"/>
      <c r="H6" s="228"/>
      <c r="I6" s="228"/>
      <c r="J6" s="228"/>
      <c r="K6" s="228"/>
      <c r="L6" s="220"/>
      <c r="N6" s="105" t="s">
        <v>83</v>
      </c>
      <c r="O6" s="73" t="n">
        <v>1.5</v>
      </c>
    </row>
    <row r="7" s="72" customFormat="true" ht="43.5" hidden="false" customHeight="true" outlineLevel="0" collapsed="false">
      <c r="A7" s="224" t="s">
        <v>85</v>
      </c>
      <c r="B7" s="224"/>
      <c r="C7" s="225" t="s">
        <v>86</v>
      </c>
      <c r="D7" s="226" t="s">
        <v>80</v>
      </c>
      <c r="E7" s="227" t="n">
        <f aca="false">IF(D7=$N$6,1,IF(D7=$N$5,2,IF(D7=$N$4,3,IF(D7=$N$3,4,"n/a"))))</f>
        <v>2</v>
      </c>
      <c r="F7" s="228" t="s">
        <v>87</v>
      </c>
      <c r="G7" s="228"/>
      <c r="H7" s="228"/>
      <c r="I7" s="228"/>
      <c r="J7" s="228"/>
      <c r="K7" s="228"/>
      <c r="L7" s="220"/>
      <c r="N7" s="221" t="s">
        <v>88</v>
      </c>
    </row>
    <row r="8" s="72" customFormat="true" ht="30" hidden="false" customHeight="true" outlineLevel="0" collapsed="false">
      <c r="A8" s="224" t="s">
        <v>89</v>
      </c>
      <c r="B8" s="224"/>
      <c r="C8" s="225" t="s">
        <v>90</v>
      </c>
      <c r="D8" s="226" t="s">
        <v>76</v>
      </c>
      <c r="E8" s="227" t="n">
        <f aca="false">IF(D8=$N$6,1,IF(D8=$N$5,2,IF(D8=$N$4,3,IF(D8=$N$3,4,"n/a"))))</f>
        <v>3</v>
      </c>
      <c r="F8" s="228" t="s">
        <v>91</v>
      </c>
      <c r="G8" s="228"/>
      <c r="H8" s="228"/>
      <c r="I8" s="228"/>
      <c r="J8" s="228"/>
      <c r="K8" s="228"/>
      <c r="L8" s="220"/>
      <c r="N8" s="105"/>
    </row>
    <row r="9" s="72" customFormat="true" ht="45.75" hidden="false" customHeight="true" outlineLevel="0" collapsed="false">
      <c r="A9" s="229" t="s">
        <v>92</v>
      </c>
      <c r="B9" s="229"/>
      <c r="C9" s="225" t="s">
        <v>90</v>
      </c>
      <c r="D9" s="230" t="s">
        <v>76</v>
      </c>
      <c r="E9" s="231" t="n">
        <f aca="false">IF(D9=$N$6,1,IF(D9=$N$5,2,IF(D9=$N$4,3,IF(D9=$N$3,4,"n/a"))))</f>
        <v>3</v>
      </c>
      <c r="F9" s="232" t="s">
        <v>93</v>
      </c>
      <c r="G9" s="232"/>
      <c r="H9" s="232"/>
      <c r="I9" s="232"/>
      <c r="J9" s="232"/>
      <c r="K9" s="232"/>
      <c r="L9" s="220"/>
      <c r="N9" s="233"/>
    </row>
    <row r="10" s="72" customFormat="true" ht="28.5" hidden="false" customHeight="true" outlineLevel="0" collapsed="false">
      <c r="A10" s="234"/>
      <c r="B10" s="234"/>
      <c r="C10" s="235" t="s">
        <v>94</v>
      </c>
      <c r="D10" s="236" t="str">
        <f aca="false">IF(E10&lt;1.5,$N$6,IF(E10&lt;2.5,$N$5,IF(E10&lt;3.5,$N$4,IF(E10&lt;4.5,$N$3,"n/a"))))</f>
        <v>Moderate/Low</v>
      </c>
      <c r="E10" s="237" t="n">
        <f aca="false">IF(COUNT(E5:E9)=0,"n/a",AVERAGE(E5:E9))</f>
        <v>2.4</v>
      </c>
      <c r="F10" s="238" t="n">
        <f aca="false">E10</f>
        <v>2.4</v>
      </c>
      <c r="G10" s="239"/>
      <c r="H10" s="240" t="s">
        <v>95</v>
      </c>
      <c r="I10" s="241" t="str">
        <f aca="false">D10</f>
        <v>Moderate/Low</v>
      </c>
      <c r="J10" s="242" t="n">
        <f aca="false">IF(I10=$N$7,"n/a",IF(AND(I10=$N$5,D10=$N$6),1.5,IF(AND(I10=$N$4,D10=$N$5),2.5,IF(AND(I10=$N$3,D10=$N$4),3.5,IF(AND(I10=$N$6,D10=$N$5),1.49,IF(AND(I10=$N$5,D10=$N$4),2.49,IF(AND(I10=$N$4,D10=$N$3),3.49,E10)))))))</f>
        <v>2.4</v>
      </c>
      <c r="K10" s="243" t="s">
        <v>96</v>
      </c>
      <c r="L10" s="244"/>
      <c r="N10" s="221"/>
    </row>
    <row r="11" s="72" customFormat="true" ht="20.25" hidden="false" customHeight="true" outlineLevel="0" collapsed="false">
      <c r="A11" s="245" t="s">
        <v>97</v>
      </c>
      <c r="B11" s="246"/>
      <c r="C11" s="247"/>
      <c r="D11" s="248"/>
      <c r="E11" s="248"/>
      <c r="F11" s="248"/>
      <c r="G11" s="248"/>
      <c r="H11" s="248"/>
      <c r="I11" s="248"/>
      <c r="J11" s="248"/>
      <c r="K11" s="248"/>
      <c r="L11" s="220"/>
      <c r="N11" s="221"/>
    </row>
    <row r="12" customFormat="false" ht="45.75" hidden="false" customHeight="true" outlineLevel="0" collapsed="false">
      <c r="A12" s="224" t="s">
        <v>98</v>
      </c>
      <c r="B12" s="224"/>
      <c r="C12" s="225" t="s">
        <v>99</v>
      </c>
      <c r="D12" s="249" t="s">
        <v>76</v>
      </c>
      <c r="E12" s="250" t="n">
        <f aca="false">IF(D12=$N$6,1,IF(D12=$N$5,2,IF(D12=$N$4,3,IF(D12=$N$3,4,"n/a"))))</f>
        <v>3</v>
      </c>
      <c r="F12" s="251" t="s">
        <v>100</v>
      </c>
      <c r="G12" s="251"/>
      <c r="H12" s="251"/>
      <c r="I12" s="251"/>
      <c r="J12" s="251"/>
      <c r="K12" s="251"/>
      <c r="L12" s="252" t="s">
        <v>101</v>
      </c>
      <c r="N12" s="221"/>
    </row>
    <row r="13" customFormat="false" ht="43.5" hidden="false" customHeight="true" outlineLevel="0" collapsed="false">
      <c r="A13" s="253" t="s">
        <v>102</v>
      </c>
      <c r="B13" s="253"/>
      <c r="C13" s="225" t="s">
        <v>99</v>
      </c>
      <c r="D13" s="254" t="s">
        <v>76</v>
      </c>
      <c r="E13" s="255" t="n">
        <f aca="false">IF(D13=$N$6,1,IF(D13=$N$5,2,IF(D13=$N$4,3,IF(D13=$N$3,4,"n/a"))))</f>
        <v>3</v>
      </c>
      <c r="F13" s="256" t="s">
        <v>103</v>
      </c>
      <c r="G13" s="256"/>
      <c r="H13" s="256"/>
      <c r="I13" s="256"/>
      <c r="J13" s="256"/>
      <c r="K13" s="256"/>
      <c r="L13" s="252" t="s">
        <v>101</v>
      </c>
    </row>
    <row r="14" s="84" customFormat="true" ht="28.5" hidden="false" customHeight="true" outlineLevel="0" collapsed="false">
      <c r="A14" s="257"/>
      <c r="B14" s="257"/>
      <c r="C14" s="235" t="s">
        <v>94</v>
      </c>
      <c r="D14" s="258" t="str">
        <f aca="false">IF(E14&lt;1.5,$N$6,IF(E14&lt;2.5,$N$5,IF(E14&lt;3.5,$N$4,IF(E14&lt;4.5,$N$3,"n/a"))))</f>
        <v>Substantial</v>
      </c>
      <c r="E14" s="259" t="n">
        <f aca="false">IF(COUNT(E12:E13)=0,"n/a",AVERAGE(E12:E13))</f>
        <v>3</v>
      </c>
      <c r="F14" s="260" t="n">
        <f aca="false">E14</f>
        <v>3</v>
      </c>
      <c r="G14" s="239"/>
      <c r="H14" s="261" t="s">
        <v>95</v>
      </c>
      <c r="I14" s="241" t="str">
        <f aca="false">D14</f>
        <v>Substantial</v>
      </c>
      <c r="J14" s="262" t="n">
        <f aca="false">IF(I14=$N$7,"n/a",IF(AND(I14=$N$5,D14=$N$6),1.5,IF(AND(I14=$N$4,D14=$N$5),2.5,IF(AND(I14=$N$3,D14=$N$4),3.5,IF(AND(I14=$N$6,D14=$N$5),1.49,IF(AND(I14=$N$5,D14=$N$4),2.49,IF(AND(I14=$N$4,D14=$N$3),3.49,E14)))))))</f>
        <v>3</v>
      </c>
      <c r="K14" s="263" t="s">
        <v>96</v>
      </c>
      <c r="L14" s="264"/>
      <c r="N14" s="221"/>
    </row>
    <row r="15" customFormat="false" ht="21.75" hidden="false" customHeight="true" outlineLevel="0" collapsed="false">
      <c r="A15" s="265" t="s">
        <v>104</v>
      </c>
      <c r="B15" s="245"/>
      <c r="C15" s="245"/>
      <c r="D15" s="245"/>
      <c r="E15" s="245"/>
      <c r="F15" s="245"/>
      <c r="G15" s="245"/>
      <c r="H15" s="245"/>
      <c r="I15" s="245"/>
      <c r="J15" s="245"/>
      <c r="K15" s="245"/>
      <c r="L15" s="266"/>
      <c r="N15" s="221"/>
    </row>
    <row r="16" customFormat="false" ht="79.5" hidden="false" customHeight="true" outlineLevel="0" collapsed="false">
      <c r="A16" s="229" t="s">
        <v>105</v>
      </c>
      <c r="B16" s="229"/>
      <c r="C16" s="225" t="s">
        <v>106</v>
      </c>
      <c r="D16" s="230" t="s">
        <v>80</v>
      </c>
      <c r="E16" s="267" t="n">
        <f aca="false">IF(D16=$N$6,1,IF(D16=$N$5,2,IF(D16=$N$4,3,IF(D16=$N$3,4,"n/a"))))</f>
        <v>2</v>
      </c>
      <c r="F16" s="228" t="s">
        <v>107</v>
      </c>
      <c r="G16" s="228"/>
      <c r="H16" s="228"/>
      <c r="I16" s="228"/>
      <c r="J16" s="228"/>
      <c r="K16" s="228"/>
      <c r="L16" s="266"/>
    </row>
    <row r="17" s="72" customFormat="true" ht="24.75" hidden="false" customHeight="true" outlineLevel="0" collapsed="false">
      <c r="A17" s="268"/>
      <c r="B17" s="268"/>
      <c r="C17" s="235" t="s">
        <v>94</v>
      </c>
      <c r="D17" s="258" t="str">
        <f aca="false">IF(E17&lt;1.5,$N$6,IF(E17&lt;2.5,$N$5,IF(E17&lt;3.5,$N$4,IF(E17&lt;4.5,$N$3,"n/a"))))</f>
        <v>Moderate/Low</v>
      </c>
      <c r="E17" s="259" t="n">
        <f aca="false">IF(COUNT(E16)=0,"n/a",AVERAGE(E16))</f>
        <v>2</v>
      </c>
      <c r="F17" s="260" t="n">
        <f aca="false">E17</f>
        <v>2</v>
      </c>
      <c r="G17" s="239"/>
      <c r="H17" s="261" t="s">
        <v>95</v>
      </c>
      <c r="I17" s="241" t="str">
        <f aca="false">D17</f>
        <v>Moderate/Low</v>
      </c>
      <c r="J17" s="262" t="n">
        <f aca="false">IF(I17=$N$7,"n/a",IF(AND(I17=$N$5,D17=$N$6),1.5,IF(AND(I17=$N$4,D17=$N$5),2.5,IF(AND(I17=$N$3,D17=$N$4),3.5,IF(AND(I17=$N$6,D17=$N$5),1.49,IF(AND(I17=$N$5,D17=$N$4),2.49,IF(AND(I17=$N$4,D17=$N$3),3.49,E17)))))))</f>
        <v>2</v>
      </c>
      <c r="K17" s="263" t="s">
        <v>96</v>
      </c>
      <c r="L17" s="220"/>
      <c r="N17" s="81"/>
    </row>
    <row r="18" s="269" customFormat="true" ht="21" hidden="false" customHeight="true" outlineLevel="0" collapsed="false">
      <c r="A18" s="245" t="s">
        <v>108</v>
      </c>
      <c r="B18" s="245"/>
      <c r="C18" s="245"/>
      <c r="D18" s="245"/>
      <c r="E18" s="245"/>
      <c r="F18" s="245"/>
      <c r="G18" s="245"/>
      <c r="H18" s="245"/>
      <c r="I18" s="245"/>
      <c r="J18" s="245"/>
      <c r="K18" s="245"/>
      <c r="L18" s="266"/>
      <c r="N18" s="270"/>
    </row>
    <row r="19" s="269" customFormat="true" ht="48" hidden="false" customHeight="true" outlineLevel="0" collapsed="false">
      <c r="A19" s="224" t="s">
        <v>109</v>
      </c>
      <c r="B19" s="224"/>
      <c r="C19" s="225" t="s">
        <v>110</v>
      </c>
      <c r="D19" s="226" t="s">
        <v>76</v>
      </c>
      <c r="E19" s="271" t="n">
        <f aca="false">IF(D19=$N$6,1,IF(D19=$N$5,2,IF(D19=$N$4,3,IF(D19=$N$3,4,"n/a"))))</f>
        <v>3</v>
      </c>
      <c r="F19" s="228" t="s">
        <v>111</v>
      </c>
      <c r="G19" s="228"/>
      <c r="H19" s="228"/>
      <c r="I19" s="228"/>
      <c r="J19" s="228"/>
      <c r="K19" s="228"/>
      <c r="L19" s="252" t="s">
        <v>101</v>
      </c>
      <c r="N19" s="270"/>
    </row>
    <row r="20" s="269" customFormat="true" ht="46.5" hidden="false" customHeight="true" outlineLevel="0" collapsed="false">
      <c r="A20" s="253" t="s">
        <v>112</v>
      </c>
      <c r="B20" s="253"/>
      <c r="C20" s="272" t="s">
        <v>113</v>
      </c>
      <c r="D20" s="273" t="s">
        <v>76</v>
      </c>
      <c r="E20" s="231" t="n">
        <f aca="false">IF(D20=$N$6,1,IF(D20=$N$5,2,IF(D20=$N$4,3,IF(D20=$N$3,4,"n/a"))))</f>
        <v>3</v>
      </c>
      <c r="F20" s="232" t="s">
        <v>114</v>
      </c>
      <c r="G20" s="232"/>
      <c r="H20" s="232"/>
      <c r="I20" s="232"/>
      <c r="J20" s="232"/>
      <c r="K20" s="232"/>
      <c r="L20" s="274"/>
      <c r="N20" s="270"/>
    </row>
    <row r="21" s="72" customFormat="true" ht="29.25" hidden="false" customHeight="true" outlineLevel="0" collapsed="false">
      <c r="A21" s="257"/>
      <c r="B21" s="257"/>
      <c r="C21" s="235" t="s">
        <v>94</v>
      </c>
      <c r="D21" s="258" t="str">
        <f aca="false">IF(E21&lt;1.5,$N$6,IF(E21&lt;2.5,$N$5,IF(E21&lt;3.5,$N$4,IF(E21&lt;4.5,$N$3,"n/a"))))</f>
        <v>Substantial</v>
      </c>
      <c r="E21" s="259" t="n">
        <f aca="false">IF(COUNT(E19:E20)=0,"n/a",AVERAGE(E19:E20))</f>
        <v>3</v>
      </c>
      <c r="F21" s="260" t="n">
        <f aca="false">E21</f>
        <v>3</v>
      </c>
      <c r="G21" s="239"/>
      <c r="H21" s="261" t="s">
        <v>95</v>
      </c>
      <c r="I21" s="241" t="str">
        <f aca="false">D21</f>
        <v>Substantial</v>
      </c>
      <c r="J21" s="242" t="n">
        <f aca="false">IF(I21=$N$7,"n/a",IF(AND(I21=$N$5,D21=$N$6),1.5,IF(AND(I21=$N$4,D21=$N$5),2.5,IF(AND(I21=$N$3,D21=$N$4),3.5,IF(AND(I21=$N$6,D21=$N$5),1.49,IF(AND(I21=$N$5,D21=$N$4),2.49,IF(AND(I21=$N$4,D21=$N$3),3.49,E21)))))))</f>
        <v>3</v>
      </c>
      <c r="K21" s="275" t="s">
        <v>96</v>
      </c>
      <c r="L21" s="276"/>
    </row>
    <row r="22" s="280" customFormat="true" ht="22.5" hidden="false" customHeight="true" outlineLevel="0" collapsed="false">
      <c r="A22" s="277" t="s">
        <v>115</v>
      </c>
      <c r="B22" s="278"/>
      <c r="C22" s="278"/>
      <c r="D22" s="279"/>
      <c r="E22" s="279"/>
      <c r="F22" s="279"/>
      <c r="G22" s="279"/>
      <c r="H22" s="279"/>
      <c r="I22" s="279"/>
      <c r="J22" s="279"/>
      <c r="K22" s="279"/>
      <c r="L22" s="220"/>
    </row>
    <row r="23" customFormat="false" ht="21.75" hidden="false" customHeight="true" outlineLevel="0" collapsed="false">
      <c r="A23" s="281" t="s">
        <v>116</v>
      </c>
      <c r="B23" s="282"/>
      <c r="C23" s="282"/>
      <c r="D23" s="282"/>
      <c r="E23" s="282"/>
      <c r="F23" s="282"/>
      <c r="G23" s="282"/>
      <c r="H23" s="282"/>
      <c r="I23" s="282"/>
      <c r="J23" s="282"/>
      <c r="K23" s="282"/>
      <c r="L23" s="252" t="s">
        <v>101</v>
      </c>
    </row>
    <row r="24" customFormat="false" ht="54" hidden="false" customHeight="true" outlineLevel="0" collapsed="false">
      <c r="A24" s="283" t="s">
        <v>117</v>
      </c>
      <c r="B24" s="283"/>
      <c r="C24" s="284" t="s">
        <v>118</v>
      </c>
      <c r="D24" s="285" t="s">
        <v>83</v>
      </c>
      <c r="E24" s="286" t="n">
        <f aca="false">IF(D24=$N$6,1,IF(D24=$N$5,2,IF(D24=$N$4,3,IF(D24=$N$3,4,"n/a"))))</f>
        <v>1</v>
      </c>
      <c r="F24" s="251" t="s">
        <v>119</v>
      </c>
      <c r="G24" s="251"/>
      <c r="H24" s="251"/>
      <c r="I24" s="251"/>
      <c r="J24" s="251"/>
      <c r="K24" s="251"/>
      <c r="L24" s="252" t="s">
        <v>101</v>
      </c>
    </row>
    <row r="25" customFormat="false" ht="73.5" hidden="false" customHeight="true" outlineLevel="0" collapsed="false">
      <c r="A25" s="287" t="s">
        <v>120</v>
      </c>
      <c r="B25" s="287"/>
      <c r="C25" s="288" t="s">
        <v>121</v>
      </c>
      <c r="D25" s="289" t="s">
        <v>83</v>
      </c>
      <c r="E25" s="231" t="n">
        <f aca="false">IF(D25=$N$6,1,IF(D25=$N$5,2,IF(D25=$N$4,3,IF(D25=$N$3,4,"n/a"))))</f>
        <v>1</v>
      </c>
      <c r="F25" s="232" t="s">
        <v>122</v>
      </c>
      <c r="G25" s="232"/>
      <c r="H25" s="232"/>
      <c r="I25" s="232"/>
      <c r="J25" s="232"/>
      <c r="K25" s="232"/>
      <c r="L25" s="266"/>
    </row>
    <row r="26" customFormat="false" ht="35.25" hidden="false" customHeight="true" outlineLevel="0" collapsed="false">
      <c r="A26" s="290"/>
      <c r="B26" s="290"/>
      <c r="C26" s="291" t="s">
        <v>94</v>
      </c>
      <c r="D26" s="258" t="str">
        <f aca="false">IF(E26&lt;1.5,"Low",IF(E26&lt;2.5,"Moderate",IF(E26&lt;3.5,"Substantial",IF(E26&lt;4.5,"High","n/a"))))</f>
        <v>Low</v>
      </c>
      <c r="E26" s="259" t="n">
        <f aca="false">IF(COUNT(E24:E25)=0,"n/a",AVERAGE(E24:E25))</f>
        <v>1</v>
      </c>
      <c r="F26" s="238" t="n">
        <f aca="false">E26</f>
        <v>1</v>
      </c>
      <c r="G26" s="239"/>
      <c r="H26" s="240" t="s">
        <v>95</v>
      </c>
      <c r="I26" s="241" t="str">
        <f aca="false">D26</f>
        <v>Low</v>
      </c>
      <c r="J26" s="242" t="n">
        <f aca="false">IF(I26=$N$7,"n/a",IF(AND(I26=$N$5,D26=$N$6),1.5,IF(AND(I26=$N$4,D26=$N$5),2.5,IF(AND(I26=$N$3,D26=$N$4),3.5,IF(AND(I26=$N$6,D26=$N$5),1.49,IF(AND(I26=$N$5,D26=$N$4),2.49,IF(AND(I26=$N$4,D26=$N$3),3.49,E26)))))))</f>
        <v>1</v>
      </c>
      <c r="K26" s="292" t="s">
        <v>96</v>
      </c>
      <c r="L26" s="266"/>
    </row>
    <row r="27" customFormat="false" ht="20.25" hidden="false" customHeight="true" outlineLevel="0" collapsed="false">
      <c r="A27" s="293" t="s">
        <v>123</v>
      </c>
      <c r="B27" s="294"/>
      <c r="C27" s="295"/>
      <c r="D27" s="296"/>
      <c r="E27" s="296"/>
      <c r="F27" s="296"/>
      <c r="G27" s="296"/>
      <c r="H27" s="296"/>
      <c r="I27" s="296"/>
      <c r="J27" s="296"/>
      <c r="K27" s="296"/>
      <c r="L27" s="266"/>
    </row>
    <row r="28" customFormat="false" ht="48.75" hidden="false" customHeight="true" outlineLevel="0" collapsed="false">
      <c r="A28" s="297" t="s">
        <v>124</v>
      </c>
      <c r="B28" s="297"/>
      <c r="C28" s="298" t="s">
        <v>125</v>
      </c>
      <c r="D28" s="249" t="s">
        <v>83</v>
      </c>
      <c r="E28" s="250" t="n">
        <f aca="false">IF(D28=$N$6,1,IF(D28=$N$5,2,IF(D28=$N$4,3,IF(D28=$N$3,4,"n/a"))))</f>
        <v>1</v>
      </c>
      <c r="F28" s="299" t="s">
        <v>126</v>
      </c>
      <c r="G28" s="299"/>
      <c r="H28" s="299"/>
      <c r="I28" s="299"/>
      <c r="J28" s="299"/>
      <c r="K28" s="299"/>
      <c r="L28" s="266"/>
    </row>
    <row r="29" customFormat="false" ht="50.25" hidden="false" customHeight="true" outlineLevel="0" collapsed="false">
      <c r="A29" s="297" t="s">
        <v>127</v>
      </c>
      <c r="B29" s="297"/>
      <c r="C29" s="298" t="s">
        <v>128</v>
      </c>
      <c r="D29" s="226" t="s">
        <v>83</v>
      </c>
      <c r="E29" s="271" t="n">
        <f aca="false">IF(D29=$N$6,1,IF(D29=$N$5,2,IF(D29=$N$4,3,IF(D29=$N$3,4,"n/a"))))</f>
        <v>1</v>
      </c>
      <c r="F29" s="228" t="s">
        <v>129</v>
      </c>
      <c r="G29" s="228"/>
      <c r="H29" s="228"/>
      <c r="I29" s="228"/>
      <c r="J29" s="228"/>
      <c r="K29" s="228"/>
      <c r="L29" s="266"/>
    </row>
    <row r="30" s="301" customFormat="true" ht="56.25" hidden="false" customHeight="true" outlineLevel="0" collapsed="false">
      <c r="A30" s="297" t="s">
        <v>130</v>
      </c>
      <c r="B30" s="297"/>
      <c r="C30" s="298" t="s">
        <v>131</v>
      </c>
      <c r="D30" s="226" t="s">
        <v>83</v>
      </c>
      <c r="E30" s="271" t="n">
        <f aca="false">IF(D30=$N$6,1,IF(D30=$N$5,2,IF(D30=$N$4,3,IF(D30=$N$3,4,"n/a"))))</f>
        <v>1</v>
      </c>
      <c r="F30" s="300" t="s">
        <v>132</v>
      </c>
      <c r="G30" s="300"/>
      <c r="H30" s="300"/>
      <c r="I30" s="300"/>
      <c r="J30" s="300"/>
      <c r="K30" s="300"/>
      <c r="L30" s="220"/>
    </row>
    <row r="31" s="280" customFormat="true" ht="36" hidden="false" customHeight="true" outlineLevel="0" collapsed="false">
      <c r="A31" s="302" t="s">
        <v>133</v>
      </c>
      <c r="B31" s="302"/>
      <c r="C31" s="298" t="s">
        <v>131</v>
      </c>
      <c r="D31" s="230" t="s">
        <v>83</v>
      </c>
      <c r="E31" s="303" t="n">
        <f aca="false">IF(D31=$N$6,1,IF(D31=$N$5,2,IF(D31=$N$4,3,IF(D31=$N$3,4,"n/a"))))</f>
        <v>1</v>
      </c>
      <c r="F31" s="256" t="s">
        <v>134</v>
      </c>
      <c r="G31" s="256"/>
      <c r="H31" s="256"/>
      <c r="I31" s="256"/>
      <c r="J31" s="256"/>
      <c r="K31" s="256"/>
      <c r="L31" s="252" t="s">
        <v>101</v>
      </c>
    </row>
    <row r="32" s="72" customFormat="true" ht="25.5" hidden="false" customHeight="true" outlineLevel="0" collapsed="false">
      <c r="A32" s="304"/>
      <c r="B32" s="305"/>
      <c r="C32" s="291" t="s">
        <v>94</v>
      </c>
      <c r="D32" s="258" t="str">
        <f aca="false">IF(E32&lt;1.5,"Low",IF(E32&lt;2.5,"Moderate",IF(E32&lt;3.5,"Substantial",IF(E32&lt;4.5,"High","n/a"))))</f>
        <v>Low</v>
      </c>
      <c r="E32" s="259" t="n">
        <f aca="false">IF(COUNT(E28:E31)=0,"n/a",AVERAGE(E28:E31))</f>
        <v>1</v>
      </c>
      <c r="F32" s="260" t="n">
        <f aca="false">E32</f>
        <v>1</v>
      </c>
      <c r="G32" s="239"/>
      <c r="H32" s="261" t="s">
        <v>95</v>
      </c>
      <c r="I32" s="241" t="str">
        <f aca="false">D32</f>
        <v>Low</v>
      </c>
      <c r="J32" s="262" t="n">
        <f aca="false">IF(I32=$N$7,"n/a",IF(AND(I32=$N$5,D32=$N$6),1.5,IF(AND(I32=$N$4,D32=$N$5),2.5,IF(AND(I32=$N$3,D32=$N$4),3.5,IF(AND(I32=$N$6,D32=$N$5),1.49,IF(AND(I32=$N$5,D32=$N$4),2.49,IF(AND(I32=$N$4,D32=$N$3),3.49,E32)))))))</f>
        <v>1</v>
      </c>
      <c r="K32" s="263" t="s">
        <v>96</v>
      </c>
      <c r="L32" s="220"/>
    </row>
    <row r="33" s="72" customFormat="true" ht="25.5" hidden="false" customHeight="true" outlineLevel="0" collapsed="false">
      <c r="A33" s="306" t="s">
        <v>135</v>
      </c>
      <c r="B33" s="307"/>
      <c r="C33" s="307"/>
      <c r="D33" s="307"/>
      <c r="E33" s="307"/>
      <c r="F33" s="307"/>
      <c r="G33" s="307"/>
      <c r="H33" s="307"/>
      <c r="I33" s="307"/>
      <c r="J33" s="307"/>
      <c r="K33" s="307"/>
      <c r="L33" s="220"/>
    </row>
    <row r="34" s="72" customFormat="true" ht="45.75" hidden="false" customHeight="true" outlineLevel="0" collapsed="false">
      <c r="A34" s="308" t="s">
        <v>136</v>
      </c>
      <c r="B34" s="308"/>
      <c r="C34" s="309" t="s">
        <v>137</v>
      </c>
      <c r="D34" s="226" t="s">
        <v>80</v>
      </c>
      <c r="E34" s="227" t="n">
        <f aca="false">IF(D34=$N$6,1,IF(D34=$N$5,2,IF(D34=$N$4,3,IF(D34=$N$3,4,"n/a"))))</f>
        <v>2</v>
      </c>
      <c r="F34" s="251" t="s">
        <v>138</v>
      </c>
      <c r="G34" s="251"/>
      <c r="H34" s="251"/>
      <c r="I34" s="251"/>
      <c r="J34" s="251"/>
      <c r="K34" s="251"/>
      <c r="L34" s="252" t="s">
        <v>101</v>
      </c>
    </row>
    <row r="35" s="72" customFormat="true" ht="33" hidden="false" customHeight="true" outlineLevel="0" collapsed="false">
      <c r="A35" s="310" t="s">
        <v>139</v>
      </c>
      <c r="B35" s="310"/>
      <c r="C35" s="309" t="s">
        <v>140</v>
      </c>
      <c r="D35" s="311" t="s">
        <v>80</v>
      </c>
      <c r="E35" s="227" t="n">
        <f aca="false">IF(D35=$N$6,1,IF(D35=$N$5,2,IF(D35=$N$4,3,IF(D35=$N$3,4,"n/a"))))</f>
        <v>2</v>
      </c>
      <c r="F35" s="228" t="s">
        <v>141</v>
      </c>
      <c r="G35" s="228"/>
      <c r="H35" s="228"/>
      <c r="I35" s="228"/>
      <c r="J35" s="228"/>
      <c r="K35" s="228"/>
      <c r="L35" s="220"/>
    </row>
    <row r="36" s="72" customFormat="true" ht="60.75" hidden="false" customHeight="true" outlineLevel="0" collapsed="false">
      <c r="A36" s="308" t="s">
        <v>142</v>
      </c>
      <c r="B36" s="308"/>
      <c r="C36" s="309" t="s">
        <v>143</v>
      </c>
      <c r="D36" s="311" t="s">
        <v>80</v>
      </c>
      <c r="E36" s="227" t="n">
        <f aca="false">IF(D36=$N$6,1,IF(D36=$N$5,2,IF(D36=$N$4,3,IF(D36=$N$3,4,"n/a"))))</f>
        <v>2</v>
      </c>
      <c r="F36" s="228" t="s">
        <v>144</v>
      </c>
      <c r="G36" s="228"/>
      <c r="H36" s="228"/>
      <c r="I36" s="228"/>
      <c r="J36" s="228"/>
      <c r="K36" s="228"/>
      <c r="L36" s="220"/>
    </row>
    <row r="37" s="72" customFormat="true" ht="60.75" hidden="false" customHeight="true" outlineLevel="0" collapsed="false">
      <c r="A37" s="287" t="s">
        <v>145</v>
      </c>
      <c r="B37" s="287"/>
      <c r="C37" s="309" t="s">
        <v>143</v>
      </c>
      <c r="D37" s="230" t="s">
        <v>83</v>
      </c>
      <c r="E37" s="267" t="n">
        <f aca="false">IF(D37=$N$6,1,IF(D37=$N$5,2,IF(D37=$N$4,3,IF(D37=$N$3,4,"n/a"))))</f>
        <v>1</v>
      </c>
      <c r="F37" s="312" t="s">
        <v>146</v>
      </c>
      <c r="G37" s="312"/>
      <c r="H37" s="312"/>
      <c r="I37" s="312"/>
      <c r="J37" s="312"/>
      <c r="K37" s="312"/>
      <c r="L37" s="220"/>
    </row>
    <row r="38" s="72" customFormat="true" ht="25.5" hidden="false" customHeight="true" outlineLevel="0" collapsed="false">
      <c r="A38" s="313"/>
      <c r="B38" s="314"/>
      <c r="C38" s="315" t="s">
        <v>94</v>
      </c>
      <c r="D38" s="258" t="str">
        <f aca="false">IF(E38&lt;1.5,"Low",IF(E38&lt;2.5,"Moderate",IF(E38&lt;3.5,"Substantial",IF(E38&lt;4.5,"High","n/a"))))</f>
        <v>Moderate</v>
      </c>
      <c r="E38" s="259" t="n">
        <f aca="false">IF(COUNT(E34:E37)=0,"n/a",AVERAGE(E34:E37))</f>
        <v>1.75</v>
      </c>
      <c r="F38" s="260" t="n">
        <f aca="false">E38</f>
        <v>1.75</v>
      </c>
      <c r="G38" s="239"/>
      <c r="H38" s="261" t="s">
        <v>95</v>
      </c>
      <c r="I38" s="241" t="str">
        <f aca="false">D38</f>
        <v>Moderate</v>
      </c>
      <c r="J38" s="262" t="n">
        <f aca="false">IF(I38=$N$7,"n/a",IF(AND(I38=$N$5,D38=$N$6),1.5,IF(AND(I38=$N$4,D38=$N$5),2.5,IF(AND(I38=$N$3,D38=$N$4),3.5,IF(AND(I38=$N$6,D38=$N$5),1.49,IF(AND(I38=$N$5,D38=$N$4),2.49,IF(AND(I38=$N$4,D38=$N$3),3.49,E38)))))))</f>
        <v>1.75</v>
      </c>
      <c r="K38" s="263" t="s">
        <v>96</v>
      </c>
      <c r="L38" s="220"/>
    </row>
    <row r="39" s="269" customFormat="true" ht="22.5" hidden="false" customHeight="true" outlineLevel="0" collapsed="false">
      <c r="A39" s="316" t="s">
        <v>147</v>
      </c>
      <c r="B39" s="317"/>
      <c r="C39" s="318"/>
      <c r="D39" s="319"/>
      <c r="E39" s="319"/>
      <c r="F39" s="320"/>
      <c r="G39" s="321"/>
      <c r="H39" s="319"/>
      <c r="I39" s="319"/>
      <c r="J39" s="320"/>
      <c r="K39" s="322"/>
      <c r="L39" s="266"/>
    </row>
    <row r="40" s="269" customFormat="true" ht="22.5" hidden="false" customHeight="true" outlineLevel="0" collapsed="false">
      <c r="A40" s="323" t="s">
        <v>148</v>
      </c>
      <c r="B40" s="324"/>
      <c r="C40" s="324"/>
      <c r="D40" s="324"/>
      <c r="E40" s="324"/>
      <c r="F40" s="324"/>
      <c r="G40" s="324"/>
      <c r="H40" s="324"/>
      <c r="I40" s="324"/>
      <c r="J40" s="324"/>
      <c r="K40" s="324"/>
      <c r="L40" s="266"/>
    </row>
    <row r="41" s="72" customFormat="true" ht="33.75" hidden="false" customHeight="true" outlineLevel="0" collapsed="false">
      <c r="A41" s="325" t="s">
        <v>149</v>
      </c>
      <c r="B41" s="325"/>
      <c r="C41" s="326" t="s">
        <v>150</v>
      </c>
      <c r="D41" s="226" t="s">
        <v>80</v>
      </c>
      <c r="E41" s="271" t="n">
        <f aca="false">IF(D41=$N$6,1,IF(D41=$N$5,2,IF(D41=$N$4,3,IF(D41=$N$3,4,"n/a"))))</f>
        <v>2</v>
      </c>
      <c r="F41" s="327" t="s">
        <v>151</v>
      </c>
      <c r="G41" s="327"/>
      <c r="H41" s="327"/>
      <c r="I41" s="327"/>
      <c r="J41" s="327"/>
      <c r="K41" s="327"/>
      <c r="L41" s="252" t="s">
        <v>101</v>
      </c>
    </row>
    <row r="42" s="72" customFormat="true" ht="44.25" hidden="false" customHeight="true" outlineLevel="0" collapsed="false">
      <c r="A42" s="328" t="s">
        <v>152</v>
      </c>
      <c r="B42" s="328"/>
      <c r="C42" s="329" t="s">
        <v>153</v>
      </c>
      <c r="D42" s="226" t="s">
        <v>83</v>
      </c>
      <c r="E42" s="271" t="n">
        <f aca="false">IF(D42=$N$6,1,IF(D42=$N$5,2,IF(D42=$N$4,3,IF(D42=$N$3,4,"n/a"))))</f>
        <v>1</v>
      </c>
      <c r="F42" s="330" t="s">
        <v>154</v>
      </c>
      <c r="G42" s="330"/>
      <c r="H42" s="330"/>
      <c r="I42" s="330"/>
      <c r="J42" s="330"/>
      <c r="K42" s="330"/>
      <c r="L42" s="220"/>
    </row>
    <row r="43" s="269" customFormat="true" ht="30" hidden="false" customHeight="true" outlineLevel="0" collapsed="false">
      <c r="A43" s="331"/>
      <c r="B43" s="331"/>
      <c r="C43" s="332" t="s">
        <v>94</v>
      </c>
      <c r="D43" s="258" t="str">
        <f aca="false">IF(E43&lt;1.5,"Low",IF(E43&lt;2.5,"Moderate",IF(E43&lt;3.5,"Substantial",IF(E43&lt;4.5,"High","n/a"))))</f>
        <v>Moderate</v>
      </c>
      <c r="E43" s="259" t="n">
        <f aca="false">IF(COUNT(E41:E42)=0,"n/a",AVERAGE(E41:E42))</f>
        <v>1.5</v>
      </c>
      <c r="F43" s="260" t="n">
        <f aca="false">E43</f>
        <v>1.5</v>
      </c>
      <c r="G43" s="239"/>
      <c r="H43" s="261" t="s">
        <v>95</v>
      </c>
      <c r="I43" s="241" t="str">
        <f aca="false">D43</f>
        <v>Moderate</v>
      </c>
      <c r="J43" s="262" t="n">
        <f aca="false">IF(I43=$N$7,"n/a",IF(AND(I43=$N$5,D43=$N$6),1.5,IF(AND(I43=$N$4,D43=$N$5),2.5,IF(AND(I43=$N$3,D43=$N$4),3.5,IF(AND(I43=$N$6,D43=$N$5),1.49,IF(AND(I43=$N$5,D43=$N$4),2.49,IF(AND(I43=$N$4,D43=$N$3),3.49,E43)))))))</f>
        <v>1.5</v>
      </c>
      <c r="K43" s="333" t="s">
        <v>96</v>
      </c>
      <c r="L43" s="334"/>
    </row>
    <row r="44" s="269" customFormat="true" ht="18" hidden="false" customHeight="true" outlineLevel="0" collapsed="false">
      <c r="A44" s="335" t="s">
        <v>155</v>
      </c>
      <c r="B44" s="336"/>
      <c r="C44" s="336"/>
      <c r="D44" s="337"/>
      <c r="E44" s="337"/>
      <c r="F44" s="337"/>
      <c r="G44" s="337"/>
      <c r="H44" s="337"/>
      <c r="I44" s="337"/>
      <c r="J44" s="337"/>
      <c r="K44" s="337"/>
      <c r="L44" s="266"/>
    </row>
    <row r="45" s="280" customFormat="true" ht="30.75" hidden="false" customHeight="true" outlineLevel="0" collapsed="false">
      <c r="A45" s="325" t="s">
        <v>156</v>
      </c>
      <c r="B45" s="325"/>
      <c r="C45" s="326" t="s">
        <v>157</v>
      </c>
      <c r="D45" s="226" t="s">
        <v>80</v>
      </c>
      <c r="E45" s="271" t="n">
        <f aca="false">IF(D45=$N$6,1,IF(D45=$N$5,2,IF(D45=$N$4,3,IF(D45=$N$3,4,"n/a"))))</f>
        <v>2</v>
      </c>
      <c r="F45" s="299" t="s">
        <v>158</v>
      </c>
      <c r="G45" s="299"/>
      <c r="H45" s="299"/>
      <c r="I45" s="299"/>
      <c r="J45" s="299"/>
      <c r="K45" s="299"/>
      <c r="L45" s="220"/>
    </row>
    <row r="46" s="280" customFormat="true" ht="31.5" hidden="false" customHeight="true" outlineLevel="0" collapsed="false">
      <c r="A46" s="325" t="s">
        <v>159</v>
      </c>
      <c r="B46" s="325"/>
      <c r="C46" s="326" t="s">
        <v>160</v>
      </c>
      <c r="D46" s="226" t="s">
        <v>83</v>
      </c>
      <c r="E46" s="271" t="n">
        <f aca="false">IF(D46=$N$6,1,IF(D46=$N$5,2,IF(D46=$N$4,3,IF(D46=$N$3,4,"n/a"))))</f>
        <v>1</v>
      </c>
      <c r="F46" s="338" t="s">
        <v>161</v>
      </c>
      <c r="G46" s="338"/>
      <c r="H46" s="338"/>
      <c r="I46" s="338"/>
      <c r="J46" s="338"/>
      <c r="K46" s="338"/>
      <c r="L46" s="220"/>
    </row>
    <row r="47" s="72" customFormat="true" ht="20.25" hidden="false" customHeight="true" outlineLevel="0" collapsed="false">
      <c r="A47" s="325" t="s">
        <v>162</v>
      </c>
      <c r="B47" s="325"/>
      <c r="C47" s="326" t="s">
        <v>163</v>
      </c>
      <c r="D47" s="226" t="s">
        <v>83</v>
      </c>
      <c r="E47" s="271" t="n">
        <f aca="false">IF(D47=$N$6,1,IF(D47=$N$5,2,IF(D47=$N$4,3,IF(D47=$N$3,4,"n/a"))))</f>
        <v>1</v>
      </c>
      <c r="F47" s="339" t="s">
        <v>164</v>
      </c>
      <c r="G47" s="339"/>
      <c r="H47" s="339"/>
      <c r="I47" s="339"/>
      <c r="J47" s="339"/>
      <c r="K47" s="339"/>
      <c r="L47" s="220"/>
    </row>
    <row r="48" s="72" customFormat="true" ht="31.5" hidden="false" customHeight="true" outlineLevel="0" collapsed="false">
      <c r="A48" s="328" t="s">
        <v>165</v>
      </c>
      <c r="B48" s="328"/>
      <c r="C48" s="340" t="s">
        <v>166</v>
      </c>
      <c r="D48" s="230" t="s">
        <v>80</v>
      </c>
      <c r="E48" s="271" t="n">
        <f aca="false">IF(D48=$N$6,1,IF(D48=$N$5,2,IF(D48=$N$4,3,IF(D48=$N$3,4,"n/a"))))</f>
        <v>2</v>
      </c>
      <c r="F48" s="232" t="s">
        <v>167</v>
      </c>
      <c r="G48" s="232"/>
      <c r="H48" s="232"/>
      <c r="I48" s="232"/>
      <c r="J48" s="232"/>
      <c r="K48" s="232"/>
      <c r="L48" s="220"/>
    </row>
    <row r="49" s="269" customFormat="true" ht="32.25" hidden="false" customHeight="true" outlineLevel="0" collapsed="false">
      <c r="A49" s="331"/>
      <c r="B49" s="331"/>
      <c r="C49" s="332" t="s">
        <v>94</v>
      </c>
      <c r="D49" s="258" t="str">
        <f aca="false">IF(E49&lt;1.5,"Low",IF(E49&lt;2.5,"Moderate",IF(E49&lt;3.5,"Substantial",IF(E49&lt;4.5,"High","n/a"))))</f>
        <v>Moderate</v>
      </c>
      <c r="E49" s="259" t="n">
        <f aca="false">IF(COUNT(E45:E48)=0,"n/a",AVERAGE(E45:E48))</f>
        <v>1.5</v>
      </c>
      <c r="F49" s="238" t="n">
        <f aca="false">E49</f>
        <v>1.5</v>
      </c>
      <c r="G49" s="239"/>
      <c r="H49" s="240" t="s">
        <v>95</v>
      </c>
      <c r="I49" s="341" t="str">
        <f aca="false">D49</f>
        <v>Moderate</v>
      </c>
      <c r="J49" s="242" t="n">
        <f aca="false">IF(I49=$N$7,"n/a",IF(AND(I49=$N$5,D49=$N$6),1.5,IF(AND(I49=$N$4,D49=$N$5),2.5,IF(AND(I49=$N$3,D49=$N$4),3.5,IF(AND(I49=$N$6,D49=$N$5),1.49,IF(AND(I49=$N$5,D49=$N$4),2.49,IF(AND(I49=$N$4,D49=$N$3),3.49,E49)))))))</f>
        <v>1.5</v>
      </c>
      <c r="K49" s="243" t="s">
        <v>96</v>
      </c>
      <c r="L49" s="266"/>
    </row>
    <row r="50" s="269" customFormat="true" ht="22.5" hidden="false" customHeight="true" outlineLevel="0" collapsed="false">
      <c r="A50" s="342" t="s">
        <v>168</v>
      </c>
      <c r="B50" s="343"/>
      <c r="C50" s="344"/>
      <c r="D50" s="344"/>
      <c r="E50" s="345"/>
      <c r="F50" s="346"/>
      <c r="G50" s="346"/>
      <c r="H50" s="346"/>
      <c r="I50" s="346"/>
      <c r="J50" s="346"/>
      <c r="K50" s="346"/>
      <c r="L50" s="266"/>
    </row>
    <row r="51" s="269" customFormat="true" ht="34.5" hidden="false" customHeight="true" outlineLevel="0" collapsed="false">
      <c r="A51" s="328" t="s">
        <v>169</v>
      </c>
      <c r="B51" s="328"/>
      <c r="C51" s="340" t="s">
        <v>170</v>
      </c>
      <c r="D51" s="311" t="s">
        <v>80</v>
      </c>
      <c r="E51" s="347" t="n">
        <f aca="false">IF(D51=$N$6,1,IF(D51=$N$5,2,IF(D51=$N$4,3,IF(D51=$N$3,4,"n/a"))))</f>
        <v>2</v>
      </c>
      <c r="F51" s="299" t="s">
        <v>171</v>
      </c>
      <c r="G51" s="299"/>
      <c r="H51" s="299"/>
      <c r="I51" s="299"/>
      <c r="J51" s="299"/>
      <c r="K51" s="299"/>
      <c r="L51" s="266"/>
    </row>
    <row r="52" s="269" customFormat="true" ht="34.5" hidden="false" customHeight="true" outlineLevel="0" collapsed="false">
      <c r="A52" s="328" t="s">
        <v>172</v>
      </c>
      <c r="B52" s="328"/>
      <c r="C52" s="340" t="s">
        <v>170</v>
      </c>
      <c r="D52" s="311" t="s">
        <v>76</v>
      </c>
      <c r="E52" s="347" t="n">
        <f aca="false">IF(D52=$N$6,1,IF(D52=$N$5,2,IF(D52=$N$4,3,IF(D52=$N$3,4,"n/a"))))</f>
        <v>3</v>
      </c>
      <c r="F52" s="228" t="s">
        <v>173</v>
      </c>
      <c r="G52" s="228"/>
      <c r="H52" s="228"/>
      <c r="I52" s="228"/>
      <c r="J52" s="228"/>
      <c r="K52" s="228"/>
      <c r="L52" s="266"/>
    </row>
    <row r="53" s="269" customFormat="true" ht="24.75" hidden="false" customHeight="true" outlineLevel="0" collapsed="false">
      <c r="A53" s="325" t="s">
        <v>174</v>
      </c>
      <c r="B53" s="325"/>
      <c r="C53" s="340" t="s">
        <v>170</v>
      </c>
      <c r="D53" s="311" t="s">
        <v>76</v>
      </c>
      <c r="E53" s="347" t="n">
        <f aca="false">IF(D53=$N$6,1,IF(D53=$N$5,2,IF(D53=$N$4,3,IF(D53=$N$3,4,"n/a"))))</f>
        <v>3</v>
      </c>
      <c r="F53" s="348" t="s">
        <v>175</v>
      </c>
      <c r="G53" s="348"/>
      <c r="H53" s="348"/>
      <c r="I53" s="348"/>
      <c r="J53" s="348"/>
      <c r="K53" s="348"/>
      <c r="L53" s="266"/>
    </row>
    <row r="54" s="269" customFormat="true" ht="21" hidden="false" customHeight="true" outlineLevel="0" collapsed="false">
      <c r="A54" s="328" t="s">
        <v>176</v>
      </c>
      <c r="B54" s="328"/>
      <c r="C54" s="340" t="s">
        <v>170</v>
      </c>
      <c r="D54" s="226" t="s">
        <v>76</v>
      </c>
      <c r="E54" s="267" t="n">
        <f aca="false">IF(D54=$N$6,1,IF(D54=$N$5,2,IF(D54=$N$4,3,IF(D54=$N$3,4,"n/a"))))</f>
        <v>3</v>
      </c>
      <c r="F54" s="228" t="s">
        <v>177</v>
      </c>
      <c r="G54" s="228"/>
      <c r="H54" s="228"/>
      <c r="I54" s="228"/>
      <c r="J54" s="228"/>
      <c r="K54" s="228"/>
      <c r="L54" s="266"/>
    </row>
    <row r="55" s="269" customFormat="true" ht="34.5" hidden="false" customHeight="true" outlineLevel="0" collapsed="false">
      <c r="A55" s="325" t="s">
        <v>178</v>
      </c>
      <c r="B55" s="325"/>
      <c r="C55" s="340" t="s">
        <v>170</v>
      </c>
      <c r="D55" s="311" t="s">
        <v>80</v>
      </c>
      <c r="E55" s="271" t="n">
        <f aca="false">IF(D55=$N$6,1,IF(D55=$N$5,2,IF(D55=$N$4,3,IF(D55=$N$3,4,"n/a"))))</f>
        <v>2</v>
      </c>
      <c r="F55" s="339" t="s">
        <v>179</v>
      </c>
      <c r="G55" s="339"/>
      <c r="H55" s="339"/>
      <c r="I55" s="339"/>
      <c r="J55" s="339"/>
      <c r="K55" s="339"/>
      <c r="L55" s="266"/>
    </row>
    <row r="56" s="280" customFormat="true" ht="28.5" hidden="false" customHeight="true" outlineLevel="0" collapsed="false">
      <c r="A56" s="349"/>
      <c r="B56" s="349"/>
      <c r="C56" s="332" t="s">
        <v>94</v>
      </c>
      <c r="D56" s="258" t="str">
        <f aca="false">IF(E56&lt;1.5,"Low",IF(E56&lt;2.5,"Moderate",IF(E56&lt;3.5,"Substantial",IF(E56&lt;4.5,"High","n/a"))))</f>
        <v>Substantial</v>
      </c>
      <c r="E56" s="259" t="n">
        <f aca="false">IF(COUNT(E51:E55)=0,"n/a",AVERAGE(E51:E55))</f>
        <v>2.6</v>
      </c>
      <c r="F56" s="260" t="n">
        <f aca="false">E56</f>
        <v>2.6</v>
      </c>
      <c r="G56" s="239"/>
      <c r="H56" s="261" t="s">
        <v>95</v>
      </c>
      <c r="I56" s="241" t="str">
        <f aca="false">D56</f>
        <v>Substantial</v>
      </c>
      <c r="J56" s="262" t="n">
        <f aca="false">IF(I56=$N$7,"n/a",IF(AND(I56=$N$5,D56=$N$6),1.5,IF(AND(I56=$N$4,D56=$N$5),2.5,IF(AND(I56=$N$3,D56=$N$4),3.5,IF(AND(I56=$N$6,D56=$N$5),1.49,IF(AND(I56=$N$5,D56=$N$4),2.49,IF(AND(I56=$N$4,D56=$N$3),3.49,E56)))))))</f>
        <v>2.6</v>
      </c>
      <c r="K56" s="275" t="s">
        <v>96</v>
      </c>
      <c r="L56" s="220"/>
    </row>
    <row r="57" s="72" customFormat="true" ht="19.5" hidden="false" customHeight="true" outlineLevel="0" collapsed="false">
      <c r="A57" s="335" t="s">
        <v>180</v>
      </c>
      <c r="B57" s="350"/>
      <c r="C57" s="351"/>
      <c r="D57" s="352"/>
      <c r="E57" s="352"/>
      <c r="F57" s="352"/>
      <c r="G57" s="352"/>
      <c r="H57" s="352"/>
      <c r="I57" s="352"/>
      <c r="J57" s="352"/>
      <c r="K57" s="352"/>
      <c r="L57" s="220"/>
    </row>
    <row r="58" s="269" customFormat="true" ht="32.25" hidden="false" customHeight="true" outlineLevel="0" collapsed="false">
      <c r="A58" s="325" t="s">
        <v>181</v>
      </c>
      <c r="B58" s="325"/>
      <c r="C58" s="326" t="s">
        <v>182</v>
      </c>
      <c r="D58" s="249" t="s">
        <v>80</v>
      </c>
      <c r="E58" s="267" t="n">
        <f aca="false">IF(D58=$N$6,1,IF(D58=$N$5,2,IF(D58=$N$4,3,IF(D58=$N$3,4,"n/a"))))</f>
        <v>2</v>
      </c>
      <c r="F58" s="353" t="s">
        <v>183</v>
      </c>
      <c r="G58" s="353"/>
      <c r="H58" s="353"/>
      <c r="I58" s="353"/>
      <c r="J58" s="353"/>
      <c r="K58" s="353"/>
      <c r="L58" s="266"/>
    </row>
    <row r="59" s="269" customFormat="true" ht="32.25" hidden="false" customHeight="true" outlineLevel="0" collapsed="false">
      <c r="A59" s="325" t="s">
        <v>184</v>
      </c>
      <c r="B59" s="325"/>
      <c r="C59" s="326" t="s">
        <v>182</v>
      </c>
      <c r="D59" s="226" t="s">
        <v>80</v>
      </c>
      <c r="E59" s="227" t="n">
        <f aca="false">IF(D59=$N$6,1,IF(D59=$N$5,2,IF(D59=$N$4,3,IF(D59=$N$3,4,"n/a"))))</f>
        <v>2</v>
      </c>
      <c r="F59" s="228" t="s">
        <v>185</v>
      </c>
      <c r="G59" s="228"/>
      <c r="H59" s="228"/>
      <c r="I59" s="228"/>
      <c r="J59" s="228"/>
      <c r="K59" s="228"/>
      <c r="L59" s="266"/>
    </row>
    <row r="60" s="269" customFormat="true" ht="48.75" hidden="false" customHeight="true" outlineLevel="0" collapsed="false">
      <c r="A60" s="325" t="s">
        <v>186</v>
      </c>
      <c r="B60" s="325"/>
      <c r="C60" s="326" t="s">
        <v>182</v>
      </c>
      <c r="D60" s="226" t="s">
        <v>83</v>
      </c>
      <c r="E60" s="227" t="n">
        <f aca="false">IF(D60=$N$6,1,IF(D60=$N$5,2,IF(D60=$N$4,3,IF(D60=$N$3,4,"n/a"))))</f>
        <v>1</v>
      </c>
      <c r="F60" s="228" t="s">
        <v>187</v>
      </c>
      <c r="G60" s="228"/>
      <c r="H60" s="228"/>
      <c r="I60" s="228"/>
      <c r="J60" s="228"/>
      <c r="K60" s="228"/>
      <c r="L60" s="354"/>
    </row>
    <row r="61" s="269" customFormat="true" ht="39.75" hidden="false" customHeight="true" outlineLevel="0" collapsed="false">
      <c r="A61" s="328" t="s">
        <v>188</v>
      </c>
      <c r="B61" s="328"/>
      <c r="C61" s="340" t="s">
        <v>189</v>
      </c>
      <c r="D61" s="273" t="s">
        <v>80</v>
      </c>
      <c r="E61" s="231" t="n">
        <f aca="false">IF(D61=$N$6,1,IF(D61=$N$5,2,IF(D61=$N$4,3,IF(D61=$N$3,4,"n/a"))))</f>
        <v>2</v>
      </c>
      <c r="F61" s="232" t="s">
        <v>190</v>
      </c>
      <c r="G61" s="232"/>
      <c r="H61" s="232"/>
      <c r="I61" s="232"/>
      <c r="J61" s="232"/>
      <c r="K61" s="232"/>
      <c r="L61" s="266"/>
    </row>
    <row r="62" s="280" customFormat="true" ht="28.5" hidden="false" customHeight="true" outlineLevel="0" collapsed="false">
      <c r="A62" s="355"/>
      <c r="B62" s="355"/>
      <c r="C62" s="332" t="s">
        <v>94</v>
      </c>
      <c r="D62" s="258" t="str">
        <f aca="false">IF(E62&lt;1.5,"Low",IF(E62&lt;2.5,"Moderate",IF(E62&lt;3.5,"Substantial",IF(E62&lt;4.5,"High","n/a"))))</f>
        <v>Moderate</v>
      </c>
      <c r="E62" s="259" t="n">
        <f aca="false">IF(COUNT(E58:E61)=0,"n/a",AVERAGE(E58:E61))</f>
        <v>1.75</v>
      </c>
      <c r="F62" s="238" t="n">
        <f aca="false">E62</f>
        <v>1.75</v>
      </c>
      <c r="G62" s="356"/>
      <c r="H62" s="240" t="s">
        <v>95</v>
      </c>
      <c r="I62" s="341" t="str">
        <f aca="false">D62</f>
        <v>Moderate</v>
      </c>
      <c r="J62" s="242" t="n">
        <f aca="false">IF(I62=$N$7,"n/a",IF(AND(I62=$N$5,D62=$N$6),1.5,IF(AND(I62=$N$4,D62=$N$5),2.5,IF(AND(I62=$N$3,D62=$N$4),3.5,IF(AND(I62=$N$6,D62=$N$5),1.49,IF(AND(I62=$N$5,D62=$N$4),2.49,IF(AND(I62=$N$4,D62=$N$3),3.49,E62)))))))</f>
        <v>1.75</v>
      </c>
      <c r="K62" s="292" t="s">
        <v>96</v>
      </c>
      <c r="L62" s="220"/>
    </row>
    <row r="63" s="72" customFormat="true" ht="21.75" hidden="false" customHeight="true" outlineLevel="0" collapsed="false">
      <c r="A63" s="357" t="s">
        <v>191</v>
      </c>
      <c r="B63" s="324"/>
      <c r="C63" s="350"/>
      <c r="D63" s="324"/>
      <c r="E63" s="351"/>
      <c r="F63" s="351"/>
      <c r="G63" s="351"/>
      <c r="H63" s="351"/>
      <c r="I63" s="351"/>
      <c r="J63" s="351"/>
      <c r="K63" s="358"/>
      <c r="L63" s="220"/>
    </row>
    <row r="64" s="363" customFormat="true" ht="47.25" hidden="false" customHeight="true" outlineLevel="0" collapsed="false">
      <c r="A64" s="359" t="s">
        <v>192</v>
      </c>
      <c r="B64" s="359"/>
      <c r="C64" s="326" t="s">
        <v>193</v>
      </c>
      <c r="D64" s="360" t="s">
        <v>88</v>
      </c>
      <c r="E64" s="361" t="str">
        <f aca="false">IF(D64=$N$6,1,IF(D64=$N$5,2,IF(D64=$N$4,3,IF(D64=$N$3,4,"n/a"))))</f>
        <v>n/a</v>
      </c>
      <c r="F64" s="300" t="s">
        <v>194</v>
      </c>
      <c r="G64" s="300"/>
      <c r="H64" s="300"/>
      <c r="I64" s="300"/>
      <c r="J64" s="300"/>
      <c r="K64" s="300"/>
      <c r="L64" s="362"/>
      <c r="S64" s="364"/>
    </row>
    <row r="65" s="363" customFormat="true" ht="48.75" hidden="false" customHeight="true" outlineLevel="0" collapsed="false">
      <c r="A65" s="365" t="s">
        <v>195</v>
      </c>
      <c r="B65" s="365"/>
      <c r="C65" s="329" t="s">
        <v>193</v>
      </c>
      <c r="D65" s="289" t="s">
        <v>80</v>
      </c>
      <c r="E65" s="271" t="n">
        <f aca="false">IF(D65=$N$6,1,IF(D65=$N$5,2,IF(D65=$N$4,3,IF(D65=$N$3,4,"n/a"))))</f>
        <v>2</v>
      </c>
      <c r="F65" s="232" t="s">
        <v>196</v>
      </c>
      <c r="G65" s="232"/>
      <c r="H65" s="232"/>
      <c r="I65" s="232"/>
      <c r="J65" s="232"/>
      <c r="K65" s="232"/>
      <c r="L65" s="362"/>
      <c r="S65" s="364"/>
    </row>
    <row r="66" s="363" customFormat="true" ht="30" hidden="false" customHeight="true" outlineLevel="0" collapsed="false">
      <c r="A66" s="366"/>
      <c r="B66" s="366"/>
      <c r="C66" s="332" t="s">
        <v>94</v>
      </c>
      <c r="D66" s="258" t="str">
        <f aca="false">IF(E66&lt;1.5,"Low",IF(E66&lt;2.5,"Moderate",IF(E66&lt;3.5,"Substantial",IF(E66&lt;4.5,"High","n/a"))))</f>
        <v>Moderate</v>
      </c>
      <c r="E66" s="259" t="n">
        <f aca="false">IF(COUNT(E64:E65)=0,"n/a",AVERAGE(E64:E65))</f>
        <v>2</v>
      </c>
      <c r="F66" s="238" t="n">
        <f aca="false">E66</f>
        <v>2</v>
      </c>
      <c r="G66" s="239"/>
      <c r="H66" s="240" t="s">
        <v>95</v>
      </c>
      <c r="I66" s="341" t="str">
        <f aca="false">D66</f>
        <v>Moderate</v>
      </c>
      <c r="J66" s="242" t="n">
        <f aca="false">IF(I66=$N$7,"n/a",IF(AND(I66=$N$5,D66=$N$6),1.5,IF(AND(I66=$N$4,D66=$N$5),2.5,IF(AND(I66=$N$3,D66=$N$4),3.5,IF(AND(I66=$N$6,D66=$N$5),1.49,IF(AND(I66=$N$5,D66=$N$4),2.49,IF(AND(I66=$N$4,D66=$N$3),3.49,E66)))))))</f>
        <v>2</v>
      </c>
      <c r="K66" s="367" t="s">
        <v>96</v>
      </c>
      <c r="L66" s="368"/>
      <c r="S66" s="364"/>
    </row>
    <row r="67" s="373" customFormat="true" ht="24.75" hidden="false" customHeight="true" outlineLevel="0" collapsed="false">
      <c r="A67" s="369" t="s">
        <v>197</v>
      </c>
      <c r="B67" s="370"/>
      <c r="C67" s="371"/>
      <c r="D67" s="371"/>
      <c r="E67" s="371"/>
      <c r="F67" s="371"/>
      <c r="G67" s="371"/>
      <c r="H67" s="371"/>
      <c r="I67" s="371"/>
      <c r="J67" s="371"/>
      <c r="K67" s="372"/>
      <c r="L67" s="252" t="s">
        <v>101</v>
      </c>
      <c r="Q67" s="374"/>
    </row>
    <row r="68" s="380" customFormat="true" ht="23.25" hidden="false" customHeight="true" outlineLevel="0" collapsed="false">
      <c r="A68" s="375" t="s">
        <v>198</v>
      </c>
      <c r="B68" s="376"/>
      <c r="C68" s="377"/>
      <c r="D68" s="378"/>
      <c r="E68" s="378"/>
      <c r="F68" s="378"/>
      <c r="G68" s="378"/>
      <c r="H68" s="378"/>
      <c r="I68" s="378"/>
      <c r="J68" s="378"/>
      <c r="K68" s="379"/>
      <c r="L68" s="362"/>
    </row>
    <row r="69" s="380" customFormat="true" ht="39" hidden="false" customHeight="true" outlineLevel="0" collapsed="false">
      <c r="A69" s="381" t="s">
        <v>199</v>
      </c>
      <c r="B69" s="381"/>
      <c r="C69" s="382" t="s">
        <v>200</v>
      </c>
      <c r="D69" s="383" t="s">
        <v>38</v>
      </c>
      <c r="E69" s="227" t="n">
        <f aca="false">IF(D69=$N$6,1,IF(D69=$N$5,2,IF(D69=$N$4,3,IF(D69=$N$3,4,"n/a"))))</f>
        <v>4</v>
      </c>
      <c r="F69" s="384" t="s">
        <v>201</v>
      </c>
      <c r="G69" s="384"/>
      <c r="H69" s="384"/>
      <c r="I69" s="384"/>
      <c r="J69" s="384"/>
      <c r="K69" s="384"/>
      <c r="L69" s="252" t="s">
        <v>101</v>
      </c>
    </row>
    <row r="70" s="380" customFormat="true" ht="33.75" hidden="false" customHeight="true" outlineLevel="0" collapsed="false">
      <c r="A70" s="385" t="s">
        <v>202</v>
      </c>
      <c r="B70" s="385"/>
      <c r="C70" s="386" t="s">
        <v>203</v>
      </c>
      <c r="D70" s="289" t="s">
        <v>38</v>
      </c>
      <c r="E70" s="231" t="n">
        <f aca="false">IF(D70=$N$6,1,IF(D70=$N$5,2,IF(D70=$N$4,3,IF(D70=$N$3,4,"n/a"))))</f>
        <v>4</v>
      </c>
      <c r="F70" s="387" t="s">
        <v>204</v>
      </c>
      <c r="G70" s="387"/>
      <c r="H70" s="387"/>
      <c r="I70" s="387"/>
      <c r="J70" s="387"/>
      <c r="K70" s="387"/>
      <c r="L70" s="252" t="s">
        <v>101</v>
      </c>
    </row>
    <row r="71" s="380" customFormat="true" ht="27" hidden="false" customHeight="true" outlineLevel="0" collapsed="false">
      <c r="A71" s="388"/>
      <c r="B71" s="388"/>
      <c r="C71" s="389" t="s">
        <v>94</v>
      </c>
      <c r="D71" s="390" t="str">
        <f aca="false">IF(E71&lt;1.5,"Low",IF(E71&lt;2.5,"Moderate",IF(E71&lt;3.5,"Substantial",IF(E71&lt;4.5,"High","n/a"))))</f>
        <v>High</v>
      </c>
      <c r="E71" s="259" t="n">
        <f aca="false">IF(COUNT(E69:E70)=0,"n/a",AVERAGE(E69:E70))</f>
        <v>4</v>
      </c>
      <c r="F71" s="260" t="n">
        <f aca="false">E71</f>
        <v>4</v>
      </c>
      <c r="G71" s="239"/>
      <c r="H71" s="261" t="s">
        <v>95</v>
      </c>
      <c r="I71" s="241" t="str">
        <f aca="false">D71</f>
        <v>High</v>
      </c>
      <c r="J71" s="262" t="n">
        <f aca="false">IF(I71=$N$7,"n/a",IF(AND(I71=$N$5,D71=$N$6),1.5,IF(AND(I71=$N$4,D71=$N$5),2.5,IF(AND(I71=$N$3,D71=$N$4),3.5,IF(AND(I71=$N$6,D71=$N$5),1.49,IF(AND(I71=$N$5,D71=$N$4),2.49,IF(AND(I71=$N$4,D71=$N$3),3.49,E71)))))))</f>
        <v>4</v>
      </c>
      <c r="K71" s="263" t="s">
        <v>96</v>
      </c>
      <c r="L71" s="362"/>
    </row>
    <row r="72" s="380" customFormat="true" ht="20.25" hidden="false" customHeight="true" outlineLevel="0" collapsed="false">
      <c r="A72" s="391" t="s">
        <v>205</v>
      </c>
      <c r="B72" s="377"/>
      <c r="C72" s="378"/>
      <c r="D72" s="392"/>
      <c r="E72" s="393"/>
      <c r="F72" s="378"/>
      <c r="G72" s="378"/>
      <c r="H72" s="378"/>
      <c r="I72" s="378"/>
      <c r="J72" s="378"/>
      <c r="K72" s="379"/>
      <c r="L72" s="362"/>
    </row>
    <row r="73" s="380" customFormat="true" ht="36" hidden="false" customHeight="true" outlineLevel="0" collapsed="false">
      <c r="A73" s="394" t="s">
        <v>206</v>
      </c>
      <c r="B73" s="394"/>
      <c r="C73" s="395" t="s">
        <v>207</v>
      </c>
      <c r="D73" s="311" t="s">
        <v>38</v>
      </c>
      <c r="E73" s="227" t="n">
        <f aca="false">IF(D73=$N$6,1,IF(D73=$N$5,2,IF(D73=$N$4,3,IF(D73=$N$3,4,"n/a"))))</f>
        <v>4</v>
      </c>
      <c r="F73" s="396" t="s">
        <v>208</v>
      </c>
      <c r="G73" s="396"/>
      <c r="H73" s="396"/>
      <c r="I73" s="396"/>
      <c r="J73" s="396"/>
      <c r="K73" s="396"/>
      <c r="L73" s="252"/>
    </row>
    <row r="74" s="380" customFormat="true" ht="67.5" hidden="false" customHeight="true" outlineLevel="0" collapsed="false">
      <c r="A74" s="385" t="s">
        <v>209</v>
      </c>
      <c r="B74" s="385"/>
      <c r="C74" s="397" t="s">
        <v>210</v>
      </c>
      <c r="D74" s="230" t="s">
        <v>80</v>
      </c>
      <c r="E74" s="231" t="n">
        <f aca="false">IF(D74=$N$6,1,IF(D74=$N$5,2,IF(D74=$N$4,3,IF(D74=$N$3,4,"n/a"))))</f>
        <v>2</v>
      </c>
      <c r="F74" s="398" t="s">
        <v>211</v>
      </c>
      <c r="G74" s="398"/>
      <c r="H74" s="398"/>
      <c r="I74" s="398"/>
      <c r="J74" s="398"/>
      <c r="K74" s="398"/>
      <c r="L74" s="252" t="s">
        <v>101</v>
      </c>
    </row>
    <row r="75" s="380" customFormat="true" ht="25.5" hidden="false" customHeight="true" outlineLevel="0" collapsed="false">
      <c r="A75" s="399"/>
      <c r="B75" s="399"/>
      <c r="C75" s="400" t="s">
        <v>94</v>
      </c>
      <c r="D75" s="258" t="str">
        <f aca="false">IF(E75&lt;1.5,"Low",IF(E75&lt;2.5,"Moderate",IF(E75&lt;3.5,"Substantial",IF(E75&lt;4.5,"High","n/a"))))</f>
        <v>Substantial</v>
      </c>
      <c r="E75" s="259" t="n">
        <f aca="false">IF(COUNT(E73:E74)=0,"n/a",AVERAGE(E73:E74))</f>
        <v>3</v>
      </c>
      <c r="F75" s="238" t="n">
        <f aca="false">E75</f>
        <v>3</v>
      </c>
      <c r="G75" s="239"/>
      <c r="H75" s="240" t="s">
        <v>95</v>
      </c>
      <c r="I75" s="341" t="str">
        <f aca="false">D75</f>
        <v>Substantial</v>
      </c>
      <c r="J75" s="242" t="n">
        <f aca="false">IF(I75=$N$7,"n/a",IF(AND(I75=$N$5,D75=$N$6),1.5,IF(AND(I75=$N$4,D75=$N$5),2.5,IF(AND(I75=$N$3,D75=$N$4),3.5,IF(AND(I75=$N$6,D75=$N$5),1.49,IF(AND(I75=$N$5,D75=$N$4),2.49,IF(AND(I75=$N$4,D75=$N$3),3.49,E75)))))))</f>
        <v>3</v>
      </c>
      <c r="K75" s="243" t="s">
        <v>96</v>
      </c>
      <c r="L75" s="362"/>
    </row>
    <row r="76" s="380" customFormat="true" ht="21" hidden="false" customHeight="true" outlineLevel="0" collapsed="false">
      <c r="A76" s="375" t="s">
        <v>212</v>
      </c>
      <c r="B76" s="376"/>
      <c r="C76" s="392"/>
      <c r="D76" s="392"/>
      <c r="E76" s="392"/>
      <c r="F76" s="392"/>
      <c r="G76" s="392"/>
      <c r="H76" s="392"/>
      <c r="I76" s="392"/>
      <c r="J76" s="392"/>
      <c r="K76" s="401"/>
      <c r="L76" s="362"/>
    </row>
    <row r="77" s="380" customFormat="true" ht="35.25" hidden="false" customHeight="true" outlineLevel="0" collapsed="false">
      <c r="A77" s="381" t="s">
        <v>213</v>
      </c>
      <c r="B77" s="381"/>
      <c r="C77" s="402"/>
      <c r="D77" s="311" t="s">
        <v>38</v>
      </c>
      <c r="E77" s="227" t="n">
        <f aca="false">IF(D77=$N$6,1,IF(D77=$N$5,2,IF(D77=$N$4,3,IF(D77=$N$3,4,"n/a"))))</f>
        <v>4</v>
      </c>
      <c r="F77" s="384" t="s">
        <v>214</v>
      </c>
      <c r="G77" s="384"/>
      <c r="H77" s="384"/>
      <c r="I77" s="384"/>
      <c r="J77" s="384"/>
      <c r="K77" s="384"/>
      <c r="L77" s="362"/>
    </row>
    <row r="78" s="380" customFormat="true" ht="26.25" hidden="false" customHeight="true" outlineLevel="0" collapsed="false">
      <c r="A78" s="403" t="s">
        <v>215</v>
      </c>
      <c r="B78" s="403"/>
      <c r="C78" s="402"/>
      <c r="D78" s="226" t="s">
        <v>88</v>
      </c>
      <c r="E78" s="227" t="str">
        <f aca="false">IF(D78=$N$6,1,IF(D78=$N$5,2,IF(D78=$N$4,3,IF(D78=$N$3,4,"n/a"))))</f>
        <v>n/a</v>
      </c>
      <c r="F78" s="387" t="s">
        <v>216</v>
      </c>
      <c r="G78" s="387"/>
      <c r="H78" s="387"/>
      <c r="I78" s="387"/>
      <c r="J78" s="387"/>
      <c r="K78" s="387"/>
      <c r="L78" s="252" t="s">
        <v>101</v>
      </c>
    </row>
    <row r="79" s="380" customFormat="true" ht="34.5" hidden="false" customHeight="true" outlineLevel="0" collapsed="false">
      <c r="A79" s="403" t="s">
        <v>217</v>
      </c>
      <c r="B79" s="403"/>
      <c r="C79" s="402" t="s">
        <v>157</v>
      </c>
      <c r="D79" s="230" t="s">
        <v>38</v>
      </c>
      <c r="E79" s="231" t="n">
        <f aca="false">IF(D79=$N$6,1,IF(D79=$N$5,2,IF(D79=$N$4,3,IF(D79=$N$3,4,"n/a"))))</f>
        <v>4</v>
      </c>
      <c r="F79" s="387" t="s">
        <v>218</v>
      </c>
      <c r="G79" s="387"/>
      <c r="H79" s="387"/>
      <c r="I79" s="387"/>
      <c r="J79" s="387"/>
      <c r="K79" s="387"/>
      <c r="L79" s="252" t="s">
        <v>101</v>
      </c>
    </row>
    <row r="80" s="380" customFormat="true" ht="27.75" hidden="false" customHeight="true" outlineLevel="0" collapsed="false">
      <c r="A80" s="399"/>
      <c r="B80" s="399"/>
      <c r="C80" s="400" t="s">
        <v>94</v>
      </c>
      <c r="D80" s="258" t="str">
        <f aca="false">IF(E80&lt;1.5,"Low",IF(E80&lt;2.5,"Moderate",IF(E80&lt;3.5,"Substantial",IF(E80&lt;4.5,"High","n/a"))))</f>
        <v>High</v>
      </c>
      <c r="E80" s="259" t="n">
        <f aca="false">IF(COUNT(E77:E79)=0,"n/a",AVERAGE(E77:E79))</f>
        <v>4</v>
      </c>
      <c r="F80" s="260" t="n">
        <f aca="false">E80</f>
        <v>4</v>
      </c>
      <c r="G80" s="239"/>
      <c r="H80" s="261" t="s">
        <v>95</v>
      </c>
      <c r="I80" s="241" t="str">
        <f aca="false">D80</f>
        <v>High</v>
      </c>
      <c r="J80" s="262" t="n">
        <f aca="false">IF(I80=$N$7,"n/a",IF(AND(I80=$N$5,D80=$N$6),1.5,IF(AND(I80=$N$4,D80=$N$5),2.5,IF(AND(I80=$N$3,D80=$N$4),3.5,IF(AND(I80=$N$6,D80=$N$5),1.49,IF(AND(I80=$N$5,D80=$N$4),2.49,IF(AND(I80=$N$4,D80=$N$3),3.49,E80)))))))</f>
        <v>4</v>
      </c>
      <c r="K80" s="275" t="s">
        <v>96</v>
      </c>
      <c r="L80" s="362"/>
    </row>
    <row r="81" s="380" customFormat="true" ht="21" hidden="false" customHeight="true" outlineLevel="0" collapsed="false">
      <c r="A81" s="404" t="s">
        <v>219</v>
      </c>
      <c r="B81" s="392"/>
      <c r="C81" s="392"/>
      <c r="D81" s="392"/>
      <c r="E81" s="392"/>
      <c r="F81" s="392"/>
      <c r="G81" s="392"/>
      <c r="H81" s="392"/>
      <c r="I81" s="392"/>
      <c r="J81" s="392"/>
      <c r="K81" s="401"/>
      <c r="L81" s="362"/>
    </row>
    <row r="82" s="380" customFormat="true" ht="34.5" hidden="false" customHeight="true" outlineLevel="0" collapsed="false">
      <c r="A82" s="381" t="s">
        <v>220</v>
      </c>
      <c r="B82" s="381"/>
      <c r="C82" s="402" t="s">
        <v>221</v>
      </c>
      <c r="D82" s="311" t="s">
        <v>38</v>
      </c>
      <c r="E82" s="227" t="n">
        <f aca="false">IF(D82=$N$6,1,IF(D82=$N$5,2,IF(D82=$N$4,3,IF(D82=$N$3,4,"n/a"))))</f>
        <v>4</v>
      </c>
      <c r="F82" s="384" t="s">
        <v>222</v>
      </c>
      <c r="G82" s="384"/>
      <c r="H82" s="384"/>
      <c r="I82" s="384"/>
      <c r="J82" s="384"/>
      <c r="K82" s="384"/>
      <c r="L82" s="362"/>
    </row>
    <row r="83" s="380" customFormat="true" ht="27.75" hidden="false" customHeight="true" outlineLevel="0" collapsed="false">
      <c r="A83" s="385" t="s">
        <v>223</v>
      </c>
      <c r="B83" s="385"/>
      <c r="C83" s="405"/>
      <c r="D83" s="230" t="s">
        <v>88</v>
      </c>
      <c r="E83" s="231" t="str">
        <f aca="false">IF(D83=$N$6,1,IF(D83=$N$5,2,IF(D83=$N$4,3,IF(D83=$N$3,4,"n/a"))))</f>
        <v>n/a</v>
      </c>
      <c r="F83" s="398" t="s">
        <v>194</v>
      </c>
      <c r="G83" s="398"/>
      <c r="H83" s="398"/>
      <c r="I83" s="398"/>
      <c r="J83" s="398"/>
      <c r="K83" s="398"/>
      <c r="L83" s="252" t="s">
        <v>101</v>
      </c>
      <c r="Q83" s="406"/>
    </row>
    <row r="84" s="380" customFormat="true" ht="26.25" hidden="false" customHeight="true" outlineLevel="0" collapsed="false">
      <c r="A84" s="407"/>
      <c r="B84" s="408"/>
      <c r="C84" s="389" t="s">
        <v>94</v>
      </c>
      <c r="D84" s="258" t="str">
        <f aca="false">IF(E84&lt;1.5,"Low",IF(E84&lt;2.5,"Moderate",IF(E84&lt;3.5,"Substantial",IF(E84&lt;4.5,"High","n/a"))))</f>
        <v>High</v>
      </c>
      <c r="E84" s="259" t="n">
        <f aca="false">IF(COUNT(E82:E83)=0,"n/a",AVERAGE(E82:E83))</f>
        <v>4</v>
      </c>
      <c r="F84" s="238" t="n">
        <f aca="false">E84</f>
        <v>4</v>
      </c>
      <c r="G84" s="409"/>
      <c r="H84" s="410" t="s">
        <v>95</v>
      </c>
      <c r="I84" s="341" t="str">
        <f aca="false">D84</f>
        <v>High</v>
      </c>
      <c r="J84" s="242" t="n">
        <f aca="false">IF(I84=$N$7,"n/a",IF(AND(I84=$N$5,D84=$N$6),1.5,IF(AND(I84=$N$4,D84=$N$5),2.5,IF(AND(I84=$N$3,D84=$N$4),3.5,IF(AND(I84=$N$6,D84=$N$5),1.49,IF(AND(I84=$N$5,D84=$N$4),2.49,IF(AND(I84=$N$4,D84=$N$3),3.49,E84)))))))</f>
        <v>4</v>
      </c>
      <c r="K84" s="292" t="s">
        <v>96</v>
      </c>
      <c r="L84" s="362"/>
      <c r="Q84" s="411"/>
    </row>
    <row r="85" s="380" customFormat="true" ht="26.25" hidden="false" customHeight="true" outlineLevel="0" collapsed="false">
      <c r="A85" s="412" t="s">
        <v>224</v>
      </c>
      <c r="B85" s="413"/>
      <c r="C85" s="413"/>
      <c r="D85" s="413"/>
      <c r="E85" s="413"/>
      <c r="F85" s="413"/>
      <c r="G85" s="413"/>
      <c r="H85" s="413"/>
      <c r="I85" s="413"/>
      <c r="J85" s="413"/>
      <c r="K85" s="413"/>
      <c r="L85" s="362"/>
      <c r="Q85" s="411"/>
    </row>
    <row r="86" s="380" customFormat="true" ht="21.75" hidden="false" customHeight="true" outlineLevel="0" collapsed="false">
      <c r="A86" s="414" t="s">
        <v>225</v>
      </c>
      <c r="B86" s="415"/>
      <c r="C86" s="415"/>
      <c r="D86" s="415"/>
      <c r="E86" s="415"/>
      <c r="F86" s="415"/>
      <c r="G86" s="415"/>
      <c r="H86" s="415"/>
      <c r="I86" s="415"/>
      <c r="J86" s="415"/>
      <c r="K86" s="416"/>
      <c r="L86" s="362"/>
      <c r="Q86" s="411"/>
    </row>
    <row r="87" s="380" customFormat="true" ht="81.75" hidden="false" customHeight="true" outlineLevel="0" collapsed="false">
      <c r="A87" s="417" t="s">
        <v>226</v>
      </c>
      <c r="B87" s="417"/>
      <c r="C87" s="418" t="s">
        <v>227</v>
      </c>
      <c r="D87" s="383" t="s">
        <v>83</v>
      </c>
      <c r="E87" s="419" t="n">
        <f aca="false">IF(D87=$N$6,1,IF(D87=$N$5,2,IF(D87=$N$4,3,IF(D87=$N$3,4,"n/a"))))</f>
        <v>1</v>
      </c>
      <c r="F87" s="384" t="s">
        <v>228</v>
      </c>
      <c r="G87" s="384"/>
      <c r="H87" s="384"/>
      <c r="I87" s="384"/>
      <c r="J87" s="384"/>
      <c r="K87" s="384"/>
      <c r="L87" s="362"/>
      <c r="Q87" s="411"/>
    </row>
    <row r="88" s="380" customFormat="true" ht="69.75" hidden="false" customHeight="true" outlineLevel="0" collapsed="false">
      <c r="A88" s="417" t="s">
        <v>229</v>
      </c>
      <c r="B88" s="417"/>
      <c r="C88" s="418" t="s">
        <v>230</v>
      </c>
      <c r="D88" s="383" t="s">
        <v>76</v>
      </c>
      <c r="E88" s="419" t="n">
        <f aca="false">IF(D88=$N$6,1,IF(D88=$N$5,2,IF(D88=$N$4,3,IF(D88=$N$3,4,"n/a"))))</f>
        <v>3</v>
      </c>
      <c r="F88" s="384"/>
      <c r="G88" s="384"/>
      <c r="H88" s="384"/>
      <c r="I88" s="384"/>
      <c r="J88" s="384"/>
      <c r="K88" s="384"/>
      <c r="L88" s="252" t="s">
        <v>101</v>
      </c>
      <c r="Q88" s="411"/>
    </row>
    <row r="89" s="380" customFormat="true" ht="60" hidden="false" customHeight="true" outlineLevel="0" collapsed="false">
      <c r="A89" s="417" t="s">
        <v>231</v>
      </c>
      <c r="B89" s="417"/>
      <c r="C89" s="418" t="s">
        <v>227</v>
      </c>
      <c r="D89" s="383" t="s">
        <v>80</v>
      </c>
      <c r="E89" s="419" t="n">
        <f aca="false">IF(D89=$N$6,1,IF(D89=$N$5,2,IF(D89=$N$4,3,IF(D89=$N$3,4,"n/a"))))</f>
        <v>2</v>
      </c>
      <c r="F89" s="384" t="s">
        <v>232</v>
      </c>
      <c r="G89" s="384"/>
      <c r="H89" s="384"/>
      <c r="I89" s="384"/>
      <c r="J89" s="384"/>
      <c r="K89" s="384"/>
      <c r="L89" s="362"/>
      <c r="Q89" s="411"/>
    </row>
    <row r="90" s="380" customFormat="true" ht="45.75" hidden="false" customHeight="true" outlineLevel="0" collapsed="false">
      <c r="A90" s="417" t="s">
        <v>233</v>
      </c>
      <c r="B90" s="417"/>
      <c r="C90" s="418" t="s">
        <v>234</v>
      </c>
      <c r="D90" s="383" t="s">
        <v>83</v>
      </c>
      <c r="E90" s="419" t="n">
        <f aca="false">IF(D90=$N$6,1,IF(D90=$N$5,2,IF(D90=$N$4,3,IF(D90=$N$3,4,"n/a"))))</f>
        <v>1</v>
      </c>
      <c r="F90" s="384" t="s">
        <v>235</v>
      </c>
      <c r="G90" s="384"/>
      <c r="H90" s="384"/>
      <c r="I90" s="384"/>
      <c r="J90" s="384"/>
      <c r="K90" s="384"/>
      <c r="L90" s="362"/>
      <c r="Q90" s="411"/>
    </row>
    <row r="91" s="380" customFormat="true" ht="26.25" hidden="false" customHeight="true" outlineLevel="0" collapsed="false">
      <c r="A91" s="420"/>
      <c r="B91" s="420"/>
      <c r="C91" s="421" t="s">
        <v>94</v>
      </c>
      <c r="D91" s="258" t="str">
        <f aca="false">IF(E91&lt;1.5,"Low",IF(E91&lt;2.5,"Moderate",IF(E91&lt;3.5,"Substantial",IF(E91&lt;4.5,"High","n/a"))))</f>
        <v>Moderate</v>
      </c>
      <c r="E91" s="259" t="n">
        <f aca="false">IF(COUNT(E87:E90)=0,"n/a",AVERAGE(E87:E90))</f>
        <v>1.75</v>
      </c>
      <c r="F91" s="260" t="n">
        <f aca="false">E91</f>
        <v>1.75</v>
      </c>
      <c r="G91" s="409"/>
      <c r="H91" s="422" t="s">
        <v>95</v>
      </c>
      <c r="I91" s="241" t="str">
        <f aca="false">D91</f>
        <v>Moderate</v>
      </c>
      <c r="J91" s="262" t="n">
        <f aca="false">IF(I91=$N$7,"n/a",IF(AND(I91=$N$5,D91=$N$6),1.5,IF(AND(I91=$N$4,D91=$N$5),2.5,IF(AND(I91=$N$3,D91=$N$4),3.5,IF(AND(I91=$N$6,D91=$N$5),1.49,IF(AND(I91=$N$5,D91=$N$4),2.49,IF(AND(I91=$N$4,D91=$N$3),3.49,E91)))))))</f>
        <v>1.75</v>
      </c>
      <c r="K91" s="275" t="s">
        <v>96</v>
      </c>
      <c r="L91" s="362"/>
      <c r="Q91" s="411"/>
    </row>
    <row r="92" s="380" customFormat="true" ht="21" hidden="false" customHeight="true" outlineLevel="0" collapsed="false">
      <c r="A92" s="414" t="s">
        <v>236</v>
      </c>
      <c r="B92" s="415"/>
      <c r="C92" s="415"/>
      <c r="D92" s="415"/>
      <c r="E92" s="415"/>
      <c r="F92" s="415"/>
      <c r="G92" s="415"/>
      <c r="H92" s="415"/>
      <c r="I92" s="415"/>
      <c r="J92" s="415"/>
      <c r="K92" s="416"/>
      <c r="L92" s="362"/>
      <c r="Q92" s="411"/>
    </row>
    <row r="93" s="380" customFormat="true" ht="47.25" hidden="false" customHeight="true" outlineLevel="0" collapsed="false">
      <c r="A93" s="417" t="s">
        <v>237</v>
      </c>
      <c r="B93" s="417"/>
      <c r="C93" s="418" t="s">
        <v>221</v>
      </c>
      <c r="D93" s="311" t="s">
        <v>80</v>
      </c>
      <c r="E93" s="419" t="n">
        <f aca="false">IF(D93=$N$6,1,IF(D93=$N$5,2,IF(D93=$N$4,3,IF(D93=$N$3,4,"n/a"))))</f>
        <v>2</v>
      </c>
      <c r="F93" s="384" t="s">
        <v>194</v>
      </c>
      <c r="G93" s="384"/>
      <c r="H93" s="384"/>
      <c r="I93" s="384"/>
      <c r="J93" s="384"/>
      <c r="K93" s="384"/>
      <c r="L93" s="362"/>
      <c r="Q93" s="411"/>
    </row>
    <row r="94" s="380" customFormat="true" ht="31.5" hidden="false" customHeight="true" outlineLevel="0" collapsed="false">
      <c r="A94" s="423" t="s">
        <v>238</v>
      </c>
      <c r="B94" s="423"/>
      <c r="C94" s="424" t="s">
        <v>239</v>
      </c>
      <c r="D94" s="230" t="s">
        <v>83</v>
      </c>
      <c r="E94" s="231" t="n">
        <f aca="false">IF(D94=$N$6,1,IF(D94=$N$5,2,IF(D94=$N$4,3,IF(D94=$N$3,4,"n/a"))))</f>
        <v>1</v>
      </c>
      <c r="F94" s="425" t="s">
        <v>194</v>
      </c>
      <c r="G94" s="425"/>
      <c r="H94" s="425"/>
      <c r="I94" s="425"/>
      <c r="J94" s="425"/>
      <c r="K94" s="425"/>
      <c r="L94" s="252" t="s">
        <v>101</v>
      </c>
      <c r="Q94" s="411"/>
    </row>
    <row r="95" s="380" customFormat="true" ht="26.25" hidden="false" customHeight="true" outlineLevel="0" collapsed="false">
      <c r="A95" s="426"/>
      <c r="B95" s="426"/>
      <c r="C95" s="421" t="s">
        <v>94</v>
      </c>
      <c r="D95" s="258" t="str">
        <f aca="false">IF(E95&lt;1.5,"Low",IF(E95&lt;2.5,"Moderate",IF(E95&lt;3.5,"Substantial",IF(E95&lt;4.5,"High","n/a"))))</f>
        <v>Moderate</v>
      </c>
      <c r="E95" s="259" t="n">
        <f aca="false">IF(COUNT(E93:E94)=0,"n/a",AVERAGE(E93:E94))</f>
        <v>1.5</v>
      </c>
      <c r="F95" s="260" t="n">
        <f aca="false">E95</f>
        <v>1.5</v>
      </c>
      <c r="G95" s="239"/>
      <c r="H95" s="261" t="s">
        <v>95</v>
      </c>
      <c r="I95" s="241" t="str">
        <f aca="false">D95</f>
        <v>Moderate</v>
      </c>
      <c r="J95" s="262" t="n">
        <f aca="false">IF(I95=$N$7,"n/a",IF(AND(I95=$N$5,D95=$N$6),1.5,IF(AND(I95=$N$4,D95=$N$5),2.5,IF(AND(I95=$N$3,D95=$N$4),3.5,IF(AND(I95=$N$6,D95=$N$5),1.49,IF(AND(I95=$N$5,D95=$N$4),2.49,IF(AND(I95=$N$4,D95=$N$3),3.49,E95)))))))</f>
        <v>1.5</v>
      </c>
      <c r="K95" s="275" t="s">
        <v>96</v>
      </c>
      <c r="L95" s="362"/>
      <c r="Q95" s="411"/>
    </row>
    <row r="96" s="380" customFormat="true" ht="21" hidden="false" customHeight="true" outlineLevel="0" collapsed="false">
      <c r="A96" s="414" t="s">
        <v>240</v>
      </c>
      <c r="B96" s="415"/>
      <c r="C96" s="415"/>
      <c r="D96" s="415"/>
      <c r="E96" s="415"/>
      <c r="F96" s="415"/>
      <c r="G96" s="415"/>
      <c r="H96" s="415"/>
      <c r="I96" s="415"/>
      <c r="J96" s="415"/>
      <c r="K96" s="416"/>
      <c r="L96" s="362"/>
      <c r="Q96" s="411"/>
    </row>
    <row r="97" s="380" customFormat="true" ht="33.75" hidden="false" customHeight="true" outlineLevel="0" collapsed="false">
      <c r="A97" s="417" t="s">
        <v>241</v>
      </c>
      <c r="B97" s="417"/>
      <c r="C97" s="427" t="s">
        <v>221</v>
      </c>
      <c r="D97" s="311" t="s">
        <v>80</v>
      </c>
      <c r="E97" s="227" t="n">
        <f aca="false">IF(D97=$N$6,1,IF(D97=$N$5,2,IF(D97=$N$4,3,IF(D97=$N$3,4,"n/a"))))</f>
        <v>2</v>
      </c>
      <c r="F97" s="384" t="s">
        <v>242</v>
      </c>
      <c r="G97" s="384"/>
      <c r="H97" s="384"/>
      <c r="I97" s="384"/>
      <c r="J97" s="384"/>
      <c r="K97" s="384"/>
      <c r="L97" s="252" t="s">
        <v>101</v>
      </c>
      <c r="Q97" s="411"/>
    </row>
    <row r="98" s="380" customFormat="true" ht="33" hidden="false" customHeight="true" outlineLevel="0" collapsed="false">
      <c r="A98" s="428" t="s">
        <v>243</v>
      </c>
      <c r="B98" s="428"/>
      <c r="C98" s="427"/>
      <c r="D98" s="226" t="s">
        <v>88</v>
      </c>
      <c r="E98" s="227" t="str">
        <f aca="false">IF(D98=$N$6,1,IF(D98=$N$5,2,IF(D98=$N$4,3,IF(D98=$N$3,4,"n/a"))))</f>
        <v>n/a</v>
      </c>
      <c r="F98" s="396" t="s">
        <v>194</v>
      </c>
      <c r="G98" s="396"/>
      <c r="H98" s="396"/>
      <c r="I98" s="396"/>
      <c r="J98" s="396"/>
      <c r="K98" s="396"/>
      <c r="L98" s="252" t="s">
        <v>101</v>
      </c>
      <c r="P98" s="429"/>
      <c r="Q98" s="411"/>
    </row>
    <row r="99" s="380" customFormat="true" ht="31.5" hidden="false" customHeight="true" outlineLevel="0" collapsed="false">
      <c r="A99" s="430" t="s">
        <v>244</v>
      </c>
      <c r="B99" s="430"/>
      <c r="C99" s="431" t="s">
        <v>170</v>
      </c>
      <c r="D99" s="432" t="s">
        <v>76</v>
      </c>
      <c r="E99" s="433" t="n">
        <f aca="false">IF(D99=$N$6,1,IF(D99=$N$5,2,IF(D99=$N$4,3,IF(D99=$N$3,4,"n/a"))))</f>
        <v>3</v>
      </c>
      <c r="F99" s="434" t="s">
        <v>245</v>
      </c>
      <c r="G99" s="434"/>
      <c r="H99" s="434"/>
      <c r="I99" s="434"/>
      <c r="J99" s="434"/>
      <c r="K99" s="434"/>
      <c r="L99" s="362"/>
      <c r="P99" s="429"/>
      <c r="Q99" s="411"/>
    </row>
    <row r="100" s="380" customFormat="true" ht="26.25" hidden="false" customHeight="true" outlineLevel="0" collapsed="false">
      <c r="A100" s="435"/>
      <c r="B100" s="435"/>
      <c r="C100" s="421" t="s">
        <v>94</v>
      </c>
      <c r="D100" s="258" t="str">
        <f aca="false">IF(E100&lt;1.5,"Low",IF(E100&lt;2.5,"Moderate",IF(E100&lt;3.5,"Substantial",IF(E100&lt;4.5,"High","n/a"))))</f>
        <v>Substantial</v>
      </c>
      <c r="E100" s="259" t="n">
        <f aca="false">IF(COUNT(E97:E99)=0,"n/a",AVERAGE(E97:E99))</f>
        <v>2.5</v>
      </c>
      <c r="F100" s="260" t="n">
        <f aca="false">E100</f>
        <v>2.5</v>
      </c>
      <c r="G100" s="239"/>
      <c r="H100" s="261" t="s">
        <v>95</v>
      </c>
      <c r="I100" s="241" t="str">
        <f aca="false">D100</f>
        <v>Substantial</v>
      </c>
      <c r="J100" s="262" t="n">
        <f aca="false">IF(I100=$N$7,"n/a",IF(AND(I100=$N$5,D100=$N$6),1.5,IF(AND(I100=$N$4,D100=$N$5),2.5,IF(AND(I100=$N$3,D100=$N$4),3.5,IF(AND(I100=$N$6,D100=$N$5),1.49,IF(AND(I100=$N$5,D100=$N$4),2.49,IF(AND(I100=$N$4,D100=$N$3),3.49,E100)))))))</f>
        <v>2.5</v>
      </c>
      <c r="K100" s="275" t="s">
        <v>96</v>
      </c>
      <c r="L100" s="362"/>
      <c r="P100" s="429"/>
      <c r="Q100" s="411"/>
    </row>
    <row r="101" s="380" customFormat="true" ht="23.25" hidden="false" customHeight="true" outlineLevel="0" collapsed="false">
      <c r="A101" s="436" t="s">
        <v>246</v>
      </c>
      <c r="B101" s="437"/>
      <c r="C101" s="437"/>
      <c r="D101" s="437"/>
      <c r="E101" s="437"/>
      <c r="F101" s="437"/>
      <c r="G101" s="437"/>
      <c r="H101" s="437"/>
      <c r="I101" s="437"/>
      <c r="J101" s="437"/>
      <c r="K101" s="437"/>
      <c r="L101" s="362"/>
      <c r="M101" s="411"/>
    </row>
    <row r="102" s="380" customFormat="true" ht="20.25" hidden="false" customHeight="true" outlineLevel="0" collapsed="false">
      <c r="A102" s="438" t="s">
        <v>247</v>
      </c>
      <c r="B102" s="439"/>
      <c r="C102" s="439"/>
      <c r="D102" s="439"/>
      <c r="E102" s="439"/>
      <c r="F102" s="439"/>
      <c r="G102" s="439"/>
      <c r="H102" s="439"/>
      <c r="I102" s="439"/>
      <c r="J102" s="439"/>
      <c r="K102" s="440"/>
      <c r="L102" s="362"/>
    </row>
    <row r="103" s="380" customFormat="true" ht="30.75" hidden="false" customHeight="true" outlineLevel="0" collapsed="false">
      <c r="A103" s="441" t="s">
        <v>248</v>
      </c>
      <c r="B103" s="441"/>
      <c r="C103" s="442" t="s">
        <v>249</v>
      </c>
      <c r="D103" s="383" t="s">
        <v>80</v>
      </c>
      <c r="E103" s="419" t="n">
        <f aca="false">IF(D103=$N$6,1,IF(D103=$N$5,2,IF(D103=$N$4,3,IF(D103=$N$3,4,"n/a"))))</f>
        <v>2</v>
      </c>
      <c r="F103" s="384" t="s">
        <v>250</v>
      </c>
      <c r="G103" s="384"/>
      <c r="H103" s="384"/>
      <c r="I103" s="384"/>
      <c r="J103" s="384"/>
      <c r="K103" s="384"/>
      <c r="L103" s="252" t="s">
        <v>101</v>
      </c>
      <c r="Q103" s="411"/>
    </row>
    <row r="104" s="380" customFormat="true" ht="51" hidden="false" customHeight="true" outlineLevel="0" collapsed="false">
      <c r="A104" s="443" t="s">
        <v>251</v>
      </c>
      <c r="B104" s="443"/>
      <c r="C104" s="444" t="s">
        <v>252</v>
      </c>
      <c r="D104" s="360" t="s">
        <v>76</v>
      </c>
      <c r="E104" s="227" t="n">
        <f aca="false">IF(D104=$N$6,1,IF(D104=$N$5,2,IF(D104=$N$4,3,IF(D104=$N$3,4,"n/a"))))</f>
        <v>3</v>
      </c>
      <c r="F104" s="387" t="s">
        <v>253</v>
      </c>
      <c r="G104" s="387"/>
      <c r="H104" s="387"/>
      <c r="I104" s="387"/>
      <c r="J104" s="387"/>
      <c r="K104" s="387"/>
      <c r="L104" s="252" t="s">
        <v>101</v>
      </c>
      <c r="Q104" s="445"/>
    </row>
    <row r="105" customFormat="false" ht="53.25" hidden="false" customHeight="true" outlineLevel="0" collapsed="false">
      <c r="A105" s="446" t="s">
        <v>254</v>
      </c>
      <c r="B105" s="446"/>
      <c r="C105" s="447"/>
      <c r="D105" s="289" t="s">
        <v>88</v>
      </c>
      <c r="E105" s="231" t="str">
        <f aca="false">IF(D105=$N$6,1,IF(D105=$N$5,2,IF(D105=$N$4,3,IF(D105=$N$3,4,"n/a"))))</f>
        <v>n/a</v>
      </c>
      <c r="F105" s="387" t="s">
        <v>194</v>
      </c>
      <c r="G105" s="387"/>
      <c r="H105" s="387"/>
      <c r="I105" s="387"/>
      <c r="J105" s="387"/>
      <c r="K105" s="387"/>
      <c r="L105" s="252" t="s">
        <v>101</v>
      </c>
    </row>
    <row r="106" customFormat="false" ht="32.25" hidden="false" customHeight="true" outlineLevel="0" collapsed="false">
      <c r="A106" s="448"/>
      <c r="B106" s="448"/>
      <c r="C106" s="449" t="s">
        <v>94</v>
      </c>
      <c r="D106" s="258" t="str">
        <f aca="false">IF(E106&lt;1.5,"Low",IF(E106&lt;2.5,"Moderate",IF(E106&lt;3.5,"Substantial",IF(E106&lt;4.5,"High","n/a"))))</f>
        <v>Substantial</v>
      </c>
      <c r="E106" s="259" t="n">
        <f aca="false">IF(COUNT(E103:E105)=0,"n/a",AVERAGE(E103:E105))</f>
        <v>2.5</v>
      </c>
      <c r="F106" s="260" t="n">
        <f aca="false">E106</f>
        <v>2.5</v>
      </c>
      <c r="G106" s="409"/>
      <c r="H106" s="422" t="s">
        <v>95</v>
      </c>
      <c r="I106" s="241" t="str">
        <f aca="false">D106</f>
        <v>Substantial</v>
      </c>
      <c r="J106" s="262" t="n">
        <f aca="false">IF(I106=$N$7,"n/a",IF(AND(I106=$N$5,D106=$N$6),1.5,IF(AND(I106=$N$4,D106=$N$5),2.5,IF(AND(I106=$N$3,D106=$N$4),3.5,IF(AND(I106=$N$6,D106=$N$5),1.49,IF(AND(I106=$N$5,D106=$N$4),2.49,IF(AND(I106=$N$4,D106=$N$3),3.49,E106)))))))</f>
        <v>2.5</v>
      </c>
      <c r="K106" s="275" t="s">
        <v>96</v>
      </c>
      <c r="L106" s="266"/>
    </row>
    <row r="107" customFormat="false" ht="19.5" hidden="false" customHeight="true" outlineLevel="0" collapsed="false">
      <c r="A107" s="450" t="s">
        <v>255</v>
      </c>
      <c r="B107" s="439"/>
      <c r="C107" s="439"/>
      <c r="D107" s="439"/>
      <c r="E107" s="439"/>
      <c r="F107" s="439"/>
      <c r="G107" s="439"/>
      <c r="H107" s="439"/>
      <c r="I107" s="439"/>
      <c r="J107" s="439"/>
      <c r="K107" s="440"/>
      <c r="L107" s="266"/>
    </row>
    <row r="108" customFormat="false" ht="31.5" hidden="false" customHeight="true" outlineLevel="0" collapsed="false">
      <c r="A108" s="441" t="s">
        <v>256</v>
      </c>
      <c r="B108" s="441"/>
      <c r="C108" s="442" t="s">
        <v>257</v>
      </c>
      <c r="D108" s="311" t="s">
        <v>80</v>
      </c>
      <c r="E108" s="419" t="n">
        <f aca="false">IF(D108=$N$6,1,IF(D108=$N$5,2,IF(D108=$N$4,3,IF(D108=$N$3,4,"n/a"))))</f>
        <v>2</v>
      </c>
      <c r="F108" s="384" t="s">
        <v>258</v>
      </c>
      <c r="G108" s="384"/>
      <c r="H108" s="384"/>
      <c r="I108" s="384"/>
      <c r="J108" s="384"/>
      <c r="K108" s="384"/>
      <c r="L108" s="266"/>
    </row>
    <row r="109" customFormat="false" ht="31.5" hidden="false" customHeight="true" outlineLevel="0" collapsed="false">
      <c r="A109" s="451" t="s">
        <v>259</v>
      </c>
      <c r="B109" s="451"/>
      <c r="C109" s="452" t="s">
        <v>260</v>
      </c>
      <c r="D109" s="230" t="s">
        <v>80</v>
      </c>
      <c r="E109" s="231" t="n">
        <f aca="false">IF(D109=$N$6,1,IF(D109=$N$5,2,IF(D109=$N$4,3,IF(D109=$N$3,4,"n/a"))))</f>
        <v>2</v>
      </c>
      <c r="F109" s="425" t="s">
        <v>258</v>
      </c>
      <c r="G109" s="425"/>
      <c r="H109" s="425"/>
      <c r="I109" s="425"/>
      <c r="J109" s="425"/>
      <c r="K109" s="425"/>
      <c r="L109" s="266"/>
    </row>
    <row r="110" customFormat="false" ht="27" hidden="false" customHeight="true" outlineLevel="0" collapsed="false">
      <c r="A110" s="453"/>
      <c r="B110" s="453"/>
      <c r="C110" s="449" t="s">
        <v>94</v>
      </c>
      <c r="D110" s="258" t="str">
        <f aca="false">IF(E110&lt;1.5,"Low",IF(E110&lt;2.5,"Moderate",IF(E110&lt;3.5,"Substantial",IF(E110&lt;4.5,"High","n/a"))))</f>
        <v>Moderate</v>
      </c>
      <c r="E110" s="259" t="n">
        <f aca="false">IF(COUNT(E108:E109)=0,"n/a",AVERAGE(E108:E109))</f>
        <v>2</v>
      </c>
      <c r="F110" s="260" t="n">
        <f aca="false">E110</f>
        <v>2</v>
      </c>
      <c r="G110" s="239"/>
      <c r="H110" s="261" t="s">
        <v>95</v>
      </c>
      <c r="I110" s="241" t="str">
        <f aca="false">D110</f>
        <v>Moderate</v>
      </c>
      <c r="J110" s="262" t="n">
        <f aca="false">IF(I110=$N$7,"n/a",IF(AND(I110=$N$5,D110=$N$6),1.5,IF(AND(I110=$N$4,D110=$N$5),2.5,IF(AND(I110=$N$3,D110=$N$4),3.5,IF(AND(I110=$N$6,D110=$N$5),1.49,IF(AND(I110=$N$5,D110=$N$4),2.49,IF(AND(I110=$N$4,D110=$N$3),3.49,E110)))))))</f>
        <v>2</v>
      </c>
      <c r="K110" s="275" t="s">
        <v>96</v>
      </c>
      <c r="L110" s="266"/>
    </row>
    <row r="111" customFormat="false" ht="21" hidden="false" customHeight="true" outlineLevel="0" collapsed="false">
      <c r="A111" s="450" t="s">
        <v>261</v>
      </c>
      <c r="B111" s="439"/>
      <c r="C111" s="439"/>
      <c r="D111" s="439"/>
      <c r="E111" s="439"/>
      <c r="F111" s="439"/>
      <c r="G111" s="439"/>
      <c r="H111" s="439"/>
      <c r="I111" s="439"/>
      <c r="J111" s="439"/>
      <c r="K111" s="440"/>
      <c r="L111" s="266"/>
      <c r="Q111" s="454"/>
    </row>
    <row r="112" customFormat="false" ht="29.25" hidden="false" customHeight="true" outlineLevel="0" collapsed="false">
      <c r="A112" s="441" t="s">
        <v>262</v>
      </c>
      <c r="B112" s="441"/>
      <c r="C112" s="442" t="s">
        <v>263</v>
      </c>
      <c r="D112" s="383" t="s">
        <v>76</v>
      </c>
      <c r="E112" s="419" t="n">
        <f aca="false">IF(D112=$N$6,1,IF(D112=$N$5,2,IF(D112=$N$4,3,IF(D112=$N$3,4,"n/a"))))</f>
        <v>3</v>
      </c>
      <c r="F112" s="384" t="s">
        <v>264</v>
      </c>
      <c r="G112" s="384"/>
      <c r="H112" s="384"/>
      <c r="I112" s="384"/>
      <c r="J112" s="384"/>
      <c r="K112" s="384"/>
      <c r="L112" s="266"/>
    </row>
    <row r="113" customFormat="false" ht="30.75" hidden="false" customHeight="true" outlineLevel="0" collapsed="false">
      <c r="A113" s="443" t="s">
        <v>265</v>
      </c>
      <c r="B113" s="443"/>
      <c r="C113" s="442" t="s">
        <v>266</v>
      </c>
      <c r="D113" s="360" t="s">
        <v>76</v>
      </c>
      <c r="E113" s="227" t="n">
        <f aca="false">IF(D113=$N$6,1,IF(D113=$N$5,2,IF(D113=$N$4,3,IF(D113=$N$3,4,"n/a"))))</f>
        <v>3</v>
      </c>
      <c r="F113" s="396" t="s">
        <v>264</v>
      </c>
      <c r="G113" s="396"/>
      <c r="H113" s="396"/>
      <c r="I113" s="396"/>
      <c r="J113" s="396"/>
      <c r="K113" s="396"/>
      <c r="L113" s="266"/>
    </row>
    <row r="114" customFormat="false" ht="42.75" hidden="false" customHeight="true" outlineLevel="0" collapsed="false">
      <c r="A114" s="446" t="s">
        <v>267</v>
      </c>
      <c r="B114" s="446"/>
      <c r="C114" s="447" t="s">
        <v>268</v>
      </c>
      <c r="D114" s="289" t="s">
        <v>80</v>
      </c>
      <c r="E114" s="231" t="n">
        <f aca="false">IF(D114=$N$6,1,IF(D114=$N$5,2,IF(D114=$N$4,3,IF(D114=$N$3,4,"n/a"))))</f>
        <v>2</v>
      </c>
      <c r="F114" s="434" t="s">
        <v>269</v>
      </c>
      <c r="G114" s="434"/>
      <c r="H114" s="434"/>
      <c r="I114" s="434"/>
      <c r="J114" s="434"/>
      <c r="K114" s="434"/>
      <c r="L114" s="252" t="s">
        <v>101</v>
      </c>
    </row>
    <row r="115" customFormat="false" ht="26.25" hidden="false" customHeight="true" outlineLevel="0" collapsed="false">
      <c r="A115" s="455"/>
      <c r="B115" s="455"/>
      <c r="C115" s="449" t="s">
        <v>94</v>
      </c>
      <c r="D115" s="258" t="str">
        <f aca="false">IF(E115&lt;1.5,"Low",IF(E115&lt;2.5,"Moderate",IF(E115&lt;3.5,"Substantial",IF(E115&lt;4.5,"High","n/a"))))</f>
        <v>Substantial</v>
      </c>
      <c r="E115" s="259" t="n">
        <f aca="false">IF(COUNT(E112:E114)=0,"n/a",AVERAGE(E112:E114))</f>
        <v>2.66666666666667</v>
      </c>
      <c r="F115" s="260" t="n">
        <f aca="false">E115</f>
        <v>2.66666666666667</v>
      </c>
      <c r="G115" s="239"/>
      <c r="H115" s="261" t="s">
        <v>95</v>
      </c>
      <c r="I115" s="241" t="str">
        <f aca="false">D115</f>
        <v>Substantial</v>
      </c>
      <c r="J115" s="262" t="n">
        <f aca="false">IF(I115=$N$7,"n/a",IF(AND(I115=$N$5,D115=$N$6),1.5,IF(AND(I115=$N$4,D115=$N$5),2.5,IF(AND(I115=$N$3,D115=$N$4),3.5,IF(AND(I115=$N$6,D115=$N$5),1.49,IF(AND(I115=$N$5,D115=$N$4),2.49,IF(AND(I115=$N$4,D115=$N$3),3.49,E115)))))))</f>
        <v>2.66666666666667</v>
      </c>
      <c r="K115" s="275" t="s">
        <v>96</v>
      </c>
      <c r="L115" s="266"/>
    </row>
    <row r="116" customFormat="false" ht="23.25" hidden="false" customHeight="true" outlineLevel="0" collapsed="false">
      <c r="A116" s="450" t="s">
        <v>270</v>
      </c>
      <c r="B116" s="439"/>
      <c r="C116" s="439"/>
      <c r="D116" s="439"/>
      <c r="E116" s="439"/>
      <c r="F116" s="439"/>
      <c r="G116" s="439"/>
      <c r="H116" s="439"/>
      <c r="I116" s="439"/>
      <c r="J116" s="439"/>
      <c r="K116" s="440"/>
      <c r="L116" s="266"/>
    </row>
    <row r="117" customFormat="false" ht="33" hidden="false" customHeight="true" outlineLevel="0" collapsed="false">
      <c r="A117" s="456" t="s">
        <v>271</v>
      </c>
      <c r="B117" s="456"/>
      <c r="C117" s="457" t="s">
        <v>193</v>
      </c>
      <c r="D117" s="311" t="s">
        <v>80</v>
      </c>
      <c r="E117" s="227" t="n">
        <f aca="false">IF(D117=$N$6,1,IF(D117=$N$5,2,IF(D117=$N$4,3,IF(D117=$N$3,4,"n/a"))))</f>
        <v>2</v>
      </c>
      <c r="F117" s="384" t="s">
        <v>272</v>
      </c>
      <c r="G117" s="384"/>
      <c r="H117" s="384"/>
      <c r="I117" s="384"/>
      <c r="J117" s="384"/>
      <c r="K117" s="384"/>
      <c r="L117" s="252"/>
    </row>
    <row r="118" customFormat="false" ht="33" hidden="false" customHeight="true" outlineLevel="0" collapsed="false">
      <c r="A118" s="456" t="s">
        <v>273</v>
      </c>
      <c r="B118" s="456"/>
      <c r="C118" s="444" t="s">
        <v>274</v>
      </c>
      <c r="D118" s="360" t="s">
        <v>83</v>
      </c>
      <c r="E118" s="227" t="n">
        <f aca="false">IF(D118=$N$6,1,IF(D118=$N$5,2,IF(D118=$N$4,3,IF(D118=$N$3,4,"n/a"))))</f>
        <v>1</v>
      </c>
      <c r="F118" s="396" t="s">
        <v>275</v>
      </c>
      <c r="G118" s="396"/>
      <c r="H118" s="396"/>
      <c r="I118" s="396"/>
      <c r="J118" s="396"/>
      <c r="K118" s="396"/>
      <c r="L118" s="252"/>
    </row>
    <row r="119" customFormat="false" ht="34.5" hidden="false" customHeight="true" outlineLevel="0" collapsed="false">
      <c r="A119" s="458" t="s">
        <v>276</v>
      </c>
      <c r="B119" s="458"/>
      <c r="C119" s="457"/>
      <c r="D119" s="230" t="s">
        <v>88</v>
      </c>
      <c r="E119" s="231" t="str">
        <f aca="false">IF(D119=$N$6,1,IF(D119=$N$5,2,IF(D119=$N$4,3,IF(D119=$N$3,4,"n/a"))))</f>
        <v>n/a</v>
      </c>
      <c r="F119" s="434" t="s">
        <v>194</v>
      </c>
      <c r="G119" s="434"/>
      <c r="H119" s="434"/>
      <c r="I119" s="434"/>
      <c r="J119" s="434"/>
      <c r="K119" s="434"/>
      <c r="L119" s="252"/>
    </row>
    <row r="120" customFormat="false" ht="27" hidden="false" customHeight="true" outlineLevel="0" collapsed="false">
      <c r="A120" s="453"/>
      <c r="B120" s="453"/>
      <c r="C120" s="449" t="s">
        <v>94</v>
      </c>
      <c r="D120" s="258" t="str">
        <f aca="false">IF(E120&lt;1.5,"Low",IF(E120&lt;2.5,"Moderate",IF(E120&lt;3.5,"Substantial",IF(E120&lt;4.5,"High","n/a"))))</f>
        <v>Moderate</v>
      </c>
      <c r="E120" s="259" t="n">
        <f aca="false">IF(COUNT(E117:E119)=0,"n/a",AVERAGE(E117:E119))</f>
        <v>1.5</v>
      </c>
      <c r="F120" s="260" t="n">
        <f aca="false">E120</f>
        <v>1.5</v>
      </c>
      <c r="G120" s="239"/>
      <c r="H120" s="261" t="s">
        <v>95</v>
      </c>
      <c r="I120" s="241" t="str">
        <f aca="false">D120</f>
        <v>Moderate</v>
      </c>
      <c r="J120" s="262" t="n">
        <f aca="false">IF(I120=$N$7,"n/a",IF(AND(I120=$N$5,D120=$N$6),1.5,IF(AND(I120=$N$4,D120=$N$5),2.5,IF(AND(I120=$N$3,D120=$N$4),3.5,IF(AND(I120=$N$6,D120=$N$5),1.49,IF(AND(I120=$N$5,D120=$N$4),2.49,IF(AND(I120=$N$4,D120=$N$3),3.49,E120)))))))</f>
        <v>1.5</v>
      </c>
      <c r="K120" s="275" t="s">
        <v>96</v>
      </c>
      <c r="L120" s="266"/>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40">
      <formula>"High"</formula>
    </cfRule>
    <cfRule type="cellIs" priority="3" operator="equal" aboveAverage="0" equalAverage="0" bottom="0" percent="0" rank="0" text="" dxfId="41">
      <formula>"Substantial"</formula>
    </cfRule>
    <cfRule type="cellIs" priority="4" operator="equal" aboveAverage="0" equalAverage="0" bottom="0" percent="0" rank="0" text="" dxfId="42">
      <formula>"Moderate"</formula>
    </cfRule>
    <cfRule type="cellIs" priority="5" operator="equal" aboveAverage="0" equalAverage="0" bottom="0" percent="0" rank="0" text="" dxfId="43">
      <formula>"Low"</formula>
    </cfRule>
  </conditionalFormatting>
  <conditionalFormatting sqref="C1">
    <cfRule type="cellIs" priority="6" operator="equal" aboveAverage="0" equalAverage="0" bottom="0" percent="0" rank="0" text="" dxfId="44">
      <formula>"High"</formula>
    </cfRule>
    <cfRule type="cellIs" priority="7" operator="equal" aboveAverage="0" equalAverage="0" bottom="0" percent="0" rank="0" text="" dxfId="45">
      <formula>"Substantial"</formula>
    </cfRule>
    <cfRule type="cellIs" priority="8" operator="equal" aboveAverage="0" equalAverage="0" bottom="0" percent="0" rank="0" text="" dxfId="46">
      <formula>"Moderate"</formula>
    </cfRule>
    <cfRule type="cellIs" priority="9" operator="equal" aboveAverage="0" equalAverage="0" bottom="0" percent="0" rank="0" text="" dxfId="47">
      <formula>"Low"</formula>
    </cfRule>
  </conditionalFormatting>
  <conditionalFormatting sqref="F1">
    <cfRule type="cellIs" priority="10" operator="equal" aboveAverage="0" equalAverage="0" bottom="0" percent="0" rank="0" text="" dxfId="48">
      <formula>"High"</formula>
    </cfRule>
    <cfRule type="cellIs" priority="11" operator="equal" aboveAverage="0" equalAverage="0" bottom="0" percent="0" rank="0" text="" dxfId="49">
      <formula>"Substantial"</formula>
    </cfRule>
    <cfRule type="cellIs" priority="12" operator="equal" aboveAverage="0" equalAverage="0" bottom="0" percent="0" rank="0" text="" dxfId="50">
      <formula>"Moderate"</formula>
    </cfRule>
    <cfRule type="cellIs" priority="13" operator="equal" aboveAverage="0" equalAverage="0" bottom="0" percent="0" rank="0" text="" dxfId="51">
      <formula>"Low"</formula>
    </cfRule>
  </conditionalFormatting>
  <conditionalFormatting sqref="A26 A106 A92:K93 A107:K108 A118:B118 A119:J119 A109:J109 A99:J99 A94:J94 A73:J74 A62:K72 A95:K96 A100:K105 C106:K106 A110:K112 A115:K117 A120:K120 C26:K26 C59:C60 A75:K90 A113:J114 A3:K25 A27:K58">
    <cfRule type="cellIs" priority="14" operator="equal" aboveAverage="0" equalAverage="0" bottom="0" percent="0" rank="0" text="" dxfId="52">
      <formula>$N$6</formula>
    </cfRule>
    <cfRule type="cellIs" priority="15" operator="equal" aboveAverage="0" equalAverage="0" bottom="0" percent="0" rank="0" text="" dxfId="53">
      <formula>$N$5</formula>
    </cfRule>
    <cfRule type="cellIs" priority="16" operator="equal" aboveAverage="0" equalAverage="0" bottom="0" percent="0" rank="0" text="" dxfId="54">
      <formula>$N$4</formula>
    </cfRule>
    <cfRule type="cellIs" priority="17" operator="equal" aboveAverage="0" equalAverage="0" bottom="0" percent="0" rank="0" text="" dxfId="55">
      <formula>$N$3</formula>
    </cfRule>
  </conditionalFormatting>
  <conditionalFormatting sqref="A61:E61 A59:B60 D59:E60">
    <cfRule type="cellIs" priority="18" operator="equal" aboveAverage="0" equalAverage="0" bottom="0" percent="0" rank="0" text="" dxfId="56">
      <formula>$N$6</formula>
    </cfRule>
    <cfRule type="cellIs" priority="19" operator="equal" aboveAverage="0" equalAverage="0" bottom="0" percent="0" rank="0" text="" dxfId="57">
      <formula>$N$5</formula>
    </cfRule>
    <cfRule type="cellIs" priority="20" operator="equal" aboveAverage="0" equalAverage="0" bottom="0" percent="0" rank="0" text="" dxfId="58">
      <formula>$N$4</formula>
    </cfRule>
    <cfRule type="cellIs" priority="21" operator="equal" aboveAverage="0" equalAverage="0" bottom="0" percent="0" rank="0" text="" dxfId="59">
      <formula>$N$3</formula>
    </cfRule>
  </conditionalFormatting>
  <conditionalFormatting sqref="F59:K61">
    <cfRule type="cellIs" priority="22" operator="equal" aboveAverage="0" equalAverage="0" bottom="0" percent="0" rank="0" text="" dxfId="60">
      <formula>$N$6</formula>
    </cfRule>
    <cfRule type="cellIs" priority="23" operator="equal" aboveAverage="0" equalAverage="0" bottom="0" percent="0" rank="0" text="" dxfId="61">
      <formula>$N$5</formula>
    </cfRule>
    <cfRule type="cellIs" priority="24" operator="equal" aboveAverage="0" equalAverage="0" bottom="0" percent="0" rank="0" text="" dxfId="62">
      <formula>$N$4</formula>
    </cfRule>
    <cfRule type="cellIs" priority="25" operator="equal" aboveAverage="0" equalAverage="0" bottom="0" percent="0" rank="0" text="" dxfId="63">
      <formula>$N$3</formula>
    </cfRule>
  </conditionalFormatting>
  <conditionalFormatting sqref="A91 C91:I91 K91">
    <cfRule type="cellIs" priority="26" operator="equal" aboveAverage="0" equalAverage="0" bottom="0" percent="0" rank="0" text="" dxfId="64">
      <formula>$N$6</formula>
    </cfRule>
    <cfRule type="cellIs" priority="27" operator="equal" aboveAverage="0" equalAverage="0" bottom="0" percent="0" rank="0" text="" dxfId="65">
      <formula>$N$5</formula>
    </cfRule>
    <cfRule type="cellIs" priority="28" operator="equal" aboveAverage="0" equalAverage="0" bottom="0" percent="0" rank="0" text="" dxfId="66">
      <formula>$N$4</formula>
    </cfRule>
    <cfRule type="cellIs" priority="29" operator="equal" aboveAverage="0" equalAverage="0" bottom="0" percent="0" rank="0" text="" dxfId="67">
      <formula>$N$3</formula>
    </cfRule>
  </conditionalFormatting>
  <conditionalFormatting sqref="A97:K97 A98:J98">
    <cfRule type="cellIs" priority="30" operator="equal" aboveAverage="0" equalAverage="0" bottom="0" percent="0" rank="0" text="" dxfId="68">
      <formula>$N$6</formula>
    </cfRule>
    <cfRule type="cellIs" priority="31" operator="equal" aboveAverage="0" equalAverage="0" bottom="0" percent="0" rank="0" text="" dxfId="69">
      <formula>$N$5</formula>
    </cfRule>
    <cfRule type="cellIs" priority="32" operator="equal" aboveAverage="0" equalAverage="0" bottom="0" percent="0" rank="0" text="" dxfId="70">
      <formula>$N$4</formula>
    </cfRule>
    <cfRule type="cellIs" priority="33" operator="equal" aboveAverage="0" equalAverage="0" bottom="0" percent="0" rank="0" text="" dxfId="71">
      <formula>$N$3</formula>
    </cfRule>
  </conditionalFormatting>
  <conditionalFormatting sqref="C118:J118">
    <cfRule type="cellIs" priority="34" operator="equal" aboveAverage="0" equalAverage="0" bottom="0" percent="0" rank="0" text="" dxfId="72">
      <formula>$N$6</formula>
    </cfRule>
    <cfRule type="cellIs" priority="35" operator="equal" aboveAverage="0" equalAverage="0" bottom="0" percent="0" rank="0" text="" dxfId="73">
      <formula>$N$5</formula>
    </cfRule>
    <cfRule type="cellIs" priority="36" operator="equal" aboveAverage="0" equalAverage="0" bottom="0" percent="0" rank="0" text="" dxfId="74">
      <formula>$N$4</formula>
    </cfRule>
    <cfRule type="cellIs" priority="37" operator="equal" aboveAverage="0" equalAverage="0" bottom="0" percent="0" rank="0" text="" dxfId="75">
      <formula>$N$3</formula>
    </cfRule>
  </conditionalFormatting>
  <conditionalFormatting sqref="J91">
    <cfRule type="cellIs" priority="38" operator="equal" aboveAverage="0" equalAverage="0" bottom="0" percent="0" rank="0" text="" dxfId="76">
      <formula>$N$6</formula>
    </cfRule>
    <cfRule type="cellIs" priority="39" operator="equal" aboveAverage="0" equalAverage="0" bottom="0" percent="0" rank="0" text="" dxfId="77">
      <formula>$N$5</formula>
    </cfRule>
    <cfRule type="cellIs" priority="40" operator="equal" aboveAverage="0" equalAverage="0" bottom="0" percent="0" rank="0" text="" dxfId="78">
      <formula>$N$4</formula>
    </cfRule>
    <cfRule type="cellIs" priority="41" operator="equal" aboveAverage="0" equalAverage="0" bottom="0" percent="0" rank="0" text="" dxfId="79">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1" colorId="64" zoomScale="115" zoomScaleNormal="100" zoomScalePageLayoutView="115" workbookViewId="0">
      <selection pane="topLeft" activeCell="B20" activeCellId="0" sqref="B2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59" t="s">
        <v>277</v>
      </c>
      <c r="B1" s="459"/>
    </row>
    <row r="2" s="380" customFormat="true" ht="23.25" hidden="false" customHeight="true" outlineLevel="0" collapsed="false">
      <c r="A2" s="460" t="s">
        <v>278</v>
      </c>
      <c r="B2" s="460"/>
    </row>
    <row r="3" customFormat="false" ht="40.5" hidden="false" customHeight="true" outlineLevel="0" collapsed="false">
      <c r="A3" s="461" t="s">
        <v>279</v>
      </c>
      <c r="B3" s="462" t="s">
        <v>280</v>
      </c>
    </row>
    <row r="4" customFormat="false" ht="36" hidden="false" customHeight="true" outlineLevel="0" collapsed="false">
      <c r="A4" s="463" t="s">
        <v>281</v>
      </c>
      <c r="B4" s="464" t="s">
        <v>282</v>
      </c>
    </row>
    <row r="5" customFormat="false" ht="36" hidden="false" customHeight="true" outlineLevel="0" collapsed="false">
      <c r="A5" s="461" t="s">
        <v>283</v>
      </c>
      <c r="B5" s="465" t="s">
        <v>284</v>
      </c>
    </row>
    <row r="6" customFormat="false" ht="23.25" hidden="false" customHeight="true" outlineLevel="0" collapsed="false">
      <c r="A6" s="466" t="s">
        <v>285</v>
      </c>
      <c r="B6" s="466"/>
    </row>
    <row r="7" customFormat="false" ht="21.75" hidden="false" customHeight="true" outlineLevel="0" collapsed="false">
      <c r="A7" s="467" t="s">
        <v>286</v>
      </c>
      <c r="B7" s="468"/>
    </row>
    <row r="8" customFormat="false" ht="37.5" hidden="false" customHeight="true" outlineLevel="0" collapsed="false">
      <c r="A8" s="469" t="n">
        <v>1</v>
      </c>
      <c r="B8" s="462" t="s">
        <v>287</v>
      </c>
    </row>
    <row r="9" customFormat="false" ht="22.5" hidden="false" customHeight="true" outlineLevel="0" collapsed="false">
      <c r="A9" s="467" t="s">
        <v>288</v>
      </c>
      <c r="B9" s="470"/>
    </row>
    <row r="10" customFormat="false" ht="130.5" hidden="false" customHeight="true" outlineLevel="0" collapsed="false">
      <c r="A10" s="471" t="n">
        <f aca="false">+A8+1</f>
        <v>2</v>
      </c>
      <c r="B10" s="472" t="s">
        <v>289</v>
      </c>
    </row>
    <row r="11" customFormat="false" ht="27" hidden="false" customHeight="true" outlineLevel="0" collapsed="false">
      <c r="A11" s="471" t="n">
        <f aca="false">+A10+1</f>
        <v>3</v>
      </c>
      <c r="B11" s="472" t="s">
        <v>290</v>
      </c>
    </row>
    <row r="12" customFormat="false" ht="23.25" hidden="false" customHeight="true" outlineLevel="0" collapsed="false">
      <c r="A12" s="471" t="n">
        <f aca="false">+A11+1</f>
        <v>4</v>
      </c>
      <c r="B12" s="464" t="s">
        <v>291</v>
      </c>
    </row>
    <row r="13" customFormat="false" ht="114" hidden="false" customHeight="true" outlineLevel="0" collapsed="false">
      <c r="A13" s="471" t="n">
        <f aca="false">+A12+1</f>
        <v>5</v>
      </c>
      <c r="B13" s="464" t="s">
        <v>292</v>
      </c>
    </row>
    <row r="14" customFormat="false" ht="22.5" hidden="false" customHeight="true" outlineLevel="0" collapsed="false">
      <c r="A14" s="467" t="s">
        <v>293</v>
      </c>
      <c r="B14" s="468"/>
    </row>
    <row r="15" customFormat="false" ht="54.75" hidden="false" customHeight="true" outlineLevel="0" collapsed="false">
      <c r="A15" s="471" t="n">
        <f aca="false">+A13+1</f>
        <v>6</v>
      </c>
      <c r="B15" s="472" t="s">
        <v>294</v>
      </c>
    </row>
    <row r="16" customFormat="false" ht="23.25" hidden="false" customHeight="true" outlineLevel="0" collapsed="false">
      <c r="A16" s="471" t="n">
        <f aca="false">+A15+1</f>
        <v>7</v>
      </c>
      <c r="B16" s="464" t="s">
        <v>295</v>
      </c>
    </row>
    <row r="17" customFormat="false" ht="24.75" hidden="false" customHeight="true" outlineLevel="0" collapsed="false">
      <c r="A17" s="471" t="n">
        <f aca="false">+A16+1</f>
        <v>8</v>
      </c>
      <c r="B17" s="464" t="s">
        <v>296</v>
      </c>
    </row>
    <row r="18" customFormat="false" ht="24.75" hidden="false" customHeight="true" outlineLevel="0" collapsed="false">
      <c r="A18" s="471" t="n">
        <f aca="false">+A17+1</f>
        <v>9</v>
      </c>
      <c r="B18" s="472" t="s">
        <v>297</v>
      </c>
    </row>
    <row r="19" customFormat="false" ht="21.75" hidden="false" customHeight="true" outlineLevel="0" collapsed="false">
      <c r="A19" s="467" t="s">
        <v>286</v>
      </c>
      <c r="B19" s="468"/>
    </row>
    <row r="20" customFormat="false" ht="40.5" hidden="false" customHeight="true" outlineLevel="0" collapsed="false">
      <c r="A20" s="469" t="n">
        <f aca="false">+A18+1</f>
        <v>10</v>
      </c>
      <c r="B20" s="465" t="s">
        <v>298</v>
      </c>
    </row>
    <row r="21" customFormat="false" ht="52.5" hidden="false" customHeight="true" outlineLevel="0" collapsed="false">
      <c r="A21" s="473" t="s">
        <v>299</v>
      </c>
      <c r="B21" s="474" t="s">
        <v>300</v>
      </c>
      <c r="E21" s="14"/>
      <c r="F21" s="14"/>
    </row>
    <row r="24" customFormat="false" ht="17.25" hidden="false" customHeight="true" outlineLevel="0" collapsed="false">
      <c r="A24" s="475" t="s">
        <v>301</v>
      </c>
      <c r="B24" s="475" t="s">
        <v>302</v>
      </c>
    </row>
    <row r="25" customFormat="false" ht="12.75" hidden="false" customHeight="false" outlineLevel="0" collapsed="false">
      <c r="A25" s="476" t="s">
        <v>303</v>
      </c>
      <c r="B25" s="476" t="s">
        <v>304</v>
      </c>
    </row>
    <row r="26" customFormat="false" ht="12.75" hidden="false" customHeight="false" outlineLevel="0" collapsed="false">
      <c r="A26" s="476" t="s">
        <v>305</v>
      </c>
      <c r="B26" s="476" t="s">
        <v>304</v>
      </c>
    </row>
    <row r="27" customFormat="false" ht="12.75" hidden="false" customHeight="false" outlineLevel="0" collapsed="false">
      <c r="A27" s="476" t="s">
        <v>306</v>
      </c>
      <c r="B27" s="477" t="s">
        <v>307</v>
      </c>
    </row>
    <row r="28" customFormat="false" ht="36" hidden="false" customHeight="false" outlineLevel="0" collapsed="false">
      <c r="A28" s="478" t="n">
        <v>2.1</v>
      </c>
      <c r="B28" s="479" t="s">
        <v>308</v>
      </c>
    </row>
    <row r="29" customFormat="false" ht="12.75" hidden="false" customHeight="false" outlineLevel="0" collapsed="false">
      <c r="A29" s="480" t="s">
        <v>309</v>
      </c>
      <c r="B29" s="480" t="s">
        <v>310</v>
      </c>
    </row>
    <row r="30" customFormat="false" ht="12.75" hidden="false" customHeight="false" outlineLevel="0" collapsed="false">
      <c r="A30" s="480" t="s">
        <v>311</v>
      </c>
      <c r="B30" s="480" t="s">
        <v>312</v>
      </c>
    </row>
    <row r="31" customFormat="false" ht="24" hidden="false" customHeight="false" outlineLevel="0" collapsed="false">
      <c r="A31" s="481" t="s">
        <v>313</v>
      </c>
      <c r="B31" s="480" t="s">
        <v>314</v>
      </c>
    </row>
    <row r="32" customFormat="false" ht="12.75" hidden="false" customHeight="false" outlineLevel="0" collapsed="false">
      <c r="A32" s="482" t="s">
        <v>315</v>
      </c>
      <c r="B32" s="482" t="s">
        <v>316</v>
      </c>
    </row>
    <row r="33" customFormat="false" ht="24" hidden="false" customHeight="false" outlineLevel="0" collapsed="false">
      <c r="A33" s="483" t="n">
        <v>4</v>
      </c>
      <c r="B33" s="483" t="s">
        <v>317</v>
      </c>
    </row>
    <row r="34" customFormat="false" ht="12.75" hidden="false" customHeight="false" outlineLevel="0" collapsed="false">
      <c r="A34" s="484" t="s">
        <v>318</v>
      </c>
      <c r="B34" s="484" t="s">
        <v>319</v>
      </c>
    </row>
    <row r="35" customFormat="false" ht="12.75" hidden="false" customHeight="false" outlineLevel="0" collapsed="false">
      <c r="A35" s="484" t="s">
        <v>320</v>
      </c>
      <c r="B35" s="484" t="s">
        <v>321</v>
      </c>
    </row>
    <row r="36" customFormat="false" ht="12.75" hidden="false" customHeight="false" outlineLevel="0" collapsed="false">
      <c r="A36" s="484" t="s">
        <v>322</v>
      </c>
      <c r="B36" s="484" t="s">
        <v>323</v>
      </c>
    </row>
    <row r="37" customFormat="false" ht="36" hidden="false" customHeight="false" outlineLevel="0" collapsed="false">
      <c r="A37" s="484" t="s">
        <v>324</v>
      </c>
      <c r="B37" s="484" t="s">
        <v>325</v>
      </c>
    </row>
    <row r="38" customFormat="false" ht="24" hidden="false" customHeight="false" outlineLevel="0" collapsed="false">
      <c r="A38" s="484" t="s">
        <v>326</v>
      </c>
      <c r="B38" s="484" t="s">
        <v>327</v>
      </c>
    </row>
    <row r="39" customFormat="false" ht="12.75" hidden="false" customHeight="false" outlineLevel="0" collapsed="false">
      <c r="A39" s="484" t="s">
        <v>328</v>
      </c>
      <c r="B39" s="484" t="s">
        <v>329</v>
      </c>
    </row>
    <row r="40" customFormat="false" ht="12.75" hidden="false" customHeight="false" outlineLevel="0" collapsed="false">
      <c r="A40" s="485" t="s">
        <v>330</v>
      </c>
      <c r="B40" s="485" t="s">
        <v>331</v>
      </c>
    </row>
    <row r="41" customFormat="false" ht="12.75" hidden="false" customHeight="false" outlineLevel="0" collapsed="false">
      <c r="A41" s="486" t="s">
        <v>332</v>
      </c>
      <c r="B41" s="486" t="s">
        <v>333</v>
      </c>
    </row>
    <row r="42" customFormat="false" ht="12.75" hidden="false" customHeight="false" outlineLevel="0" collapsed="false">
      <c r="A42" s="486" t="s">
        <v>334</v>
      </c>
      <c r="B42" s="486" t="s">
        <v>335</v>
      </c>
    </row>
    <row r="43" customFormat="false" ht="12.75" hidden="false" customHeight="false" outlineLevel="0" collapsed="false">
      <c r="A43" s="486" t="s">
        <v>336</v>
      </c>
      <c r="B43" s="486" t="s">
        <v>337</v>
      </c>
    </row>
    <row r="44" customFormat="false" ht="12.75" hidden="false" customHeight="false" outlineLevel="0" collapsed="false">
      <c r="A44" s="487" t="s">
        <v>338</v>
      </c>
      <c r="B44" s="487" t="s">
        <v>339</v>
      </c>
    </row>
    <row r="45" customFormat="false" ht="12.75" hidden="false" customHeight="false" outlineLevel="0" collapsed="false">
      <c r="A45" s="487" t="s">
        <v>340</v>
      </c>
      <c r="B45" s="488" t="s">
        <v>341</v>
      </c>
    </row>
    <row r="46" customFormat="false" ht="12.75" hidden="false" customHeight="false" outlineLevel="0" collapsed="false">
      <c r="A46" s="488" t="s">
        <v>342</v>
      </c>
      <c r="B46" s="488" t="s">
        <v>343</v>
      </c>
    </row>
    <row r="47" customFormat="false" ht="12.75" hidden="false" customHeight="false" outlineLevel="0" collapsed="false">
      <c r="A47" s="488" t="s">
        <v>344</v>
      </c>
      <c r="B47" s="488" t="s">
        <v>345</v>
      </c>
    </row>
    <row r="48" customFormat="false" ht="13.5" hidden="false" customHeight="false" outlineLevel="0" collapsed="false">
      <c r="A48" s="489"/>
      <c r="B48" s="489"/>
      <c r="C48" s="14"/>
    </row>
    <row r="49" customFormat="false" ht="27.75" hidden="false" customHeight="true" outlineLevel="0" collapsed="false">
      <c r="A49" s="490"/>
      <c r="B49" s="491"/>
      <c r="D49" s="492"/>
      <c r="E49" s="493" t="s">
        <v>346</v>
      </c>
      <c r="F49" s="494" t="s">
        <v>347</v>
      </c>
    </row>
    <row r="50" customFormat="false" ht="45" hidden="false" customHeight="true" outlineLevel="0" collapsed="false">
      <c r="A50" s="490"/>
      <c r="B50" s="491" t="s">
        <v>348</v>
      </c>
      <c r="C50" s="15"/>
      <c r="D50" s="495" t="s">
        <v>349</v>
      </c>
      <c r="E50" s="496" t="s">
        <v>350</v>
      </c>
      <c r="F50" s="497" t="s">
        <v>351</v>
      </c>
    </row>
    <row r="51" customFormat="false" ht="21.75" hidden="false" customHeight="true" outlineLevel="0" collapsed="false">
      <c r="A51" s="490"/>
      <c r="B51" s="491"/>
      <c r="C51" s="15"/>
      <c r="D51" s="498" t="s">
        <v>38</v>
      </c>
      <c r="E51" s="499" t="n">
        <v>4</v>
      </c>
      <c r="F51" s="500" t="s">
        <v>352</v>
      </c>
    </row>
    <row r="52" customFormat="false" ht="21.75" hidden="false" customHeight="true" outlineLevel="0" collapsed="false">
      <c r="A52" s="490"/>
      <c r="B52" s="491"/>
      <c r="C52" s="15"/>
      <c r="D52" s="501" t="s">
        <v>76</v>
      </c>
      <c r="E52" s="502" t="n">
        <v>3</v>
      </c>
      <c r="F52" s="503" t="s">
        <v>353</v>
      </c>
    </row>
    <row r="53" customFormat="false" ht="21.75" hidden="false" customHeight="true" outlineLevel="0" collapsed="false">
      <c r="A53" s="490"/>
      <c r="B53" s="491"/>
      <c r="C53" s="15"/>
      <c r="D53" s="504" t="s">
        <v>80</v>
      </c>
      <c r="E53" s="502" t="n">
        <v>2</v>
      </c>
      <c r="F53" s="503" t="s">
        <v>354</v>
      </c>
    </row>
    <row r="54" customFormat="false" ht="21.75" hidden="false" customHeight="true" outlineLevel="0" collapsed="false">
      <c r="A54" s="490"/>
      <c r="B54" s="491"/>
      <c r="C54" s="15"/>
      <c r="D54" s="505" t="s">
        <v>83</v>
      </c>
      <c r="E54" s="502" t="n">
        <v>1</v>
      </c>
      <c r="F54" s="503" t="s">
        <v>355</v>
      </c>
    </row>
    <row r="55" customFormat="false" ht="21.75" hidden="false" customHeight="true" outlineLevel="0" collapsed="false">
      <c r="A55" s="490"/>
      <c r="B55" s="491"/>
      <c r="C55" s="15"/>
      <c r="D55" s="506" t="s">
        <v>88</v>
      </c>
      <c r="E55" s="507" t="s">
        <v>356</v>
      </c>
      <c r="F55" s="508" t="s">
        <v>356</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80">
      <formula>$N$6</formula>
    </cfRule>
    <cfRule type="cellIs" priority="3" operator="equal" aboveAverage="0" equalAverage="0" bottom="0" percent="0" rank="0" text="" dxfId="81">
      <formula>#ref!</formula>
    </cfRule>
    <cfRule type="cellIs" priority="4" operator="equal" aboveAverage="0" equalAverage="0" bottom="0" percent="0" rank="0" text="" dxfId="82">
      <formula>$N$4</formula>
    </cfRule>
    <cfRule type="cellIs" priority="5" operator="equal" aboveAverage="0" equalAverage="0" bottom="0" percent="0" rank="0" text="" dxfId="83">
      <formula>$N$3</formula>
    </cfRule>
  </conditionalFormatting>
  <conditionalFormatting sqref="A27">
    <cfRule type="cellIs" priority="6" operator="equal" aboveAverage="0" equalAverage="0" bottom="0" percent="0" rank="0" text="" dxfId="84">
      <formula>$N$6</formula>
    </cfRule>
    <cfRule type="cellIs" priority="7" operator="equal" aboveAverage="0" equalAverage="0" bottom="0" percent="0" rank="0" text="" dxfId="85">
      <formula>#ref!</formula>
    </cfRule>
    <cfRule type="cellIs" priority="8" operator="equal" aboveAverage="0" equalAverage="0" bottom="0" percent="0" rank="0" text="" dxfId="86">
      <formula>$N$4</formula>
    </cfRule>
    <cfRule type="cellIs" priority="9" operator="equal" aboveAverage="0" equalAverage="0" bottom="0" percent="0" rank="0" text="" dxfId="87">
      <formula>$N$3</formula>
    </cfRule>
  </conditionalFormatting>
  <conditionalFormatting sqref="A28">
    <cfRule type="cellIs" priority="10" operator="equal" aboveAverage="0" equalAverage="0" bottom="0" percent="0" rank="0" text="" dxfId="88">
      <formula>$N$6</formula>
    </cfRule>
    <cfRule type="cellIs" priority="11" operator="equal" aboveAverage="0" equalAverage="0" bottom="0" percent="0" rank="0" text="" dxfId="89">
      <formula>#ref!</formula>
    </cfRule>
    <cfRule type="cellIs" priority="12" operator="equal" aboveAverage="0" equalAverage="0" bottom="0" percent="0" rank="0" text="" dxfId="90">
      <formula>$N$4</formula>
    </cfRule>
    <cfRule type="cellIs" priority="13" operator="equal" aboveAverage="0" equalAverage="0" bottom="0" percent="0" rank="0" text="" dxfId="91">
      <formula>$N$3</formula>
    </cfRule>
  </conditionalFormatting>
  <conditionalFormatting sqref="A32:B32">
    <cfRule type="cellIs" priority="14" operator="equal" aboveAverage="0" equalAverage="0" bottom="0" percent="0" rank="0" text="" dxfId="92">
      <formula>$N$6</formula>
    </cfRule>
    <cfRule type="cellIs" priority="15" operator="equal" aboveAverage="0" equalAverage="0" bottom="0" percent="0" rank="0" text="" dxfId="93">
      <formula>#ref!</formula>
    </cfRule>
    <cfRule type="cellIs" priority="16" operator="equal" aboveAverage="0" equalAverage="0" bottom="0" percent="0" rank="0" text="" dxfId="94">
      <formula>$N$4</formula>
    </cfRule>
    <cfRule type="cellIs" priority="17" operator="equal" aboveAverage="0" equalAverage="0" bottom="0" percent="0" rank="0" text="" dxfId="95">
      <formula>$N$3</formula>
    </cfRule>
  </conditionalFormatting>
  <conditionalFormatting sqref="A35:B35">
    <cfRule type="cellIs" priority="18" operator="equal" aboveAverage="0" equalAverage="0" bottom="0" percent="0" rank="0" text="" dxfId="96">
      <formula>$N$6</formula>
    </cfRule>
    <cfRule type="cellIs" priority="19" operator="equal" aboveAverage="0" equalAverage="0" bottom="0" percent="0" rank="0" text="" dxfId="97">
      <formula>#ref!</formula>
    </cfRule>
    <cfRule type="cellIs" priority="20" operator="equal" aboveAverage="0" equalAverage="0" bottom="0" percent="0" rank="0" text="" dxfId="98">
      <formula>$N$4</formula>
    </cfRule>
    <cfRule type="cellIs" priority="21" operator="equal" aboveAverage="0" equalAverage="0" bottom="0" percent="0" rank="0" text="" dxfId="99">
      <formula>$N$3</formula>
    </cfRule>
  </conditionalFormatting>
  <conditionalFormatting sqref="A33:B33">
    <cfRule type="cellIs" priority="22" operator="equal" aboveAverage="0" equalAverage="0" bottom="0" percent="0" rank="0" text="" dxfId="100">
      <formula>$N$6</formula>
    </cfRule>
    <cfRule type="cellIs" priority="23" operator="equal" aboveAverage="0" equalAverage="0" bottom="0" percent="0" rank="0" text="" dxfId="101">
      <formula>#ref!</formula>
    </cfRule>
    <cfRule type="cellIs" priority="24" operator="equal" aboveAverage="0" equalAverage="0" bottom="0" percent="0" rank="0" text="" dxfId="102">
      <formula>$N$4</formula>
    </cfRule>
    <cfRule type="cellIs" priority="25" operator="equal" aboveAverage="0" equalAverage="0" bottom="0" percent="0" rank="0" text="" dxfId="103">
      <formula>$N$3</formula>
    </cfRule>
  </conditionalFormatting>
  <conditionalFormatting sqref="A34:B34">
    <cfRule type="cellIs" priority="26" operator="equal" aboveAverage="0" equalAverage="0" bottom="0" percent="0" rank="0" text="" dxfId="104">
      <formula>$N$6</formula>
    </cfRule>
    <cfRule type="cellIs" priority="27" operator="equal" aboveAverage="0" equalAverage="0" bottom="0" percent="0" rank="0" text="" dxfId="105">
      <formula>#ref!</formula>
    </cfRule>
    <cfRule type="cellIs" priority="28" operator="equal" aboveAverage="0" equalAverage="0" bottom="0" percent="0" rank="0" text="" dxfId="106">
      <formula>$N$4</formula>
    </cfRule>
    <cfRule type="cellIs" priority="29" operator="equal" aboveAverage="0" equalAverage="0" bottom="0" percent="0" rank="0" text="" dxfId="107">
      <formula>$N$3</formula>
    </cfRule>
  </conditionalFormatting>
  <conditionalFormatting sqref="A36:B36">
    <cfRule type="cellIs" priority="30" operator="equal" aboveAverage="0" equalAverage="0" bottom="0" percent="0" rank="0" text="" dxfId="108">
      <formula>$N$6</formula>
    </cfRule>
    <cfRule type="cellIs" priority="31" operator="equal" aboveAverage="0" equalAverage="0" bottom="0" percent="0" rank="0" text="" dxfId="109">
      <formula>#ref!</formula>
    </cfRule>
    <cfRule type="cellIs" priority="32" operator="equal" aboveAverage="0" equalAverage="0" bottom="0" percent="0" rank="0" text="" dxfId="110">
      <formula>$N$4</formula>
    </cfRule>
    <cfRule type="cellIs" priority="33" operator="equal" aboveAverage="0" equalAverage="0" bottom="0" percent="0" rank="0" text="" dxfId="111">
      <formula>$N$3</formula>
    </cfRule>
  </conditionalFormatting>
  <conditionalFormatting sqref="A37:B37">
    <cfRule type="cellIs" priority="34" operator="equal" aboveAverage="0" equalAverage="0" bottom="0" percent="0" rank="0" text="" dxfId="112">
      <formula>$N$6</formula>
    </cfRule>
    <cfRule type="cellIs" priority="35" operator="equal" aboveAverage="0" equalAverage="0" bottom="0" percent="0" rank="0" text="" dxfId="113">
      <formula>#ref!</formula>
    </cfRule>
    <cfRule type="cellIs" priority="36" operator="equal" aboveAverage="0" equalAverage="0" bottom="0" percent="0" rank="0" text="" dxfId="114">
      <formula>$N$4</formula>
    </cfRule>
    <cfRule type="cellIs" priority="37" operator="equal" aboveAverage="0" equalAverage="0" bottom="0" percent="0" rank="0" text="" dxfId="115">
      <formula>$N$3</formula>
    </cfRule>
  </conditionalFormatting>
  <conditionalFormatting sqref="A38:B38">
    <cfRule type="cellIs" priority="38" operator="equal" aboveAverage="0" equalAverage="0" bottom="0" percent="0" rank="0" text="" dxfId="116">
      <formula>$N$6</formula>
    </cfRule>
    <cfRule type="cellIs" priority="39" operator="equal" aboveAverage="0" equalAverage="0" bottom="0" percent="0" rank="0" text="" dxfId="117">
      <formula>#ref!</formula>
    </cfRule>
    <cfRule type="cellIs" priority="40" operator="equal" aboveAverage="0" equalAverage="0" bottom="0" percent="0" rank="0" text="" dxfId="118">
      <formula>$N$4</formula>
    </cfRule>
    <cfRule type="cellIs" priority="41" operator="equal" aboveAverage="0" equalAverage="0" bottom="0" percent="0" rank="0" text="" dxfId="119">
      <formula>$N$3</formula>
    </cfRule>
  </conditionalFormatting>
  <conditionalFormatting sqref="A39:B39">
    <cfRule type="cellIs" priority="42" operator="equal" aboveAverage="0" equalAverage="0" bottom="0" percent="0" rank="0" text="" dxfId="120">
      <formula>$N$6</formula>
    </cfRule>
    <cfRule type="cellIs" priority="43" operator="equal" aboveAverage="0" equalAverage="0" bottom="0" percent="0" rank="0" text="" dxfId="121">
      <formula>#ref!</formula>
    </cfRule>
    <cfRule type="cellIs" priority="44" operator="equal" aboveAverage="0" equalAverage="0" bottom="0" percent="0" rank="0" text="" dxfId="122">
      <formula>$N$4</formula>
    </cfRule>
    <cfRule type="cellIs" priority="45" operator="equal" aboveAverage="0" equalAverage="0" bottom="0" percent="0" rank="0" text="" dxfId="123">
      <formula>$N$3</formula>
    </cfRule>
  </conditionalFormatting>
  <conditionalFormatting sqref="A44">
    <cfRule type="cellIs" priority="46" operator="equal" aboveAverage="0" equalAverage="0" bottom="0" percent="0" rank="0" text="" dxfId="124">
      <formula>$N$6</formula>
    </cfRule>
    <cfRule type="cellIs" priority="47" operator="equal" aboveAverage="0" equalAverage="0" bottom="0" percent="0" rank="0" text="" dxfId="125">
      <formula>#ref!</formula>
    </cfRule>
    <cfRule type="cellIs" priority="48" operator="equal" aboveAverage="0" equalAverage="0" bottom="0" percent="0" rank="0" text="" dxfId="126">
      <formula>$N$4</formula>
    </cfRule>
    <cfRule type="cellIs" priority="49" operator="equal" aboveAverage="0" equalAverage="0" bottom="0" percent="0" rank="0" text="" dxfId="127">
      <formula>$N$3</formula>
    </cfRule>
  </conditionalFormatting>
  <conditionalFormatting sqref="B44">
    <cfRule type="cellIs" priority="50" operator="equal" aboveAverage="0" equalAverage="0" bottom="0" percent="0" rank="0" text="" dxfId="128">
      <formula>$N$6</formula>
    </cfRule>
    <cfRule type="cellIs" priority="51" operator="equal" aboveAverage="0" equalAverage="0" bottom="0" percent="0" rank="0" text="" dxfId="129">
      <formula>#ref!</formula>
    </cfRule>
    <cfRule type="cellIs" priority="52" operator="equal" aboveAverage="0" equalAverage="0" bottom="0" percent="0" rank="0" text="" dxfId="130">
      <formula>$N$4</formula>
    </cfRule>
    <cfRule type="cellIs" priority="53" operator="equal" aboveAverage="0" equalAverage="0" bottom="0" percent="0" rank="0" text="" dxfId="131">
      <formula>$N$3</formula>
    </cfRule>
  </conditionalFormatting>
  <conditionalFormatting sqref="A45">
    <cfRule type="cellIs" priority="54" operator="equal" aboveAverage="0" equalAverage="0" bottom="0" percent="0" rank="0" text="" dxfId="132">
      <formula>$N$6</formula>
    </cfRule>
    <cfRule type="cellIs" priority="55" operator="equal" aboveAverage="0" equalAverage="0" bottom="0" percent="0" rank="0" text="" dxfId="133">
      <formula>#ref!</formula>
    </cfRule>
    <cfRule type="cellIs" priority="56" operator="equal" aboveAverage="0" equalAverage="0" bottom="0" percent="0" rank="0" text="" dxfId="134">
      <formula>$N$4</formula>
    </cfRule>
    <cfRule type="cellIs" priority="57" operator="equal" aboveAverage="0" equalAverage="0" bottom="0" percent="0" rank="0" text="" dxfId="135">
      <formula>$N$3</formula>
    </cfRule>
  </conditionalFormatting>
  <conditionalFormatting sqref="A40">
    <cfRule type="cellIs" priority="58" operator="equal" aboveAverage="0" equalAverage="0" bottom="0" percent="0" rank="0" text="" dxfId="136">
      <formula>$N$6</formula>
    </cfRule>
    <cfRule type="cellIs" priority="59" operator="equal" aboveAverage="0" equalAverage="0" bottom="0" percent="0" rank="0" text="" dxfId="137">
      <formula>#ref!</formula>
    </cfRule>
    <cfRule type="cellIs" priority="60" operator="equal" aboveAverage="0" equalAverage="0" bottom="0" percent="0" rank="0" text="" dxfId="138">
      <formula>$N$4</formula>
    </cfRule>
    <cfRule type="cellIs" priority="61" operator="equal" aboveAverage="0" equalAverage="0" bottom="0" percent="0" rank="0" text="" dxfId="139">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10.6875" defaultRowHeight="12.7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17702196-597C-4EBE-9A2C-45DB2239F25B}"/>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 ds:uri="http://purl.org/dc/terms/"/>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2023-09-29T09:35:07Z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