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<sst xmlns="http://schemas.openxmlformats.org/spreadsheetml/2006/main" count="538" uniqueCount="332">
  <si>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</si>
  <si>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</si>
  <si>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Cassava</t>
  </si>
  <si>
    <t xml:space="preserve">Country :</t>
  </si>
  <si>
    <t xml:space="preserve">Ivory coast</t>
  </si>
  <si>
    <t xml:space="preserve">Date last modif.</t>
  </si>
  <si>
    <t xml:space="preserve">21 / 09 / 20 17</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</si>
  <si>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</si>
  <si>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</si>
  <si>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</si>
  <si>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</si>
  <si>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</si>
  <si>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</si>
  <si>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</si>
  <si>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</si>
  <si>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</si>
  <si>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</si>
  <si>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</si>
  <si>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</si>
  <si>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</si>
  <si>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</si>
  <si>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</si>
  <si>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</si>
  <si>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</si>
  <si>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</si>
  <si>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</si>
  <si>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</si>
  <si>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</si>
  <si>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</si>
  <si>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</si>
  <si>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</si>
  <si>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</si>
  <si>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La méconnaissance des conventions et traités signés, par les acteurs de la chaine de valeur, ce qui pourrait leur être préjudiciable dans la connaissance de leur droit et devoir</t>
  </si>
  <si>
    <t xml:space="preserve">↑</t>
  </si>
  <si>
    <t xml:space="preserve">High</t>
  </si>
  <si>
    <t xml:space="preserve">↓</t>
  </si>
  <si>
    <t xml:space="preserve">L'inexistence de mesures de protection contre les accidents et maladies des acteurs de la chaine de valeur les rend vulnérable et peut affecter leur ardeur et élan dans le travail, surtout qu'ils ne bénéficient d'aucune assurance maladie</t>
  </si>
  <si>
    <t xml:space="preserve">↔</t>
  </si>
  <si>
    <t xml:space="preserve">En depit de l'attractivité du manioc surtout pour les jeunes, il peut encourir le risque de la volatilité des prix, si une stratégie d'homologation des prix n'est pas mise en place comme dans le cadre des céréales (riz, blé, maïs)</t>
  </si>
  <si>
    <t xml:space="preserve">Average</t>
  </si>
  <si>
    <t xml:space="preserve">Le risque de la sous-rémunération du travail dû à l'ignorance des VGGT  </t>
  </si>
  <si>
    <t xml:space="preserve">Le risque de la non adhésion des acteurs aux projets car n'ayant pas été associés à la base </t>
  </si>
  <si>
    <t xml:space="preserve">Le risque de la non formalité des moyens de reglement des conflits </t>
  </si>
  <si>
    <t xml:space="preserve">L'analphabétisme des principaux acteurs qui sont les femmes</t>
  </si>
  <si>
    <t xml:space="preserve">Le risque de limitation des femmes aux ressources</t>
  </si>
  <si>
    <t xml:space="preserve">Le faible rendement des femmes à cause de la pénibilité des tâches</t>
  </si>
  <si>
    <t xml:space="preserve">Le risque de surproduction qui pourrait reduire les revenus des ménage</t>
  </si>
  <si>
    <t xml:space="preserve">Le risque de déterioration du pouvoir d'achat des consommateurs</t>
  </si>
  <si>
    <t xml:space="preserve">Le risque sanitaire lié au mode de préparation et de conservation </t>
  </si>
  <si>
    <t xml:space="preserve">Le risque d'une instabilité alimentaire dû à la forte demande de l'exterieur</t>
  </si>
  <si>
    <t xml:space="preserve">Le risque de limitation du pouvoir de négociation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</si>
  <si>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</si>
  <si>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</si>
  <si>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</si>
  <si>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</si>
  <si>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</si>
  <si>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</si>
  <si>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</si>
  <si>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Not at all</t>
  </si>
  <si>
    <t xml:space="preserve">La Côte d'Ivoire  a ratifié certaines conventions internationales (OIT), et sous-régionales (OHADA) relatives au droit du travail. Ces convention sont méconnues des acteurs de la chaine de valeur manioc. Sinon que tout le monde a le droit de cultiver le maniocn sauf que les cultures de rente constituent la priorité des paysans et des autorités politiques</t>
  </si>
  <si>
    <t xml:space="preserve">Moderate/Low</t>
  </si>
  <si>
    <t xml:space="preserve">1.1.2 Is freedom of association allowed and effective (collective bargaining)?</t>
  </si>
  <si>
    <t xml:space="preserve">Le droit d'association est autorisée, mais celle-ci ne fait l'unanimtié. Dans des régions comme le Centre, l'on enregistre des associations, tandis que les autres régions peinent à se mettre en association </t>
  </si>
  <si>
    <t xml:space="preserve">1.1.3 To what extent do workers benefit from enforceable and fair contracts </t>
  </si>
  <si>
    <t xml:space="preserve">n/a</t>
  </si>
  <si>
    <t xml:space="preserve">Please add justification. </t>
  </si>
  <si>
    <t xml:space="preserve">1.1.4 To what extent are risks of forced labour in any segment of the value chain minimised?</t>
  </si>
  <si>
    <t xml:space="preserve">Nos Enquêtes 2017</t>
  </si>
  <si>
    <t xml:space="preserve">Les activités dans la chaine de valeur manioc se font librement, aucune activités n'est forcée</t>
  </si>
  <si>
    <t xml:space="preserve">1.1.5 To what extent are any risks of discrimination in employment for specific categories of the population minimised? </t>
  </si>
  <si>
    <t xml:space="preserve">Les femmes et les jeunes n'étant pas propriétaires de terre ont du mal à produire convenablemant. Le manque de moyen financier limite des personnes dans le maillon transformation et commercialisation </t>
  </si>
  <si>
    <t xml:space="preserve">Average:</t>
  </si>
  <si>
    <t xml:space="preserve">Final:</t>
  </si>
  <si>
    <t xml:space="preserve">Les conventions sont méconnues des acteurs de la chaine de valeur manioc</t>
  </si>
  <si>
    <t xml:space="preserve">1.2 Child Labour</t>
  </si>
  <si>
    <t xml:space="preserve">1.2.1 Degree of school attendance in case  children are working (in any segment of the value chain)? </t>
  </si>
  <si>
    <t xml:space="preserve">Le taux de fréquentation des enfants est élévé surtout qu"ils ne travaillent pas dans la chaine de valeur manioc</t>
  </si>
  <si>
    <t xml:space="preserve">Cf: Guidance</t>
  </si>
  <si>
    <t xml:space="preserve">1.2.2 Are children protected from exposure to harmful jobs?</t>
  </si>
  <si>
    <t xml:space="preserve">Aucune mesure de protection n'est mise à la disposition de quelques enfants intervenant dans la chaine de valeur manioc.</t>
  </si>
  <si>
    <t xml:space="preserve">Compte tenu  de la pénibilité des taches dans le manioc, les anfants n'y travaillent pas. Ils s'affèrent aux taches mineures sans protection</t>
  </si>
  <si>
    <t xml:space="preserve">1.3 Job safety</t>
  </si>
  <si>
    <t xml:space="preserve">1.3.1 Degree of protection from accidents and health damages (in any segment of the value chain)?</t>
  </si>
  <si>
    <t xml:space="preserve">Aucune mesure de protection contre les accidents et les dommages pour la santé dans la chaine de valeur manioc.La couverture maladie universelle n'est pas encore effective</t>
  </si>
  <si>
    <t xml:space="preserve">Pas de mesure de protection contre les accidents et maladies des acteurs de la chaine de valeur</t>
  </si>
  <si>
    <t xml:space="preserve">1.4 Attractiveness</t>
  </si>
  <si>
    <t xml:space="preserve">1.4.1 To what extent are remunerations in accordance with local standards?</t>
  </si>
  <si>
    <t xml:space="preserve">Les remunérations dans la chaine de valeur manioc ne sont alignée sur aucune norme locale. Les prix ne sont pas homologués, ils sont fixé selon les acteurs</t>
  </si>
  <si>
    <t xml:space="preserve">1.4.2 Are conditions of activities attractive for youth?</t>
  </si>
  <si>
    <t xml:space="preserve">Le manioc attire de plus en plus les jeunes, surtout les descolarisés et les sans emplois</t>
  </si>
  <si>
    <t xml:space="preserve">En depit des prix variant d'un acteur à un autre, le manioc est attractif, surtout pour les jeunes</t>
  </si>
  <si>
    <t xml:space="preserve">2. LAND &amp; WATER RIGHTS</t>
  </si>
  <si>
    <t xml:space="preserve">2.1 Adherence to VGGT </t>
  </si>
  <si>
    <t xml:space="preserve">2.1.1 Do the companies/institutions involved in the value chain declare adhering to the VGGT?</t>
  </si>
  <si>
    <t xml:space="preserve">Nos enquetes 2017</t>
  </si>
  <si>
    <t xml:space="preserve">Aucune entreprise de la chaine de valeur manioc n'a adhéré au VGGT</t>
  </si>
  <si>
    <t xml:space="preserve">2.1.2 If large scale investments for land aquisition are at stake, do the involved companies/institutions apply the 'Guide to due diligence of agribusiness projects that affect land and property rights'?</t>
  </si>
  <si>
    <t xml:space="preserve">Les acquisitions de terres par les grandes firmes ne sont pas clairement definies, ce qui entraine souvent des conflits entre ces entreprises et les paysans</t>
  </si>
  <si>
    <t xml:space="preserve">Le phénomène d'accaperement des terres est decrié par la population qui se voit menacer d'être spoliés de leurs terres </t>
  </si>
  <si>
    <t xml:space="preserve">2.2 Transparency, participation and consultation</t>
  </si>
  <si>
    <t xml:space="preserve">2.2.1  Level of prior disclosure of project related information to local stakeholders?</t>
  </si>
  <si>
    <t xml:space="preserve">Les acteurs locaux ne sont pas tout le temps informés  au préalable, des projets,</t>
  </si>
  <si>
    <t xml:space="preserve">2.2.2 Level of accessibility of intervention policies, laws, procedures and decisions to all stakeholders of the value chain?</t>
  </si>
  <si>
    <t xml:space="preserve">Les politiques, les lois, les procédures et les décisions d'intervention ne sont pas accessibles à toutes les parties prenantes de la chaine de valeur. </t>
  </si>
  <si>
    <t xml:space="preserve">2.2.3  Level of participation and consultation of all individuals and groups in the decision-making process? </t>
  </si>
  <si>
    <t xml:space="preserve">Dans le processus decisionnel, aucun acteur de la chaine de valeur n'est consulté, ils subissent les decisions prises.</t>
  </si>
  <si>
    <t xml:space="preserve">2.2.4 To what extent prior consent of those affected by the decisions was reached? </t>
  </si>
  <si>
    <t xml:space="preserve">Please add justification.</t>
  </si>
  <si>
    <t xml:space="preserve">Les acteurs ne participent pas et ne sont pas consultés dans les prises de décisions</t>
  </si>
  <si>
    <t xml:space="preserve">2.3  Equity,compensation and justice</t>
  </si>
  <si>
    <t xml:space="preserve">2.3.1  Do the locally applied rules promote secure and equitable tenure rights or access to land and water?</t>
  </si>
  <si>
    <t xml:space="preserve">La loi sur le foncier peine à être appliquée</t>
  </si>
  <si>
    <t xml:space="preserve">2.3.2 In case disruption of livelihoods is expected, have alternative strategies been considered?</t>
  </si>
  <si>
    <t xml:space="preserve">Les stratégies alternatives envisagée en cas de perturbation des moyens de subsistence se résument à l'intervention immediate de l'Etat aux sinistrés.</t>
  </si>
  <si>
    <t xml:space="preserve">2.3.3 Where expropriation is indispensable: is a system for ensuring fair and prompt compensation in place (in accordance with the national law and publically acknowledged as being fair)?  </t>
  </si>
  <si>
    <t xml:space="preserve">L'expropriation des terres se résument à une indemnisation financière qui n'est pas durable, donc pas équitable.</t>
  </si>
  <si>
    <t xml:space="preserve">2.3.4 Are there provisions foreseen to address stakeholder complains and for arbitration of possible conflicts caused by value chain investments?</t>
  </si>
  <si>
    <t xml:space="preserve">Au niveau local, comme national, il existe des dispositions pour traiter les plaintes des parties prenantes (les juridictions coutumières, traditionnelles, et étatiques).</t>
  </si>
  <si>
    <t xml:space="preserve">Les affaires concernant la terre sont rénéralement  réglées à l'amiable</t>
  </si>
  <si>
    <t xml:space="preserve">3. GENDER EQUALITY</t>
  </si>
  <si>
    <t xml:space="preserve">3.1 Economic activities</t>
  </si>
  <si>
    <t xml:space="preserve">3.1.1 Are risks of women being excluded from certain segments of the value chain minimised?</t>
  </si>
  <si>
    <t xml:space="preserve">Les risque sont minisés, car les femmes sont les principales actrices de la chaine de valeur manioc en Côte d'Ivoire. </t>
  </si>
  <si>
    <t xml:space="preserve">3.1.2 To what extent are women active in the value chain (as producers, processors, workers, traders…)? </t>
  </si>
  <si>
    <t xml:space="preserve">MINADER, 2017</t>
  </si>
  <si>
    <t xml:space="preserve">Les femmes sont actives à 90% dans la production, 100% dans la transformation et 80% dans la commercialisation</t>
  </si>
  <si>
    <t xml:space="preserve">Les femmes sont las principales animatrices de la chaine de valeur manioc en Côte d'Ivoire</t>
  </si>
  <si>
    <t xml:space="preserve">3.2 Access to resources and services</t>
  </si>
  <si>
    <t xml:space="preserve">3.2.1 Do women have ownership of assets (other than land)?</t>
  </si>
  <si>
    <t xml:space="preserve">Majoritairement, les biens autre que la terre sont de la propriété de la femme</t>
  </si>
  <si>
    <t xml:space="preserve">3.2.2 Do women have equal land rights as men?</t>
  </si>
  <si>
    <t xml:space="preserve">La loi sur le foncier rural, 1998</t>
  </si>
  <si>
    <t xml:space="preserve">La femme a le même droit que l'homme selon la loi, mais difficilement applicable à cause des droits coutumiers</t>
  </si>
  <si>
    <t xml:space="preserve">3.2.3 Do women have access to credit?</t>
  </si>
  <si>
    <t xml:space="preserve">Les crédits ne sont pas accordés aux femmes</t>
  </si>
  <si>
    <t xml:space="preserve">3.2.4 Do women have access to other services (extension services, inputs…)? </t>
  </si>
  <si>
    <t xml:space="preserve">Nos Enquêtes 2017, CNRA 2017, FIRCA 2017</t>
  </si>
  <si>
    <t xml:space="preserve">Les femmes bénéficient souvent des conseils et de l'assistance des certaines structures étatiques comme privées</t>
  </si>
  <si>
    <t xml:space="preserve">L'accès des femmes aux ressources est limité, mais benéficient souvent de l'assistance des certaines structuers</t>
  </si>
  <si>
    <t xml:space="preserve">3.3 Decision making</t>
  </si>
  <si>
    <t xml:space="preserve">3.3.1 To what extent do women take part in the decisions related to production?</t>
  </si>
  <si>
    <t xml:space="preserve">Les femmes étant actives à 90% dans la production, ce sont-elles qui organisent leurs activités</t>
  </si>
  <si>
    <t xml:space="preserve">3.3.2 To what extent are women autonomous in the organisation of their work?</t>
  </si>
  <si>
    <t xml:space="preserve">Les femmes sont autonomes à 100% dans l'organistation de leur activités</t>
  </si>
  <si>
    <t xml:space="preserve">3.3.3 Do women have control over income?</t>
  </si>
  <si>
    <t xml:space="preserve">Toutes les femmes ne contrôlent pas leurs revenus à cause de certaines pésanteurs sociales</t>
  </si>
  <si>
    <t xml:space="preserve">3.3.4 Do women earn independent income?</t>
  </si>
  <si>
    <t xml:space="preserve">Les femmes gagnent des revenus independants, qui interviennent le plus dans la prise ne charge du ménage</t>
  </si>
  <si>
    <t xml:space="preserve">3.2.5 Do women take part in decisions on the purchase, sale or transfer of assets?</t>
  </si>
  <si>
    <t xml:space="preserve">Les femmes commenecnt à étre de plus en plus associées aux décisions concernant l'achat, la vente…</t>
  </si>
  <si>
    <t xml:space="preserve">Le pouvoir d'achat qu'octroie le manioc à la femme, fait qu"elle est de plus en plus  associées  aux  prises de décisions</t>
  </si>
  <si>
    <t xml:space="preserve">3.4 Leadership and empowerment</t>
  </si>
  <si>
    <t xml:space="preserve">3.4.1 Are women members of groups, trade unions, farmers' organisations?</t>
  </si>
  <si>
    <t xml:space="preserve">Les potentiels membres des groupements et associations sont les femmes</t>
  </si>
  <si>
    <t xml:space="preserve">3.4.2 Do women have leadership positions within the organisations they are part of? </t>
  </si>
  <si>
    <t xml:space="preserve">Les femmes sont les principales animatrices des groupements, des associations de la chaine de valeur manioc</t>
  </si>
  <si>
    <t xml:space="preserve">3.4.3 Do women have the power to influence services, territorial power and policy decision making? </t>
  </si>
  <si>
    <t xml:space="preserve">Les femmes commencent à être influentes, elles sont de plus en plus visibles dans les instances de prise de décision</t>
  </si>
  <si>
    <t xml:space="preserve">3.4.4 Do women speak in public?</t>
  </si>
  <si>
    <t xml:space="preserve">La tradition n'autorisait pas la prise de parole de la femme en public, mais de nos jours elles le font</t>
  </si>
  <si>
    <t xml:space="preserve">Les principaux actrices de la chaine de valeur manioc sont les femmes.Elles ont désormais un pauvoir de leardership</t>
  </si>
  <si>
    <t xml:space="preserve">3.5 Hardship and division of labour</t>
  </si>
  <si>
    <t xml:space="preserve">3.5.1 To what extent are the overall work loads of men and women equal (including domestic work and child care)?</t>
  </si>
  <si>
    <t xml:space="preserve">Nos Enquêtes 2017, MINADER 2017</t>
  </si>
  <si>
    <t xml:space="preserve">Dans la division sexuelle du travail, les femmes sont les plus nombreuses dans les champs de vivriers, des travaux domestiques et les services de garde</t>
  </si>
  <si>
    <t xml:space="preserve">3.5.2 Are risks of women being subject to strenuous work minimised (e.g. using labour saving technologies…)?</t>
  </si>
  <si>
    <t xml:space="preserve">Les femmes travaillent toujours de manière archaique</t>
  </si>
  <si>
    <t xml:space="preserve">Les femmes travaillent plus dans les champs de vivriers,  ledomestique et  de garde, avec de pénibles moyens</t>
  </si>
  <si>
    <t xml:space="preserve">4. FOOD AND NUTRITION SECURITY</t>
  </si>
  <si>
    <t xml:space="preserve">4.1 Availability of food </t>
  </si>
  <si>
    <t xml:space="preserve">4.1.1 Does the local production of food increase?
</t>
  </si>
  <si>
    <t xml:space="preserve">La production de manioc augmente de manière considérable ces dernières années, près de 2 millions de tonnes</t>
  </si>
  <si>
    <t xml:space="preserve">4.1.2 Are food supplies increasing on local markets? 
</t>
  </si>
  <si>
    <t xml:space="preserve">MINADER, 2017; Nos Enquêtes 2017</t>
  </si>
  <si>
    <t xml:space="preserve">La forte production entraine une disponibilité non stable du manioc sur les différents marchés. Le manioc produit est plus exporté vers les pays de la sous-région.</t>
  </si>
  <si>
    <t xml:space="preserve">Le manioc est produit en grande quantité avec une variation de la disponiblité sur le marché due à son exportation</t>
  </si>
  <si>
    <t xml:space="preserve">4.2 Accessibility of food </t>
  </si>
  <si>
    <t xml:space="preserve">4.2.1 Do people have more income to allocate to food?  </t>
  </si>
  <si>
    <t xml:space="preserve">Les revenus des ménages sont majoritairement affectés aux depenses alimentaires</t>
  </si>
  <si>
    <t xml:space="preserve">4.2.2 Are (relative) consumers food prices decreasing? </t>
  </si>
  <si>
    <t xml:space="preserve">Les prix des denrées alimentaires varient en fonction des différentes saisons</t>
  </si>
  <si>
    <t xml:space="preserve">L'accessibilité physique aux alimlents est souvent compromise par la variation des prix des denrées alimentaires sur les marchés</t>
  </si>
  <si>
    <t xml:space="preserve">4.3 Utilisation and nutritional adequacy </t>
  </si>
  <si>
    <r>
      <rPr>
        <sz val="11"/>
        <rFont val="Arial"/>
        <family val="2"/>
        <charset val="1"/>
      </rPr>
      <t xml:space="preserve">4.3.1 Is the nutritional quality of available food improving?  
</t>
    </r>
  </si>
  <si>
    <t xml:space="preserve">La qualité nutritionnelle n'est pas améliorée à cause des methodes de fermentation, d'emballage et de stockage</t>
  </si>
  <si>
    <t xml:space="preserve">4.3.2 Are nutritional practices being improved?</t>
  </si>
  <si>
    <t xml:space="preserve">Les pratiques nutritionnelles sont moyennement améliorées avec la consommation des feuilles de manioc</t>
  </si>
  <si>
    <t xml:space="preserve">4.3.3 Is dietary diversity increased?</t>
  </si>
  <si>
    <t xml:space="preserve">Le manioc offre une diversité de sous-produits (attiéké, le placali, les cossettes, le gari, le tapioca, les galettes…</t>
  </si>
  <si>
    <t xml:space="preserve">Le manioc offre une diversité alimentaire, mais contient  peu d'aliments nutritifs</t>
  </si>
  <si>
    <t xml:space="preserve">4.4 Stability </t>
  </si>
  <si>
    <t xml:space="preserve">4.4.1 Is risk of periodic food shortage for household reduced?</t>
  </si>
  <si>
    <t xml:space="preserve">Le risque de pénurie alimentaire périodique des menages est peu réduit car le manioc peut se récolter à tout moment de l'année, mais il subit la forte demande des pays limitrophes</t>
  </si>
  <si>
    <t xml:space="preserve">4.4.2 Is excessive food price variation reduced? </t>
  </si>
  <si>
    <t xml:space="preserve">La variation excessive des prix est moyennement reduite à cause de la loi de l'offre et de la demande</t>
  </si>
  <si>
    <t xml:space="preserve">Le manioc est disponible sur toute l'année, avec des prix variants d'une période à une autre</t>
  </si>
  <si>
    <t xml:space="preserve">5. SOCIAL CAPITAL</t>
  </si>
  <si>
    <t xml:space="preserve">5.1 Strength of producer organisations</t>
  </si>
  <si>
    <t xml:space="preserve">5.1.1 Do formal and informal farmer organisations /cooperatives participate in the value chain?</t>
  </si>
  <si>
    <t xml:space="preserve">De plus en plus les acteurs de la chaine de valeur manioc se mette en coopérative, ou groupement formel ou informel</t>
  </si>
  <si>
    <t xml:space="preserve">5.1.2 How inclusive is group/cooperative membership?</t>
  </si>
  <si>
    <t xml:space="preserve">Une inclusion moyenne pour cause de leaderschip et des problèmes de personne</t>
  </si>
  <si>
    <t xml:space="preserve">5.1.3 Do groups have representative and accountable leadership? </t>
  </si>
  <si>
    <t xml:space="preserve">Le leaderschip et la responsabilité ne sont pas trop affichés dans les groupements, seuls quelques uns s'en sortent</t>
  </si>
  <si>
    <t xml:space="preserve">5.1.4 Are farmer groups, cooperatives and associations able to negotiate in input or output markets?</t>
  </si>
  <si>
    <t xml:space="preserve">Les négaciations sur les marchés des intrants et des produits se fait de manioc individuelle par chaque groupement dans les differents maillons, ce qui n'est pas à leur avantage</t>
  </si>
  <si>
    <t xml:space="preserve">Une adhésion des acteurs aux groupement, avec une faible négociation</t>
  </si>
  <si>
    <t xml:space="preserve">5.2 Information and confidence</t>
  </si>
  <si>
    <t xml:space="preserve">5.2.1 Do farmers in the value chain have access to information on agricultural practices, agricultural policies, and market prices? </t>
  </si>
  <si>
    <t xml:space="preserve">Avec l'installation des Bureaux de Vente des Producteurs, l'information sur les pratiques agricoles, les politiques agricoles et les prix du marché commencent à étre diffusée auprès des producteurs, mais pour l'instant ciblée au niveau de Bouaké, quand même que le BVP soit installé sur toute l'étendue du territoire national</t>
  </si>
  <si>
    <t xml:space="preserve">5.2.2 To what extent is the relation between value chain actors perceived as trustworthy?</t>
  </si>
  <si>
    <t xml:space="preserve">Pas de confiance entre les acteurs de la chaine de valeur, ils agissent de manière disparate ignorant même l'existence de l'autre</t>
  </si>
  <si>
    <t xml:space="preserve">L'information ne circule pas entre les acteurs et la confiance également ne reigne pas en leur sein</t>
  </si>
  <si>
    <t xml:space="preserve">5.3 Social involvement</t>
  </si>
  <si>
    <t xml:space="preserve">5.3.1 Do communities participate in decisions that impact their livelihood? </t>
  </si>
  <si>
    <t xml:space="preserve">Au niveau local, les communautés sont désormais associées aux décisions qui influent sur leurs moyens d'existence. Ils sont pris en compte dans la  mise en place des projets. </t>
  </si>
  <si>
    <t xml:space="preserve">5.3.2 Are there actions to ensure respect of traditional knowledge and resources?</t>
  </si>
  <si>
    <t xml:space="preserve">Les mesures pour assurer le respect des connaissances et des ressources traditionnelles sont de moins en moins appliquées.</t>
  </si>
  <si>
    <t xml:space="preserve">5.3.3 Is there participation in voluntary communal activities for benefit of the community </t>
  </si>
  <si>
    <t xml:space="preserve">Une participation effective à des activités communautaires </t>
  </si>
  <si>
    <t xml:space="preserve">Une participation sociale effective dans la chaine de valeur</t>
  </si>
  <si>
    <t xml:space="preserve">6. LIVING CONDITIONS</t>
  </si>
  <si>
    <t xml:space="preserve">6.1 Health services</t>
  </si>
  <si>
    <t xml:space="preserve">6.1.1 Do households have access to health facilities?</t>
  </si>
  <si>
    <t xml:space="preserve">ENV, 2015; REEA, 2016</t>
  </si>
  <si>
    <t xml:space="preserve">La majorité des menages a accès aux établissements de santé (seulement pour 21% des ménages, il n'existe pas d'infrastructures sanitaires de premier contact)</t>
  </si>
  <si>
    <t xml:space="preserve">6.1.2 Do households have access to health services?</t>
  </si>
  <si>
    <t xml:space="preserve">Les ménages ont accès au service de santé. Pour certaines maladies les soins sont administrés gratuitement.</t>
  </si>
  <si>
    <t xml:space="preserve">6.1.3  Are health services affordable for households?</t>
  </si>
  <si>
    <t xml:space="preserve">Les services de santé sont moyennement abordables pour les ménages à cause du taux élevé de la pauvreté</t>
  </si>
  <si>
    <t xml:space="preserve">Les conditions sanitaires des ménages sont améliorées</t>
  </si>
  <si>
    <t xml:space="preserve">6.2 Housing</t>
  </si>
  <si>
    <t xml:space="preserve">6.2.1 Do households have access to good quality accomodations?</t>
  </si>
  <si>
    <t xml:space="preserve">ENV, 2015; Nos Enquêtes 2017</t>
  </si>
  <si>
    <t xml:space="preserve">L'accès aux logements de bonne qualité est moyen. La promotion des logements sociaux est en cours avec une première tranche de 130 maison livrée en septembre</t>
  </si>
  <si>
    <t xml:space="preserve">6.2.2 Do households have access to good quality water and sanitation facilities? </t>
  </si>
  <si>
    <t xml:space="preserve">REEA, 2016</t>
  </si>
  <si>
    <t xml:space="preserve">Les ménages ont accès à des installation d'eau et d'assainissement de bonne qualité (l’hydraulique villageoise à savoir les pompes villageoises et fontaines sont les plus dominants (67,16%)).</t>
  </si>
  <si>
    <t xml:space="preserve">Les conditions de logement et d'accès à l'eau sont acceptables</t>
  </si>
  <si>
    <t xml:space="preserve">6.3 Education and training</t>
  </si>
  <si>
    <t xml:space="preserve">6.3.1 Is primary education accessible to households?</t>
  </si>
  <si>
    <t xml:space="preserve">Avec la promotion de l'école obligatoire et gratuite pour le primaire</t>
  </si>
  <si>
    <t xml:space="preserve">6.3.2 Are secondary and/or vocational education accessible to households?</t>
  </si>
  <si>
    <t xml:space="preserve">Avec la construction des collèges de proximité, ce qui désengorgerait les grandes villes</t>
  </si>
  <si>
    <t xml:space="preserve">6.3.3 Existence and quality of in-service vocational training provided by the investors in the value chain?
</t>
  </si>
  <si>
    <t xml:space="preserve">Aucune formation professionnelle mise ne place par les investisseurs de la chaine de valeur manioc</t>
  </si>
  <si>
    <t xml:space="preserve">Un système éducatif et de formation amélioré</t>
  </si>
  <si>
    <t xml:space="preserve">6.4 Mobility ??????</t>
  </si>
  <si>
    <t xml:space="preserve">6.4.1  </t>
  </si>
  <si>
    <t xml:space="preserve">6.4.2 </t>
  </si>
  <si>
    <t xml:space="preserve">6.4.3 </t>
  </si>
  <si>
    <r>
      <rPr>
        <b val="true"/>
        <i val="true"/>
        <sz val="9"/>
        <rFont val="Arial"/>
        <family val="2"/>
        <charset val="1"/>
      </rPr>
      <t xml:space="preserve">Justification if adjustment of the score level =</t>
    </r>
    <r>
      <rPr>
        <i val="true"/>
        <sz val="9"/>
        <rFont val="Arial"/>
        <family val="2"/>
        <charset val="1"/>
      </rPr>
      <t xml:space="preserve"> …</t>
    </r>
  </si>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</sst>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7" borderId="1" xfId="0" applyFont="true" applyBorder="true" applyAlignment="true" applyProtection="true">
      <alignment horizontal="center" vertical="center" textRotation="0" wrapText="false" indent="0" shrinkToFit="false"/>
      <protection locked="true" hidden="false"/>
    </xf>
    <xf numFmtId="164" fontId="29"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31" fillId="0" borderId="56" xfId="0" applyFont="true" applyBorder="true" applyAlignment="true" applyProtection="true">
      <alignment horizontal="left" vertical="top" textRotation="0" wrapText="true" indent="3"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30" fillId="9" borderId="5" xfId="0" applyFont="true" applyBorder="true" applyAlignment="true" applyProtection="true">
      <alignment horizontal="left" vertical="top" textRotation="0" wrapText="false" indent="0" shrinkToFit="false"/>
      <protection locked="true" hidden="false"/>
    </xf>
    <xf numFmtId="164" fontId="31"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2.25</c:v>
                </c:pt>
                <c:pt idx="1">
                  <c:v>1.36111111111111</c:v>
                </c:pt>
                <c:pt idx="2">
                  <c:v>2.61</c:v>
                </c:pt>
                <c:pt idx="3">
                  <c:v>2.79166666666667</c:v>
                </c:pt>
                <c:pt idx="4">
                  <c:v>2.16666666666667</c:v>
                </c:pt>
                <c:pt idx="5">
                  <c:v>2.61111111111111</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6907706"/>
        <c:axId val="47746338"/>
      </c:radarChart>
      <c:catAx>
        <c:axId val="36907706"/>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47746338"/>
        <c:crosses val="autoZero"/>
        <c:auto val="1"/>
        <c:lblAlgn val="ctr"/>
        <c:lblOffset val="100"/>
        <c:noMultiLvlLbl val="0"/>
      </c:catAx>
      <c:valAx>
        <c:axId val="47746338"/>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6907706"/>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296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100" zoomScaleNormal="100" zoomScalePageLayoutView="100" workbookViewId="0">
      <pane xSplit="0" ySplit="3" topLeftCell="A4" activePane="bottomLeft" state="frozen"/>
      <selection pane="topLeft" activeCell="A1" activeCellId="0" sqref="A1"/>
      <selection pane="bottomLeft" activeCell="F1" activeCellId="0" sqref="F1"/>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7</v>
      </c>
      <c r="B12" s="19"/>
      <c r="C12" s="20" t="s">
        <v>8</v>
      </c>
      <c r="D12" s="20"/>
      <c r="E12" s="21" t="s">
        <v>9</v>
      </c>
      <c r="F12" s="22" t="s">
        <v>10</v>
      </c>
      <c r="G12" s="23" t="str">
        <f aca="false">Register!H3</f>
        <v>../../20..</v>
      </c>
    </row>
    <row r="13" customFormat="false" ht="13.5" hidden="false" customHeight="false" outlineLevel="0" collapsed="false">
      <c r="A13" s="19"/>
      <c r="B13" s="19"/>
      <c r="C13" s="24" t="s">
        <v>11</v>
      </c>
      <c r="D13" s="25" t="s">
        <v>12</v>
      </c>
      <c r="E13" s="21"/>
      <c r="F13" s="26" t="s">
        <v>11</v>
      </c>
      <c r="G13" s="27" t="s">
        <v>12</v>
      </c>
      <c r="I13" s="28" t="s">
        <v>13</v>
      </c>
    </row>
    <row r="14" customFormat="false" ht="15" hidden="false" customHeight="false" outlineLevel="0" collapsed="false">
      <c r="A14" s="29" t="str">
        <f aca="false">Register!A5</f>
        <v>1. WORKING CONDITIONS</v>
      </c>
      <c r="B14" s="29"/>
      <c r="C14" s="30" t="str">
        <f aca="false">Register!C10</f>
        <v>Moderate/Low</v>
      </c>
      <c r="D14" s="31" t="n">
        <f aca="false">Register!B10</f>
        <v>2.25</v>
      </c>
      <c r="E14" s="32" t="str">
        <f aca="false">Register!D10</f>
        <v>↑</v>
      </c>
      <c r="F14" s="33" t="str">
        <f aca="false">Register!I10</f>
        <v>Not at all</v>
      </c>
      <c r="G14" s="34" t="n">
        <f aca="false">Register!H10</f>
        <v>0</v>
      </c>
      <c r="I14" s="35" t="e">
        <f aca="false">register!#ref!</f>
        <v>#NAME?</v>
      </c>
    </row>
    <row r="15" customFormat="false" ht="15" hidden="false" customHeight="false" outlineLevel="0" collapsed="false">
      <c r="A15" s="36" t="str">
        <f aca="false">Register!A11</f>
        <v>2. LAND &amp; WATER RIGHTS</v>
      </c>
      <c r="B15" s="36"/>
      <c r="C15" s="37" t="str">
        <f aca="false">Register!C15</f>
        <v>Not at all</v>
      </c>
      <c r="D15" s="38" t="n">
        <f aca="false">Register!B15</f>
        <v>1.36111111111111</v>
      </c>
      <c r="E15" s="39" t="str">
        <f aca="false">Register!D15</f>
        <v>↑</v>
      </c>
      <c r="F15" s="40" t="str">
        <f aca="false">Register!I15</f>
        <v>Not at all</v>
      </c>
      <c r="G15" s="41" t="n">
        <f aca="false">Register!H15</f>
        <v>0</v>
      </c>
      <c r="I15" s="42" t="e">
        <f aca="false">register!#ref!</f>
        <v>#NAME?</v>
      </c>
    </row>
    <row r="16" customFormat="false" ht="15" hidden="false" customHeight="false" outlineLevel="0" collapsed="false">
      <c r="A16" s="43" t="str">
        <f aca="false">Register!A16</f>
        <v>3. GENDER EQUALITY</v>
      </c>
      <c r="B16" s="43"/>
      <c r="C16" s="37" t="str">
        <f aca="false">Register!C22</f>
        <v>Substantial</v>
      </c>
      <c r="D16" s="38" t="n">
        <f aca="false">Register!B22</f>
        <v>2.61</v>
      </c>
      <c r="E16" s="39" t="str">
        <f aca="false">Register!D22</f>
        <v>↑</v>
      </c>
      <c r="F16" s="40" t="str">
        <f aca="false">Register!I22</f>
        <v>Not at all</v>
      </c>
      <c r="G16" s="41" t="n">
        <f aca="false">Register!H22</f>
        <v>0</v>
      </c>
      <c r="I16" s="42" t="e">
        <f aca="false">register!#ref!</f>
        <v>#NAME?</v>
      </c>
    </row>
    <row r="17" customFormat="false" ht="15" hidden="false" customHeight="false" outlineLevel="0" collapsed="false">
      <c r="A17" s="44" t="str">
        <f aca="false">Register!A23</f>
        <v>4. FOOD AND NUTRITION SECURITY</v>
      </c>
      <c r="B17" s="44"/>
      <c r="C17" s="37" t="str">
        <f aca="false">Register!C28</f>
        <v>Substantial</v>
      </c>
      <c r="D17" s="38" t="n">
        <f aca="false">Register!B28</f>
        <v>2.79166666666667</v>
      </c>
      <c r="E17" s="39" t="str">
        <f aca="false">Register!D28</f>
        <v>↑</v>
      </c>
      <c r="F17" s="40" t="str">
        <f aca="false">Register!I28</f>
        <v>Not at all</v>
      </c>
      <c r="G17" s="41" t="n">
        <f aca="false">Register!H28</f>
        <v>0</v>
      </c>
      <c r="I17" s="42" t="e">
        <f aca="false">register!#ref!</f>
        <v>#NAME?</v>
      </c>
    </row>
    <row r="18" customFormat="false" ht="15" hidden="false" customHeight="false" outlineLevel="0" collapsed="false">
      <c r="A18" s="45" t="str">
        <f aca="false">Register!A29</f>
        <v>5. SOCIAL CAPITAL</v>
      </c>
      <c r="B18" s="45"/>
      <c r="C18" s="37" t="str">
        <f aca="false">Register!C33</f>
        <v>Moderate/Low</v>
      </c>
      <c r="D18" s="46" t="n">
        <f aca="false">Register!B33</f>
        <v>2.16666666666667</v>
      </c>
      <c r="E18" s="39" t="str">
        <f aca="false">Register!D33</f>
        <v>↑</v>
      </c>
      <c r="F18" s="47" t="str">
        <f aca="false">Register!I33</f>
        <v>Not at all</v>
      </c>
      <c r="G18" s="41" t="n">
        <f aca="false">Register!H33</f>
        <v>0</v>
      </c>
      <c r="I18" s="48"/>
    </row>
    <row r="19" customFormat="false" ht="15.75" hidden="false" customHeight="false" outlineLevel="0" collapsed="false">
      <c r="A19" s="49" t="str">
        <f aca="false">Register!A34</f>
        <v>6. LIVING CONDITIONS</v>
      </c>
      <c r="B19" s="49"/>
      <c r="C19" s="50" t="str">
        <f aca="false">Register!C39</f>
        <v>Substantial</v>
      </c>
      <c r="D19" s="51" t="n">
        <f aca="false">Register!B39</f>
        <v>2.61111111111111</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14</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15</v>
      </c>
      <c r="B24" s="63"/>
      <c r="C24" s="63"/>
      <c r="D24" s="63"/>
      <c r="E24" s="63"/>
      <c r="F24" s="63"/>
      <c r="G24" s="63"/>
    </row>
    <row r="25" customFormat="false" ht="105.75" hidden="false" customHeight="true" outlineLevel="0" collapsed="false">
      <c r="A25" s="62"/>
      <c r="B25" s="62"/>
      <c r="C25" s="62"/>
      <c r="D25" s="62"/>
      <c r="E25" s="62"/>
      <c r="F25" s="62"/>
      <c r="G25" s="62"/>
    </row>
    <row r="26" customFormat="false" ht="13.5" hidden="false" customHeight="false" outlineLevel="0" collapsed="false">
      <c r="A26" s="63" t="s">
        <v>16</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17</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5684E7CF-3DA7-4B7E-AA57-4662A768AC9B}">
            <xm:f>Register!$L$6</xm:f>
            <x14:dxf>
              <fill>
                <patternFill>
                  <bgColor rgb="FFFF0000"/>
                </patternFill>
              </fill>
            </x14:dxf>
          </x14:cfRule>
          <x14:cfRule type="cellIs" priority="7" operator="equal" id="{BDF06920-3BE3-47B8-8D64-8F7FA0F06F16}">
            <xm:f>Register!$L$5</xm:f>
            <x14:dxf>
              <fill>
                <patternFill>
                  <bgColor rgb="FFFFC000"/>
                </patternFill>
              </fill>
            </x14:dxf>
          </x14:cfRule>
          <x14:cfRule type="cellIs" priority="8" operator="equal" id="{774B305D-4DF3-4C20-A6B9-FE89ABA1C0A5}">
            <xm:f>Register!$L$4</xm:f>
            <x14:dxf>
              <fill>
                <patternFill>
                  <bgColor rgb="FF92D050"/>
                </patternFill>
              </fill>
            </x14:dxf>
          </x14:cfRule>
          <x14:cfRule type="cellIs" priority="9" operator="equal" id="{90C644B3-FA7B-46FD-9AA8-AB951EA040F6}">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E30" activeCellId="0" sqref="E30"/>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2" customFormat="true" ht="27.75" hidden="false" customHeight="true" outlineLevel="0" collapsed="false">
      <c r="A1" s="66" t="str">
        <f aca="false">Profile!F1</f>
        <v>Cassava</v>
      </c>
      <c r="B1" s="66"/>
      <c r="C1" s="67" t="s">
        <v>18</v>
      </c>
      <c r="D1" s="68" t="str">
        <f aca="false">Profile!E2</f>
        <v>Ivory coast</v>
      </c>
      <c r="E1" s="68"/>
      <c r="F1" s="69" t="s">
        <v>19</v>
      </c>
      <c r="G1" s="70" t="str">
        <f aca="false">Profile!B3</f>
        <v>21 / 09 / 20 17</v>
      </c>
      <c r="H1" s="71" t="s">
        <v>20</v>
      </c>
      <c r="I1" s="71"/>
      <c r="M1" s="73"/>
    </row>
    <row r="2" s="72" customFormat="true" ht="10.5" hidden="false" customHeight="true" outlineLevel="0" collapsed="false">
      <c r="A2" s="74" t="s">
        <v>21</v>
      </c>
      <c r="B2" s="75" t="s">
        <v>12</v>
      </c>
      <c r="C2" s="76" t="s">
        <v>11</v>
      </c>
      <c r="D2" s="77" t="s">
        <v>9</v>
      </c>
      <c r="E2" s="78" t="s">
        <v>22</v>
      </c>
      <c r="F2" s="77" t="s">
        <v>23</v>
      </c>
      <c r="G2" s="79" t="s">
        <v>24</v>
      </c>
      <c r="H2" s="71" t="s">
        <v>25</v>
      </c>
      <c r="I2" s="71"/>
      <c r="M2" s="73"/>
    </row>
    <row r="3" s="73" customFormat="true" ht="13.5" hidden="false" customHeight="true" outlineLevel="0" collapsed="false">
      <c r="A3" s="74"/>
      <c r="B3" s="75"/>
      <c r="C3" s="76"/>
      <c r="D3" s="77"/>
      <c r="E3" s="78"/>
      <c r="F3" s="77"/>
      <c r="G3" s="79"/>
      <c r="H3" s="80" t="s">
        <v>26</v>
      </c>
      <c r="I3" s="80"/>
      <c r="L3" s="81" t="str">
        <f aca="false">Questionnaire!$N$3</f>
        <v>High</v>
      </c>
      <c r="M3" s="73" t="s">
        <v>27</v>
      </c>
    </row>
    <row r="4" s="84" customFormat="true" ht="13.5" hidden="false" customHeight="false" outlineLevel="0" collapsed="false">
      <c r="A4" s="74"/>
      <c r="B4" s="75"/>
      <c r="C4" s="76"/>
      <c r="D4" s="77"/>
      <c r="E4" s="78"/>
      <c r="F4" s="77"/>
      <c r="G4" s="79"/>
      <c r="H4" s="82" t="s">
        <v>28</v>
      </c>
      <c r="I4" s="83" t="s">
        <v>29</v>
      </c>
      <c r="L4" s="81" t="str">
        <f aca="false">Questionnaire!$N$4</f>
        <v>Substantial</v>
      </c>
      <c r="M4" s="73" t="s">
        <v>30</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31</v>
      </c>
    </row>
    <row r="6" s="97" customFormat="true" ht="42.75" hidden="false" customHeight="false" outlineLevel="0" collapsed="false">
      <c r="A6" s="89" t="str">
        <f aca="false">Questionnaire!$A$4</f>
        <v>1.1 Respect of labour rights</v>
      </c>
      <c r="B6" s="90" t="n">
        <f aca="false">Questionnaire!J10</f>
        <v>2.5</v>
      </c>
      <c r="C6" s="91" t="str">
        <f aca="false">IF(B6&lt;1.5,$L$6,IF(B6&lt;2.5,$L$5,IF(B6&lt;3.5,$L$4,IF(B6&lt;4.5,$L$3,"n/a"))))</f>
        <v>Substantial</v>
      </c>
      <c r="D6" s="92" t="str">
        <f aca="false">IF(H6&lt;B6,"↑",IF(H6&gt;B6,"↓","↔"))</f>
        <v>↑</v>
      </c>
      <c r="E6" s="93" t="s">
        <v>32</v>
      </c>
      <c r="F6" s="94"/>
      <c r="G6" s="94"/>
      <c r="H6" s="95" t="n">
        <v>0</v>
      </c>
      <c r="I6" s="96" t="str">
        <f aca="false">IF(H6&lt;1.5,$L$6,IF(H6&lt;2.5,$L$5,IF(H6&lt;3.5,$L$4,IF(H6&lt;4.5,$L$3,"n/a"))))</f>
        <v>Not at all</v>
      </c>
      <c r="K6" s="97" t="s">
        <v>33</v>
      </c>
      <c r="L6" s="81" t="str">
        <f aca="false">Questionnaire!$N$6</f>
        <v>Not at all</v>
      </c>
      <c r="M6" s="97" t="s">
        <v>34</v>
      </c>
    </row>
    <row r="7" s="97" customFormat="true" ht="14.25" hidden="false" customHeight="false" outlineLevel="0" collapsed="false">
      <c r="A7" s="98" t="str">
        <f aca="false">Questionnaire!$A$11</f>
        <v>1.2 Child Labour</v>
      </c>
      <c r="B7" s="99" t="n">
        <f aca="false">Questionnaire!J14</f>
        <v>2.5</v>
      </c>
      <c r="C7" s="100" t="str">
        <f aca="false">IF(B7&lt;1.5,$L$6,IF(B7&lt;2.5,$L$5,IF(B7&lt;3.5,$L$4,IF(B7&lt;4.5,$L$3,"n/a"))))</f>
        <v>Substantial</v>
      </c>
      <c r="D7" s="101" t="str">
        <f aca="false">IF(H7&lt;B7,"↑",IF(H7&gt;B7,"↓","↔"))</f>
        <v>↑</v>
      </c>
      <c r="E7" s="102"/>
      <c r="F7" s="102"/>
      <c r="G7" s="102"/>
      <c r="H7" s="103" t="n">
        <v>0</v>
      </c>
      <c r="I7" s="96" t="str">
        <f aca="false">IF(H7&lt;1.5,$L$6,IF(H7&lt;2.5,$L$5,IF(H7&lt;3.5,$L$4,IF(H7&lt;4.5,$L$3,"n/a"))))</f>
        <v>Not at all</v>
      </c>
      <c r="K7" s="97" t="s">
        <v>35</v>
      </c>
      <c r="L7" s="81" t="str">
        <f aca="false">Questionnaire!$N$7</f>
        <v>n/a</v>
      </c>
    </row>
    <row r="8" s="97" customFormat="true" ht="57" hidden="false" customHeight="false" outlineLevel="0" collapsed="false">
      <c r="A8" s="98" t="str">
        <f aca="false">Questionnaire!$A$15</f>
        <v>1.3 Job safety</v>
      </c>
      <c r="B8" s="99" t="n">
        <f aca="false">Questionnaire!J17</f>
        <v>1</v>
      </c>
      <c r="C8" s="104" t="str">
        <f aca="false">IF(B8&lt;1.5,$L$6,IF(B8&lt;2.5,$L$5,IF(B8&lt;3.5,$L$4,IF(B8&lt;4.5,$L$3,"n/a"))))</f>
        <v>Not at all</v>
      </c>
      <c r="D8" s="101" t="str">
        <f aca="false">IF(H8&lt;B8,"↑",IF(H8&gt;B8,"↓","↔"))</f>
        <v>↑</v>
      </c>
      <c r="E8" s="102" t="s">
        <v>36</v>
      </c>
      <c r="F8" s="102"/>
      <c r="G8" s="102"/>
      <c r="H8" s="103" t="n">
        <v>0</v>
      </c>
      <c r="I8" s="96" t="str">
        <f aca="false">IF(H8&lt;1.5,$L$6,IF(H8&lt;2.5,$L$5,IF(H8&lt;3.5,$L$4,IF(H8&lt;4.5,$L$3,"n/a"))))</f>
        <v>Not at all</v>
      </c>
      <c r="K8" s="97" t="s">
        <v>37</v>
      </c>
      <c r="L8" s="105"/>
    </row>
    <row r="9" s="97" customFormat="true" ht="57.75" hidden="false" customHeight="false" outlineLevel="0" collapsed="false">
      <c r="A9" s="106" t="str">
        <f aca="false">Questionnaire!$A$18</f>
        <v>1.4 Attractiveness</v>
      </c>
      <c r="B9" s="107" t="n">
        <f aca="false">Questionnaire!J21</f>
        <v>3</v>
      </c>
      <c r="C9" s="100" t="str">
        <f aca="false">IF(B9&lt;1.5,$L$6,IF(B9&lt;2.5,$L$5,IF(B9&lt;3.5,$L$4,IF(B9&lt;4.5,$L$3,"n/a"))))</f>
        <v>Substantial</v>
      </c>
      <c r="D9" s="108" t="str">
        <f aca="false">IF(H9&lt;B9,"↑",IF(H9&gt;B9,"↓","↔"))</f>
        <v>↑</v>
      </c>
      <c r="E9" s="109" t="s">
        <v>38</v>
      </c>
      <c r="F9" s="109"/>
      <c r="G9" s="109"/>
      <c r="H9" s="110" t="n">
        <v>0</v>
      </c>
      <c r="I9" s="111" t="str">
        <f aca="false">IF(H9&lt;1.5,$L$6,IF(H9&lt;2.5,$L$5,IF(H9&lt;3.5,$L$4,IF(H9&lt;4.5,$L$3,"n/a"))))</f>
        <v>Not at all</v>
      </c>
      <c r="L9" s="105"/>
    </row>
    <row r="10" s="120" customFormat="true" ht="18" hidden="false" customHeight="true" outlineLevel="0" collapsed="false">
      <c r="A10" s="112" t="s">
        <v>39</v>
      </c>
      <c r="B10" s="113" t="n">
        <f aca="false">IF(COUNT(B6:B9)=0,"n/a",(AVERAGE(B6:B9)))</f>
        <v>2.25</v>
      </c>
      <c r="C10" s="114" t="str">
        <f aca="false">IF(B10&lt;1.5,$L$6,IF(B10&lt;2.5,$L$5,IF(B10&lt;3.5,$L$4,IF(B10&lt;4.5,$L$3,"n/a"))))</f>
        <v>Moderate/Low</v>
      </c>
      <c r="D10" s="115" t="str">
        <f aca="false">IF(H10&lt;B10,"↑",IF(H10&gt;B10,"↓","↔"))</f>
        <v>↑</v>
      </c>
      <c r="E10" s="116"/>
      <c r="F10" s="117"/>
      <c r="G10" s="117"/>
      <c r="H10" s="118" t="n">
        <f aca="false">AVERAGE(H6:H9)</f>
        <v>0</v>
      </c>
      <c r="I10" s="119" t="str">
        <f aca="false">IF(H10&lt;1.5,$L$6,IF(H10&lt;2.5,$L$5,IF(H10&lt;3.5,$L$4,IF(H10&lt;4.5,$L$3,"n/a"))))</f>
        <v>Not at all</v>
      </c>
      <c r="O10" s="16"/>
    </row>
    <row r="11" s="97" customFormat="true" ht="15" hidden="false" customHeight="true" outlineLevel="0" collapsed="false">
      <c r="A11" s="121" t="str">
        <f aca="false">Questionnaire!$A$22</f>
        <v>2. LAND &amp; WATER RIGHTS</v>
      </c>
      <c r="B11" s="122"/>
      <c r="C11" s="122"/>
      <c r="D11" s="123"/>
      <c r="E11" s="124"/>
      <c r="F11" s="124"/>
      <c r="G11" s="124"/>
      <c r="H11" s="124"/>
      <c r="I11" s="125"/>
    </row>
    <row r="12" s="97" customFormat="true" ht="18" hidden="false" customHeight="true" outlineLevel="0" collapsed="false">
      <c r="A12" s="126" t="str">
        <f aca="false">Questionnaire!$A$23</f>
        <v>2.1 Adherence to VGGT </v>
      </c>
      <c r="B12" s="127" t="n">
        <f aca="false">Questionnaire!J26</f>
        <v>1</v>
      </c>
      <c r="C12" s="128" t="str">
        <f aca="false">IF(B12&lt;1.5,$L$6,IF(B12&lt;2.5,$L$5,IF(B12&lt;3.5,$L$4,IF(B12&lt;4.5,$L$3,"n/a"))))</f>
        <v>Not at all</v>
      </c>
      <c r="D12" s="101" t="str">
        <f aca="false">IF(H12&lt;B12,"↑",IF(H12&gt;B12,"↓","↔"))</f>
        <v>↑</v>
      </c>
      <c r="E12" s="129" t="s">
        <v>40</v>
      </c>
      <c r="F12" s="94"/>
      <c r="G12" s="94"/>
      <c r="H12" s="95" t="n">
        <v>0</v>
      </c>
      <c r="I12" s="96" t="str">
        <f aca="false">IF(H12&lt;1.5,$L$6,IF(H12&lt;2.5,$L$5,IF(H12&lt;3.5,$L$4,IF(H12&lt;4.5,$L$3,"n/a"))))</f>
        <v>Not at all</v>
      </c>
    </row>
    <row r="13" s="97" customFormat="true" ht="16.5" hidden="false" customHeight="true" outlineLevel="0" collapsed="false">
      <c r="A13" s="130" t="str">
        <f aca="false">Questionnaire!$A$27</f>
        <v>2.2 Transparency, participation and consultation</v>
      </c>
      <c r="B13" s="131" t="n">
        <f aca="false">Questionnaire!J32</f>
        <v>1.33333333333333</v>
      </c>
      <c r="C13" s="104" t="str">
        <f aca="false">IF(B13&lt;1.5,$L$6,IF(B13&lt;2.5,$L$5,IF(B13&lt;3.5,$L$4,IF(B13&lt;4.5,$L$3,"n/a"))))</f>
        <v>Not at all</v>
      </c>
      <c r="D13" s="101" t="str">
        <f aca="false">IF(H13&lt;B13,"↑",IF(H13&gt;B13,"↓","↔"))</f>
        <v>↑</v>
      </c>
      <c r="E13" s="132" t="s">
        <v>41</v>
      </c>
      <c r="F13" s="102"/>
      <c r="G13" s="102"/>
      <c r="H13" s="103" t="n">
        <v>0</v>
      </c>
      <c r="I13" s="96" t="str">
        <f aca="false">IF(H13&lt;1.5,$L$6,IF(H13&lt;2.5,$L$5,IF(H13&lt;3.5,$L$4,IF(H13&lt;4.5,$L$3,"n/a"))))</f>
        <v>Not at all</v>
      </c>
    </row>
    <row r="14" s="97" customFormat="true" ht="18.75" hidden="false" customHeight="true" outlineLevel="0" collapsed="false">
      <c r="A14" s="133" t="str">
        <f aca="false">Questionnaire!$A$33</f>
        <v>2.3  Equity,compensation and justice</v>
      </c>
      <c r="B14" s="134" t="n">
        <f aca="false">Questionnaire!J38</f>
        <v>1.75</v>
      </c>
      <c r="C14" s="100" t="str">
        <f aca="false">IF(B14&lt;1.5,$L$6,IF(B14&lt;2.5,$L$5,IF(B14&lt;3.5,$L$4,IF(B14&lt;4.5,$L$3,"n/a"))))</f>
        <v>Moderate/Low</v>
      </c>
      <c r="D14" s="108" t="str">
        <f aca="false">IF(H14&lt;B14,"↑",IF(H14&gt;B14,"↓","↔"))</f>
        <v>↑</v>
      </c>
      <c r="E14" s="135" t="s">
        <v>42</v>
      </c>
      <c r="F14" s="109"/>
      <c r="G14" s="109"/>
      <c r="H14" s="110" t="n">
        <v>0</v>
      </c>
      <c r="I14" s="111" t="str">
        <f aca="false">IF(H14&lt;1.5,$L$6,IF(H14&lt;2.5,$L$5,IF(H14&lt;3.5,$L$4,IF(H14&lt;4.5,$L$3,"n/a"))))</f>
        <v>Not at all</v>
      </c>
    </row>
    <row r="15" s="73" customFormat="true" ht="14.25" hidden="false" customHeight="false" outlineLevel="0" collapsed="false">
      <c r="A15" s="136" t="s">
        <v>39</v>
      </c>
      <c r="B15" s="137" t="n">
        <f aca="false">IF(COUNT(B12:B14)=0,"n/a",(AVERAGE(B12:B14)))</f>
        <v>1.36111111111111</v>
      </c>
      <c r="C15" s="138" t="str">
        <f aca="false">IF(B15&lt;1.5,$L$6,IF(B15&lt;2.5,$L$5,IF(B15&lt;3.5,$L$4,IF(B15&lt;4.5,$L$3,"n/a"))))</f>
        <v>Not at all</v>
      </c>
      <c r="D15" s="115" t="str">
        <f aca="false">IF(H15&lt;B15,"↑",IF(H15&gt;B15,"↓","↔"))</f>
        <v>↑</v>
      </c>
      <c r="E15" s="117"/>
      <c r="F15" s="117"/>
      <c r="G15" s="117"/>
      <c r="H15" s="139" t="n">
        <f aca="false">AVERAGE(H12:H14)</f>
        <v>0</v>
      </c>
      <c r="I15" s="119" t="str">
        <f aca="false">IF(H15&lt;1.5,$L$6,IF(H15&lt;2.5,$L$5,IF(H15&lt;3.5,$L$4,IF(H15&lt;4.5,$L$3,"n/a"))))</f>
        <v>Not at all</v>
      </c>
    </row>
    <row r="16" s="97" customFormat="true" ht="15" hidden="false" customHeight="true" outlineLevel="0" collapsed="false">
      <c r="A16" s="140" t="str">
        <f aca="false">Questionnaire!$A$39</f>
        <v>3. GENDER EQUALITY</v>
      </c>
      <c r="B16" s="122"/>
      <c r="C16" s="122"/>
      <c r="D16" s="122"/>
      <c r="E16" s="141"/>
      <c r="F16" s="141"/>
      <c r="G16" s="141"/>
      <c r="H16" s="141"/>
      <c r="I16" s="142"/>
    </row>
    <row r="17" s="97" customFormat="true" ht="14.25" hidden="false" customHeight="false" outlineLevel="0" collapsed="false">
      <c r="A17" s="143" t="str">
        <f aca="false">Questionnaire!$A$40</f>
        <v>3.1 Economic activities</v>
      </c>
      <c r="B17" s="127" t="n">
        <f aca="false">Questionnaire!J43</f>
        <v>3.5</v>
      </c>
      <c r="C17" s="128" t="str">
        <f aca="false">IF(B17&lt;1.5,$L$6,IF(B17&lt;2.5,$L$5,IF(B17&lt;3.5,$L$4,IF(B17&lt;4.5,$L$3,"n/a"))))</f>
        <v>High</v>
      </c>
      <c r="D17" s="101" t="str">
        <f aca="false">IF(H17&lt;B17,"↑",IF(H17&gt;B17,"↓","↔"))</f>
        <v>↑</v>
      </c>
      <c r="E17" s="129" t="s">
        <v>43</v>
      </c>
      <c r="F17" s="94"/>
      <c r="G17" s="94"/>
      <c r="H17" s="95" t="n">
        <v>0</v>
      </c>
      <c r="I17" s="96" t="str">
        <f aca="false">IF(H17&lt;1.5,$L$6,IF(H17&lt;2.5,$L$5,IF(H17&lt;3.5,$L$4,IF(H17&lt;4.5,$L$3,"n/a"))))</f>
        <v>Not at all</v>
      </c>
    </row>
    <row r="18" s="97" customFormat="true" ht="14.25" hidden="false" customHeight="false" outlineLevel="0" collapsed="false">
      <c r="A18" s="143" t="str">
        <f aca="false">Questionnaire!$A$44</f>
        <v>3.2 Access to resources and services</v>
      </c>
      <c r="B18" s="131" t="n">
        <f aca="false">Questionnaire!J49</f>
        <v>1.75</v>
      </c>
      <c r="C18" s="144" t="str">
        <f aca="false">IF(B18&lt;1.5,$L$6,IF(B18&lt;2.5,$L$5,IF(B18&lt;3.5,$L$4,IF(B18&lt;4.5,$L$3,"n/a"))))</f>
        <v>Moderate/Low</v>
      </c>
      <c r="D18" s="101" t="str">
        <f aca="false">IF(H18&lt;B18,"↑",IF(H18&gt;B18,"↓","↔"))</f>
        <v>↑</v>
      </c>
      <c r="E18" s="132" t="s">
        <v>44</v>
      </c>
      <c r="F18" s="102"/>
      <c r="G18" s="102"/>
      <c r="H18" s="103" t="n">
        <v>0</v>
      </c>
      <c r="I18" s="96" t="str">
        <f aca="false">IF(H18&lt;1.5,$L$6,IF(H18&lt;2.5,$L$5,IF(H18&lt;3.5,$L$4,IF(H18&lt;4.5,$L$3,"n/a"))))</f>
        <v>Not at all</v>
      </c>
    </row>
    <row r="19" s="97" customFormat="true" ht="14.25" hidden="false" customHeight="false" outlineLevel="0" collapsed="false">
      <c r="A19" s="143" t="str">
        <f aca="false">Questionnaire!$A$50</f>
        <v>3.3 Decision making</v>
      </c>
      <c r="B19" s="131" t="n">
        <f aca="false">Questionnaire!J56</f>
        <v>2.8</v>
      </c>
      <c r="C19" s="104" t="str">
        <f aca="false">IF(B19&lt;1.5,$L$6,IF(B19&lt;2.5,$L$5,IF(B19&lt;3.5,$L$4,IF(B19&lt;4.5,$L$3,"n/a"))))</f>
        <v>Substantial</v>
      </c>
      <c r="D19" s="145" t="str">
        <f aca="false">IF(H19&lt;B19,"↑",IF(H19&gt;B19,"↓","↔"))</f>
        <v>↑</v>
      </c>
      <c r="E19" s="146"/>
      <c r="F19" s="102"/>
      <c r="G19" s="147"/>
      <c r="H19" s="148" t="n">
        <v>0</v>
      </c>
      <c r="I19" s="96" t="str">
        <f aca="false">IF(H19&lt;1.5,$L$6,IF(H19&lt;2.5,$L$5,IF(H19&lt;3.5,$L$4,IF(H19&lt;4.5,$L$3,"n/a"))))</f>
        <v>Not at all</v>
      </c>
    </row>
    <row r="20" s="97" customFormat="true" ht="14.25" hidden="false" customHeight="false" outlineLevel="0" collapsed="false">
      <c r="A20" s="143" t="str">
        <f aca="false">Questionnaire!$A$57</f>
        <v>3.4 Leadership and empowerment</v>
      </c>
      <c r="B20" s="131" t="n">
        <f aca="false">Questionnaire!J62</f>
        <v>3</v>
      </c>
      <c r="C20" s="100" t="str">
        <f aca="false">IF(B20&lt;1.5,$L$6,IF(B20&lt;2.5,$L$5,IF(B20&lt;3.5,$L$4,IF(B20&lt;4.5,$L$3,"n/a"))))</f>
        <v>Substantial</v>
      </c>
      <c r="D20" s="101" t="str">
        <f aca="false">IF(H20&lt;B20,"↑",IF(H20&gt;B20,"↓","↔"))</f>
        <v>↑</v>
      </c>
      <c r="E20" s="149"/>
      <c r="F20" s="150"/>
      <c r="G20" s="150"/>
      <c r="H20" s="103" t="n">
        <v>0</v>
      </c>
      <c r="I20" s="96" t="str">
        <f aca="false">IF(H20&lt;1.5,$L$6,IF(H20&lt;2.5,$L$5,IF(H20&lt;3.5,$L$4,IF(H20&lt;4.5,$L$3,"n/a"))))</f>
        <v>Not at all</v>
      </c>
    </row>
    <row r="21" s="97" customFormat="true" ht="15" hidden="false" customHeight="false" outlineLevel="0" collapsed="false">
      <c r="A21" s="151" t="str">
        <f aca="false">Questionnaire!$A$63</f>
        <v>3.5 Hardship and division of labour</v>
      </c>
      <c r="B21" s="134" t="n">
        <f aca="false">Questionnaire!J66</f>
        <v>2</v>
      </c>
      <c r="C21" s="152" t="str">
        <f aca="false">IF(B21&lt;1.5,$L$6,IF(B21&lt;2.5,$L$5,IF(B21&lt;3.5,$L$4,IF(B21&lt;4.5,$L$3,"n/a"))))</f>
        <v>Moderate/Low</v>
      </c>
      <c r="D21" s="108" t="str">
        <f aca="false">IF(H21&lt;B21,"↑",IF(H21&gt;B21,"↓","↔"))</f>
        <v>↑</v>
      </c>
      <c r="E21" s="135" t="s">
        <v>45</v>
      </c>
      <c r="F21" s="109"/>
      <c r="G21" s="109"/>
      <c r="H21" s="110" t="n">
        <v>0</v>
      </c>
      <c r="I21" s="111" t="str">
        <f aca="false">IF(H21&lt;1.5,$L$6,IF(H21&lt;2.5,$L$5,IF(H21&lt;3.5,$L$4,IF(H21&lt;4.5,$L$3,"n/a"))))</f>
        <v>Not at all</v>
      </c>
    </row>
    <row r="22" s="73" customFormat="true" ht="14.25" hidden="false" customHeight="false" outlineLevel="0" collapsed="false">
      <c r="A22" s="153" t="s">
        <v>39</v>
      </c>
      <c r="B22" s="137" t="n">
        <f aca="false">IF(COUNT(B17:B21)=0,"n/a",(AVERAGE(B17:B21)))</f>
        <v>2.61</v>
      </c>
      <c r="C22" s="154" t="str">
        <f aca="false">IF(B22&lt;1.5,$L$6,IF(B22&lt;2.5,$L$5,IF(B22&lt;3.5,$L$4,IF(B22&lt;4.5,$L$3,"n/a"))))</f>
        <v>Substantial</v>
      </c>
      <c r="D22" s="115" t="str">
        <f aca="false">IF(H22&lt;B22,"↑",IF(H22&gt;B22,"↓","↔"))</f>
        <v>↑</v>
      </c>
      <c r="E22" s="117"/>
      <c r="F22" s="117"/>
      <c r="G22" s="117"/>
      <c r="H22" s="139" t="n">
        <f aca="false">AVERAGE(H17:H21)</f>
        <v>0</v>
      </c>
      <c r="I22" s="119" t="str">
        <f aca="false">IF(H22&lt;1.5,$L$6,IF(H22&lt;2.5,$L$5,IF(H22&lt;3.5,$L$4,IF(H22&lt;4.5,$L$3,"n/a"))))</f>
        <v>Not at all</v>
      </c>
    </row>
    <row r="23" s="97" customFormat="true" ht="15" hidden="false" customHeight="true" outlineLevel="0" collapsed="false">
      <c r="A23" s="155" t="str">
        <f aca="false">Questionnaire!$A$67</f>
        <v>4. FOOD AND NUTRITION SECURITY</v>
      </c>
      <c r="B23" s="122"/>
      <c r="C23" s="122"/>
      <c r="D23" s="122"/>
      <c r="E23" s="156"/>
      <c r="F23" s="156"/>
      <c r="G23" s="156"/>
      <c r="H23" s="156"/>
      <c r="I23" s="157"/>
    </row>
    <row r="24" s="97" customFormat="true" ht="18.75" hidden="false" customHeight="true" outlineLevel="0" collapsed="false">
      <c r="A24" s="158" t="str">
        <f aca="false">Questionnaire!$A$68</f>
        <v>4.1 Availability of food </v>
      </c>
      <c r="B24" s="127" t="n">
        <f aca="false">Questionnaire!J71</f>
        <v>3.5</v>
      </c>
      <c r="C24" s="128" t="str">
        <f aca="false">IF(B24&lt;1.5,$L$6,IF(B24&lt;2.5,$L$5,IF(B24&lt;3.5,$L$4,IF(B24&lt;4.5,$L$3,"n/a"))))</f>
        <v>High</v>
      </c>
      <c r="D24" s="92" t="str">
        <f aca="false">IF(H24&lt;B24,"↑",IF(H24&gt;B24,"↓","↔"))</f>
        <v>↑</v>
      </c>
      <c r="E24" s="129" t="s">
        <v>46</v>
      </c>
      <c r="F24" s="94"/>
      <c r="G24" s="94"/>
      <c r="H24" s="95" t="n">
        <v>0</v>
      </c>
      <c r="I24" s="96" t="str">
        <f aca="false">IF(H24&lt;1.5,$L$6,IF(H24&lt;2.5,$L$5,IF(H24&lt;3.5,$L$4,IF(H24&lt;4.5,$L$3,"n/a"))))</f>
        <v>Not at all</v>
      </c>
    </row>
    <row r="25" s="97" customFormat="true" ht="16.5" hidden="false" customHeight="true" outlineLevel="0" collapsed="false">
      <c r="A25" s="159" t="str">
        <f aca="false">Questionnaire!$A$72</f>
        <v>4.2 Accessibility of food </v>
      </c>
      <c r="B25" s="131" t="n">
        <f aca="false">Questionnaire!J75</f>
        <v>2.5</v>
      </c>
      <c r="C25" s="104" t="str">
        <f aca="false">IF(B25&lt;1.5,$L$6,IF(B25&lt;2.5,$L$5,IF(B25&lt;3.5,$L$4,IF(B25&lt;4.5,$L$3,"n/a"))))</f>
        <v>Substantial</v>
      </c>
      <c r="D25" s="101" t="str">
        <f aca="false">IF(H25&lt;B25,"↑",IF(H25&gt;B25,"↓","↔"))</f>
        <v>↑</v>
      </c>
      <c r="E25" s="132" t="s">
        <v>47</v>
      </c>
      <c r="F25" s="102"/>
      <c r="G25" s="102"/>
      <c r="H25" s="103" t="n">
        <v>0</v>
      </c>
      <c r="I25" s="96" t="str">
        <f aca="false">IF(H25&lt;1.5,$L$6,IF(H25&lt;2.5,$L$5,IF(H25&lt;3.5,$L$4,IF(H25&lt;4.5,$L$3,"n/a"))))</f>
        <v>Not at all</v>
      </c>
    </row>
    <row r="26" s="97" customFormat="true" ht="14.25" hidden="false" customHeight="false" outlineLevel="0" collapsed="false">
      <c r="A26" s="160" t="str">
        <f aca="false">Questionnaire!$A$76</f>
        <v>4.3 Utilisation and nutritional adequacy </v>
      </c>
      <c r="B26" s="131" t="n">
        <f aca="false">Questionnaire!J80</f>
        <v>2.66666666666667</v>
      </c>
      <c r="C26" s="104" t="str">
        <f aca="false">IF(B26&lt;1.5,$L$6,IF(B26&lt;2.5,$L$5,IF(B26&lt;3.5,$L$4,IF(B26&lt;4.5,$L$3,"n/a"))))</f>
        <v>Substantial</v>
      </c>
      <c r="D26" s="101" t="str">
        <f aca="false">IF(H26&lt;B26,"↑",IF(H26&gt;B26,"↓","↔"))</f>
        <v>↑</v>
      </c>
      <c r="E26" s="132" t="s">
        <v>48</v>
      </c>
      <c r="F26" s="102"/>
      <c r="G26" s="102"/>
      <c r="H26" s="103" t="n">
        <v>0</v>
      </c>
      <c r="I26" s="96" t="str">
        <f aca="false">IF(H26&lt;1.5,$L$6,IF(H26&lt;2.5,$L$5,IF(H26&lt;3.5,$L$4,IF(H26&lt;4.5,$L$3,"n/a"))))</f>
        <v>Not at all</v>
      </c>
    </row>
    <row r="27" s="97" customFormat="true" ht="29.25" hidden="false" customHeight="false" outlineLevel="0" collapsed="false">
      <c r="A27" s="161" t="str">
        <f aca="false">Questionnaire!$A$81</f>
        <v>4.4 Stability </v>
      </c>
      <c r="B27" s="134" t="n">
        <f aca="false">Questionnaire!J84</f>
        <v>2.5</v>
      </c>
      <c r="C27" s="100" t="str">
        <f aca="false">IF(B27&lt;1.5,$L$6,IF(B27&lt;2.5,$L$5,IF(B27&lt;3.5,$L$4,IF(B27&lt;4.5,$L$3,"n/a"))))</f>
        <v>Substantial</v>
      </c>
      <c r="D27" s="108" t="str">
        <f aca="false">IF(H27&lt;B27,"↑",IF(H27&gt;B27,"↓","↔"))</f>
        <v>↑</v>
      </c>
      <c r="E27" s="135" t="s">
        <v>49</v>
      </c>
      <c r="F27" s="109"/>
      <c r="G27" s="109"/>
      <c r="H27" s="110" t="n">
        <v>0</v>
      </c>
      <c r="I27" s="111" t="str">
        <f aca="false">IF(H27&lt;1.5,$L$6,IF(H27&lt;2.5,$L$5,IF(H27&lt;3.5,$L$4,IF(H27&lt;4.5,$L$3,"n/a"))))</f>
        <v>Not at all</v>
      </c>
    </row>
    <row r="28" s="73" customFormat="true" ht="14.25" hidden="false" customHeight="false" outlineLevel="0" collapsed="false">
      <c r="A28" s="162" t="s">
        <v>39</v>
      </c>
      <c r="B28" s="137" t="n">
        <f aca="false">IF(COUNT(B24:B27)=0,"n/a",(AVERAGE(B24:B27)))</f>
        <v>2.79166666666667</v>
      </c>
      <c r="C28" s="138" t="str">
        <f aca="false">IF(B28&lt;1.5,$L$6,IF(B28&lt;2.5,$L$5,IF(B28&lt;3.5,$L$4,IF(B28&lt;4.5,$L$3,"n/a"))))</f>
        <v>Substantial</v>
      </c>
      <c r="D28" s="115" t="str">
        <f aca="false">IF(H28&lt;B28,"↑",IF(H28&gt;B28,"↓","↔"))</f>
        <v>↑</v>
      </c>
      <c r="E28" s="117"/>
      <c r="F28" s="117"/>
      <c r="G28" s="117"/>
      <c r="H28" s="139" t="n">
        <f aca="false">AVERAGE(H24:H27)</f>
        <v>0</v>
      </c>
      <c r="I28" s="119" t="str">
        <f aca="false">IF(H28&lt;1.5,$L$6,IF(H28&lt;2.5,$L$5,IF(H28&lt;3.5,$L$4,IF(H28&lt;4.5,$L$3,"n/a"))))</f>
        <v>Not at all</v>
      </c>
    </row>
    <row r="29" s="73" customFormat="true" ht="13.5" hidden="false" customHeight="false" outlineLevel="0" collapsed="false">
      <c r="A29" s="163" t="str">
        <f aca="false">Questionnaire!$A$85</f>
        <v>5. SOCIAL CAPITAL</v>
      </c>
      <c r="B29" s="164"/>
      <c r="C29" s="165"/>
      <c r="D29" s="165"/>
      <c r="E29" s="166"/>
      <c r="F29" s="166"/>
      <c r="G29" s="166"/>
      <c r="H29" s="167"/>
      <c r="I29" s="168"/>
    </row>
    <row r="30" s="73" customFormat="true" ht="12.75" hidden="false" customHeight="false" outlineLevel="0" collapsed="false">
      <c r="A30" s="169" t="str">
        <f aca="false">Questionnaire!$A$86</f>
        <v>5.1 Strength of producer organisations</v>
      </c>
      <c r="B30" s="170" t="n">
        <f aca="false">Questionnaire!J91</f>
        <v>2</v>
      </c>
      <c r="C30" s="91" t="str">
        <f aca="false">IF(B30&lt;1.5,$L$6,IF(B30&lt;2.5,$L$5,IF(B30&lt;3.5,$L$4,IF(B30&lt;4.5,$L$3,"n/a"))))</f>
        <v>Moderate/Low</v>
      </c>
      <c r="D30" s="92" t="str">
        <f aca="false">IF(H30&lt;B30,"↑",IF(H30&gt;B30,"↓","↔"))</f>
        <v>↑</v>
      </c>
      <c r="E30" s="171" t="s">
        <v>50</v>
      </c>
      <c r="F30" s="172"/>
      <c r="G30" s="173"/>
      <c r="H30" s="95" t="n">
        <v>0</v>
      </c>
      <c r="I30" s="96" t="str">
        <f aca="false">IF(H30&lt;1.5,$L$6,IF(H30&lt;2.5,$L$5,IF(H30&lt;3.5,$L$4,IF(H30&lt;4.5,$L$3,"n/a"))))</f>
        <v>Not at all</v>
      </c>
    </row>
    <row r="31" s="73" customFormat="true" ht="12.75" hidden="false" customHeight="false" outlineLevel="0" collapsed="false">
      <c r="A31" s="174" t="str">
        <f aca="false">Questionnaire!$A$92</f>
        <v>5.2 Information and confidence</v>
      </c>
      <c r="B31" s="175" t="n">
        <f aca="false">Questionnaire!J95</f>
        <v>1.5</v>
      </c>
      <c r="C31" s="104" t="str">
        <f aca="false">IF(B31&lt;1.5,$L$6,IF(B31&lt;2.5,$L$5,IF(B31&lt;3.5,$L$4,IF(B31&lt;4.5,$L$3,"n/a"))))</f>
        <v>Moderate/Low</v>
      </c>
      <c r="D31" s="144" t="str">
        <f aca="false">IF(H31&lt;B31,"↑",IF(H31&gt;B31,"↓","↔"))</f>
        <v>↑</v>
      </c>
      <c r="E31" s="176"/>
      <c r="F31" s="177"/>
      <c r="G31" s="178"/>
      <c r="H31" s="95" t="n">
        <v>0</v>
      </c>
      <c r="I31" s="96" t="str">
        <f aca="false">IF(H31&lt;1.5,$L$6,IF(H31&lt;2.5,$L$5,IF(H31&lt;3.5,$L$4,IF(H31&lt;4.5,$L$3,"n/a"))))</f>
        <v>Not at all</v>
      </c>
    </row>
    <row r="32" s="73" customFormat="true" ht="13.5" hidden="false" customHeight="false" outlineLevel="0" collapsed="false">
      <c r="A32" s="179" t="str">
        <f aca="false">Questionnaire!$A$96</f>
        <v>5.3 Social involvement</v>
      </c>
      <c r="B32" s="180" t="n">
        <f aca="false">Questionnaire!J100</f>
        <v>3</v>
      </c>
      <c r="C32" s="100" t="str">
        <f aca="false">IF(B32&lt;1.5,$L$6,IF(B32&lt;2.5,$L$5,IF(B32&lt;3.5,$L$4,IF(B32&lt;4.5,$L$3,"n/a"))))</f>
        <v>Substantial</v>
      </c>
      <c r="D32" s="152" t="str">
        <f aca="false">IF(H32&lt;B32,"↑",IF(H32&gt;B32,"↓","↔"))</f>
        <v>↑</v>
      </c>
      <c r="E32" s="181"/>
      <c r="F32" s="182"/>
      <c r="G32" s="183"/>
      <c r="H32" s="110" t="n">
        <v>0</v>
      </c>
      <c r="I32" s="184" t="str">
        <f aca="false">IF(H32&lt;1.5,$L$6,IF(H32&lt;2.5,$L$5,IF(H32&lt;3.5,$L$4,IF(H32&lt;4.5,$L$3,"n/a"))))</f>
        <v>Not at all</v>
      </c>
    </row>
    <row r="33" s="73" customFormat="true" ht="14.25" hidden="false" customHeight="false" outlineLevel="0" collapsed="false">
      <c r="A33" s="185" t="s">
        <v>39</v>
      </c>
      <c r="B33" s="137" t="n">
        <f aca="false">IF(COUNT(B30:B32)=0,"n/a",(AVERAGE(B30:B32)))</f>
        <v>2.16666666666667</v>
      </c>
      <c r="C33" s="138" t="str">
        <f aca="false">IF(B33&lt;1.5,$L$6,IF(B33&lt;2.5,$L$5,IF(B33&lt;3.5,$L$4,IF(B33&lt;4.5,$L$3,"n/a"))))</f>
        <v>Moderate/Low</v>
      </c>
      <c r="D33" s="115" t="str">
        <f aca="false">IF(H33&lt;B33,"↑",IF(H33&gt;B33,"↓","↔"))</f>
        <v>↑</v>
      </c>
      <c r="E33" s="117"/>
      <c r="F33" s="186"/>
      <c r="G33" s="117"/>
      <c r="H33" s="139" t="n">
        <f aca="false">AVERAGE(H30:H32)</f>
        <v>0</v>
      </c>
      <c r="I33" s="187" t="str">
        <f aca="false">IF(H33&lt;1.5,$L$6,IF(H33&lt;2.5,$L$5,IF(H33&lt;3.5,$L$4,IF(H33&lt;4.5,$L$3,"n/a"))))</f>
        <v>Not at all</v>
      </c>
    </row>
    <row r="34" s="97" customFormat="true" ht="15" hidden="false" customHeight="true" outlineLevel="0" collapsed="false">
      <c r="A34" s="188" t="str">
        <f aca="false">Questionnaire!$A$101</f>
        <v>6. LIVING CONDITIONS</v>
      </c>
      <c r="B34" s="189"/>
      <c r="C34" s="190"/>
      <c r="D34" s="190"/>
      <c r="E34" s="191"/>
      <c r="F34" s="191"/>
      <c r="G34" s="191"/>
      <c r="H34" s="192"/>
      <c r="I34" s="193"/>
    </row>
    <row r="35" s="97" customFormat="true" ht="15" hidden="false" customHeight="true" outlineLevel="0" collapsed="false">
      <c r="A35" s="194" t="str">
        <f aca="false">Questionnaire!$A$102</f>
        <v>6.1 Health services</v>
      </c>
      <c r="B35" s="195" t="n">
        <f aca="false">Questionnaire!J106</f>
        <v>2.66666666666667</v>
      </c>
      <c r="C35" s="128" t="str">
        <f aca="false">IF(B35&lt;1.5,$L$6,IF(B35&lt;2.5,$L$5,IF(B35&lt;3.5,$L$4,IF(B35&lt;4.5,$L$3,"n/a"))))</f>
        <v>Substantial</v>
      </c>
      <c r="D35" s="196" t="str">
        <f aca="false">IF(H35&lt;B35,"↑",IF(H35&gt;B35,"↓","↔"))</f>
        <v>↑</v>
      </c>
      <c r="E35" s="129"/>
      <c r="F35" s="197"/>
      <c r="G35" s="129"/>
      <c r="H35" s="198" t="n">
        <v>0</v>
      </c>
      <c r="I35" s="96" t="str">
        <f aca="false">IF(H35&lt;1.5,$L$6,IF(H35&lt;2.5,$L$5,IF(H35&lt;3.5,$L$4,IF(H35&lt;4.5,$L$3,"n/a"))))</f>
        <v>Not at all</v>
      </c>
    </row>
    <row r="36" s="97" customFormat="true" ht="15" hidden="false" customHeight="true" outlineLevel="0" collapsed="false">
      <c r="A36" s="199" t="str">
        <f aca="false">Questionnaire!$A$107</f>
        <v>6.2 Housing</v>
      </c>
      <c r="B36" s="131" t="n">
        <f aca="false">Questionnaire!J110</f>
        <v>2.5</v>
      </c>
      <c r="C36" s="104" t="str">
        <f aca="false">IF(B36&lt;1.5,$L$6,IF(B36&lt;2.5,$L$5,IF(B36&lt;3.5,$L$4,IF(B36&lt;4.5,$L$3,"n/a"))))</f>
        <v>Substantial</v>
      </c>
      <c r="D36" s="104" t="str">
        <f aca="false">IF(H36&lt;B36,"↑",IF(H36&gt;B36,"↓","↔"))</f>
        <v>↑</v>
      </c>
      <c r="E36" s="132"/>
      <c r="F36" s="200"/>
      <c r="G36" s="132"/>
      <c r="H36" s="198" t="n">
        <v>0</v>
      </c>
      <c r="I36" s="96" t="str">
        <f aca="false">IF(H36&lt;1.5,$L$6,IF(H36&lt;2.5,$L$5,IF(H36&lt;3.5,$L$4,IF(H36&lt;4.5,$L$3,"n/a"))))</f>
        <v>Not at all</v>
      </c>
    </row>
    <row r="37" s="97" customFormat="true" ht="15" hidden="false" customHeight="true" outlineLevel="0" collapsed="false">
      <c r="A37" s="201" t="str">
        <f aca="false">Questionnaire!$A$111</f>
        <v>6.3 Education and training</v>
      </c>
      <c r="B37" s="195" t="n">
        <f aca="false">Questionnaire!J115</f>
        <v>2.66666666666667</v>
      </c>
      <c r="C37" s="104" t="str">
        <f aca="false">IF(B37&lt;1.5,$L$6,IF(B37&lt;2.5,$L$5,IF(B37&lt;3.5,$L$4,IF(B37&lt;4.5,$L$3,"n/a"))))</f>
        <v>Substantial</v>
      </c>
      <c r="D37" s="196" t="str">
        <f aca="false">IF(H37&lt;B37,"↑",IF(H37&gt;B37,"↓","↔"))</f>
        <v>↑</v>
      </c>
      <c r="E37" s="132"/>
      <c r="F37" s="200"/>
      <c r="G37" s="132"/>
      <c r="H37" s="198" t="n">
        <v>0</v>
      </c>
      <c r="I37" s="96" t="str">
        <f aca="false">IF(H37&lt;1.5,$L$6,IF(H37&lt;2.5,$L$5,IF(H37&lt;3.5,$L$4,IF(H37&lt;4.5,$L$3,"n/a"))))</f>
        <v>Not at all</v>
      </c>
    </row>
    <row r="38" s="97" customFormat="true" ht="15" hidden="false" customHeight="true" outlineLevel="0" collapsed="false">
      <c r="A38" s="202" t="str">
        <f aca="false">Questionnaire!$A$116</f>
        <v>6.4 Mobility ??????</v>
      </c>
      <c r="B38" s="134" t="str">
        <f aca="false">Questionnaire!J120</f>
        <v>n/a</v>
      </c>
      <c r="C38" s="100" t="str">
        <f aca="false">IF(B38&lt;1.5,$L$6,IF(B38&lt;2.5,$L$5,IF(B38&lt;3.5,$L$4,IF(B38&lt;4.5,$L$3,"n/a"))))</f>
        <v>n/a</v>
      </c>
      <c r="D38" s="152" t="str">
        <f aca="false">IF(H38&lt;B38,"↑",IF(H38&gt;B38,"↓","↔"))</f>
        <v>↑</v>
      </c>
      <c r="E38" s="203"/>
      <c r="F38" s="204"/>
      <c r="G38" s="204"/>
      <c r="H38" s="198" t="n">
        <v>0</v>
      </c>
      <c r="I38" s="111" t="str">
        <f aca="false">IF(H38&lt;1.5,$L$6,IF(H38&lt;2.5,$L$5,IF(H38&lt;3.5,$L$4,IF(H38&lt;4.5,$L$3,"n/a"))))</f>
        <v>Not at all</v>
      </c>
    </row>
    <row r="39" s="73" customFormat="true" ht="14.25" hidden="false" customHeight="false" outlineLevel="0" collapsed="false">
      <c r="A39" s="205" t="s">
        <v>39</v>
      </c>
      <c r="B39" s="113" t="n">
        <f aca="false">IF(COUNT(B35:B38)=0,"n/a",(AVERAGE(B35:B38)))</f>
        <v>2.61111111111111</v>
      </c>
      <c r="C39" s="138" t="str">
        <f aca="false">IF(B39&lt;1.5,$L$6,IF(B39&lt;2.5,$L$5,IF(B39&lt;3.5,$L$4,IF(B39&lt;4.5,$L$3,"n/a"))))</f>
        <v>Substantial</v>
      </c>
      <c r="D39" s="115" t="str">
        <f aca="false">IF(H39&lt;B39,"↑",IF(H39&gt;B39,"↓","↔"))</f>
        <v>↑</v>
      </c>
      <c r="E39" s="117"/>
      <c r="F39" s="117"/>
      <c r="G39" s="117"/>
      <c r="H39" s="139" t="n">
        <f aca="false">AVERAGE(H35:H38)</f>
        <v>0</v>
      </c>
      <c r="I39" s="206" t="str">
        <f aca="false">IF(H39&lt;1.5,$L$6,IF(H39&lt;2.5,$L$5,IF(H39&lt;3.5,$L$4,IF(H39&lt;4.5,$L$3,"n/a"))))</f>
        <v>Not at all</v>
      </c>
    </row>
    <row r="40" customFormat="false" ht="12.75" hidden="false" customHeight="false" outlineLevel="0" collapsed="false">
      <c r="B40" s="207"/>
      <c r="C40" s="208"/>
      <c r="I40" s="208"/>
    </row>
    <row r="41" customFormat="false" ht="12.75" hidden="false" customHeight="false" outlineLevel="0" collapsed="false">
      <c r="C41" s="209"/>
    </row>
    <row r="44" customFormat="false" ht="12.75" hidden="false" customHeight="false" outlineLevel="0" collapsed="false">
      <c r="D44" s="1"/>
      <c r="I44" s="1"/>
    </row>
    <row r="45" customFormat="false" ht="12.75" hidden="false" customHeight="false" outlineLevel="0" collapsed="false">
      <c r="F45" s="210"/>
    </row>
    <row r="46" customFormat="false" ht="12.75" hidden="false" customHeight="false" outlineLevel="0" collapsed="false">
      <c r="B46" s="211"/>
    </row>
    <row r="52" customFormat="false" ht="12.75" hidden="false" customHeight="false" outlineLevel="0" collapsed="false">
      <c r="B52" s="212"/>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8" activePane="bottomLeft" state="frozen"/>
      <selection pane="topLeft" activeCell="A1" activeCellId="0" sqref="A1"/>
      <selection pane="bottomLeft" activeCell="C91" activeCellId="0" sqref="C91"/>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3" width="30.57"/>
    <col collapsed="false" customWidth="true" hidden="false" outlineLevel="0" max="4" min="4" style="214" width="14.43"/>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15"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6" t="s">
        <v>1</v>
      </c>
      <c r="B1" s="217" t="str">
        <f aca="false">Profile!F1</f>
        <v>Cassava</v>
      </c>
      <c r="C1" s="67" t="s">
        <v>18</v>
      </c>
      <c r="D1" s="68" t="str">
        <f aca="false">Profile!E2</f>
        <v>Ivory coast</v>
      </c>
      <c r="E1" s="68"/>
      <c r="F1" s="69" t="s">
        <v>19</v>
      </c>
      <c r="G1" s="218"/>
      <c r="H1" s="219"/>
      <c r="I1" s="220"/>
      <c r="J1" s="70" t="str">
        <f aca="false">Profile!B3</f>
        <v>21 / 09 / 20 17</v>
      </c>
      <c r="K1" s="221"/>
      <c r="L1" s="222" t="s">
        <v>51</v>
      </c>
    </row>
    <row r="2" s="72" customFormat="true" ht="15" hidden="false" customHeight="true" outlineLevel="0" collapsed="false">
      <c r="A2" s="67" t="s">
        <v>52</v>
      </c>
      <c r="B2" s="67"/>
      <c r="C2" s="223" t="s">
        <v>53</v>
      </c>
      <c r="D2" s="223" t="s">
        <v>11</v>
      </c>
      <c r="E2" s="223" t="s">
        <v>12</v>
      </c>
      <c r="F2" s="67" t="s">
        <v>24</v>
      </c>
      <c r="G2" s="67"/>
      <c r="H2" s="67"/>
      <c r="I2" s="67"/>
      <c r="J2" s="67"/>
      <c r="K2" s="67"/>
      <c r="L2" s="224"/>
      <c r="M2" s="105"/>
    </row>
    <row r="3" s="72" customFormat="true" ht="24.75" hidden="false" customHeight="true" outlineLevel="0" collapsed="false">
      <c r="A3" s="225" t="s">
        <v>54</v>
      </c>
      <c r="B3" s="226"/>
      <c r="C3" s="226"/>
      <c r="D3" s="226"/>
      <c r="E3" s="226"/>
      <c r="F3" s="226"/>
      <c r="G3" s="226"/>
      <c r="H3" s="226"/>
      <c r="I3" s="226"/>
      <c r="J3" s="226"/>
      <c r="K3" s="226"/>
      <c r="L3" s="227"/>
      <c r="N3" s="228" t="s">
        <v>34</v>
      </c>
      <c r="O3" s="72" t="n">
        <v>4.5</v>
      </c>
    </row>
    <row r="4" s="72" customFormat="true" ht="21" hidden="false" customHeight="true" outlineLevel="0" collapsed="false">
      <c r="A4" s="229" t="s">
        <v>55</v>
      </c>
      <c r="B4" s="230"/>
      <c r="C4" s="230"/>
      <c r="D4" s="230"/>
      <c r="E4" s="230"/>
      <c r="F4" s="230"/>
      <c r="G4" s="230"/>
      <c r="H4" s="230"/>
      <c r="I4" s="230"/>
      <c r="J4" s="230"/>
      <c r="K4" s="230"/>
      <c r="L4" s="227"/>
      <c r="N4" s="228" t="s">
        <v>56</v>
      </c>
      <c r="O4" s="72" t="n">
        <v>3.5</v>
      </c>
    </row>
    <row r="5" s="72" customFormat="true" ht="60.75" hidden="false" customHeight="true" outlineLevel="0" collapsed="false">
      <c r="A5" s="231" t="s">
        <v>57</v>
      </c>
      <c r="B5" s="231"/>
      <c r="C5" s="232"/>
      <c r="D5" s="233" t="s">
        <v>58</v>
      </c>
      <c r="E5" s="234" t="n">
        <f aca="false">IF(D5=$N$6,1,IF(D5=$N$5,2,IF(D5=$N$4,3,IF(D5=$N$3,4,"n/a"))))</f>
        <v>1</v>
      </c>
      <c r="F5" s="235" t="s">
        <v>59</v>
      </c>
      <c r="G5" s="235"/>
      <c r="H5" s="235"/>
      <c r="I5" s="235"/>
      <c r="J5" s="235"/>
      <c r="K5" s="235"/>
      <c r="L5" s="227"/>
      <c r="N5" s="105" t="s">
        <v>60</v>
      </c>
      <c r="O5" s="73" t="n">
        <v>2.5</v>
      </c>
    </row>
    <row r="6" s="72" customFormat="true" ht="31.5" hidden="false" customHeight="true" outlineLevel="0" collapsed="false">
      <c r="A6" s="231" t="s">
        <v>61</v>
      </c>
      <c r="B6" s="231"/>
      <c r="C6" s="232"/>
      <c r="D6" s="233" t="s">
        <v>56</v>
      </c>
      <c r="E6" s="234" t="n">
        <f aca="false">IF(D6=$N$6,1,IF(D6=$N$5,2,IF(D6=$N$4,3,IF(D6=$N$3,4,"n/a"))))</f>
        <v>3</v>
      </c>
      <c r="F6" s="235" t="s">
        <v>62</v>
      </c>
      <c r="G6" s="235"/>
      <c r="H6" s="235"/>
      <c r="I6" s="235"/>
      <c r="J6" s="235"/>
      <c r="K6" s="235"/>
      <c r="L6" s="227"/>
      <c r="N6" s="105" t="s">
        <v>58</v>
      </c>
      <c r="O6" s="73" t="n">
        <v>1.5</v>
      </c>
    </row>
    <row r="7" s="72" customFormat="true" ht="28.5" hidden="false" customHeight="true" outlineLevel="0" collapsed="false">
      <c r="A7" s="231" t="s">
        <v>63</v>
      </c>
      <c r="B7" s="231"/>
      <c r="C7" s="232"/>
      <c r="D7" s="233" t="s">
        <v>64</v>
      </c>
      <c r="E7" s="234" t="str">
        <f aca="false">IF(D7=$N$6,1,IF(D7=$N$5,2,IF(D7=$N$4,3,IF(D7=$N$3,4,"n/a"))))</f>
        <v>n/a</v>
      </c>
      <c r="F7" s="235" t="s">
        <v>65</v>
      </c>
      <c r="G7" s="235"/>
      <c r="H7" s="235"/>
      <c r="I7" s="235"/>
      <c r="J7" s="235"/>
      <c r="K7" s="235"/>
      <c r="L7" s="227"/>
      <c r="N7" s="228" t="s">
        <v>64</v>
      </c>
    </row>
    <row r="8" s="72" customFormat="true" ht="30" hidden="false" customHeight="true" outlineLevel="0" collapsed="false">
      <c r="A8" s="231" t="s">
        <v>66</v>
      </c>
      <c r="B8" s="231"/>
      <c r="C8" s="232" t="s">
        <v>67</v>
      </c>
      <c r="D8" s="233" t="s">
        <v>34</v>
      </c>
      <c r="E8" s="234" t="n">
        <f aca="false">IF(D8=$N$6,1,IF(D8=$N$5,2,IF(D8=$N$4,3,IF(D8=$N$3,4,"n/a"))))</f>
        <v>4</v>
      </c>
      <c r="F8" s="235" t="s">
        <v>68</v>
      </c>
      <c r="G8" s="235"/>
      <c r="H8" s="235"/>
      <c r="I8" s="235"/>
      <c r="J8" s="235"/>
      <c r="K8" s="235"/>
      <c r="L8" s="227"/>
      <c r="N8" s="105"/>
    </row>
    <row r="9" s="72" customFormat="true" ht="45.75" hidden="false" customHeight="true" outlineLevel="0" collapsed="false">
      <c r="A9" s="236" t="s">
        <v>69</v>
      </c>
      <c r="B9" s="236"/>
      <c r="C9" s="237" t="s">
        <v>67</v>
      </c>
      <c r="D9" s="238" t="s">
        <v>60</v>
      </c>
      <c r="E9" s="239" t="n">
        <f aca="false">IF(D9=$N$6,1,IF(D9=$N$5,2,IF(D9=$N$4,3,IF(D9=$N$3,4,"n/a"))))</f>
        <v>2</v>
      </c>
      <c r="F9" s="240" t="s">
        <v>70</v>
      </c>
      <c r="G9" s="240"/>
      <c r="H9" s="240"/>
      <c r="I9" s="240"/>
      <c r="J9" s="240"/>
      <c r="K9" s="240"/>
      <c r="L9" s="227"/>
      <c r="N9" s="241"/>
    </row>
    <row r="10" s="72" customFormat="true" ht="28.5" hidden="false" customHeight="true" outlineLevel="0" collapsed="false">
      <c r="A10" s="242"/>
      <c r="B10" s="242"/>
      <c r="C10" s="243" t="s">
        <v>71</v>
      </c>
      <c r="D10" s="244" t="str">
        <f aca="false">IF(E10&lt;1.5,$N$6,IF(E10&lt;2.5,$N$5,IF(E10&lt;3.5,$N$4,IF(E10&lt;4.5,$N$3,"n/a"))))</f>
        <v>Substantial</v>
      </c>
      <c r="E10" s="245" t="n">
        <f aca="false">IF(COUNT(E5:E9)=0,"n/a",AVERAGE(E5:E9))</f>
        <v>2.5</v>
      </c>
      <c r="F10" s="246" t="n">
        <f aca="false">E10</f>
        <v>2.5</v>
      </c>
      <c r="G10" s="247"/>
      <c r="H10" s="248" t="s">
        <v>72</v>
      </c>
      <c r="I10" s="249" t="str">
        <f aca="false">D10</f>
        <v>Substantial</v>
      </c>
      <c r="J10" s="250" t="n">
        <f aca="false">IF(I10=$N$7,"n/a",IF(AND(I10=$N$5,D10=$N$6),1.5,IF(AND(I10=$N$4,D10=$N$5),2.5,IF(AND(I10=$N$3,D10=$N$4),3.5,IF(AND(I10=$N$6,D10=$N$5),1.49,IF(AND(I10=$N$5,D10=$N$4),2.49,IF(AND(I10=$N$4,D10=$N$3),3.49,E10)))))))</f>
        <v>2.5</v>
      </c>
      <c r="K10" s="251" t="s">
        <v>73</v>
      </c>
      <c r="L10" s="252"/>
      <c r="N10" s="228"/>
    </row>
    <row r="11" s="72" customFormat="true" ht="20.25" hidden="false" customHeight="true" outlineLevel="0" collapsed="false">
      <c r="A11" s="253" t="s">
        <v>74</v>
      </c>
      <c r="B11" s="254"/>
      <c r="C11" s="255"/>
      <c r="D11" s="256"/>
      <c r="E11" s="256"/>
      <c r="F11" s="256"/>
      <c r="G11" s="256"/>
      <c r="H11" s="256"/>
      <c r="I11" s="256"/>
      <c r="J11" s="256"/>
      <c r="K11" s="256"/>
      <c r="L11" s="227"/>
      <c r="N11" s="228"/>
    </row>
    <row r="12" customFormat="false" ht="45.75" hidden="false" customHeight="true" outlineLevel="0" collapsed="false">
      <c r="A12" s="231" t="s">
        <v>75</v>
      </c>
      <c r="B12" s="231"/>
      <c r="C12" s="232" t="s">
        <v>67</v>
      </c>
      <c r="D12" s="257" t="s">
        <v>34</v>
      </c>
      <c r="E12" s="258" t="n">
        <f aca="false">IF(D12=$N$6,1,IF(D12=$N$5,2,IF(D12=$N$4,3,IF(D12=$N$3,4,"n/a"))))</f>
        <v>4</v>
      </c>
      <c r="F12" s="259" t="s">
        <v>76</v>
      </c>
      <c r="G12" s="259"/>
      <c r="H12" s="259"/>
      <c r="I12" s="259"/>
      <c r="J12" s="259"/>
      <c r="K12" s="259"/>
      <c r="L12" s="260" t="s">
        <v>77</v>
      </c>
      <c r="N12" s="228"/>
    </row>
    <row r="13" customFormat="false" ht="43.5" hidden="false" customHeight="true" outlineLevel="0" collapsed="false">
      <c r="A13" s="261" t="s">
        <v>78</v>
      </c>
      <c r="B13" s="261"/>
      <c r="C13" s="262" t="s">
        <v>67</v>
      </c>
      <c r="D13" s="263" t="s">
        <v>58</v>
      </c>
      <c r="E13" s="264" t="n">
        <f aca="false">IF(D13=$N$6,1,IF(D13=$N$5,2,IF(D13=$N$4,3,IF(D13=$N$3,4,"n/a"))))</f>
        <v>1</v>
      </c>
      <c r="F13" s="265" t="s">
        <v>79</v>
      </c>
      <c r="G13" s="265"/>
      <c r="H13" s="265"/>
      <c r="I13" s="265"/>
      <c r="J13" s="265"/>
      <c r="K13" s="265"/>
      <c r="L13" s="260" t="s">
        <v>77</v>
      </c>
    </row>
    <row r="14" s="84" customFormat="true" ht="28.5" hidden="false" customHeight="true" outlineLevel="0" collapsed="false">
      <c r="A14" s="266"/>
      <c r="B14" s="266"/>
      <c r="C14" s="243" t="s">
        <v>71</v>
      </c>
      <c r="D14" s="267" t="str">
        <f aca="false">IF(E14&lt;1.5,$N$6,IF(E14&lt;2.5,$N$5,IF(E14&lt;3.5,$N$4,IF(E14&lt;4.5,$N$3,"n/a"))))</f>
        <v>Substantial</v>
      </c>
      <c r="E14" s="268" t="n">
        <f aca="false">IF(COUNT(E12:E13)=0,"n/a",AVERAGE(E12:E13))</f>
        <v>2.5</v>
      </c>
      <c r="F14" s="269" t="n">
        <f aca="false">E14</f>
        <v>2.5</v>
      </c>
      <c r="G14" s="247"/>
      <c r="H14" s="270" t="s">
        <v>72</v>
      </c>
      <c r="I14" s="249" t="str">
        <f aca="false">D14</f>
        <v>Substantial</v>
      </c>
      <c r="J14" s="271" t="n">
        <f aca="false">IF(I14=$N$7,"n/a",IF(AND(I14=$N$5,D14=$N$6),1.5,IF(AND(I14=$N$4,D14=$N$5),2.5,IF(AND(I14=$N$3,D14=$N$4),3.5,IF(AND(I14=$N$6,D14=$N$5),1.49,IF(AND(I14=$N$5,D14=$N$4),2.49,IF(AND(I14=$N$4,D14=$N$3),3.49,E14)))))))</f>
        <v>2.5</v>
      </c>
      <c r="K14" s="272" t="s">
        <v>80</v>
      </c>
      <c r="L14" s="273"/>
      <c r="N14" s="228"/>
    </row>
    <row r="15" customFormat="false" ht="21.75" hidden="false" customHeight="true" outlineLevel="0" collapsed="false">
      <c r="A15" s="274" t="s">
        <v>81</v>
      </c>
      <c r="B15" s="253"/>
      <c r="C15" s="253"/>
      <c r="D15" s="253"/>
      <c r="E15" s="253"/>
      <c r="F15" s="253"/>
      <c r="G15" s="253"/>
      <c r="H15" s="253"/>
      <c r="I15" s="253"/>
      <c r="J15" s="253"/>
      <c r="K15" s="253"/>
      <c r="L15" s="275"/>
      <c r="N15" s="228"/>
    </row>
    <row r="16" customFormat="false" ht="46.5" hidden="false" customHeight="true" outlineLevel="0" collapsed="false">
      <c r="A16" s="236" t="s">
        <v>82</v>
      </c>
      <c r="B16" s="236"/>
      <c r="C16" s="262" t="s">
        <v>67</v>
      </c>
      <c r="D16" s="238" t="s">
        <v>58</v>
      </c>
      <c r="E16" s="276" t="n">
        <f aca="false">IF(D16=$N$6,1,IF(D16=$N$5,2,IF(D16=$N$4,3,IF(D16=$N$3,4,"n/a"))))</f>
        <v>1</v>
      </c>
      <c r="F16" s="235" t="s">
        <v>83</v>
      </c>
      <c r="G16" s="235"/>
      <c r="H16" s="235"/>
      <c r="I16" s="235"/>
      <c r="J16" s="235"/>
      <c r="K16" s="235"/>
      <c r="L16" s="275"/>
    </row>
    <row r="17" s="72" customFormat="true" ht="24.75" hidden="false" customHeight="true" outlineLevel="0" collapsed="false">
      <c r="A17" s="277"/>
      <c r="B17" s="277"/>
      <c r="C17" s="243" t="s">
        <v>71</v>
      </c>
      <c r="D17" s="267" t="str">
        <f aca="false">IF(E17&lt;1.5,$N$6,IF(E17&lt;2.5,$N$5,IF(E17&lt;3.5,$N$4,IF(E17&lt;4.5,$N$3,"n/a"))))</f>
        <v>Not at all</v>
      </c>
      <c r="E17" s="268" t="n">
        <f aca="false">IF(COUNT(E16)=0,"n/a",AVERAGE(E16))</f>
        <v>1</v>
      </c>
      <c r="F17" s="269" t="n">
        <f aca="false">E17</f>
        <v>1</v>
      </c>
      <c r="G17" s="247"/>
      <c r="H17" s="270" t="s">
        <v>72</v>
      </c>
      <c r="I17" s="249" t="str">
        <f aca="false">D17</f>
        <v>Not at all</v>
      </c>
      <c r="J17" s="271" t="n">
        <f aca="false">IF(I17=$N$7,"n/a",IF(AND(I17=$N$5,D17=$N$6),1.5,IF(AND(I17=$N$4,D17=$N$5),2.5,IF(AND(I17=$N$3,D17=$N$4),3.5,IF(AND(I17=$N$6,D17=$N$5),1.49,IF(AND(I17=$N$5,D17=$N$4),2.49,IF(AND(I17=$N$4,D17=$N$3),3.49,E17)))))))</f>
        <v>1</v>
      </c>
      <c r="K17" s="272" t="s">
        <v>84</v>
      </c>
      <c r="L17" s="227"/>
      <c r="N17" s="81"/>
    </row>
    <row r="18" s="278" customFormat="true" ht="21" hidden="false" customHeight="true" outlineLevel="0" collapsed="false">
      <c r="A18" s="253" t="s">
        <v>85</v>
      </c>
      <c r="B18" s="253"/>
      <c r="C18" s="253"/>
      <c r="D18" s="253"/>
      <c r="E18" s="253"/>
      <c r="F18" s="253"/>
      <c r="G18" s="253"/>
      <c r="H18" s="253"/>
      <c r="I18" s="253"/>
      <c r="J18" s="253"/>
      <c r="K18" s="253"/>
      <c r="L18" s="275"/>
      <c r="N18" s="279"/>
    </row>
    <row r="19" s="278" customFormat="true" ht="32.25" hidden="false" customHeight="true" outlineLevel="0" collapsed="false">
      <c r="A19" s="231" t="s">
        <v>86</v>
      </c>
      <c r="B19" s="231"/>
      <c r="C19" s="232" t="s">
        <v>67</v>
      </c>
      <c r="D19" s="233" t="s">
        <v>60</v>
      </c>
      <c r="E19" s="280" t="n">
        <f aca="false">IF(D19=$N$6,1,IF(D19=$N$5,2,IF(D19=$N$4,3,IF(D19=$N$3,4,"n/a"))))</f>
        <v>2</v>
      </c>
      <c r="F19" s="235" t="s">
        <v>87</v>
      </c>
      <c r="G19" s="235"/>
      <c r="H19" s="235"/>
      <c r="I19" s="235"/>
      <c r="J19" s="235"/>
      <c r="K19" s="235"/>
      <c r="L19" s="260" t="s">
        <v>77</v>
      </c>
      <c r="N19" s="279"/>
    </row>
    <row r="20" s="278" customFormat="true" ht="33" hidden="false" customHeight="true" outlineLevel="0" collapsed="false">
      <c r="A20" s="261" t="s">
        <v>88</v>
      </c>
      <c r="B20" s="261"/>
      <c r="C20" s="262" t="s">
        <v>67</v>
      </c>
      <c r="D20" s="281" t="s">
        <v>34</v>
      </c>
      <c r="E20" s="239" t="n">
        <f aca="false">IF(D20=$N$6,1,IF(D20=$N$5,2,IF(D20=$N$4,3,IF(D20=$N$3,4,"n/a"))))</f>
        <v>4</v>
      </c>
      <c r="F20" s="240" t="s">
        <v>89</v>
      </c>
      <c r="G20" s="240"/>
      <c r="H20" s="240"/>
      <c r="I20" s="240"/>
      <c r="J20" s="240"/>
      <c r="K20" s="240"/>
      <c r="L20" s="282"/>
      <c r="N20" s="279"/>
    </row>
    <row r="21" s="72" customFormat="true" ht="29.25" hidden="false" customHeight="true" outlineLevel="0" collapsed="false">
      <c r="A21" s="266"/>
      <c r="B21" s="266"/>
      <c r="C21" s="243" t="s">
        <v>71</v>
      </c>
      <c r="D21" s="267" t="str">
        <f aca="false">IF(E21&lt;1.5,$N$6,IF(E21&lt;2.5,$N$5,IF(E21&lt;3.5,$N$4,IF(E21&lt;4.5,$N$3,"n/a"))))</f>
        <v>Substantial</v>
      </c>
      <c r="E21" s="268" t="n">
        <f aca="false">IF(COUNT(E19:E20)=0,"n/a",AVERAGE(E19:E20))</f>
        <v>3</v>
      </c>
      <c r="F21" s="269" t="n">
        <f aca="false">E21</f>
        <v>3</v>
      </c>
      <c r="G21" s="247"/>
      <c r="H21" s="270" t="s">
        <v>72</v>
      </c>
      <c r="I21" s="249" t="str">
        <f aca="false">D21</f>
        <v>Substantial</v>
      </c>
      <c r="J21" s="250" t="n">
        <f aca="false">IF(I21=$N$7,"n/a",IF(AND(I21=$N$5,D21=$N$6),1.5,IF(AND(I21=$N$4,D21=$N$5),2.5,IF(AND(I21=$N$3,D21=$N$4),3.5,IF(AND(I21=$N$6,D21=$N$5),1.49,IF(AND(I21=$N$5,D21=$N$4),2.49,IF(AND(I21=$N$4,D21=$N$3),3.49,E21)))))))</f>
        <v>3</v>
      </c>
      <c r="K21" s="283" t="s">
        <v>90</v>
      </c>
      <c r="L21" s="284"/>
    </row>
    <row r="22" s="288" customFormat="true" ht="22.5" hidden="false" customHeight="true" outlineLevel="0" collapsed="false">
      <c r="A22" s="285" t="s">
        <v>91</v>
      </c>
      <c r="B22" s="286"/>
      <c r="C22" s="286"/>
      <c r="D22" s="287"/>
      <c r="E22" s="287"/>
      <c r="F22" s="287"/>
      <c r="G22" s="287"/>
      <c r="H22" s="287"/>
      <c r="I22" s="287"/>
      <c r="J22" s="287"/>
      <c r="K22" s="287"/>
      <c r="L22" s="227"/>
    </row>
    <row r="23" customFormat="false" ht="21.75" hidden="false" customHeight="true" outlineLevel="0" collapsed="false">
      <c r="A23" s="289" t="s">
        <v>92</v>
      </c>
      <c r="B23" s="290"/>
      <c r="C23" s="290"/>
      <c r="D23" s="290"/>
      <c r="E23" s="290"/>
      <c r="F23" s="290"/>
      <c r="G23" s="290"/>
      <c r="H23" s="290"/>
      <c r="I23" s="290"/>
      <c r="J23" s="290"/>
      <c r="K23" s="290"/>
      <c r="L23" s="260" t="s">
        <v>77</v>
      </c>
    </row>
    <row r="24" customFormat="false" ht="54" hidden="false" customHeight="true" outlineLevel="0" collapsed="false">
      <c r="A24" s="291" t="s">
        <v>93</v>
      </c>
      <c r="B24" s="291"/>
      <c r="C24" s="292" t="s">
        <v>94</v>
      </c>
      <c r="D24" s="293" t="s">
        <v>58</v>
      </c>
      <c r="E24" s="294" t="n">
        <f aca="false">IF(D24=$N$6,1,IF(D24=$N$5,2,IF(D24=$N$4,3,IF(D24=$N$3,4,"n/a"))))</f>
        <v>1</v>
      </c>
      <c r="F24" s="259" t="s">
        <v>95</v>
      </c>
      <c r="G24" s="259"/>
      <c r="H24" s="259"/>
      <c r="I24" s="259"/>
      <c r="J24" s="259"/>
      <c r="K24" s="259"/>
      <c r="L24" s="260" t="s">
        <v>77</v>
      </c>
    </row>
    <row r="25" customFormat="false" ht="73.5" hidden="false" customHeight="true" outlineLevel="0" collapsed="false">
      <c r="A25" s="295" t="s">
        <v>96</v>
      </c>
      <c r="B25" s="295"/>
      <c r="C25" s="296" t="s">
        <v>67</v>
      </c>
      <c r="D25" s="297" t="s">
        <v>58</v>
      </c>
      <c r="E25" s="239" t="n">
        <f aca="false">IF(D25=$N$6,1,IF(D25=$N$5,2,IF(D25=$N$4,3,IF(D25=$N$3,4,"n/a"))))</f>
        <v>1</v>
      </c>
      <c r="F25" s="240" t="s">
        <v>97</v>
      </c>
      <c r="G25" s="240"/>
      <c r="H25" s="240"/>
      <c r="I25" s="240"/>
      <c r="J25" s="240"/>
      <c r="K25" s="240"/>
      <c r="L25" s="275"/>
    </row>
    <row r="26" customFormat="false" ht="35.25" hidden="false" customHeight="true" outlineLevel="0" collapsed="false">
      <c r="A26" s="298"/>
      <c r="B26" s="298"/>
      <c r="C26" s="299" t="s">
        <v>71</v>
      </c>
      <c r="D26" s="267" t="str">
        <f aca="false">IF(E26&lt;1.5,"Low",IF(E26&lt;2.5,"Moderate",IF(E26&lt;3.5,"Substantial",IF(E26&lt;4.5,"High","n/a"))))</f>
        <v>Low</v>
      </c>
      <c r="E26" s="268" t="n">
        <f aca="false">IF(COUNT(E24:E25)=0,"n/a",AVERAGE(E24:E25))</f>
        <v>1</v>
      </c>
      <c r="F26" s="246" t="n">
        <f aca="false">E26</f>
        <v>1</v>
      </c>
      <c r="G26" s="247"/>
      <c r="H26" s="248" t="s">
        <v>72</v>
      </c>
      <c r="I26" s="249" t="str">
        <f aca="false">D26</f>
        <v>Low</v>
      </c>
      <c r="J26" s="250" t="n">
        <f aca="false">IF(I26=$N$7,"n/a",IF(AND(I26=$N$5,D26=$N$6),1.5,IF(AND(I26=$N$4,D26=$N$5),2.5,IF(AND(I26=$N$3,D26=$N$4),3.5,IF(AND(I26=$N$6,D26=$N$5),1.49,IF(AND(I26=$N$5,D26=$N$4),2.49,IF(AND(I26=$N$4,D26=$N$3),3.49,E26)))))))</f>
        <v>1</v>
      </c>
      <c r="K26" s="300" t="s">
        <v>98</v>
      </c>
      <c r="L26" s="275"/>
    </row>
    <row r="27" customFormat="false" ht="20.25" hidden="false" customHeight="true" outlineLevel="0" collapsed="false">
      <c r="A27" s="301" t="s">
        <v>99</v>
      </c>
      <c r="B27" s="302"/>
      <c r="C27" s="303"/>
      <c r="D27" s="304"/>
      <c r="E27" s="304"/>
      <c r="F27" s="304"/>
      <c r="G27" s="304"/>
      <c r="H27" s="304"/>
      <c r="I27" s="304"/>
      <c r="J27" s="304"/>
      <c r="K27" s="304"/>
      <c r="L27" s="275"/>
    </row>
    <row r="28" customFormat="false" ht="30.75" hidden="false" customHeight="true" outlineLevel="0" collapsed="false">
      <c r="A28" s="305" t="s">
        <v>100</v>
      </c>
      <c r="B28" s="305"/>
      <c r="C28" s="306" t="s">
        <v>67</v>
      </c>
      <c r="D28" s="257" t="s">
        <v>60</v>
      </c>
      <c r="E28" s="258" t="n">
        <f aca="false">IF(D28=$N$6,1,IF(D28=$N$5,2,IF(D28=$N$4,3,IF(D28=$N$3,4,"n/a"))))</f>
        <v>2</v>
      </c>
      <c r="F28" s="307" t="s">
        <v>101</v>
      </c>
      <c r="G28" s="307"/>
      <c r="H28" s="307"/>
      <c r="I28" s="307"/>
      <c r="J28" s="307"/>
      <c r="K28" s="307"/>
      <c r="L28" s="275"/>
    </row>
    <row r="29" customFormat="false" ht="50.25" hidden="false" customHeight="true" outlineLevel="0" collapsed="false">
      <c r="A29" s="305" t="s">
        <v>102</v>
      </c>
      <c r="B29" s="305"/>
      <c r="C29" s="306" t="s">
        <v>67</v>
      </c>
      <c r="D29" s="233" t="s">
        <v>58</v>
      </c>
      <c r="E29" s="280" t="n">
        <f aca="false">IF(D29=$N$6,1,IF(D29=$N$5,2,IF(D29=$N$4,3,IF(D29=$N$3,4,"n/a"))))</f>
        <v>1</v>
      </c>
      <c r="F29" s="235" t="s">
        <v>103</v>
      </c>
      <c r="G29" s="235"/>
      <c r="H29" s="235"/>
      <c r="I29" s="235"/>
      <c r="J29" s="235"/>
      <c r="K29" s="235"/>
      <c r="L29" s="275"/>
    </row>
    <row r="30" s="309" customFormat="true" ht="56.25" hidden="false" customHeight="true" outlineLevel="0" collapsed="false">
      <c r="A30" s="305" t="s">
        <v>104</v>
      </c>
      <c r="B30" s="305"/>
      <c r="C30" s="306" t="s">
        <v>67</v>
      </c>
      <c r="D30" s="233" t="s">
        <v>58</v>
      </c>
      <c r="E30" s="280" t="n">
        <f aca="false">IF(D30=$N$6,1,IF(D30=$N$5,2,IF(D30=$N$4,3,IF(D30=$N$3,4,"n/a"))))</f>
        <v>1</v>
      </c>
      <c r="F30" s="308" t="s">
        <v>105</v>
      </c>
      <c r="G30" s="308"/>
      <c r="H30" s="308"/>
      <c r="I30" s="308"/>
      <c r="J30" s="308"/>
      <c r="K30" s="308"/>
      <c r="L30" s="227"/>
    </row>
    <row r="31" s="288" customFormat="true" ht="36" hidden="false" customHeight="true" outlineLevel="0" collapsed="false">
      <c r="A31" s="310" t="s">
        <v>106</v>
      </c>
      <c r="B31" s="310"/>
      <c r="C31" s="296"/>
      <c r="D31" s="238" t="s">
        <v>64</v>
      </c>
      <c r="E31" s="311" t="str">
        <f aca="false">IF(D31=$N$6,1,IF(D31=$N$5,2,IF(D31=$N$4,3,IF(D31=$N$3,4,"n/a"))))</f>
        <v>n/a</v>
      </c>
      <c r="F31" s="265" t="s">
        <v>107</v>
      </c>
      <c r="G31" s="265"/>
      <c r="H31" s="265"/>
      <c r="I31" s="265"/>
      <c r="J31" s="265"/>
      <c r="K31" s="265"/>
      <c r="L31" s="260" t="s">
        <v>77</v>
      </c>
    </row>
    <row r="32" s="72" customFormat="true" ht="25.5" hidden="false" customHeight="true" outlineLevel="0" collapsed="false">
      <c r="A32" s="312"/>
      <c r="B32" s="313"/>
      <c r="C32" s="299" t="s">
        <v>71</v>
      </c>
      <c r="D32" s="267" t="str">
        <f aca="false">IF(E32&lt;1.5,"Low",IF(E32&lt;2.5,"Moderate",IF(E32&lt;3.5,"Substantial",IF(E32&lt;4.5,"High","n/a"))))</f>
        <v>Low</v>
      </c>
      <c r="E32" s="268" t="n">
        <f aca="false">IF(COUNT(E28:E31)=0,"n/a",AVERAGE(E28:E31))</f>
        <v>1.33333333333333</v>
      </c>
      <c r="F32" s="269" t="n">
        <f aca="false">E32</f>
        <v>1.33333333333333</v>
      </c>
      <c r="G32" s="247"/>
      <c r="H32" s="270" t="s">
        <v>72</v>
      </c>
      <c r="I32" s="249" t="str">
        <f aca="false">D32</f>
        <v>Low</v>
      </c>
      <c r="J32" s="271" t="n">
        <f aca="false">IF(I32=$N$7,"n/a",IF(AND(I32=$N$5,D32=$N$6),1.5,IF(AND(I32=$N$4,D32=$N$5),2.5,IF(AND(I32=$N$3,D32=$N$4),3.5,IF(AND(I32=$N$6,D32=$N$5),1.49,IF(AND(I32=$N$5,D32=$N$4),2.49,IF(AND(I32=$N$4,D32=$N$3),3.49,E32)))))))</f>
        <v>1.33333333333333</v>
      </c>
      <c r="K32" s="272" t="s">
        <v>108</v>
      </c>
      <c r="L32" s="227"/>
    </row>
    <row r="33" s="72" customFormat="true" ht="25.5" hidden="false" customHeight="true" outlineLevel="0" collapsed="false">
      <c r="A33" s="314" t="s">
        <v>109</v>
      </c>
      <c r="B33" s="315"/>
      <c r="C33" s="315"/>
      <c r="D33" s="315"/>
      <c r="E33" s="315"/>
      <c r="F33" s="315"/>
      <c r="G33" s="315"/>
      <c r="H33" s="315"/>
      <c r="I33" s="315"/>
      <c r="J33" s="315"/>
      <c r="K33" s="315"/>
      <c r="L33" s="227"/>
    </row>
    <row r="34" s="72" customFormat="true" ht="45.75" hidden="false" customHeight="true" outlineLevel="0" collapsed="false">
      <c r="A34" s="316" t="s">
        <v>110</v>
      </c>
      <c r="B34" s="316"/>
      <c r="C34" s="317" t="s">
        <v>67</v>
      </c>
      <c r="D34" s="233" t="s">
        <v>58</v>
      </c>
      <c r="E34" s="234" t="n">
        <f aca="false">IF(D34=$N$6,1,IF(D34=$N$5,2,IF(D34=$N$4,3,IF(D34=$N$3,4,"n/a"))))</f>
        <v>1</v>
      </c>
      <c r="F34" s="259" t="s">
        <v>111</v>
      </c>
      <c r="G34" s="259"/>
      <c r="H34" s="259"/>
      <c r="I34" s="259"/>
      <c r="J34" s="259"/>
      <c r="K34" s="259"/>
      <c r="L34" s="260" t="s">
        <v>77</v>
      </c>
    </row>
    <row r="35" s="72" customFormat="true" ht="33" hidden="false" customHeight="true" outlineLevel="0" collapsed="false">
      <c r="A35" s="318" t="s">
        <v>112</v>
      </c>
      <c r="B35" s="318"/>
      <c r="C35" s="317" t="s">
        <v>67</v>
      </c>
      <c r="D35" s="319" t="s">
        <v>60</v>
      </c>
      <c r="E35" s="234" t="n">
        <f aca="false">IF(D35=$N$6,1,IF(D35=$N$5,2,IF(D35=$N$4,3,IF(D35=$N$3,4,"n/a"))))</f>
        <v>2</v>
      </c>
      <c r="F35" s="235" t="s">
        <v>113</v>
      </c>
      <c r="G35" s="235"/>
      <c r="H35" s="235"/>
      <c r="I35" s="235"/>
      <c r="J35" s="235"/>
      <c r="K35" s="235"/>
      <c r="L35" s="227"/>
    </row>
    <row r="36" s="72" customFormat="true" ht="60.75" hidden="false" customHeight="true" outlineLevel="0" collapsed="false">
      <c r="A36" s="316" t="s">
        <v>114</v>
      </c>
      <c r="B36" s="316"/>
      <c r="C36" s="317" t="s">
        <v>67</v>
      </c>
      <c r="D36" s="319" t="s">
        <v>58</v>
      </c>
      <c r="E36" s="234" t="n">
        <f aca="false">IF(D36=$N$6,1,IF(D36=$N$5,2,IF(D36=$N$4,3,IF(D36=$N$3,4,"n/a"))))</f>
        <v>1</v>
      </c>
      <c r="F36" s="235" t="s">
        <v>115</v>
      </c>
      <c r="G36" s="235"/>
      <c r="H36" s="235"/>
      <c r="I36" s="235"/>
      <c r="J36" s="235"/>
      <c r="K36" s="235"/>
      <c r="L36" s="227"/>
    </row>
    <row r="37" s="72" customFormat="true" ht="60.75" hidden="false" customHeight="true" outlineLevel="0" collapsed="false">
      <c r="A37" s="295" t="s">
        <v>116</v>
      </c>
      <c r="B37" s="295"/>
      <c r="C37" s="320" t="s">
        <v>67</v>
      </c>
      <c r="D37" s="238" t="s">
        <v>56</v>
      </c>
      <c r="E37" s="276" t="n">
        <f aca="false">IF(D37=$N$6,1,IF(D37=$N$5,2,IF(D37=$N$4,3,IF(D37=$N$3,4,"n/a"))))</f>
        <v>3</v>
      </c>
      <c r="F37" s="321" t="s">
        <v>117</v>
      </c>
      <c r="G37" s="321"/>
      <c r="H37" s="321"/>
      <c r="I37" s="321"/>
      <c r="J37" s="321"/>
      <c r="K37" s="321"/>
      <c r="L37" s="227"/>
    </row>
    <row r="38" s="72" customFormat="true" ht="25.5" hidden="false" customHeight="true" outlineLevel="0" collapsed="false">
      <c r="A38" s="322"/>
      <c r="B38" s="323"/>
      <c r="C38" s="324" t="s">
        <v>71</v>
      </c>
      <c r="D38" s="267" t="str">
        <f aca="false">IF(E38&lt;1.5,"Low",IF(E38&lt;2.5,"Moderate",IF(E38&lt;3.5,"Substantial",IF(E38&lt;4.5,"High","n/a"))))</f>
        <v>Moderate</v>
      </c>
      <c r="E38" s="268" t="n">
        <f aca="false">IF(COUNT(E34:E37)=0,"n/a",AVERAGE(E34:E37))</f>
        <v>1.75</v>
      </c>
      <c r="F38" s="269" t="n">
        <f aca="false">E38</f>
        <v>1.75</v>
      </c>
      <c r="G38" s="247"/>
      <c r="H38" s="270" t="s">
        <v>72</v>
      </c>
      <c r="I38" s="249" t="str">
        <f aca="false">D38</f>
        <v>Moderate</v>
      </c>
      <c r="J38" s="271" t="n">
        <f aca="false">IF(I38=$N$7,"n/a",IF(AND(I38=$N$5,D38=$N$6),1.5,IF(AND(I38=$N$4,D38=$N$5),2.5,IF(AND(I38=$N$3,D38=$N$4),3.5,IF(AND(I38=$N$6,D38=$N$5),1.49,IF(AND(I38=$N$5,D38=$N$4),2.49,IF(AND(I38=$N$4,D38=$N$3),3.49,E38)))))))</f>
        <v>1.75</v>
      </c>
      <c r="K38" s="272" t="s">
        <v>118</v>
      </c>
      <c r="L38" s="227"/>
    </row>
    <row r="39" s="278" customFormat="true" ht="22.5" hidden="false" customHeight="true" outlineLevel="0" collapsed="false">
      <c r="A39" s="325" t="s">
        <v>119</v>
      </c>
      <c r="B39" s="326"/>
      <c r="C39" s="327"/>
      <c r="D39" s="328"/>
      <c r="E39" s="328"/>
      <c r="F39" s="329"/>
      <c r="G39" s="330"/>
      <c r="H39" s="328"/>
      <c r="I39" s="328"/>
      <c r="J39" s="329"/>
      <c r="K39" s="331"/>
      <c r="L39" s="275"/>
    </row>
    <row r="40" s="278" customFormat="true" ht="22.5" hidden="false" customHeight="true" outlineLevel="0" collapsed="false">
      <c r="A40" s="332" t="s">
        <v>120</v>
      </c>
      <c r="B40" s="333"/>
      <c r="C40" s="333"/>
      <c r="D40" s="333"/>
      <c r="E40" s="333"/>
      <c r="F40" s="333"/>
      <c r="G40" s="333"/>
      <c r="H40" s="333"/>
      <c r="I40" s="333"/>
      <c r="J40" s="333"/>
      <c r="K40" s="333"/>
      <c r="L40" s="275"/>
    </row>
    <row r="41" s="72" customFormat="true" ht="33.75" hidden="false" customHeight="true" outlineLevel="0" collapsed="false">
      <c r="A41" s="334" t="s">
        <v>121</v>
      </c>
      <c r="B41" s="334"/>
      <c r="C41" s="335" t="s">
        <v>67</v>
      </c>
      <c r="D41" s="233" t="s">
        <v>56</v>
      </c>
      <c r="E41" s="280" t="n">
        <f aca="false">IF(D41=$N$6,1,IF(D41=$N$5,2,IF(D41=$N$4,3,IF(D41=$N$3,4,"n/a"))))</f>
        <v>3</v>
      </c>
      <c r="F41" s="336" t="s">
        <v>122</v>
      </c>
      <c r="G41" s="336"/>
      <c r="H41" s="336"/>
      <c r="I41" s="336"/>
      <c r="J41" s="336"/>
      <c r="K41" s="336"/>
      <c r="L41" s="260" t="s">
        <v>77</v>
      </c>
    </row>
    <row r="42" s="72" customFormat="true" ht="44.25" hidden="false" customHeight="true" outlineLevel="0" collapsed="false">
      <c r="A42" s="337" t="s">
        <v>123</v>
      </c>
      <c r="B42" s="337"/>
      <c r="C42" s="338" t="s">
        <v>124</v>
      </c>
      <c r="D42" s="233" t="s">
        <v>34</v>
      </c>
      <c r="E42" s="280" t="n">
        <f aca="false">IF(D42=$N$6,1,IF(D42=$N$5,2,IF(D42=$N$4,3,IF(D42=$N$3,4,"n/a"))))</f>
        <v>4</v>
      </c>
      <c r="F42" s="339" t="s">
        <v>125</v>
      </c>
      <c r="G42" s="339"/>
      <c r="H42" s="339"/>
      <c r="I42" s="339"/>
      <c r="J42" s="339"/>
      <c r="K42" s="339"/>
      <c r="L42" s="227"/>
    </row>
    <row r="43" s="278" customFormat="true" ht="30" hidden="false" customHeight="true" outlineLevel="0" collapsed="false">
      <c r="A43" s="340"/>
      <c r="B43" s="340"/>
      <c r="C43" s="341" t="s">
        <v>71</v>
      </c>
      <c r="D43" s="267" t="str">
        <f aca="false">IF(E43&lt;1.5,"Low",IF(E43&lt;2.5,"Moderate",IF(E43&lt;3.5,"Substantial",IF(E43&lt;4.5,"High","n/a"))))</f>
        <v>High</v>
      </c>
      <c r="E43" s="268" t="n">
        <f aca="false">IF(COUNT(E41:E42)=0,"n/a",AVERAGE(E41:E42))</f>
        <v>3.5</v>
      </c>
      <c r="F43" s="269" t="n">
        <f aca="false">E43</f>
        <v>3.5</v>
      </c>
      <c r="G43" s="247"/>
      <c r="H43" s="270" t="s">
        <v>72</v>
      </c>
      <c r="I43" s="249" t="str">
        <f aca="false">D43</f>
        <v>High</v>
      </c>
      <c r="J43" s="271" t="n">
        <f aca="false">IF(I43=$N$7,"n/a",IF(AND(I43=$N$5,D43=$N$6),1.5,IF(AND(I43=$N$4,D43=$N$5),2.5,IF(AND(I43=$N$3,D43=$N$4),3.5,IF(AND(I43=$N$6,D43=$N$5),1.49,IF(AND(I43=$N$5,D43=$N$4),2.49,IF(AND(I43=$N$4,D43=$N$3),3.49,E43)))))))</f>
        <v>3.5</v>
      </c>
      <c r="K43" s="342" t="s">
        <v>126</v>
      </c>
      <c r="L43" s="343"/>
    </row>
    <row r="44" s="278" customFormat="true" ht="18" hidden="false" customHeight="true" outlineLevel="0" collapsed="false">
      <c r="A44" s="344" t="s">
        <v>127</v>
      </c>
      <c r="B44" s="345"/>
      <c r="C44" s="345"/>
      <c r="D44" s="346"/>
      <c r="E44" s="346"/>
      <c r="F44" s="346"/>
      <c r="G44" s="346"/>
      <c r="H44" s="346"/>
      <c r="I44" s="346"/>
      <c r="J44" s="346"/>
      <c r="K44" s="346"/>
      <c r="L44" s="275"/>
    </row>
    <row r="45" s="288" customFormat="true" ht="30.75" hidden="false" customHeight="true" outlineLevel="0" collapsed="false">
      <c r="A45" s="334" t="s">
        <v>128</v>
      </c>
      <c r="B45" s="334"/>
      <c r="C45" s="335"/>
      <c r="D45" s="233" t="s">
        <v>56</v>
      </c>
      <c r="E45" s="280" t="n">
        <f aca="false">IF(D45=$N$6,1,IF(D45=$N$5,2,IF(D45=$N$4,3,IF(D45=$N$3,4,"n/a"))))</f>
        <v>3</v>
      </c>
      <c r="F45" s="307" t="s">
        <v>129</v>
      </c>
      <c r="G45" s="307"/>
      <c r="H45" s="307"/>
      <c r="I45" s="307"/>
      <c r="J45" s="307"/>
      <c r="K45" s="307"/>
      <c r="L45" s="227"/>
    </row>
    <row r="46" s="288" customFormat="true" ht="21" hidden="false" customHeight="true" outlineLevel="0" collapsed="false">
      <c r="A46" s="334" t="s">
        <v>130</v>
      </c>
      <c r="B46" s="334"/>
      <c r="C46" s="335" t="s">
        <v>131</v>
      </c>
      <c r="D46" s="233" t="s">
        <v>58</v>
      </c>
      <c r="E46" s="280" t="n">
        <f aca="false">IF(D46=$N$6,1,IF(D46=$N$5,2,IF(D46=$N$4,3,IF(D46=$N$3,4,"n/a"))))</f>
        <v>1</v>
      </c>
      <c r="F46" s="347" t="s">
        <v>132</v>
      </c>
      <c r="G46" s="347"/>
      <c r="H46" s="347"/>
      <c r="I46" s="347"/>
      <c r="J46" s="347"/>
      <c r="K46" s="347"/>
      <c r="L46" s="227"/>
    </row>
    <row r="47" s="72" customFormat="true" ht="20.25" hidden="false" customHeight="true" outlineLevel="0" collapsed="false">
      <c r="A47" s="334" t="s">
        <v>133</v>
      </c>
      <c r="B47" s="334"/>
      <c r="C47" s="335" t="s">
        <v>67</v>
      </c>
      <c r="D47" s="233" t="s">
        <v>58</v>
      </c>
      <c r="E47" s="280" t="n">
        <f aca="false">IF(D47=$N$6,1,IF(D47=$N$5,2,IF(D47=$N$4,3,IF(D47=$N$3,4,"n/a"))))</f>
        <v>1</v>
      </c>
      <c r="F47" s="348" t="s">
        <v>134</v>
      </c>
      <c r="G47" s="348"/>
      <c r="H47" s="348"/>
      <c r="I47" s="348"/>
      <c r="J47" s="348"/>
      <c r="K47" s="348"/>
      <c r="L47" s="227"/>
    </row>
    <row r="48" s="72" customFormat="true" ht="31.5" hidden="false" customHeight="true" outlineLevel="0" collapsed="false">
      <c r="A48" s="337" t="s">
        <v>135</v>
      </c>
      <c r="B48" s="337"/>
      <c r="C48" s="349" t="s">
        <v>136</v>
      </c>
      <c r="D48" s="238" t="s">
        <v>60</v>
      </c>
      <c r="E48" s="280" t="n">
        <f aca="false">IF(D48=$N$6,1,IF(D48=$N$5,2,IF(D48=$N$4,3,IF(D48=$N$3,4,"n/a"))))</f>
        <v>2</v>
      </c>
      <c r="F48" s="240" t="s">
        <v>137</v>
      </c>
      <c r="G48" s="240"/>
      <c r="H48" s="240"/>
      <c r="I48" s="240"/>
      <c r="J48" s="240"/>
      <c r="K48" s="240"/>
      <c r="L48" s="227"/>
    </row>
    <row r="49" s="278" customFormat="true" ht="32.25" hidden="false" customHeight="true" outlineLevel="0" collapsed="false">
      <c r="A49" s="340"/>
      <c r="B49" s="340"/>
      <c r="C49" s="341" t="s">
        <v>71</v>
      </c>
      <c r="D49" s="267" t="str">
        <f aca="false">IF(E49&lt;1.5,"Low",IF(E49&lt;2.5,"Moderate",IF(E49&lt;3.5,"Substantial",IF(E49&lt;4.5,"High","n/a"))))</f>
        <v>Moderate</v>
      </c>
      <c r="E49" s="268" t="n">
        <f aca="false">IF(COUNT(E45:E48)=0,"n/a",AVERAGE(E45:E48))</f>
        <v>1.75</v>
      </c>
      <c r="F49" s="246" t="n">
        <f aca="false">E49</f>
        <v>1.75</v>
      </c>
      <c r="G49" s="247"/>
      <c r="H49" s="248" t="s">
        <v>72</v>
      </c>
      <c r="I49" s="350" t="str">
        <f aca="false">D49</f>
        <v>Moderate</v>
      </c>
      <c r="J49" s="250" t="n">
        <f aca="false">IF(I49=$N$7,"n/a",IF(AND(I49=$N$5,D49=$N$6),1.5,IF(AND(I49=$N$4,D49=$N$5),2.5,IF(AND(I49=$N$3,D49=$N$4),3.5,IF(AND(I49=$N$6,D49=$N$5),1.49,IF(AND(I49=$N$5,D49=$N$4),2.49,IF(AND(I49=$N$4,D49=$N$3),3.49,E49)))))))</f>
        <v>1.75</v>
      </c>
      <c r="K49" s="251" t="s">
        <v>138</v>
      </c>
      <c r="L49" s="275"/>
    </row>
    <row r="50" s="278" customFormat="true" ht="22.5" hidden="false" customHeight="true" outlineLevel="0" collapsed="false">
      <c r="A50" s="351" t="s">
        <v>139</v>
      </c>
      <c r="B50" s="352"/>
      <c r="C50" s="353"/>
      <c r="D50" s="353"/>
      <c r="E50" s="354"/>
      <c r="F50" s="355"/>
      <c r="G50" s="355"/>
      <c r="H50" s="355"/>
      <c r="I50" s="355"/>
      <c r="J50" s="355"/>
      <c r="K50" s="355"/>
      <c r="L50" s="275"/>
    </row>
    <row r="51" s="278" customFormat="true" ht="34.5" hidden="false" customHeight="true" outlineLevel="0" collapsed="false">
      <c r="A51" s="337" t="s">
        <v>140</v>
      </c>
      <c r="B51" s="337"/>
      <c r="C51" s="349" t="s">
        <v>124</v>
      </c>
      <c r="D51" s="319" t="s">
        <v>56</v>
      </c>
      <c r="E51" s="356" t="n">
        <f aca="false">IF(D51=$N$6,1,IF(D51=$N$5,2,IF(D51=$N$4,3,IF(D51=$N$3,4,"n/a"))))</f>
        <v>3</v>
      </c>
      <c r="F51" s="307" t="s">
        <v>141</v>
      </c>
      <c r="G51" s="307"/>
      <c r="H51" s="307"/>
      <c r="I51" s="307"/>
      <c r="J51" s="307"/>
      <c r="K51" s="307"/>
      <c r="L51" s="275"/>
    </row>
    <row r="52" s="278" customFormat="true" ht="34.5" hidden="false" customHeight="true" outlineLevel="0" collapsed="false">
      <c r="A52" s="337" t="s">
        <v>142</v>
      </c>
      <c r="B52" s="337"/>
      <c r="C52" s="349" t="s">
        <v>124</v>
      </c>
      <c r="D52" s="319" t="s">
        <v>34</v>
      </c>
      <c r="E52" s="356" t="n">
        <f aca="false">IF(D52=$N$6,1,IF(D52=$N$5,2,IF(D52=$N$4,3,IF(D52=$N$3,4,"n/a"))))</f>
        <v>4</v>
      </c>
      <c r="F52" s="235" t="s">
        <v>143</v>
      </c>
      <c r="G52" s="235"/>
      <c r="H52" s="235"/>
      <c r="I52" s="235"/>
      <c r="J52" s="235"/>
      <c r="K52" s="235"/>
      <c r="L52" s="275"/>
    </row>
    <row r="53" s="278" customFormat="true" ht="24.75" hidden="false" customHeight="true" outlineLevel="0" collapsed="false">
      <c r="A53" s="334" t="s">
        <v>144</v>
      </c>
      <c r="B53" s="334"/>
      <c r="C53" s="335" t="s">
        <v>67</v>
      </c>
      <c r="D53" s="319" t="s">
        <v>60</v>
      </c>
      <c r="E53" s="356" t="n">
        <f aca="false">IF(D53=$N$6,1,IF(D53=$N$5,2,IF(D53=$N$4,3,IF(D53=$N$3,4,"n/a"))))</f>
        <v>2</v>
      </c>
      <c r="F53" s="357" t="s">
        <v>145</v>
      </c>
      <c r="G53" s="357"/>
      <c r="H53" s="357"/>
      <c r="I53" s="357"/>
      <c r="J53" s="357"/>
      <c r="K53" s="357"/>
      <c r="L53" s="275"/>
    </row>
    <row r="54" s="278" customFormat="true" ht="21" hidden="false" customHeight="true" outlineLevel="0" collapsed="false">
      <c r="A54" s="337" t="s">
        <v>146</v>
      </c>
      <c r="B54" s="337"/>
      <c r="C54" s="349" t="s">
        <v>67</v>
      </c>
      <c r="D54" s="233" t="s">
        <v>56</v>
      </c>
      <c r="E54" s="276" t="n">
        <f aca="false">IF(D54=$N$6,1,IF(D54=$N$5,2,IF(D54=$N$4,3,IF(D54=$N$3,4,"n/a"))))</f>
        <v>3</v>
      </c>
      <c r="F54" s="235" t="s">
        <v>147</v>
      </c>
      <c r="G54" s="235"/>
      <c r="H54" s="235"/>
      <c r="I54" s="235"/>
      <c r="J54" s="235"/>
      <c r="K54" s="235"/>
      <c r="L54" s="275"/>
    </row>
    <row r="55" s="278" customFormat="true" ht="34.5" hidden="false" customHeight="true" outlineLevel="0" collapsed="false">
      <c r="A55" s="334" t="s">
        <v>148</v>
      </c>
      <c r="B55" s="334"/>
      <c r="C55" s="335" t="s">
        <v>67</v>
      </c>
      <c r="D55" s="319" t="s">
        <v>60</v>
      </c>
      <c r="E55" s="280" t="n">
        <f aca="false">IF(D55=$N$6,1,IF(D55=$N$5,2,IF(D55=$N$4,3,IF(D55=$N$3,4,"n/a"))))</f>
        <v>2</v>
      </c>
      <c r="F55" s="348" t="s">
        <v>149</v>
      </c>
      <c r="G55" s="348"/>
      <c r="H55" s="348"/>
      <c r="I55" s="348"/>
      <c r="J55" s="348"/>
      <c r="K55" s="348"/>
      <c r="L55" s="275"/>
    </row>
    <row r="56" s="288" customFormat="true" ht="28.5" hidden="false" customHeight="true" outlineLevel="0" collapsed="false">
      <c r="A56" s="358"/>
      <c r="B56" s="358"/>
      <c r="C56" s="341" t="s">
        <v>71</v>
      </c>
      <c r="D56" s="267" t="str">
        <f aca="false">IF(E56&lt;1.5,"Low",IF(E56&lt;2.5,"Moderate",IF(E56&lt;3.5,"Substantial",IF(E56&lt;4.5,"High","n/a"))))</f>
        <v>Substantial</v>
      </c>
      <c r="E56" s="268" t="n">
        <f aca="false">IF(COUNT(E51:E55)=0,"n/a",AVERAGE(E51:E55))</f>
        <v>2.8</v>
      </c>
      <c r="F56" s="269" t="n">
        <f aca="false">E56</f>
        <v>2.8</v>
      </c>
      <c r="G56" s="247"/>
      <c r="H56" s="270" t="s">
        <v>72</v>
      </c>
      <c r="I56" s="249" t="str">
        <f aca="false">D56</f>
        <v>Substantial</v>
      </c>
      <c r="J56" s="271" t="n">
        <f aca="false">IF(I56=$N$7,"n/a",IF(AND(I56=$N$5,D56=$N$6),1.5,IF(AND(I56=$N$4,D56=$N$5),2.5,IF(AND(I56=$N$3,D56=$N$4),3.5,IF(AND(I56=$N$6,D56=$N$5),1.49,IF(AND(I56=$N$5,D56=$N$4),2.49,IF(AND(I56=$N$4,D56=$N$3),3.49,E56)))))))</f>
        <v>2.8</v>
      </c>
      <c r="K56" s="283" t="s">
        <v>150</v>
      </c>
      <c r="L56" s="227"/>
    </row>
    <row r="57" s="72" customFormat="true" ht="19.5" hidden="false" customHeight="true" outlineLevel="0" collapsed="false">
      <c r="A57" s="344" t="s">
        <v>151</v>
      </c>
      <c r="B57" s="359"/>
      <c r="C57" s="360"/>
      <c r="D57" s="361"/>
      <c r="E57" s="361"/>
      <c r="F57" s="361"/>
      <c r="G57" s="361"/>
      <c r="H57" s="361"/>
      <c r="I57" s="361"/>
      <c r="J57" s="361"/>
      <c r="K57" s="361"/>
      <c r="L57" s="227"/>
    </row>
    <row r="58" s="278" customFormat="true" ht="32.25" hidden="false" customHeight="true" outlineLevel="0" collapsed="false">
      <c r="A58" s="334" t="s">
        <v>152</v>
      </c>
      <c r="B58" s="334"/>
      <c r="C58" s="335" t="s">
        <v>67</v>
      </c>
      <c r="D58" s="257" t="s">
        <v>34</v>
      </c>
      <c r="E58" s="276" t="n">
        <f aca="false">IF(D58=$N$6,1,IF(D58=$N$5,2,IF(D58=$N$4,3,IF(D58=$N$3,4,"n/a"))))</f>
        <v>4</v>
      </c>
      <c r="F58" s="362" t="s">
        <v>153</v>
      </c>
      <c r="G58" s="362"/>
      <c r="H58" s="362"/>
      <c r="I58" s="362"/>
      <c r="J58" s="362"/>
      <c r="K58" s="362"/>
      <c r="L58" s="275"/>
    </row>
    <row r="59" s="278" customFormat="true" ht="32.25" hidden="false" customHeight="true" outlineLevel="0" collapsed="false">
      <c r="A59" s="334" t="s">
        <v>154</v>
      </c>
      <c r="B59" s="334"/>
      <c r="C59" s="335" t="s">
        <v>67</v>
      </c>
      <c r="D59" s="233" t="s">
        <v>34</v>
      </c>
      <c r="E59" s="234" t="n">
        <f aca="false">IF(D59=$N$6,1,IF(D59=$N$5,2,IF(D59=$N$4,3,IF(D59=$N$3,4,"n/a"))))</f>
        <v>4</v>
      </c>
      <c r="F59" s="235" t="s">
        <v>155</v>
      </c>
      <c r="G59" s="235"/>
      <c r="H59" s="235"/>
      <c r="I59" s="235"/>
      <c r="J59" s="235"/>
      <c r="K59" s="235"/>
      <c r="L59" s="275"/>
    </row>
    <row r="60" s="278" customFormat="true" ht="48.75" hidden="false" customHeight="true" outlineLevel="0" collapsed="false">
      <c r="A60" s="334" t="s">
        <v>156</v>
      </c>
      <c r="B60" s="334"/>
      <c r="C60" s="335" t="s">
        <v>67</v>
      </c>
      <c r="D60" s="233" t="s">
        <v>60</v>
      </c>
      <c r="E60" s="234" t="n">
        <f aca="false">IF(D60=$N$6,1,IF(D60=$N$5,2,IF(D60=$N$4,3,IF(D60=$N$3,4,"n/a"))))</f>
        <v>2</v>
      </c>
      <c r="F60" s="235" t="s">
        <v>157</v>
      </c>
      <c r="G60" s="235"/>
      <c r="H60" s="235"/>
      <c r="I60" s="235"/>
      <c r="J60" s="235"/>
      <c r="K60" s="235"/>
      <c r="L60" s="363"/>
    </row>
    <row r="61" s="278" customFormat="true" ht="21" hidden="false" customHeight="true" outlineLevel="0" collapsed="false">
      <c r="A61" s="337" t="s">
        <v>158</v>
      </c>
      <c r="B61" s="337"/>
      <c r="C61" s="349" t="s">
        <v>67</v>
      </c>
      <c r="D61" s="281" t="s">
        <v>60</v>
      </c>
      <c r="E61" s="239" t="n">
        <f aca="false">IF(D61=$N$6,1,IF(D61=$N$5,2,IF(D61=$N$4,3,IF(D61=$N$3,4,"n/a"))))</f>
        <v>2</v>
      </c>
      <c r="F61" s="240" t="s">
        <v>159</v>
      </c>
      <c r="G61" s="240"/>
      <c r="H61" s="240"/>
      <c r="I61" s="240"/>
      <c r="J61" s="240"/>
      <c r="K61" s="240"/>
      <c r="L61" s="275"/>
    </row>
    <row r="62" s="288" customFormat="true" ht="28.5" hidden="false" customHeight="true" outlineLevel="0" collapsed="false">
      <c r="A62" s="364"/>
      <c r="B62" s="364"/>
      <c r="C62" s="341" t="s">
        <v>71</v>
      </c>
      <c r="D62" s="267" t="str">
        <f aca="false">IF(E62&lt;1.5,"Low",IF(E62&lt;2.5,"Moderate",IF(E62&lt;3.5,"Substantial",IF(E62&lt;4.5,"High","n/a"))))</f>
        <v>Substantial</v>
      </c>
      <c r="E62" s="268" t="n">
        <f aca="false">IF(COUNT(E58:E61)=0,"n/a",AVERAGE(E58:E61))</f>
        <v>3</v>
      </c>
      <c r="F62" s="246" t="n">
        <f aca="false">E62</f>
        <v>3</v>
      </c>
      <c r="G62" s="365"/>
      <c r="H62" s="248" t="s">
        <v>72</v>
      </c>
      <c r="I62" s="350" t="str">
        <f aca="false">D62</f>
        <v>Substantial</v>
      </c>
      <c r="J62" s="250" t="n">
        <f aca="false">IF(I62=$N$7,"n/a",IF(AND(I62=$N$5,D62=$N$6),1.5,IF(AND(I62=$N$4,D62=$N$5),2.5,IF(AND(I62=$N$3,D62=$N$4),3.5,IF(AND(I62=$N$6,D62=$N$5),1.49,IF(AND(I62=$N$5,D62=$N$4),2.49,IF(AND(I62=$N$4,D62=$N$3),3.49,E62)))))))</f>
        <v>3</v>
      </c>
      <c r="K62" s="300" t="s">
        <v>160</v>
      </c>
      <c r="L62" s="227"/>
    </row>
    <row r="63" s="72" customFormat="true" ht="21.75" hidden="false" customHeight="true" outlineLevel="0" collapsed="false">
      <c r="A63" s="366" t="s">
        <v>161</v>
      </c>
      <c r="B63" s="333"/>
      <c r="C63" s="359"/>
      <c r="D63" s="333"/>
      <c r="E63" s="360"/>
      <c r="F63" s="360"/>
      <c r="G63" s="360"/>
      <c r="H63" s="360"/>
      <c r="I63" s="360"/>
      <c r="J63" s="360"/>
      <c r="K63" s="367"/>
      <c r="L63" s="227"/>
    </row>
    <row r="64" s="372" customFormat="true" ht="47.25" hidden="false" customHeight="true" outlineLevel="0" collapsed="false">
      <c r="A64" s="368" t="s">
        <v>162</v>
      </c>
      <c r="B64" s="368"/>
      <c r="C64" s="335" t="s">
        <v>163</v>
      </c>
      <c r="D64" s="369" t="s">
        <v>56</v>
      </c>
      <c r="E64" s="370" t="n">
        <f aca="false">IF(D64=$N$6,1,IF(D64=$N$5,2,IF(D64=$N$4,3,IF(D64=$N$3,4,"n/a"))))</f>
        <v>3</v>
      </c>
      <c r="F64" s="308" t="s">
        <v>164</v>
      </c>
      <c r="G64" s="308"/>
      <c r="H64" s="308"/>
      <c r="I64" s="308"/>
      <c r="J64" s="308"/>
      <c r="K64" s="308"/>
      <c r="L64" s="371"/>
      <c r="S64" s="373"/>
    </row>
    <row r="65" s="372" customFormat="true" ht="48.75" hidden="false" customHeight="true" outlineLevel="0" collapsed="false">
      <c r="A65" s="374" t="s">
        <v>165</v>
      </c>
      <c r="B65" s="374"/>
      <c r="C65" s="338" t="s">
        <v>67</v>
      </c>
      <c r="D65" s="297" t="s">
        <v>58</v>
      </c>
      <c r="E65" s="280" t="n">
        <f aca="false">IF(D65=$N$6,1,IF(D65=$N$5,2,IF(D65=$N$4,3,IF(D65=$N$3,4,"n/a"))))</f>
        <v>1</v>
      </c>
      <c r="F65" s="240" t="s">
        <v>166</v>
      </c>
      <c r="G65" s="240"/>
      <c r="H65" s="240"/>
      <c r="I65" s="240"/>
      <c r="J65" s="240"/>
      <c r="K65" s="240"/>
      <c r="L65" s="371"/>
      <c r="S65" s="373"/>
    </row>
    <row r="66" s="372" customFormat="true" ht="30" hidden="false" customHeight="true" outlineLevel="0" collapsed="false">
      <c r="A66" s="375"/>
      <c r="B66" s="375"/>
      <c r="C66" s="341" t="s">
        <v>71</v>
      </c>
      <c r="D66" s="267" t="str">
        <f aca="false">IF(E66&lt;1.5,"Low",IF(E66&lt;2.5,"Moderate",IF(E66&lt;3.5,"Substantial",IF(E66&lt;4.5,"High","n/a"))))</f>
        <v>Moderate</v>
      </c>
      <c r="E66" s="268" t="n">
        <f aca="false">IF(COUNT(E64:E65)=0,"n/a",AVERAGE(E64:E65))</f>
        <v>2</v>
      </c>
      <c r="F66" s="246" t="n">
        <f aca="false">E66</f>
        <v>2</v>
      </c>
      <c r="G66" s="247"/>
      <c r="H66" s="248" t="s">
        <v>72</v>
      </c>
      <c r="I66" s="350" t="str">
        <f aca="false">D66</f>
        <v>Moderate</v>
      </c>
      <c r="J66" s="250" t="n">
        <f aca="false">IF(I66=$N$7,"n/a",IF(AND(I66=$N$5,D66=$N$6),1.5,IF(AND(I66=$N$4,D66=$N$5),2.5,IF(AND(I66=$N$3,D66=$N$4),3.5,IF(AND(I66=$N$6,D66=$N$5),1.49,IF(AND(I66=$N$5,D66=$N$4),2.49,IF(AND(I66=$N$4,D66=$N$3),3.49,E66)))))))</f>
        <v>2</v>
      </c>
      <c r="K66" s="376" t="s">
        <v>167</v>
      </c>
      <c r="L66" s="377"/>
      <c r="S66" s="373"/>
    </row>
    <row r="67" s="382" customFormat="true" ht="24.75" hidden="false" customHeight="true" outlineLevel="0" collapsed="false">
      <c r="A67" s="378" t="s">
        <v>168</v>
      </c>
      <c r="B67" s="379"/>
      <c r="C67" s="380"/>
      <c r="D67" s="380"/>
      <c r="E67" s="380"/>
      <c r="F67" s="380"/>
      <c r="G67" s="380"/>
      <c r="H67" s="380"/>
      <c r="I67" s="380"/>
      <c r="J67" s="380"/>
      <c r="K67" s="381"/>
      <c r="L67" s="260" t="s">
        <v>77</v>
      </c>
      <c r="Q67" s="383"/>
    </row>
    <row r="68" s="389" customFormat="true" ht="23.25" hidden="false" customHeight="true" outlineLevel="0" collapsed="false">
      <c r="A68" s="384" t="s">
        <v>169</v>
      </c>
      <c r="B68" s="385"/>
      <c r="C68" s="386"/>
      <c r="D68" s="387"/>
      <c r="E68" s="387"/>
      <c r="F68" s="387"/>
      <c r="G68" s="387"/>
      <c r="H68" s="387"/>
      <c r="I68" s="387"/>
      <c r="J68" s="387"/>
      <c r="K68" s="388"/>
      <c r="L68" s="371"/>
    </row>
    <row r="69" s="389" customFormat="true" ht="24.75" hidden="false" customHeight="true" outlineLevel="0" collapsed="false">
      <c r="A69" s="390" t="s">
        <v>170</v>
      </c>
      <c r="B69" s="390"/>
      <c r="C69" s="391" t="s">
        <v>124</v>
      </c>
      <c r="D69" s="392" t="s">
        <v>34</v>
      </c>
      <c r="E69" s="234" t="n">
        <f aca="false">IF(D69=$N$6,1,IF(D69=$N$5,2,IF(D69=$N$4,3,IF(D69=$N$3,4,"n/a"))))</f>
        <v>4</v>
      </c>
      <c r="F69" s="393" t="s">
        <v>171</v>
      </c>
      <c r="G69" s="393"/>
      <c r="H69" s="393"/>
      <c r="I69" s="393"/>
      <c r="J69" s="393"/>
      <c r="K69" s="393"/>
      <c r="L69" s="260" t="s">
        <v>77</v>
      </c>
    </row>
    <row r="70" s="389" customFormat="true" ht="33.75" hidden="false" customHeight="true" outlineLevel="0" collapsed="false">
      <c r="A70" s="394" t="s">
        <v>172</v>
      </c>
      <c r="B70" s="394"/>
      <c r="C70" s="395" t="s">
        <v>173</v>
      </c>
      <c r="D70" s="297" t="s">
        <v>56</v>
      </c>
      <c r="E70" s="239" t="n">
        <f aca="false">IF(D70=$N$6,1,IF(D70=$N$5,2,IF(D70=$N$4,3,IF(D70=$N$3,4,"n/a"))))</f>
        <v>3</v>
      </c>
      <c r="F70" s="396" t="s">
        <v>174</v>
      </c>
      <c r="G70" s="396"/>
      <c r="H70" s="396"/>
      <c r="I70" s="396"/>
      <c r="J70" s="396"/>
      <c r="K70" s="396"/>
      <c r="L70" s="260" t="s">
        <v>77</v>
      </c>
    </row>
    <row r="71" s="389" customFormat="true" ht="27" hidden="false" customHeight="true" outlineLevel="0" collapsed="false">
      <c r="A71" s="397"/>
      <c r="B71" s="397"/>
      <c r="C71" s="398" t="s">
        <v>71</v>
      </c>
      <c r="D71" s="399" t="str">
        <f aca="false">IF(E71&lt;1.5,"Low",IF(E71&lt;2.5,"Moderate",IF(E71&lt;3.5,"Substantial",IF(E71&lt;4.5,"High","n/a"))))</f>
        <v>High</v>
      </c>
      <c r="E71" s="268" t="n">
        <f aca="false">IF(COUNT(E69:E70)=0,"n/a",AVERAGE(E69:E70))</f>
        <v>3.5</v>
      </c>
      <c r="F71" s="269" t="n">
        <f aca="false">E71</f>
        <v>3.5</v>
      </c>
      <c r="G71" s="247"/>
      <c r="H71" s="270" t="s">
        <v>72</v>
      </c>
      <c r="I71" s="249" t="str">
        <f aca="false">D71</f>
        <v>High</v>
      </c>
      <c r="J71" s="271" t="n">
        <f aca="false">IF(I71=$N$7,"n/a",IF(AND(I71=$N$5,D71=$N$6),1.5,IF(AND(I71=$N$4,D71=$N$5),2.5,IF(AND(I71=$N$3,D71=$N$4),3.5,IF(AND(I71=$N$6,D71=$N$5),1.49,IF(AND(I71=$N$5,D71=$N$4),2.49,IF(AND(I71=$N$4,D71=$N$3),3.49,E71)))))))</f>
        <v>3.5</v>
      </c>
      <c r="K71" s="272" t="s">
        <v>175</v>
      </c>
      <c r="L71" s="371"/>
    </row>
    <row r="72" s="389" customFormat="true" ht="20.25" hidden="false" customHeight="true" outlineLevel="0" collapsed="false">
      <c r="A72" s="400" t="s">
        <v>176</v>
      </c>
      <c r="B72" s="386"/>
      <c r="C72" s="387"/>
      <c r="D72" s="401"/>
      <c r="E72" s="402"/>
      <c r="F72" s="387"/>
      <c r="G72" s="387"/>
      <c r="H72" s="387"/>
      <c r="I72" s="387"/>
      <c r="J72" s="387"/>
      <c r="K72" s="388"/>
      <c r="L72" s="371"/>
    </row>
    <row r="73" s="389" customFormat="true" ht="36" hidden="false" customHeight="true" outlineLevel="0" collapsed="false">
      <c r="A73" s="403" t="s">
        <v>177</v>
      </c>
      <c r="B73" s="403"/>
      <c r="C73" s="404" t="s">
        <v>67</v>
      </c>
      <c r="D73" s="319" t="s">
        <v>56</v>
      </c>
      <c r="E73" s="234" t="n">
        <f aca="false">IF(D73=$N$6,1,IF(D73=$N$5,2,IF(D73=$N$4,3,IF(D73=$N$3,4,"n/a"))))</f>
        <v>3</v>
      </c>
      <c r="F73" s="405" t="s">
        <v>178</v>
      </c>
      <c r="G73" s="405"/>
      <c r="H73" s="405"/>
      <c r="I73" s="405"/>
      <c r="J73" s="405"/>
      <c r="K73" s="405"/>
      <c r="L73" s="260"/>
    </row>
    <row r="74" s="389" customFormat="true" ht="33.75" hidden="false" customHeight="true" outlineLevel="0" collapsed="false">
      <c r="A74" s="394" t="s">
        <v>179</v>
      </c>
      <c r="B74" s="394"/>
      <c r="C74" s="406" t="s">
        <v>67</v>
      </c>
      <c r="D74" s="238" t="s">
        <v>60</v>
      </c>
      <c r="E74" s="239" t="n">
        <f aca="false">IF(D74=$N$6,1,IF(D74=$N$5,2,IF(D74=$N$4,3,IF(D74=$N$3,4,"n/a"))))</f>
        <v>2</v>
      </c>
      <c r="F74" s="407" t="s">
        <v>180</v>
      </c>
      <c r="G74" s="407"/>
      <c r="H74" s="407"/>
      <c r="I74" s="407"/>
      <c r="J74" s="407"/>
      <c r="K74" s="407"/>
      <c r="L74" s="260" t="s">
        <v>77</v>
      </c>
    </row>
    <row r="75" s="389" customFormat="true" ht="25.5" hidden="false" customHeight="true" outlineLevel="0" collapsed="false">
      <c r="A75" s="408"/>
      <c r="B75" s="408"/>
      <c r="C75" s="409" t="s">
        <v>71</v>
      </c>
      <c r="D75" s="267" t="str">
        <f aca="false">IF(E75&lt;1.5,"Low",IF(E75&lt;2.5,"Moderate",IF(E75&lt;3.5,"Substantial",IF(E75&lt;4.5,"High","n/a"))))</f>
        <v>Substantial</v>
      </c>
      <c r="E75" s="268" t="n">
        <f aca="false">IF(COUNT(E73:E74)=0,"n/a",AVERAGE(E73:E74))</f>
        <v>2.5</v>
      </c>
      <c r="F75" s="246" t="n">
        <f aca="false">E75</f>
        <v>2.5</v>
      </c>
      <c r="G75" s="247"/>
      <c r="H75" s="248" t="s">
        <v>72</v>
      </c>
      <c r="I75" s="350" t="str">
        <f aca="false">D75</f>
        <v>Substantial</v>
      </c>
      <c r="J75" s="250" t="n">
        <f aca="false">IF(I75=$N$7,"n/a",IF(AND(I75=$N$5,D75=$N$6),1.5,IF(AND(I75=$N$4,D75=$N$5),2.5,IF(AND(I75=$N$3,D75=$N$4),3.5,IF(AND(I75=$N$6,D75=$N$5),1.49,IF(AND(I75=$N$5,D75=$N$4),2.49,IF(AND(I75=$N$4,D75=$N$3),3.49,E75)))))))</f>
        <v>2.5</v>
      </c>
      <c r="K75" s="251" t="s">
        <v>181</v>
      </c>
      <c r="L75" s="371"/>
    </row>
    <row r="76" s="389" customFormat="true" ht="21" hidden="false" customHeight="true" outlineLevel="0" collapsed="false">
      <c r="A76" s="384" t="s">
        <v>182</v>
      </c>
      <c r="B76" s="385"/>
      <c r="C76" s="401"/>
      <c r="D76" s="401"/>
      <c r="E76" s="401"/>
      <c r="F76" s="401"/>
      <c r="G76" s="401"/>
      <c r="H76" s="401"/>
      <c r="I76" s="401"/>
      <c r="J76" s="401"/>
      <c r="K76" s="410"/>
      <c r="L76" s="371"/>
    </row>
    <row r="77" s="389" customFormat="true" ht="35.25" hidden="false" customHeight="true" outlineLevel="0" collapsed="false">
      <c r="A77" s="390" t="s">
        <v>183</v>
      </c>
      <c r="B77" s="390"/>
      <c r="C77" s="411" t="s">
        <v>67</v>
      </c>
      <c r="D77" s="319" t="s">
        <v>60</v>
      </c>
      <c r="E77" s="234" t="n">
        <f aca="false">IF(D77=$N$6,1,IF(D77=$N$5,2,IF(D77=$N$4,3,IF(D77=$N$3,4,"n/a"))))</f>
        <v>2</v>
      </c>
      <c r="F77" s="393" t="s">
        <v>184</v>
      </c>
      <c r="G77" s="393"/>
      <c r="H77" s="393"/>
      <c r="I77" s="393"/>
      <c r="J77" s="393"/>
      <c r="K77" s="393"/>
      <c r="L77" s="371"/>
    </row>
    <row r="78" s="389" customFormat="true" ht="26.25" hidden="false" customHeight="true" outlineLevel="0" collapsed="false">
      <c r="A78" s="412" t="s">
        <v>185</v>
      </c>
      <c r="B78" s="412"/>
      <c r="C78" s="404" t="s">
        <v>67</v>
      </c>
      <c r="D78" s="233" t="s">
        <v>60</v>
      </c>
      <c r="E78" s="234" t="n">
        <f aca="false">IF(D78=$N$6,1,IF(D78=$N$5,2,IF(D78=$N$4,3,IF(D78=$N$3,4,"n/a"))))</f>
        <v>2</v>
      </c>
      <c r="F78" s="396" t="s">
        <v>186</v>
      </c>
      <c r="G78" s="396"/>
      <c r="H78" s="396"/>
      <c r="I78" s="396"/>
      <c r="J78" s="396"/>
      <c r="K78" s="396"/>
      <c r="L78" s="260" t="s">
        <v>77</v>
      </c>
    </row>
    <row r="79" s="389" customFormat="true" ht="24" hidden="false" customHeight="true" outlineLevel="0" collapsed="false">
      <c r="A79" s="412" t="s">
        <v>187</v>
      </c>
      <c r="B79" s="412"/>
      <c r="C79" s="413" t="s">
        <v>163</v>
      </c>
      <c r="D79" s="238" t="s">
        <v>34</v>
      </c>
      <c r="E79" s="239" t="n">
        <f aca="false">IF(D79=$N$6,1,IF(D79=$N$5,2,IF(D79=$N$4,3,IF(D79=$N$3,4,"n/a"))))</f>
        <v>4</v>
      </c>
      <c r="F79" s="396" t="s">
        <v>188</v>
      </c>
      <c r="G79" s="396"/>
      <c r="H79" s="396"/>
      <c r="I79" s="396"/>
      <c r="J79" s="396"/>
      <c r="K79" s="396"/>
      <c r="L79" s="260" t="s">
        <v>77</v>
      </c>
    </row>
    <row r="80" s="389" customFormat="true" ht="27.75" hidden="false" customHeight="true" outlineLevel="0" collapsed="false">
      <c r="A80" s="408"/>
      <c r="B80" s="408"/>
      <c r="C80" s="409" t="s">
        <v>71</v>
      </c>
      <c r="D80" s="267" t="str">
        <f aca="false">IF(E80&lt;1.5,"Low",IF(E80&lt;2.5,"Moderate",IF(E80&lt;3.5,"Substantial",IF(E80&lt;4.5,"High","n/a"))))</f>
        <v>Substantial</v>
      </c>
      <c r="E80" s="268" t="n">
        <f aca="false">IF(COUNT(E77:E79)=0,"n/a",AVERAGE(E77:E79))</f>
        <v>2.66666666666667</v>
      </c>
      <c r="F80" s="269" t="n">
        <f aca="false">E80</f>
        <v>2.66666666666667</v>
      </c>
      <c r="G80" s="247"/>
      <c r="H80" s="270" t="s">
        <v>72</v>
      </c>
      <c r="I80" s="249" t="str">
        <f aca="false">D80</f>
        <v>Substantial</v>
      </c>
      <c r="J80" s="271" t="n">
        <f aca="false">IF(I80=$N$7,"n/a",IF(AND(I80=$N$5,D80=$N$6),1.5,IF(AND(I80=$N$4,D80=$N$5),2.5,IF(AND(I80=$N$3,D80=$N$4),3.5,IF(AND(I80=$N$6,D80=$N$5),1.49,IF(AND(I80=$N$5,D80=$N$4),2.49,IF(AND(I80=$N$4,D80=$N$3),3.49,E80)))))))</f>
        <v>2.66666666666667</v>
      </c>
      <c r="K80" s="283" t="s">
        <v>189</v>
      </c>
      <c r="L80" s="371"/>
    </row>
    <row r="81" s="389" customFormat="true" ht="21" hidden="false" customHeight="true" outlineLevel="0" collapsed="false">
      <c r="A81" s="414" t="s">
        <v>190</v>
      </c>
      <c r="B81" s="401"/>
      <c r="C81" s="401"/>
      <c r="D81" s="401"/>
      <c r="E81" s="401"/>
      <c r="F81" s="401"/>
      <c r="G81" s="401"/>
      <c r="H81" s="401"/>
      <c r="I81" s="401"/>
      <c r="J81" s="401"/>
      <c r="K81" s="410"/>
      <c r="L81" s="371"/>
    </row>
    <row r="82" s="389" customFormat="true" ht="34.5" hidden="false" customHeight="true" outlineLevel="0" collapsed="false">
      <c r="A82" s="390" t="s">
        <v>191</v>
      </c>
      <c r="B82" s="390"/>
      <c r="C82" s="411" t="s">
        <v>67</v>
      </c>
      <c r="D82" s="319" t="s">
        <v>56</v>
      </c>
      <c r="E82" s="234" t="n">
        <f aca="false">IF(D82=$N$6,1,IF(D82=$N$5,2,IF(D82=$N$4,3,IF(D82=$N$3,4,"n/a"))))</f>
        <v>3</v>
      </c>
      <c r="F82" s="393" t="s">
        <v>192</v>
      </c>
      <c r="G82" s="393"/>
      <c r="H82" s="393"/>
      <c r="I82" s="393"/>
      <c r="J82" s="393"/>
      <c r="K82" s="393"/>
      <c r="L82" s="371"/>
    </row>
    <row r="83" s="389" customFormat="true" ht="27.75" hidden="false" customHeight="true" outlineLevel="0" collapsed="false">
      <c r="A83" s="394" t="s">
        <v>193</v>
      </c>
      <c r="B83" s="394"/>
      <c r="C83" s="413" t="s">
        <v>67</v>
      </c>
      <c r="D83" s="238" t="s">
        <v>60</v>
      </c>
      <c r="E83" s="239" t="n">
        <f aca="false">IF(D83=$N$6,1,IF(D83=$N$5,2,IF(D83=$N$4,3,IF(D83=$N$3,4,"n/a"))))</f>
        <v>2</v>
      </c>
      <c r="F83" s="407" t="s">
        <v>194</v>
      </c>
      <c r="G83" s="407"/>
      <c r="H83" s="407"/>
      <c r="I83" s="407"/>
      <c r="J83" s="407"/>
      <c r="K83" s="407"/>
      <c r="L83" s="260" t="s">
        <v>77</v>
      </c>
      <c r="Q83" s="415"/>
    </row>
    <row r="84" s="389" customFormat="true" ht="26.25" hidden="false" customHeight="true" outlineLevel="0" collapsed="false">
      <c r="A84" s="416"/>
      <c r="B84" s="417"/>
      <c r="C84" s="398" t="s">
        <v>71</v>
      </c>
      <c r="D84" s="267" t="str">
        <f aca="false">IF(E84&lt;1.5,"Low",IF(E84&lt;2.5,"Moderate",IF(E84&lt;3.5,"Substantial",IF(E84&lt;4.5,"High","n/a"))))</f>
        <v>Substantial</v>
      </c>
      <c r="E84" s="268" t="n">
        <f aca="false">IF(COUNT(E82:E83)=0,"n/a",AVERAGE(E82:E83))</f>
        <v>2.5</v>
      </c>
      <c r="F84" s="246" t="n">
        <f aca="false">E84</f>
        <v>2.5</v>
      </c>
      <c r="G84" s="418"/>
      <c r="H84" s="419" t="s">
        <v>72</v>
      </c>
      <c r="I84" s="350" t="str">
        <f aca="false">D84</f>
        <v>Substantial</v>
      </c>
      <c r="J84" s="250" t="n">
        <f aca="false">IF(I84=$N$7,"n/a",IF(AND(I84=$N$5,D84=$N$6),1.5,IF(AND(I84=$N$4,D84=$N$5),2.5,IF(AND(I84=$N$3,D84=$N$4),3.5,IF(AND(I84=$N$6,D84=$N$5),1.49,IF(AND(I84=$N$5,D84=$N$4),2.49,IF(AND(I84=$N$4,D84=$N$3),3.49,E84)))))))</f>
        <v>2.5</v>
      </c>
      <c r="K84" s="300" t="s">
        <v>195</v>
      </c>
      <c r="L84" s="371"/>
      <c r="Q84" s="420"/>
    </row>
    <row r="85" s="389" customFormat="true" ht="26.25" hidden="false" customHeight="true" outlineLevel="0" collapsed="false">
      <c r="A85" s="421" t="s">
        <v>196</v>
      </c>
      <c r="B85" s="422"/>
      <c r="C85" s="422"/>
      <c r="D85" s="422"/>
      <c r="E85" s="422"/>
      <c r="F85" s="422"/>
      <c r="G85" s="422"/>
      <c r="H85" s="422"/>
      <c r="I85" s="422"/>
      <c r="J85" s="422"/>
      <c r="K85" s="422"/>
      <c r="L85" s="371"/>
      <c r="Q85" s="420"/>
    </row>
    <row r="86" s="389" customFormat="true" ht="21.75" hidden="false" customHeight="true" outlineLevel="0" collapsed="false">
      <c r="A86" s="423" t="s">
        <v>197</v>
      </c>
      <c r="B86" s="424"/>
      <c r="C86" s="424"/>
      <c r="D86" s="424"/>
      <c r="E86" s="424"/>
      <c r="F86" s="424"/>
      <c r="G86" s="424"/>
      <c r="H86" s="424"/>
      <c r="I86" s="424"/>
      <c r="J86" s="424"/>
      <c r="K86" s="425"/>
      <c r="L86" s="371"/>
      <c r="Q86" s="420"/>
    </row>
    <row r="87" s="389" customFormat="true" ht="33.75" hidden="false" customHeight="true" outlineLevel="0" collapsed="false">
      <c r="A87" s="426" t="s">
        <v>198</v>
      </c>
      <c r="B87" s="426"/>
      <c r="C87" s="427" t="s">
        <v>67</v>
      </c>
      <c r="D87" s="392" t="s">
        <v>56</v>
      </c>
      <c r="E87" s="428" t="n">
        <f aca="false">IF(D87=$N$6,1,IF(D87=$N$5,2,IF(D87=$N$4,3,IF(D87=$N$3,4,"n/a"))))</f>
        <v>3</v>
      </c>
      <c r="F87" s="393" t="s">
        <v>199</v>
      </c>
      <c r="G87" s="393"/>
      <c r="H87" s="393"/>
      <c r="I87" s="393"/>
      <c r="J87" s="393"/>
      <c r="K87" s="393"/>
      <c r="L87" s="371"/>
      <c r="Q87" s="420"/>
    </row>
    <row r="88" s="389" customFormat="true" ht="33.75" hidden="false" customHeight="true" outlineLevel="0" collapsed="false">
      <c r="A88" s="426" t="s">
        <v>200</v>
      </c>
      <c r="B88" s="426"/>
      <c r="C88" s="427" t="s">
        <v>67</v>
      </c>
      <c r="D88" s="392" t="s">
        <v>60</v>
      </c>
      <c r="E88" s="428" t="n">
        <f aca="false">IF(D88=$N$6,1,IF(D88=$N$5,2,IF(D88=$N$4,3,IF(D88=$N$3,4,"n/a"))))</f>
        <v>2</v>
      </c>
      <c r="F88" s="393" t="s">
        <v>201</v>
      </c>
      <c r="G88" s="393"/>
      <c r="H88" s="393"/>
      <c r="I88" s="393"/>
      <c r="J88" s="393"/>
      <c r="K88" s="393"/>
      <c r="L88" s="260" t="s">
        <v>77</v>
      </c>
      <c r="Q88" s="420"/>
    </row>
    <row r="89" s="389" customFormat="true" ht="30.75" hidden="false" customHeight="true" outlineLevel="0" collapsed="false">
      <c r="A89" s="426" t="s">
        <v>202</v>
      </c>
      <c r="B89" s="426"/>
      <c r="C89" s="427" t="s">
        <v>67</v>
      </c>
      <c r="D89" s="392" t="s">
        <v>60</v>
      </c>
      <c r="E89" s="428" t="n">
        <f aca="false">IF(D89=$N$6,1,IF(D89=$N$5,2,IF(D89=$N$4,3,IF(D89=$N$3,4,"n/a"))))</f>
        <v>2</v>
      </c>
      <c r="F89" s="393" t="s">
        <v>203</v>
      </c>
      <c r="G89" s="393"/>
      <c r="H89" s="393"/>
      <c r="I89" s="393"/>
      <c r="J89" s="393"/>
      <c r="K89" s="393"/>
      <c r="L89" s="371"/>
      <c r="Q89" s="420"/>
    </row>
    <row r="90" s="389" customFormat="true" ht="45.75" hidden="false" customHeight="true" outlineLevel="0" collapsed="false">
      <c r="A90" s="426" t="s">
        <v>204</v>
      </c>
      <c r="B90" s="426"/>
      <c r="C90" s="427" t="s">
        <v>67</v>
      </c>
      <c r="D90" s="392" t="s">
        <v>58</v>
      </c>
      <c r="E90" s="428" t="n">
        <f aca="false">IF(D90=$N$6,1,IF(D90=$N$5,2,IF(D90=$N$4,3,IF(D90=$N$3,4,"n/a"))))</f>
        <v>1</v>
      </c>
      <c r="F90" s="393" t="s">
        <v>205</v>
      </c>
      <c r="G90" s="393"/>
      <c r="H90" s="393"/>
      <c r="I90" s="393"/>
      <c r="J90" s="393"/>
      <c r="K90" s="393"/>
      <c r="L90" s="371"/>
      <c r="Q90" s="420"/>
    </row>
    <row r="91" s="389" customFormat="true" ht="26.25" hidden="false" customHeight="true" outlineLevel="0" collapsed="false">
      <c r="A91" s="429"/>
      <c r="B91" s="429"/>
      <c r="C91" s="430" t="s">
        <v>71</v>
      </c>
      <c r="D91" s="267" t="str">
        <f aca="false">IF(E91&lt;1.5,"Low",IF(E91&lt;2.5,"Moderate",IF(E91&lt;3.5,"Substantial",IF(E91&lt;4.5,"High","n/a"))))</f>
        <v>Moderate</v>
      </c>
      <c r="E91" s="268" t="n">
        <f aca="false">IF(COUNT(E87:E90)=0,"n/a",AVERAGE(E87:E90))</f>
        <v>2</v>
      </c>
      <c r="F91" s="269" t="n">
        <f aca="false">E91</f>
        <v>2</v>
      </c>
      <c r="G91" s="418"/>
      <c r="H91" s="431" t="s">
        <v>72</v>
      </c>
      <c r="I91" s="249" t="str">
        <f aca="false">D91</f>
        <v>Moderate</v>
      </c>
      <c r="J91" s="271" t="n">
        <f aca="false">IF(I91=$N$7,"n/a",IF(AND(I91=$N$5,D91=$N$6),1.5,IF(AND(I91=$N$4,D91=$N$5),2.5,IF(AND(I91=$N$3,D91=$N$4),3.5,IF(AND(I91=$N$6,D91=$N$5),1.49,IF(AND(I91=$N$5,D91=$N$4),2.49,IF(AND(I91=$N$4,D91=$N$3),3.49,E91)))))))</f>
        <v>2</v>
      </c>
      <c r="K91" s="283" t="s">
        <v>206</v>
      </c>
      <c r="L91" s="371"/>
      <c r="Q91" s="420"/>
    </row>
    <row r="92" s="389" customFormat="true" ht="21" hidden="false" customHeight="true" outlineLevel="0" collapsed="false">
      <c r="A92" s="423" t="s">
        <v>207</v>
      </c>
      <c r="B92" s="424"/>
      <c r="C92" s="424"/>
      <c r="D92" s="424"/>
      <c r="E92" s="424"/>
      <c r="F92" s="424"/>
      <c r="G92" s="424"/>
      <c r="H92" s="424"/>
      <c r="I92" s="424"/>
      <c r="J92" s="424"/>
      <c r="K92" s="425"/>
      <c r="L92" s="371"/>
      <c r="Q92" s="420"/>
    </row>
    <row r="93" s="389" customFormat="true" ht="47.25" hidden="false" customHeight="true" outlineLevel="0" collapsed="false">
      <c r="A93" s="426" t="s">
        <v>208</v>
      </c>
      <c r="B93" s="426"/>
      <c r="C93" s="427" t="s">
        <v>67</v>
      </c>
      <c r="D93" s="319" t="s">
        <v>60</v>
      </c>
      <c r="E93" s="428" t="n">
        <f aca="false">IF(D93=$N$6,1,IF(D93=$N$5,2,IF(D93=$N$4,3,IF(D93=$N$3,4,"n/a"))))</f>
        <v>2</v>
      </c>
      <c r="F93" s="393" t="s">
        <v>209</v>
      </c>
      <c r="G93" s="393"/>
      <c r="H93" s="393"/>
      <c r="I93" s="393"/>
      <c r="J93" s="393"/>
      <c r="K93" s="393"/>
      <c r="L93" s="371"/>
      <c r="Q93" s="420"/>
    </row>
    <row r="94" s="389" customFormat="true" ht="31.5" hidden="false" customHeight="true" outlineLevel="0" collapsed="false">
      <c r="A94" s="432" t="s">
        <v>210</v>
      </c>
      <c r="B94" s="432"/>
      <c r="C94" s="433"/>
      <c r="D94" s="238" t="s">
        <v>58</v>
      </c>
      <c r="E94" s="239" t="n">
        <f aca="false">IF(D94=$N$6,1,IF(D94=$N$5,2,IF(D94=$N$4,3,IF(D94=$N$3,4,"n/a"))))</f>
        <v>1</v>
      </c>
      <c r="F94" s="434" t="s">
        <v>211</v>
      </c>
      <c r="G94" s="434"/>
      <c r="H94" s="434"/>
      <c r="I94" s="434"/>
      <c r="J94" s="434"/>
      <c r="K94" s="434"/>
      <c r="L94" s="260" t="s">
        <v>77</v>
      </c>
      <c r="Q94" s="420"/>
    </row>
    <row r="95" s="389" customFormat="true" ht="26.25" hidden="false" customHeight="true" outlineLevel="0" collapsed="false">
      <c r="A95" s="435"/>
      <c r="B95" s="435"/>
      <c r="C95" s="430" t="s">
        <v>71</v>
      </c>
      <c r="D95" s="267" t="str">
        <f aca="false">IF(E95&lt;1.5,"Low",IF(E95&lt;2.5,"Moderate",IF(E95&lt;3.5,"Substantial",IF(E95&lt;4.5,"High","n/a"))))</f>
        <v>Moderate</v>
      </c>
      <c r="E95" s="268" t="n">
        <f aca="false">IF(COUNT(E93:E94)=0,"n/a",AVERAGE(E93:E94))</f>
        <v>1.5</v>
      </c>
      <c r="F95" s="269" t="n">
        <f aca="false">E95</f>
        <v>1.5</v>
      </c>
      <c r="G95" s="247"/>
      <c r="H95" s="270" t="s">
        <v>72</v>
      </c>
      <c r="I95" s="249" t="str">
        <f aca="false">D95</f>
        <v>Moderate</v>
      </c>
      <c r="J95" s="271" t="n">
        <f aca="false">IF(I95=$N$7,"n/a",IF(AND(I95=$N$5,D95=$N$6),1.5,IF(AND(I95=$N$4,D95=$N$5),2.5,IF(AND(I95=$N$3,D95=$N$4),3.5,IF(AND(I95=$N$6,D95=$N$5),1.49,IF(AND(I95=$N$5,D95=$N$4),2.49,IF(AND(I95=$N$4,D95=$N$3),3.49,E95)))))))</f>
        <v>1.5</v>
      </c>
      <c r="K95" s="283" t="s">
        <v>212</v>
      </c>
      <c r="L95" s="371"/>
      <c r="Q95" s="420"/>
    </row>
    <row r="96" s="389" customFormat="true" ht="21" hidden="false" customHeight="true" outlineLevel="0" collapsed="false">
      <c r="A96" s="423" t="s">
        <v>213</v>
      </c>
      <c r="B96" s="424"/>
      <c r="C96" s="424"/>
      <c r="D96" s="424"/>
      <c r="E96" s="424"/>
      <c r="F96" s="424"/>
      <c r="G96" s="424"/>
      <c r="H96" s="424"/>
      <c r="I96" s="424"/>
      <c r="J96" s="424"/>
      <c r="K96" s="425"/>
      <c r="L96" s="371"/>
      <c r="Q96" s="420"/>
    </row>
    <row r="97" s="389" customFormat="true" ht="33.75" hidden="false" customHeight="true" outlineLevel="0" collapsed="false">
      <c r="A97" s="426" t="s">
        <v>214</v>
      </c>
      <c r="B97" s="426"/>
      <c r="C97" s="436" t="s">
        <v>67</v>
      </c>
      <c r="D97" s="319" t="s">
        <v>56</v>
      </c>
      <c r="E97" s="234" t="n">
        <f aca="false">IF(D97=$N$6,1,IF(D97=$N$5,2,IF(D97=$N$4,3,IF(D97=$N$3,4,"n/a"))))</f>
        <v>3</v>
      </c>
      <c r="F97" s="393" t="s">
        <v>215</v>
      </c>
      <c r="G97" s="393"/>
      <c r="H97" s="393"/>
      <c r="I97" s="393"/>
      <c r="J97" s="393"/>
      <c r="K97" s="393"/>
      <c r="L97" s="260" t="s">
        <v>77</v>
      </c>
      <c r="Q97" s="420"/>
    </row>
    <row r="98" s="389" customFormat="true" ht="33" hidden="false" customHeight="true" outlineLevel="0" collapsed="false">
      <c r="A98" s="437" t="s">
        <v>216</v>
      </c>
      <c r="B98" s="437"/>
      <c r="C98" s="436" t="s">
        <v>67</v>
      </c>
      <c r="D98" s="233" t="s">
        <v>60</v>
      </c>
      <c r="E98" s="234" t="n">
        <f aca="false">IF(D98=$N$6,1,IF(D98=$N$5,2,IF(D98=$N$4,3,IF(D98=$N$3,4,"n/a"))))</f>
        <v>2</v>
      </c>
      <c r="F98" s="405" t="s">
        <v>217</v>
      </c>
      <c r="G98" s="405"/>
      <c r="H98" s="405"/>
      <c r="I98" s="405"/>
      <c r="J98" s="405"/>
      <c r="K98" s="405"/>
      <c r="L98" s="260" t="s">
        <v>77</v>
      </c>
      <c r="P98" s="438"/>
      <c r="Q98" s="420"/>
    </row>
    <row r="99" s="389" customFormat="true" ht="31.5" hidden="false" customHeight="true" outlineLevel="0" collapsed="false">
      <c r="A99" s="439" t="s">
        <v>218</v>
      </c>
      <c r="B99" s="439"/>
      <c r="C99" s="440" t="s">
        <v>67</v>
      </c>
      <c r="D99" s="441" t="s">
        <v>34</v>
      </c>
      <c r="E99" s="442" t="n">
        <f aca="false">IF(D99=$N$6,1,IF(D99=$N$5,2,IF(D99=$N$4,3,IF(D99=$N$3,4,"n/a"))))</f>
        <v>4</v>
      </c>
      <c r="F99" s="443" t="s">
        <v>219</v>
      </c>
      <c r="G99" s="443"/>
      <c r="H99" s="443"/>
      <c r="I99" s="443"/>
      <c r="J99" s="443"/>
      <c r="K99" s="443"/>
      <c r="L99" s="371"/>
      <c r="P99" s="438"/>
      <c r="Q99" s="420"/>
    </row>
    <row r="100" s="389" customFormat="true" ht="26.25" hidden="false" customHeight="true" outlineLevel="0" collapsed="false">
      <c r="A100" s="444"/>
      <c r="B100" s="444"/>
      <c r="C100" s="430" t="s">
        <v>71</v>
      </c>
      <c r="D100" s="267" t="str">
        <f aca="false">IF(E100&lt;1.5,"Low",IF(E100&lt;2.5,"Moderate",IF(E100&lt;3.5,"Substantial",IF(E100&lt;4.5,"High","n/a"))))</f>
        <v>Substantial</v>
      </c>
      <c r="E100" s="268" t="n">
        <f aca="false">IF(COUNT(E97:E99)=0,"n/a",AVERAGE(E97:E99))</f>
        <v>3</v>
      </c>
      <c r="F100" s="269" t="n">
        <f aca="false">E100</f>
        <v>3</v>
      </c>
      <c r="G100" s="247"/>
      <c r="H100" s="270" t="s">
        <v>72</v>
      </c>
      <c r="I100" s="249" t="str">
        <f aca="false">D100</f>
        <v>Substantial</v>
      </c>
      <c r="J100" s="271" t="n">
        <f aca="false">IF(I100=$N$7,"n/a",IF(AND(I100=$N$5,D100=$N$6),1.5,IF(AND(I100=$N$4,D100=$N$5),2.5,IF(AND(I100=$N$3,D100=$N$4),3.5,IF(AND(I100=$N$6,D100=$N$5),1.49,IF(AND(I100=$N$5,D100=$N$4),2.49,IF(AND(I100=$N$4,D100=$N$3),3.49,E100)))))))</f>
        <v>3</v>
      </c>
      <c r="K100" s="283" t="s">
        <v>220</v>
      </c>
      <c r="L100" s="371"/>
      <c r="P100" s="438"/>
      <c r="Q100" s="420"/>
    </row>
    <row r="101" s="389" customFormat="true" ht="23.25" hidden="false" customHeight="true" outlineLevel="0" collapsed="false">
      <c r="A101" s="445" t="s">
        <v>221</v>
      </c>
      <c r="B101" s="446"/>
      <c r="C101" s="446"/>
      <c r="D101" s="446"/>
      <c r="E101" s="446"/>
      <c r="F101" s="446"/>
      <c r="G101" s="446"/>
      <c r="H101" s="446"/>
      <c r="I101" s="446"/>
      <c r="J101" s="446"/>
      <c r="K101" s="446"/>
      <c r="L101" s="371"/>
      <c r="M101" s="420"/>
    </row>
    <row r="102" s="389" customFormat="true" ht="20.25" hidden="false" customHeight="true" outlineLevel="0" collapsed="false">
      <c r="A102" s="447" t="s">
        <v>222</v>
      </c>
      <c r="B102" s="448"/>
      <c r="C102" s="448"/>
      <c r="D102" s="448"/>
      <c r="E102" s="448"/>
      <c r="F102" s="448"/>
      <c r="G102" s="448"/>
      <c r="H102" s="448"/>
      <c r="I102" s="448"/>
      <c r="J102" s="448"/>
      <c r="K102" s="449"/>
      <c r="L102" s="371"/>
    </row>
    <row r="103" s="389" customFormat="true" ht="30.75" hidden="false" customHeight="true" outlineLevel="0" collapsed="false">
      <c r="A103" s="450" t="s">
        <v>223</v>
      </c>
      <c r="B103" s="450"/>
      <c r="C103" s="451" t="s">
        <v>224</v>
      </c>
      <c r="D103" s="392" t="s">
        <v>56</v>
      </c>
      <c r="E103" s="428" t="n">
        <f aca="false">IF(D103=$N$6,1,IF(D103=$N$5,2,IF(D103=$N$4,3,IF(D103=$N$3,4,"n/a"))))</f>
        <v>3</v>
      </c>
      <c r="F103" s="393" t="s">
        <v>225</v>
      </c>
      <c r="G103" s="393"/>
      <c r="H103" s="393"/>
      <c r="I103" s="393"/>
      <c r="J103" s="393"/>
      <c r="K103" s="393"/>
      <c r="L103" s="260" t="s">
        <v>77</v>
      </c>
      <c r="Q103" s="420"/>
    </row>
    <row r="104" s="389" customFormat="true" ht="32.25" hidden="false" customHeight="true" outlineLevel="0" collapsed="false">
      <c r="A104" s="452" t="s">
        <v>226</v>
      </c>
      <c r="B104" s="452"/>
      <c r="C104" s="453" t="s">
        <v>224</v>
      </c>
      <c r="D104" s="369" t="s">
        <v>56</v>
      </c>
      <c r="E104" s="234" t="n">
        <f aca="false">IF(D104=$N$6,1,IF(D104=$N$5,2,IF(D104=$N$4,3,IF(D104=$N$3,4,"n/a"))))</f>
        <v>3</v>
      </c>
      <c r="F104" s="396" t="s">
        <v>227</v>
      </c>
      <c r="G104" s="396"/>
      <c r="H104" s="396"/>
      <c r="I104" s="396"/>
      <c r="J104" s="396"/>
      <c r="K104" s="396"/>
      <c r="L104" s="260" t="s">
        <v>77</v>
      </c>
      <c r="Q104" s="454"/>
    </row>
    <row r="105" customFormat="false" ht="31.5" hidden="false" customHeight="true" outlineLevel="0" collapsed="false">
      <c r="A105" s="455" t="s">
        <v>228</v>
      </c>
      <c r="B105" s="455"/>
      <c r="C105" s="456"/>
      <c r="D105" s="297" t="s">
        <v>60</v>
      </c>
      <c r="E105" s="239" t="n">
        <f aca="false">IF(D105=$N$6,1,IF(D105=$N$5,2,IF(D105=$N$4,3,IF(D105=$N$3,4,"n/a"))))</f>
        <v>2</v>
      </c>
      <c r="F105" s="396" t="s">
        <v>229</v>
      </c>
      <c r="G105" s="396"/>
      <c r="H105" s="396"/>
      <c r="I105" s="396"/>
      <c r="J105" s="396"/>
      <c r="K105" s="396"/>
      <c r="L105" s="260" t="s">
        <v>77</v>
      </c>
    </row>
    <row r="106" customFormat="false" ht="32.25" hidden="false" customHeight="true" outlineLevel="0" collapsed="false">
      <c r="A106" s="457"/>
      <c r="B106" s="457"/>
      <c r="C106" s="458" t="s">
        <v>71</v>
      </c>
      <c r="D106" s="267" t="str">
        <f aca="false">IF(E106&lt;1.5,"Low",IF(E106&lt;2.5,"Moderate",IF(E106&lt;3.5,"Substantial",IF(E106&lt;4.5,"High","n/a"))))</f>
        <v>Substantial</v>
      </c>
      <c r="E106" s="268" t="n">
        <f aca="false">IF(COUNT(E103:E105)=0,"n/a",AVERAGE(E103:E105))</f>
        <v>2.66666666666667</v>
      </c>
      <c r="F106" s="269" t="n">
        <f aca="false">E106</f>
        <v>2.66666666666667</v>
      </c>
      <c r="G106" s="418"/>
      <c r="H106" s="431" t="s">
        <v>72</v>
      </c>
      <c r="I106" s="249" t="str">
        <f aca="false">D106</f>
        <v>Substantial</v>
      </c>
      <c r="J106" s="271" t="n">
        <f aca="false">IF(I106=$N$7,"n/a",IF(AND(I106=$N$5,D106=$N$6),1.5,IF(AND(I106=$N$4,D106=$N$5),2.5,IF(AND(I106=$N$3,D106=$N$4),3.5,IF(AND(I106=$N$6,D106=$N$5),1.49,IF(AND(I106=$N$5,D106=$N$4),2.49,IF(AND(I106=$N$4,D106=$N$3),3.49,E106)))))))</f>
        <v>2.66666666666667</v>
      </c>
      <c r="K106" s="283" t="s">
        <v>230</v>
      </c>
      <c r="L106" s="275"/>
    </row>
    <row r="107" customFormat="false" ht="19.5" hidden="false" customHeight="true" outlineLevel="0" collapsed="false">
      <c r="A107" s="459" t="s">
        <v>231</v>
      </c>
      <c r="B107" s="448"/>
      <c r="C107" s="448"/>
      <c r="D107" s="448"/>
      <c r="E107" s="448"/>
      <c r="F107" s="448"/>
      <c r="G107" s="448"/>
      <c r="H107" s="448"/>
      <c r="I107" s="448"/>
      <c r="J107" s="448"/>
      <c r="K107" s="449"/>
      <c r="L107" s="275"/>
    </row>
    <row r="108" customFormat="false" ht="31.5" hidden="false" customHeight="true" outlineLevel="0" collapsed="false">
      <c r="A108" s="450" t="s">
        <v>232</v>
      </c>
      <c r="B108" s="450"/>
      <c r="C108" s="451" t="s">
        <v>233</v>
      </c>
      <c r="D108" s="319" t="s">
        <v>60</v>
      </c>
      <c r="E108" s="428" t="n">
        <f aca="false">IF(D108=$N$6,1,IF(D108=$N$5,2,IF(D108=$N$4,3,IF(D108=$N$3,4,"n/a"))))</f>
        <v>2</v>
      </c>
      <c r="F108" s="393" t="s">
        <v>234</v>
      </c>
      <c r="G108" s="393"/>
      <c r="H108" s="393"/>
      <c r="I108" s="393"/>
      <c r="J108" s="393"/>
      <c r="K108" s="393"/>
      <c r="L108" s="275"/>
    </row>
    <row r="109" customFormat="false" ht="31.5" hidden="false" customHeight="true" outlineLevel="0" collapsed="false">
      <c r="A109" s="460" t="s">
        <v>235</v>
      </c>
      <c r="B109" s="460"/>
      <c r="C109" s="461" t="s">
        <v>236</v>
      </c>
      <c r="D109" s="238" t="s">
        <v>56</v>
      </c>
      <c r="E109" s="239" t="n">
        <f aca="false">IF(D109=$N$6,1,IF(D109=$N$5,2,IF(D109=$N$4,3,IF(D109=$N$3,4,"n/a"))))</f>
        <v>3</v>
      </c>
      <c r="F109" s="434" t="s">
        <v>237</v>
      </c>
      <c r="G109" s="434"/>
      <c r="H109" s="434"/>
      <c r="I109" s="434"/>
      <c r="J109" s="434"/>
      <c r="K109" s="434"/>
      <c r="L109" s="275"/>
    </row>
    <row r="110" customFormat="false" ht="27" hidden="false" customHeight="true" outlineLevel="0" collapsed="false">
      <c r="A110" s="462"/>
      <c r="B110" s="462"/>
      <c r="C110" s="458" t="s">
        <v>71</v>
      </c>
      <c r="D110" s="267" t="str">
        <f aca="false">IF(E110&lt;1.5,"Low",IF(E110&lt;2.5,"Moderate",IF(E110&lt;3.5,"Substantial",IF(E110&lt;4.5,"High","n/a"))))</f>
        <v>Substantial</v>
      </c>
      <c r="E110" s="268" t="n">
        <f aca="false">IF(COUNT(E108:E109)=0,"n/a",AVERAGE(E108:E109))</f>
        <v>2.5</v>
      </c>
      <c r="F110" s="269" t="n">
        <f aca="false">E110</f>
        <v>2.5</v>
      </c>
      <c r="G110" s="247"/>
      <c r="H110" s="270" t="s">
        <v>72</v>
      </c>
      <c r="I110" s="249" t="str">
        <f aca="false">D110</f>
        <v>Substantial</v>
      </c>
      <c r="J110" s="271" t="n">
        <f aca="false">IF(I110=$N$7,"n/a",IF(AND(I110=$N$5,D110=$N$6),1.5,IF(AND(I110=$N$4,D110=$N$5),2.5,IF(AND(I110=$N$3,D110=$N$4),3.5,IF(AND(I110=$N$6,D110=$N$5),1.49,IF(AND(I110=$N$5,D110=$N$4),2.49,IF(AND(I110=$N$4,D110=$N$3),3.49,E110)))))))</f>
        <v>2.5</v>
      </c>
      <c r="K110" s="283" t="s">
        <v>238</v>
      </c>
      <c r="L110" s="275"/>
    </row>
    <row r="111" customFormat="false" ht="21" hidden="false" customHeight="true" outlineLevel="0" collapsed="false">
      <c r="A111" s="459" t="s">
        <v>239</v>
      </c>
      <c r="B111" s="448"/>
      <c r="C111" s="448"/>
      <c r="D111" s="448"/>
      <c r="E111" s="448"/>
      <c r="F111" s="448"/>
      <c r="G111" s="448"/>
      <c r="H111" s="448"/>
      <c r="I111" s="448"/>
      <c r="J111" s="448"/>
      <c r="K111" s="449"/>
      <c r="L111" s="275"/>
      <c r="Q111" s="463"/>
    </row>
    <row r="112" customFormat="false" ht="29.25" hidden="false" customHeight="true" outlineLevel="0" collapsed="false">
      <c r="A112" s="450" t="s">
        <v>240</v>
      </c>
      <c r="B112" s="450"/>
      <c r="C112" s="451" t="s">
        <v>67</v>
      </c>
      <c r="D112" s="392" t="s">
        <v>34</v>
      </c>
      <c r="E112" s="428" t="n">
        <f aca="false">IF(D112=$N$6,1,IF(D112=$N$5,2,IF(D112=$N$4,3,IF(D112=$N$3,4,"n/a"))))</f>
        <v>4</v>
      </c>
      <c r="F112" s="393" t="s">
        <v>241</v>
      </c>
      <c r="G112" s="393"/>
      <c r="H112" s="393"/>
      <c r="I112" s="393"/>
      <c r="J112" s="393"/>
      <c r="K112" s="393"/>
      <c r="L112" s="275"/>
    </row>
    <row r="113" customFormat="false" ht="30.75" hidden="false" customHeight="true" outlineLevel="0" collapsed="false">
      <c r="A113" s="452" t="s">
        <v>242</v>
      </c>
      <c r="B113" s="452"/>
      <c r="C113" s="453" t="s">
        <v>67</v>
      </c>
      <c r="D113" s="369" t="s">
        <v>56</v>
      </c>
      <c r="E113" s="234" t="n">
        <f aca="false">IF(D113=$N$6,1,IF(D113=$N$5,2,IF(D113=$N$4,3,IF(D113=$N$3,4,"n/a"))))</f>
        <v>3</v>
      </c>
      <c r="F113" s="405" t="s">
        <v>243</v>
      </c>
      <c r="G113" s="405"/>
      <c r="H113" s="405"/>
      <c r="I113" s="405"/>
      <c r="J113" s="405"/>
      <c r="K113" s="405"/>
      <c r="L113" s="275"/>
    </row>
    <row r="114" customFormat="false" ht="42.75" hidden="false" customHeight="true" outlineLevel="0" collapsed="false">
      <c r="A114" s="455" t="s">
        <v>244</v>
      </c>
      <c r="B114" s="455"/>
      <c r="C114" s="456" t="s">
        <v>67</v>
      </c>
      <c r="D114" s="297" t="s">
        <v>58</v>
      </c>
      <c r="E114" s="239" t="n">
        <f aca="false">IF(D114=$N$6,1,IF(D114=$N$5,2,IF(D114=$N$4,3,IF(D114=$N$3,4,"n/a"))))</f>
        <v>1</v>
      </c>
      <c r="F114" s="443" t="s">
        <v>245</v>
      </c>
      <c r="G114" s="443"/>
      <c r="H114" s="443"/>
      <c r="I114" s="443"/>
      <c r="J114" s="443"/>
      <c r="K114" s="443"/>
      <c r="L114" s="260" t="s">
        <v>77</v>
      </c>
    </row>
    <row r="115" customFormat="false" ht="26.25" hidden="false" customHeight="true" outlineLevel="0" collapsed="false">
      <c r="A115" s="464"/>
      <c r="B115" s="464"/>
      <c r="C115" s="458" t="s">
        <v>71</v>
      </c>
      <c r="D115" s="267" t="str">
        <f aca="false">IF(E115&lt;1.5,"Low",IF(E115&lt;2.5,"Moderate",IF(E115&lt;3.5,"Substantial",IF(E115&lt;4.5,"High","n/a"))))</f>
        <v>Substantial</v>
      </c>
      <c r="E115" s="268" t="n">
        <f aca="false">IF(COUNT(E112:E114)=0,"n/a",AVERAGE(E112:E114))</f>
        <v>2.66666666666667</v>
      </c>
      <c r="F115" s="269" t="n">
        <f aca="false">E115</f>
        <v>2.66666666666667</v>
      </c>
      <c r="G115" s="247"/>
      <c r="H115" s="270" t="s">
        <v>72</v>
      </c>
      <c r="I115" s="249" t="str">
        <f aca="false">D115</f>
        <v>Substantial</v>
      </c>
      <c r="J115" s="271" t="n">
        <f aca="false">IF(I115=$N$7,"n/a",IF(AND(I115=$N$5,D115=$N$6),1.5,IF(AND(I115=$N$4,D115=$N$5),2.5,IF(AND(I115=$N$3,D115=$N$4),3.5,IF(AND(I115=$N$6,D115=$N$5),1.49,IF(AND(I115=$N$5,D115=$N$4),2.49,IF(AND(I115=$N$4,D115=$N$3),3.49,E115)))))))</f>
        <v>2.66666666666667</v>
      </c>
      <c r="K115" s="283" t="s">
        <v>246</v>
      </c>
      <c r="L115" s="275"/>
    </row>
    <row r="116" customFormat="false" ht="23.25" hidden="false" customHeight="true" outlineLevel="0" collapsed="false">
      <c r="A116" s="459" t="s">
        <v>247</v>
      </c>
      <c r="B116" s="448"/>
      <c r="C116" s="448"/>
      <c r="D116" s="448"/>
      <c r="E116" s="448"/>
      <c r="F116" s="448"/>
      <c r="G116" s="448"/>
      <c r="H116" s="448"/>
      <c r="I116" s="448"/>
      <c r="J116" s="448"/>
      <c r="K116" s="449"/>
      <c r="L116" s="275"/>
    </row>
    <row r="117" customFormat="false" ht="33" hidden="false" customHeight="true" outlineLevel="0" collapsed="false">
      <c r="A117" s="465" t="s">
        <v>248</v>
      </c>
      <c r="B117" s="465"/>
      <c r="C117" s="466"/>
      <c r="D117" s="319" t="s">
        <v>64</v>
      </c>
      <c r="E117" s="234" t="str">
        <f aca="false">IF(D117=$N$6,1,IF(D117=$N$5,2,IF(D117=$N$4,3,IF(D117=$N$3,4,"n/a"))))</f>
        <v>n/a</v>
      </c>
      <c r="F117" s="393" t="s">
        <v>107</v>
      </c>
      <c r="G117" s="393"/>
      <c r="H117" s="393"/>
      <c r="I117" s="393"/>
      <c r="J117" s="393"/>
      <c r="K117" s="393"/>
      <c r="L117" s="260"/>
    </row>
    <row r="118" customFormat="false" ht="33" hidden="false" customHeight="true" outlineLevel="0" collapsed="false">
      <c r="A118" s="465" t="s">
        <v>249</v>
      </c>
      <c r="B118" s="465"/>
      <c r="C118" s="453"/>
      <c r="D118" s="369" t="s">
        <v>64</v>
      </c>
      <c r="E118" s="234" t="str">
        <f aca="false">IF(D118=$N$6,1,IF(D118=$N$5,2,IF(D118=$N$4,3,IF(D118=$N$3,4,"n/a"))))</f>
        <v>n/a</v>
      </c>
      <c r="F118" s="405" t="s">
        <v>107</v>
      </c>
      <c r="G118" s="405"/>
      <c r="H118" s="405"/>
      <c r="I118" s="405"/>
      <c r="J118" s="405"/>
      <c r="K118" s="405"/>
      <c r="L118" s="260"/>
    </row>
    <row r="119" customFormat="false" ht="34.5" hidden="false" customHeight="true" outlineLevel="0" collapsed="false">
      <c r="A119" s="467" t="s">
        <v>250</v>
      </c>
      <c r="B119" s="467"/>
      <c r="C119" s="466"/>
      <c r="D119" s="238" t="s">
        <v>64</v>
      </c>
      <c r="E119" s="239" t="str">
        <f aca="false">IF(D119=$N$6,1,IF(D119=$N$5,2,IF(D119=$N$4,3,IF(D119=$N$3,4,"n/a"))))</f>
        <v>n/a</v>
      </c>
      <c r="F119" s="443" t="s">
        <v>107</v>
      </c>
      <c r="G119" s="443"/>
      <c r="H119" s="443"/>
      <c r="I119" s="443"/>
      <c r="J119" s="443"/>
      <c r="K119" s="443"/>
      <c r="L119" s="260"/>
    </row>
    <row r="120" customFormat="false" ht="27" hidden="false" customHeight="true" outlineLevel="0" collapsed="false">
      <c r="A120" s="462"/>
      <c r="B120" s="462"/>
      <c r="C120" s="458" t="s">
        <v>71</v>
      </c>
      <c r="D120" s="267" t="str">
        <f aca="false">IF(E120&lt;1.5,"Low",IF(E120&lt;2.5,"Moderate",IF(E120&lt;3.5,"Substantial",IF(E120&lt;4.5,"High","n/a"))))</f>
        <v>n/a</v>
      </c>
      <c r="E120" s="268" t="str">
        <f aca="false">IF(COUNT(E117:E119)=0,"n/a",AVERAGE(E117:E119))</f>
        <v>n/a</v>
      </c>
      <c r="F120" s="269" t="str">
        <f aca="false">E120</f>
        <v>n/a</v>
      </c>
      <c r="G120" s="247"/>
      <c r="H120" s="270" t="s">
        <v>72</v>
      </c>
      <c r="I120" s="249" t="str">
        <f aca="false">D120</f>
        <v>n/a</v>
      </c>
      <c r="J120" s="271" t="str">
        <f aca="false">IF(I120=$N$7,"n/a",IF(AND(I120=$N$5,D120=$N$6),1.5,IF(AND(I120=$N$4,D120=$N$5),2.5,IF(AND(I120=$N$3,D120=$N$4),3.5,IF(AND(I120=$N$6,D120=$N$5),1.49,IF(AND(I120=$N$5,D120=$N$4),2.49,IF(AND(I120=$N$4,D120=$N$3),3.49,E120)))))))</f>
        <v>n/a</v>
      </c>
      <c r="K120" s="283" t="s">
        <v>251</v>
      </c>
      <c r="L120" s="275"/>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27:K58 A62:K72 A75:K90 A95:K96 A100:K105 C106:K106 A110:K112 A115:K117 A120:K120 C26:K26 A3:K25">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68" t="s">
        <v>252</v>
      </c>
      <c r="B1" s="468"/>
    </row>
    <row r="2" s="389" customFormat="true" ht="23.25" hidden="false" customHeight="true" outlineLevel="0" collapsed="false">
      <c r="A2" s="469" t="s">
        <v>253</v>
      </c>
      <c r="B2" s="469"/>
    </row>
    <row r="3" customFormat="false" ht="40.5" hidden="false" customHeight="true" outlineLevel="0" collapsed="false">
      <c r="A3" s="470" t="s">
        <v>254</v>
      </c>
      <c r="B3" s="471" t="s">
        <v>255</v>
      </c>
    </row>
    <row r="4" customFormat="false" ht="36" hidden="false" customHeight="true" outlineLevel="0" collapsed="false">
      <c r="A4" s="472" t="s">
        <v>256</v>
      </c>
      <c r="B4" s="473" t="s">
        <v>257</v>
      </c>
    </row>
    <row r="5" customFormat="false" ht="36" hidden="false" customHeight="true" outlineLevel="0" collapsed="false">
      <c r="A5" s="470" t="s">
        <v>258</v>
      </c>
      <c r="B5" s="474" t="s">
        <v>259</v>
      </c>
    </row>
    <row r="6" customFormat="false" ht="23.25" hidden="false" customHeight="true" outlineLevel="0" collapsed="false">
      <c r="A6" s="475" t="s">
        <v>260</v>
      </c>
      <c r="B6" s="475"/>
    </row>
    <row r="7" customFormat="false" ht="21.75" hidden="false" customHeight="true" outlineLevel="0" collapsed="false">
      <c r="A7" s="476" t="s">
        <v>261</v>
      </c>
      <c r="B7" s="477"/>
    </row>
    <row r="8" customFormat="false" ht="37.5" hidden="false" customHeight="true" outlineLevel="0" collapsed="false">
      <c r="A8" s="478" t="n">
        <v>1</v>
      </c>
      <c r="B8" s="471" t="s">
        <v>262</v>
      </c>
    </row>
    <row r="9" customFormat="false" ht="22.5" hidden="false" customHeight="true" outlineLevel="0" collapsed="false">
      <c r="A9" s="476" t="s">
        <v>263</v>
      </c>
      <c r="B9" s="479"/>
    </row>
    <row r="10" customFormat="false" ht="130.5" hidden="false" customHeight="true" outlineLevel="0" collapsed="false">
      <c r="A10" s="480" t="n">
        <f aca="false">+A8+1</f>
        <v>2</v>
      </c>
      <c r="B10" s="481" t="s">
        <v>264</v>
      </c>
    </row>
    <row r="11" customFormat="false" ht="27" hidden="false" customHeight="true" outlineLevel="0" collapsed="false">
      <c r="A11" s="480" t="n">
        <f aca="false">+A10+1</f>
        <v>3</v>
      </c>
      <c r="B11" s="481" t="s">
        <v>265</v>
      </c>
    </row>
    <row r="12" customFormat="false" ht="23.25" hidden="false" customHeight="true" outlineLevel="0" collapsed="false">
      <c r="A12" s="480" t="n">
        <f aca="false">+A11+1</f>
        <v>4</v>
      </c>
      <c r="B12" s="473" t="s">
        <v>266</v>
      </c>
    </row>
    <row r="13" customFormat="false" ht="114" hidden="false" customHeight="true" outlineLevel="0" collapsed="false">
      <c r="A13" s="480" t="n">
        <f aca="false">+A12+1</f>
        <v>5</v>
      </c>
      <c r="B13" s="473" t="s">
        <v>267</v>
      </c>
    </row>
    <row r="14" customFormat="false" ht="22.5" hidden="false" customHeight="true" outlineLevel="0" collapsed="false">
      <c r="A14" s="476" t="s">
        <v>268</v>
      </c>
      <c r="B14" s="477"/>
    </row>
    <row r="15" customFormat="false" ht="54.75" hidden="false" customHeight="true" outlineLevel="0" collapsed="false">
      <c r="A15" s="480" t="n">
        <f aca="false">+A13+1</f>
        <v>6</v>
      </c>
      <c r="B15" s="481" t="s">
        <v>269</v>
      </c>
    </row>
    <row r="16" customFormat="false" ht="23.25" hidden="false" customHeight="true" outlineLevel="0" collapsed="false">
      <c r="A16" s="480" t="n">
        <f aca="false">+A15+1</f>
        <v>7</v>
      </c>
      <c r="B16" s="473" t="s">
        <v>270</v>
      </c>
    </row>
    <row r="17" customFormat="false" ht="24.75" hidden="false" customHeight="true" outlineLevel="0" collapsed="false">
      <c r="A17" s="480" t="n">
        <f aca="false">+A16+1</f>
        <v>8</v>
      </c>
      <c r="B17" s="473" t="s">
        <v>271</v>
      </c>
    </row>
    <row r="18" customFormat="false" ht="24.75" hidden="false" customHeight="true" outlineLevel="0" collapsed="false">
      <c r="A18" s="480" t="n">
        <f aca="false">+A17+1</f>
        <v>9</v>
      </c>
      <c r="B18" s="481" t="s">
        <v>272</v>
      </c>
    </row>
    <row r="19" customFormat="false" ht="21.75" hidden="false" customHeight="true" outlineLevel="0" collapsed="false">
      <c r="A19" s="476" t="s">
        <v>261</v>
      </c>
      <c r="B19" s="477"/>
    </row>
    <row r="20" customFormat="false" ht="40.5" hidden="false" customHeight="true" outlineLevel="0" collapsed="false">
      <c r="A20" s="478" t="n">
        <f aca="false">+A18+1</f>
        <v>10</v>
      </c>
      <c r="B20" s="474" t="s">
        <v>273</v>
      </c>
    </row>
    <row r="21" customFormat="false" ht="52.5" hidden="false" customHeight="true" outlineLevel="0" collapsed="false">
      <c r="A21" s="482" t="s">
        <v>274</v>
      </c>
      <c r="B21" s="483" t="s">
        <v>275</v>
      </c>
      <c r="E21" s="14"/>
      <c r="F21" s="14"/>
    </row>
    <row r="24" customFormat="false" ht="17.25" hidden="false" customHeight="true" outlineLevel="0" collapsed="false">
      <c r="A24" s="484" t="s">
        <v>276</v>
      </c>
      <c r="B24" s="484" t="s">
        <v>277</v>
      </c>
    </row>
    <row r="25" customFormat="false" ht="12.75" hidden="false" customHeight="false" outlineLevel="0" collapsed="false">
      <c r="A25" s="485" t="s">
        <v>278</v>
      </c>
      <c r="B25" s="485" t="s">
        <v>279</v>
      </c>
    </row>
    <row r="26" customFormat="false" ht="12.75" hidden="false" customHeight="false" outlineLevel="0" collapsed="false">
      <c r="A26" s="485" t="s">
        <v>280</v>
      </c>
      <c r="B26" s="485" t="s">
        <v>279</v>
      </c>
    </row>
    <row r="27" customFormat="false" ht="12.75" hidden="false" customHeight="false" outlineLevel="0" collapsed="false">
      <c r="A27" s="485" t="s">
        <v>281</v>
      </c>
      <c r="B27" s="486" t="s">
        <v>282</v>
      </c>
    </row>
    <row r="28" customFormat="false" ht="36" hidden="false" customHeight="false" outlineLevel="0" collapsed="false">
      <c r="A28" s="487" t="n">
        <v>2.1</v>
      </c>
      <c r="B28" s="488" t="s">
        <v>283</v>
      </c>
    </row>
    <row r="29" customFormat="false" ht="12.75" hidden="false" customHeight="false" outlineLevel="0" collapsed="false">
      <c r="A29" s="489" t="s">
        <v>284</v>
      </c>
      <c r="B29" s="489" t="s">
        <v>285</v>
      </c>
    </row>
    <row r="30" customFormat="false" ht="12.75" hidden="false" customHeight="false" outlineLevel="0" collapsed="false">
      <c r="A30" s="489" t="s">
        <v>286</v>
      </c>
      <c r="B30" s="489" t="s">
        <v>287</v>
      </c>
    </row>
    <row r="31" customFormat="false" ht="24" hidden="false" customHeight="false" outlineLevel="0" collapsed="false">
      <c r="A31" s="490" t="s">
        <v>288</v>
      </c>
      <c r="B31" s="489" t="s">
        <v>289</v>
      </c>
    </row>
    <row r="32" customFormat="false" ht="12.75" hidden="false" customHeight="false" outlineLevel="0" collapsed="false">
      <c r="A32" s="491" t="s">
        <v>290</v>
      </c>
      <c r="B32" s="491" t="s">
        <v>291</v>
      </c>
    </row>
    <row r="33" customFormat="false" ht="24" hidden="false" customHeight="false" outlineLevel="0" collapsed="false">
      <c r="A33" s="492" t="n">
        <v>4</v>
      </c>
      <c r="B33" s="492" t="s">
        <v>292</v>
      </c>
    </row>
    <row r="34" customFormat="false" ht="12.75" hidden="false" customHeight="false" outlineLevel="0" collapsed="false">
      <c r="A34" s="493" t="s">
        <v>293</v>
      </c>
      <c r="B34" s="493" t="s">
        <v>294</v>
      </c>
    </row>
    <row r="35" customFormat="false" ht="12.75" hidden="false" customHeight="false" outlineLevel="0" collapsed="false">
      <c r="A35" s="493" t="s">
        <v>295</v>
      </c>
      <c r="B35" s="493" t="s">
        <v>296</v>
      </c>
    </row>
    <row r="36" customFormat="false" ht="12.75" hidden="false" customHeight="false" outlineLevel="0" collapsed="false">
      <c r="A36" s="493" t="s">
        <v>297</v>
      </c>
      <c r="B36" s="493" t="s">
        <v>298</v>
      </c>
    </row>
    <row r="37" customFormat="false" ht="36" hidden="false" customHeight="false" outlineLevel="0" collapsed="false">
      <c r="A37" s="493" t="s">
        <v>299</v>
      </c>
      <c r="B37" s="493" t="s">
        <v>300</v>
      </c>
    </row>
    <row r="38" customFormat="false" ht="24" hidden="false" customHeight="false" outlineLevel="0" collapsed="false">
      <c r="A38" s="493" t="s">
        <v>301</v>
      </c>
      <c r="B38" s="493" t="s">
        <v>302</v>
      </c>
    </row>
    <row r="39" customFormat="false" ht="12.75" hidden="false" customHeight="false" outlineLevel="0" collapsed="false">
      <c r="A39" s="493" t="s">
        <v>303</v>
      </c>
      <c r="B39" s="493" t="s">
        <v>304</v>
      </c>
    </row>
    <row r="40" customFormat="false" ht="12.75" hidden="false" customHeight="false" outlineLevel="0" collapsed="false">
      <c r="A40" s="494" t="s">
        <v>305</v>
      </c>
      <c r="B40" s="494" t="s">
        <v>306</v>
      </c>
    </row>
    <row r="41" customFormat="false" ht="12.75" hidden="false" customHeight="false" outlineLevel="0" collapsed="false">
      <c r="A41" s="495" t="s">
        <v>307</v>
      </c>
      <c r="B41" s="495" t="s">
        <v>308</v>
      </c>
    </row>
    <row r="42" customFormat="false" ht="12.75" hidden="false" customHeight="false" outlineLevel="0" collapsed="false">
      <c r="A42" s="495" t="s">
        <v>309</v>
      </c>
      <c r="B42" s="495" t="s">
        <v>310</v>
      </c>
    </row>
    <row r="43" customFormat="false" ht="12.75" hidden="false" customHeight="false" outlineLevel="0" collapsed="false">
      <c r="A43" s="495" t="s">
        <v>311</v>
      </c>
      <c r="B43" s="495" t="s">
        <v>312</v>
      </c>
    </row>
    <row r="44" customFormat="false" ht="12.75" hidden="false" customHeight="false" outlineLevel="0" collapsed="false">
      <c r="A44" s="496" t="s">
        <v>313</v>
      </c>
      <c r="B44" s="496" t="s">
        <v>314</v>
      </c>
    </row>
    <row r="45" customFormat="false" ht="12.75" hidden="false" customHeight="false" outlineLevel="0" collapsed="false">
      <c r="A45" s="496" t="s">
        <v>315</v>
      </c>
      <c r="B45" s="497" t="s">
        <v>316</v>
      </c>
    </row>
    <row r="46" customFormat="false" ht="12.75" hidden="false" customHeight="false" outlineLevel="0" collapsed="false">
      <c r="A46" s="497" t="s">
        <v>317</v>
      </c>
      <c r="B46" s="497" t="s">
        <v>318</v>
      </c>
    </row>
    <row r="47" customFormat="false" ht="12.75" hidden="false" customHeight="false" outlineLevel="0" collapsed="false">
      <c r="A47" s="497" t="s">
        <v>319</v>
      </c>
      <c r="B47" s="497" t="s">
        <v>320</v>
      </c>
    </row>
    <row r="48" customFormat="false" ht="13.5" hidden="false" customHeight="false" outlineLevel="0" collapsed="false">
      <c r="A48" s="498"/>
      <c r="B48" s="498"/>
      <c r="C48" s="14"/>
    </row>
    <row r="49" customFormat="false" ht="27.75" hidden="false" customHeight="true" outlineLevel="0" collapsed="false">
      <c r="A49" s="499"/>
      <c r="B49" s="500"/>
      <c r="D49" s="501"/>
      <c r="E49" s="502" t="s">
        <v>321</v>
      </c>
      <c r="F49" s="503" t="s">
        <v>322</v>
      </c>
    </row>
    <row r="50" customFormat="false" ht="45" hidden="false" customHeight="true" outlineLevel="0" collapsed="false">
      <c r="A50" s="499"/>
      <c r="B50" s="500" t="s">
        <v>323</v>
      </c>
      <c r="C50" s="15"/>
      <c r="D50" s="504" t="s">
        <v>324</v>
      </c>
      <c r="E50" s="505" t="s">
        <v>325</v>
      </c>
      <c r="F50" s="506" t="s">
        <v>326</v>
      </c>
    </row>
    <row r="51" customFormat="false" ht="21.75" hidden="false" customHeight="true" outlineLevel="0" collapsed="false">
      <c r="A51" s="499"/>
      <c r="B51" s="500"/>
      <c r="C51" s="15"/>
      <c r="D51" s="507" t="s">
        <v>34</v>
      </c>
      <c r="E51" s="508" t="n">
        <v>4</v>
      </c>
      <c r="F51" s="509" t="s">
        <v>327</v>
      </c>
    </row>
    <row r="52" customFormat="false" ht="21.75" hidden="false" customHeight="true" outlineLevel="0" collapsed="false">
      <c r="A52" s="499"/>
      <c r="B52" s="500"/>
      <c r="C52" s="15"/>
      <c r="D52" s="510" t="s">
        <v>56</v>
      </c>
      <c r="E52" s="511" t="n">
        <v>3</v>
      </c>
      <c r="F52" s="512" t="s">
        <v>328</v>
      </c>
    </row>
    <row r="53" customFormat="false" ht="21.75" hidden="false" customHeight="true" outlineLevel="0" collapsed="false">
      <c r="A53" s="499"/>
      <c r="B53" s="500"/>
      <c r="C53" s="15"/>
      <c r="D53" s="513" t="s">
        <v>60</v>
      </c>
      <c r="E53" s="511" t="n">
        <v>2</v>
      </c>
      <c r="F53" s="512" t="s">
        <v>329</v>
      </c>
    </row>
    <row r="54" customFormat="false" ht="21.75" hidden="false" customHeight="true" outlineLevel="0" collapsed="false">
      <c r="A54" s="499"/>
      <c r="B54" s="500"/>
      <c r="C54" s="15"/>
      <c r="D54" s="514" t="s">
        <v>58</v>
      </c>
      <c r="E54" s="511" t="n">
        <v>1</v>
      </c>
      <c r="F54" s="512" t="s">
        <v>330</v>
      </c>
    </row>
    <row r="55" customFormat="false" ht="21.75" hidden="false" customHeight="true" outlineLevel="0" collapsed="false">
      <c r="A55" s="499"/>
      <c r="B55" s="500"/>
      <c r="C55" s="15"/>
      <c r="D55" s="515" t="s">
        <v>64</v>
      </c>
      <c r="E55" s="516" t="s">
        <v>331</v>
      </c>
      <c r="F55" s="517" t="s">
        <v>331</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76">
      <formula>$N$6</formula>
    </cfRule>
    <cfRule type="cellIs" priority="3" operator="equal" aboveAverage="0" equalAverage="0" bottom="0" percent="0" rank="0" text="" dxfId="77">
      <formula>#ref!</formula>
    </cfRule>
    <cfRule type="cellIs" priority="4" operator="equal" aboveAverage="0" equalAverage="0" bottom="0" percent="0" rank="0" text="" dxfId="78">
      <formula>$N$4</formula>
    </cfRule>
    <cfRule type="cellIs" priority="5" operator="equal" aboveAverage="0" equalAverage="0" bottom="0" percent="0" rank="0" text="" dxfId="79">
      <formula>$N$3</formula>
    </cfRule>
  </conditionalFormatting>
  <conditionalFormatting sqref="A27">
    <cfRule type="cellIs" priority="6" operator="equal" aboveAverage="0" equalAverage="0" bottom="0" percent="0" rank="0" text="" dxfId="80">
      <formula>$N$6</formula>
    </cfRule>
    <cfRule type="cellIs" priority="7" operator="equal" aboveAverage="0" equalAverage="0" bottom="0" percent="0" rank="0" text="" dxfId="81">
      <formula>#ref!</formula>
    </cfRule>
    <cfRule type="cellIs" priority="8" operator="equal" aboveAverage="0" equalAverage="0" bottom="0" percent="0" rank="0" text="" dxfId="82">
      <formula>$N$4</formula>
    </cfRule>
    <cfRule type="cellIs" priority="9" operator="equal" aboveAverage="0" equalAverage="0" bottom="0" percent="0" rank="0" text="" dxfId="83">
      <formula>$N$3</formula>
    </cfRule>
  </conditionalFormatting>
  <conditionalFormatting sqref="A28">
    <cfRule type="cellIs" priority="10" operator="equal" aboveAverage="0" equalAverage="0" bottom="0" percent="0" rank="0" text="" dxfId="84">
      <formula>$N$6</formula>
    </cfRule>
    <cfRule type="cellIs" priority="11" operator="equal" aboveAverage="0" equalAverage="0" bottom="0" percent="0" rank="0" text="" dxfId="85">
      <formula>#ref!</formula>
    </cfRule>
    <cfRule type="cellIs" priority="12" operator="equal" aboveAverage="0" equalAverage="0" bottom="0" percent="0" rank="0" text="" dxfId="86">
      <formula>$N$4</formula>
    </cfRule>
    <cfRule type="cellIs" priority="13" operator="equal" aboveAverage="0" equalAverage="0" bottom="0" percent="0" rank="0" text="" dxfId="87">
      <formula>$N$3</formula>
    </cfRule>
  </conditionalFormatting>
  <conditionalFormatting sqref="A32:B32">
    <cfRule type="cellIs" priority="14" operator="equal" aboveAverage="0" equalAverage="0" bottom="0" percent="0" rank="0" text="" dxfId="88">
      <formula>$N$6</formula>
    </cfRule>
    <cfRule type="cellIs" priority="15" operator="equal" aboveAverage="0" equalAverage="0" bottom="0" percent="0" rank="0" text="" dxfId="89">
      <formula>#ref!</formula>
    </cfRule>
    <cfRule type="cellIs" priority="16" operator="equal" aboveAverage="0" equalAverage="0" bottom="0" percent="0" rank="0" text="" dxfId="90">
      <formula>$N$4</formula>
    </cfRule>
    <cfRule type="cellIs" priority="17" operator="equal" aboveAverage="0" equalAverage="0" bottom="0" percent="0" rank="0" text="" dxfId="91">
      <formula>$N$3</formula>
    </cfRule>
  </conditionalFormatting>
  <conditionalFormatting sqref="A35:B35">
    <cfRule type="cellIs" priority="18" operator="equal" aboveAverage="0" equalAverage="0" bottom="0" percent="0" rank="0" text="" dxfId="92">
      <formula>$N$6</formula>
    </cfRule>
    <cfRule type="cellIs" priority="19" operator="equal" aboveAverage="0" equalAverage="0" bottom="0" percent="0" rank="0" text="" dxfId="93">
      <formula>#ref!</formula>
    </cfRule>
    <cfRule type="cellIs" priority="20" operator="equal" aboveAverage="0" equalAverage="0" bottom="0" percent="0" rank="0" text="" dxfId="94">
      <formula>$N$4</formula>
    </cfRule>
    <cfRule type="cellIs" priority="21" operator="equal" aboveAverage="0" equalAverage="0" bottom="0" percent="0" rank="0" text="" dxfId="95">
      <formula>$N$3</formula>
    </cfRule>
  </conditionalFormatting>
  <conditionalFormatting sqref="A33:B33">
    <cfRule type="cellIs" priority="22" operator="equal" aboveAverage="0" equalAverage="0" bottom="0" percent="0" rank="0" text="" dxfId="96">
      <formula>$N$6</formula>
    </cfRule>
    <cfRule type="cellIs" priority="23" operator="equal" aboveAverage="0" equalAverage="0" bottom="0" percent="0" rank="0" text="" dxfId="97">
      <formula>#ref!</formula>
    </cfRule>
    <cfRule type="cellIs" priority="24" operator="equal" aboveAverage="0" equalAverage="0" bottom="0" percent="0" rank="0" text="" dxfId="98">
      <formula>$N$4</formula>
    </cfRule>
    <cfRule type="cellIs" priority="25" operator="equal" aboveAverage="0" equalAverage="0" bottom="0" percent="0" rank="0" text="" dxfId="99">
      <formula>$N$3</formula>
    </cfRule>
  </conditionalFormatting>
  <conditionalFormatting sqref="A34:B34">
    <cfRule type="cellIs" priority="26" operator="equal" aboveAverage="0" equalAverage="0" bottom="0" percent="0" rank="0" text="" dxfId="100">
      <formula>$N$6</formula>
    </cfRule>
    <cfRule type="cellIs" priority="27" operator="equal" aboveAverage="0" equalAverage="0" bottom="0" percent="0" rank="0" text="" dxfId="101">
      <formula>#ref!</formula>
    </cfRule>
    <cfRule type="cellIs" priority="28" operator="equal" aboveAverage="0" equalAverage="0" bottom="0" percent="0" rank="0" text="" dxfId="102">
      <formula>$N$4</formula>
    </cfRule>
    <cfRule type="cellIs" priority="29" operator="equal" aboveAverage="0" equalAverage="0" bottom="0" percent="0" rank="0" text="" dxfId="103">
      <formula>$N$3</formula>
    </cfRule>
  </conditionalFormatting>
  <conditionalFormatting sqref="A36:B36">
    <cfRule type="cellIs" priority="30" operator="equal" aboveAverage="0" equalAverage="0" bottom="0" percent="0" rank="0" text="" dxfId="104">
      <formula>$N$6</formula>
    </cfRule>
    <cfRule type="cellIs" priority="31" operator="equal" aboveAverage="0" equalAverage="0" bottom="0" percent="0" rank="0" text="" dxfId="105">
      <formula>#ref!</formula>
    </cfRule>
    <cfRule type="cellIs" priority="32" operator="equal" aboveAverage="0" equalAverage="0" bottom="0" percent="0" rank="0" text="" dxfId="106">
      <formula>$N$4</formula>
    </cfRule>
    <cfRule type="cellIs" priority="33" operator="equal" aboveAverage="0" equalAverage="0" bottom="0" percent="0" rank="0" text="" dxfId="107">
      <formula>$N$3</formula>
    </cfRule>
  </conditionalFormatting>
  <conditionalFormatting sqref="A37:B37">
    <cfRule type="cellIs" priority="34" operator="equal" aboveAverage="0" equalAverage="0" bottom="0" percent="0" rank="0" text="" dxfId="108">
      <formula>$N$6</formula>
    </cfRule>
    <cfRule type="cellIs" priority="35" operator="equal" aboveAverage="0" equalAverage="0" bottom="0" percent="0" rank="0" text="" dxfId="109">
      <formula>#ref!</formula>
    </cfRule>
    <cfRule type="cellIs" priority="36" operator="equal" aboveAverage="0" equalAverage="0" bottom="0" percent="0" rank="0" text="" dxfId="110">
      <formula>$N$4</formula>
    </cfRule>
    <cfRule type="cellIs" priority="37" operator="equal" aboveAverage="0" equalAverage="0" bottom="0" percent="0" rank="0" text="" dxfId="111">
      <formula>$N$3</formula>
    </cfRule>
  </conditionalFormatting>
  <conditionalFormatting sqref="A38:B38">
    <cfRule type="cellIs" priority="38" operator="equal" aboveAverage="0" equalAverage="0" bottom="0" percent="0" rank="0" text="" dxfId="112">
      <formula>$N$6</formula>
    </cfRule>
    <cfRule type="cellIs" priority="39" operator="equal" aboveAverage="0" equalAverage="0" bottom="0" percent="0" rank="0" text="" dxfId="113">
      <formula>#ref!</formula>
    </cfRule>
    <cfRule type="cellIs" priority="40" operator="equal" aboveAverage="0" equalAverage="0" bottom="0" percent="0" rank="0" text="" dxfId="114">
      <formula>$N$4</formula>
    </cfRule>
    <cfRule type="cellIs" priority="41" operator="equal" aboveAverage="0" equalAverage="0" bottom="0" percent="0" rank="0" text="" dxfId="115">
      <formula>$N$3</formula>
    </cfRule>
  </conditionalFormatting>
  <conditionalFormatting sqref="A39:B39">
    <cfRule type="cellIs" priority="42" operator="equal" aboveAverage="0" equalAverage="0" bottom="0" percent="0" rank="0" text="" dxfId="116">
      <formula>$N$6</formula>
    </cfRule>
    <cfRule type="cellIs" priority="43" operator="equal" aboveAverage="0" equalAverage="0" bottom="0" percent="0" rank="0" text="" dxfId="117">
      <formula>#ref!</formula>
    </cfRule>
    <cfRule type="cellIs" priority="44" operator="equal" aboveAverage="0" equalAverage="0" bottom="0" percent="0" rank="0" text="" dxfId="118">
      <formula>$N$4</formula>
    </cfRule>
    <cfRule type="cellIs" priority="45" operator="equal" aboveAverage="0" equalAverage="0" bottom="0" percent="0" rank="0" text="" dxfId="119">
      <formula>$N$3</formula>
    </cfRule>
  </conditionalFormatting>
  <conditionalFormatting sqref="A44">
    <cfRule type="cellIs" priority="46" operator="equal" aboveAverage="0" equalAverage="0" bottom="0" percent="0" rank="0" text="" dxfId="120">
      <formula>$N$6</formula>
    </cfRule>
    <cfRule type="cellIs" priority="47" operator="equal" aboveAverage="0" equalAverage="0" bottom="0" percent="0" rank="0" text="" dxfId="121">
      <formula>#ref!</formula>
    </cfRule>
    <cfRule type="cellIs" priority="48" operator="equal" aboveAverage="0" equalAverage="0" bottom="0" percent="0" rank="0" text="" dxfId="122">
      <formula>$N$4</formula>
    </cfRule>
    <cfRule type="cellIs" priority="49" operator="equal" aboveAverage="0" equalAverage="0" bottom="0" percent="0" rank="0" text="" dxfId="123">
      <formula>$N$3</formula>
    </cfRule>
  </conditionalFormatting>
  <conditionalFormatting sqref="B44">
    <cfRule type="cellIs" priority="50" operator="equal" aboveAverage="0" equalAverage="0" bottom="0" percent="0" rank="0" text="" dxfId="124">
      <formula>$N$6</formula>
    </cfRule>
    <cfRule type="cellIs" priority="51" operator="equal" aboveAverage="0" equalAverage="0" bottom="0" percent="0" rank="0" text="" dxfId="125">
      <formula>#ref!</formula>
    </cfRule>
    <cfRule type="cellIs" priority="52" operator="equal" aboveAverage="0" equalAverage="0" bottom="0" percent="0" rank="0" text="" dxfId="126">
      <formula>$N$4</formula>
    </cfRule>
    <cfRule type="cellIs" priority="53" operator="equal" aboveAverage="0" equalAverage="0" bottom="0" percent="0" rank="0" text="" dxfId="127">
      <formula>$N$3</formula>
    </cfRule>
  </conditionalFormatting>
  <conditionalFormatting sqref="A45">
    <cfRule type="cellIs" priority="54" operator="equal" aboveAverage="0" equalAverage="0" bottom="0" percent="0" rank="0" text="" dxfId="128">
      <formula>$N$6</formula>
    </cfRule>
    <cfRule type="cellIs" priority="55" operator="equal" aboveAverage="0" equalAverage="0" bottom="0" percent="0" rank="0" text="" dxfId="129">
      <formula>#ref!</formula>
    </cfRule>
    <cfRule type="cellIs" priority="56" operator="equal" aboveAverage="0" equalAverage="0" bottom="0" percent="0" rank="0" text="" dxfId="130">
      <formula>$N$4</formula>
    </cfRule>
    <cfRule type="cellIs" priority="57" operator="equal" aboveAverage="0" equalAverage="0" bottom="0" percent="0" rank="0" text="" dxfId="131">
      <formula>$N$3</formula>
    </cfRule>
  </conditionalFormatting>
  <conditionalFormatting sqref="A40">
    <cfRule type="cellIs" priority="58" operator="equal" aboveAverage="0" equalAverage="0" bottom="0" percent="0" rank="0" text="" dxfId="132">
      <formula>$N$6</formula>
    </cfRule>
    <cfRule type="cellIs" priority="59" operator="equal" aboveAverage="0" equalAverage="0" bottom="0" percent="0" rank="0" text="" dxfId="133">
      <formula>#ref!</formula>
    </cfRule>
    <cfRule type="cellIs" priority="60" operator="equal" aboveAverage="0" equalAverage="0" bottom="0" percent="0" rank="0" text="" dxfId="134">
      <formula>$N$4</formula>
    </cfRule>
    <cfRule type="cellIs" priority="61" operator="equal" aboveAverage="0" equalAverage="0" bottom="0" percent="0" rank="0" text="" dxfId="1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ACE8D-308A-4FEB-852F-672533793551}"/>
</file>

<file path=customXml/itemProps2.xml><?xml version="1.0" encoding="utf-8"?>
<ds:datastoreItem xmlns:ds="http://schemas.openxmlformats.org/officeDocument/2006/customXml" ds:itemID="{AD789124-D42E-41EA-9C34-CFE157928930}">
  <ds:schemaRefs>
    <ds:schemaRef ds:uri="http://purl.org/dc/terms/"/>
    <ds:schemaRef ds:uri="http://schemas.microsoft.com/office/2006/documentManagement/types"/>
    <ds:schemaRef ds:uri="http://purl.org/dc/dcmitype/"/>
    <ds:schemaRef ds:uri="http://schemas.microsoft.com/office/2006/metadata/properties"/>
    <ds:schemaRef ds:uri="http://purl.org/dc/elements/1.1/"/>
    <ds:schemaRef ds:uri="http://schemas.microsoft.com/sharepoint/v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2023-09-29T09:43:26Z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