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bookViews>
    <workbookView xWindow="0" yWindow="0" windowWidth="27312" windowHeight="11760"/>
  </bookViews>
  <sheets>
    <sheet name="Profile" sheetId="1" r:id="rId1"/>
    <sheet name="Register" sheetId="2" r:id="rId2"/>
    <sheet name="Questionnaire" sheetId="3" r:id="rId3"/>
    <sheet name="Guidance" sheetId="4" r:id="rId4"/>
  </sheets>
  <definedNames>
    <definedName name="_xlnm._FilterDatabase" localSheetId="2" hidden="1">Questionnaire!$A$1:$N$120</definedName>
    <definedName name="_xlnm.Print_Area" localSheetId="0">Profile!$A$1:$G$29</definedName>
    <definedName name="_xlnm.Print_Area" localSheetId="2">Questionnaire!$A$1:$L$121</definedName>
    <definedName name="_xlnm.Print_Area" localSheetId="1">Register!$A$1:$I$39</definedName>
    <definedName name="_xlnm.Print_Titles" localSheetId="2">Questionnaire!$2:$2</definedName>
    <definedName name="_xlnm.Print_Titles" localSheetId="1">Register!$1:$4</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4" l="1"/>
  <c r="A11" i="4"/>
  <c r="E117" i="3"/>
  <c r="E118" i="3"/>
  <c r="E119" i="3"/>
  <c r="E120" i="3"/>
  <c r="D120" i="3"/>
  <c r="I120" i="3"/>
  <c r="J120" i="3"/>
  <c r="E112" i="3"/>
  <c r="E113" i="3"/>
  <c r="E114" i="3"/>
  <c r="E115" i="3"/>
  <c r="D115" i="3"/>
  <c r="J115" i="3"/>
  <c r="E108" i="3"/>
  <c r="E109" i="3"/>
  <c r="E110" i="3"/>
  <c r="D110" i="3"/>
  <c r="I110" i="3"/>
  <c r="J110" i="3"/>
  <c r="E105" i="3"/>
  <c r="E104" i="3"/>
  <c r="E103" i="3"/>
  <c r="E106" i="3"/>
  <c r="D106" i="3"/>
  <c r="I106" i="3"/>
  <c r="J106" i="3"/>
  <c r="E97" i="3"/>
  <c r="E98" i="3"/>
  <c r="E99" i="3"/>
  <c r="E100" i="3"/>
  <c r="D100" i="3"/>
  <c r="J100" i="3"/>
  <c r="E93" i="3"/>
  <c r="E94" i="3"/>
  <c r="E95" i="3"/>
  <c r="D95" i="3"/>
  <c r="J95" i="3"/>
  <c r="E87" i="3"/>
  <c r="E88" i="3"/>
  <c r="E89" i="3"/>
  <c r="E90" i="3"/>
  <c r="E91" i="3"/>
  <c r="D91" i="3"/>
  <c r="J91" i="3"/>
  <c r="E82" i="3"/>
  <c r="E83" i="3"/>
  <c r="E84" i="3"/>
  <c r="D84" i="3"/>
  <c r="I84" i="3"/>
  <c r="J84" i="3"/>
  <c r="E77" i="3"/>
  <c r="E78" i="3"/>
  <c r="E79" i="3"/>
  <c r="E80" i="3"/>
  <c r="D80" i="3"/>
  <c r="I80" i="3"/>
  <c r="J80" i="3"/>
  <c r="E73" i="3"/>
  <c r="E74" i="3"/>
  <c r="E75" i="3"/>
  <c r="D75" i="3"/>
  <c r="J75" i="3"/>
  <c r="E69" i="3"/>
  <c r="E70" i="3"/>
  <c r="E71" i="3"/>
  <c r="D71" i="3"/>
  <c r="I71" i="3"/>
  <c r="J71" i="3"/>
  <c r="E64" i="3"/>
  <c r="E65" i="3"/>
  <c r="E66" i="3"/>
  <c r="D66" i="3"/>
  <c r="J66" i="3"/>
  <c r="E61" i="3"/>
  <c r="E60" i="3"/>
  <c r="E59" i="3"/>
  <c r="E58" i="3"/>
  <c r="E62" i="3"/>
  <c r="D62" i="3"/>
  <c r="J62" i="3"/>
  <c r="E55" i="3"/>
  <c r="E54" i="3"/>
  <c r="E53" i="3"/>
  <c r="E52" i="3"/>
  <c r="E51" i="3"/>
  <c r="E56" i="3"/>
  <c r="D56" i="3"/>
  <c r="J56" i="3"/>
  <c r="E45" i="3"/>
  <c r="E46" i="3"/>
  <c r="E47" i="3"/>
  <c r="E48" i="3"/>
  <c r="E49" i="3"/>
  <c r="D49" i="3"/>
  <c r="J49" i="3"/>
  <c r="E42" i="3"/>
  <c r="E41" i="3"/>
  <c r="E43" i="3"/>
  <c r="D43" i="3"/>
  <c r="I43" i="3"/>
  <c r="J43" i="3"/>
  <c r="E34" i="3"/>
  <c r="E37" i="3"/>
  <c r="E36" i="3"/>
  <c r="E35" i="3"/>
  <c r="E38" i="3"/>
  <c r="D38" i="3"/>
  <c r="J38" i="3"/>
  <c r="E28" i="3"/>
  <c r="E29" i="3"/>
  <c r="E30" i="3"/>
  <c r="E31" i="3"/>
  <c r="E32" i="3"/>
  <c r="D32" i="3"/>
  <c r="J32" i="3"/>
  <c r="E13" i="3"/>
  <c r="E12" i="3"/>
  <c r="E14" i="3"/>
  <c r="D14" i="3"/>
  <c r="I14" i="3"/>
  <c r="J14" i="3"/>
  <c r="E19" i="3"/>
  <c r="E20" i="3"/>
  <c r="E21" i="3"/>
  <c r="D21" i="3"/>
  <c r="J21" i="3"/>
  <c r="H33" i="2"/>
  <c r="G18" i="1"/>
  <c r="A12" i="4"/>
  <c r="A13" i="4"/>
  <c r="A15" i="4"/>
  <c r="A16" i="4"/>
  <c r="A17" i="4"/>
  <c r="A18" i="4"/>
  <c r="A20" i="4"/>
  <c r="H39" i="2"/>
  <c r="L6" i="2"/>
  <c r="I39" i="2"/>
  <c r="I38" i="2"/>
  <c r="I37" i="2"/>
  <c r="I36" i="2"/>
  <c r="I35" i="2"/>
  <c r="I33" i="2"/>
  <c r="I32" i="2"/>
  <c r="I31" i="2"/>
  <c r="I30" i="2"/>
  <c r="H28" i="2"/>
  <c r="I28" i="2"/>
  <c r="I27" i="2"/>
  <c r="I26" i="2"/>
  <c r="I25" i="2"/>
  <c r="I24" i="2"/>
  <c r="H22" i="2"/>
  <c r="I22" i="2"/>
  <c r="I21" i="2"/>
  <c r="I20" i="2"/>
  <c r="I19" i="2"/>
  <c r="I18" i="2"/>
  <c r="I17" i="2"/>
  <c r="H15" i="2"/>
  <c r="I15" i="2"/>
  <c r="I14" i="2"/>
  <c r="I13" i="2"/>
  <c r="I12" i="2"/>
  <c r="H10" i="2"/>
  <c r="I10" i="2"/>
  <c r="I9" i="2"/>
  <c r="I8" i="2"/>
  <c r="I7" i="2"/>
  <c r="I6" i="2"/>
  <c r="E25" i="3"/>
  <c r="E24" i="3"/>
  <c r="E16" i="3"/>
  <c r="E17" i="3"/>
  <c r="E9" i="3"/>
  <c r="E8" i="3"/>
  <c r="E7" i="3"/>
  <c r="E6" i="3"/>
  <c r="E5" i="3"/>
  <c r="E10" i="3"/>
  <c r="E26" i="3"/>
  <c r="A32" i="2"/>
  <c r="A31" i="2"/>
  <c r="A30" i="2"/>
  <c r="A29" i="2"/>
  <c r="A18" i="1"/>
  <c r="F100" i="3"/>
  <c r="B32" i="2"/>
  <c r="B31" i="2"/>
  <c r="F91" i="3"/>
  <c r="B30" i="2"/>
  <c r="L5" i="2"/>
  <c r="C30" i="2"/>
  <c r="F95" i="3"/>
  <c r="D1" i="2"/>
  <c r="G1" i="2"/>
  <c r="J1" i="3"/>
  <c r="D1" i="3"/>
  <c r="B1" i="3"/>
  <c r="A1" i="2"/>
  <c r="D32" i="2"/>
  <c r="C32" i="2"/>
  <c r="D31" i="2"/>
  <c r="C31" i="2"/>
  <c r="D30" i="2"/>
  <c r="B33" i="2"/>
  <c r="L7" i="2"/>
  <c r="L4" i="2"/>
  <c r="L3" i="2"/>
  <c r="A38" i="2"/>
  <c r="A37" i="2"/>
  <c r="A36" i="2"/>
  <c r="A35" i="2"/>
  <c r="A34" i="2"/>
  <c r="A19" i="1"/>
  <c r="A27" i="2"/>
  <c r="A26" i="2"/>
  <c r="A25" i="2"/>
  <c r="A24" i="2"/>
  <c r="A23" i="2"/>
  <c r="A17" i="1"/>
  <c r="A21" i="2"/>
  <c r="A20" i="2"/>
  <c r="A19" i="2"/>
  <c r="A18" i="2"/>
  <c r="A17" i="2"/>
  <c r="A16" i="2"/>
  <c r="A16" i="1"/>
  <c r="A14" i="2"/>
  <c r="A13" i="2"/>
  <c r="A12" i="2"/>
  <c r="A11" i="2"/>
  <c r="A15" i="1"/>
  <c r="A5" i="2"/>
  <c r="A14" i="1"/>
  <c r="A9" i="2"/>
  <c r="A8" i="2"/>
  <c r="A7" i="2"/>
  <c r="A6" i="2"/>
  <c r="D18" i="1"/>
  <c r="C33" i="2"/>
  <c r="C18" i="1"/>
  <c r="D33" i="2"/>
  <c r="E18" i="1"/>
  <c r="F18" i="1"/>
  <c r="D26" i="3"/>
  <c r="J26" i="3"/>
  <c r="D17" i="3"/>
  <c r="F49" i="3"/>
  <c r="D10" i="3"/>
  <c r="J10" i="3"/>
  <c r="B6" i="2"/>
  <c r="C6" i="2"/>
  <c r="F80" i="3"/>
  <c r="B26" i="2"/>
  <c r="C26" i="2"/>
  <c r="F75" i="3"/>
  <c r="B25" i="2"/>
  <c r="C25" i="2"/>
  <c r="F71" i="3"/>
  <c r="F19" i="1"/>
  <c r="G12" i="1"/>
  <c r="F17" i="1"/>
  <c r="F14" i="1"/>
  <c r="F15" i="1"/>
  <c r="I15" i="1"/>
  <c r="I19" i="1"/>
  <c r="I14" i="1"/>
  <c r="I20" i="1"/>
  <c r="I17" i="1"/>
  <c r="I16" i="1"/>
  <c r="G19" i="1"/>
  <c r="G17" i="1"/>
  <c r="G14" i="1"/>
  <c r="G15" i="1"/>
  <c r="G16" i="1"/>
  <c r="F16" i="1"/>
  <c r="I17" i="3"/>
  <c r="B24" i="2"/>
  <c r="C24" i="2"/>
  <c r="F84" i="3"/>
  <c r="F62" i="3"/>
  <c r="F106" i="3"/>
  <c r="B38" i="2"/>
  <c r="C38" i="2"/>
  <c r="F115" i="3"/>
  <c r="F66" i="3"/>
  <c r="F38" i="3"/>
  <c r="B14" i="2"/>
  <c r="C14" i="2"/>
  <c r="F56" i="3"/>
  <c r="B12" i="2"/>
  <c r="C12" i="2"/>
  <c r="F26" i="3"/>
  <c r="F21" i="3"/>
  <c r="F17" i="3"/>
  <c r="J17" i="3"/>
  <c r="B8" i="2"/>
  <c r="C8" i="2"/>
  <c r="D24" i="2"/>
  <c r="D12" i="2"/>
  <c r="B36" i="2"/>
  <c r="C36" i="2"/>
  <c r="F110" i="3"/>
  <c r="B19" i="2"/>
  <c r="C19" i="2"/>
  <c r="B18" i="2"/>
  <c r="C18" i="2"/>
  <c r="B21" i="2"/>
  <c r="C21" i="2"/>
  <c r="B17" i="2"/>
  <c r="C17" i="2"/>
  <c r="B13" i="2"/>
  <c r="C13" i="2"/>
  <c r="B9" i="2"/>
  <c r="C9" i="2"/>
  <c r="F32" i="3"/>
  <c r="F14" i="3"/>
  <c r="F43" i="3"/>
  <c r="F120" i="3"/>
  <c r="F10" i="3"/>
  <c r="B15" i="2"/>
  <c r="C15" i="2"/>
  <c r="D21" i="2"/>
  <c r="D19" i="2"/>
  <c r="D18" i="2"/>
  <c r="D9" i="2"/>
  <c r="B35" i="2"/>
  <c r="C35" i="2"/>
  <c r="B37" i="2"/>
  <c r="C37" i="2"/>
  <c r="B27" i="2"/>
  <c r="D14" i="2"/>
  <c r="D17" i="2"/>
  <c r="D25" i="2"/>
  <c r="B20" i="2"/>
  <c r="D13" i="2"/>
  <c r="B7" i="2"/>
  <c r="D8" i="2"/>
  <c r="B28" i="2"/>
  <c r="C28" i="2"/>
  <c r="C27" i="2"/>
  <c r="B22" i="2"/>
  <c r="C22" i="2"/>
  <c r="C20" i="2"/>
  <c r="D15" i="2"/>
  <c r="E15" i="1"/>
  <c r="B10" i="2"/>
  <c r="C10" i="2"/>
  <c r="C7" i="2"/>
  <c r="B39" i="2"/>
  <c r="C39" i="2"/>
  <c r="C15" i="1"/>
  <c r="D37" i="2"/>
  <c r="D27" i="2"/>
  <c r="D20" i="2"/>
  <c r="D15" i="1"/>
  <c r="D7" i="2"/>
  <c r="D38" i="2"/>
  <c r="D36" i="2"/>
  <c r="D35" i="2"/>
  <c r="D26" i="2"/>
  <c r="D6" i="2"/>
  <c r="D22" i="2"/>
  <c r="E16" i="1"/>
  <c r="D39" i="2"/>
  <c r="E19" i="1"/>
  <c r="D17" i="1"/>
  <c r="D28" i="2"/>
  <c r="E17" i="1"/>
  <c r="C17" i="1"/>
  <c r="C16" i="1"/>
  <c r="D16" i="1"/>
  <c r="D10" i="2"/>
  <c r="E14" i="1"/>
  <c r="C14" i="1"/>
  <c r="C19" i="1"/>
  <c r="D19" i="1"/>
  <c r="D14" i="1"/>
</calcChain>
</file>

<file path=xl/sharedStrings.xml><?xml version="1.0" encoding="utf-8"?>
<sst xmlns="http://schemas.openxmlformats.org/spreadsheetml/2006/main" count="490" uniqueCount="305">
  <si>
    <t>Question</t>
  </si>
  <si>
    <t>Score</t>
  </si>
  <si>
    <t>Source</t>
  </si>
  <si>
    <t>Low</t>
  </si>
  <si>
    <t>High</t>
  </si>
  <si>
    <t>Substantial</t>
  </si>
  <si>
    <t>Level</t>
  </si>
  <si>
    <t>Trend</t>
  </si>
  <si>
    <t>Overall Recommendation</t>
  </si>
  <si>
    <t>Dimension</t>
  </si>
  <si>
    <t>Major risks and possible negative consequences</t>
  </si>
  <si>
    <t>↑</t>
  </si>
  <si>
    <t>↓</t>
  </si>
  <si>
    <t>↔</t>
  </si>
  <si>
    <t>Average</t>
  </si>
  <si>
    <t>Tr_score</t>
  </si>
  <si>
    <t>Please add justification.</t>
  </si>
  <si>
    <t>Key Mitigating Measures</t>
  </si>
  <si>
    <t>Mitigating measures</t>
  </si>
  <si>
    <t>n/a</t>
  </si>
  <si>
    <t>Zero</t>
  </si>
  <si>
    <t>Medium</t>
  </si>
  <si>
    <t>Country:</t>
  </si>
  <si>
    <t>Final:</t>
  </si>
  <si>
    <t>Average:</t>
  </si>
  <si>
    <t>Date last modif.</t>
  </si>
  <si>
    <t xml:space="preserve">  Date Last Modification: </t>
  </si>
  <si>
    <t>Value chain:</t>
  </si>
  <si>
    <t>1.2 Child Labour</t>
  </si>
  <si>
    <t>1.1 Respect of labour rights</t>
  </si>
  <si>
    <t>1.1.2 Is freedom of association allowed and effective (collective bargaining)?</t>
  </si>
  <si>
    <t>1.3 Job safety</t>
  </si>
  <si>
    <t>Good reasons for restictions make the question non applicable</t>
  </si>
  <si>
    <t>3.1 Economic activities</t>
  </si>
  <si>
    <t>3.2 Access to resources and services</t>
  </si>
  <si>
    <t xml:space="preserve">3.4.2 Do women have leadership positions within the organisations they are part of? </t>
  </si>
  <si>
    <t xml:space="preserve">3.4.3 Do women have the power to influence services, territorial power and policy decision making? </t>
  </si>
  <si>
    <t>3.4.4 Do women speak in public?</t>
  </si>
  <si>
    <t>3.4.1 Are women members of groups, trade unions, farmers' organisations?</t>
  </si>
  <si>
    <t>3.2.2 Do women have equal land rights as men?</t>
  </si>
  <si>
    <t>1.1.4 To what extent are risks of forced labour in any segment of the value chain minimised?</t>
  </si>
  <si>
    <t>3.1.1 Are risks of women being excluded from certain segments of the value chain minimised?</t>
  </si>
  <si>
    <t>Moderate/Low</t>
  </si>
  <si>
    <t xml:space="preserve">4.2 Accessibility of food </t>
  </si>
  <si>
    <t xml:space="preserve">2.1 Adherence to VGGT </t>
  </si>
  <si>
    <t>2.1.1 Do the companies/institutions involved in the value chain declare adhering to the VGGT?</t>
  </si>
  <si>
    <t>2.2.2 Level of accessibility of intervention policies, laws, procedures and decisions to all stakeholders of the value chain?</t>
  </si>
  <si>
    <t>Respond 'High' if formal contract exists</t>
  </si>
  <si>
    <t>2.2 Transparency, participation and consultation</t>
  </si>
  <si>
    <t>2.3  Equity,compensation and justice</t>
  </si>
  <si>
    <t>2.3.1  Do the locally applied rules promote secure and equitable tenure rights or access to land and water?</t>
  </si>
  <si>
    <t>2.3.2 In case disruption of livelihoods is expected, have alternative strategies been considered?</t>
  </si>
  <si>
    <t xml:space="preserve">4.1.1 Does the local production of food increase?
</t>
  </si>
  <si>
    <t xml:space="preserve">4.1.2 Are food supplies increasing on local markets? 
</t>
  </si>
  <si>
    <t xml:space="preserve">4.3 Utilisation and nutritional adequacy </t>
  </si>
  <si>
    <r>
      <t xml:space="preserve">4.3.1 Is the nutritional quality of available food improving?  </t>
    </r>
    <r>
      <rPr>
        <i/>
        <sz val="11"/>
        <rFont val="Arial"/>
        <family val="2"/>
      </rPr>
      <t xml:space="preserve">
</t>
    </r>
  </si>
  <si>
    <t>4.3.2 Are nutritional practices being improved?</t>
  </si>
  <si>
    <t xml:space="preserve">4.2.2 Are (relative) consumers food prices decreasing? </t>
  </si>
  <si>
    <t xml:space="preserve">4.4 Stability </t>
  </si>
  <si>
    <t xml:space="preserve">1.1.5 To what extent are any risks of discrimination in employment for specific categories of the population minimised? </t>
  </si>
  <si>
    <t xml:space="preserve">2.2.3  Level of participation and consultation of all individuals and groups in the decision-making process? </t>
  </si>
  <si>
    <t xml:space="preserve">2.2.4 To what extent prior consent of those affected by the decisions was reached? </t>
  </si>
  <si>
    <t>2.1.2 If large scale investments for land aquisition are at stake, do the involved companies/institutions apply the 'Guide to due diligence of agribusiness projects that affect land and property rights'?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</si>
  <si>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</si>
  <si>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How is adherence to VGGT done and is this publically acknowledged? </t>
  </si>
  <si>
    <t>2.2.1  Level of prior disclosure of project related information to local stakeholders?</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</si>
  <si>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</si>
  <si>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</si>
  <si>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</si>
  <si>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1.4 Attractiveness</t>
  </si>
  <si>
    <t>1.4.2 Are conditions of activities attractive for youth?</t>
  </si>
  <si>
    <t>1.1.1 To what extent do companies involved in the value chain respect the standards elaborated in the 8 fundamental ILO international labour conventions and in the ICESCR  and ICCPR?</t>
  </si>
  <si>
    <t>Risk assessment</t>
  </si>
  <si>
    <t>1.4.1 To what extent are remunerations in accordance with local standards?</t>
  </si>
  <si>
    <t xml:space="preserve">4.2.1 Do people have more income to allocate to food?  </t>
  </si>
  <si>
    <t>4.3.3 Is dietary diversity increased?</t>
  </si>
  <si>
    <t>Minimum number of food groups consumed by an individual over a reference period. Ref.: FAO Manual Minimum Dietary Diversity in Women (in preparation). This is relevant only if the baseline score is low.</t>
  </si>
  <si>
    <t>4.4.1 Is risk of periodic food shortage for household reduced?</t>
  </si>
  <si>
    <t xml:space="preserve">4.4.2 Is excessive food price variation reduced? </t>
  </si>
  <si>
    <t>Not at all</t>
  </si>
  <si>
    <t>Previous Analysis</t>
  </si>
  <si>
    <t>../../20..</t>
  </si>
  <si>
    <t>date:</t>
  </si>
  <si>
    <t>Domain</t>
  </si>
  <si>
    <t>Present profile</t>
  </si>
  <si>
    <t>Previous profile</t>
  </si>
  <si>
    <t>Comments</t>
  </si>
  <si>
    <t>Score level</t>
  </si>
  <si>
    <t>Count</t>
  </si>
  <si>
    <t>Major Issues</t>
  </si>
  <si>
    <t>Risk/Cost of Non-Intervention vs. Benefits</t>
  </si>
  <si>
    <r>
      <rPr>
        <b/>
        <i/>
        <sz val="9"/>
        <rFont val="Arial"/>
        <family val="2"/>
      </rPr>
      <t>Justification if adjustment of the score level =</t>
    </r>
    <r>
      <rPr>
        <i/>
        <sz val="9"/>
        <rFont val="Arial"/>
        <family val="2"/>
      </rPr>
      <t xml:space="preserve"> …</t>
    </r>
  </si>
  <si>
    <t>Explanations on questions</t>
  </si>
  <si>
    <t>Question n°</t>
  </si>
  <si>
    <t>1.2.1</t>
  </si>
  <si>
    <t>1.2.2</t>
  </si>
  <si>
    <t>Cf: Guidance</t>
  </si>
  <si>
    <t>1.4.1</t>
  </si>
  <si>
    <t>Remuneration: provision of income allowing workers to support themselves and their families.</t>
  </si>
  <si>
    <t>2.1.1</t>
  </si>
  <si>
    <t>2.2.4</t>
  </si>
  <si>
    <t>2.3.1</t>
  </si>
  <si>
    <t>3.1.1</t>
  </si>
  <si>
    <t xml:space="preserve">The complexity of the food and nutrition security sector implies that, for the purpose of this social profile, it should be analysed from the point of view of changes and evolution of the systems </t>
  </si>
  <si>
    <t>4.1.1</t>
  </si>
  <si>
    <t>4.1.2</t>
  </si>
  <si>
    <t>4.2.2</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</si>
  <si>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</si>
  <si>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</si>
  <si>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</si>
  <si>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4.4.2</t>
  </si>
  <si>
    <t>5.1.2</t>
  </si>
  <si>
    <t>Health facilities: health center, buildings, equipments…</t>
  </si>
  <si>
    <t>Health services: availabilty of nurse, doctors…</t>
  </si>
  <si>
    <t>5.3.2</t>
  </si>
  <si>
    <t>Impact on food prices; impact on revenues =&gt; link with Economic analysis.</t>
  </si>
  <si>
    <t>Import, transport, stock, market institutions.</t>
  </si>
  <si>
    <t>Price variation can be seasonal or transitory due to any type of shock.</t>
  </si>
  <si>
    <t>Affordability: consider prices for health services or possible existance of health insurance.</t>
  </si>
  <si>
    <t>The reply to this question might be 'non applicable' if the reply to 5.3.2 is 'high'.</t>
  </si>
  <si>
    <t>CFS RAI: principle 9 on meanigful information, consultation and decision making processes.</t>
  </si>
  <si>
    <t>CFS RAI: principle 7 on respect cultural heritage and traditional knowledge and support diversity and innovation.</t>
  </si>
  <si>
    <t>How to use the Social Profile Tool</t>
  </si>
  <si>
    <t>Warning</t>
  </si>
  <si>
    <t>Country :</t>
  </si>
  <si>
    <t>Initial count</t>
  </si>
  <si>
    <t>Used in sheets:</t>
  </si>
  <si>
    <t>Ranges used for averages</t>
  </si>
  <si>
    <t>"Questionnaire"</t>
  </si>
  <si>
    <t>"Questionnaire", "Register" and "Profile"</t>
  </si>
  <si>
    <t>-</t>
  </si>
  <si>
    <t>&lt; 1.50</t>
  </si>
  <si>
    <r>
      <t xml:space="preserve">Questionnaire </t>
    </r>
    <r>
      <rPr>
        <sz val="12"/>
        <rFont val="Times New Roman"/>
        <family val="1"/>
      </rPr>
      <t>sheet</t>
    </r>
  </si>
  <si>
    <r>
      <t xml:space="preserve">Register </t>
    </r>
    <r>
      <rPr>
        <sz val="12"/>
        <rFont val="Times New Roman"/>
        <family val="1"/>
      </rPr>
      <t>sheet</t>
    </r>
  </si>
  <si>
    <r>
      <t xml:space="preserve">Profile </t>
    </r>
    <r>
      <rPr>
        <sz val="12"/>
        <rFont val="Times New Roman"/>
        <family val="1"/>
      </rPr>
      <t>sheet</t>
    </r>
  </si>
  <si>
    <r>
      <t xml:space="preserve">How does the profile calculate?           </t>
    </r>
    <r>
      <rPr>
        <b/>
        <sz val="10"/>
        <color rgb="FFC00000"/>
        <rFont val="Wingdings"/>
        <charset val="2"/>
      </rPr>
      <t>è     è     è     è     è     è     è     è</t>
    </r>
  </si>
  <si>
    <r>
      <rPr>
        <sz val="10"/>
        <rFont val="Calibri"/>
        <family val="2"/>
      </rPr>
      <t>≥</t>
    </r>
    <r>
      <rPr>
        <sz val="10"/>
        <rFont val="Arial"/>
      </rPr>
      <t xml:space="preserve"> 3.5</t>
    </r>
  </si>
  <si>
    <t>2.50 ≤     &lt; 3.50</t>
  </si>
  <si>
    <t>1.50 ≤     &lt; 2.50</t>
  </si>
  <si>
    <t xml:space="preserve">3.1.2 To what extent are women active in the value chain (as producers, processors, workers, traders…)? </t>
  </si>
  <si>
    <t>3.2.1 Do women have ownership of assets (other than land)?</t>
  </si>
  <si>
    <t>3.3.2 To what extent are women autonomous in the organisation of their work?</t>
  </si>
  <si>
    <t>3.2.3 Do women have access to credit?</t>
  </si>
  <si>
    <t xml:space="preserve">3.2.4 Do women have access to other services (extension services, inputs…)? </t>
  </si>
  <si>
    <t>3.3.3 Do women have control over income?</t>
  </si>
  <si>
    <t>3.3.1 To what extent do women take part in the decisions related to production?</t>
  </si>
  <si>
    <t>3.3 Decision making</t>
  </si>
  <si>
    <t>3.3.4 Do women earn independent income?</t>
  </si>
  <si>
    <t>3.2.5 Do women take part in decisions on the purchase, sale or transfer of assets?</t>
  </si>
  <si>
    <t>3.4 Leadership and empowerment</t>
  </si>
  <si>
    <t>3.5 Hardship and division of labour</t>
  </si>
  <si>
    <t>3.5.1 To what extent are the overall work loads of men and women equal (including domestic work and child care)?</t>
  </si>
  <si>
    <t>3.5.2 Are risks of women being subject to strenuous work minimised (e.g. using labour saving technologies…)?</t>
  </si>
  <si>
    <t>5.1.1 Do formal and informal farmer organisations /cooperatives participate in the value chain?</t>
  </si>
  <si>
    <t>5.1.2 How inclusive is group/cooperative membership?</t>
  </si>
  <si>
    <t xml:space="preserve">5.1.3 Do groups have representative and accountable leadership? </t>
  </si>
  <si>
    <t>Inclusiveness viewed from different perspectives: wealth strata, age, gender, ethnic or social groups…</t>
  </si>
  <si>
    <t>5.3 Social involvement</t>
  </si>
  <si>
    <t xml:space="preserve">5.3.1 Do communities participate in decisions that impact their livelihood? </t>
  </si>
  <si>
    <t>5.3.2 Are there actions to ensure respect of traditional knowledge and resources?</t>
  </si>
  <si>
    <t xml:space="preserve">5.3.3 Is there participation in voluntary communal activities for benefit of the community </t>
  </si>
  <si>
    <t>5.3.1</t>
  </si>
  <si>
    <t>6.1 Health services</t>
  </si>
  <si>
    <t>6.2 Housing</t>
  </si>
  <si>
    <t>6.3 Education and training</t>
  </si>
  <si>
    <t xml:space="preserve">6.3.3 Existence and quality of in-service vocational training provided by the investors in the value chain?
</t>
  </si>
  <si>
    <t>5.2 Information and confidence</t>
  </si>
  <si>
    <t xml:space="preserve">5.2.1 Do farmers in the value chain have access to information on agricultural practices, agricultural policies, and market prices? </t>
  </si>
  <si>
    <t>6.4 Mobility ??????</t>
  </si>
  <si>
    <t xml:space="preserve">6.4.2 </t>
  </si>
  <si>
    <t>6.1.1</t>
  </si>
  <si>
    <t>6.1.2</t>
  </si>
  <si>
    <t>6.1.3</t>
  </si>
  <si>
    <t>6.3.3</t>
  </si>
  <si>
    <t>5.1 Strength of producer organisations</t>
  </si>
  <si>
    <t>5.1.4 Are farmer groups, cooperatives and associations able to negotiate in input or output markets?</t>
  </si>
  <si>
    <t>5.2.2</t>
  </si>
  <si>
    <t>5.2.2 To what extent is the relation between value chain actors perceived as trustworthy?</t>
  </si>
  <si>
    <t>Explanations</t>
  </si>
  <si>
    <t>Verbal agreement, long lasting collaboration, contract, market, hierarchy… Looking upstream and downstream the VC.</t>
  </si>
  <si>
    <t>6.1.1 Do households have access to health facilities?</t>
  </si>
  <si>
    <t>6.1.2 Do households have access to health services?</t>
  </si>
  <si>
    <t>6.1.3  Are health services affordable for households?</t>
  </si>
  <si>
    <t>6.2.1 Do households have access to good quality accomodations?</t>
  </si>
  <si>
    <t xml:space="preserve">6.2.2 Do households have access to good quality water and sanitation facilities? </t>
  </si>
  <si>
    <t>6.3.1 Is primary education accessible to households?</t>
  </si>
  <si>
    <t>6.3.2 Are secondary and/or vocational education accessible to households?</t>
  </si>
  <si>
    <t xml:space="preserve">1.1.3 To what extent do workers benefit from enforceable and fair contracts </t>
  </si>
  <si>
    <t xml:space="preserve">1.2.1 Degree of school attendance in case  children are working (in any segment of the value chain)? </t>
  </si>
  <si>
    <t>1.2.2 Are children protected from exposure to harmful jobs?</t>
  </si>
  <si>
    <t>1.3.1 Degree of protection from accidents and health damages (in any segment of the value chain)?</t>
  </si>
  <si>
    <t>Does food availability increase? Production,export Yc transports (trucks…).</t>
  </si>
  <si>
    <t xml:space="preserve">6.4.3 </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</si>
  <si>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</si>
  <si>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It is recommended to follow the steps below:</t>
  </si>
  <si>
    <t>Be careful in using "copy and paste" function that covers more than one cell, as you might interfere with non-visible formulas or cells used for calculations.</t>
  </si>
  <si>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</si>
  <si>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t>*</t>
  </si>
  <si>
    <t>**</t>
  </si>
  <si>
    <r>
      <rPr>
        <b/>
        <sz val="12"/>
        <rFont val="Times New Roman"/>
        <family val="1"/>
      </rPr>
      <t>Give a short justification for your choice</t>
    </r>
    <r>
      <rPr>
        <sz val="12"/>
        <rFont val="Times New Roman"/>
        <family val="1"/>
      </rPr>
      <t xml:space="preserve"> in the "Comments" column. </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</si>
  <si>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</si>
  <si>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</si>
  <si>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</si>
  <si>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</si>
  <si>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</si>
  <si>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</si>
  <si>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</si>
  <si>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</si>
  <si>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t>When using this Excel tool, please take into account the following guiding principles:</t>
  </si>
  <si>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</si>
  <si>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t xml:space="preserve">4.1 Availability of food </t>
  </si>
  <si>
    <r>
      <t xml:space="preserve">SOCIAL PROFILE  </t>
    </r>
    <r>
      <rPr>
        <b/>
        <sz val="9"/>
        <color rgb="FFFF0000"/>
        <rFont val="Arial"/>
        <family val="2"/>
      </rPr>
      <t>(V.2017-0)</t>
    </r>
  </si>
  <si>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</si>
  <si>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</si>
  <si>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1. WORKING CONDITIONS</t>
  </si>
  <si>
    <t>2. LAND &amp; WATER RIGHTS</t>
  </si>
  <si>
    <t>3. GENDER EQUALITY</t>
  </si>
  <si>
    <t>4. FOOD AND NUTRITION SECURITY</t>
  </si>
  <si>
    <t>5. SOCIAL CAPITAL</t>
  </si>
  <si>
    <t>6. LIVING CONDITIONS</t>
  </si>
  <si>
    <t>French Beans</t>
  </si>
  <si>
    <t>Kenya</t>
  </si>
  <si>
    <t>6.4.1   Ability for workforce to access job opportunities in a secure fashion</t>
  </si>
  <si>
    <t>See previous comment for 6.2.1</t>
  </si>
  <si>
    <r>
      <rPr>
        <b/>
        <i/>
        <sz val="9"/>
        <rFont val="Arial"/>
        <family val="2"/>
      </rPr>
      <t>Justification if adjustment of the score level =</t>
    </r>
    <r>
      <rPr>
        <i/>
        <sz val="9"/>
        <rFont val="Arial"/>
        <family val="2"/>
      </rPr>
      <t xml:space="preserve"> the variability in labour demand, and need to employ a workforce on a predominantly casual/temporary basis presents challenges in terms of job/income security and maintaining suitable terms and conditions.  Labour is the main cost to the FBVC and care needs to be taken to find a balance.</t>
    </r>
  </si>
  <si>
    <r>
      <rPr>
        <b/>
        <i/>
        <sz val="9"/>
        <rFont val="Arial"/>
        <family val="2"/>
      </rPr>
      <t>Justification if adjustment of the score level =</t>
    </r>
    <r>
      <rPr>
        <i/>
        <sz val="9"/>
        <rFont val="Arial"/>
        <family val="2"/>
      </rPr>
      <t xml:space="preserve"> See justification for Section 1.1</t>
    </r>
  </si>
  <si>
    <t>See previous comment for 3.1.1</t>
  </si>
  <si>
    <t xml:space="preserve">Production and processing is very labour intensive, and so labour is the main cost to the FBVC.  The demand for labour varies according to demand for beans, and the FBVC needs to remain responsive.  Therefore the ongoing success of the VC depends on retaining access to a flexible (informal, casual &amp; temporary), low skilled/semi-skilled workforce.  The presence of commercial horticultural and floricultural farms, packhouses and processing factories attract people from the surrounding area, but also from low potential areas of Kenya, in search of work.  The majority of tasks are carried out by women and the majority of the workforce are women (approx. 80%).  They often leave family behind, or bring a relative with them to help care for younger children while the parent(s) are working.  Access to reliable childcare, rented accommodation and social support networks are important to ensure migrant workers and their families stay safe and continue to benefit from the work opportunities the horticultural/floricultural VC afford.  Employers prefer to work with people they 'know' (i.e. are known to be reliable and work to a high standard).  Job security is constrained by the variable nature of the job market.  For migrant workers, maintaining a steady stream of work will mean being able to turn their hand to a diverse range of different jobs (not just in the horticulture sector) and on the strength of their social netowrk, i.e. having existing contacts within the industry who are kith and kin, and being able to offer an employer experience.  The emergence of employment agencies might offer an opportunity to counteract an element of job insecurity by being able to offer those it employs a more secure range of casual job opportunities.      </t>
  </si>
  <si>
    <t>Companies involved in FB production offer training to their farm workers in the jobs they expect them to carry out.  The majority of tasks do not require skill, but there are a small number of more technical tasks (e.g. pest management/spraying, or use of machinary) where an employer will either look for someone who has already been trained, or will provide training in-service.  These roles will come with an element of greater job secruity.    Where companies work with SHF, they will provide a certain amount of extension support to farmers.  This will depend on whether they expect the farmers to deal with pest and disease management themselves, or if this is done through an extension team.  They will also train the farmer on grading, quality control, etc.  All training is at cost to the SHF, since it will be factored into the price the buyer will give the farmer at the gate.  There is evidence to suggest that the quality of extension support staff may be declining, as companies reduce their costs by hiring fewer and less well qualified staff.  All farmers SHF who took part in the study, who had interacted with technical staff were very appreciative of this input and requested more.  At the packhouse/processing end of the value chain, employers will provide in-service training on the tasks employees are expected to carry out.  It is likely that an employer will give preference to an employee with previous experience, or train up an existing and reliable employee in a new task.  Very little training is being provided on group formation and management, financial management, running a business, etc. but more would be welcomed.</t>
  </si>
  <si>
    <r>
      <rPr>
        <b/>
        <i/>
        <sz val="9"/>
        <rFont val="Arial"/>
        <family val="2"/>
      </rPr>
      <t>Justification if adjustment of the score level =</t>
    </r>
    <r>
      <rPr>
        <i/>
        <sz val="9"/>
        <rFont val="Arial"/>
        <family val="2"/>
      </rPr>
      <t xml:space="preserve"> This score has been reduced to reflect the apparent declining trend in provision of extension services and training. SHF need support to ensure compliance with quality standards.</t>
    </r>
  </si>
  <si>
    <t>Most of the SHF involved in the study cite 'investing in their children's education' as one of the main befits from growing French Beans.  They are able to keep their children in school for longer, allowing them to gain a greater level of educational attainment and increase their employment potential.   For workers on commercial farms, packhouses and processors, the impact on children's education is less clear and it was not possible to ascertain this first hand.  The standard of education will depend on the families ability to pay school fees, and availability/quality of educational establihshments in their area.  Where workers have migrated away from their home, and into urban areas (e.g. Nairobi), tthis may increase the range of education options available, but at a cost (see earlier section on wages).</t>
  </si>
  <si>
    <t>Most of the SHF involved in the study cite 'investing in their children's education' as one of the main befits from growing French Beans.  They are able to keep their children in school for longer, allowing them to gain a greater level of educational attainment and increase their employment potential.   For workers on commercial farms, packhouses and processors, the impact on children's education is less clear and it was not possible to ascertain this first hand.  The standard of education will depend on the families ability to pay school fees, and availability/quality of educational establihshments in their area.  Where workers have migrated away from their home, and into urban areas (e.g. Nairobi), tthis may increase the range of education options available, but at a cost (see earlier section on wages)</t>
  </si>
  <si>
    <t xml:space="preserve">Workers who migrate for employment will need to rent accommodation in the area, most likely a room.  The cost (and quality) will be based on their financial capacity to pay for it.  Whether renting is done as an individual, or as a group (either as a group of friends or family), would need further investigation.The cost of accommodation will be higher in urban centres such as Nairobi.  Some of the large commercial farms provide accomodtion for some of their workers, along with facilities such as water and sanitation.    </t>
  </si>
  <si>
    <t>Health services and facilities are available in urban centres, and many commercial producers provide some degree of provision for their workforce either on site or through a local provider.  Processing employees have to pass an annual health check, in order to take up work in processing factories.  Otherwise, health care is privately funded (see next comment, 6.1.3) and a person's ability to access healthcare will be determined by whether they can afford it.</t>
  </si>
  <si>
    <t>See previous comment for 6.1.1.</t>
  </si>
  <si>
    <t xml:space="preserve">Affordability will depend on the level of income for the individual/household, who has control over how that income is spect and what other competing priorities there are for that money at the time.  Questions have been raised about whether the daily wage rate represents a living wage in Nairobi, where the cost of living is very high and job security is lowered by the variability in demand for labour.  Under these circumstances, quality healthcare may prove unaffordable and this would need further investigation.  The availability of healthcare in rural areas will vary, and it is likelyt hat some people may have to travel to the nearest urban centre for reliable care.  </t>
  </si>
  <si>
    <t xml:space="preserve">There is an amount of mistrust present at many stages in the FBVC.  The relationship between SHF and buyers is coloured by the quality of the frequency of contct and level of communication that takes place between them (see comments on Section 5.2.1 above).  SHF often percieve buyers as untrustworthy due to previous experiences of buyers who were unreliable in making payments for produce, who appeared to go back on agreements over input costs or payments, and were percieved as 'unsuportive'.  Companies, on the other hand, often percieve SHF as unrelaible through previous experiences of farmers taking their inputs but failing to produce beans or refusing to repay the costs, farmers selling outside the contract to brokers who offered a better price and farmer groups that broke down and disbanded.  Similarly, export companies expressed misgivings over the way in which GoK was implementing some of their regulatory duties, and how they (the export companies) could engage with their buyers to ensure that new standards and policies could be made to work in the Kenyan context.  </t>
  </si>
  <si>
    <t xml:space="preserve">The VC4D Study Team did not come across any examples of FB production coming into conflict with traditional knowledge and resources.  This will need further exploration.  On a general level, the drought did result in some incidences of friction between pastoralists and large farms/conservancies in Laikipia, as livestock herds were brought into areas of intensive commercial farming in search of grazing.    </t>
  </si>
  <si>
    <t xml:space="preserve">Large companies involved in FB production are making some contribution to education and health care facilities in the local area as part of their corporate social responsibilities.    </t>
  </si>
  <si>
    <r>
      <rPr>
        <b/>
        <i/>
        <sz val="9"/>
        <rFont val="Arial"/>
        <family val="2"/>
      </rPr>
      <t xml:space="preserve">Justification if adjustment of the score level = </t>
    </r>
  </si>
  <si>
    <t xml:space="preserve">Although it was not possible to gain first hand how much change there has been in local markets, the income from FB production and through paid employment in the FBVC will increase spending power in the market. </t>
  </si>
  <si>
    <t xml:space="preserve">See previous comment on 2.1.1.  Land values are high making speculative acquisition attractive.  Land ownership and acquisition are sensitive issues in Kenya.  Legal framework is progressive since the Constitution (2010) although application is lagging behind.  During the field visits, the VC4D Study Team observed large land holdings that were not being farmed (Note: not related to FB) due to a range of legal and financial issues.  </t>
  </si>
  <si>
    <r>
      <rPr>
        <b/>
        <i/>
        <sz val="9"/>
        <rFont val="Arial"/>
        <family val="2"/>
      </rPr>
      <t xml:space="preserve">Justification if adjustment of the score level =  </t>
    </r>
  </si>
  <si>
    <t xml:space="preserve">Unable to evidence examples of prior disclosure linked to FB production.    </t>
  </si>
  <si>
    <t>Although the Constitution (2010) has had a positive effect on reforming Kenyan legislation surrounding land tenure, their application is still evolving.  Cases of contentious transfer of legal and beneficial rights over land are regularly reported in the press, and a good proportion of land has yet to be registered/issued with a title deed. Transparency International, who operate a series of Advocacy and Legal Advisory Centres (ALAC) offering free and confidential advice, reported that land and succession issues represented 14% of all cases reported to them in 2013/2014.   They consider a lack of awareness and understanding of land legislation and citizen’s rights, inaccessibility of land related complaint mechanisms and the level of accountability from leaders and institutions to be contributory factors.  The acquisition of land for commercial horticultural production takes place in this milleu.</t>
  </si>
  <si>
    <t>See 2.2.1/2.2.2</t>
  </si>
  <si>
    <r>
      <rPr>
        <b/>
        <i/>
        <sz val="9"/>
        <rFont val="Arial"/>
        <family val="2"/>
      </rPr>
      <t>Justification if adjustment of the score level =</t>
    </r>
    <r>
      <rPr>
        <i/>
        <sz val="9"/>
        <rFont val="Arial"/>
        <family val="2"/>
      </rPr>
      <t xml:space="preserve"> This section has been scored as 'moderate' based on limited direct evidence linked to FBVC.  It is recommended that additional field research is carried out. </t>
    </r>
  </si>
  <si>
    <t xml:space="preserve">See 2.2.1/2.2.2.  County governments have made considerable progress in implementing constitutional and legal provisions for transparency and accountability, and set up structures (websites, communication frameworks and forums) to facilitate public participation. </t>
  </si>
  <si>
    <t>Only the Kenyan Government is allowed to compulsorily purchase land, and this must be for public good.  The law governing compulsory acquisition is in Part VIII, Section 107 to 133 of the Land Act 2012. Preliminary Requirements, Sec. 107(2): NLC will require the acquiring body to provide a comprehensive list of the affected parcels of land and the respective owners, title search details, cadastral maps of the affected areas, a Resettlement Action Plan accompanied by a list of Persons Affected by Project. Compensation should address all the rights of affected persons in an equitable manner.  A notice is published in the Kenya Gazette and a full enquiry is carried out.  Commercial farms growing FB appear to be existing properties, and the VC4D Study Team did not encounter examples of new farms where land had to be acquired from 'scratch'.</t>
  </si>
  <si>
    <t xml:space="preserve">At smallholder farm level, the degree of equity related to access and control over assets varies according to local norms. The final decision about farm and household level investments is with the head of the household, with varying degrees of input from women.  Ownership of assets falls under the control of the Matrimonial Property Act (2013), and the Marriage Act (2014).  In practice assets are not often under the control of women.  In terms of business enterprises, women often own and run their own businesses whether at a small or commercial scale.   </t>
  </si>
  <si>
    <t>As a result of the new Constitution in 2010, the legal framework for promoting women's land and property rights has improved significantly.  New laws that are intended to improve the rights of women include; the Land Laws (Amendment) Act 2016, the Land Registration Act, and National Land Commission Act, all approved in 2012, the Matrimonial Property Act (2013), and the Marriage Act (2014).  However, the application of these new laws is at an early stage, and women do not have equal rights in practice. Customary law still discriminates against women, and it is estimated that at least 65% of land in Kenya is governed by customary laws.  For example; the VC4D Study Team came across an  example of a widow SHF who was successfully managing FB production on their farm, but the land itself had been inherited by her sons, which gave them ultimate power over decisions on how to proceed.</t>
  </si>
  <si>
    <t>See comment 3.3.1. for SHF production.  As a member of the production or processing workforce, women benefit from a degree of autonomy.  The decision to take up work may have been made at a household level, but once at work they have autonomy.  Women who have migrated away from home in search of employment will have greater autonomy, although they will be responsible for childcare and supporting family who have travelled with them, and back 'home'.</t>
  </si>
  <si>
    <t xml:space="preserve">Please see comment 3.3.1 for SHF production.  Control over the income earned from FB production at SHF level will often be linked to which member of the family is present at the point the beans are collected.  Buyers will often pay directly to the person present.  As transporting beans to the colleciton point is predominantly done by men, this often means it is they that recieve payment rather than the woman who may have taken responsibility for the majority of the production process.  Women often have small petty trading initiatives which bring in small amounts of money that remain  under their control.  </t>
  </si>
  <si>
    <t xml:space="preserve">The level of womens involvement in decision making at the farm level varies geographically according to local norms.  In some areas, such as Meru, women are more autonamous and may take responsibility for FB production, attend meetings, etc.  However, in other areas they are less active in decision making, while still taking responsibility for many of the field tasks.  </t>
  </si>
  <si>
    <t xml:space="preserve">See comments 3.3.1. and 3.3.3.  Women benefit most from the employment opportunities available through the FBVC.  They make up the majority of the workforce (approx. 80%).  At SHF level, there are opportunities for informal employment during labour intensive tasks (weeding/harvesting) that will be paid in cash or kind on a daily basis.  The rate of pay will be agreed at the beginning of each day.  More formal employment on commercial farms, packhouses and processing factories often mean migrating for work, which removes women from their home area and gives the a degree of autonomy.  </t>
  </si>
  <si>
    <t>See comment 3.2.1, 3.2.2 and 3.3.1 for SHF level.  At a commercial business level, women are well represented as business owners and managers.</t>
  </si>
  <si>
    <r>
      <rPr>
        <b/>
        <i/>
        <sz val="9"/>
        <rFont val="Arial"/>
        <family val="2"/>
      </rPr>
      <t>Justification if adjustment of the score level =</t>
    </r>
    <r>
      <rPr>
        <i/>
        <sz val="9"/>
        <rFont val="Arial"/>
        <family val="2"/>
      </rPr>
      <t xml:space="preserve"> Although women benefit from employment opportunities and have the ability to earn an independent income, and are the mainstay for FB production, there are inequalities in asset ownership and decision making that require further investigation in order to understand the impact on gender issues in teh FBVC.</t>
    </r>
  </si>
  <si>
    <t>See comment 3.4.1</t>
  </si>
  <si>
    <t>See comment 3.4.1.  Through membership of organisations such as FPEAK, AEA and KPAWU, women can influence the FBVC.</t>
  </si>
  <si>
    <t>See comment 3.4.1.  Women are less likely to be heard in public at SHF level.</t>
  </si>
  <si>
    <t>See also comments in Section 3.3.  The VC4D Study Team met with women members of SHF SHG  and this is common, although membership and degree of activity is likely to vary geographically.  Women working in the horticulture industry are members of the KPAWU, although it has not been possible to establish how representative their membership is of the FBVC.  Women own/co-own companies, hold positions of responsibiltiy in FPEAK, and government agencies such as HDC.  Given the role women play in the FBVC, there is room for greater representation.</t>
  </si>
  <si>
    <t>Production and processing tasks that require physical strength are largely done by men (breaking ground, transporting beans, lifting packing crates, etc).  Most work carried out by women is repetitive and requires attention to detail.</t>
  </si>
  <si>
    <t xml:space="preserve">Kenya is a net importer of staples such as maize, wheat and rice. On average, the country imports more than 50% of its rice and wheat and 7-10% of maize.  The interaction between drought, policy and markets has been the major cause of high commodity prices in Kenya.  Prices for staple and other foodstuffs have increased significantly.  The current food prices are the highest the country has experienced in five years and this is being felt across the country. </t>
  </si>
  <si>
    <t xml:space="preserve">No data available although feedback from SHG interviews provide anecdotal evidence that increased income from FB production has improved nutrition at household level </t>
  </si>
  <si>
    <t>No data available.  One area of concern is the standards to which food is being produced for local consumption.  For example, FB rejected for export are often sold in the local market which might potentially expose people to harmful levels of MRLs</t>
  </si>
  <si>
    <t>No data available.  See comment 4.3.2.</t>
  </si>
  <si>
    <t>Income from FB production was linked to improved nutrition during interviews with SHG and SHF producers.  Income from employment along the FBVC is likely to have a similar effect, with the caveat that food prices are rising in the market and migration for work to urban areas like Nairobi, to a high cost of living which may actually decrease the amount of money that can be allocated to food</t>
  </si>
  <si>
    <t>No comment possible.  See comment 4.2.2.</t>
  </si>
  <si>
    <t>Access to education dependent on income in order to be able to pay school fees.  Education facilities more frequent in urban centres than rural areas.  People are using income from FB to invest in children's education, so they have more options available to them (but likely to be outside agriculture)</t>
  </si>
  <si>
    <t xml:space="preserve">Workforce mobility is very important.  Commercial farms who gather workforce from the surrounding area often have to travel up to 25km in order to guarantee enough people.  Where workers are also farming, they will often prioritise their own tasks at key points int eh agricultural calendar, which leaves commercial farms struggling to find workers when needed. </t>
  </si>
  <si>
    <t>SHG have weak governance arrangements and are given very little support or training to help them work effectively as groups.  They have the power to manage their members, and their activities.  Currently also single issue focused and often groups of conveneience.  They need more help to be stronger and more effective, which would reduce the transaction costs experienced by companies working with SHF.</t>
  </si>
  <si>
    <t xml:space="preserve">Broaden remit of SHG to include other livelihood activities, and improve their sustainability and members buy in.  Provide training and support for better governance and effective working.  </t>
  </si>
  <si>
    <t xml:space="preserve">Information flows are limited, with many farmers complaining they do not receive information or the buyer changes their mind.  SHF have limited access to market information, or communication with buyers, which leaves them exposed to exploitation from unscrupulous traders.  All this colours the relationship with companies and increases transaction costs.  </t>
  </si>
  <si>
    <t xml:space="preserve">Kenyan employment laws plus relevant elements of the mandatory and voluntary private/public standards that allow Kenyan companies to access export markets, create a good framework for respect of labour rights.  Contracts to supply FB come with the expectation of compliance to standards and guidelines, and this is regularly audited.  Compliance is potentially easier to monitor amongst larger, and more visible, companies. Smaller actors are still expected to comply, but are less visible. Kenyan Labour Law is comprehensive, although enforcement may not be as effective as it might be at present.  </t>
  </si>
  <si>
    <t>Kenyan employees are free to join a union of their choice under the Kenyan constitution, although there are some restrictions in Kenyan law on the right to strike.  The Kenyan Plantation and Agricultural Workers Union is active in the horticulture sector, particularly for workers involved in floriculture, tea and coffee sectors.  The VC4D Study Team were not aware of any specific CBAs relating to the FBVC specifically.  However, some horticultural workers do benefit by association from CBAs negotiated within the floriculture sector.  Larger exporters, like Vegpro for example, grow flowers as well as fresh produce on their farms and all workers therefore benefit from CBAs.  It is not clear how much union membership there is amongst FBVC workers, but the larger proportion of women members amongst the horticulture/floriculture sectors does reflect the gender balance of the workforce.  There is such a high turnover/variablility amongst the FBVC workforce, with casual/temporary employment contracts, that this may make it difficult to recruit members.  Some companies are less supportive of union membership. Employers also have their own association, the Agricultural Employer Association, plus representations through FPEAK.  Smallholder farmers and informal workers do not have representation.</t>
  </si>
  <si>
    <t xml:space="preserve">Due to the variability in demand for labour at all stages of the value chain, the majority of the workforce within the FBVC are employed on an informal, casual or temporary basis.  This influences the level of job/income security and the terms and conditions of employment, plus the benefits an employee may be entitled to.  Although all employees are now expected to contribute to access/contribute towards National Social Security Fund/National Hospital Insurance Fund, this is still in a transition phase. </t>
  </si>
  <si>
    <t xml:space="preserve">The VC4D Study Team did not find evidence of forced labour during the study.  The lower job and income security associated with informal/casual/temporary work may influence the conditions of employment that a worker is willing to accept (i.e. when there are no other options, people likely to accept lower standards of employment rather than nothing).     </t>
  </si>
  <si>
    <t xml:space="preserve">The majority of the FBVC workforce are women (approx. 80%).  Many of the tasks associated with various stages of the FBVC require physical strenth and/or manual dexterity, making them inacessible to people who physical limitations.  The majority of the workforce that the VC4D Study Team observed at packhouses and processing factories were younger adults, while many of the SHF were older adults.  Migration for work seems to be common amongst elements of the FBVC workforce (e.g. large commercial farms, packhouses and processors), particularly in areas like Nairobi, Nakuru and Naivasha.  </t>
  </si>
  <si>
    <t>The VC4D Study Team did not come across evidence of child labour within the FBVC.  While SHF rely on family labour, which might sometimes include children (defined by Gov.of Kenya as &lt;18) within the household, this was balanced by near universal feedback from farmers who said that they used the money earned from growing FB to pay school fees to allow their children to gain a better education. This was cited as one of the indicators of their improved situation as a result of engaging in the FBVC.</t>
  </si>
  <si>
    <t xml:space="preserve">As child labour with the FBVC is not considered to be an issue, the risks of exposure are likely to be low.  </t>
  </si>
  <si>
    <t xml:space="preserve">The audited voluntary/mandatory standards associated with the FBVC mean employee wellfare and food safety and hygiene standards are relatively high amongst larger actors in the VC - e.g. employees wear protective clothing in processing factories and packhouses, and during application of agrochemicals.  Large farms and processing factories/packhouses often have some form of health care on site, or link to provision off-site.  Many exporters maintain trained spray teams to carry out treatment regimes on smallholder farms, rather than expecting the farmer to apply chemicals themselves.  Most at risk groups are likely to be smallholder farmers who carry out their own spraying.     </t>
  </si>
  <si>
    <t xml:space="preserve">Remuneration in the FBVC currently falls under the Kenyan General Wage Order (for factory workers) or the Agricultural Industry Wage Order, which determins the conditions of employment.  Pay and conditions vary geographically (e.g. wages are higher in Nairobi) and by the level of skill required.  Workers are likely to be able to negotiate better terms during periods of high labour demand, and less so during quiet times.  At the more informal end of the labour market (e.g. SHF and smaller stakeholders) wages depend on the ability of the employee to negotiate.  The fluctuation in labour demand, and relative job/income insecurity make it likely that wages earned from the FBVC cannot provide a basic standard of living in urban centres like Nairobi, but this needs to be confirmed.  There is enthusiasm to create a separate Wage Order to cover fresh produce, in recognition of the challenges facing the sector.  </t>
  </si>
  <si>
    <t xml:space="preserve">The majority of smallholder farmers we met during the VC4D study were older adults, which is typical of the demographic for agriculture as a whole.  There are challenges in encouraging young people to take up FB production, and it is not certain what role SHF will have in fresh produce in future.  Currently, SHF invest in their children's education so that they can access better opportunities, mainly outside agriculture.  The FBVC offers flexible employment opportunities (particularly for women) for those willing to migrate to centres of employment, such as Nairobi. </t>
  </si>
  <si>
    <t>The VC4D Study Team did not come across direct reference to VGGT or meet with companies that had recently aquired land in relation to FB production.  Very extensive farms and plantations are not a feature of FBVC.  FB is only one crop amongst several grown in a mixed horticultural system (greenhouse &amp; field crops).  Properties range from 40acres - 400acres. Access to water is the main limitation for horticultural farms, as crops need to be irrigated regularly, and reliably.  Evidence suggest that commercial farms (either those directly controlled by companies, or commercial scale outgrowers) are using preexisting land holdings that may then have grown over time through consolidation of surrounding properties.  The terms under which these landholdings have been created are often historical.  Mix of leased/owned commercial properties..   Value of land means acquiring new properties through purchase or lease requires substantial investment, which often involves loans from institutions that will require due dilligence on their investment.  At the SHF level, the trend is towards increasing fragmentation as family farms are broken up through inheritence. In order to increase their land holding size, some are selling their inheritance in high value/potential areas in order to buy larger farms in less produtive areas.  The number of new large scale farms may increase if there is a move away from SHF producers.  Working through outgrowers minimises issues of land tenure.</t>
  </si>
  <si>
    <t>Land ownership and acquisition are sensitive issues in Kenya.  Legal framework is progressive since the Constitution (2010) although application is lagging behind. Quite a lot of landholdings have yet to be registered.  Land values are high making speculative acquisition attractive.  Land ownerhship and inheritence is not  equitable.  Progressive property, marriage and succession legislation have the potential to address gender discrimination. Women still rarely inherit land, although the legal framework should encourage a change.</t>
  </si>
  <si>
    <t xml:space="preserve">Women are the mainstay of the FBVC, making up an estimated 80% of the workfroce from production to processing.  The majority of work is unskilled and carried out on an informal, casual or temporary basis due to the variability in demand for labour.  Employers actively seek out women for many of the key tasks along the value chain, which require dexterity, consistency and patience.  Women were also observed to be engaged in more skilled and technical roles, such as factory or farm supervisors, agronomists and sprayers.  Women are more likely to be represented in core business functions such as administration, HR and marketing, than in management.  However, FPEAK (which represents fresh produce exporters), has two female board members.  Where women's involvement in the value chain is often constrained is at the SHF household level, where more traditional roles in decision making, financial management and land tenure are still present.   </t>
  </si>
  <si>
    <t xml:space="preserve">There are limited options available for credit at SHF level.  Bank loans were not popular due to the perceived 'inflexibility' of repayment terms and previous negative experiences.  Criteria for security loandmakes it difficult for women to access bank loands, e.g. land title.  The widespread use of M-PESA allows women to have more financial control.  Small and micro loan services are becoming more prevelant, such as L-PESA, OneAcreFund and similar.    </t>
  </si>
  <si>
    <t xml:space="preserve">In many of the areas visited by the study team, women have good access to extension services and input suppliers.  However, this did not mean they had control over these interactions.  Decisions about farm production were often made by men.  </t>
  </si>
  <si>
    <t xml:space="preserve">Justification if adjustment of the score level = The score for this section has been lowered to take into account the key role land title has in facilitating access to other key services, such as credit.  Also, in recognition of womens greater role in production, but lesser role in decision making.  </t>
  </si>
  <si>
    <t xml:space="preserve">Women carry out the majority of tasks associated with production and processing of FB. Division of labour at the household level is skewed by traditional roles of childcare and domestic responsibilities.  Work carried out in association with FBVC is done against this background.  Working women have to balance the paid employment with childcare and domestic responsibilities, or if they have migrated; the loss of their contribution to the household labour capacity back home.   </t>
  </si>
  <si>
    <t>Although FB are not considered a food crop for consumption within most Kenyan households, the money that is earned by producing FB at the SHF level is often invested back into the farm through the purchase of livestock, equipment or inputs.  As a result, growing FB can have an indirect positive impact on overall food production at the household level, by enabiling improvements/changes in the home farming system that can lead to increased production.</t>
  </si>
  <si>
    <t>Yes but it does not appear to be keeping pace with prices in the market.</t>
  </si>
  <si>
    <t xml:space="preserve">Yes.  It is a requirement, under GLOBAL GAP, to involve farmer organisations.  The majority of SHF engage with the GBVC through registered Self Help Groups (SHG).  This is actively encouraged by buyers and companies, as it provides a way to minimise the transaction costs of a scattered farmer population, by giving a single focal point for engagement.  SHG have to renew their registration each year and have certain rights under Kenyan Law, but are not a legal entity in the same way that a coop or business would be.  The name of a SHG may remain unchanged from one year to the next, but the membership may differ. </t>
  </si>
  <si>
    <t xml:space="preserve">The criteria for membership of SHG is usually dictated by production rather than any inclusive social criteria.  Buyers/companies look for farms that have the capacity to grow between 1-5 plots of FB, have access to good water resources for irrigation and are known to be reliable amongst their peers.  Members are therefore more likely to represent the higher socio-economic groups within their community as the household labour capacity and potential fo their farm is closely tied to this.  Both men and women participate in SHG, with the degree of participation varying across different parts of the country in relation to social norms (e.g. Meru County saw a higher degree of women's involvement in FB production and SHG, while this appeas to be the opposite in Machakos County).     </t>
  </si>
  <si>
    <t xml:space="preserve">It is often the buyer/company who triggers the formation of a group and the group leader is often, be default, the buyers contact within the community (i.e. the buyer has had some prior dealings with this farmer, they become the main point of contact).  There does not seem to be any support or guidance offered to SHG to help make them develop an understanding of and capacity for good governance.  Leadership positions do not appear to be democratically elected (based on a very small sample), and when problems arise in relation to accountability/leadership, there do not appear to be clear ways in which this can be dealt with.  </t>
  </si>
  <si>
    <t xml:space="preserve">SHF potentially have a much stronger position to negotiating terms with a buyer/company as a group, rather than as individuals.  However, SHF/SHG are dependent on the level of communication and information exchange with buyers/companies (see comments on Section 5.2).  Often SHF have little or no choice over which buyers/companies they work with, as it depends who is operating in their area.  Miscommunication and mistrust are prevelant.  There are reports that some buyers who supply inputs to their producers, are recouping the costs at a higher rate than that agreed at the start of the contract, while other farmers report recieving less per kg for their beans without explanation.  </t>
  </si>
  <si>
    <t xml:space="preserve">Justification if adjustment of the score level = While producer groups are prevelant amongst SHF, and are the preferred engagement option for buyers, they have limited systems and capacity for good governance and they recieve little or no support to develop the skills that would enable them to be more effective, representative and sustainable.  </t>
  </si>
  <si>
    <t xml:space="preserve">There is currently an unequal flow of information within the FBVC.  SHF will mainly recieve extension advice from the technical staff employed by the company who buys their beans.  Information does appear in the press (frequent newspapre articles about FB production). In terms of market prices, SHF are reliant on the information that is given to them by their buyer, and the effectiveness of this communication depends on the person they are interacting with.  Many companies appear to be reducing the number of staff they employ in the field who act as liaison between the company and the farmer.  This reduces the capacity of staff to interact with farmers effectively, and increases the likelihood of miscommunication.  This will impact on the relationship between farmers and companies, and will almost certainly contribute to any decline in willingness to engage with SHF in future.  For example; the justification for decisions to reject FB, reduce payments based on quality, or reduce demand for beans, is often not well understood by SHF because it has not been communicated effectively.  Similarly, SHF are not in a position to make a well informed decision over which buyer to contract to, since there is often only one buyer operating in their area and they do not have sufficient informtion about the FBVC or contacts.       </t>
  </si>
  <si>
    <t>It was not possible to assess what role the surrounding communities played in the consolidation of land to form large properties. Their presence provides employment opportunities for local people, but the fact that they are fenced will also influence local transport routes, grazing and possibly also access to water.  At one site visited during the study, local communities were benefiting, to some degree, from access to water that passed close by in an irrigation off-take channel for a larger farm (not FB) nearby.  However, it was taking a sufficient amount of water from the from the local river to affect water levels, so that farmers own off-take channels were no longer able to capture flow.  The surrounding communities would need to engage/negotiate with the landowner.  Kenyan law is supportive of SHF, but the cost of pursuing a legal case is likely to be out of reach of most landowners.</t>
  </si>
  <si>
    <t>Maintaining workforce flexibility (commercial farms, packhouses &amp; processing factories) is essential as a strategy to cope with varied demand - need to balance flexibility with effective labour rights to keep sector competitive, attractive and maintain its potential for inclusive grwoth.</t>
  </si>
  <si>
    <t>Support the creation of an evidenced Horticulture Wage Order that takes into account the HR challenges of fresh produce sector with effective labour rights for casual/temporary workers.</t>
  </si>
  <si>
    <t>Variation in availability of work = job and income insecurity.  FBVC cannot provide full time work so need to be able to access alternative income earning/employment opportunities to balance the variability.  In rural areas, likely to be own farms or ability to migrate, in urban areas would be access to other jobs with transferrable skills.  Cost of living in Nairobi is high, so could mean deteriorating standards of living, making it a less attractive employment option.  Retaining young people at own farm level linked to land tenure/inheritence, and whether SHF can be retained within the FBVC.</t>
  </si>
  <si>
    <t xml:space="preserve">Linked to 1.1, employment agencies could provide a degree of job security for employees and better HR management for employers, freeing companies to concentrate on production and processing. </t>
  </si>
  <si>
    <t>Extensive landholdings are currently not a key feature of FB production, but if there is a move away from SHF to commercial farms, and this can't be satisfied by a change in farming stategy on existing properties, then a  stronger focus on due dilligence will be needed when larger properties, and investment farms are created.</t>
  </si>
  <si>
    <t xml:space="preserve">Encourage use of due dilligent/risk management tools such as the analytical framework developed by New Alliance for Food Security and Nutrition (2015).  </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</si>
</sst>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4">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auto="1"/>
      </bottom>
      <diagonal/>
    </border>
    <border>
      <left style="medium">
        <color auto="1"/>
      </left>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auto="1"/>
      </top>
      <bottom/>
      <diagonal/>
    </border>
    <border>
      <left style="medium">
        <color auto="1"/>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auto="1"/>
      </top>
      <bottom/>
      <diagonal/>
    </border>
    <border>
      <left style="thin">
        <color auto="1"/>
      </left>
      <right/>
      <top/>
      <bottom/>
      <diagonal/>
    </border>
    <border>
      <left/>
      <right style="thin">
        <color auto="1"/>
      </right>
      <top/>
      <bottom/>
      <diagonal/>
    </border>
    <border>
      <left style="medium">
        <color auto="1"/>
      </left>
      <right style="thin">
        <color auto="1"/>
      </right>
      <top/>
      <bottom/>
      <diagonal/>
    </border>
    <border>
      <left style="thin">
        <color auto="1"/>
      </left>
      <right style="medium">
        <color auto="1"/>
      </right>
      <top/>
      <bottom/>
      <diagonal/>
    </border>
  </borders>
  <cellStyleXfs count="1">
    <xf numFmtId="0" fontId="0" fillId="0" borderId="0"/>
  </cellStyleXfs>
  <cellXfs count="625">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2" fontId="7" fillId="4" borderId="19" xfId="0" applyNumberFormat="1" applyFont="1" applyFill="1" applyBorder="1" applyAlignment="1" applyProtection="1">
      <alignment horizontal="center" vertical="center"/>
    </xf>
    <xf numFmtId="0" fontId="0" fillId="0" borderId="2" xfId="0" applyBorder="1" applyProtection="1"/>
    <xf numFmtId="0" fontId="0" fillId="0" borderId="0" xfId="0" applyBorder="1" applyProtection="1"/>
    <xf numFmtId="0" fontId="0" fillId="0" borderId="1" xfId="0" applyBorder="1" applyProtection="1"/>
    <xf numFmtId="0" fontId="2" fillId="2" borderId="8" xfId="0" applyFont="1" applyFill="1" applyBorder="1" applyAlignment="1" applyProtection="1">
      <alignment horizontal="left" vertical="center"/>
    </xf>
    <xf numFmtId="0" fontId="2" fillId="0" borderId="0" xfId="0" applyFont="1" applyBorder="1" applyAlignment="1" applyProtection="1">
      <alignment horizontal="center"/>
    </xf>
    <xf numFmtId="0" fontId="6" fillId="2" borderId="41" xfId="0" applyFont="1" applyFill="1" applyBorder="1" applyAlignment="1" applyProtection="1">
      <alignment horizontal="right"/>
    </xf>
    <xf numFmtId="49" fontId="6" fillId="2" borderId="18" xfId="0" applyNumberFormat="1" applyFont="1" applyFill="1" applyBorder="1" applyAlignment="1" applyProtection="1">
      <alignment horizontal="left"/>
    </xf>
    <xf numFmtId="0" fontId="6" fillId="2" borderId="27" xfId="0" applyFont="1" applyFill="1" applyBorder="1" applyAlignment="1" applyProtection="1">
      <alignment horizontal="center"/>
    </xf>
    <xf numFmtId="0" fontId="6" fillId="2" borderId="34" xfId="0" applyFont="1" applyFill="1" applyBorder="1" applyAlignment="1" applyProtection="1">
      <alignment horizontal="center" vertical="center"/>
    </xf>
    <xf numFmtId="0" fontId="6" fillId="3" borderId="41" xfId="0" applyFont="1" applyFill="1" applyBorder="1" applyAlignment="1" applyProtection="1">
      <alignment horizontal="center" vertical="center"/>
    </xf>
    <xf numFmtId="0" fontId="6" fillId="3" borderId="36" xfId="0" applyFont="1" applyFill="1" applyBorder="1" applyAlignment="1" applyProtection="1">
      <alignment horizontal="center" vertical="center"/>
    </xf>
    <xf numFmtId="0" fontId="6" fillId="3" borderId="51" xfId="0" applyFont="1" applyFill="1" applyBorder="1" applyAlignment="1" applyProtection="1">
      <alignment horizontal="center" vertic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Fill="1" applyBorder="1" applyProtection="1"/>
    <xf numFmtId="0" fontId="2" fillId="5" borderId="50"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xf>
    <xf numFmtId="2" fontId="2" fillId="2" borderId="28" xfId="0" applyNumberFormat="1"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2" fontId="2" fillId="4" borderId="50" xfId="0" applyNumberFormat="1" applyFont="1" applyFill="1" applyBorder="1" applyAlignment="1" applyProtection="1">
      <alignment horizontal="center" vertical="center"/>
    </xf>
    <xf numFmtId="0" fontId="2" fillId="17" borderId="2" xfId="0" applyFont="1" applyFill="1" applyBorder="1" applyAlignment="1" applyProtection="1">
      <alignment vertical="center"/>
    </xf>
    <xf numFmtId="0" fontId="2" fillId="17" borderId="0" xfId="0" applyFont="1" applyFill="1" applyBorder="1" applyAlignment="1" applyProtection="1">
      <alignment vertical="center"/>
    </xf>
    <xf numFmtId="0" fontId="2" fillId="17" borderId="40" xfId="0" applyFont="1" applyFill="1" applyBorder="1" applyAlignment="1" applyProtection="1">
      <alignment horizontal="right" vertical="center"/>
    </xf>
    <xf numFmtId="2" fontId="2" fillId="17" borderId="40" xfId="0" applyNumberFormat="1" applyFont="1" applyFill="1" applyBorder="1" applyAlignment="1" applyProtection="1">
      <alignment horizontal="center" vertical="center"/>
    </xf>
    <xf numFmtId="0" fontId="2" fillId="17" borderId="40" xfId="0" applyFont="1" applyFill="1" applyBorder="1" applyAlignment="1" applyProtection="1">
      <alignment horizontal="center" vertical="center"/>
    </xf>
    <xf numFmtId="0" fontId="2" fillId="19" borderId="49" xfId="0" applyFont="1" applyFill="1" applyBorder="1" applyAlignment="1" applyProtection="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pplyProtection="1">
      <alignment vertical="top"/>
    </xf>
    <xf numFmtId="0" fontId="2" fillId="12" borderId="49" xfId="0" applyFont="1" applyFill="1" applyBorder="1" applyAlignment="1" applyProtection="1">
      <alignment horizontal="right" vertical="center"/>
    </xf>
    <xf numFmtId="0" fontId="6" fillId="12" borderId="22" xfId="0" applyFont="1" applyFill="1" applyBorder="1" applyAlignment="1" applyProtection="1">
      <alignment horizontal="left" vertical="top" wrapText="1"/>
      <protection locked="0"/>
    </xf>
    <xf numFmtId="0" fontId="2" fillId="12" borderId="16" xfId="0" applyFont="1" applyFill="1" applyBorder="1" applyAlignment="1" applyProtection="1">
      <alignment vertical="center"/>
    </xf>
    <xf numFmtId="0" fontId="2" fillId="12" borderId="27" xfId="0" applyFont="1" applyFill="1" applyBorder="1" applyAlignment="1" applyProtection="1">
      <alignment vertical="center"/>
    </xf>
    <xf numFmtId="0" fontId="2" fillId="12" borderId="54" xfId="0" applyFont="1" applyFill="1" applyBorder="1" applyAlignment="1" applyProtection="1">
      <alignment horizontal="right" vertical="center"/>
    </xf>
    <xf numFmtId="0" fontId="8" fillId="7" borderId="29" xfId="0" applyFont="1" applyFill="1" applyBorder="1" applyAlignment="1" applyProtection="1">
      <alignment horizontal="right" vertical="center" wrapText="1"/>
    </xf>
    <xf numFmtId="0" fontId="2" fillId="2" borderId="55" xfId="0" applyFont="1" applyFill="1" applyBorder="1" applyAlignment="1" applyProtection="1">
      <alignment horizontal="center" vertical="center"/>
    </xf>
    <xf numFmtId="0" fontId="6" fillId="12" borderId="35" xfId="0" applyFont="1" applyFill="1" applyBorder="1" applyAlignment="1" applyProtection="1">
      <alignment horizontal="left" vertical="top" wrapText="1"/>
      <protection locked="0"/>
    </xf>
    <xf numFmtId="0" fontId="0" fillId="0" borderId="22" xfId="0" applyBorder="1" applyAlignment="1" applyProtection="1">
      <alignment horizontal="center" vertical="top"/>
      <protection locked="0"/>
    </xf>
    <xf numFmtId="2" fontId="2" fillId="2" borderId="58" xfId="0" applyNumberFormat="1"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2" borderId="49" xfId="0" applyFont="1" applyFill="1" applyBorder="1" applyAlignment="1" applyProtection="1">
      <alignment vertical="center"/>
    </xf>
    <xf numFmtId="0" fontId="2" fillId="9" borderId="24" xfId="0" applyFont="1" applyFill="1" applyBorder="1" applyAlignment="1" applyProtection="1">
      <alignment vertical="center"/>
    </xf>
    <xf numFmtId="0" fontId="2" fillId="15" borderId="24" xfId="0" applyFont="1" applyFill="1" applyBorder="1" applyAlignment="1" applyProtection="1">
      <alignment vertical="center"/>
    </xf>
    <xf numFmtId="0" fontId="2" fillId="15" borderId="40" xfId="0" applyFont="1" applyFill="1" applyBorder="1" applyAlignment="1" applyProtection="1">
      <alignment vertical="center"/>
    </xf>
    <xf numFmtId="0" fontId="2" fillId="15" borderId="25" xfId="0" applyFont="1" applyFill="1" applyBorder="1" applyAlignment="1" applyProtection="1">
      <alignment vertical="center"/>
    </xf>
    <xf numFmtId="0" fontId="7" fillId="16" borderId="26" xfId="0" applyFont="1" applyFill="1" applyBorder="1" applyAlignment="1" applyProtection="1">
      <alignment horizontal="left" vertical="center"/>
    </xf>
    <xf numFmtId="0" fontId="7" fillId="16" borderId="6" xfId="0" applyFont="1" applyFill="1" applyBorder="1" applyAlignment="1" applyProtection="1">
      <alignment horizontal="left" vertical="center"/>
    </xf>
    <xf numFmtId="0" fontId="7" fillId="16" borderId="7" xfId="0" applyFont="1" applyFill="1" applyBorder="1" applyAlignment="1" applyProtection="1">
      <alignment horizontal="left" vertical="center"/>
    </xf>
    <xf numFmtId="0" fontId="7" fillId="16" borderId="2" xfId="0" applyFont="1" applyFill="1" applyBorder="1" applyAlignment="1" applyProtection="1">
      <alignment horizontal="right" vertical="center"/>
    </xf>
    <xf numFmtId="0" fontId="2" fillId="13" borderId="24" xfId="0" applyFont="1" applyFill="1" applyBorder="1" applyAlignment="1" applyProtection="1">
      <alignment vertical="center"/>
    </xf>
    <xf numFmtId="0" fontId="2" fillId="13" borderId="25" xfId="0" applyFont="1" applyFill="1" applyBorder="1" applyAlignment="1" applyProtection="1">
      <alignment vertical="center"/>
    </xf>
    <xf numFmtId="0" fontId="7" fillId="14" borderId="26" xfId="0" applyFont="1" applyFill="1" applyBorder="1" applyAlignment="1" applyProtection="1">
      <alignment horizontal="left" vertical="center" wrapText="1"/>
    </xf>
    <xf numFmtId="0" fontId="7" fillId="14" borderId="6" xfId="0" applyFont="1" applyFill="1" applyBorder="1" applyAlignment="1" applyProtection="1">
      <alignment horizontal="left" vertical="center"/>
    </xf>
    <xf numFmtId="0" fontId="7" fillId="14" borderId="7" xfId="0" applyFont="1" applyFill="1" applyBorder="1" applyAlignment="1" applyProtection="1">
      <alignment horizontal="left" vertical="center" wrapText="1"/>
    </xf>
    <xf numFmtId="0" fontId="7" fillId="14" borderId="14" xfId="0" applyFont="1" applyFill="1" applyBorder="1" applyAlignment="1" applyProtection="1">
      <alignment horizontal="right" vertical="center"/>
    </xf>
    <xf numFmtId="0" fontId="2" fillId="17" borderId="24" xfId="0" applyFont="1" applyFill="1" applyBorder="1" applyAlignment="1" applyProtection="1">
      <alignment vertical="center"/>
    </xf>
    <xf numFmtId="0" fontId="2" fillId="17" borderId="25" xfId="0" applyFont="1" applyFill="1" applyBorder="1" applyAlignment="1" applyProtection="1">
      <alignment vertical="center"/>
    </xf>
    <xf numFmtId="0" fontId="7" fillId="18" borderId="17" xfId="0" applyFont="1" applyFill="1" applyBorder="1" applyAlignment="1" applyProtection="1">
      <alignment horizontal="left" vertical="center"/>
    </xf>
    <xf numFmtId="0" fontId="7" fillId="18" borderId="7" xfId="0" applyFont="1" applyFill="1" applyBorder="1" applyAlignment="1" applyProtection="1">
      <alignment horizontal="left" vertical="center"/>
    </xf>
    <xf numFmtId="0" fontId="2" fillId="9" borderId="25" xfId="0" applyFont="1" applyFill="1" applyBorder="1" applyAlignment="1" applyProtection="1">
      <alignment vertical="center"/>
    </xf>
    <xf numFmtId="0" fontId="7" fillId="8" borderId="17" xfId="0" applyFont="1" applyFill="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7" fillId="8" borderId="2" xfId="0" applyFont="1" applyFill="1" applyBorder="1" applyAlignment="1" applyProtection="1">
      <alignment horizontal="left" vertical="center"/>
    </xf>
    <xf numFmtId="0" fontId="7" fillId="8" borderId="5" xfId="0" applyFont="1" applyFill="1" applyBorder="1" applyAlignment="1" applyProtection="1">
      <alignment horizontal="left" vertical="center" wrapText="1"/>
    </xf>
    <xf numFmtId="0" fontId="7" fillId="8" borderId="14" xfId="0" applyFont="1" applyFill="1" applyBorder="1" applyAlignment="1" applyProtection="1">
      <alignment horizontal="right" vertical="center" wrapText="1"/>
    </xf>
    <xf numFmtId="0" fontId="2" fillId="22" borderId="24" xfId="0" applyFont="1" applyFill="1" applyBorder="1" applyAlignment="1" applyProtection="1">
      <alignment horizontal="left" vertical="center"/>
    </xf>
    <xf numFmtId="2" fontId="2" fillId="22" borderId="25" xfId="0" applyNumberFormat="1" applyFont="1" applyFill="1" applyBorder="1" applyAlignment="1" applyProtection="1">
      <alignment horizontal="left" vertical="center"/>
    </xf>
    <xf numFmtId="0" fontId="2" fillId="22" borderId="25" xfId="0" applyFont="1" applyFill="1" applyBorder="1" applyAlignment="1" applyProtection="1">
      <alignment horizontal="left" vertical="center"/>
    </xf>
    <xf numFmtId="0" fontId="7" fillId="23" borderId="2" xfId="0" applyFont="1" applyFill="1" applyBorder="1" applyAlignment="1" applyProtection="1">
      <alignment horizontal="left" vertical="center"/>
    </xf>
    <xf numFmtId="0" fontId="7" fillId="23" borderId="14" xfId="0" applyFont="1" applyFill="1" applyBorder="1" applyAlignment="1" applyProtection="1">
      <alignment horizontal="right" vertical="center"/>
    </xf>
    <xf numFmtId="0" fontId="7" fillId="18" borderId="14" xfId="0" applyFont="1" applyFill="1" applyBorder="1" applyAlignment="1" applyProtection="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2" fillId="2" borderId="53" xfId="0" applyFont="1" applyFill="1" applyBorder="1" applyAlignment="1" applyProtection="1">
      <alignment horizontal="center" vertical="center"/>
    </xf>
    <xf numFmtId="0" fontId="2" fillId="2" borderId="59" xfId="0" applyFont="1" applyFill="1" applyBorder="1" applyAlignment="1" applyProtection="1">
      <alignment horizontal="center" vertical="center"/>
    </xf>
    <xf numFmtId="0" fontId="6" fillId="7" borderId="22" xfId="0" applyFont="1" applyFill="1" applyBorder="1" applyAlignment="1" applyProtection="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pplyProtection="1">
      <alignment horizontal="center" vertical="center"/>
    </xf>
    <xf numFmtId="2" fontId="2" fillId="4" borderId="57" xfId="0" applyNumberFormat="1" applyFont="1" applyFill="1" applyBorder="1" applyAlignment="1" applyProtection="1">
      <alignment horizontal="center" vertical="center"/>
    </xf>
    <xf numFmtId="0" fontId="11" fillId="5" borderId="62" xfId="0" applyFont="1" applyFill="1" applyBorder="1" applyAlignment="1" applyProtection="1">
      <alignment horizontal="left" vertical="center" wrapText="1"/>
      <protection locked="0"/>
    </xf>
    <xf numFmtId="0" fontId="0" fillId="0" borderId="0" xfId="0" applyProtection="1"/>
    <xf numFmtId="0" fontId="0" fillId="0" borderId="2" xfId="0" applyBorder="1" applyAlignment="1" applyProtection="1">
      <alignment horizontal="center" vertical="top"/>
    </xf>
    <xf numFmtId="0" fontId="3" fillId="0" borderId="1" xfId="0" applyFont="1" applyBorder="1" applyAlignment="1" applyProtection="1">
      <alignment horizontal="left" vertical="top" wrapText="1" indent="2"/>
    </xf>
    <xf numFmtId="0" fontId="6" fillId="11" borderId="22" xfId="0" applyFont="1" applyFill="1" applyBorder="1" applyAlignment="1" applyProtection="1">
      <alignment horizontal="left" vertical="top" wrapText="1"/>
    </xf>
    <xf numFmtId="0" fontId="6" fillId="11" borderId="22" xfId="0" applyFont="1" applyFill="1" applyBorder="1" applyAlignment="1" applyProtection="1">
      <alignment horizontal="left" vertical="center" wrapText="1"/>
    </xf>
    <xf numFmtId="0" fontId="6" fillId="14" borderId="22" xfId="0" applyFont="1" applyFill="1" applyBorder="1" applyAlignment="1" applyProtection="1">
      <alignment horizontal="left" vertical="top" wrapText="1"/>
    </xf>
    <xf numFmtId="0" fontId="6" fillId="14" borderId="22" xfId="0" applyFont="1" applyFill="1" applyBorder="1" applyAlignment="1" applyProtection="1">
      <alignment wrapText="1"/>
    </xf>
    <xf numFmtId="0" fontId="6" fillId="26" borderId="22" xfId="0" applyFont="1" applyFill="1" applyBorder="1" applyAlignment="1" applyProtection="1">
      <alignment wrapText="1"/>
    </xf>
    <xf numFmtId="0" fontId="6" fillId="26" borderId="22" xfId="0" applyFont="1" applyFill="1" applyBorder="1" applyAlignment="1" applyProtection="1">
      <alignment vertical="top" wrapText="1"/>
    </xf>
    <xf numFmtId="0" fontId="6" fillId="19" borderId="22" xfId="0" applyFont="1" applyFill="1" applyBorder="1" applyAlignment="1" applyProtection="1">
      <alignment vertical="top" wrapText="1"/>
    </xf>
    <xf numFmtId="0" fontId="6" fillId="9" borderId="22" xfId="0" applyFont="1" applyFill="1" applyBorder="1" applyAlignment="1" applyProtection="1">
      <alignment horizontal="left" vertical="top" wrapText="1"/>
    </xf>
    <xf numFmtId="0" fontId="6" fillId="21" borderId="22" xfId="0" applyFont="1" applyFill="1" applyBorder="1" applyAlignment="1" applyProtection="1">
      <alignment vertical="top" wrapText="1"/>
    </xf>
    <xf numFmtId="0" fontId="6" fillId="21" borderId="22" xfId="0" applyFont="1" applyFill="1" applyBorder="1" applyProtection="1"/>
    <xf numFmtId="0" fontId="0" fillId="0" borderId="0" xfId="0"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vertical="center"/>
    </xf>
    <xf numFmtId="0" fontId="7" fillId="0" borderId="0" xfId="0" applyFont="1" applyAlignment="1" applyProtection="1">
      <alignment horizontal="left" vertical="center"/>
    </xf>
    <xf numFmtId="0" fontId="2" fillId="0" borderId="0" xfId="0" applyFont="1" applyFill="1" applyAlignment="1" applyProtection="1">
      <alignment horizontal="center" vertical="center"/>
    </xf>
    <xf numFmtId="0" fontId="7" fillId="2" borderId="14" xfId="0" applyFont="1" applyFill="1" applyBorder="1" applyAlignment="1" applyProtection="1">
      <alignment vertical="center"/>
    </xf>
    <xf numFmtId="0" fontId="7" fillId="0" borderId="0" xfId="0" applyFont="1" applyFill="1" applyAlignment="1" applyProtection="1">
      <alignment horizontal="left" vertical="center"/>
    </xf>
    <xf numFmtId="0" fontId="0" fillId="0" borderId="0" xfId="0" applyAlignment="1" applyProtection="1">
      <alignment horizontal="center"/>
    </xf>
    <xf numFmtId="0" fontId="13" fillId="0" borderId="0" xfId="0" applyFont="1" applyAlignment="1" applyProtection="1">
      <alignment horizontal="left"/>
    </xf>
    <xf numFmtId="0" fontId="7" fillId="0" borderId="0" xfId="0" quotePrefix="1" applyFont="1" applyProtection="1"/>
    <xf numFmtId="0" fontId="0" fillId="4" borderId="0" xfId="0" applyFill="1" applyProtection="1"/>
    <xf numFmtId="0" fontId="2" fillId="15" borderId="23" xfId="0" applyFont="1" applyFill="1" applyBorder="1" applyAlignment="1" applyProtection="1">
      <alignment horizontal="left" vertical="center"/>
    </xf>
    <xf numFmtId="0" fontId="2" fillId="15" borderId="40" xfId="0" applyFont="1" applyFill="1" applyBorder="1" applyAlignment="1" applyProtection="1">
      <alignment horizontal="left" vertical="center"/>
    </xf>
    <xf numFmtId="0" fontId="2" fillId="0" borderId="0" xfId="0" applyFont="1" applyFill="1" applyAlignment="1" applyProtection="1">
      <alignment horizontal="center"/>
    </xf>
    <xf numFmtId="0" fontId="2" fillId="16" borderId="23" xfId="0" applyFont="1" applyFill="1" applyBorder="1" applyAlignment="1" applyProtection="1">
      <alignment horizontal="left" vertical="center"/>
    </xf>
    <xf numFmtId="0" fontId="2" fillId="16" borderId="40" xfId="0" applyFont="1" applyFill="1" applyBorder="1" applyAlignment="1" applyProtection="1">
      <alignment horizontal="left" vertical="center" wrapText="1"/>
    </xf>
    <xf numFmtId="0" fontId="0" fillId="2" borderId="22" xfId="0" applyFill="1" applyBorder="1" applyAlignment="1" applyProtection="1">
      <alignment horizontal="center" vertical="top"/>
    </xf>
    <xf numFmtId="0" fontId="2" fillId="0" borderId="0" xfId="0" applyFont="1" applyFill="1" applyAlignment="1" applyProtection="1">
      <alignment horizontal="left" vertical="center"/>
    </xf>
    <xf numFmtId="0" fontId="2" fillId="0" borderId="27" xfId="0" applyFont="1" applyFill="1" applyBorder="1" applyAlignment="1" applyProtection="1">
      <alignment horizontal="center" vertical="center"/>
    </xf>
    <xf numFmtId="0" fontId="2" fillId="16" borderId="0" xfId="0" applyFont="1" applyFill="1" applyAlignment="1" applyProtection="1">
      <alignment vertical="center"/>
    </xf>
    <xf numFmtId="0" fontId="2" fillId="16" borderId="0" xfId="0" applyFont="1" applyFill="1" applyBorder="1" applyAlignment="1" applyProtection="1">
      <alignment horizontal="left" vertical="center" wrapText="1"/>
    </xf>
    <xf numFmtId="0" fontId="2" fillId="16" borderId="25" xfId="0" applyFont="1" applyFill="1" applyBorder="1" applyAlignment="1" applyProtection="1">
      <alignment horizontal="left" vertical="center" wrapText="1"/>
    </xf>
    <xf numFmtId="0" fontId="9" fillId="0" borderId="0" xfId="0" applyFont="1" applyProtection="1"/>
    <xf numFmtId="0" fontId="2" fillId="0" borderId="0" xfId="0" applyFont="1" applyAlignment="1" applyProtection="1">
      <alignment horizontal="center"/>
    </xf>
    <xf numFmtId="0" fontId="2" fillId="13" borderId="2" xfId="0" applyFont="1" applyFill="1" applyBorder="1" applyAlignment="1" applyProtection="1">
      <alignment horizontal="left" vertical="center"/>
    </xf>
    <xf numFmtId="0" fontId="2" fillId="13" borderId="0" xfId="0" applyFont="1" applyFill="1" applyBorder="1" applyAlignment="1" applyProtection="1">
      <alignment horizontal="left" vertical="center"/>
    </xf>
    <xf numFmtId="0" fontId="2" fillId="13" borderId="40" xfId="0" applyFont="1" applyFill="1" applyBorder="1" applyAlignment="1" applyProtection="1">
      <alignment horizontal="left" vertical="center"/>
    </xf>
    <xf numFmtId="0" fontId="0" fillId="0" borderId="0" xfId="0" applyFill="1" applyAlignment="1" applyProtection="1">
      <alignment vertical="center"/>
    </xf>
    <xf numFmtId="0" fontId="2" fillId="14" borderId="24" xfId="0" applyFont="1" applyFill="1" applyBorder="1" applyAlignment="1" applyProtection="1">
      <alignment horizontal="left" vertical="center"/>
    </xf>
    <xf numFmtId="0" fontId="2" fillId="14" borderId="25" xfId="0" applyFont="1" applyFill="1" applyBorder="1" applyAlignment="1" applyProtection="1">
      <alignment horizontal="left" vertical="center" wrapText="1"/>
    </xf>
    <xf numFmtId="0" fontId="2" fillId="14" borderId="23" xfId="0" applyFont="1" applyFill="1" applyBorder="1" applyAlignment="1" applyProtection="1">
      <alignment horizontal="left" vertical="center"/>
    </xf>
    <xf numFmtId="0" fontId="2" fillId="14" borderId="40" xfId="0" applyFont="1" applyFill="1" applyBorder="1" applyAlignment="1" applyProtection="1">
      <alignment horizontal="left" vertical="center" wrapText="1"/>
    </xf>
    <xf numFmtId="0" fontId="2" fillId="14" borderId="0" xfId="0" applyFont="1" applyFill="1" applyBorder="1" applyAlignment="1" applyProtection="1">
      <alignment horizontal="left" vertical="center" wrapText="1"/>
    </xf>
    <xf numFmtId="0" fontId="2" fillId="14" borderId="27" xfId="0" applyFont="1" applyFill="1" applyBorder="1" applyAlignment="1" applyProtection="1">
      <alignment horizontal="left" vertical="center" wrapText="1"/>
    </xf>
    <xf numFmtId="0" fontId="9" fillId="0" borderId="0" xfId="0" applyFont="1" applyAlignment="1" applyProtection="1">
      <alignment vertical="center"/>
    </xf>
    <xf numFmtId="0" fontId="2" fillId="17" borderId="0" xfId="0" applyFont="1" applyFill="1" applyBorder="1" applyAlignment="1" applyProtection="1">
      <alignment horizontal="center" vertical="center"/>
    </xf>
    <xf numFmtId="0" fontId="11" fillId="17" borderId="40" xfId="0" applyFont="1" applyFill="1" applyBorder="1" applyAlignment="1" applyProtection="1">
      <alignment horizontal="left" vertical="center" wrapText="1"/>
    </xf>
    <xf numFmtId="0" fontId="2" fillId="18" borderId="23" xfId="0" applyFont="1" applyFill="1" applyBorder="1" applyAlignment="1" applyProtection="1">
      <alignment horizontal="left" vertical="center"/>
    </xf>
    <xf numFmtId="0" fontId="2" fillId="18" borderId="40" xfId="0" applyFont="1" applyFill="1" applyBorder="1" applyAlignment="1" applyProtection="1">
      <alignment horizontal="left" vertical="center" wrapText="1"/>
    </xf>
    <xf numFmtId="0" fontId="2" fillId="18" borderId="2" xfId="0" applyFont="1" applyFill="1" applyBorder="1" applyAlignment="1" applyProtection="1">
      <alignment horizontal="left" vertical="center"/>
    </xf>
    <xf numFmtId="0" fontId="2" fillId="18" borderId="0" xfId="0" applyFont="1" applyFill="1" applyBorder="1" applyAlignment="1" applyProtection="1">
      <alignment horizontal="left" vertical="center"/>
    </xf>
    <xf numFmtId="0" fontId="2" fillId="18" borderId="40" xfId="0" applyFont="1" applyFill="1" applyBorder="1" applyAlignment="1" applyProtection="1">
      <alignment horizontal="left" vertical="center"/>
    </xf>
    <xf numFmtId="0" fontId="2" fillId="18" borderId="2" xfId="0" applyFont="1" applyFill="1" applyBorder="1" applyAlignment="1" applyProtection="1">
      <alignment vertical="center"/>
    </xf>
    <xf numFmtId="0" fontId="2" fillId="18" borderId="0" xfId="0" applyFont="1" applyFill="1" applyBorder="1" applyAlignment="1" applyProtection="1">
      <alignment vertical="center" wrapText="1"/>
    </xf>
    <xf numFmtId="0" fontId="2" fillId="18" borderId="25" xfId="0" applyFont="1" applyFill="1" applyBorder="1" applyAlignment="1" applyProtection="1">
      <alignment vertical="center" wrapText="1"/>
    </xf>
    <xf numFmtId="2" fontId="2" fillId="2" borderId="50" xfId="0" applyNumberFormat="1" applyFont="1" applyFill="1" applyBorder="1" applyAlignment="1" applyProtection="1">
      <alignment horizontal="center" vertical="center"/>
    </xf>
    <xf numFmtId="0" fontId="2" fillId="18" borderId="0" xfId="0" applyFont="1" applyFill="1" applyBorder="1" applyAlignment="1" applyProtection="1">
      <alignment horizontal="left" vertical="center" wrapText="1"/>
    </xf>
    <xf numFmtId="0" fontId="2" fillId="18" borderId="25" xfId="0" applyFont="1" applyFill="1" applyBorder="1" applyAlignment="1" applyProtection="1">
      <alignment horizontal="left" vertical="center" wrapText="1"/>
    </xf>
    <xf numFmtId="0" fontId="9" fillId="0" borderId="0" xfId="0" applyFont="1" applyAlignment="1" applyProtection="1">
      <alignment vertical="top"/>
    </xf>
    <xf numFmtId="0" fontId="0" fillId="0" borderId="0" xfId="0" applyAlignment="1" applyProtection="1">
      <alignment vertical="top" wrapText="1"/>
    </xf>
    <xf numFmtId="0" fontId="2" fillId="9" borderId="23" xfId="0" applyFont="1" applyFill="1" applyBorder="1" applyAlignment="1" applyProtection="1">
      <alignment horizontal="left" vertical="center"/>
    </xf>
    <xf numFmtId="0" fontId="2" fillId="9" borderId="40" xfId="0" applyFont="1" applyFill="1" applyBorder="1" applyAlignment="1" applyProtection="1">
      <alignment horizontal="left" vertical="center" wrapText="1"/>
    </xf>
    <xf numFmtId="0" fontId="0" fillId="0" borderId="0" xfId="0" applyFill="1" applyAlignment="1" applyProtection="1">
      <alignment vertical="top"/>
    </xf>
    <xf numFmtId="0" fontId="15" fillId="0" borderId="0" xfId="0" applyFont="1" applyFill="1" applyAlignment="1" applyProtection="1">
      <alignment vertical="top"/>
    </xf>
    <xf numFmtId="0" fontId="0" fillId="0" borderId="0" xfId="0" applyAlignment="1" applyProtection="1">
      <alignment vertical="top"/>
    </xf>
    <xf numFmtId="0" fontId="13" fillId="0" borderId="0" xfId="0" applyFont="1" applyFill="1" applyAlignment="1" applyProtection="1">
      <alignment vertical="top"/>
    </xf>
    <xf numFmtId="0" fontId="13" fillId="0" borderId="0" xfId="0" applyFont="1" applyProtection="1"/>
    <xf numFmtId="0" fontId="2" fillId="22" borderId="23" xfId="0" applyFont="1" applyFill="1" applyBorder="1" applyAlignment="1" applyProtection="1">
      <alignment horizontal="left" vertical="center"/>
    </xf>
    <xf numFmtId="0" fontId="2" fillId="22" borderId="40" xfId="0" applyFont="1" applyFill="1" applyBorder="1" applyAlignment="1" applyProtection="1">
      <alignment horizontal="left" vertical="center" wrapText="1"/>
    </xf>
    <xf numFmtId="0" fontId="2" fillId="0" borderId="0" xfId="0" applyFont="1" applyAlignment="1" applyProtection="1">
      <alignment vertical="top"/>
    </xf>
    <xf numFmtId="0" fontId="14" fillId="0" borderId="0" xfId="0" applyFont="1" applyProtection="1"/>
    <xf numFmtId="0" fontId="6" fillId="0" borderId="0" xfId="0" applyFont="1" applyBorder="1" applyProtection="1"/>
    <xf numFmtId="0" fontId="0" fillId="0" borderId="0" xfId="0" applyBorder="1" applyAlignment="1" applyProtection="1">
      <alignment horizontal="center" vertical="top"/>
    </xf>
    <xf numFmtId="0" fontId="0" fillId="2" borderId="43" xfId="0" applyFill="1" applyBorder="1" applyAlignment="1" applyProtection="1">
      <alignment horizontal="center" vertical="top"/>
    </xf>
    <xf numFmtId="0" fontId="0" fillId="2" borderId="47" xfId="0" applyFill="1" applyBorder="1" applyAlignment="1" applyProtection="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pplyProtection="1">
      <alignment vertical="center" wrapText="1"/>
    </xf>
    <xf numFmtId="0" fontId="2" fillId="18" borderId="40" xfId="0" applyFont="1" applyFill="1" applyBorder="1" applyAlignment="1" applyProtection="1">
      <alignment vertical="center" wrapText="1"/>
    </xf>
    <xf numFmtId="0" fontId="0" fillId="2" borderId="36" xfId="0" applyFill="1" applyBorder="1" applyAlignment="1" applyProtection="1">
      <alignment horizontal="center" vertical="top"/>
    </xf>
    <xf numFmtId="0" fontId="0" fillId="2" borderId="72" xfId="0" applyFill="1" applyBorder="1" applyAlignment="1" applyProtection="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pplyProtection="1">
      <alignment horizontal="center" vertical="top"/>
    </xf>
    <xf numFmtId="0" fontId="0" fillId="2" borderId="64" xfId="0" applyFill="1" applyBorder="1" applyAlignment="1" applyProtection="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pplyProtection="1">
      <alignment horizontal="center" vertical="top"/>
    </xf>
    <xf numFmtId="0" fontId="0" fillId="2" borderId="66" xfId="0" applyFill="1" applyBorder="1" applyAlignment="1" applyProtection="1">
      <alignment horizontal="center" vertical="top"/>
    </xf>
    <xf numFmtId="0" fontId="6" fillId="11" borderId="64" xfId="0" applyFont="1" applyFill="1" applyBorder="1" applyAlignment="1" applyProtection="1">
      <alignment horizontal="left" vertical="top" wrapText="1"/>
      <protection locked="0"/>
    </xf>
    <xf numFmtId="0" fontId="2" fillId="16" borderId="41" xfId="0" applyFont="1" applyFill="1" applyBorder="1" applyAlignment="1" applyProtection="1">
      <alignment horizontal="left" vertical="center" wrapText="1"/>
    </xf>
    <xf numFmtId="0" fontId="11" fillId="5" borderId="50" xfId="0" applyFont="1" applyFill="1" applyBorder="1" applyAlignment="1" applyProtection="1">
      <alignment horizontal="left" vertical="center" wrapText="1"/>
      <protection locked="0"/>
    </xf>
    <xf numFmtId="0" fontId="0" fillId="0" borderId="63" xfId="0" applyBorder="1" applyAlignment="1" applyProtection="1">
      <alignment horizontal="center" vertical="top"/>
      <protection locked="0"/>
    </xf>
    <xf numFmtId="0" fontId="2" fillId="11" borderId="49" xfId="0" applyFont="1" applyFill="1" applyBorder="1" applyAlignment="1" applyProtection="1">
      <alignment horizontal="right" vertical="center"/>
    </xf>
    <xf numFmtId="0" fontId="6" fillId="11" borderId="63" xfId="0" applyFont="1" applyFill="1" applyBorder="1" applyAlignment="1" applyProtection="1">
      <alignment horizontal="left" vertical="top" wrapText="1"/>
      <protection locked="0"/>
    </xf>
    <xf numFmtId="0" fontId="6" fillId="12" borderId="63" xfId="0" applyFont="1" applyFill="1" applyBorder="1" applyAlignment="1" applyProtection="1">
      <alignment horizontal="left" vertical="top" wrapText="1"/>
      <protection locked="0"/>
    </xf>
    <xf numFmtId="0" fontId="2" fillId="14" borderId="39" xfId="0" applyFont="1" applyFill="1" applyBorder="1" applyAlignment="1" applyProtection="1">
      <alignment horizontal="left" vertical="center"/>
    </xf>
    <xf numFmtId="0" fontId="2" fillId="14" borderId="71" xfId="0" applyFont="1" applyFill="1" applyBorder="1" applyAlignment="1" applyProtection="1">
      <alignment horizontal="left" vertical="center" wrapText="1"/>
    </xf>
    <xf numFmtId="0" fontId="2" fillId="12" borderId="24" xfId="0" applyFont="1" applyFill="1" applyBorder="1" applyAlignment="1" applyProtection="1">
      <alignment vertical="center"/>
    </xf>
    <xf numFmtId="0" fontId="2" fillId="12" borderId="21" xfId="0" applyFont="1" applyFill="1" applyBorder="1" applyAlignment="1" applyProtection="1">
      <alignment vertical="center"/>
    </xf>
    <xf numFmtId="0" fontId="6" fillId="12" borderId="64" xfId="0" applyFont="1" applyFill="1" applyBorder="1" applyAlignment="1" applyProtection="1">
      <alignment horizontal="left" vertical="top" wrapText="1"/>
      <protection locked="0"/>
    </xf>
    <xf numFmtId="0" fontId="6" fillId="19" borderId="64" xfId="0" applyFont="1" applyFill="1" applyBorder="1" applyAlignment="1" applyProtection="1">
      <alignment vertical="top" wrapText="1"/>
      <protection locked="0"/>
    </xf>
    <xf numFmtId="0" fontId="11" fillId="5" borderId="28" xfId="0" applyFont="1" applyFill="1" applyBorder="1" applyAlignment="1" applyProtection="1">
      <alignment horizontal="left" vertical="center"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pplyProtection="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pplyProtection="1">
      <alignment horizontal="center" vertical="top"/>
    </xf>
    <xf numFmtId="0" fontId="2" fillId="18" borderId="67" xfId="0" applyFont="1" applyFill="1" applyBorder="1" applyAlignment="1" applyProtection="1">
      <alignment horizontal="left" vertical="center" wrapText="1"/>
    </xf>
    <xf numFmtId="0" fontId="2" fillId="18" borderId="31" xfId="0" applyFont="1" applyFill="1" applyBorder="1" applyAlignment="1" applyProtection="1">
      <alignment horizontal="left" vertical="center"/>
    </xf>
    <xf numFmtId="0" fontId="2" fillId="8" borderId="41" xfId="0" applyFont="1" applyFill="1" applyBorder="1" applyAlignment="1" applyProtection="1">
      <alignment horizontal="left" vertical="center" wrapText="1"/>
    </xf>
    <xf numFmtId="0" fontId="2" fillId="8" borderId="36" xfId="0" applyFont="1" applyFill="1" applyBorder="1" applyAlignment="1" applyProtection="1">
      <alignment horizontal="left" vertical="center" wrapText="1"/>
    </xf>
    <xf numFmtId="0" fontId="2" fillId="8" borderId="67" xfId="0" applyFont="1" applyFill="1" applyBorder="1" applyAlignment="1" applyProtection="1">
      <alignment horizontal="left" vertical="center" wrapText="1"/>
    </xf>
    <xf numFmtId="0" fontId="2" fillId="8" borderId="23" xfId="0" applyFont="1" applyFill="1" applyBorder="1" applyAlignment="1" applyProtection="1">
      <alignment horizontal="left" vertical="center"/>
    </xf>
    <xf numFmtId="0" fontId="2" fillId="8" borderId="40" xfId="0" applyFont="1" applyFill="1" applyBorder="1" applyAlignment="1" applyProtection="1">
      <alignment horizontal="left" vertical="center" wrapText="1"/>
    </xf>
    <xf numFmtId="0" fontId="2" fillId="8" borderId="31" xfId="0" applyFont="1" applyFill="1" applyBorder="1" applyAlignment="1" applyProtection="1">
      <alignment horizontal="left" vertical="center"/>
    </xf>
    <xf numFmtId="0" fontId="2" fillId="8" borderId="39" xfId="0" applyFont="1" applyFill="1" applyBorder="1" applyAlignment="1" applyProtection="1">
      <alignment horizontal="left" vertical="center" wrapText="1"/>
    </xf>
    <xf numFmtId="0" fontId="2" fillId="8" borderId="71" xfId="0" applyFont="1" applyFill="1" applyBorder="1" applyAlignment="1" applyProtection="1">
      <alignment horizontal="left" vertical="center" wrapText="1"/>
    </xf>
    <xf numFmtId="0" fontId="2" fillId="8" borderId="56" xfId="0" applyFont="1" applyFill="1" applyBorder="1" applyAlignment="1" applyProtection="1">
      <alignment horizontal="left" vertical="center" wrapText="1"/>
    </xf>
    <xf numFmtId="0" fontId="2" fillId="9" borderId="25" xfId="0" applyFont="1" applyFill="1" applyBorder="1" applyAlignment="1" applyProtection="1">
      <alignment horizontal="left" vertical="center" wrapText="1"/>
    </xf>
    <xf numFmtId="0" fontId="2" fillId="9" borderId="45" xfId="0" applyFont="1" applyFill="1" applyBorder="1" applyAlignment="1" applyProtection="1">
      <alignment horizontal="left" vertical="center" wrapText="1"/>
    </xf>
    <xf numFmtId="0" fontId="2" fillId="7" borderId="16" xfId="0" applyFont="1" applyFill="1" applyBorder="1" applyAlignment="1" applyProtection="1">
      <alignment vertical="top"/>
    </xf>
    <xf numFmtId="0" fontId="2" fillId="7" borderId="27" xfId="0" applyFont="1" applyFill="1" applyBorder="1" applyAlignment="1" applyProtection="1">
      <alignment vertical="top"/>
    </xf>
    <xf numFmtId="0" fontId="8" fillId="7" borderId="49" xfId="0" applyFont="1" applyFill="1" applyBorder="1" applyAlignment="1" applyProtection="1">
      <alignment horizontal="right" vertical="center" wrapText="1"/>
    </xf>
    <xf numFmtId="0" fontId="0" fillId="2" borderId="35" xfId="0" applyFill="1" applyBorder="1" applyAlignment="1" applyProtection="1">
      <alignment horizontal="center" vertical="top"/>
    </xf>
    <xf numFmtId="0" fontId="2" fillId="20" borderId="41" xfId="0" applyFont="1" applyFill="1" applyBorder="1" applyAlignment="1" applyProtection="1">
      <alignment vertical="top" wrapText="1"/>
    </xf>
    <xf numFmtId="0" fontId="2" fillId="20" borderId="67" xfId="0" applyFont="1" applyFill="1" applyBorder="1" applyAlignment="1" applyProtection="1">
      <alignment vertical="top" wrapText="1"/>
    </xf>
    <xf numFmtId="0" fontId="2" fillId="0" borderId="14" xfId="0" applyFont="1" applyFill="1" applyBorder="1" applyAlignment="1" applyProtection="1">
      <alignment horizontal="center" vertical="center"/>
    </xf>
    <xf numFmtId="0" fontId="2" fillId="0" borderId="14" xfId="0" applyFont="1" applyFill="1" applyBorder="1" applyAlignment="1" applyProtection="1">
      <alignment vertical="top"/>
    </xf>
    <xf numFmtId="0" fontId="2" fillId="0" borderId="0" xfId="0" applyFont="1" applyFill="1" applyBorder="1" applyAlignment="1" applyProtection="1"/>
    <xf numFmtId="0" fontId="2" fillId="2" borderId="23" xfId="0" applyFont="1" applyFill="1" applyBorder="1" applyAlignment="1" applyProtection="1">
      <alignment horizontal="center"/>
    </xf>
    <xf numFmtId="0" fontId="0" fillId="3" borderId="31" xfId="0" applyFill="1" applyBorder="1" applyAlignment="1" applyProtection="1">
      <alignment horizontal="center"/>
    </xf>
    <xf numFmtId="0" fontId="0" fillId="3" borderId="6" xfId="0" applyFill="1" applyBorder="1" applyAlignment="1" applyProtection="1">
      <alignment horizontal="center"/>
    </xf>
    <xf numFmtId="0" fontId="0" fillId="3" borderId="32" xfId="0" applyFill="1" applyBorder="1" applyAlignment="1" applyProtection="1">
      <alignment horizontal="center"/>
    </xf>
    <xf numFmtId="0" fontId="0" fillId="0" borderId="14" xfId="0" applyBorder="1" applyAlignment="1" applyProtection="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9" fillId="7" borderId="64" xfId="0" applyFont="1" applyFill="1" applyBorder="1" applyAlignment="1" applyProtection="1">
      <alignment vertical="top" wrapText="1"/>
      <protection locked="0"/>
    </xf>
    <xf numFmtId="0" fontId="10" fillId="7" borderId="22" xfId="0" applyFont="1" applyFill="1" applyBorder="1" applyAlignment="1" applyProtection="1">
      <alignment vertical="top" wrapText="1"/>
      <protection locked="0"/>
    </xf>
    <xf numFmtId="0" fontId="10" fillId="7" borderId="47" xfId="0" applyFont="1" applyFill="1" applyBorder="1" applyAlignment="1" applyProtection="1">
      <alignment vertical="top" wrapText="1"/>
      <protection locked="0"/>
    </xf>
    <xf numFmtId="0" fontId="10" fillId="7" borderId="56" xfId="0" applyFont="1" applyFill="1" applyBorder="1" applyAlignment="1" applyProtection="1">
      <alignment vertical="top" wrapText="1"/>
      <protection locked="0"/>
    </xf>
    <xf numFmtId="0" fontId="10" fillId="7" borderId="64" xfId="0" applyFont="1" applyFill="1" applyBorder="1" applyAlignment="1" applyProtection="1">
      <alignment vertical="top" wrapText="1"/>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4" xfId="0" applyFont="1" applyFill="1" applyBorder="1" applyAlignment="1" applyProtection="1">
      <alignment vertical="top" wrapText="1"/>
      <protection locked="0"/>
    </xf>
    <xf numFmtId="0" fontId="6" fillId="21" borderId="64"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Fill="1" applyBorder="1" applyAlignment="1" applyProtection="1">
      <alignment horizontal="center" vertical="center"/>
      <protection locked="0"/>
    </xf>
    <xf numFmtId="2" fontId="7" fillId="0" borderId="3" xfId="0" applyNumberFormat="1" applyFont="1" applyFill="1" applyBorder="1" applyAlignment="1" applyProtection="1">
      <alignment horizontal="center" vertical="center"/>
      <protection locked="0"/>
    </xf>
    <xf numFmtId="2" fontId="7" fillId="0" borderId="5" xfId="0" applyNumberFormat="1" applyFont="1" applyFill="1" applyBorder="1" applyAlignment="1" applyProtection="1">
      <alignment horizontal="center" vertical="center"/>
      <protection locked="0"/>
    </xf>
    <xf numFmtId="2" fontId="7" fillId="0" borderId="20" xfId="0" applyNumberFormat="1" applyFont="1" applyFill="1" applyBorder="1" applyAlignment="1" applyProtection="1">
      <alignment horizontal="center" vertical="center"/>
      <protection locked="0"/>
    </xf>
    <xf numFmtId="2" fontId="7" fillId="0" borderId="12" xfId="0" applyNumberFormat="1" applyFont="1" applyFill="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23" borderId="76" xfId="0" applyFont="1" applyFill="1" applyBorder="1" applyAlignment="1" applyProtection="1">
      <alignment horizontal="left" vertical="center"/>
    </xf>
    <xf numFmtId="0" fontId="7" fillId="23" borderId="5" xfId="0" applyFont="1" applyFill="1" applyBorder="1" applyAlignment="1" applyProtection="1">
      <alignment horizontal="left" vertical="center"/>
    </xf>
    <xf numFmtId="0" fontId="7" fillId="2" borderId="19" xfId="0" applyFont="1" applyFill="1" applyBorder="1" applyAlignment="1" applyProtection="1">
      <alignment horizontal="center" vertical="center"/>
    </xf>
    <xf numFmtId="2" fontId="2" fillId="2" borderId="57"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12" fillId="0" borderId="0" xfId="0" applyFont="1" applyFill="1" applyAlignment="1" applyProtection="1">
      <alignment horizontal="left" vertical="center"/>
    </xf>
    <xf numFmtId="0" fontId="4" fillId="30" borderId="1" xfId="0" applyFont="1" applyFill="1" applyBorder="1" applyAlignment="1" applyProtection="1">
      <alignment horizontal="left"/>
    </xf>
    <xf numFmtId="0" fontId="3" fillId="30" borderId="1" xfId="0" applyFont="1" applyFill="1" applyBorder="1" applyAlignment="1" applyProtection="1">
      <alignment horizontal="left" vertical="top" wrapText="1" indent="2"/>
    </xf>
    <xf numFmtId="0" fontId="12" fillId="6" borderId="21" xfId="0" applyFont="1" applyFill="1" applyBorder="1" applyAlignment="1" applyProtection="1">
      <alignment horizontal="left" vertical="center" wrapText="1"/>
    </xf>
    <xf numFmtId="0" fontId="0" fillId="0" borderId="15" xfId="0" applyBorder="1" applyAlignment="1" applyProtection="1">
      <alignment horizontal="center" wrapText="1"/>
    </xf>
    <xf numFmtId="0" fontId="2" fillId="4" borderId="28" xfId="0" applyFont="1" applyFill="1" applyBorder="1" applyAlignment="1" applyProtection="1">
      <alignment horizontal="center" wrapText="1"/>
    </xf>
    <xf numFmtId="0" fontId="7" fillId="0" borderId="33" xfId="0" applyFont="1" applyBorder="1" applyAlignment="1" applyProtection="1">
      <alignment horizontal="center" vertical="center" wrapText="1"/>
    </xf>
    <xf numFmtId="0" fontId="7" fillId="0" borderId="34" xfId="0" quotePrefix="1" applyFont="1" applyBorder="1" applyAlignment="1" applyProtection="1">
      <alignment horizontal="center" vertical="center" wrapText="1"/>
    </xf>
    <xf numFmtId="0" fontId="7" fillId="0" borderId="78" xfId="0" applyFont="1" applyBorder="1" applyAlignment="1" applyProtection="1">
      <alignment horizontal="center" vertical="center" wrapText="1"/>
    </xf>
    <xf numFmtId="0" fontId="22" fillId="30" borderId="28" xfId="0" applyFont="1" applyFill="1" applyBorder="1" applyAlignment="1" applyProtection="1">
      <alignment horizontal="center" vertical="center" wrapText="1"/>
    </xf>
    <xf numFmtId="0" fontId="2" fillId="4" borderId="45" xfId="0" applyFont="1" applyFill="1" applyBorder="1" applyAlignment="1" applyProtection="1">
      <alignment horizontal="center" vertical="center" wrapText="1"/>
    </xf>
    <xf numFmtId="0" fontId="22" fillId="30" borderId="45" xfId="0" applyFont="1" applyFill="1" applyBorder="1" applyAlignment="1" applyProtection="1">
      <alignment horizontal="center" vertical="center" wrapText="1"/>
    </xf>
    <xf numFmtId="0" fontId="0" fillId="0" borderId="56" xfId="0" applyBorder="1" applyAlignment="1" applyProtection="1">
      <alignment horizontal="center" vertical="center" wrapText="1"/>
    </xf>
    <xf numFmtId="0" fontId="0" fillId="0" borderId="47" xfId="0" applyBorder="1" applyAlignment="1" applyProtection="1">
      <alignment horizontal="center" vertical="center" wrapText="1"/>
    </xf>
    <xf numFmtId="0" fontId="7" fillId="0" borderId="72" xfId="0" quotePrefix="1" applyFont="1" applyBorder="1" applyAlignment="1" applyProtection="1">
      <alignment horizontal="center" vertical="center" wrapText="1"/>
    </xf>
    <xf numFmtId="0" fontId="22" fillId="30" borderId="8" xfId="0" applyFont="1" applyFill="1" applyBorder="1" applyAlignment="1" applyProtection="1">
      <alignment horizontal="center" vertical="center" wrapText="1"/>
    </xf>
    <xf numFmtId="0" fontId="2" fillId="28" borderId="11" xfId="0" applyFont="1" applyFill="1" applyBorder="1" applyAlignment="1" applyProtection="1">
      <alignment horizontal="center" vertical="center" wrapText="1"/>
    </xf>
    <xf numFmtId="0" fontId="2" fillId="29" borderId="12" xfId="0" applyFont="1" applyFill="1" applyBorder="1" applyAlignment="1" applyProtection="1">
      <alignment horizontal="center" vertical="center" wrapText="1"/>
    </xf>
    <xf numFmtId="0" fontId="2" fillId="27" borderId="12"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0" borderId="44" xfId="0" applyFont="1" applyFill="1" applyBorder="1" applyAlignment="1" applyProtection="1">
      <alignment horizontal="center" vertical="center" wrapText="1"/>
    </xf>
    <xf numFmtId="2" fontId="7" fillId="0" borderId="0" xfId="0" quotePrefix="1" applyNumberFormat="1" applyFont="1" applyFill="1" applyAlignment="1" applyProtection="1">
      <alignment horizontal="center"/>
    </xf>
    <xf numFmtId="2" fontId="13" fillId="0" borderId="0" xfId="0" applyNumberFormat="1" applyFont="1" applyFill="1" applyAlignment="1" applyProtection="1">
      <alignment horizontal="left"/>
    </xf>
    <xf numFmtId="2" fontId="0" fillId="0" borderId="0" xfId="0" applyNumberFormat="1" applyFill="1" applyAlignment="1" applyProtection="1">
      <alignment horizontal="center"/>
    </xf>
    <xf numFmtId="2" fontId="0" fillId="0" borderId="0" xfId="0" applyNumberFormat="1" applyFill="1" applyBorder="1" applyAlignment="1" applyProtection="1">
      <alignment horizontal="center"/>
    </xf>
    <xf numFmtId="0" fontId="0" fillId="0" borderId="40" xfId="0" applyBorder="1" applyAlignment="1" applyProtection="1">
      <alignment horizontal="center"/>
    </xf>
    <xf numFmtId="0" fontId="7" fillId="2" borderId="77"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2" fillId="15" borderId="21" xfId="0" applyFont="1" applyFill="1" applyBorder="1" applyAlignment="1" applyProtection="1">
      <alignment vertical="center"/>
    </xf>
    <xf numFmtId="0" fontId="2" fillId="13" borderId="21" xfId="0" applyFont="1" applyFill="1" applyBorder="1" applyAlignment="1" applyProtection="1">
      <alignment vertical="center"/>
    </xf>
    <xf numFmtId="0" fontId="2" fillId="17" borderId="21" xfId="0" applyFont="1" applyFill="1" applyBorder="1" applyAlignment="1" applyProtection="1">
      <alignment vertical="center"/>
    </xf>
    <xf numFmtId="0" fontId="2" fillId="9" borderId="21" xfId="0" applyFont="1" applyFill="1" applyBorder="1" applyAlignment="1" applyProtection="1">
      <alignment vertical="center"/>
    </xf>
    <xf numFmtId="0" fontId="2" fillId="22" borderId="21" xfId="0" applyFont="1" applyFill="1" applyBorder="1" applyAlignment="1" applyProtection="1">
      <alignment horizontal="left" vertical="center"/>
    </xf>
    <xf numFmtId="0" fontId="7" fillId="2" borderId="79" xfId="0" applyFont="1" applyFill="1" applyBorder="1" applyAlignment="1" applyProtection="1">
      <alignment horizontal="center" vertical="center"/>
    </xf>
    <xf numFmtId="0" fontId="12" fillId="0" borderId="0" xfId="0" applyFont="1" applyFill="1" applyProtection="1"/>
    <xf numFmtId="0" fontId="7" fillId="2" borderId="14" xfId="0" applyFont="1" applyFill="1" applyBorder="1" applyAlignment="1" applyProtection="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pplyProtection="1">
      <alignment horizontal="center" vertical="top"/>
    </xf>
    <xf numFmtId="0" fontId="2" fillId="32" borderId="40" xfId="0" applyFont="1" applyFill="1" applyBorder="1" applyAlignment="1" applyProtection="1">
      <alignment horizontal="left" vertical="center" wrapText="1"/>
    </xf>
    <xf numFmtId="0" fontId="2" fillId="32" borderId="23" xfId="0" applyFont="1" applyFill="1" applyBorder="1" applyAlignment="1" applyProtection="1">
      <alignment horizontal="left" vertical="center"/>
    </xf>
    <xf numFmtId="0" fontId="2" fillId="24" borderId="41" xfId="0" applyFont="1" applyFill="1" applyBorder="1" applyAlignment="1" applyProtection="1">
      <alignment vertical="top" wrapText="1"/>
    </xf>
    <xf numFmtId="0" fontId="2" fillId="24" borderId="67" xfId="0" applyFont="1" applyFill="1" applyBorder="1" applyAlignment="1" applyProtection="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pplyProtection="1">
      <alignment vertical="top"/>
    </xf>
    <xf numFmtId="0" fontId="6" fillId="33" borderId="64" xfId="0" applyFont="1" applyFill="1" applyBorder="1" applyAlignment="1" applyProtection="1">
      <alignment vertical="top" wrapText="1"/>
      <protection locked="0"/>
    </xf>
    <xf numFmtId="0" fontId="6" fillId="33" borderId="71" xfId="0" applyFont="1" applyFill="1" applyBorder="1" applyAlignment="1" applyProtection="1">
      <alignment vertical="top" wrapText="1"/>
      <protection locked="0"/>
    </xf>
    <xf numFmtId="0" fontId="6" fillId="33" borderId="74" xfId="0" applyFont="1" applyFill="1" applyBorder="1" applyAlignment="1" applyProtection="1">
      <alignment vertical="top" wrapText="1"/>
      <protection locked="0"/>
    </xf>
    <xf numFmtId="0" fontId="7" fillId="32" borderId="27" xfId="0" applyFont="1" applyFill="1" applyBorder="1" applyAlignment="1" applyProtection="1">
      <alignment vertical="center"/>
    </xf>
    <xf numFmtId="2" fontId="7" fillId="32" borderId="27" xfId="0" applyNumberFormat="1" applyFont="1" applyFill="1" applyBorder="1" applyAlignment="1" applyProtection="1">
      <alignment horizontal="center" vertical="center"/>
    </xf>
    <xf numFmtId="0" fontId="7" fillId="32" borderId="15" xfId="0" applyFont="1" applyFill="1" applyBorder="1" applyAlignment="1" applyProtection="1">
      <alignment horizontal="center" vertical="center"/>
    </xf>
    <xf numFmtId="0" fontId="7" fillId="24" borderId="14" xfId="0" applyFont="1" applyFill="1" applyBorder="1" applyAlignment="1" applyProtection="1">
      <alignment horizontal="right" vertical="center"/>
    </xf>
    <xf numFmtId="0" fontId="7" fillId="2" borderId="15" xfId="0" applyFont="1" applyFill="1" applyBorder="1" applyAlignment="1" applyProtection="1">
      <alignment vertical="center"/>
    </xf>
    <xf numFmtId="0" fontId="7" fillId="24" borderId="4" xfId="0" applyFont="1" applyFill="1" applyBorder="1" applyAlignment="1" applyProtection="1">
      <alignment horizontal="left" vertical="center" wrapText="1"/>
    </xf>
    <xf numFmtId="0" fontId="7" fillId="24" borderId="17" xfId="0" applyFont="1" applyFill="1" applyBorder="1" applyAlignment="1" applyProtection="1">
      <alignment horizontal="left" vertical="center" wrapText="1"/>
    </xf>
    <xf numFmtId="0" fontId="7" fillId="24" borderId="20" xfId="0" applyFont="1" applyFill="1" applyBorder="1" applyAlignment="1" applyProtection="1">
      <alignment horizontal="left" vertical="center" wrapText="1"/>
    </xf>
    <xf numFmtId="0" fontId="2" fillId="32" borderId="16" xfId="0" applyFont="1" applyFill="1" applyBorder="1" applyAlignment="1" applyProtection="1">
      <alignment horizontal="left" vertical="center" wrapText="1"/>
    </xf>
    <xf numFmtId="0" fontId="0" fillId="3" borderId="68" xfId="0" applyFill="1" applyBorder="1" applyAlignment="1" applyProtection="1">
      <alignment horizontal="center"/>
    </xf>
    <xf numFmtId="0" fontId="6" fillId="10" borderId="66" xfId="0" applyFont="1" applyFill="1" applyBorder="1" applyAlignment="1" applyProtection="1">
      <alignment horizontal="center" vertical="center"/>
    </xf>
    <xf numFmtId="0" fontId="6" fillId="33" borderId="22" xfId="0" applyFont="1" applyFill="1" applyBorder="1" applyAlignment="1" applyProtection="1">
      <alignment vertical="top" wrapText="1"/>
    </xf>
    <xf numFmtId="0" fontId="6" fillId="33" borderId="22" xfId="0" applyFont="1" applyFill="1" applyBorder="1" applyProtection="1"/>
    <xf numFmtId="0" fontId="6" fillId="0" borderId="0" xfId="0" applyFont="1" applyFill="1" applyProtection="1"/>
    <xf numFmtId="0" fontId="7" fillId="0" borderId="0" xfId="0" applyFont="1" applyAlignment="1" applyProtection="1">
      <alignment vertical="top"/>
    </xf>
    <xf numFmtId="0" fontId="0" fillId="0" borderId="66" xfId="0" applyBorder="1" applyProtection="1"/>
    <xf numFmtId="0" fontId="2" fillId="8" borderId="38" xfId="0" applyFont="1" applyFill="1" applyBorder="1" applyAlignment="1" applyProtection="1">
      <alignment horizontal="left" vertical="center"/>
    </xf>
    <xf numFmtId="2" fontId="0" fillId="30" borderId="30" xfId="0" applyNumberFormat="1" applyFill="1" applyBorder="1" applyAlignment="1" applyProtection="1">
      <alignment horizontal="center" vertical="center"/>
    </xf>
    <xf numFmtId="0" fontId="2" fillId="30" borderId="18" xfId="0" applyFont="1" applyFill="1" applyBorder="1" applyAlignment="1" applyProtection="1">
      <alignment horizontal="center" vertical="center"/>
    </xf>
    <xf numFmtId="2" fontId="0" fillId="30" borderId="33" xfId="0" applyNumberFormat="1" applyFill="1" applyBorder="1" applyAlignment="1" applyProtection="1">
      <alignment horizontal="center" vertical="center"/>
    </xf>
    <xf numFmtId="0" fontId="2" fillId="30" borderId="12" xfId="0" applyFont="1" applyFill="1" applyBorder="1" applyAlignment="1" applyProtection="1">
      <alignment horizontal="center" vertical="center"/>
    </xf>
    <xf numFmtId="2" fontId="0" fillId="30" borderId="59" xfId="0" applyNumberFormat="1" applyFill="1" applyBorder="1" applyAlignment="1" applyProtection="1">
      <alignment horizontal="center" vertical="center"/>
    </xf>
    <xf numFmtId="2" fontId="0" fillId="30" borderId="34" xfId="0" applyNumberFormat="1" applyFill="1" applyBorder="1" applyAlignment="1" applyProtection="1">
      <alignment horizontal="center" vertical="center"/>
    </xf>
    <xf numFmtId="0" fontId="2" fillId="30" borderId="44" xfId="0" applyFont="1" applyFill="1" applyBorder="1" applyAlignment="1" applyProtection="1">
      <alignment horizontal="center" vertical="center"/>
    </xf>
    <xf numFmtId="2" fontId="6" fillId="4" borderId="4" xfId="0" applyNumberFormat="1" applyFont="1" applyFill="1" applyBorder="1" applyAlignment="1" applyProtection="1">
      <alignment horizontal="center" vertical="center"/>
    </xf>
    <xf numFmtId="2" fontId="6" fillId="4" borderId="3" xfId="0" applyNumberFormat="1" applyFont="1" applyFill="1" applyBorder="1" applyAlignment="1" applyProtection="1">
      <alignment horizontal="center" vertical="center"/>
    </xf>
    <xf numFmtId="2" fontId="6" fillId="4" borderId="52" xfId="0" applyNumberFormat="1" applyFont="1" applyFill="1" applyBorder="1" applyAlignment="1" applyProtection="1">
      <alignment horizontal="center" vertical="center"/>
    </xf>
    <xf numFmtId="0" fontId="2" fillId="2" borderId="54" xfId="0" applyFont="1" applyFill="1" applyBorder="1" applyAlignment="1" applyProtection="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pplyProtection="1">
      <alignment vertical="center"/>
    </xf>
    <xf numFmtId="0" fontId="2" fillId="4" borderId="24" xfId="0" applyFont="1" applyFill="1" applyBorder="1" applyProtection="1"/>
    <xf numFmtId="0" fontId="8" fillId="30" borderId="38" xfId="0" applyFont="1" applyFill="1" applyBorder="1" applyAlignment="1" applyProtection="1">
      <alignment horizontal="center" vertical="center"/>
    </xf>
    <xf numFmtId="0" fontId="8" fillId="30" borderId="42" xfId="0" applyFont="1" applyFill="1" applyBorder="1" applyAlignment="1" applyProtection="1">
      <alignment horizontal="center" vertical="center"/>
    </xf>
    <xf numFmtId="0" fontId="8" fillId="30" borderId="53" xfId="0" applyFont="1" applyFill="1" applyBorder="1" applyAlignment="1" applyProtection="1">
      <alignment horizontal="center" vertical="center"/>
    </xf>
    <xf numFmtId="2" fontId="7" fillId="30" borderId="31" xfId="0" applyNumberFormat="1" applyFont="1" applyFill="1" applyBorder="1" applyAlignment="1" applyProtection="1">
      <alignment horizontal="center" vertical="center"/>
    </xf>
    <xf numFmtId="0" fontId="7" fillId="30" borderId="4" xfId="0" applyFont="1" applyFill="1" applyBorder="1" applyAlignment="1" applyProtection="1">
      <alignment horizontal="center" vertical="center"/>
    </xf>
    <xf numFmtId="0" fontId="7" fillId="30" borderId="10" xfId="0" applyFont="1" applyFill="1" applyBorder="1" applyAlignment="1" applyProtection="1">
      <alignment horizontal="center" vertical="center"/>
    </xf>
    <xf numFmtId="2" fontId="7" fillId="30" borderId="6" xfId="0" applyNumberFormat="1" applyFont="1" applyFill="1" applyBorder="1" applyAlignment="1" applyProtection="1">
      <alignment horizontal="center" vertical="center"/>
    </xf>
    <xf numFmtId="0" fontId="7" fillId="30" borderId="19" xfId="0" applyFont="1" applyFill="1" applyBorder="1" applyAlignment="1" applyProtection="1">
      <alignment horizontal="center" vertical="center"/>
    </xf>
    <xf numFmtId="0" fontId="7" fillId="30" borderId="12" xfId="0" applyFont="1" applyFill="1" applyBorder="1" applyAlignment="1" applyProtection="1">
      <alignment horizontal="center" vertical="center"/>
    </xf>
    <xf numFmtId="0" fontId="7" fillId="30" borderId="3" xfId="0" applyFont="1" applyFill="1" applyBorder="1" applyAlignment="1" applyProtection="1">
      <alignment horizontal="center" vertical="center"/>
    </xf>
    <xf numFmtId="2" fontId="7" fillId="30" borderId="7" xfId="0" applyNumberFormat="1" applyFont="1" applyFill="1" applyBorder="1" applyAlignment="1" applyProtection="1">
      <alignment horizontal="center" vertical="center"/>
    </xf>
    <xf numFmtId="0" fontId="7" fillId="30" borderId="48" xfId="0" applyFont="1" applyFill="1" applyBorder="1" applyAlignment="1" applyProtection="1">
      <alignment horizontal="center" vertical="center"/>
    </xf>
    <xf numFmtId="2" fontId="7" fillId="30" borderId="77" xfId="0" quotePrefix="1" applyNumberFormat="1" applyFont="1" applyFill="1" applyBorder="1" applyAlignment="1" applyProtection="1">
      <alignment horizontal="center"/>
    </xf>
    <xf numFmtId="0" fontId="7" fillId="30" borderId="15" xfId="0" applyFont="1" applyFill="1" applyBorder="1" applyAlignment="1" applyProtection="1">
      <alignment horizontal="center" vertical="center"/>
    </xf>
    <xf numFmtId="0" fontId="2" fillId="30" borderId="25" xfId="0" applyFont="1" applyFill="1" applyBorder="1" applyAlignment="1" applyProtection="1">
      <alignment vertical="center"/>
    </xf>
    <xf numFmtId="0" fontId="2" fillId="30" borderId="27" xfId="0" applyFont="1" applyFill="1" applyBorder="1" applyAlignment="1" applyProtection="1">
      <alignment vertical="center"/>
    </xf>
    <xf numFmtId="2" fontId="7" fillId="30" borderId="17" xfId="0" applyNumberFormat="1" applyFont="1" applyFill="1" applyBorder="1" applyAlignment="1" applyProtection="1">
      <alignment horizontal="center" vertical="center"/>
    </xf>
    <xf numFmtId="0" fontId="7" fillId="30" borderId="9" xfId="0" applyFont="1" applyFill="1" applyBorder="1" applyAlignment="1" applyProtection="1">
      <alignment horizontal="center" vertical="center"/>
    </xf>
    <xf numFmtId="2" fontId="7" fillId="30" borderId="3" xfId="0" applyNumberFormat="1" applyFont="1" applyFill="1" applyBorder="1" applyAlignment="1" applyProtection="1">
      <alignment horizontal="center" vertical="center"/>
    </xf>
    <xf numFmtId="2" fontId="7" fillId="30" borderId="5" xfId="0" applyNumberFormat="1" applyFont="1" applyFill="1" applyBorder="1" applyAlignment="1" applyProtection="1">
      <alignment horizontal="center" vertical="center"/>
    </xf>
    <xf numFmtId="2" fontId="7" fillId="30" borderId="0" xfId="0" quotePrefix="1" applyNumberFormat="1" applyFont="1" applyFill="1" applyAlignment="1" applyProtection="1">
      <alignment horizontal="center"/>
    </xf>
    <xf numFmtId="0" fontId="7" fillId="30" borderId="77" xfId="0" applyFont="1" applyFill="1" applyBorder="1" applyAlignment="1" applyProtection="1">
      <alignment horizontal="center" vertical="center"/>
    </xf>
    <xf numFmtId="0" fontId="7" fillId="30" borderId="76" xfId="0" applyFont="1" applyFill="1" applyBorder="1" applyAlignment="1" applyProtection="1">
      <alignment horizontal="center" vertical="center"/>
    </xf>
    <xf numFmtId="0" fontId="7" fillId="30" borderId="36" xfId="0" applyFont="1" applyFill="1" applyBorder="1" applyAlignment="1" applyProtection="1">
      <alignment horizontal="center" vertical="center"/>
    </xf>
    <xf numFmtId="0" fontId="7" fillId="30" borderId="5" xfId="0" applyFont="1" applyFill="1" applyBorder="1" applyAlignment="1" applyProtection="1">
      <alignment horizontal="center" vertical="center"/>
    </xf>
    <xf numFmtId="0" fontId="7" fillId="30" borderId="17" xfId="0" applyFont="1" applyFill="1" applyBorder="1" applyAlignment="1" applyProtection="1">
      <alignment horizontal="center" vertical="center"/>
    </xf>
    <xf numFmtId="2" fontId="7" fillId="30" borderId="40" xfId="0" quotePrefix="1" applyNumberFormat="1" applyFont="1" applyFill="1" applyBorder="1" applyAlignment="1" applyProtection="1">
      <alignment horizontal="center"/>
    </xf>
    <xf numFmtId="0" fontId="7" fillId="30" borderId="27" xfId="0" applyFont="1" applyFill="1" applyBorder="1" applyAlignment="1" applyProtection="1">
      <alignment horizontal="center" vertical="center"/>
    </xf>
    <xf numFmtId="2" fontId="7" fillId="30" borderId="10" xfId="0" quotePrefix="1" applyNumberFormat="1" applyFont="1" applyFill="1" applyBorder="1" applyAlignment="1" applyProtection="1">
      <alignment horizontal="center"/>
    </xf>
    <xf numFmtId="2" fontId="7" fillId="30" borderId="60" xfId="0" quotePrefix="1" applyNumberFormat="1" applyFont="1" applyFill="1" applyBorder="1" applyAlignment="1" applyProtection="1">
      <alignment horizontal="center"/>
    </xf>
    <xf numFmtId="2" fontId="7" fillId="30" borderId="13" xfId="0" quotePrefix="1" applyNumberFormat="1" applyFont="1" applyFill="1" applyBorder="1" applyAlignment="1" applyProtection="1">
      <alignment horizontal="center"/>
    </xf>
    <xf numFmtId="2" fontId="2" fillId="30" borderId="25" xfId="0" applyNumberFormat="1" applyFont="1" applyFill="1" applyBorder="1" applyAlignment="1" applyProtection="1">
      <alignment horizontal="left" vertical="center"/>
    </xf>
    <xf numFmtId="0" fontId="2" fillId="30" borderId="25" xfId="0" applyFont="1" applyFill="1" applyBorder="1" applyAlignment="1" applyProtection="1">
      <alignment horizontal="left" vertical="center"/>
    </xf>
    <xf numFmtId="2" fontId="7" fillId="30" borderId="19" xfId="0" applyNumberFormat="1" applyFont="1" applyFill="1" applyBorder="1" applyAlignment="1" applyProtection="1">
      <alignment horizontal="center" vertical="center"/>
    </xf>
    <xf numFmtId="0" fontId="7" fillId="30" borderId="1" xfId="0" applyFont="1" applyFill="1" applyBorder="1" applyAlignment="1" applyProtection="1">
      <alignment horizontal="center" vertical="center"/>
    </xf>
    <xf numFmtId="0" fontId="2" fillId="4" borderId="24" xfId="0" applyFont="1" applyFill="1" applyBorder="1" applyAlignment="1" applyProtection="1">
      <alignment horizontal="left" vertical="center"/>
    </xf>
    <xf numFmtId="14" fontId="2" fillId="4" borderId="21" xfId="0" quotePrefix="1" applyNumberFormat="1" applyFont="1" applyFill="1" applyBorder="1" applyAlignment="1" applyProtection="1">
      <alignment horizontal="left" vertical="center"/>
    </xf>
    <xf numFmtId="0" fontId="2" fillId="4" borderId="24" xfId="0" applyFont="1" applyFill="1" applyBorder="1" applyAlignment="1" applyProtection="1">
      <alignment horizontal="center" vertical="center"/>
    </xf>
    <xf numFmtId="0" fontId="16" fillId="4" borderId="24" xfId="0" applyFont="1" applyFill="1" applyBorder="1" applyAlignment="1" applyProtection="1">
      <alignment horizontal="left"/>
    </xf>
    <xf numFmtId="0" fontId="21" fillId="4" borderId="21" xfId="0" applyFont="1" applyFill="1" applyBorder="1" applyProtection="1"/>
    <xf numFmtId="0" fontId="0" fillId="4" borderId="0" xfId="0" applyFill="1" applyBorder="1" applyAlignment="1" applyProtection="1">
      <alignment horizontal="center"/>
    </xf>
    <xf numFmtId="0" fontId="0" fillId="4" borderId="24" xfId="0" applyFill="1" applyBorder="1" applyProtection="1"/>
    <xf numFmtId="0" fontId="0" fillId="4" borderId="25" xfId="0" applyFill="1" applyBorder="1" applyProtection="1"/>
    <xf numFmtId="0" fontId="18" fillId="4" borderId="22" xfId="0" applyFont="1" applyFill="1" applyBorder="1" applyAlignment="1" applyProtection="1">
      <alignment horizontal="center"/>
    </xf>
    <xf numFmtId="0" fontId="2" fillId="4" borderId="8" xfId="0" applyFont="1" applyFill="1" applyBorder="1" applyAlignment="1" applyProtection="1">
      <alignment horizontal="center" vertical="center"/>
    </xf>
    <xf numFmtId="0" fontId="6" fillId="4" borderId="22" xfId="0" applyFont="1" applyFill="1" applyBorder="1" applyAlignment="1" applyProtection="1">
      <alignment vertical="center"/>
    </xf>
    <xf numFmtId="0" fontId="6" fillId="30" borderId="22" xfId="0" applyFont="1" applyFill="1" applyBorder="1" applyAlignment="1" applyProtection="1">
      <alignment vertical="center"/>
    </xf>
    <xf numFmtId="0" fontId="6" fillId="30" borderId="35" xfId="0" applyFont="1" applyFill="1" applyBorder="1" applyAlignment="1" applyProtection="1">
      <alignment vertical="center"/>
    </xf>
    <xf numFmtId="0" fontId="6" fillId="30" borderId="22" xfId="0" applyFont="1" applyFill="1" applyBorder="1" applyAlignment="1" applyProtection="1">
      <alignment vertical="top" wrapText="1"/>
    </xf>
    <xf numFmtId="0" fontId="18" fillId="30" borderId="22" xfId="0" applyFont="1" applyFill="1" applyBorder="1" applyAlignment="1" applyProtection="1">
      <alignment vertical="center"/>
    </xf>
    <xf numFmtId="0" fontId="6" fillId="30" borderId="22" xfId="0" applyFont="1" applyFill="1" applyBorder="1" applyProtection="1"/>
    <xf numFmtId="0" fontId="6" fillId="30" borderId="22" xfId="0" applyFont="1" applyFill="1" applyBorder="1" applyAlignment="1" applyProtection="1">
      <alignment horizontal="left" vertical="center" wrapText="1"/>
    </xf>
    <xf numFmtId="0" fontId="17" fillId="30" borderId="22" xfId="0" applyFont="1" applyFill="1" applyBorder="1" applyAlignment="1" applyProtection="1">
      <alignment vertical="center"/>
    </xf>
    <xf numFmtId="0" fontId="6" fillId="30" borderId="47" xfId="0" applyFont="1" applyFill="1" applyBorder="1" applyProtection="1"/>
    <xf numFmtId="0" fontId="6" fillId="30" borderId="63" xfId="0" applyFont="1" applyFill="1" applyBorder="1" applyProtection="1"/>
    <xf numFmtId="0" fontId="6" fillId="30" borderId="22" xfId="0" applyFont="1" applyFill="1" applyBorder="1" applyAlignment="1" applyProtection="1">
      <alignment vertical="top"/>
    </xf>
    <xf numFmtId="0" fontId="6" fillId="30" borderId="47" xfId="0" applyFont="1" applyFill="1" applyBorder="1" applyAlignment="1" applyProtection="1">
      <alignment vertical="top"/>
    </xf>
    <xf numFmtId="0" fontId="4" fillId="30" borderId="2" xfId="0" applyFont="1" applyFill="1" applyBorder="1" applyAlignment="1" applyProtection="1">
      <alignment horizontal="left" vertical="top"/>
    </xf>
    <xf numFmtId="0" fontId="7" fillId="0" borderId="2" xfId="0" applyFont="1" applyBorder="1" applyAlignment="1" applyProtection="1">
      <alignment horizontal="center" vertical="top"/>
    </xf>
    <xf numFmtId="0" fontId="2" fillId="2" borderId="22" xfId="0" applyFont="1" applyFill="1" applyBorder="1" applyAlignment="1" applyProtection="1">
      <alignment horizontal="center" vertical="center"/>
    </xf>
    <xf numFmtId="0" fontId="12" fillId="6" borderId="8" xfId="0" applyFont="1" applyFill="1" applyBorder="1" applyAlignment="1" applyProtection="1">
      <alignment horizontal="center" vertical="center"/>
    </xf>
    <xf numFmtId="0" fontId="3" fillId="0" borderId="58" xfId="0" applyFont="1" applyBorder="1" applyAlignment="1" applyProtection="1">
      <alignment horizontal="left" vertical="top" wrapText="1" indent="2"/>
    </xf>
    <xf numFmtId="0" fontId="0" fillId="0" borderId="82" xfId="0" applyBorder="1" applyAlignment="1" applyProtection="1">
      <alignment horizontal="center" vertical="top"/>
    </xf>
    <xf numFmtId="0" fontId="3" fillId="0" borderId="83" xfId="0" applyFont="1" applyBorder="1" applyAlignment="1" applyProtection="1">
      <alignment horizontal="left" vertical="top" wrapText="1" indent="2"/>
    </xf>
    <xf numFmtId="0" fontId="2" fillId="24" borderId="31" xfId="0" applyFont="1" applyFill="1" applyBorder="1" applyAlignment="1" applyProtection="1">
      <alignment vertical="center"/>
    </xf>
    <xf numFmtId="0" fontId="2" fillId="23" borderId="31" xfId="0" applyFont="1" applyFill="1" applyBorder="1" applyAlignment="1" applyProtection="1">
      <alignment vertical="center"/>
    </xf>
    <xf numFmtId="0" fontId="2" fillId="20" borderId="31" xfId="0" applyFont="1" applyFill="1" applyBorder="1" applyAlignment="1" applyProtection="1">
      <alignment vertical="center"/>
    </xf>
    <xf numFmtId="0" fontId="2" fillId="16" borderId="0" xfId="0" applyFont="1" applyFill="1" applyAlignment="1" applyProtection="1">
      <alignment horizontal="left" vertical="center"/>
    </xf>
    <xf numFmtId="0" fontId="16" fillId="4" borderId="24" xfId="0" applyFont="1" applyFill="1" applyBorder="1" applyAlignment="1" applyProtection="1">
      <alignment vertical="center"/>
    </xf>
    <xf numFmtId="0" fontId="7" fillId="30" borderId="79" xfId="0" applyFont="1" applyFill="1" applyBorder="1" applyAlignment="1" applyProtection="1">
      <alignment horizontal="center" vertical="center"/>
    </xf>
    <xf numFmtId="0" fontId="0" fillId="4" borderId="2" xfId="0" applyFill="1" applyBorder="1" applyProtection="1"/>
    <xf numFmtId="0" fontId="0" fillId="4" borderId="0" xfId="0" applyFill="1" applyBorder="1" applyProtection="1"/>
    <xf numFmtId="0" fontId="7" fillId="0" borderId="9" xfId="0" applyFont="1" applyFill="1" applyBorder="1" applyAlignment="1" applyProtection="1">
      <alignment vertical="center"/>
      <protection locked="0"/>
    </xf>
    <xf numFmtId="0" fontId="7" fillId="0" borderId="76" xfId="0" applyFont="1" applyFill="1" applyBorder="1" applyAlignment="1" applyProtection="1">
      <alignment vertical="center"/>
      <protection locked="0"/>
    </xf>
    <xf numFmtId="0" fontId="7" fillId="0" borderId="13" xfId="0" applyFont="1" applyFill="1" applyBorder="1" applyAlignment="1" applyProtection="1">
      <alignment vertical="center"/>
      <protection locked="0"/>
    </xf>
    <xf numFmtId="0" fontId="7" fillId="0" borderId="20"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7" fillId="0" borderId="82" xfId="0" applyFont="1" applyBorder="1" applyAlignment="1" applyProtection="1">
      <alignment horizontal="center" vertical="top"/>
    </xf>
    <xf numFmtId="0" fontId="0" fillId="0" borderId="0" xfId="0" applyFill="1" applyProtection="1"/>
    <xf numFmtId="0" fontId="17" fillId="5" borderId="62" xfId="0" applyFont="1" applyFill="1" applyBorder="1" applyAlignment="1" applyProtection="1">
      <alignment horizontal="left" vertical="center" wrapText="1"/>
      <protection locked="0"/>
    </xf>
    <xf numFmtId="0" fontId="17" fillId="5" borderId="61" xfId="0" applyFont="1" applyFill="1" applyBorder="1" applyAlignment="1" applyProtection="1">
      <alignment horizontal="left" vertical="center" wrapText="1"/>
      <protection locked="0"/>
    </xf>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pplyProtection="1">
      <alignment horizontal="center"/>
    </xf>
    <xf numFmtId="0" fontId="2" fillId="2" borderId="25" xfId="0" applyFont="1" applyFill="1" applyBorder="1" applyAlignment="1" applyProtection="1">
      <alignment horizontal="center"/>
    </xf>
    <xf numFmtId="0" fontId="2" fillId="2" borderId="21" xfId="0" applyFont="1" applyFill="1" applyBorder="1" applyAlignment="1" applyProtection="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vertical="top"/>
    </xf>
    <xf numFmtId="0" fontId="0" fillId="0" borderId="40" xfId="0" applyBorder="1" applyAlignment="1">
      <alignment vertical="top"/>
    </xf>
    <xf numFmtId="0" fontId="0" fillId="0" borderId="10" xfId="0" applyBorder="1" applyAlignment="1">
      <alignment vertical="top"/>
    </xf>
    <xf numFmtId="0" fontId="0" fillId="0" borderId="25" xfId="0" applyBorder="1" applyAlignment="1">
      <alignment horizontal="center"/>
    </xf>
    <xf numFmtId="0" fontId="0" fillId="0" borderId="21" xfId="0" applyBorder="1" applyAlignment="1">
      <alignment horizontal="center"/>
    </xf>
    <xf numFmtId="0" fontId="20" fillId="0" borderId="25" xfId="0" applyFont="1" applyFill="1" applyBorder="1" applyAlignment="1" applyProtection="1">
      <alignment horizontal="left" vertical="center"/>
      <protection locked="0"/>
    </xf>
    <xf numFmtId="0" fontId="20" fillId="0" borderId="21" xfId="0" applyFont="1" applyFill="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Fill="1" applyBorder="1" applyAlignment="1" applyProtection="1">
      <alignment horizontal="center" vertical="center"/>
      <protection locked="0"/>
    </xf>
    <xf numFmtId="14" fontId="2" fillId="0" borderId="28" xfId="0" applyNumberFormat="1"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60" xfId="0" applyFont="1" applyFill="1" applyBorder="1" applyAlignment="1" applyProtection="1">
      <alignment horizontal="center" vertical="center"/>
    </xf>
    <xf numFmtId="0" fontId="2" fillId="2" borderId="24" xfId="0" applyFont="1" applyFill="1" applyBorder="1" applyAlignment="1" applyProtection="1">
      <alignment horizontal="left"/>
    </xf>
    <xf numFmtId="0" fontId="2" fillId="2" borderId="25" xfId="0" applyFont="1" applyFill="1" applyBorder="1" applyAlignment="1" applyProtection="1">
      <alignment horizontal="left"/>
    </xf>
    <xf numFmtId="0" fontId="2" fillId="2" borderId="21" xfId="0" applyFont="1" applyFill="1" applyBorder="1" applyAlignment="1" applyProtection="1">
      <alignment horizontal="left"/>
    </xf>
    <xf numFmtId="0" fontId="19" fillId="25" borderId="31" xfId="0" applyFont="1" applyFill="1" applyBorder="1" applyAlignment="1" applyProtection="1">
      <alignment horizontal="left" vertical="center"/>
    </xf>
    <xf numFmtId="0" fontId="19" fillId="25" borderId="41" xfId="0" applyFont="1" applyFill="1" applyBorder="1" applyAlignment="1" applyProtection="1">
      <alignment horizontal="left" vertical="center"/>
    </xf>
    <xf numFmtId="0" fontId="19" fillId="13" borderId="6" xfId="0" applyFont="1" applyFill="1" applyBorder="1" applyAlignment="1" applyProtection="1">
      <alignment horizontal="left" vertical="center"/>
    </xf>
    <xf numFmtId="0" fontId="19" fillId="13" borderId="36" xfId="0" applyFont="1" applyFill="1" applyBorder="1" applyAlignment="1" applyProtection="1">
      <alignment horizontal="left" vertical="center"/>
    </xf>
    <xf numFmtId="0" fontId="19" fillId="17" borderId="6" xfId="0" applyFont="1" applyFill="1" applyBorder="1" applyAlignment="1" applyProtection="1">
      <alignment horizontal="left" vertical="center"/>
    </xf>
    <xf numFmtId="0" fontId="19" fillId="17" borderId="36" xfId="0" applyFont="1" applyFill="1" applyBorder="1" applyAlignment="1" applyProtection="1">
      <alignment horizontal="left" vertical="center"/>
    </xf>
    <xf numFmtId="0" fontId="19" fillId="9" borderId="6" xfId="0" applyFont="1" applyFill="1" applyBorder="1" applyAlignment="1" applyProtection="1">
      <alignment horizontal="left" vertical="center"/>
    </xf>
    <xf numFmtId="0" fontId="19" fillId="9" borderId="36" xfId="0" applyFont="1" applyFill="1" applyBorder="1" applyAlignment="1" applyProtection="1">
      <alignment horizontal="left" vertical="center"/>
    </xf>
    <xf numFmtId="0" fontId="19" fillId="22" borderId="32" xfId="0" applyFont="1" applyFill="1" applyBorder="1" applyAlignment="1" applyProtection="1">
      <alignment horizontal="left" vertical="center"/>
    </xf>
    <xf numFmtId="0" fontId="19" fillId="22" borderId="51"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0" fontId="2" fillId="2" borderId="16" xfId="0" applyFont="1" applyFill="1" applyBorder="1" applyAlignment="1" applyProtection="1">
      <alignment horizontal="left" vertical="center"/>
    </xf>
    <xf numFmtId="0" fontId="2" fillId="2" borderId="27" xfId="0" applyFont="1" applyFill="1" applyBorder="1" applyAlignment="1" applyProtection="1">
      <alignment horizontal="left" vertical="center"/>
    </xf>
    <xf numFmtId="0" fontId="2" fillId="2" borderId="37" xfId="0" applyFont="1" applyFill="1" applyBorder="1" applyAlignment="1" applyProtection="1">
      <alignment horizontal="center"/>
    </xf>
    <xf numFmtId="0" fontId="2" fillId="2" borderId="30" xfId="0" applyFont="1" applyFill="1" applyBorder="1" applyAlignment="1" applyProtection="1">
      <alignment horizontal="center"/>
    </xf>
    <xf numFmtId="0" fontId="19" fillId="32" borderId="6" xfId="0" applyFont="1" applyFill="1" applyBorder="1" applyAlignment="1" applyProtection="1">
      <alignment horizontal="left" vertical="center"/>
    </xf>
    <xf numFmtId="0" fontId="0" fillId="32" borderId="12" xfId="0" applyFill="1" applyBorder="1" applyAlignment="1">
      <alignment horizontal="left" vertical="center"/>
    </xf>
    <xf numFmtId="0" fontId="34" fillId="4" borderId="24" xfId="0" applyFont="1" applyFill="1" applyBorder="1" applyAlignment="1" applyProtection="1">
      <alignment horizontal="center" vertical="center"/>
    </xf>
    <xf numFmtId="0" fontId="0" fillId="0" borderId="25" xfId="0" applyBorder="1" applyAlignment="1">
      <alignment vertical="center"/>
    </xf>
    <xf numFmtId="0" fontId="0" fillId="0" borderId="21" xfId="0" applyBorder="1" applyAlignment="1">
      <alignment vertical="center"/>
    </xf>
    <xf numFmtId="0" fontId="20" fillId="4" borderId="25"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 fillId="24" borderId="23" xfId="0" applyFont="1" applyFill="1" applyBorder="1" applyAlignment="1" applyProtection="1">
      <alignment horizontal="center" vertical="center" wrapText="1"/>
    </xf>
    <xf numFmtId="0" fontId="2" fillId="24" borderId="10" xfId="0" applyFont="1" applyFill="1" applyBorder="1" applyAlignment="1" applyProtection="1">
      <alignment horizontal="center" vertical="center" wrapText="1"/>
    </xf>
    <xf numFmtId="0" fontId="23" fillId="4" borderId="24" xfId="0" applyFont="1" applyFill="1" applyBorder="1" applyAlignment="1" applyProtection="1">
      <alignment horizontal="left"/>
    </xf>
    <xf numFmtId="0" fontId="23" fillId="4" borderId="21" xfId="0" applyFont="1" applyFill="1" applyBorder="1" applyAlignment="1" applyProtection="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2" fontId="7" fillId="4" borderId="23" xfId="0" applyNumberFormat="1" applyFont="1" applyFill="1" applyBorder="1" applyAlignment="1" applyProtection="1">
      <alignment horizontal="center" vertical="center"/>
    </xf>
    <xf numFmtId="2" fontId="7" fillId="4" borderId="2" xfId="0" applyNumberFormat="1" applyFont="1" applyFill="1" applyBorder="1" applyAlignment="1" applyProtection="1">
      <alignment horizontal="center" vertical="center"/>
    </xf>
    <xf numFmtId="2" fontId="7" fillId="4" borderId="16"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10" fillId="0" borderId="0" xfId="0" applyFont="1" applyFill="1" applyBorder="1" applyAlignment="1" applyProtection="1">
      <alignment horizontal="left" vertical="top" wrapText="1"/>
      <protection locked="0"/>
    </xf>
    <xf numFmtId="0" fontId="10" fillId="0" borderId="73"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xf numFmtId="0" fontId="10" fillId="0" borderId="72" xfId="0" applyFont="1" applyFill="1" applyBorder="1" applyAlignment="1" applyProtection="1">
      <alignment horizontal="left" vertical="top" wrapText="1"/>
      <protection locked="0"/>
    </xf>
    <xf numFmtId="0" fontId="9" fillId="7" borderId="39" xfId="0" applyFont="1" applyFill="1" applyBorder="1" applyAlignment="1" applyProtection="1">
      <alignment vertical="top" wrapText="1"/>
    </xf>
    <xf numFmtId="0" fontId="9" fillId="7" borderId="71" xfId="0" applyFont="1" applyFill="1" applyBorder="1" applyAlignment="1" applyProtection="1">
      <alignment vertical="top" wrapText="1"/>
    </xf>
    <xf numFmtId="0" fontId="9" fillId="12" borderId="43" xfId="0" applyFont="1" applyFill="1" applyBorder="1" applyAlignment="1" applyProtection="1">
      <alignment horizontal="left" vertical="top" wrapText="1"/>
    </xf>
    <xf numFmtId="0" fontId="9" fillId="12" borderId="47" xfId="0" applyFont="1" applyFill="1" applyBorder="1" applyAlignment="1" applyProtection="1">
      <alignment horizontal="left" vertical="top" wrapText="1"/>
    </xf>
    <xf numFmtId="0" fontId="9" fillId="19" borderId="6" xfId="0" applyFont="1" applyFill="1" applyBorder="1" applyAlignment="1" applyProtection="1">
      <alignment horizontal="left" vertical="top" wrapText="1"/>
    </xf>
    <xf numFmtId="0" fontId="9" fillId="19" borderId="47" xfId="0" applyFont="1" applyFill="1" applyBorder="1" applyAlignment="1" applyProtection="1">
      <alignment horizontal="left" vertical="top" wrapText="1"/>
    </xf>
    <xf numFmtId="0" fontId="2" fillId="19" borderId="24" xfId="0" applyFont="1" applyFill="1" applyBorder="1" applyAlignment="1" applyProtection="1">
      <alignment horizontal="center" vertical="center"/>
    </xf>
    <xf numFmtId="0" fontId="2" fillId="19" borderId="21" xfId="0" applyFont="1" applyFill="1" applyBorder="1" applyAlignment="1" applyProtection="1">
      <alignment horizontal="center" vertical="center"/>
    </xf>
    <xf numFmtId="0" fontId="9" fillId="19" borderId="22" xfId="0" applyFont="1" applyFill="1" applyBorder="1" applyAlignment="1" applyProtection="1">
      <alignment horizontal="left" vertical="top" wrapText="1"/>
    </xf>
    <xf numFmtId="0" fontId="9" fillId="19" borderId="68" xfId="0" applyFont="1" applyFill="1" applyBorder="1" applyAlignment="1" applyProtection="1">
      <alignment horizontal="left" vertical="top" wrapText="1"/>
    </xf>
    <xf numFmtId="0" fontId="9" fillId="19" borderId="66"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72" xfId="0" applyFont="1" applyFill="1" applyBorder="1" applyAlignment="1" applyProtection="1">
      <alignment vertical="top" wrapText="1"/>
    </xf>
    <xf numFmtId="0" fontId="10" fillId="0" borderId="66" xfId="0" applyFont="1" applyFill="1" applyBorder="1" applyAlignment="1" applyProtection="1">
      <alignment horizontal="left" vertical="top" wrapText="1"/>
      <protection locked="0"/>
    </xf>
    <xf numFmtId="0" fontId="10" fillId="0" borderId="69" xfId="0" applyFont="1" applyFill="1" applyBorder="1" applyAlignment="1" applyProtection="1">
      <alignment horizontal="left" vertical="top" wrapText="1"/>
      <protection locked="0"/>
    </xf>
    <xf numFmtId="0" fontId="9" fillId="7" borderId="61" xfId="0" applyFont="1" applyFill="1" applyBorder="1" applyAlignment="1" applyProtection="1">
      <alignment vertical="top" wrapText="1"/>
    </xf>
    <xf numFmtId="0" fontId="9" fillId="7" borderId="21" xfId="0" applyFont="1" applyFill="1" applyBorder="1" applyAlignment="1" applyProtection="1">
      <alignment vertical="top" wrapText="1"/>
    </xf>
    <xf numFmtId="0" fontId="9" fillId="19" borderId="63" xfId="0" applyFont="1" applyFill="1" applyBorder="1" applyAlignment="1" applyProtection="1">
      <alignment horizontal="left" vertical="top" wrapText="1"/>
    </xf>
    <xf numFmtId="0" fontId="2" fillId="19" borderId="75" xfId="0" applyFont="1" applyFill="1" applyBorder="1" applyAlignment="1" applyProtection="1">
      <alignment horizontal="center" vertical="center"/>
    </xf>
    <xf numFmtId="0" fontId="2" fillId="19" borderId="40" xfId="0" applyFont="1" applyFill="1" applyBorder="1" applyAlignment="1" applyProtection="1">
      <alignment horizontal="center" vertical="center"/>
    </xf>
    <xf numFmtId="0" fontId="10" fillId="0" borderId="36" xfId="0" applyFont="1" applyFill="1" applyBorder="1" applyAlignment="1" applyProtection="1">
      <alignment vertical="top" wrapText="1"/>
      <protection locked="0"/>
    </xf>
    <xf numFmtId="0" fontId="10" fillId="0" borderId="66" xfId="0" applyFont="1" applyFill="1" applyBorder="1" applyAlignment="1" applyProtection="1">
      <alignment vertical="top" wrapText="1"/>
      <protection locked="0"/>
    </xf>
    <xf numFmtId="0" fontId="9" fillId="21" borderId="61" xfId="0" applyFont="1" applyFill="1" applyBorder="1" applyAlignment="1" applyProtection="1">
      <alignment horizontal="left" vertical="top" wrapText="1"/>
    </xf>
    <xf numFmtId="0" fontId="9" fillId="21" borderId="21"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21" borderId="56" xfId="0" applyFont="1" applyFill="1" applyBorder="1" applyAlignment="1" applyProtection="1">
      <alignment vertical="top" wrapText="1"/>
    </xf>
    <xf numFmtId="0" fontId="10" fillId="0" borderId="71" xfId="0" applyFont="1" applyFill="1" applyBorder="1" applyAlignment="1" applyProtection="1">
      <alignment vertical="top" wrapText="1"/>
      <protection locked="0"/>
    </xf>
    <xf numFmtId="0" fontId="9" fillId="7" borderId="29" xfId="0" applyFont="1" applyFill="1" applyBorder="1" applyAlignment="1" applyProtection="1">
      <alignment vertical="top" wrapText="1"/>
    </xf>
    <xf numFmtId="0" fontId="9" fillId="7" borderId="18" xfId="0" applyFont="1" applyFill="1" applyBorder="1" applyAlignment="1" applyProtection="1">
      <alignment vertical="top" wrapText="1"/>
    </xf>
    <xf numFmtId="0" fontId="9" fillId="21" borderId="29" xfId="0" applyFont="1" applyFill="1" applyBorder="1" applyAlignment="1" applyProtection="1">
      <alignment vertical="top" wrapText="1"/>
    </xf>
    <xf numFmtId="0" fontId="9" fillId="21" borderId="18" xfId="0" applyFont="1" applyFill="1" applyBorder="1" applyAlignment="1" applyProtection="1">
      <alignment vertical="top" wrapText="1"/>
    </xf>
    <xf numFmtId="0" fontId="9" fillId="7" borderId="43" xfId="0" applyFont="1" applyFill="1" applyBorder="1" applyAlignment="1" applyProtection="1">
      <alignment vertical="top" wrapText="1"/>
    </xf>
    <xf numFmtId="0" fontId="9" fillId="7" borderId="36" xfId="0" applyFont="1" applyFill="1" applyBorder="1" applyAlignment="1" applyProtection="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9" fillId="21" borderId="73" xfId="0" applyFont="1" applyFill="1" applyBorder="1" applyAlignment="1" applyProtection="1">
      <alignment horizontal="left" vertical="top" wrapText="1"/>
    </xf>
    <xf numFmtId="0" fontId="9" fillId="21" borderId="72" xfId="0" applyFont="1" applyFill="1" applyBorder="1" applyAlignment="1" applyProtection="1">
      <alignment horizontal="left" vertical="top" wrapText="1"/>
    </xf>
    <xf numFmtId="0" fontId="9" fillId="33" borderId="39" xfId="0" applyFont="1" applyFill="1" applyBorder="1" applyAlignment="1" applyProtection="1">
      <alignment vertical="top" wrapText="1"/>
    </xf>
    <xf numFmtId="0" fontId="9" fillId="33" borderId="56" xfId="0" applyFont="1" applyFill="1" applyBorder="1" applyAlignment="1" applyProtection="1">
      <alignment vertical="top" wrapText="1"/>
    </xf>
    <xf numFmtId="0" fontId="10" fillId="0" borderId="0" xfId="0" applyFont="1" applyFill="1" applyBorder="1" applyAlignment="1" applyProtection="1">
      <alignment vertical="top" wrapText="1"/>
      <protection locked="0"/>
    </xf>
    <xf numFmtId="0" fontId="2" fillId="21" borderId="24" xfId="0" applyFont="1" applyFill="1" applyBorder="1" applyAlignment="1" applyProtection="1">
      <alignment horizontal="center" vertical="top"/>
    </xf>
    <xf numFmtId="0" fontId="2" fillId="21" borderId="21" xfId="0" applyFont="1" applyFill="1" applyBorder="1" applyAlignment="1" applyProtection="1">
      <alignment horizontal="center" vertical="top"/>
    </xf>
    <xf numFmtId="0" fontId="2" fillId="33" borderId="24" xfId="0" applyFont="1" applyFill="1" applyBorder="1" applyAlignment="1" applyProtection="1">
      <alignment horizontal="center" vertical="top"/>
    </xf>
    <xf numFmtId="0" fontId="2" fillId="33" borderId="21" xfId="0" applyFont="1" applyFill="1" applyBorder="1" applyAlignment="1" applyProtection="1">
      <alignment horizontal="center" vertical="top"/>
    </xf>
    <xf numFmtId="0" fontId="10" fillId="0" borderId="64" xfId="0" applyFont="1" applyFill="1" applyBorder="1" applyAlignment="1" applyProtection="1">
      <alignment horizontal="left" vertical="top" wrapText="1"/>
      <protection locked="0"/>
    </xf>
    <xf numFmtId="0" fontId="10" fillId="0" borderId="63" xfId="0" applyFont="1" applyFill="1" applyBorder="1" applyAlignment="1" applyProtection="1">
      <alignment horizontal="left" vertical="top" wrapText="1"/>
      <protection locked="0"/>
    </xf>
    <xf numFmtId="0" fontId="9" fillId="11" borderId="63" xfId="0" applyFont="1" applyFill="1" applyBorder="1" applyAlignment="1" applyProtection="1">
      <alignment horizontal="left" vertical="top" wrapText="1"/>
    </xf>
    <xf numFmtId="0" fontId="10" fillId="0" borderId="43"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10" fillId="0" borderId="29"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0" fontId="10" fillId="0" borderId="67" xfId="0" applyFont="1" applyFill="1" applyBorder="1" applyAlignment="1" applyProtection="1">
      <alignment horizontal="left" vertical="top" wrapText="1"/>
      <protection locked="0"/>
    </xf>
    <xf numFmtId="0" fontId="10" fillId="0" borderId="39" xfId="0" applyFont="1" applyFill="1" applyBorder="1" applyAlignment="1" applyProtection="1">
      <alignment horizontal="left" vertical="top" wrapText="1"/>
      <protection locked="0"/>
    </xf>
    <xf numFmtId="0" fontId="10" fillId="0" borderId="71"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2" fillId="12" borderId="16" xfId="0" applyFont="1" applyFill="1" applyBorder="1" applyAlignment="1" applyProtection="1">
      <alignment horizontal="center" vertical="center"/>
    </xf>
    <xf numFmtId="0" fontId="2" fillId="12" borderId="15" xfId="0" applyFont="1" applyFill="1" applyBorder="1" applyAlignment="1" applyProtection="1">
      <alignment horizontal="center" vertical="center"/>
    </xf>
    <xf numFmtId="0" fontId="9" fillId="11" borderId="64" xfId="0" applyFont="1" applyFill="1" applyBorder="1" applyAlignment="1" applyProtection="1">
      <alignment horizontal="left" vertical="top" wrapText="1"/>
    </xf>
    <xf numFmtId="0" fontId="9" fillId="11" borderId="22" xfId="0" applyFont="1" applyFill="1" applyBorder="1" applyAlignment="1" applyProtection="1">
      <alignment horizontal="left" vertical="top" wrapText="1"/>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pplyProtection="1">
      <alignment horizontal="left" vertical="top" wrapText="1"/>
    </xf>
    <xf numFmtId="0" fontId="9" fillId="12" borderId="69" xfId="0" applyFont="1" applyFill="1" applyBorder="1" applyAlignment="1" applyProtection="1">
      <alignment horizontal="left" vertical="top" wrapText="1"/>
    </xf>
    <xf numFmtId="0" fontId="10" fillId="0" borderId="65" xfId="0" applyFont="1" applyFill="1" applyBorder="1" applyAlignment="1" applyProtection="1">
      <alignment horizontal="left" vertical="top" wrapText="1"/>
      <protection locked="0"/>
    </xf>
    <xf numFmtId="0" fontId="6" fillId="19" borderId="50" xfId="0" applyFont="1" applyFill="1" applyBorder="1" applyAlignment="1" applyProtection="1">
      <alignment horizontal="center" vertical="top" wrapText="1"/>
    </xf>
    <xf numFmtId="0" fontId="6" fillId="19" borderId="61" xfId="0" applyFont="1" applyFill="1" applyBorder="1" applyAlignment="1" applyProtection="1">
      <alignment horizontal="center" vertical="top" wrapText="1"/>
    </xf>
    <xf numFmtId="0" fontId="2" fillId="11" borderId="61" xfId="0" applyFont="1" applyFill="1" applyBorder="1" applyAlignment="1" applyProtection="1">
      <alignment horizontal="center" vertical="center"/>
    </xf>
    <xf numFmtId="0" fontId="2" fillId="11" borderId="21" xfId="0" applyFont="1" applyFill="1" applyBorder="1" applyAlignment="1" applyProtection="1">
      <alignment horizontal="center" vertical="center"/>
    </xf>
    <xf numFmtId="0" fontId="10" fillId="0" borderId="40" xfId="0" applyFont="1" applyFill="1" applyBorder="1" applyAlignment="1" applyProtection="1">
      <alignment horizontal="left" vertical="top" wrapText="1"/>
      <protection locked="0"/>
    </xf>
    <xf numFmtId="0" fontId="2" fillId="19" borderId="50" xfId="0" applyFont="1" applyFill="1" applyBorder="1" applyAlignment="1" applyProtection="1">
      <alignment horizontal="center" vertical="center"/>
    </xf>
    <xf numFmtId="0" fontId="2" fillId="19" borderId="61" xfId="0" applyFont="1" applyFill="1" applyBorder="1" applyAlignment="1" applyProtection="1">
      <alignment horizontal="center" vertical="center"/>
    </xf>
    <xf numFmtId="0" fontId="9" fillId="19" borderId="65" xfId="0" applyFont="1" applyFill="1" applyBorder="1" applyAlignment="1" applyProtection="1">
      <alignment horizontal="left" vertical="top" wrapText="1"/>
    </xf>
    <xf numFmtId="0" fontId="9" fillId="19" borderId="69" xfId="0" applyFont="1" applyFill="1" applyBorder="1" applyAlignment="1" applyProtection="1">
      <alignment horizontal="left" vertical="top" wrapText="1"/>
    </xf>
    <xf numFmtId="0" fontId="9" fillId="19" borderId="43" xfId="0" applyFont="1" applyFill="1" applyBorder="1" applyAlignment="1" applyProtection="1">
      <alignment horizontal="left" vertical="top" wrapText="1"/>
    </xf>
    <xf numFmtId="0" fontId="9" fillId="12" borderId="32" xfId="0" applyFont="1" applyFill="1" applyBorder="1" applyAlignment="1" applyProtection="1">
      <alignment horizontal="left" vertical="top" wrapText="1"/>
    </xf>
    <xf numFmtId="0" fontId="10" fillId="12" borderId="72" xfId="0" applyFont="1" applyFill="1" applyBorder="1" applyAlignment="1" applyProtection="1">
      <alignment horizontal="left" vertical="top" wrapText="1"/>
    </xf>
    <xf numFmtId="0" fontId="10" fillId="0" borderId="80" xfId="0" applyFont="1" applyFill="1" applyBorder="1" applyAlignment="1" applyProtection="1">
      <alignment horizontal="left" vertical="top" wrapText="1"/>
      <protection locked="0"/>
    </xf>
    <xf numFmtId="0" fontId="10" fillId="0" borderId="81" xfId="0" applyFont="1" applyFill="1" applyBorder="1" applyAlignment="1" applyProtection="1">
      <alignment horizontal="left" vertical="top" wrapText="1"/>
      <protection locked="0"/>
    </xf>
    <xf numFmtId="0" fontId="2" fillId="4" borderId="24"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9" fillId="12" borderId="37" xfId="0" applyFont="1" applyFill="1" applyBorder="1" applyAlignment="1" applyProtection="1">
      <alignment horizontal="left" vertical="top" wrapText="1"/>
    </xf>
    <xf numFmtId="0" fontId="9" fillId="12" borderId="70" xfId="0" applyFont="1" applyFill="1" applyBorder="1" applyAlignment="1" applyProtection="1">
      <alignment horizontal="left" vertical="top" wrapText="1"/>
    </xf>
    <xf numFmtId="0" fontId="2" fillId="11" borderId="25" xfId="0" applyFont="1" applyFill="1" applyBorder="1" applyAlignment="1" applyProtection="1">
      <alignment horizontal="center" vertical="center"/>
    </xf>
    <xf numFmtId="0" fontId="9" fillId="12" borderId="38" xfId="0" applyFont="1" applyFill="1" applyBorder="1" applyAlignment="1" applyProtection="1">
      <alignment horizontal="left" vertical="top" wrapText="1"/>
    </xf>
    <xf numFmtId="0" fontId="9" fillId="12" borderId="39" xfId="0" applyFont="1" applyFill="1" applyBorder="1" applyAlignment="1" applyProtection="1">
      <alignment horizontal="left" vertical="top" wrapText="1"/>
    </xf>
    <xf numFmtId="0" fontId="9" fillId="12" borderId="6" xfId="0" applyFont="1" applyFill="1" applyBorder="1" applyAlignment="1" applyProtection="1">
      <alignment horizontal="left" vertical="top" wrapText="1"/>
    </xf>
    <xf numFmtId="0" fontId="10" fillId="0" borderId="22" xfId="0" applyFont="1" applyFill="1" applyBorder="1" applyAlignment="1" applyProtection="1">
      <alignment horizontal="left" vertical="top" wrapText="1"/>
      <protection locked="0"/>
    </xf>
    <xf numFmtId="0" fontId="9" fillId="12" borderId="53" xfId="0" applyFont="1" applyFill="1" applyBorder="1" applyAlignment="1" applyProtection="1">
      <alignment horizontal="left" vertical="top" wrapText="1"/>
    </xf>
    <xf numFmtId="0" fontId="9" fillId="12" borderId="64" xfId="0" applyFont="1" applyFill="1" applyBorder="1" applyAlignment="1" applyProtection="1">
      <alignment horizontal="left" vertical="top" wrapText="1"/>
    </xf>
    <xf numFmtId="0" fontId="2" fillId="11" borderId="62" xfId="0" applyFont="1" applyFill="1" applyBorder="1" applyAlignment="1" applyProtection="1">
      <alignment horizontal="center" vertical="center"/>
    </xf>
    <xf numFmtId="0" fontId="2" fillId="11" borderId="27" xfId="0" applyFont="1" applyFill="1" applyBorder="1" applyAlignment="1" applyProtection="1">
      <alignment horizontal="center" vertical="center"/>
    </xf>
    <xf numFmtId="0" fontId="9" fillId="21" borderId="43" xfId="0" applyFont="1" applyFill="1" applyBorder="1" applyAlignment="1" applyProtection="1">
      <alignment horizontal="left" vertical="top" wrapText="1"/>
    </xf>
    <xf numFmtId="0" fontId="9" fillId="21" borderId="36" xfId="0" applyFont="1" applyFill="1" applyBorder="1" applyAlignment="1" applyProtection="1">
      <alignment horizontal="left" vertical="top" wrapText="1"/>
    </xf>
    <xf numFmtId="0" fontId="9" fillId="21" borderId="65" xfId="0" applyFont="1" applyFill="1" applyBorder="1" applyAlignment="1" applyProtection="1">
      <alignment horizontal="left" vertical="top" wrapText="1"/>
    </xf>
    <xf numFmtId="0" fontId="9" fillId="21" borderId="66" xfId="0" applyFont="1" applyFill="1" applyBorder="1" applyAlignment="1" applyProtection="1">
      <alignment horizontal="left" vertical="top" wrapText="1"/>
    </xf>
    <xf numFmtId="0" fontId="10" fillId="0" borderId="73" xfId="0" applyFont="1" applyFill="1" applyBorder="1" applyAlignment="1" applyProtection="1">
      <alignment vertical="top" wrapText="1"/>
      <protection locked="0"/>
    </xf>
    <xf numFmtId="0" fontId="10" fillId="0" borderId="51" xfId="0" applyFont="1" applyFill="1" applyBorder="1" applyAlignment="1" applyProtection="1">
      <alignment vertical="top" wrapText="1"/>
      <protection locked="0"/>
    </xf>
    <xf numFmtId="0" fontId="10" fillId="0" borderId="72" xfId="0" applyFont="1" applyFill="1" applyBorder="1" applyAlignment="1" applyProtection="1">
      <alignment vertical="top" wrapText="1"/>
      <protection locked="0"/>
    </xf>
    <xf numFmtId="0" fontId="9" fillId="7" borderId="47" xfId="0" applyFont="1" applyFill="1" applyBorder="1" applyAlignment="1" applyProtection="1">
      <alignment vertical="top" wrapText="1"/>
    </xf>
    <xf numFmtId="0" fontId="9" fillId="19" borderId="22" xfId="0" applyFont="1" applyFill="1" applyBorder="1" applyProtection="1"/>
    <xf numFmtId="0" fontId="2" fillId="19" borderId="25" xfId="0" applyFont="1" applyFill="1" applyBorder="1" applyAlignment="1" applyProtection="1">
      <alignment horizontal="center" vertical="center"/>
    </xf>
    <xf numFmtId="0" fontId="9" fillId="33" borderId="29" xfId="0" applyFont="1" applyFill="1" applyBorder="1" applyAlignment="1" applyProtection="1">
      <alignment vertical="top" wrapText="1"/>
    </xf>
    <xf numFmtId="0" fontId="9" fillId="33" borderId="18" xfId="0" applyFont="1" applyFill="1" applyBorder="1" applyAlignment="1" applyProtection="1">
      <alignment vertical="top" wrapText="1"/>
    </xf>
    <xf numFmtId="0" fontId="10" fillId="0" borderId="43" xfId="0" applyFont="1" applyFill="1" applyBorder="1" applyAlignment="1" applyProtection="1">
      <alignment vertical="top" wrapText="1"/>
      <protection locked="0"/>
    </xf>
    <xf numFmtId="0" fontId="0" fillId="0" borderId="47" xfId="0" applyBorder="1" applyAlignment="1">
      <alignment vertical="top" wrapText="1"/>
    </xf>
    <xf numFmtId="0" fontId="10" fillId="0" borderId="65" xfId="0" applyFont="1" applyFill="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33" borderId="65" xfId="0" applyFont="1" applyFill="1" applyBorder="1" applyAlignment="1" applyProtection="1">
      <alignment horizontal="left" vertical="top" wrapText="1"/>
    </xf>
    <xf numFmtId="0" fontId="9" fillId="33" borderId="66" xfId="0" applyFont="1" applyFill="1" applyBorder="1" applyAlignment="1" applyProtection="1">
      <alignment horizontal="left" vertical="top" wrapText="1"/>
    </xf>
    <xf numFmtId="0" fontId="9" fillId="33" borderId="61" xfId="0" applyFont="1" applyFill="1" applyBorder="1" applyAlignment="1" applyProtection="1">
      <alignment horizontal="left" vertical="top" wrapText="1"/>
    </xf>
    <xf numFmtId="0" fontId="9" fillId="33" borderId="21" xfId="0" applyFont="1" applyFill="1" applyBorder="1" applyAlignment="1" applyProtection="1">
      <alignment horizontal="left" vertical="top" wrapText="1"/>
    </xf>
    <xf numFmtId="0" fontId="9" fillId="33" borderId="69"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33" borderId="72" xfId="0" applyFont="1" applyFill="1" applyBorder="1" applyAlignment="1" applyProtection="1">
      <alignment horizontal="left" vertical="top" wrapText="1"/>
    </xf>
    <xf numFmtId="0" fontId="0" fillId="0" borderId="72" xfId="0" applyBorder="1" applyAlignment="1">
      <alignment vertical="top" wrapText="1"/>
    </xf>
    <xf numFmtId="0" fontId="33" fillId="2" borderId="24" xfId="0" applyFont="1" applyFill="1" applyBorder="1" applyAlignment="1" applyProtection="1">
      <alignment horizontal="center" vertical="center"/>
    </xf>
    <xf numFmtId="0" fontId="33" fillId="2" borderId="21" xfId="0" applyFont="1" applyFill="1" applyBorder="1" applyAlignment="1" applyProtection="1">
      <alignment horizontal="center" vertical="center"/>
    </xf>
    <xf numFmtId="0" fontId="5" fillId="31" borderId="23" xfId="0" applyFont="1" applyFill="1" applyBorder="1" applyAlignment="1" applyProtection="1">
      <alignment horizontal="left" vertical="top"/>
    </xf>
    <xf numFmtId="0" fontId="5" fillId="31" borderId="10" xfId="0" applyFont="1" applyFill="1" applyBorder="1" applyAlignment="1" applyProtection="1">
      <alignment horizontal="left" vertical="top"/>
    </xf>
    <xf numFmtId="0" fontId="4" fillId="31" borderId="23" xfId="0" applyFont="1" applyFill="1" applyBorder="1" applyAlignment="1" applyProtection="1">
      <alignment horizontal="left" vertical="top"/>
    </xf>
    <xf numFmtId="0" fontId="4" fillId="31" borderId="10" xfId="0" applyFont="1" applyFill="1" applyBorder="1" applyAlignment="1" applyProtection="1">
      <alignment horizontal="left" vertical="top"/>
    </xf>
  </cellXfs>
  <cellStyles count="1">
    <cellStyle name="Normal" xfId="0" builtinId="0"/>
  </cellStyles>
  <dxfs count="160">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01"/>
          <c:y val="0.192150925925926"/>
          <c:w val="0.50986481481481505"/>
          <c:h val="0.50986481481481505"/>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3.0249999999999999</c:v>
                </c:pt>
                <c:pt idx="1">
                  <c:v>2.3333333333333335</c:v>
                </c:pt>
                <c:pt idx="2">
                  <c:v>2.7160000000000002</c:v>
                </c:pt>
                <c:pt idx="3">
                  <c:v>2.3333333333333335</c:v>
                </c:pt>
                <c:pt idx="4">
                  <c:v>2.1633333333333336</c:v>
                </c:pt>
                <c:pt idx="5">
                  <c:v>2.5391666666666666</c:v>
                </c:pt>
              </c:numCache>
            </c:numRef>
          </c:val>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axId val="175687552"/>
        <c:axId val="175689088"/>
      </c:radarChart>
      <c:catAx>
        <c:axId val="175687552"/>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en-US"/>
          </a:p>
        </c:txPr>
        <c:crossAx val="175689088"/>
        <c:crosses val="autoZero"/>
        <c:auto val="0"/>
        <c:lblAlgn val="ctr"/>
        <c:lblOffset val="100"/>
        <c:noMultiLvlLbl val="0"/>
      </c:catAx>
      <c:valAx>
        <c:axId val="175689088"/>
        <c:scaling>
          <c:orientation val="minMax"/>
          <c:max val="4"/>
          <c:min val="0"/>
        </c:scaling>
        <c:delete val="0"/>
        <c:axPos val="l"/>
        <c:majorGridlines/>
        <c:numFmt formatCode="@" sourceLinked="0"/>
        <c:majorTickMark val="out"/>
        <c:minorTickMark val="none"/>
        <c:tickLblPos val="nextTo"/>
        <c:txPr>
          <a:bodyPr rot="0" vert="horz"/>
          <a:lstStyle/>
          <a:p>
            <a:pPr>
              <a:defRPr/>
            </a:pPr>
            <a:endParaRPr lang="en-US"/>
          </a:p>
        </c:txPr>
        <c:crossAx val="175687552"/>
        <c:crosses val="autoZero"/>
        <c:crossBetween val="between"/>
      </c:valAx>
    </c:plotArea>
    <c:legend>
      <c:legendPos val="b"/>
      <c:layout/>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J29"/>
  <sheetViews>
    <sheetView tabSelected="1" view="pageBreakPreview" zoomScaleSheetLayoutView="100" workbookViewId="0">
      <pane ySplit="3" topLeftCell="A4" activePane="bottomLeft" state="frozen"/>
      <selection pane="bottomLeft" activeCell="B4" sqref="B4"/>
    </sheetView>
  </sheetViews>
  <sheetFormatPr defaultColWidth="8.88671875" defaultRowHeight="13.2" x14ac:dyDescent="0.25"/>
  <cols>
    <col min="1" max="1" width="20" style="95" customWidth="1"/>
    <col min="2" max="2" width="13.33203125" style="95" customWidth="1"/>
    <col min="3" max="3" width="14.33203125" style="95" customWidth="1"/>
    <col min="4" max="4" width="10.44140625" style="95" customWidth="1"/>
    <col min="5" max="5" width="8.44140625" style="95" customWidth="1"/>
    <col min="6" max="6" width="13.44140625" style="95" customWidth="1"/>
    <col min="7" max="7" width="11.33203125" style="95" customWidth="1"/>
    <col min="8" max="8" width="8.88671875" style="95"/>
    <col min="9" max="9" width="10.88671875" style="95" hidden="1" customWidth="1"/>
    <col min="10" max="16384" width="8.88671875" style="95"/>
  </cols>
  <sheetData>
    <row r="1" spans="1:10" ht="22.5" customHeight="1" thickBot="1" x14ac:dyDescent="0.3">
      <c r="A1" s="465" t="s">
        <v>211</v>
      </c>
      <c r="B1" s="466"/>
      <c r="C1" s="467"/>
      <c r="D1" s="410" t="s">
        <v>27</v>
      </c>
      <c r="E1" s="340"/>
      <c r="F1" s="436" t="s">
        <v>220</v>
      </c>
      <c r="G1" s="437"/>
      <c r="I1" s="228"/>
    </row>
    <row r="2" spans="1:10" ht="16.5" customHeight="1" thickBot="1" x14ac:dyDescent="0.3">
      <c r="A2" s="412"/>
      <c r="B2" s="413"/>
      <c r="C2" s="413"/>
      <c r="D2" s="341" t="s">
        <v>124</v>
      </c>
      <c r="E2" s="438" t="s">
        <v>221</v>
      </c>
      <c r="F2" s="438"/>
      <c r="G2" s="439"/>
    </row>
    <row r="3" spans="1:10" ht="18" customHeight="1" thickBot="1" x14ac:dyDescent="0.3">
      <c r="A3" s="16" t="s">
        <v>25</v>
      </c>
      <c r="B3" s="440">
        <v>42945</v>
      </c>
      <c r="C3" s="441"/>
      <c r="D3" s="17"/>
      <c r="E3" s="14"/>
      <c r="F3" s="14"/>
      <c r="G3" s="15"/>
      <c r="J3" s="296"/>
    </row>
    <row r="4" spans="1:10" ht="13.5" customHeight="1" x14ac:dyDescent="0.25">
      <c r="A4" s="13"/>
      <c r="B4" s="14"/>
      <c r="C4" s="14"/>
      <c r="D4" s="14"/>
      <c r="E4" s="14"/>
      <c r="F4" s="14"/>
      <c r="G4" s="15"/>
      <c r="J4" s="420"/>
    </row>
    <row r="5" spans="1:10" ht="20.25" customHeight="1" x14ac:dyDescent="0.25">
      <c r="A5" s="14"/>
      <c r="B5" s="14"/>
      <c r="C5" s="14"/>
      <c r="D5" s="14"/>
      <c r="E5" s="14"/>
      <c r="F5" s="14"/>
      <c r="G5" s="15"/>
      <c r="J5" s="420"/>
    </row>
    <row r="6" spans="1:10" ht="18" customHeight="1" x14ac:dyDescent="0.25">
      <c r="A6" s="14"/>
      <c r="B6" s="14"/>
      <c r="C6" s="14"/>
      <c r="D6" s="14"/>
      <c r="E6" s="14"/>
      <c r="F6" s="14"/>
      <c r="G6" s="15"/>
      <c r="J6" s="420"/>
    </row>
    <row r="7" spans="1:10" ht="18" customHeight="1" x14ac:dyDescent="0.25">
      <c r="A7" s="14"/>
      <c r="B7" s="14"/>
      <c r="C7" s="14"/>
      <c r="D7" s="14"/>
      <c r="E7" s="14"/>
      <c r="F7" s="14"/>
      <c r="G7" s="15"/>
    </row>
    <row r="8" spans="1:10" ht="18" customHeight="1" x14ac:dyDescent="0.25">
      <c r="A8" s="14"/>
      <c r="B8" s="14"/>
      <c r="C8" s="14"/>
      <c r="D8" s="14"/>
      <c r="E8" s="14"/>
      <c r="F8" s="14"/>
      <c r="G8" s="15"/>
    </row>
    <row r="9" spans="1:10" ht="18" customHeight="1" x14ac:dyDescent="0.25">
      <c r="A9" s="14"/>
      <c r="B9" s="14"/>
      <c r="C9" s="14"/>
      <c r="D9" s="14"/>
      <c r="E9" s="14"/>
      <c r="F9" s="14"/>
      <c r="G9" s="15"/>
    </row>
    <row r="10" spans="1:10" ht="6" customHeight="1" thickBot="1" x14ac:dyDescent="0.3">
      <c r="A10" s="13"/>
      <c r="B10" s="14"/>
      <c r="C10" s="14"/>
      <c r="D10" s="14"/>
      <c r="E10" s="14"/>
      <c r="F10" s="14"/>
      <c r="G10" s="15"/>
    </row>
    <row r="11" spans="1:10" ht="13.8" hidden="1" thickBot="1" x14ac:dyDescent="0.3">
      <c r="A11" s="13"/>
      <c r="B11" s="14"/>
      <c r="C11" s="14"/>
      <c r="D11" s="14"/>
      <c r="E11" s="14"/>
      <c r="F11" s="14"/>
      <c r="G11" s="15"/>
    </row>
    <row r="12" spans="1:10" ht="13.8" thickBot="1" x14ac:dyDescent="0.3">
      <c r="A12" s="457" t="s">
        <v>83</v>
      </c>
      <c r="B12" s="458"/>
      <c r="C12" s="461" t="s">
        <v>84</v>
      </c>
      <c r="D12" s="462"/>
      <c r="E12" s="442" t="s">
        <v>7</v>
      </c>
      <c r="F12" s="18" t="s">
        <v>85</v>
      </c>
      <c r="G12" s="19" t="str">
        <f>Register!H3</f>
        <v>../../20..</v>
      </c>
    </row>
    <row r="13" spans="1:10" ht="13.8" thickBot="1" x14ac:dyDescent="0.3">
      <c r="A13" s="459"/>
      <c r="B13" s="460"/>
      <c r="C13" s="88" t="s">
        <v>87</v>
      </c>
      <c r="D13" s="89" t="s">
        <v>88</v>
      </c>
      <c r="E13" s="443"/>
      <c r="F13" s="20" t="s">
        <v>87</v>
      </c>
      <c r="G13" s="21" t="s">
        <v>88</v>
      </c>
      <c r="I13" s="229" t="s">
        <v>15</v>
      </c>
    </row>
    <row r="14" spans="1:10" ht="13.8" x14ac:dyDescent="0.25">
      <c r="A14" s="447" t="str">
        <f>Register!A5</f>
        <v>1. WORKING CONDITIONS</v>
      </c>
      <c r="B14" s="448"/>
      <c r="C14" s="342" t="str">
        <f>Register!C10</f>
        <v>Substantial</v>
      </c>
      <c r="D14" s="326">
        <f>Register!B10</f>
        <v>3.0249999999999999</v>
      </c>
      <c r="E14" s="327" t="str">
        <f>Register!D10</f>
        <v>↑</v>
      </c>
      <c r="F14" s="22" t="str">
        <f>Register!I10</f>
        <v>Not at all</v>
      </c>
      <c r="G14" s="333">
        <f>Register!H10</f>
        <v>0</v>
      </c>
      <c r="I14" s="230" t="e">
        <f>Register!#REF!</f>
        <v>#REF!</v>
      </c>
    </row>
    <row r="15" spans="1:10" ht="13.8" x14ac:dyDescent="0.25">
      <c r="A15" s="449" t="str">
        <f>Register!A11</f>
        <v>2. LAND &amp; WATER RIGHTS</v>
      </c>
      <c r="B15" s="450"/>
      <c r="C15" s="343" t="str">
        <f>Register!C15</f>
        <v>Moderate/Low</v>
      </c>
      <c r="D15" s="328">
        <f>Register!B15</f>
        <v>2.3333333333333335</v>
      </c>
      <c r="E15" s="329" t="str">
        <f>Register!D15</f>
        <v>↑</v>
      </c>
      <c r="F15" s="23" t="str">
        <f>Register!I15</f>
        <v>Not at all</v>
      </c>
      <c r="G15" s="334">
        <f>Register!H15</f>
        <v>0</v>
      </c>
      <c r="I15" s="231" t="e">
        <f>Register!#REF!</f>
        <v>#REF!</v>
      </c>
    </row>
    <row r="16" spans="1:10" ht="13.8" x14ac:dyDescent="0.25">
      <c r="A16" s="451" t="str">
        <f>Register!A16</f>
        <v>3. GENDER EQUALITY</v>
      </c>
      <c r="B16" s="452"/>
      <c r="C16" s="343" t="str">
        <f>Register!C22</f>
        <v>Substantial</v>
      </c>
      <c r="D16" s="328">
        <f>Register!B22</f>
        <v>2.7160000000000002</v>
      </c>
      <c r="E16" s="329" t="str">
        <f>Register!D22</f>
        <v>↑</v>
      </c>
      <c r="F16" s="23" t="str">
        <f>Register!I22</f>
        <v>Not at all</v>
      </c>
      <c r="G16" s="334">
        <f>Register!H22</f>
        <v>0</v>
      </c>
      <c r="I16" s="231" t="e">
        <f>Register!#REF!</f>
        <v>#REF!</v>
      </c>
    </row>
    <row r="17" spans="1:9" ht="13.8" x14ac:dyDescent="0.25">
      <c r="A17" s="453" t="str">
        <f>Register!A23</f>
        <v>4. FOOD AND NUTRITION SECURITY</v>
      </c>
      <c r="B17" s="454"/>
      <c r="C17" s="343" t="str">
        <f>Register!C28</f>
        <v>Moderate/Low</v>
      </c>
      <c r="D17" s="328">
        <f>Register!B28</f>
        <v>2.3333333333333335</v>
      </c>
      <c r="E17" s="329" t="str">
        <f>Register!D28</f>
        <v>↑</v>
      </c>
      <c r="F17" s="23" t="str">
        <f>Register!I28</f>
        <v>Not at all</v>
      </c>
      <c r="G17" s="334">
        <f>Register!H28</f>
        <v>0</v>
      </c>
      <c r="I17" s="231" t="e">
        <f>Register!#REF!</f>
        <v>#REF!</v>
      </c>
    </row>
    <row r="18" spans="1:9" ht="13.8" x14ac:dyDescent="0.25">
      <c r="A18" s="463" t="str">
        <f>Register!A29</f>
        <v>5. SOCIAL CAPITAL</v>
      </c>
      <c r="B18" s="464"/>
      <c r="C18" s="343" t="str">
        <f>Register!C33</f>
        <v>Moderate/Low</v>
      </c>
      <c r="D18" s="330">
        <f>Register!B33</f>
        <v>2.1633333333333336</v>
      </c>
      <c r="E18" s="329" t="str">
        <f>Register!D33</f>
        <v>↑</v>
      </c>
      <c r="F18" s="319" t="str">
        <f>Register!I33</f>
        <v>Not at all</v>
      </c>
      <c r="G18" s="334">
        <f>Register!H33</f>
        <v>0</v>
      </c>
      <c r="I18" s="318"/>
    </row>
    <row r="19" spans="1:9" ht="14.4" thickBot="1" x14ac:dyDescent="0.3">
      <c r="A19" s="455" t="str">
        <f>Register!A34</f>
        <v>6. LIVING CONDITIONS</v>
      </c>
      <c r="B19" s="456"/>
      <c r="C19" s="344" t="str">
        <f>Register!C39</f>
        <v>Substantial</v>
      </c>
      <c r="D19" s="331">
        <f>Register!B39</f>
        <v>2.5391666666666666</v>
      </c>
      <c r="E19" s="332" t="str">
        <f>Register!D39</f>
        <v>↑</v>
      </c>
      <c r="F19" s="24" t="str">
        <f>Register!I39</f>
        <v>Not at all</v>
      </c>
      <c r="G19" s="335">
        <f>Register!H39</f>
        <v>0</v>
      </c>
      <c r="I19" s="232" t="e">
        <f>Register!#REF!</f>
        <v>#REF!</v>
      </c>
    </row>
    <row r="20" spans="1:9" s="116" customFormat="1" ht="9" customHeight="1" thickBot="1" x14ac:dyDescent="0.3">
      <c r="A20" s="25"/>
      <c r="B20" s="26"/>
      <c r="C20" s="26"/>
      <c r="D20" s="26"/>
      <c r="E20" s="14"/>
      <c r="F20" s="27"/>
      <c r="G20" s="15"/>
      <c r="I20" s="233" t="e">
        <f>AVERAGE(I14:I19)</f>
        <v>#REF!</v>
      </c>
    </row>
    <row r="21" spans="1:9" ht="13.8" thickBot="1" x14ac:dyDescent="0.3">
      <c r="A21" s="444" t="s">
        <v>8</v>
      </c>
      <c r="B21" s="445"/>
      <c r="C21" s="445"/>
      <c r="D21" s="445"/>
      <c r="E21" s="445"/>
      <c r="F21" s="445"/>
      <c r="G21" s="446"/>
    </row>
    <row r="22" spans="1:9" ht="107.25" customHeight="1" thickBot="1" x14ac:dyDescent="0.3">
      <c r="A22" s="423"/>
      <c r="B22" s="424"/>
      <c r="C22" s="424"/>
      <c r="D22" s="424"/>
      <c r="E22" s="424"/>
      <c r="F22" s="424"/>
      <c r="G22" s="425"/>
    </row>
    <row r="23" spans="1:9" ht="7.5" customHeight="1" thickBot="1" x14ac:dyDescent="0.3">
      <c r="A23" s="13"/>
      <c r="B23" s="14"/>
      <c r="C23" s="14"/>
      <c r="D23" s="14"/>
      <c r="E23" s="14"/>
      <c r="F23" s="14"/>
      <c r="G23" s="15"/>
    </row>
    <row r="24" spans="1:9" ht="13.8" thickBot="1" x14ac:dyDescent="0.3">
      <c r="A24" s="426" t="s">
        <v>89</v>
      </c>
      <c r="B24" s="427"/>
      <c r="C24" s="427"/>
      <c r="D24" s="434"/>
      <c r="E24" s="434"/>
      <c r="F24" s="434"/>
      <c r="G24" s="435"/>
    </row>
    <row r="25" spans="1:9" ht="105.75" customHeight="1" thickBot="1" x14ac:dyDescent="0.3">
      <c r="A25" s="423"/>
      <c r="B25" s="429"/>
      <c r="C25" s="429"/>
      <c r="D25" s="429"/>
      <c r="E25" s="429"/>
      <c r="F25" s="429"/>
      <c r="G25" s="430"/>
    </row>
    <row r="26" spans="1:9" ht="13.8" thickBot="1" x14ac:dyDescent="0.3">
      <c r="A26" s="426" t="s">
        <v>90</v>
      </c>
      <c r="B26" s="427"/>
      <c r="C26" s="427"/>
      <c r="D26" s="427"/>
      <c r="E26" s="427"/>
      <c r="F26" s="427"/>
      <c r="G26" s="428"/>
    </row>
    <row r="27" spans="1:9" ht="83.25" customHeight="1" thickBot="1" x14ac:dyDescent="0.3">
      <c r="A27" s="431"/>
      <c r="B27" s="432"/>
      <c r="C27" s="432"/>
      <c r="D27" s="432"/>
      <c r="E27" s="432"/>
      <c r="F27" s="432"/>
      <c r="G27" s="433"/>
    </row>
    <row r="28" spans="1:9" ht="13.8" thickBot="1" x14ac:dyDescent="0.3">
      <c r="A28" s="426" t="s">
        <v>17</v>
      </c>
      <c r="B28" s="427"/>
      <c r="C28" s="427"/>
      <c r="D28" s="427"/>
      <c r="E28" s="427"/>
      <c r="F28" s="427"/>
      <c r="G28" s="428"/>
    </row>
    <row r="29" spans="1:9" ht="83.25" customHeight="1" thickBot="1" x14ac:dyDescent="0.3">
      <c r="A29" s="423"/>
      <c r="B29" s="424"/>
      <c r="C29" s="424"/>
      <c r="D29" s="424"/>
      <c r="E29" s="424"/>
      <c r="F29" s="424"/>
      <c r="G29" s="425"/>
    </row>
  </sheetData>
  <sheetProtection password="CC15" sheet="1" objects="1" scenarios="1" formatRows="0"/>
  <mergeCells count="21">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 ref="A29:G29"/>
    <mergeCell ref="A28:G28"/>
    <mergeCell ref="A22:G22"/>
    <mergeCell ref="A25:G25"/>
    <mergeCell ref="A26:G26"/>
    <mergeCell ref="A27:G27"/>
    <mergeCell ref="A24:G24"/>
  </mergeCells>
  <phoneticPr fontId="1" type="noConversion"/>
  <conditionalFormatting sqref="A8:G9">
    <cfRule type="cellIs" dxfId="159" priority="1" operator="equal">
      <formula>"High"</formula>
    </cfRule>
    <cfRule type="cellIs" dxfId="158" priority="2" operator="equal">
      <formula>"Substantial"</formula>
    </cfRule>
    <cfRule type="cellIs" dxfId="157" priority="3" operator="equal">
      <formula>"Moderate"</formula>
    </cfRule>
    <cfRule type="cellIs" dxfId="156"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O52"/>
  <sheetViews>
    <sheetView zoomScaleSheetLayoutView="100" workbookViewId="0">
      <pane ySplit="4" topLeftCell="A5" activePane="bottomLeft" state="frozen"/>
      <selection pane="bottomLeft" activeCell="F31" sqref="F31"/>
    </sheetView>
  </sheetViews>
  <sheetFormatPr defaultColWidth="8.88671875" defaultRowHeight="13.2" x14ac:dyDescent="0.25"/>
  <cols>
    <col min="1" max="1" width="36.6640625" style="14" customWidth="1"/>
    <col min="2" max="2" width="10.33203125" style="285" customWidth="1"/>
    <col min="3" max="3" width="15.109375" style="116" customWidth="1"/>
    <col min="4" max="4" width="6.33203125" style="116" customWidth="1"/>
    <col min="5" max="5" width="66.44140625" style="95" customWidth="1"/>
    <col min="6" max="7" width="39.33203125" style="95" customWidth="1"/>
    <col min="8" max="8" width="6" style="285" customWidth="1"/>
    <col min="9" max="9" width="14.109375" style="116" customWidth="1"/>
    <col min="10" max="10" width="8.88671875" style="95" hidden="1" customWidth="1"/>
    <col min="11" max="11" width="9.109375" style="95" hidden="1" customWidth="1"/>
    <col min="12" max="12" width="14.88671875" style="95" hidden="1" customWidth="1"/>
    <col min="13" max="13" width="9.109375" style="95" hidden="1" customWidth="1"/>
    <col min="14" max="14" width="9.109375" style="95" customWidth="1"/>
    <col min="15" max="16384" width="8.88671875" style="95"/>
  </cols>
  <sheetData>
    <row r="1" spans="1:15" s="108" customFormat="1" ht="27.75" customHeight="1" thickBot="1" x14ac:dyDescent="0.35">
      <c r="A1" s="472" t="str">
        <f>Profile!F1</f>
        <v>French Beans</v>
      </c>
      <c r="B1" s="473"/>
      <c r="C1" s="379" t="s">
        <v>22</v>
      </c>
      <c r="D1" s="468" t="str">
        <f>Profile!E2</f>
        <v>Kenya</v>
      </c>
      <c r="E1" s="469"/>
      <c r="F1" s="377" t="s">
        <v>26</v>
      </c>
      <c r="G1" s="378">
        <f>Profile!B3</f>
        <v>42945</v>
      </c>
      <c r="H1" s="470" t="s">
        <v>80</v>
      </c>
      <c r="I1" s="471"/>
      <c r="M1" s="109"/>
    </row>
    <row r="2" spans="1:15" s="108" customFormat="1" ht="10.5" customHeight="1" x14ac:dyDescent="0.25">
      <c r="A2" s="476" t="s">
        <v>9</v>
      </c>
      <c r="B2" s="488" t="s">
        <v>88</v>
      </c>
      <c r="C2" s="491" t="s">
        <v>87</v>
      </c>
      <c r="D2" s="479" t="s">
        <v>7</v>
      </c>
      <c r="E2" s="485" t="s">
        <v>10</v>
      </c>
      <c r="F2" s="479" t="s">
        <v>18</v>
      </c>
      <c r="G2" s="482" t="s">
        <v>86</v>
      </c>
      <c r="H2" s="470" t="s">
        <v>82</v>
      </c>
      <c r="I2" s="471"/>
      <c r="M2" s="109"/>
    </row>
    <row r="3" spans="1:15" s="109" customFormat="1" ht="13.5" customHeight="1" thickBot="1" x14ac:dyDescent="0.3">
      <c r="A3" s="477"/>
      <c r="B3" s="489"/>
      <c r="C3" s="492"/>
      <c r="D3" s="480"/>
      <c r="E3" s="486"/>
      <c r="F3" s="480"/>
      <c r="G3" s="483"/>
      <c r="H3" s="474" t="s">
        <v>81</v>
      </c>
      <c r="I3" s="475"/>
      <c r="L3" s="110" t="str">
        <f>Questionnaire!$N$3</f>
        <v>High</v>
      </c>
      <c r="M3" s="109" t="s">
        <v>20</v>
      </c>
    </row>
    <row r="4" spans="1:15" s="111" customFormat="1" ht="13.8" thickBot="1" x14ac:dyDescent="0.3">
      <c r="A4" s="478"/>
      <c r="B4" s="490"/>
      <c r="C4" s="493"/>
      <c r="D4" s="481"/>
      <c r="E4" s="487"/>
      <c r="F4" s="481"/>
      <c r="G4" s="484"/>
      <c r="H4" s="86" t="s">
        <v>1</v>
      </c>
      <c r="I4" s="87" t="s">
        <v>6</v>
      </c>
      <c r="L4" s="110" t="str">
        <f>Questionnaire!$N$4</f>
        <v>Substantial</v>
      </c>
      <c r="M4" s="109" t="s">
        <v>3</v>
      </c>
    </row>
    <row r="5" spans="1:15" s="109" customFormat="1" ht="15" customHeight="1" thickBot="1" x14ac:dyDescent="0.3">
      <c r="A5" s="55" t="str">
        <f>Questionnaire!$A$3</f>
        <v>1. WORKING CONDITIONS</v>
      </c>
      <c r="B5" s="56"/>
      <c r="C5" s="56"/>
      <c r="D5" s="56"/>
      <c r="E5" s="57"/>
      <c r="F5" s="57"/>
      <c r="G5" s="57"/>
      <c r="H5" s="57"/>
      <c r="I5" s="290"/>
      <c r="L5" s="110" t="str">
        <f>Questionnaire!$N$5</f>
        <v>Moderate/Low</v>
      </c>
      <c r="M5" s="109" t="s">
        <v>21</v>
      </c>
    </row>
    <row r="6" spans="1:15" s="112" customFormat="1" ht="69" x14ac:dyDescent="0.25">
      <c r="A6" s="58" t="str">
        <f>Questionnaire!$A$4</f>
        <v>1.1 Respect of labour rights</v>
      </c>
      <c r="B6" s="345">
        <f>Questionnaire!J10</f>
        <v>2.6</v>
      </c>
      <c r="C6" s="346" t="str">
        <f>IF(B6&lt;1.5,$L$6,IF(B6&lt;2.5,$L$5,IF(B6&lt;3.5,$L$4,IF(B6&lt;4.5,$L$3,"n/a"))))</f>
        <v>Substantial</v>
      </c>
      <c r="D6" s="347" t="str">
        <f>IF(H6&lt;B6,"↑",IF(H6&gt;B6,"↓","↔"))</f>
        <v>↑</v>
      </c>
      <c r="E6" s="2" t="s">
        <v>299</v>
      </c>
      <c r="F6" s="1" t="s">
        <v>300</v>
      </c>
      <c r="G6" s="1"/>
      <c r="H6" s="246">
        <v>0</v>
      </c>
      <c r="I6" s="289" t="str">
        <f>IF(H6&lt;1.5,$L$6,IF(H6&lt;2.5,$L$5,IF(H6&lt;3.5,$L$4,IF(H6&lt;4.5,$L$3,"n/a"))))</f>
        <v>Not at all</v>
      </c>
      <c r="K6" s="112" t="s">
        <v>11</v>
      </c>
      <c r="L6" s="110" t="str">
        <f>Questionnaire!$N$6</f>
        <v>Not at all</v>
      </c>
      <c r="M6" s="112" t="s">
        <v>4</v>
      </c>
    </row>
    <row r="7" spans="1:15" s="112" customFormat="1" ht="13.8" x14ac:dyDescent="0.25">
      <c r="A7" s="59" t="str">
        <f>Questionnaire!$A$11</f>
        <v>1.2 Child Labour</v>
      </c>
      <c r="B7" s="348">
        <f>Questionnaire!J14</f>
        <v>4</v>
      </c>
      <c r="C7" s="349" t="str">
        <f>IF(B7&lt;1.5,$L$6,IF(B7&lt;2.5,$L$5,IF(B7&lt;3.5,$L$4,IF(B7&lt;4.5,$L$3,"n/a"))))</f>
        <v>High</v>
      </c>
      <c r="D7" s="350" t="str">
        <f>IF(H7&lt;B7,"↑",IF(H7&gt;B7,"↓","↔"))</f>
        <v>↑</v>
      </c>
      <c r="E7" s="3"/>
      <c r="F7" s="3"/>
      <c r="G7" s="3"/>
      <c r="H7" s="247">
        <v>0</v>
      </c>
      <c r="I7" s="289" t="str">
        <f>IF(H7&lt;1.5,$L$6,IF(H7&lt;2.5,$L$5,IF(H7&lt;3.5,$L$4,IF(H7&lt;4.5,$L$3,"n/a"))))</f>
        <v>Not at all</v>
      </c>
      <c r="K7" s="112" t="s">
        <v>12</v>
      </c>
      <c r="L7" s="110" t="str">
        <f>Questionnaire!$N$7</f>
        <v>n/a</v>
      </c>
    </row>
    <row r="8" spans="1:15" s="112" customFormat="1" ht="13.8" x14ac:dyDescent="0.25">
      <c r="A8" s="59" t="str">
        <f>Questionnaire!$A$15</f>
        <v>1.3 Job safety</v>
      </c>
      <c r="B8" s="348">
        <f>Questionnaire!J17</f>
        <v>3</v>
      </c>
      <c r="C8" s="351" t="str">
        <f>IF(B8&lt;1.5,$L$6,IF(B8&lt;2.5,$L$5,IF(B8&lt;3.5,$L$4,IF(B8&lt;4.5,$L$3,"n/a"))))</f>
        <v>Substantial</v>
      </c>
      <c r="D8" s="350" t="str">
        <f>IF(H8&lt;B8,"↑",IF(H8&gt;B8,"↓","↔"))</f>
        <v>↑</v>
      </c>
      <c r="E8" s="3"/>
      <c r="F8" s="3"/>
      <c r="G8" s="3"/>
      <c r="H8" s="247">
        <v>0</v>
      </c>
      <c r="I8" s="289" t="str">
        <f>IF(H8&lt;1.5,$L$6,IF(H8&lt;2.5,$L$5,IF(H8&lt;3.5,$L$4,IF(H8&lt;4.5,$L$3,"n/a"))))</f>
        <v>Not at all</v>
      </c>
      <c r="K8" s="112" t="s">
        <v>13</v>
      </c>
      <c r="L8" s="113"/>
    </row>
    <row r="9" spans="1:15" s="112" customFormat="1" ht="124.8" thickBot="1" x14ac:dyDescent="0.3">
      <c r="A9" s="60" t="str">
        <f>Questionnaire!$A$18</f>
        <v>1.4 Attractiveness</v>
      </c>
      <c r="B9" s="352">
        <f>Questionnaire!J21</f>
        <v>2.5</v>
      </c>
      <c r="C9" s="349" t="str">
        <f>IF(B9&lt;1.5,$L$6,IF(B9&lt;2.5,$L$5,IF(B9&lt;3.5,$L$4,IF(B9&lt;4.5,$L$3,"n/a"))))</f>
        <v>Substantial</v>
      </c>
      <c r="D9" s="353" t="str">
        <f>IF(H9&lt;B9,"↑",IF(H9&gt;B9,"↓","↔"))</f>
        <v>↑</v>
      </c>
      <c r="E9" s="4" t="s">
        <v>301</v>
      </c>
      <c r="F9" s="4" t="s">
        <v>302</v>
      </c>
      <c r="G9" s="4"/>
      <c r="H9" s="248">
        <v>0</v>
      </c>
      <c r="I9" s="259" t="str">
        <f>IF(H9&lt;1.5,$L$6,IF(H9&lt;2.5,$L$5,IF(H9&lt;3.5,$L$4,IF(H9&lt;4.5,$L$3,"n/a"))))</f>
        <v>Not at all</v>
      </c>
      <c r="L9" s="113"/>
    </row>
    <row r="10" spans="1:15" s="115" customFormat="1" ht="18" customHeight="1" thickTop="1" thickBot="1" x14ac:dyDescent="0.3">
      <c r="A10" s="61" t="s">
        <v>14</v>
      </c>
      <c r="B10" s="354">
        <f>IF(COUNT(B6:B9)=0,"n/a",(AVERAGE(B6:B9)))</f>
        <v>3.0249999999999999</v>
      </c>
      <c r="C10" s="411" t="str">
        <f>IF(B10&lt;1.5,$L$6,IF(B10&lt;2.5,$L$5,IF(B10&lt;3.5,$L$4,IF(B10&lt;4.5,$L$3,"n/a"))))</f>
        <v>Substantial</v>
      </c>
      <c r="D10" s="355" t="str">
        <f>IF(H10&lt;B10,"↑",IF(H10&gt;B10,"↓","↔"))</f>
        <v>↑</v>
      </c>
      <c r="E10" s="11"/>
      <c r="F10" s="114"/>
      <c r="G10" s="114"/>
      <c r="H10" s="12">
        <f>AVERAGE(H6:H9)</f>
        <v>0</v>
      </c>
      <c r="I10" s="288" t="str">
        <f>IF(H10&lt;1.5,$L$6,IF(H10&lt;2.5,$L$5,IF(H10&lt;3.5,$L$4,IF(H10&lt;4.5,$L$3,"n/a"))))</f>
        <v>Not at all</v>
      </c>
      <c r="O10" s="296"/>
    </row>
    <row r="11" spans="1:15" s="112" customFormat="1" ht="15" customHeight="1" thickBot="1" x14ac:dyDescent="0.3">
      <c r="A11" s="62" t="str">
        <f>Questionnaire!$A$22</f>
        <v>2. LAND &amp; WATER RIGHTS</v>
      </c>
      <c r="B11" s="356"/>
      <c r="C11" s="356"/>
      <c r="D11" s="357"/>
      <c r="E11" s="63"/>
      <c r="F11" s="63"/>
      <c r="G11" s="63"/>
      <c r="H11" s="63"/>
      <c r="I11" s="291"/>
    </row>
    <row r="12" spans="1:15" s="112" customFormat="1" ht="73.5" customHeight="1" x14ac:dyDescent="0.25">
      <c r="A12" s="64" t="str">
        <f>Questionnaire!$A$23</f>
        <v xml:space="preserve">2.1 Adherence to VGGT </v>
      </c>
      <c r="B12" s="358">
        <f>Questionnaire!J26</f>
        <v>2.5</v>
      </c>
      <c r="C12" s="359" t="str">
        <f>IF(B12&lt;1.5,$L$6,IF(B12&lt;2.5,$L$5,IF(B12&lt;3.5,$L$4,IF(B12&lt;4.5,$L$3,"n/a"))))</f>
        <v>Substantial</v>
      </c>
      <c r="D12" s="350" t="str">
        <f>IF(H12&lt;B12,"↑",IF(H12&gt;B12,"↓","↔"))</f>
        <v>↑</v>
      </c>
      <c r="E12" s="5" t="s">
        <v>303</v>
      </c>
      <c r="F12" s="1" t="s">
        <v>304</v>
      </c>
      <c r="G12" s="1"/>
      <c r="H12" s="246">
        <v>0</v>
      </c>
      <c r="I12" s="289" t="str">
        <f>IF(H12&lt;1.5,$L$6,IF(H12&lt;2.5,$L$5,IF(H12&lt;3.5,$L$4,IF(H12&lt;4.5,$L$3,"n/a"))))</f>
        <v>Not at all</v>
      </c>
    </row>
    <row r="13" spans="1:15" s="112" customFormat="1" ht="16.5" customHeight="1" x14ac:dyDescent="0.25">
      <c r="A13" s="65" t="str">
        <f>Questionnaire!$A$27</f>
        <v>2.2 Transparency, participation and consultation</v>
      </c>
      <c r="B13" s="360">
        <f>Questionnaire!J32</f>
        <v>2</v>
      </c>
      <c r="C13" s="351" t="str">
        <f>IF(B13&lt;1.5,$L$6,IF(B13&lt;2.5,$L$5,IF(B13&lt;3.5,$L$4,IF(B13&lt;4.5,$L$3,"n/a"))))</f>
        <v>Moderate/Low</v>
      </c>
      <c r="D13" s="350" t="str">
        <f>IF(H13&lt;B13,"↑",IF(H13&gt;B13,"↓","↔"))</f>
        <v>↑</v>
      </c>
      <c r="E13" s="6"/>
      <c r="F13" s="3"/>
      <c r="G13" s="3"/>
      <c r="H13" s="247">
        <v>0</v>
      </c>
      <c r="I13" s="289" t="str">
        <f>IF(H13&lt;1.5,$L$6,IF(H13&lt;2.5,$L$5,IF(H13&lt;3.5,$L$4,IF(H13&lt;4.5,$L$3,"n/a"))))</f>
        <v>Not at all</v>
      </c>
    </row>
    <row r="14" spans="1:15" s="112" customFormat="1" ht="18.75" customHeight="1" thickBot="1" x14ac:dyDescent="0.3">
      <c r="A14" s="66" t="str">
        <f>Questionnaire!$A$33</f>
        <v>2.3  Equity,compensation and justice</v>
      </c>
      <c r="B14" s="361">
        <f>Questionnaire!J38</f>
        <v>2.5</v>
      </c>
      <c r="C14" s="349" t="str">
        <f>IF(B14&lt;1.5,$L$6,IF(B14&lt;2.5,$L$5,IF(B14&lt;3.5,$L$4,IF(B14&lt;4.5,$L$3,"n/a"))))</f>
        <v>Substantial</v>
      </c>
      <c r="D14" s="353" t="str">
        <f>IF(H14&lt;B14,"↑",IF(H14&gt;B14,"↓","↔"))</f>
        <v>↑</v>
      </c>
      <c r="E14" s="7"/>
      <c r="F14" s="4"/>
      <c r="G14" s="4"/>
      <c r="H14" s="248">
        <v>0</v>
      </c>
      <c r="I14" s="259" t="str">
        <f>IF(H14&lt;1.5,$L$6,IF(H14&lt;2.5,$L$5,IF(H14&lt;3.5,$L$4,IF(H14&lt;4.5,$L$3,"n/a"))))</f>
        <v>Not at all</v>
      </c>
    </row>
    <row r="15" spans="1:15" s="109" customFormat="1" ht="14.4" thickTop="1" thickBot="1" x14ac:dyDescent="0.3">
      <c r="A15" s="67" t="s">
        <v>14</v>
      </c>
      <c r="B15" s="362">
        <f>IF(COUNT(B12:B14)=0,"n/a",(AVERAGE(B12:B14)))</f>
        <v>2.3333333333333335</v>
      </c>
      <c r="C15" s="363" t="str">
        <f>IF(B15&lt;1.5,$L$6,IF(B15&lt;2.5,$L$5,IF(B15&lt;3.5,$L$4,IF(B15&lt;4.5,$L$3,"n/a"))))</f>
        <v>Moderate/Low</v>
      </c>
      <c r="D15" s="355" t="str">
        <f>IF(H15&lt;B15,"↑",IF(H15&gt;B15,"↓","↔"))</f>
        <v>↑</v>
      </c>
      <c r="E15" s="114"/>
      <c r="F15" s="114"/>
      <c r="G15" s="114"/>
      <c r="H15" s="10">
        <f>AVERAGE(H12:H14)</f>
        <v>0</v>
      </c>
      <c r="I15" s="288" t="str">
        <f>IF(H15&lt;1.5,$L$6,IF(H15&lt;2.5,$L$5,IF(H15&lt;3.5,$L$4,IF(H15&lt;4.5,$L$3,"n/a"))))</f>
        <v>Not at all</v>
      </c>
    </row>
    <row r="16" spans="1:15" s="112" customFormat="1" ht="15" customHeight="1" thickBot="1" x14ac:dyDescent="0.3">
      <c r="A16" s="68" t="str">
        <f>Questionnaire!$A$39</f>
        <v>3. GENDER EQUALITY</v>
      </c>
      <c r="B16" s="356"/>
      <c r="C16" s="356"/>
      <c r="D16" s="356"/>
      <c r="E16" s="69"/>
      <c r="F16" s="69"/>
      <c r="G16" s="69"/>
      <c r="H16" s="69"/>
      <c r="I16" s="292"/>
    </row>
    <row r="17" spans="1:9" s="112" customFormat="1" ht="13.8" x14ac:dyDescent="0.25">
      <c r="A17" s="70" t="str">
        <f>Questionnaire!$A$40</f>
        <v>3.1 Economic activities</v>
      </c>
      <c r="B17" s="358">
        <f>Questionnaire!J43</f>
        <v>3.5</v>
      </c>
      <c r="C17" s="359" t="str">
        <f t="shared" ref="C17:C22" si="0">IF(B17&lt;1.5,$L$6,IF(B17&lt;2.5,$L$5,IF(B17&lt;3.5,$L$4,IF(B17&lt;4.5,$L$3,"n/a"))))</f>
        <v>High</v>
      </c>
      <c r="D17" s="350" t="str">
        <f>IF(H17&lt;B17,"↑",IF(H17&gt;B17,"↓","↔"))</f>
        <v>↑</v>
      </c>
      <c r="E17" s="5"/>
      <c r="F17" s="1"/>
      <c r="G17" s="1"/>
      <c r="H17" s="246">
        <v>0</v>
      </c>
      <c r="I17" s="289" t="str">
        <f t="shared" ref="I17:I22" si="1">IF(H17&lt;1.5,$L$6,IF(H17&lt;2.5,$L$5,IF(H17&lt;3.5,$L$4,IF(H17&lt;4.5,$L$3,"n/a"))))</f>
        <v>Not at all</v>
      </c>
    </row>
    <row r="18" spans="1:9" s="112" customFormat="1" ht="13.8" x14ac:dyDescent="0.25">
      <c r="A18" s="70" t="str">
        <f>Questionnaire!$A$44</f>
        <v>3.2 Access to resources and services</v>
      </c>
      <c r="B18" s="360">
        <f>Questionnaire!J49</f>
        <v>2.4900000000000002</v>
      </c>
      <c r="C18" s="364" t="str">
        <f t="shared" si="0"/>
        <v>Moderate/Low</v>
      </c>
      <c r="D18" s="350" t="str">
        <f t="shared" ref="D18:D20" si="2">IF(H18&lt;B18,"↑",IF(H18&gt;B18,"↓","↔"))</f>
        <v>↑</v>
      </c>
      <c r="E18" s="6"/>
      <c r="F18" s="3"/>
      <c r="G18" s="3"/>
      <c r="H18" s="247">
        <v>0</v>
      </c>
      <c r="I18" s="289" t="str">
        <f t="shared" si="1"/>
        <v>Not at all</v>
      </c>
    </row>
    <row r="19" spans="1:9" s="112" customFormat="1" ht="13.8" x14ac:dyDescent="0.25">
      <c r="A19" s="70" t="str">
        <f>Questionnaire!$A$50</f>
        <v>3.3 Decision making</v>
      </c>
      <c r="B19" s="360">
        <f>Questionnaire!J56</f>
        <v>2.6</v>
      </c>
      <c r="C19" s="351" t="str">
        <f t="shared" si="0"/>
        <v>Substantial</v>
      </c>
      <c r="D19" s="365" t="str">
        <f t="shared" si="2"/>
        <v>↑</v>
      </c>
      <c r="E19" s="251"/>
      <c r="F19" s="3"/>
      <c r="G19" s="252"/>
      <c r="H19" s="250">
        <v>0</v>
      </c>
      <c r="I19" s="289" t="str">
        <f t="shared" si="1"/>
        <v>Not at all</v>
      </c>
    </row>
    <row r="20" spans="1:9" s="112" customFormat="1" ht="13.8" x14ac:dyDescent="0.25">
      <c r="A20" s="70" t="str">
        <f>Questionnaire!$A$57</f>
        <v>3.4 Leadership and empowerment</v>
      </c>
      <c r="B20" s="360">
        <f>Questionnaire!J62</f>
        <v>2.5</v>
      </c>
      <c r="C20" s="349" t="str">
        <f t="shared" si="0"/>
        <v>Substantial</v>
      </c>
      <c r="D20" s="350" t="str">
        <f t="shared" si="2"/>
        <v>↑</v>
      </c>
      <c r="E20" s="84"/>
      <c r="F20" s="85"/>
      <c r="G20" s="85"/>
      <c r="H20" s="247">
        <v>0</v>
      </c>
      <c r="I20" s="289" t="str">
        <f t="shared" si="1"/>
        <v>Not at all</v>
      </c>
    </row>
    <row r="21" spans="1:9" s="112" customFormat="1" ht="14.4" thickBot="1" x14ac:dyDescent="0.3">
      <c r="A21" s="71" t="str">
        <f>Questionnaire!$A$63</f>
        <v>3.5 Hardship and division of labour</v>
      </c>
      <c r="B21" s="361">
        <f>Questionnaire!J66</f>
        <v>2.4900000000000002</v>
      </c>
      <c r="C21" s="366" t="str">
        <f t="shared" si="0"/>
        <v>Moderate/Low</v>
      </c>
      <c r="D21" s="353" t="str">
        <f>IF(H21&lt;B21,"↑",IF(H21&gt;B21,"↓","↔"))</f>
        <v>↑</v>
      </c>
      <c r="E21" s="7"/>
      <c r="F21" s="4"/>
      <c r="G21" s="4"/>
      <c r="H21" s="248">
        <v>0</v>
      </c>
      <c r="I21" s="259" t="str">
        <f t="shared" si="1"/>
        <v>Not at all</v>
      </c>
    </row>
    <row r="22" spans="1:9" s="109" customFormat="1" ht="14.4" thickTop="1" thickBot="1" x14ac:dyDescent="0.3">
      <c r="A22" s="83" t="s">
        <v>14</v>
      </c>
      <c r="B22" s="362">
        <f>IF(COUNT(B17:B21)=0,"n/a",(AVERAGE(B17:B21)))</f>
        <v>2.7160000000000002</v>
      </c>
      <c r="C22" s="367" t="str">
        <f t="shared" si="0"/>
        <v>Substantial</v>
      </c>
      <c r="D22" s="355" t="str">
        <f>IF(H22&lt;B22,"↑",IF(H22&gt;B22,"↓","↔"))</f>
        <v>↑</v>
      </c>
      <c r="E22" s="114"/>
      <c r="F22" s="114"/>
      <c r="G22" s="114"/>
      <c r="H22" s="10">
        <f>AVERAGE(H17:H21)</f>
        <v>0</v>
      </c>
      <c r="I22" s="288" t="str">
        <f t="shared" si="1"/>
        <v>Not at all</v>
      </c>
    </row>
    <row r="23" spans="1:9" s="112" customFormat="1" ht="15" customHeight="1" thickBot="1" x14ac:dyDescent="0.3">
      <c r="A23" s="54" t="str">
        <f>Questionnaire!$A$67</f>
        <v>4. FOOD AND NUTRITION SECURITY</v>
      </c>
      <c r="B23" s="356"/>
      <c r="C23" s="356"/>
      <c r="D23" s="356"/>
      <c r="E23" s="72"/>
      <c r="F23" s="72"/>
      <c r="G23" s="72"/>
      <c r="H23" s="72"/>
      <c r="I23" s="293"/>
    </row>
    <row r="24" spans="1:9" s="112" customFormat="1" ht="18.75" customHeight="1" x14ac:dyDescent="0.25">
      <c r="A24" s="73" t="str">
        <f>Questionnaire!$A$68</f>
        <v xml:space="preserve">4.1 Availability of food </v>
      </c>
      <c r="B24" s="358">
        <f>Questionnaire!J71</f>
        <v>3</v>
      </c>
      <c r="C24" s="359" t="str">
        <f>IF(B24&lt;1.5,$L$6,IF(B24&lt;2.5,$L$5,IF(B24&lt;3.5,$L$4,IF(B24&lt;4.5,$L$3,"n/a"))))</f>
        <v>Substantial</v>
      </c>
      <c r="D24" s="347" t="str">
        <f>IF(H24&lt;B24,"↑",IF(H24&gt;B24,"↓","↔"))</f>
        <v>↑</v>
      </c>
      <c r="E24" s="5"/>
      <c r="F24" s="1"/>
      <c r="G24" s="1"/>
      <c r="H24" s="246">
        <v>0</v>
      </c>
      <c r="I24" s="289" t="str">
        <f>IF(H24&lt;1.5,$L$6,IF(H24&lt;2.5,$L$5,IF(H24&lt;3.5,$L$4,IF(H24&lt;4.5,$L$3,"n/a"))))</f>
        <v>Not at all</v>
      </c>
    </row>
    <row r="25" spans="1:9" s="112" customFormat="1" ht="16.5" customHeight="1" x14ac:dyDescent="0.25">
      <c r="A25" s="74" t="str">
        <f>Questionnaire!$A$72</f>
        <v xml:space="preserve">4.2 Accessibility of food </v>
      </c>
      <c r="B25" s="360">
        <f>Questionnaire!J75</f>
        <v>2</v>
      </c>
      <c r="C25" s="351" t="str">
        <f>IF(B25&lt;1.5,$L$6,IF(B25&lt;2.5,$L$5,IF(B25&lt;3.5,$L$4,IF(B25&lt;4.5,$L$3,"n/a"))))</f>
        <v>Moderate/Low</v>
      </c>
      <c r="D25" s="350" t="str">
        <f>IF(H25&lt;B25,"↑",IF(H25&gt;B25,"↓","↔"))</f>
        <v>↑</v>
      </c>
      <c r="E25" s="6"/>
      <c r="F25" s="3"/>
      <c r="G25" s="3"/>
      <c r="H25" s="247">
        <v>0</v>
      </c>
      <c r="I25" s="289" t="str">
        <f>IF(H25&lt;1.5,$L$6,IF(H25&lt;2.5,$L$5,IF(H25&lt;3.5,$L$4,IF(H25&lt;4.5,$L$3,"n/a"))))</f>
        <v>Not at all</v>
      </c>
    </row>
    <row r="26" spans="1:9" s="112" customFormat="1" ht="13.8" x14ac:dyDescent="0.25">
      <c r="A26" s="75" t="str">
        <f>Questionnaire!$A$76</f>
        <v xml:space="preserve">4.3 Utilisation and nutritional adequacy </v>
      </c>
      <c r="B26" s="360" t="str">
        <f>Questionnaire!J80</f>
        <v>n/a</v>
      </c>
      <c r="C26" s="351" t="str">
        <f>IF(B26&lt;1.5,$L$6,IF(B26&lt;2.5,$L$5,IF(B26&lt;3.5,$L$4,IF(B26&lt;4.5,$L$3,"n/a"))))</f>
        <v>n/a</v>
      </c>
      <c r="D26" s="350" t="str">
        <f>IF(H26&lt;B26,"↑",IF(H26&gt;B26,"↓","↔"))</f>
        <v>↑</v>
      </c>
      <c r="E26" s="6"/>
      <c r="F26" s="3"/>
      <c r="G26" s="3"/>
      <c r="H26" s="247">
        <v>0</v>
      </c>
      <c r="I26" s="289" t="str">
        <f>IF(H26&lt;1.5,$L$6,IF(H26&lt;2.5,$L$5,IF(H26&lt;3.5,$L$4,IF(H26&lt;4.5,$L$3,"n/a"))))</f>
        <v>Not at all</v>
      </c>
    </row>
    <row r="27" spans="1:9" s="112" customFormat="1" ht="14.4" thickBot="1" x14ac:dyDescent="0.3">
      <c r="A27" s="76" t="str">
        <f>Questionnaire!$A$81</f>
        <v xml:space="preserve">4.4 Stability </v>
      </c>
      <c r="B27" s="361">
        <f>Questionnaire!J84</f>
        <v>2</v>
      </c>
      <c r="C27" s="349" t="str">
        <f>IF(B27&lt;1.5,$L$6,IF(B27&lt;2.5,$L$5,IF(B27&lt;3.5,$L$4,IF(B27&lt;4.5,$L$3,"n/a"))))</f>
        <v>Moderate/Low</v>
      </c>
      <c r="D27" s="353" t="str">
        <f>IF(H27&lt;B27,"↑",IF(H27&gt;B27,"↓","↔"))</f>
        <v>↑</v>
      </c>
      <c r="E27" s="7"/>
      <c r="F27" s="4"/>
      <c r="G27" s="4"/>
      <c r="H27" s="248">
        <v>0</v>
      </c>
      <c r="I27" s="259" t="str">
        <f>IF(H27&lt;1.5,$L$6,IF(H27&lt;2.5,$L$5,IF(H27&lt;3.5,$L$4,IF(H27&lt;4.5,$L$3,"n/a"))))</f>
        <v>Not at all</v>
      </c>
    </row>
    <row r="28" spans="1:9" s="109" customFormat="1" ht="14.4" thickTop="1" thickBot="1" x14ac:dyDescent="0.3">
      <c r="A28" s="77" t="s">
        <v>14</v>
      </c>
      <c r="B28" s="362">
        <f>IF(COUNT(B24:B27)=0,"n/a",(AVERAGE(B24:B27)))</f>
        <v>2.3333333333333335</v>
      </c>
      <c r="C28" s="363" t="str">
        <f>IF(B28&lt;1.5,$L$6,IF(B28&lt;2.5,$L$5,IF(B28&lt;3.5,$L$4,IF(B28&lt;4.5,$L$3,"n/a"))))</f>
        <v>Moderate/Low</v>
      </c>
      <c r="D28" s="355" t="str">
        <f>IF(H28&lt;B28,"↑",IF(H28&gt;B28,"↓","↔"))</f>
        <v>↑</v>
      </c>
      <c r="E28" s="114"/>
      <c r="F28" s="114"/>
      <c r="G28" s="114"/>
      <c r="H28" s="10">
        <f>AVERAGE(H24:H27)</f>
        <v>0</v>
      </c>
      <c r="I28" s="288" t="str">
        <f>IF(H28&lt;1.5,$L$6,IF(H28&lt;2.5,$L$5,IF(H28&lt;3.5,$L$4,IF(H28&lt;4.5,$L$3,"n/a"))))</f>
        <v>Not at all</v>
      </c>
    </row>
    <row r="29" spans="1:9" s="109" customFormat="1" ht="13.8" thickBot="1" x14ac:dyDescent="0.3">
      <c r="A29" s="317" t="str">
        <f>Questionnaire!$A$85</f>
        <v>5. SOCIAL CAPITAL</v>
      </c>
      <c r="B29" s="368"/>
      <c r="C29" s="369"/>
      <c r="D29" s="369"/>
      <c r="E29" s="309"/>
      <c r="F29" s="309"/>
      <c r="G29" s="309"/>
      <c r="H29" s="310"/>
      <c r="I29" s="311"/>
    </row>
    <row r="30" spans="1:9" s="109" customFormat="1" ht="97.2" customHeight="1" x14ac:dyDescent="0.25">
      <c r="A30" s="314" t="str">
        <f>Questionnaire!$A$86</f>
        <v>5.1 Strength of producer organisations</v>
      </c>
      <c r="B30" s="370">
        <f>Questionnaire!J91</f>
        <v>2.4900000000000002</v>
      </c>
      <c r="C30" s="346" t="str">
        <f>IF(B30&lt;1.5,$L$6,IF(B30&lt;2.5,$L$5,IF(B30&lt;3.5,$L$4,IF(B30&lt;4.5,$L$3,"n/a"))))</f>
        <v>Moderate/Low</v>
      </c>
      <c r="D30" s="347" t="str">
        <f t="shared" ref="D30:D32" si="3">IF(H30&lt;B30,"↑",IF(H30&gt;B30,"↓","↔"))</f>
        <v>↑</v>
      </c>
      <c r="E30" s="6" t="s">
        <v>270</v>
      </c>
      <c r="F30" s="6" t="s">
        <v>271</v>
      </c>
      <c r="G30" s="414"/>
      <c r="H30" s="246">
        <v>0</v>
      </c>
      <c r="I30" s="289" t="str">
        <f>IF(H30&lt;1.5,$L$6,IF(H30&lt;2.5,$L$5,IF(H30&lt;3.5,$L$4,IF(H30&lt;4.5,$L$3,"n/a"))))</f>
        <v>Not at all</v>
      </c>
    </row>
    <row r="31" spans="1:9" s="109" customFormat="1" ht="69" x14ac:dyDescent="0.25">
      <c r="A31" s="315" t="str">
        <f>Questionnaire!$A$92</f>
        <v>5.2 Information and confidence</v>
      </c>
      <c r="B31" s="371">
        <f>Questionnaire!J95</f>
        <v>2</v>
      </c>
      <c r="C31" s="351" t="str">
        <f>IF(B31&lt;1.5,$L$6,IF(B31&lt;2.5,$L$5,IF(B31&lt;3.5,$L$4,IF(B31&lt;4.5,$L$3,"n/a"))))</f>
        <v>Moderate/Low</v>
      </c>
      <c r="D31" s="364" t="str">
        <f t="shared" si="3"/>
        <v>↑</v>
      </c>
      <c r="E31" s="6" t="s">
        <v>272</v>
      </c>
      <c r="F31" s="6"/>
      <c r="G31" s="415"/>
      <c r="H31" s="246">
        <v>0</v>
      </c>
      <c r="I31" s="289" t="str">
        <f>IF(H31&lt;1.5,$L$6,IF(H31&lt;2.5,$L$5,IF(H31&lt;3.5,$L$4,IF(H31&lt;4.5,$L$3,"n/a"))))</f>
        <v>Not at all</v>
      </c>
    </row>
    <row r="32" spans="1:9" s="109" customFormat="1" ht="13.8" thickBot="1" x14ac:dyDescent="0.3">
      <c r="A32" s="316" t="str">
        <f>Questionnaire!$A$96</f>
        <v>5.3 Social involvement</v>
      </c>
      <c r="B32" s="372">
        <f>Questionnaire!J100</f>
        <v>2</v>
      </c>
      <c r="C32" s="349" t="str">
        <f>IF(B32&lt;1.5,$L$6,IF(B32&lt;2.5,$L$5,IF(B32&lt;3.5,$L$4,IF(B32&lt;4.5,$L$3,"n/a"))))</f>
        <v>Moderate/Low</v>
      </c>
      <c r="D32" s="366" t="str">
        <f t="shared" si="3"/>
        <v>↑</v>
      </c>
      <c r="E32" s="416"/>
      <c r="F32" s="417"/>
      <c r="G32" s="418"/>
      <c r="H32" s="248">
        <v>0</v>
      </c>
      <c r="I32" s="255" t="str">
        <f>IF(H32&lt;1.5,$L$6,IF(H32&lt;2.5,$L$5,IF(H32&lt;3.5,$L$4,IF(H32&lt;4.5,$L$3,"n/a"))))</f>
        <v>Not at all</v>
      </c>
    </row>
    <row r="33" spans="1:9" s="109" customFormat="1" ht="14.4" thickTop="1" thickBot="1" x14ac:dyDescent="0.3">
      <c r="A33" s="312" t="s">
        <v>14</v>
      </c>
      <c r="B33" s="362">
        <f>IF(COUNT(B30:B32)=0,"n/a",(AVERAGE(B30:B32)))</f>
        <v>2.1633333333333336</v>
      </c>
      <c r="C33" s="363" t="str">
        <f>IF(B33&lt;1.5,$L$6,IF(B33&lt;2.5,$L$5,IF(B33&lt;3.5,$L$4,IF(B33&lt;4.5,$L$3,"n/a"))))</f>
        <v>Moderate/Low</v>
      </c>
      <c r="D33" s="355" t="str">
        <f>IF(H33&lt;B33,"↑",IF(H33&gt;B33,"↓","↔"))</f>
        <v>↑</v>
      </c>
      <c r="E33" s="114"/>
      <c r="F33" s="313"/>
      <c r="G33" s="114"/>
      <c r="H33" s="10">
        <f>AVERAGE(H30:H32)</f>
        <v>0</v>
      </c>
      <c r="I33" s="297" t="str">
        <f>IF(H33&lt;1.5,$L$6,IF(H33&lt;2.5,$L$5,IF(H33&lt;3.5,$L$4,IF(H33&lt;4.5,$L$3,"n/a"))))</f>
        <v>Not at all</v>
      </c>
    </row>
    <row r="34" spans="1:9" s="112" customFormat="1" ht="15" customHeight="1" thickBot="1" x14ac:dyDescent="0.3">
      <c r="A34" s="78" t="str">
        <f>Questionnaire!$A$101</f>
        <v>6. LIVING CONDITIONS</v>
      </c>
      <c r="B34" s="373"/>
      <c r="C34" s="374"/>
      <c r="D34" s="374"/>
      <c r="E34" s="80"/>
      <c r="F34" s="80"/>
      <c r="G34" s="80"/>
      <c r="H34" s="79"/>
      <c r="I34" s="294"/>
    </row>
    <row r="35" spans="1:9" s="112" customFormat="1" ht="15" customHeight="1" thickBot="1" x14ac:dyDescent="0.3">
      <c r="A35" s="256" t="str">
        <f>Questionnaire!$A$102</f>
        <v>6.1 Health services</v>
      </c>
      <c r="B35" s="375">
        <f>Questionnaire!J106</f>
        <v>2.6666666666666665</v>
      </c>
      <c r="C35" s="359" t="str">
        <f>IF(B35&lt;1.5,$L$6,IF(B35&lt;2.5,$L$5,IF(B35&lt;3.5,$L$4,IF(B35&lt;4.5,$L$3,"n/a"))))</f>
        <v>Substantial</v>
      </c>
      <c r="D35" s="376" t="str">
        <f>IF(H35&lt;B35,"↑",IF(H35&gt;B35,"↓","↔"))</f>
        <v>↑</v>
      </c>
      <c r="E35" s="5"/>
      <c r="F35" s="253"/>
      <c r="G35" s="5"/>
      <c r="H35" s="249">
        <v>0</v>
      </c>
      <c r="I35" s="289" t="str">
        <f>IF(H35&lt;1.5,$L$6,IF(H35&lt;2.5,$L$5,IF(H35&lt;3.5,$L$4,IF(H35&lt;4.5,$L$3,"n/a"))))</f>
        <v>Not at all</v>
      </c>
    </row>
    <row r="36" spans="1:9" s="112" customFormat="1" ht="15" customHeight="1" thickTop="1" thickBot="1" x14ac:dyDescent="0.3">
      <c r="A36" s="81" t="str">
        <f>Questionnaire!$A$107</f>
        <v>6.2 Housing</v>
      </c>
      <c r="B36" s="360">
        <f>Questionnaire!J110</f>
        <v>3</v>
      </c>
      <c r="C36" s="351" t="str">
        <f>IF(B36&lt;1.5,$L$6,IF(B36&lt;2.5,$L$5,IF(B36&lt;3.5,$L$4,IF(B36&lt;4.5,$L$3,"n/a"))))</f>
        <v>Substantial</v>
      </c>
      <c r="D36" s="351" t="str">
        <f>IF(H36&lt;B36,"↑",IF(H36&gt;B36,"↓","↔"))</f>
        <v>↑</v>
      </c>
      <c r="E36" s="6"/>
      <c r="F36" s="254"/>
      <c r="G36" s="6"/>
      <c r="H36" s="249">
        <v>0</v>
      </c>
      <c r="I36" s="289" t="str">
        <f>IF(H36&lt;1.5,$L$6,IF(H36&lt;2.5,$L$5,IF(H36&lt;3.5,$L$4,IF(H36&lt;4.5,$L$3,"n/a"))))</f>
        <v>Not at all</v>
      </c>
    </row>
    <row r="37" spans="1:9" s="112" customFormat="1" ht="72.75" customHeight="1" thickTop="1" thickBot="1" x14ac:dyDescent="0.3">
      <c r="A37" s="257" t="str">
        <f>Questionnaire!$A$111</f>
        <v>6.3 Education and training</v>
      </c>
      <c r="B37" s="375">
        <f>Questionnaire!J115</f>
        <v>2.4900000000000002</v>
      </c>
      <c r="C37" s="351" t="str">
        <f>IF(B37&lt;1.5,$L$6,IF(B37&lt;2.5,$L$5,IF(B37&lt;3.5,$L$4,IF(B37&lt;4.5,$L$3,"n/a"))))</f>
        <v>Moderate/Low</v>
      </c>
      <c r="D37" s="376" t="str">
        <f>IF(H37&lt;B37,"↑",IF(H37&gt;B37,"↓","↔"))</f>
        <v>↑</v>
      </c>
      <c r="E37" s="6" t="s">
        <v>268</v>
      </c>
      <c r="F37" s="254"/>
      <c r="G37" s="6"/>
      <c r="H37" s="249">
        <v>0</v>
      </c>
      <c r="I37" s="289" t="str">
        <f>IF(H37&lt;1.5,$L$6,IF(H37&lt;2.5,$L$5,IF(H37&lt;3.5,$L$4,IF(H37&lt;4.5,$L$3,"n/a"))))</f>
        <v>Not at all</v>
      </c>
    </row>
    <row r="38" spans="1:9" s="112" customFormat="1" ht="89.25" customHeight="1" thickTop="1" thickBot="1" x14ac:dyDescent="0.3">
      <c r="A38" s="258" t="str">
        <f>Questionnaire!$A$116</f>
        <v>6.4 Mobility ??????</v>
      </c>
      <c r="B38" s="361">
        <f>Questionnaire!J120</f>
        <v>2</v>
      </c>
      <c r="C38" s="349" t="str">
        <f>IF(B38&lt;1.5,$L$6,IF(B38&lt;2.5,$L$5,IF(B38&lt;3.5,$L$4,IF(B38&lt;4.5,$L$3,"n/a"))))</f>
        <v>Moderate/Low</v>
      </c>
      <c r="D38" s="366" t="str">
        <f>IF(H38&lt;B38,"↑",IF(H38&gt;B38,"↓","↔"))</f>
        <v>↑</v>
      </c>
      <c r="E38" s="8" t="s">
        <v>269</v>
      </c>
      <c r="F38" s="9"/>
      <c r="G38" s="9"/>
      <c r="H38" s="249">
        <v>0</v>
      </c>
      <c r="I38" s="259" t="str">
        <f>IF(H38&lt;1.5,$L$6,IF(H38&lt;2.5,$L$5,IF(H38&lt;3.5,$L$4,IF(H38&lt;4.5,$L$3,"n/a"))))</f>
        <v>Not at all</v>
      </c>
    </row>
    <row r="39" spans="1:9" s="109" customFormat="1" ht="14.4" thickTop="1" thickBot="1" x14ac:dyDescent="0.3">
      <c r="A39" s="82" t="s">
        <v>14</v>
      </c>
      <c r="B39" s="354">
        <f>IF(COUNT(B35:B38)=0,"n/a",(AVERAGE(B35:B38)))</f>
        <v>2.5391666666666666</v>
      </c>
      <c r="C39" s="363" t="str">
        <f>IF(B39&lt;1.5,$L$6,IF(B39&lt;2.5,$L$5,IF(B39&lt;3.5,$L$4,IF(B39&lt;4.5,$L$3,"n/a"))))</f>
        <v>Substantial</v>
      </c>
      <c r="D39" s="355" t="str">
        <f>IF(H39&lt;B39,"↑",IF(H39&gt;B39,"↓","↔"))</f>
        <v>↑</v>
      </c>
      <c r="E39" s="114"/>
      <c r="F39" s="114"/>
      <c r="G39" s="114"/>
      <c r="H39" s="10">
        <f>AVERAGE(H35:H38)</f>
        <v>0</v>
      </c>
      <c r="I39" s="295" t="str">
        <f>IF(H39&lt;1.5,$L$6,IF(H39&lt;2.5,$L$5,IF(H39&lt;3.5,$L$4,IF(H39&lt;4.5,$L$3,"n/a"))))</f>
        <v>Not at all</v>
      </c>
    </row>
    <row r="40" spans="1:9" x14ac:dyDescent="0.25">
      <c r="B40" s="284"/>
      <c r="C40" s="287"/>
      <c r="I40" s="287"/>
    </row>
    <row r="41" spans="1:9" x14ac:dyDescent="0.25">
      <c r="C41" s="117"/>
    </row>
    <row r="44" spans="1:9" x14ac:dyDescent="0.25">
      <c r="D44" s="95"/>
      <c r="I44" s="95"/>
    </row>
    <row r="45" spans="1:9" x14ac:dyDescent="0.25">
      <c r="F45" s="118"/>
    </row>
    <row r="46" spans="1:9" x14ac:dyDescent="0.25">
      <c r="B46" s="283"/>
    </row>
    <row r="52" spans="2:2" x14ac:dyDescent="0.25">
      <c r="B52" s="286"/>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51" priority="41" operator="equal">
      <formula>"High"</formula>
    </cfRule>
    <cfRule type="cellIs" dxfId="150" priority="42" operator="equal">
      <formula>"Substantial"</formula>
    </cfRule>
    <cfRule type="cellIs" dxfId="149" priority="43" operator="equal">
      <formula>"Moderate"</formula>
    </cfRule>
    <cfRule type="containsText" dxfId="148" priority="44" operator="containsText" text="Low">
      <formula>NOT(ISERROR(SEARCH("Low",G2)))</formula>
    </cfRule>
  </conditionalFormatting>
  <conditionalFormatting sqref="H35:I38">
    <cfRule type="cellIs" dxfId="147" priority="33" operator="equal">
      <formula>"High"</formula>
    </cfRule>
    <cfRule type="cellIs" dxfId="146" priority="34" operator="equal">
      <formula>"Substantial"</formula>
    </cfRule>
    <cfRule type="cellIs" dxfId="145" priority="35" operator="equal">
      <formula>"Moderate"</formula>
    </cfRule>
    <cfRule type="containsText" dxfId="144" priority="36" operator="containsText" text="Low">
      <formula>NOT(ISERROR(SEARCH("Low",H35)))</formula>
    </cfRule>
  </conditionalFormatting>
  <conditionalFormatting sqref="H39">
    <cfRule type="cellIs" dxfId="143" priority="29" operator="equal">
      <formula>"High"</formula>
    </cfRule>
    <cfRule type="cellIs" dxfId="142" priority="30" operator="equal">
      <formula>"Substantial"</formula>
    </cfRule>
    <cfRule type="cellIs" dxfId="141" priority="31" operator="equal">
      <formula>"Moderate"</formula>
    </cfRule>
    <cfRule type="containsText" dxfId="140" priority="32" operator="containsText" text="Low">
      <formula>NOT(ISERROR(SEARCH("Low",H39)))</formula>
    </cfRule>
  </conditionalFormatting>
  <conditionalFormatting sqref="C1">
    <cfRule type="cellIs" dxfId="139" priority="21" operator="equal">
      <formula>"High"</formula>
    </cfRule>
    <cfRule type="cellIs" dxfId="138" priority="22" operator="equal">
      <formula>"Substantial"</formula>
    </cfRule>
    <cfRule type="cellIs" dxfId="137" priority="23" operator="equal">
      <formula>"Moderate"</formula>
    </cfRule>
    <cfRule type="cellIs" dxfId="136" priority="24" operator="equal">
      <formula>"Low"</formula>
    </cfRule>
  </conditionalFormatting>
  <conditionalFormatting sqref="F1">
    <cfRule type="cellIs" dxfId="135" priority="17" operator="equal">
      <formula>"High"</formula>
    </cfRule>
    <cfRule type="cellIs" dxfId="134" priority="18" operator="equal">
      <formula>"Substantial"</formula>
    </cfRule>
    <cfRule type="cellIs" dxfId="133" priority="19" operator="equal">
      <formula>"Moderate"</formula>
    </cfRule>
    <cfRule type="cellIs" dxfId="132" priority="20" operator="equal">
      <formula>"Low"</formula>
    </cfRule>
  </conditionalFormatting>
  <conditionalFormatting sqref="A5:I9 A15 C15:I15 A34:I38 A28:A32 A39 C39:I39 A11:I14 A10 C10:I10 A23:I27 A22 C22:I22 A16:I21 C28:I32">
    <cfRule type="cellIs" dxfId="19" priority="46" operator="equal">
      <formula>$L$5</formula>
    </cfRule>
    <cfRule type="cellIs" dxfId="18" priority="47" operator="equal">
      <formula>$L$4</formula>
    </cfRule>
    <cfRule type="cellIs" dxfId="17" priority="48" operator="equal">
      <formula>$L$3</formula>
    </cfRule>
    <cfRule type="cellIs" dxfId="16" priority="57" operator="equal">
      <formula>$L$6</formula>
    </cfRule>
  </conditionalFormatting>
  <conditionalFormatting sqref="G33">
    <cfRule type="cellIs" dxfId="131" priority="1" operator="equal">
      <formula>"High"</formula>
    </cfRule>
    <cfRule type="cellIs" dxfId="130" priority="2" operator="equal">
      <formula>"Substantial"</formula>
    </cfRule>
    <cfRule type="cellIs" dxfId="129" priority="3" operator="equal">
      <formula>"Moderate"</formula>
    </cfRule>
    <cfRule type="containsText" dxfId="128" priority="4" operator="containsText" text="Low">
      <formula>NOT(ISERROR(SEARCH("Low",G33)))</formula>
    </cfRule>
  </conditionalFormatting>
  <conditionalFormatting sqref="A33 C33:I33">
    <cfRule type="cellIs" dxfId="127" priority="5" operator="equal">
      <formula>$L$5</formula>
    </cfRule>
    <cfRule type="cellIs" dxfId="126" priority="6" operator="equal">
      <formula>$L$4</formula>
    </cfRule>
    <cfRule type="cellIs" dxfId="125" priority="7" operator="equal">
      <formula>$L$3</formula>
    </cfRule>
    <cfRule type="cellIs" dxfId="124" priority="8" operator="equal">
      <formula>$L$6</formula>
    </cfRule>
  </conditionalFormatting>
  <pageMargins left="0.70866141732283472" right="0.70866141732283472" top="0.74803149606299213" bottom="0.74803149606299213" header="0.31496062992125984" footer="0.31496062992125984"/>
  <pageSetup paperSize="9" scale="61" orientation="landscape"/>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A1:S120"/>
  <sheetViews>
    <sheetView zoomScaleSheetLayoutView="100" workbookViewId="0">
      <pane xSplit="2" topLeftCell="D1" activePane="topRight" state="frozen"/>
      <selection pane="topRight" activeCell="F114" sqref="F114:K114"/>
    </sheetView>
  </sheetViews>
  <sheetFormatPr defaultColWidth="8.88671875" defaultRowHeight="13.2" x14ac:dyDescent="0.25"/>
  <cols>
    <col min="1" max="1" width="18" style="95" customWidth="1"/>
    <col min="2" max="2" width="29" style="95" customWidth="1"/>
    <col min="3" max="3" width="30.44140625" style="170" customWidth="1"/>
    <col min="4" max="4" width="14.44140625" style="171" customWidth="1"/>
    <col min="5" max="6" width="7.44140625" style="26" customWidth="1"/>
    <col min="7" max="7" width="1.109375" style="26" customWidth="1"/>
    <col min="8" max="8" width="7.44140625" style="26" customWidth="1"/>
    <col min="9" max="9" width="12.44140625" style="116" customWidth="1"/>
    <col min="10" max="10" width="12.33203125" style="116" customWidth="1"/>
    <col min="11" max="11" width="65.88671875" style="95" customWidth="1"/>
    <col min="12" max="12" width="15.44140625" style="322" customWidth="1"/>
    <col min="13" max="13" width="13.44140625" style="95" hidden="1" customWidth="1"/>
    <col min="14" max="14" width="14.88671875" style="95" hidden="1" customWidth="1"/>
    <col min="15" max="15" width="11.109375" style="95" hidden="1" customWidth="1"/>
    <col min="16" max="16" width="13.88671875" style="95" customWidth="1"/>
    <col min="17" max="16384" width="8.88671875" style="95"/>
  </cols>
  <sheetData>
    <row r="1" spans="1:15" ht="21" customHeight="1" thickBot="1" x14ac:dyDescent="0.35">
      <c r="A1" s="380" t="s">
        <v>27</v>
      </c>
      <c r="B1" s="381" t="str">
        <f>Profile!F1</f>
        <v>French Beans</v>
      </c>
      <c r="C1" s="379" t="s">
        <v>22</v>
      </c>
      <c r="D1" s="468" t="str">
        <f>Profile!E2</f>
        <v>Kenya</v>
      </c>
      <c r="E1" s="469"/>
      <c r="F1" s="377" t="s">
        <v>26</v>
      </c>
      <c r="G1" s="382"/>
      <c r="H1" s="383"/>
      <c r="I1" s="384"/>
      <c r="J1" s="378">
        <f>Profile!B3</f>
        <v>42945</v>
      </c>
      <c r="K1" s="119"/>
      <c r="L1" s="385" t="s">
        <v>178</v>
      </c>
    </row>
    <row r="2" spans="1:15" s="108" customFormat="1" ht="15" customHeight="1" thickBot="1" x14ac:dyDescent="0.3">
      <c r="A2" s="580" t="s">
        <v>0</v>
      </c>
      <c r="B2" s="581"/>
      <c r="C2" s="386" t="s">
        <v>2</v>
      </c>
      <c r="D2" s="386" t="s">
        <v>87</v>
      </c>
      <c r="E2" s="386" t="s">
        <v>88</v>
      </c>
      <c r="F2" s="580" t="s">
        <v>86</v>
      </c>
      <c r="G2" s="581"/>
      <c r="H2" s="581"/>
      <c r="I2" s="581"/>
      <c r="J2" s="581"/>
      <c r="K2" s="581"/>
      <c r="L2" s="387"/>
      <c r="M2" s="113"/>
    </row>
    <row r="3" spans="1:15" s="108" customFormat="1" ht="24.75" customHeight="1" thickBot="1" x14ac:dyDescent="0.3">
      <c r="A3" s="120" t="s">
        <v>214</v>
      </c>
      <c r="B3" s="121"/>
      <c r="C3" s="121"/>
      <c r="D3" s="121"/>
      <c r="E3" s="121"/>
      <c r="F3" s="121"/>
      <c r="G3" s="121"/>
      <c r="H3" s="121"/>
      <c r="I3" s="121"/>
      <c r="J3" s="121"/>
      <c r="K3" s="121"/>
      <c r="L3" s="388"/>
      <c r="N3" s="122" t="s">
        <v>4</v>
      </c>
      <c r="O3" s="108">
        <v>4.5</v>
      </c>
    </row>
    <row r="4" spans="1:15" s="108" customFormat="1" ht="21" customHeight="1" x14ac:dyDescent="0.25">
      <c r="A4" s="123" t="s">
        <v>29</v>
      </c>
      <c r="B4" s="124"/>
      <c r="C4" s="124"/>
      <c r="D4" s="124"/>
      <c r="E4" s="124"/>
      <c r="F4" s="124"/>
      <c r="G4" s="124"/>
      <c r="H4" s="124"/>
      <c r="I4" s="124"/>
      <c r="J4" s="124"/>
      <c r="K4" s="124"/>
      <c r="L4" s="388"/>
      <c r="N4" s="122" t="s">
        <v>5</v>
      </c>
      <c r="O4" s="108">
        <v>3.5</v>
      </c>
    </row>
    <row r="5" spans="1:15" s="108" customFormat="1" ht="90.75" customHeight="1" x14ac:dyDescent="0.25">
      <c r="A5" s="559" t="s">
        <v>71</v>
      </c>
      <c r="B5" s="559"/>
      <c r="C5" s="39"/>
      <c r="D5" s="50" t="s">
        <v>5</v>
      </c>
      <c r="E5" s="125">
        <f>IF(D5=$N$6,1,IF(D5=$N$5,2,IF(D5=$N$4,3,IF(D5=$N$3,4,"n/a"))))</f>
        <v>3</v>
      </c>
      <c r="F5" s="588" t="s">
        <v>273</v>
      </c>
      <c r="G5" s="588"/>
      <c r="H5" s="588"/>
      <c r="I5" s="588"/>
      <c r="J5" s="588"/>
      <c r="K5" s="588"/>
      <c r="L5" s="388"/>
      <c r="N5" s="113" t="s">
        <v>42</v>
      </c>
      <c r="O5" s="109">
        <v>2.5</v>
      </c>
    </row>
    <row r="6" spans="1:15" s="108" customFormat="1" ht="177" customHeight="1" x14ac:dyDescent="0.25">
      <c r="A6" s="559" t="s">
        <v>30</v>
      </c>
      <c r="B6" s="559"/>
      <c r="C6" s="39"/>
      <c r="D6" s="50" t="s">
        <v>42</v>
      </c>
      <c r="E6" s="125">
        <f>IF(D6=$N$6,1,IF(D6=$N$5,2,IF(D6=$N$4,3,IF(D6=$N$3,4,"n/a"))))</f>
        <v>2</v>
      </c>
      <c r="F6" s="588" t="s">
        <v>274</v>
      </c>
      <c r="G6" s="588"/>
      <c r="H6" s="588"/>
      <c r="I6" s="588"/>
      <c r="J6" s="588"/>
      <c r="K6" s="588"/>
      <c r="L6" s="388"/>
      <c r="N6" s="113" t="s">
        <v>79</v>
      </c>
      <c r="O6" s="109">
        <v>1.5</v>
      </c>
    </row>
    <row r="7" spans="1:15" s="108" customFormat="1" ht="78.75" customHeight="1" x14ac:dyDescent="0.25">
      <c r="A7" s="559" t="s">
        <v>187</v>
      </c>
      <c r="B7" s="559"/>
      <c r="C7" s="39"/>
      <c r="D7" s="50" t="s">
        <v>42</v>
      </c>
      <c r="E7" s="125">
        <f>IF(D7=$N$6,1,IF(D7=$N$5,2,IF(D7=$N$4,3,IF(D7=$N$3,4,"n/a"))))</f>
        <v>2</v>
      </c>
      <c r="F7" s="588" t="s">
        <v>275</v>
      </c>
      <c r="G7" s="588"/>
      <c r="H7" s="588"/>
      <c r="I7" s="588"/>
      <c r="J7" s="588"/>
      <c r="K7" s="588"/>
      <c r="L7" s="388"/>
      <c r="N7" s="122" t="s">
        <v>19</v>
      </c>
    </row>
    <row r="8" spans="1:15" s="108" customFormat="1" ht="63.75" customHeight="1" x14ac:dyDescent="0.25">
      <c r="A8" s="559" t="s">
        <v>40</v>
      </c>
      <c r="B8" s="559"/>
      <c r="C8" s="39"/>
      <c r="D8" s="50" t="s">
        <v>5</v>
      </c>
      <c r="E8" s="125">
        <f>IF(D8=$N$6,1,IF(D8=$N$5,2,IF(D8=$N$4,3,IF(D8=$N$3,4,"n/a"))))</f>
        <v>3</v>
      </c>
      <c r="F8" s="588" t="s">
        <v>276</v>
      </c>
      <c r="G8" s="588"/>
      <c r="H8" s="588"/>
      <c r="I8" s="588"/>
      <c r="J8" s="588"/>
      <c r="K8" s="588"/>
      <c r="L8" s="388"/>
      <c r="N8" s="113"/>
    </row>
    <row r="9" spans="1:15" s="108" customFormat="1" ht="90" customHeight="1" thickBot="1" x14ac:dyDescent="0.3">
      <c r="A9" s="558" t="s">
        <v>59</v>
      </c>
      <c r="B9" s="558"/>
      <c r="C9" s="189"/>
      <c r="D9" s="177" t="s">
        <v>5</v>
      </c>
      <c r="E9" s="185">
        <f>IF(D9=$N$6,1,IF(D9=$N$5,2,IF(D9=$N$4,3,IF(D9=$N$3,4,"n/a"))))</f>
        <v>3</v>
      </c>
      <c r="F9" s="544" t="s">
        <v>277</v>
      </c>
      <c r="G9" s="545"/>
      <c r="H9" s="544"/>
      <c r="I9" s="544"/>
      <c r="J9" s="544"/>
      <c r="K9" s="544"/>
      <c r="L9" s="388"/>
      <c r="N9" s="126"/>
    </row>
    <row r="10" spans="1:15" s="108" customFormat="1" ht="61.5" customHeight="1" thickBot="1" x14ac:dyDescent="0.3">
      <c r="A10" s="568"/>
      <c r="B10" s="584"/>
      <c r="C10" s="193" t="s">
        <v>24</v>
      </c>
      <c r="D10" s="92" t="str">
        <f>IF(E10&lt;1.5,$N$6,IF(E10&lt;2.5,$N$5,IF(E10&lt;3.5,$N$4,IF(E10&lt;4.5,$N$3,"n/a"))))</f>
        <v>Substantial</v>
      </c>
      <c r="E10" s="260">
        <f>IF(COUNT(E5:E9)=0,"n/a",AVERAGE(E5:E9))</f>
        <v>2.6</v>
      </c>
      <c r="F10" s="51">
        <f>E10</f>
        <v>2.6</v>
      </c>
      <c r="G10" s="226"/>
      <c r="H10" s="52" t="s">
        <v>23</v>
      </c>
      <c r="I10" s="28" t="s">
        <v>5</v>
      </c>
      <c r="J10" s="93">
        <f>IF(I10=$N$7,"n/a",IF(AND(I10=$N$5,D10=$N$6),1.5,IF(AND(I10=$N$4,D10=$N$5),2.5,IF(AND(I10=$N$3,D10=$N$4),3.5,IF(AND(I10=$N$6,D10=$N$5),1.49,IF(AND(I10=$N$5,D10=$N$4),2.49,IF(AND(I10=$N$4,D10=$N$3),3.49,E10)))))))</f>
        <v>2.6</v>
      </c>
      <c r="K10" s="94" t="s">
        <v>224</v>
      </c>
      <c r="L10" s="389"/>
      <c r="N10" s="122"/>
    </row>
    <row r="11" spans="1:15" s="108" customFormat="1" ht="20.25" customHeight="1" thickBot="1" x14ac:dyDescent="0.3">
      <c r="A11" s="128" t="s">
        <v>28</v>
      </c>
      <c r="B11" s="129"/>
      <c r="C11" s="190"/>
      <c r="D11" s="130"/>
      <c r="E11" s="130"/>
      <c r="F11" s="130"/>
      <c r="G11" s="130"/>
      <c r="H11" s="130"/>
      <c r="I11" s="130"/>
      <c r="J11" s="130"/>
      <c r="K11" s="130"/>
      <c r="L11" s="388"/>
      <c r="N11" s="122"/>
    </row>
    <row r="12" spans="1:15" ht="75" customHeight="1" x14ac:dyDescent="0.25">
      <c r="A12" s="559" t="s">
        <v>188</v>
      </c>
      <c r="B12" s="559"/>
      <c r="C12" s="39"/>
      <c r="D12" s="176" t="s">
        <v>4</v>
      </c>
      <c r="E12" s="187">
        <f>IF(D12=$N$6,1,IF(D12=$N$5,2,IF(D12=$N$4,3,IF(D12=$N$3,4,"n/a"))))</f>
        <v>4</v>
      </c>
      <c r="F12" s="570" t="s">
        <v>278</v>
      </c>
      <c r="G12" s="570"/>
      <c r="H12" s="570"/>
      <c r="I12" s="570"/>
      <c r="J12" s="570"/>
      <c r="K12" s="570"/>
      <c r="L12" s="390" t="s">
        <v>96</v>
      </c>
      <c r="N12" s="122"/>
    </row>
    <row r="13" spans="1:15" ht="32.25" customHeight="1" thickBot="1" x14ac:dyDescent="0.3">
      <c r="A13" s="546" t="s">
        <v>189</v>
      </c>
      <c r="B13" s="546"/>
      <c r="C13" s="194"/>
      <c r="D13" s="192" t="s">
        <v>4</v>
      </c>
      <c r="E13" s="188">
        <f>IF(D13=$N$6,1,IF(D13=$N$5,2,IF(D13=$N$4,3,IF(D13=$N$3,4,"n/a"))))</f>
        <v>4</v>
      </c>
      <c r="F13" s="565" t="s">
        <v>279</v>
      </c>
      <c r="G13" s="511"/>
      <c r="H13" s="511"/>
      <c r="I13" s="511"/>
      <c r="J13" s="511"/>
      <c r="K13" s="549"/>
      <c r="L13" s="390" t="s">
        <v>96</v>
      </c>
    </row>
    <row r="14" spans="1:15" s="111" customFormat="1" ht="28.5" customHeight="1" thickBot="1" x14ac:dyDescent="0.3">
      <c r="A14" s="568"/>
      <c r="B14" s="569"/>
      <c r="C14" s="193" t="s">
        <v>24</v>
      </c>
      <c r="D14" s="29" t="str">
        <f>IF(E14&lt;1.5,$N$6,IF(E14&lt;2.5,$N$5,IF(E14&lt;3.5,$N$4,IF(E14&lt;4.5,$N$3,"n/a"))))</f>
        <v>High</v>
      </c>
      <c r="E14" s="154">
        <f>IF(COUNT(E12:E13)=0,"n/a",AVERAGE(E12:E13))</f>
        <v>4</v>
      </c>
      <c r="F14" s="30">
        <f>E14</f>
        <v>4</v>
      </c>
      <c r="G14" s="226"/>
      <c r="H14" s="31" t="s">
        <v>23</v>
      </c>
      <c r="I14" s="28" t="str">
        <f>D14</f>
        <v>High</v>
      </c>
      <c r="J14" s="32">
        <f>IF(I14=$N$7,"n/a",IF(AND(I14=$N$5,D14=$N$6),1.5,IF(AND(I14=$N$4,D14=$N$5),2.5,IF(AND(I14=$N$3,D14=$N$4),3.5,IF(AND(I14=$N$6,D14=$N$5),1.49,IF(AND(I14=$N$5,D14=$N$4),2.49,IF(AND(I14=$N$4,D14=$N$3),3.49,E14)))))))</f>
        <v>4</v>
      </c>
      <c r="K14" s="191" t="s">
        <v>91</v>
      </c>
      <c r="L14" s="391"/>
      <c r="N14" s="122"/>
    </row>
    <row r="15" spans="1:15" ht="21.75" customHeight="1" x14ac:dyDescent="0.25">
      <c r="A15" s="409" t="s">
        <v>31</v>
      </c>
      <c r="B15" s="128"/>
      <c r="C15" s="128"/>
      <c r="D15" s="128"/>
      <c r="E15" s="128"/>
      <c r="F15" s="128"/>
      <c r="G15" s="128"/>
      <c r="H15" s="128"/>
      <c r="I15" s="128"/>
      <c r="J15" s="128"/>
      <c r="K15" s="128"/>
      <c r="L15" s="392"/>
      <c r="N15" s="122"/>
    </row>
    <row r="16" spans="1:15" ht="107.25" customHeight="1" thickBot="1" x14ac:dyDescent="0.3">
      <c r="A16" s="558" t="s">
        <v>190</v>
      </c>
      <c r="B16" s="558"/>
      <c r="C16" s="194"/>
      <c r="D16" s="177" t="s">
        <v>5</v>
      </c>
      <c r="E16" s="181">
        <f>IF(D16=$N$6,1,IF(D16=$N$5,2,IF(D16=$N$4,3,IF(D16=$N$3,4,"n/a"))))</f>
        <v>3</v>
      </c>
      <c r="F16" s="547" t="s">
        <v>280</v>
      </c>
      <c r="G16" s="511"/>
      <c r="H16" s="548"/>
      <c r="I16" s="548"/>
      <c r="J16" s="511"/>
      <c r="K16" s="549"/>
      <c r="L16" s="392"/>
    </row>
    <row r="17" spans="1:14" s="108" customFormat="1" ht="24.75" customHeight="1" thickBot="1" x14ac:dyDescent="0.3">
      <c r="A17" s="591"/>
      <c r="B17" s="592"/>
      <c r="C17" s="193" t="s">
        <v>24</v>
      </c>
      <c r="D17" s="29" t="str">
        <f>IF(E17&lt;1.5,$N$6,IF(E17&lt;2.5,$N$5,IF(E17&lt;3.5,$N$4,IF(E17&lt;4.5,$N$3,"n/a"))))</f>
        <v>Substantial</v>
      </c>
      <c r="E17" s="154">
        <f>IF(COUNT(E16)=0,"n/a",AVERAGE(E16))</f>
        <v>3</v>
      </c>
      <c r="F17" s="30">
        <f>E17</f>
        <v>3</v>
      </c>
      <c r="G17" s="226"/>
      <c r="H17" s="31" t="s">
        <v>23</v>
      </c>
      <c r="I17" s="28" t="str">
        <f>D17</f>
        <v>Substantial</v>
      </c>
      <c r="J17" s="32">
        <f>IF(I17=$N$7,"n/a",IF(AND(I17=$N$5,D17=$N$6),1.5,IF(AND(I17=$N$4,D17=$N$5),2.5,IF(AND(I17=$N$3,D17=$N$4),3.5,IF(AND(I17=$N$6,D17=$N$5),1.49,IF(AND(I17=$N$5,D17=$N$4),2.49,IF(AND(I17=$N$4,D17=$N$3),3.49,E17)))))))</f>
        <v>3</v>
      </c>
      <c r="K17" s="191" t="s">
        <v>91</v>
      </c>
      <c r="L17" s="388"/>
      <c r="N17" s="110"/>
    </row>
    <row r="18" spans="1:14" s="131" customFormat="1" ht="21" customHeight="1" x14ac:dyDescent="0.25">
      <c r="A18" s="128" t="s">
        <v>69</v>
      </c>
      <c r="B18" s="128"/>
      <c r="C18" s="128"/>
      <c r="D18" s="128"/>
      <c r="E18" s="128"/>
      <c r="F18" s="128"/>
      <c r="G18" s="128"/>
      <c r="H18" s="128"/>
      <c r="I18" s="128"/>
      <c r="J18" s="128"/>
      <c r="K18" s="128"/>
      <c r="L18" s="392"/>
      <c r="N18" s="132"/>
    </row>
    <row r="19" spans="1:14" s="131" customFormat="1" ht="133.5" customHeight="1" x14ac:dyDescent="0.25">
      <c r="A19" s="559" t="s">
        <v>73</v>
      </c>
      <c r="B19" s="559"/>
      <c r="C19" s="39"/>
      <c r="D19" s="50" t="s">
        <v>5</v>
      </c>
      <c r="E19" s="173">
        <f>IF(D19=$N$6,1,IF(D19=$N$5,2,IF(D19=$N$4,3,IF(D19=$N$3,4,"n/a"))))</f>
        <v>3</v>
      </c>
      <c r="F19" s="547" t="s">
        <v>281</v>
      </c>
      <c r="G19" s="548"/>
      <c r="H19" s="548"/>
      <c r="I19" s="548"/>
      <c r="J19" s="548"/>
      <c r="K19" s="549"/>
      <c r="L19" s="390" t="s">
        <v>96</v>
      </c>
      <c r="N19" s="132"/>
    </row>
    <row r="20" spans="1:14" s="131" customFormat="1" ht="92.25" customHeight="1" thickBot="1" x14ac:dyDescent="0.3">
      <c r="A20" s="546" t="s">
        <v>70</v>
      </c>
      <c r="B20" s="546"/>
      <c r="C20" s="194"/>
      <c r="D20" s="186" t="s">
        <v>42</v>
      </c>
      <c r="E20" s="185">
        <f>IF(D20=$N$6,1,IF(D20=$N$5,2,IF(D20=$N$4,3,IF(D20=$N$3,4,"n/a"))))</f>
        <v>2</v>
      </c>
      <c r="F20" s="495" t="s">
        <v>282</v>
      </c>
      <c r="G20" s="511"/>
      <c r="H20" s="496"/>
      <c r="I20" s="496"/>
      <c r="J20" s="496"/>
      <c r="K20" s="497"/>
      <c r="L20" s="393"/>
      <c r="N20" s="132"/>
    </row>
    <row r="21" spans="1:14" s="108" customFormat="1" ht="29.25" customHeight="1" thickBot="1" x14ac:dyDescent="0.3">
      <c r="A21" s="568"/>
      <c r="B21" s="569"/>
      <c r="C21" s="193" t="s">
        <v>24</v>
      </c>
      <c r="D21" s="29" t="str">
        <f>IF(E21&lt;1.5,$N$6,IF(E21&lt;2.5,$N$5,IF(E21&lt;3.5,$N$4,IF(E21&lt;4.5,$N$3,"n/a"))))</f>
        <v>Substantial</v>
      </c>
      <c r="E21" s="154">
        <f>IF(COUNT(E19:E20)=0,"n/a",AVERAGE(E19:E20))</f>
        <v>2.5</v>
      </c>
      <c r="F21" s="30">
        <f>E21</f>
        <v>2.5</v>
      </c>
      <c r="G21" s="226"/>
      <c r="H21" s="31" t="s">
        <v>23</v>
      </c>
      <c r="I21" s="28" t="s">
        <v>5</v>
      </c>
      <c r="J21" s="93">
        <f>IF(I21=$N$7,"n/a",IF(AND(I21=$N$5,D21=$N$6),1.5,IF(AND(I21=$N$4,D21=$N$5),2.5,IF(AND(I21=$N$3,D21=$N$4),3.5,IF(AND(I21=$N$6,D21=$N$5),1.49,IF(AND(I21=$N$5,D21=$N$4),2.49,IF(AND(I21=$N$4,D21=$N$3),3.49,E21)))))))</f>
        <v>2.5</v>
      </c>
      <c r="K21" s="91" t="s">
        <v>225</v>
      </c>
      <c r="L21" s="394"/>
    </row>
    <row r="22" spans="1:14" s="136" customFormat="1" ht="22.5" customHeight="1" thickBot="1" x14ac:dyDescent="0.3">
      <c r="A22" s="133" t="s">
        <v>215</v>
      </c>
      <c r="B22" s="134"/>
      <c r="C22" s="134"/>
      <c r="D22" s="135"/>
      <c r="E22" s="135"/>
      <c r="F22" s="135"/>
      <c r="G22" s="135"/>
      <c r="H22" s="135"/>
      <c r="I22" s="135"/>
      <c r="J22" s="135"/>
      <c r="K22" s="135"/>
      <c r="L22" s="388"/>
    </row>
    <row r="23" spans="1:14" ht="21.75" customHeight="1" thickBot="1" x14ac:dyDescent="0.3">
      <c r="A23" s="137" t="s">
        <v>44</v>
      </c>
      <c r="B23" s="138"/>
      <c r="C23" s="138"/>
      <c r="D23" s="138"/>
      <c r="E23" s="138"/>
      <c r="F23" s="138"/>
      <c r="G23" s="138"/>
      <c r="H23" s="138"/>
      <c r="I23" s="138"/>
      <c r="J23" s="138"/>
      <c r="K23" s="138"/>
      <c r="L23" s="390" t="s">
        <v>96</v>
      </c>
    </row>
    <row r="24" spans="1:14" ht="204" customHeight="1" x14ac:dyDescent="0.25">
      <c r="A24" s="582" t="s">
        <v>45</v>
      </c>
      <c r="B24" s="583"/>
      <c r="C24" s="183"/>
      <c r="D24" s="174" t="s">
        <v>5</v>
      </c>
      <c r="E24" s="184">
        <f>IF(D24=$N$6,1,IF(D24=$N$5,2,IF(D24=$N$4,3,IF(D24=$N$3,4,"n/a"))))</f>
        <v>3</v>
      </c>
      <c r="F24" s="570" t="s">
        <v>283</v>
      </c>
      <c r="G24" s="570"/>
      <c r="H24" s="570"/>
      <c r="I24" s="570"/>
      <c r="J24" s="570"/>
      <c r="K24" s="570"/>
      <c r="L24" s="390" t="s">
        <v>96</v>
      </c>
    </row>
    <row r="25" spans="1:14" ht="95.1" customHeight="1" thickBot="1" x14ac:dyDescent="0.3">
      <c r="A25" s="589" t="s">
        <v>62</v>
      </c>
      <c r="B25" s="590"/>
      <c r="C25" s="195"/>
      <c r="D25" s="175" t="s">
        <v>42</v>
      </c>
      <c r="E25" s="185">
        <f>IF(D25=$N$6,1,IF(D25=$N$5,2,IF(D25=$N$4,3,IF(D25=$N$3,4,"n/a"))))</f>
        <v>2</v>
      </c>
      <c r="F25" s="495" t="s">
        <v>241</v>
      </c>
      <c r="G25" s="496"/>
      <c r="H25" s="496"/>
      <c r="I25" s="496"/>
      <c r="J25" s="496"/>
      <c r="K25" s="497"/>
      <c r="L25" s="392"/>
    </row>
    <row r="26" spans="1:14" ht="35.25" customHeight="1" thickBot="1" x14ac:dyDescent="0.3">
      <c r="A26" s="556"/>
      <c r="B26" s="557"/>
      <c r="C26" s="42" t="s">
        <v>24</v>
      </c>
      <c r="D26" s="29" t="str">
        <f>IF(E26&lt;1.5,"Low",IF(E26&lt;2.5,"Moderate",IF(E26&lt;3.5,"Substantial",IF(E26&lt;4.5,"High","n/a"))))</f>
        <v>Substantial</v>
      </c>
      <c r="E26" s="154">
        <f>IF(COUNT(E24:E25)=0,"n/a",AVERAGE(E24:E25))</f>
        <v>2.5</v>
      </c>
      <c r="F26" s="51">
        <f>E26</f>
        <v>2.5</v>
      </c>
      <c r="G26" s="226"/>
      <c r="H26" s="52" t="s">
        <v>23</v>
      </c>
      <c r="I26" s="28" t="s">
        <v>5</v>
      </c>
      <c r="J26" s="93">
        <f>IF(I26=$N$7,"n/a",IF(AND(I26=$N$5,D26=$N$6),1.5,IF(AND(I26=$N$4,D26=$N$5),2.5,IF(AND(I26=$N$3,D26=$N$4),3.5,IF(AND(I26=$N$6,D26=$N$5),1.49,IF(AND(I26=$N$5,D26=$N$4),2.49,IF(AND(I26=$N$4,D26=$N$3),3.49,E26)))))))</f>
        <v>2.5</v>
      </c>
      <c r="K26" s="338" t="s">
        <v>239</v>
      </c>
      <c r="L26" s="392"/>
    </row>
    <row r="27" spans="1:14" ht="20.25" customHeight="1" thickBot="1" x14ac:dyDescent="0.3">
      <c r="A27" s="139" t="s">
        <v>48</v>
      </c>
      <c r="B27" s="140"/>
      <c r="C27" s="141"/>
      <c r="D27" s="142"/>
      <c r="E27" s="142"/>
      <c r="F27" s="142"/>
      <c r="G27" s="142"/>
      <c r="H27" s="142"/>
      <c r="I27" s="142"/>
      <c r="J27" s="142"/>
      <c r="K27" s="142"/>
      <c r="L27" s="392"/>
    </row>
    <row r="28" spans="1:14" ht="30.75" customHeight="1" x14ac:dyDescent="0.25">
      <c r="A28" s="500" t="s">
        <v>65</v>
      </c>
      <c r="B28" s="501"/>
      <c r="C28" s="43"/>
      <c r="D28" s="176" t="s">
        <v>19</v>
      </c>
      <c r="E28" s="187" t="str">
        <f>IF(D28=$N$6,1,IF(D28=$N$5,2,IF(D28=$N$4,3,IF(D28=$N$3,4,"n/a"))))</f>
        <v>n/a</v>
      </c>
      <c r="F28" s="550" t="s">
        <v>243</v>
      </c>
      <c r="G28" s="551"/>
      <c r="H28" s="551"/>
      <c r="I28" s="551"/>
      <c r="J28" s="551"/>
      <c r="K28" s="552"/>
      <c r="L28" s="392"/>
    </row>
    <row r="29" spans="1:14" ht="120" customHeight="1" x14ac:dyDescent="0.25">
      <c r="A29" s="500" t="s">
        <v>46</v>
      </c>
      <c r="B29" s="501"/>
      <c r="C29" s="43"/>
      <c r="D29" s="50" t="s">
        <v>42</v>
      </c>
      <c r="E29" s="173">
        <f>IF(D29=$N$6,1,IF(D29=$N$5,2,IF(D29=$N$4,3,IF(D29=$N$3,4,"n/a"))))</f>
        <v>2</v>
      </c>
      <c r="F29" s="547" t="s">
        <v>244</v>
      </c>
      <c r="G29" s="548"/>
      <c r="H29" s="548"/>
      <c r="I29" s="548"/>
      <c r="J29" s="548"/>
      <c r="K29" s="549"/>
      <c r="L29" s="392"/>
    </row>
    <row r="30" spans="1:14" s="143" customFormat="1" ht="56.25" customHeight="1" x14ac:dyDescent="0.25">
      <c r="A30" s="500" t="s">
        <v>60</v>
      </c>
      <c r="B30" s="501"/>
      <c r="C30" s="43"/>
      <c r="D30" s="50" t="s">
        <v>19</v>
      </c>
      <c r="E30" s="173" t="str">
        <f>IF(D30=$N$6,1,IF(D30=$N$5,2,IF(D30=$N$4,3,IF(D30=$N$3,4,"n/a"))))</f>
        <v>n/a</v>
      </c>
      <c r="F30" s="494" t="s">
        <v>247</v>
      </c>
      <c r="G30" s="494"/>
      <c r="H30" s="494"/>
      <c r="I30" s="494"/>
      <c r="J30" s="494"/>
      <c r="K30" s="494"/>
      <c r="L30" s="388"/>
    </row>
    <row r="31" spans="1:14" s="136" customFormat="1" ht="36" customHeight="1" thickBot="1" x14ac:dyDescent="0.3">
      <c r="A31" s="563" t="s">
        <v>61</v>
      </c>
      <c r="B31" s="564"/>
      <c r="C31" s="195"/>
      <c r="D31" s="177" t="s">
        <v>19</v>
      </c>
      <c r="E31" s="182" t="str">
        <f>IF(D31=$N$6,1,IF(D31=$N$5,2,IF(D31=$N$4,3,IF(D31=$N$3,4,"n/a"))))</f>
        <v>n/a</v>
      </c>
      <c r="F31" s="565" t="s">
        <v>245</v>
      </c>
      <c r="G31" s="511"/>
      <c r="H31" s="511"/>
      <c r="I31" s="511"/>
      <c r="J31" s="511"/>
      <c r="K31" s="512"/>
      <c r="L31" s="390" t="s">
        <v>96</v>
      </c>
    </row>
    <row r="32" spans="1:14" s="108" customFormat="1" ht="38.1" customHeight="1" thickBot="1" x14ac:dyDescent="0.3">
      <c r="A32" s="198"/>
      <c r="B32" s="199"/>
      <c r="C32" s="42" t="s">
        <v>24</v>
      </c>
      <c r="D32" s="29" t="str">
        <f>IF(E32&lt;1.5,"Low",IF(E32&lt;2.5,"Moderate",IF(E32&lt;3.5,"Substantial",IF(E32&lt;4.5,"High","n/a"))))</f>
        <v>Moderate</v>
      </c>
      <c r="E32" s="154">
        <f>IF(COUNT(E28:E31)=0,"n/a",AVERAGE(E28:E31))</f>
        <v>2</v>
      </c>
      <c r="F32" s="30">
        <f>E32</f>
        <v>2</v>
      </c>
      <c r="G32" s="226"/>
      <c r="H32" s="31" t="s">
        <v>23</v>
      </c>
      <c r="I32" s="28" t="s">
        <v>42</v>
      </c>
      <c r="J32" s="32">
        <f>IF(I32=$N$7,"n/a",IF(AND(I32=$N$5,D32=$N$6),1.5,IF(AND(I32=$N$4,D32=$N$5),2.5,IF(AND(I32=$N$3,D32=$N$4),3.5,IF(AND(I32=$N$6,D32=$N$5),1.49,IF(AND(I32=$N$5,D32=$N$4),2.49,IF(AND(I32=$N$4,D32=$N$3),3.49,E32)))))))</f>
        <v>2</v>
      </c>
      <c r="K32" s="191" t="s">
        <v>246</v>
      </c>
      <c r="L32" s="388"/>
    </row>
    <row r="33" spans="1:12" s="108" customFormat="1" ht="25.5" customHeight="1" thickBot="1" x14ac:dyDescent="0.3">
      <c r="A33" s="196" t="s">
        <v>49</v>
      </c>
      <c r="B33" s="197"/>
      <c r="C33" s="197"/>
      <c r="D33" s="197"/>
      <c r="E33" s="197"/>
      <c r="F33" s="197"/>
      <c r="G33" s="197"/>
      <c r="H33" s="197"/>
      <c r="I33" s="197"/>
      <c r="J33" s="197"/>
      <c r="K33" s="197"/>
      <c r="L33" s="388"/>
    </row>
    <row r="34" spans="1:12" s="108" customFormat="1" ht="73.5" customHeight="1" x14ac:dyDescent="0.25">
      <c r="A34" s="585" t="s">
        <v>50</v>
      </c>
      <c r="B34" s="586"/>
      <c r="C34" s="49"/>
      <c r="D34" s="50" t="s">
        <v>42</v>
      </c>
      <c r="E34" s="125">
        <f>IF(D34=$N$6,1,IF(D34=$N$5,2,IF(D34=$N$4,3,IF(D34=$N$3,4,"n/a"))))</f>
        <v>2</v>
      </c>
      <c r="F34" s="570" t="s">
        <v>284</v>
      </c>
      <c r="G34" s="570"/>
      <c r="H34" s="570"/>
      <c r="I34" s="570"/>
      <c r="J34" s="570"/>
      <c r="K34" s="570"/>
      <c r="L34" s="390" t="s">
        <v>96</v>
      </c>
    </row>
    <row r="35" spans="1:12" s="108" customFormat="1" ht="33" customHeight="1" x14ac:dyDescent="0.25">
      <c r="A35" s="587" t="s">
        <v>51</v>
      </c>
      <c r="B35" s="501"/>
      <c r="C35" s="49"/>
      <c r="D35" s="178" t="s">
        <v>19</v>
      </c>
      <c r="E35" s="125" t="str">
        <f>IF(D35=$N$6,1,IF(D35=$N$5,2,IF(D35=$N$4,3,IF(D35=$N$3,4,"n/a"))))</f>
        <v>n/a</v>
      </c>
      <c r="F35" s="547"/>
      <c r="G35" s="548"/>
      <c r="H35" s="548"/>
      <c r="I35" s="548"/>
      <c r="J35" s="548"/>
      <c r="K35" s="549"/>
      <c r="L35" s="388"/>
    </row>
    <row r="36" spans="1:12" s="108" customFormat="1" ht="120.75" customHeight="1" x14ac:dyDescent="0.25">
      <c r="A36" s="585" t="s">
        <v>67</v>
      </c>
      <c r="B36" s="586"/>
      <c r="C36" s="49"/>
      <c r="D36" s="178" t="s">
        <v>5</v>
      </c>
      <c r="E36" s="125">
        <f>IF(D36=$N$6,1,IF(D36=$N$5,2,IF(D36=$N$4,3,IF(D36=$N$3,4,"n/a"))))</f>
        <v>3</v>
      </c>
      <c r="F36" s="547" t="s">
        <v>248</v>
      </c>
      <c r="G36" s="548"/>
      <c r="H36" s="548"/>
      <c r="I36" s="548"/>
      <c r="J36" s="548"/>
      <c r="K36" s="549"/>
      <c r="L36" s="388"/>
    </row>
    <row r="37" spans="1:12" s="108" customFormat="1" ht="60.75" customHeight="1" thickBot="1" x14ac:dyDescent="0.3">
      <c r="A37" s="576" t="s">
        <v>68</v>
      </c>
      <c r="B37" s="577"/>
      <c r="C37" s="200"/>
      <c r="D37" s="177" t="s">
        <v>19</v>
      </c>
      <c r="E37" s="181" t="str">
        <f>IF(D37=$N$6,1,IF(D37=$N$5,2,IF(D37=$N$4,3,IF(D37=$N$3,4,"n/a"))))</f>
        <v>n/a</v>
      </c>
      <c r="F37" s="578"/>
      <c r="G37" s="494"/>
      <c r="H37" s="494"/>
      <c r="I37" s="494"/>
      <c r="J37" s="494"/>
      <c r="K37" s="579"/>
      <c r="L37" s="388"/>
    </row>
    <row r="38" spans="1:12" s="108" customFormat="1" ht="60" customHeight="1" thickBot="1" x14ac:dyDescent="0.3">
      <c r="A38" s="44"/>
      <c r="B38" s="45"/>
      <c r="C38" s="46" t="s">
        <v>24</v>
      </c>
      <c r="D38" s="29" t="str">
        <f>IF(E38&lt;1.5,"Low",IF(E38&lt;2.5,"Moderate",IF(E38&lt;3.5,"Substantial",IF(E38&lt;4.5,"High","n/a"))))</f>
        <v>Substantial</v>
      </c>
      <c r="E38" s="154">
        <f>IF(COUNT(E34:E37)=0,"n/a",AVERAGE(E34:E37))</f>
        <v>2.5</v>
      </c>
      <c r="F38" s="30">
        <f>E38</f>
        <v>2.5</v>
      </c>
      <c r="G38" s="226"/>
      <c r="H38" s="31" t="s">
        <v>23</v>
      </c>
      <c r="I38" s="28" t="s">
        <v>5</v>
      </c>
      <c r="J38" s="32">
        <f>IF(I38=$N$7,"n/a",IF(AND(I38=$N$5,D38=$N$6),1.5,IF(AND(I38=$N$4,D38=$N$5),2.5,IF(AND(I38=$N$3,D38=$N$4),3.5,IF(AND(I38=$N$6,D38=$N$5),1.49,IF(AND(I38=$N$5,D38=$N$4),2.49,IF(AND(I38=$N$4,D38=$N$3),3.49,E38)))))))</f>
        <v>2.5</v>
      </c>
      <c r="K38" s="191" t="s">
        <v>242</v>
      </c>
      <c r="L38" s="388"/>
    </row>
    <row r="39" spans="1:12" s="131" customFormat="1" ht="22.5" customHeight="1" thickBot="1" x14ac:dyDescent="0.3">
      <c r="A39" s="33" t="s">
        <v>216</v>
      </c>
      <c r="B39" s="34"/>
      <c r="C39" s="35"/>
      <c r="D39" s="37"/>
      <c r="E39" s="37"/>
      <c r="F39" s="36"/>
      <c r="G39" s="144"/>
      <c r="H39" s="37"/>
      <c r="I39" s="37"/>
      <c r="J39" s="36"/>
      <c r="K39" s="145"/>
      <c r="L39" s="392"/>
    </row>
    <row r="40" spans="1:12" s="131" customFormat="1" ht="22.5" customHeight="1" x14ac:dyDescent="0.25">
      <c r="A40" s="146" t="s">
        <v>33</v>
      </c>
      <c r="B40" s="147"/>
      <c r="C40" s="147"/>
      <c r="D40" s="147"/>
      <c r="E40" s="147"/>
      <c r="F40" s="147"/>
      <c r="G40" s="147"/>
      <c r="H40" s="147"/>
      <c r="I40" s="147"/>
      <c r="J40" s="147"/>
      <c r="K40" s="147"/>
      <c r="L40" s="392"/>
    </row>
    <row r="41" spans="1:12" s="108" customFormat="1" ht="131.25" customHeight="1" x14ac:dyDescent="0.25">
      <c r="A41" s="506" t="s">
        <v>41</v>
      </c>
      <c r="B41" s="506"/>
      <c r="C41" s="40"/>
      <c r="D41" s="50" t="s">
        <v>5</v>
      </c>
      <c r="E41" s="173">
        <f>IF(D41=$N$6,1,IF(D41=$N$5,2,IF(D41=$N$4,3,IF(D41=$N$3,4,"n/a"))))</f>
        <v>3</v>
      </c>
      <c r="F41" s="511" t="s">
        <v>285</v>
      </c>
      <c r="G41" s="511"/>
      <c r="H41" s="511"/>
      <c r="I41" s="511"/>
      <c r="J41" s="511"/>
      <c r="K41" s="511"/>
      <c r="L41" s="390" t="s">
        <v>96</v>
      </c>
    </row>
    <row r="42" spans="1:12" s="108" customFormat="1" ht="44.25" customHeight="1" thickBot="1" x14ac:dyDescent="0.3">
      <c r="A42" s="573" t="s">
        <v>139</v>
      </c>
      <c r="B42" s="574"/>
      <c r="C42" s="201"/>
      <c r="D42" s="50" t="s">
        <v>4</v>
      </c>
      <c r="E42" s="173">
        <f>IF(D42=$N$6,1,IF(D42=$N$5,2,IF(D42=$N$4,3,IF(D42=$N$3,4,"n/a"))))</f>
        <v>4</v>
      </c>
      <c r="F42" s="511" t="s">
        <v>226</v>
      </c>
      <c r="G42" s="511"/>
      <c r="H42" s="511"/>
      <c r="I42" s="511"/>
      <c r="J42" s="511"/>
      <c r="K42" s="512"/>
      <c r="L42" s="388"/>
    </row>
    <row r="43" spans="1:12" s="131" customFormat="1" ht="30" customHeight="1" thickBot="1" x14ac:dyDescent="0.3">
      <c r="A43" s="571"/>
      <c r="B43" s="572"/>
      <c r="C43" s="38" t="s">
        <v>24</v>
      </c>
      <c r="D43" s="29" t="str">
        <f>IF(E43&lt;1.5,"Low",IF(E43&lt;2.5,"Moderate",IF(E43&lt;3.5,"Substantial",IF(E43&lt;4.5,"High","n/a"))))</f>
        <v>High</v>
      </c>
      <c r="E43" s="154">
        <f>IF(COUNT(E41:E42)=0,"n/a",AVERAGE(E41:E42))</f>
        <v>3.5</v>
      </c>
      <c r="F43" s="30">
        <f>E43</f>
        <v>3.5</v>
      </c>
      <c r="G43" s="226"/>
      <c r="H43" s="31" t="s">
        <v>23</v>
      </c>
      <c r="I43" s="28" t="str">
        <f>D43</f>
        <v>High</v>
      </c>
      <c r="J43" s="32">
        <f>IF(I43=$N$7,"n/a",IF(AND(I43=$N$5,D43=$N$6),1.5,IF(AND(I43=$N$4,D43=$N$5),2.5,IF(AND(I43=$N$3,D43=$N$4),3.5,IF(AND(I43=$N$6,D43=$N$5),1.49,IF(AND(I43=$N$5,D43=$N$4),2.49,IF(AND(I43=$N$4,D43=$N$3),3.49,E43)))))))</f>
        <v>3.5</v>
      </c>
      <c r="K43" s="202" t="s">
        <v>91</v>
      </c>
      <c r="L43" s="395"/>
    </row>
    <row r="44" spans="1:12" s="131" customFormat="1" ht="18" customHeight="1" thickBot="1" x14ac:dyDescent="0.3">
      <c r="A44" s="148" t="s">
        <v>34</v>
      </c>
      <c r="B44" s="149"/>
      <c r="C44" s="149"/>
      <c r="D44" s="150"/>
      <c r="E44" s="150"/>
      <c r="F44" s="150"/>
      <c r="G44" s="150"/>
      <c r="H44" s="150"/>
      <c r="I44" s="150"/>
      <c r="J44" s="150"/>
      <c r="K44" s="150"/>
      <c r="L44" s="392"/>
    </row>
    <row r="45" spans="1:12" s="136" customFormat="1" ht="75" customHeight="1" x14ac:dyDescent="0.25">
      <c r="A45" s="506" t="s">
        <v>140</v>
      </c>
      <c r="B45" s="601"/>
      <c r="C45" s="40"/>
      <c r="D45" s="50" t="s">
        <v>5</v>
      </c>
      <c r="E45" s="173">
        <f>IF(D45=$N$6,1,IF(D45=$N$5,2,IF(D45=$N$4,3,IF(D45=$N$3,4,"n/a"))))</f>
        <v>3</v>
      </c>
      <c r="F45" s="550" t="s">
        <v>249</v>
      </c>
      <c r="G45" s="551"/>
      <c r="H45" s="551"/>
      <c r="I45" s="551"/>
      <c r="J45" s="551"/>
      <c r="K45" s="552"/>
      <c r="L45" s="388"/>
    </row>
    <row r="46" spans="1:12" s="136" customFormat="1" ht="121.5" customHeight="1" x14ac:dyDescent="0.25">
      <c r="A46" s="575" t="s">
        <v>39</v>
      </c>
      <c r="B46" s="503"/>
      <c r="C46" s="40"/>
      <c r="D46" s="50" t="s">
        <v>42</v>
      </c>
      <c r="E46" s="173">
        <f>IF(D46=$N$6,1,IF(D46=$N$5,2,IF(D46=$N$4,3,IF(D46=$N$3,4,"n/a"))))</f>
        <v>2</v>
      </c>
      <c r="F46" s="554" t="s">
        <v>250</v>
      </c>
      <c r="G46" s="554"/>
      <c r="H46" s="554"/>
      <c r="I46" s="554"/>
      <c r="J46" s="554"/>
      <c r="K46" s="554"/>
      <c r="L46" s="388"/>
    </row>
    <row r="47" spans="1:12" s="108" customFormat="1" ht="76.5" customHeight="1" x14ac:dyDescent="0.25">
      <c r="A47" s="575" t="s">
        <v>142</v>
      </c>
      <c r="B47" s="503"/>
      <c r="C47" s="40"/>
      <c r="D47" s="50" t="s">
        <v>5</v>
      </c>
      <c r="E47" s="173">
        <f>IF(D47=$N$6,1,IF(D47=$N$5,2,IF(D47=$N$4,3,IF(D47=$N$3,4,"n/a"))))</f>
        <v>3</v>
      </c>
      <c r="F47" s="548" t="s">
        <v>286</v>
      </c>
      <c r="G47" s="548"/>
      <c r="H47" s="548"/>
      <c r="I47" s="548"/>
      <c r="J47" s="548"/>
      <c r="K47" s="548"/>
      <c r="L47" s="388"/>
    </row>
    <row r="48" spans="1:12" s="108" customFormat="1" ht="45.75" customHeight="1" thickBot="1" x14ac:dyDescent="0.3">
      <c r="A48" s="573" t="s">
        <v>143</v>
      </c>
      <c r="B48" s="574"/>
      <c r="C48" s="203"/>
      <c r="D48" s="177" t="s">
        <v>5</v>
      </c>
      <c r="E48" s="173">
        <f>IF(D48=$N$6,1,IF(D48=$N$5,2,IF(D48=$N$4,3,IF(D48=$N$3,4,"n/a"))))</f>
        <v>3</v>
      </c>
      <c r="F48" s="495" t="s">
        <v>287</v>
      </c>
      <c r="G48" s="496"/>
      <c r="H48" s="496"/>
      <c r="I48" s="496"/>
      <c r="J48" s="496"/>
      <c r="K48" s="497"/>
      <c r="L48" s="388"/>
    </row>
    <row r="49" spans="1:19" s="131" customFormat="1" ht="50.25" customHeight="1" thickBot="1" x14ac:dyDescent="0.3">
      <c r="A49" s="572"/>
      <c r="B49" s="602"/>
      <c r="C49" s="38" t="s">
        <v>24</v>
      </c>
      <c r="D49" s="29" t="str">
        <f>IF(E49&lt;1.5,"Low",IF(E49&lt;2.5,"Moderate",IF(E49&lt;3.5,"Substantial",IF(E49&lt;4.5,"High","n/a"))))</f>
        <v>Substantial</v>
      </c>
      <c r="E49" s="154">
        <f>IF(COUNT(E45:E48)=0,"n/a",AVERAGE(E45:E48))</f>
        <v>2.75</v>
      </c>
      <c r="F49" s="51">
        <f>E49</f>
        <v>2.75</v>
      </c>
      <c r="G49" s="226"/>
      <c r="H49" s="52" t="s">
        <v>23</v>
      </c>
      <c r="I49" s="337" t="s">
        <v>42</v>
      </c>
      <c r="J49" s="93">
        <f>IF(I49=$N$7,"n/a",IF(AND(I49=$N$5,D49=$N$6),1.5,IF(AND(I49=$N$4,D49=$N$5),2.5,IF(AND(I49=$N$3,D49=$N$4),3.5,IF(AND(I49=$N$6,D49=$N$5),1.49,IF(AND(I49=$N$5,D49=$N$4),2.49,IF(AND(I49=$N$4,D49=$N$3),3.49,E49)))))))</f>
        <v>2.4900000000000002</v>
      </c>
      <c r="K49" s="421" t="s">
        <v>288</v>
      </c>
      <c r="L49" s="392"/>
    </row>
    <row r="50" spans="1:19" s="131" customFormat="1" ht="22.5" customHeight="1" thickBot="1" x14ac:dyDescent="0.3">
      <c r="A50" s="151" t="s">
        <v>146</v>
      </c>
      <c r="B50" s="152"/>
      <c r="C50" s="179"/>
      <c r="D50" s="179"/>
      <c r="E50" s="180"/>
      <c r="F50" s="153"/>
      <c r="G50" s="153"/>
      <c r="H50" s="153"/>
      <c r="I50" s="153"/>
      <c r="J50" s="153"/>
      <c r="K50" s="153"/>
      <c r="L50" s="392"/>
    </row>
    <row r="51" spans="1:19" s="131" customFormat="1" ht="57" customHeight="1" x14ac:dyDescent="0.25">
      <c r="A51" s="515" t="s">
        <v>145</v>
      </c>
      <c r="B51" s="515"/>
      <c r="C51" s="203"/>
      <c r="D51" s="178" t="s">
        <v>42</v>
      </c>
      <c r="E51" s="172">
        <f>IF(D51=$N$6,1,IF(D51=$N$5,2,IF(D51=$N$4,3,IF(D51=$N$3,4,"n/a"))))</f>
        <v>2</v>
      </c>
      <c r="F51" s="550" t="s">
        <v>253</v>
      </c>
      <c r="G51" s="551"/>
      <c r="H51" s="551"/>
      <c r="I51" s="551"/>
      <c r="J51" s="551"/>
      <c r="K51" s="552"/>
      <c r="L51" s="392"/>
    </row>
    <row r="52" spans="1:19" s="131" customFormat="1" ht="74.25" customHeight="1" x14ac:dyDescent="0.25">
      <c r="A52" s="515" t="s">
        <v>141</v>
      </c>
      <c r="B52" s="515"/>
      <c r="C52" s="203"/>
      <c r="D52" s="178" t="s">
        <v>5</v>
      </c>
      <c r="E52" s="172">
        <f>IF(D52=$N$6,1,IF(D52=$N$5,2,IF(D52=$N$4,3,IF(D52=$N$3,4,"n/a"))))</f>
        <v>3</v>
      </c>
      <c r="F52" s="547" t="s">
        <v>251</v>
      </c>
      <c r="G52" s="548"/>
      <c r="H52" s="548"/>
      <c r="I52" s="548"/>
      <c r="J52" s="548"/>
      <c r="K52" s="549"/>
      <c r="L52" s="392"/>
    </row>
    <row r="53" spans="1:19" s="131" customFormat="1" ht="89.25" customHeight="1" x14ac:dyDescent="0.25">
      <c r="A53" s="506" t="s">
        <v>144</v>
      </c>
      <c r="B53" s="506"/>
      <c r="C53" s="40"/>
      <c r="D53" s="178" t="s">
        <v>42</v>
      </c>
      <c r="E53" s="172">
        <f>IF(D53=$N$6,1,IF(D53=$N$5,2,IF(D53=$N$4,3,IF(D53=$N$3,4,"n/a"))))</f>
        <v>2</v>
      </c>
      <c r="F53" s="553" t="s">
        <v>252</v>
      </c>
      <c r="G53" s="554"/>
      <c r="H53" s="554"/>
      <c r="I53" s="554"/>
      <c r="J53" s="554"/>
      <c r="K53" s="555"/>
      <c r="L53" s="392"/>
    </row>
    <row r="54" spans="1:19" s="131" customFormat="1" ht="87" customHeight="1" x14ac:dyDescent="0.25">
      <c r="A54" s="515" t="s">
        <v>147</v>
      </c>
      <c r="B54" s="515"/>
      <c r="C54" s="203"/>
      <c r="D54" s="50" t="s">
        <v>5</v>
      </c>
      <c r="E54" s="181">
        <f>IF(D54=$N$6,1,IF(D54=$N$5,2,IF(D54=$N$4,3,IF(D54=$N$3,4,"n/a"))))</f>
        <v>3</v>
      </c>
      <c r="F54" s="547" t="s">
        <v>254</v>
      </c>
      <c r="G54" s="511"/>
      <c r="H54" s="548"/>
      <c r="I54" s="548"/>
      <c r="J54" s="548"/>
      <c r="K54" s="549"/>
      <c r="L54" s="392"/>
    </row>
    <row r="55" spans="1:19" s="131" customFormat="1" ht="34.5" customHeight="1" thickBot="1" x14ac:dyDescent="0.3">
      <c r="A55" s="506" t="s">
        <v>148</v>
      </c>
      <c r="B55" s="506"/>
      <c r="C55" s="40"/>
      <c r="D55" s="178" t="s">
        <v>5</v>
      </c>
      <c r="E55" s="173">
        <f>IF(D55=$N$6,1,IF(D55=$N$5,2,IF(D55=$N$4,3,IF(D55=$N$3,4,"n/a"))))</f>
        <v>3</v>
      </c>
      <c r="F55" s="548" t="s">
        <v>255</v>
      </c>
      <c r="G55" s="548"/>
      <c r="H55" s="548"/>
      <c r="I55" s="548"/>
      <c r="J55" s="511"/>
      <c r="K55" s="548"/>
      <c r="L55" s="392"/>
    </row>
    <row r="56" spans="1:19" s="136" customFormat="1" ht="62.25" customHeight="1" thickBot="1" x14ac:dyDescent="0.3">
      <c r="A56" s="566"/>
      <c r="B56" s="567"/>
      <c r="C56" s="38" t="s">
        <v>24</v>
      </c>
      <c r="D56" s="29" t="str">
        <f>IF(E56&lt;1.5,"Low",IF(E56&lt;2.5,"Moderate",IF(E56&lt;3.5,"Substantial",IF(E56&lt;4.5,"High","n/a"))))</f>
        <v>Substantial</v>
      </c>
      <c r="E56" s="154">
        <f>IF(COUNT(E51:E55)=0,"n/a",AVERAGE(E51:E55))</f>
        <v>2.6</v>
      </c>
      <c r="F56" s="30">
        <f>E56</f>
        <v>2.6</v>
      </c>
      <c r="G56" s="226"/>
      <c r="H56" s="31" t="s">
        <v>23</v>
      </c>
      <c r="I56" s="28" t="s">
        <v>5</v>
      </c>
      <c r="J56" s="32">
        <f>IF(I56=$N$7,"n/a",IF(AND(I56=$N$5,D56=$N$6),1.5,IF(AND(I56=$N$4,D56=$N$5),2.5,IF(AND(I56=$N$3,D56=$N$4),3.5,IF(AND(I56=$N$6,D56=$N$5),1.49,IF(AND(I56=$N$5,D56=$N$4),2.49,IF(AND(I56=$N$4,D56=$N$3),3.49,E56)))))))</f>
        <v>2.6</v>
      </c>
      <c r="K56" s="91" t="s">
        <v>256</v>
      </c>
      <c r="L56" s="388"/>
    </row>
    <row r="57" spans="1:19" s="108" customFormat="1" ht="19.5" customHeight="1" thickBot="1" x14ac:dyDescent="0.3">
      <c r="A57" s="148" t="s">
        <v>149</v>
      </c>
      <c r="B57" s="155"/>
      <c r="C57" s="204"/>
      <c r="D57" s="156"/>
      <c r="E57" s="156"/>
      <c r="F57" s="156"/>
      <c r="G57" s="156"/>
      <c r="H57" s="156"/>
      <c r="I57" s="156"/>
      <c r="J57" s="156"/>
      <c r="K57" s="156"/>
      <c r="L57" s="388"/>
    </row>
    <row r="58" spans="1:19" s="131" customFormat="1" ht="85.5" customHeight="1" x14ac:dyDescent="0.25">
      <c r="A58" s="506" t="s">
        <v>38</v>
      </c>
      <c r="B58" s="506"/>
      <c r="C58" s="40"/>
      <c r="D58" s="176" t="s">
        <v>42</v>
      </c>
      <c r="E58" s="181">
        <f>IF(D58=$N$6,1,IF(D58=$N$5,2,IF(D58=$N$4,3,IF(D58=$N$3,4,"n/a"))))</f>
        <v>2</v>
      </c>
      <c r="F58" s="560" t="s">
        <v>260</v>
      </c>
      <c r="G58" s="561"/>
      <c r="H58" s="561"/>
      <c r="I58" s="561"/>
      <c r="J58" s="561"/>
      <c r="K58" s="562"/>
      <c r="L58" s="392"/>
    </row>
    <row r="59" spans="1:19" s="131" customFormat="1" ht="32.25" customHeight="1" x14ac:dyDescent="0.25">
      <c r="A59" s="506" t="s">
        <v>35</v>
      </c>
      <c r="B59" s="506"/>
      <c r="C59" s="40"/>
      <c r="D59" s="50" t="s">
        <v>5</v>
      </c>
      <c r="E59" s="125">
        <f>IF(D59=$N$6,1,IF(D59=$N$5,2,IF(D59=$N$4,3,IF(D59=$N$3,4,"n/a"))))</f>
        <v>3</v>
      </c>
      <c r="F59" s="547" t="s">
        <v>257</v>
      </c>
      <c r="G59" s="548"/>
      <c r="H59" s="548"/>
      <c r="I59" s="548"/>
      <c r="J59" s="548"/>
      <c r="K59" s="549"/>
      <c r="L59" s="392"/>
    </row>
    <row r="60" spans="1:19" s="131" customFormat="1" ht="48.75" customHeight="1" x14ac:dyDescent="0.25">
      <c r="A60" s="506" t="s">
        <v>36</v>
      </c>
      <c r="B60" s="506"/>
      <c r="C60" s="40"/>
      <c r="D60" s="50" t="s">
        <v>5</v>
      </c>
      <c r="E60" s="125">
        <f>IF(D60=$N$6,1,IF(D60=$N$5,2,IF(D60=$N$4,3,IF(D60=$N$3,4,"n/a"))))</f>
        <v>3</v>
      </c>
      <c r="F60" s="547" t="s">
        <v>258</v>
      </c>
      <c r="G60" s="548"/>
      <c r="H60" s="548"/>
      <c r="I60" s="548"/>
      <c r="J60" s="548"/>
      <c r="K60" s="549"/>
      <c r="L60" s="396"/>
    </row>
    <row r="61" spans="1:19" s="131" customFormat="1" ht="21" customHeight="1" thickBot="1" x14ac:dyDescent="0.3">
      <c r="A61" s="515" t="s">
        <v>37</v>
      </c>
      <c r="B61" s="515"/>
      <c r="C61" s="203"/>
      <c r="D61" s="186" t="s">
        <v>42</v>
      </c>
      <c r="E61" s="185">
        <f>IF(D61=$N$6,1,IF(D61=$N$5,2,IF(D61=$N$4,3,IF(D61=$N$3,4,"n/a"))))</f>
        <v>2</v>
      </c>
      <c r="F61" s="495" t="s">
        <v>259</v>
      </c>
      <c r="G61" s="496"/>
      <c r="H61" s="496"/>
      <c r="I61" s="496"/>
      <c r="J61" s="496"/>
      <c r="K61" s="497"/>
      <c r="L61" s="392"/>
    </row>
    <row r="62" spans="1:19" s="136" customFormat="1" ht="28.5" customHeight="1" thickBot="1" x14ac:dyDescent="0.3">
      <c r="A62" s="516"/>
      <c r="B62" s="517"/>
      <c r="C62" s="38" t="s">
        <v>24</v>
      </c>
      <c r="D62" s="29" t="str">
        <f>IF(E62&lt;1.5,"Low",IF(E62&lt;2.5,"Moderate",IF(E62&lt;3.5,"Substantial",IF(E62&lt;4.5,"High","n/a"))))</f>
        <v>Substantial</v>
      </c>
      <c r="E62" s="154">
        <f>IF(COUNT(E58:E61)=0,"n/a",AVERAGE(E58:E61))</f>
        <v>2.5</v>
      </c>
      <c r="F62" s="51">
        <f>E62</f>
        <v>2.5</v>
      </c>
      <c r="G62" s="127"/>
      <c r="H62" s="52" t="s">
        <v>23</v>
      </c>
      <c r="I62" s="337" t="s">
        <v>5</v>
      </c>
      <c r="J62" s="93">
        <f>IF(I62=$N$7,"n/a",IF(AND(I62=$N$5,D62=$N$6),1.5,IF(AND(I62=$N$4,D62=$N$5),2.5,IF(AND(I62=$N$3,D62=$N$4),3.5,IF(AND(I62=$N$6,D62=$N$5),1.49,IF(AND(I62=$N$5,D62=$N$4),2.49,IF(AND(I62=$N$4,D62=$N$3),3.49,E62)))))))</f>
        <v>2.5</v>
      </c>
      <c r="K62" s="338" t="s">
        <v>91</v>
      </c>
      <c r="L62" s="388"/>
    </row>
    <row r="63" spans="1:19" s="108" customFormat="1" ht="21.75" customHeight="1" x14ac:dyDescent="0.25">
      <c r="A63" s="208" t="s">
        <v>150</v>
      </c>
      <c r="B63" s="147"/>
      <c r="C63" s="155"/>
      <c r="D63" s="147"/>
      <c r="E63" s="204"/>
      <c r="F63" s="204"/>
      <c r="G63" s="204"/>
      <c r="H63" s="204"/>
      <c r="I63" s="204"/>
      <c r="J63" s="204"/>
      <c r="K63" s="207"/>
      <c r="L63" s="388"/>
    </row>
    <row r="64" spans="1:19" s="157" customFormat="1" ht="76.5" customHeight="1" x14ac:dyDescent="0.25">
      <c r="A64" s="502" t="s">
        <v>151</v>
      </c>
      <c r="B64" s="503"/>
      <c r="C64" s="40"/>
      <c r="D64" s="205" t="s">
        <v>42</v>
      </c>
      <c r="E64" s="206">
        <f>IF(D64=$N$6,1,IF(D64=$N$5,2,IF(D64=$N$4,3,IF(D64=$N$3,4,"n/a"))))</f>
        <v>2</v>
      </c>
      <c r="F64" s="494" t="s">
        <v>289</v>
      </c>
      <c r="G64" s="494"/>
      <c r="H64" s="494"/>
      <c r="I64" s="494"/>
      <c r="J64" s="494"/>
      <c r="K64" s="494"/>
      <c r="L64" s="397"/>
      <c r="S64" s="158"/>
    </row>
    <row r="65" spans="1:19" s="157" customFormat="1" ht="48.75" customHeight="1" thickBot="1" x14ac:dyDescent="0.3">
      <c r="A65" s="507" t="s">
        <v>152</v>
      </c>
      <c r="B65" s="508"/>
      <c r="C65" s="201"/>
      <c r="D65" s="175" t="s">
        <v>5</v>
      </c>
      <c r="E65" s="173">
        <f>IF(D65=$N$6,1,IF(D65=$N$5,2,IF(D65=$N$4,3,IF(D65=$N$3,4,"n/a"))))</f>
        <v>3</v>
      </c>
      <c r="F65" s="495" t="s">
        <v>261</v>
      </c>
      <c r="G65" s="496"/>
      <c r="H65" s="496"/>
      <c r="I65" s="496"/>
      <c r="J65" s="496"/>
      <c r="K65" s="497"/>
      <c r="L65" s="397"/>
      <c r="S65" s="158"/>
    </row>
    <row r="66" spans="1:19" s="157" customFormat="1" ht="30" customHeight="1" thickBot="1" x14ac:dyDescent="0.3">
      <c r="A66" s="504"/>
      <c r="B66" s="505"/>
      <c r="C66" s="38" t="s">
        <v>24</v>
      </c>
      <c r="D66" s="29" t="str">
        <f>IF(E66&lt;1.5,"Low",IF(E66&lt;2.5,"Moderate",IF(E66&lt;3.5,"Substantial",IF(E66&lt;4.5,"High","n/a"))))</f>
        <v>Substantial</v>
      </c>
      <c r="E66" s="154">
        <f>IF(COUNT(E64:E65)=0,"n/a",AVERAGE(E64:E65))</f>
        <v>2.5</v>
      </c>
      <c r="F66" s="51">
        <f>E66</f>
        <v>2.5</v>
      </c>
      <c r="G66" s="226"/>
      <c r="H66" s="52" t="s">
        <v>23</v>
      </c>
      <c r="I66" s="337" t="s">
        <v>42</v>
      </c>
      <c r="J66" s="93">
        <f>IF(I66=$N$7,"n/a",IF(AND(I66=$N$5,D66=$N$6),1.5,IF(AND(I66=$N$4,D66=$N$5),2.5,IF(AND(I66=$N$3,D66=$N$4),3.5,IF(AND(I66=$N$6,D66=$N$5),1.49,IF(AND(I66=$N$5,D66=$N$4),2.49,IF(AND(I66=$N$4,D66=$N$3),3.49,E66)))))))</f>
        <v>2.4900000000000002</v>
      </c>
      <c r="K66" s="339" t="s">
        <v>91</v>
      </c>
      <c r="L66" s="398"/>
      <c r="S66" s="158"/>
    </row>
    <row r="67" spans="1:19" s="161" customFormat="1" ht="24.75" customHeight="1" thickBot="1" x14ac:dyDescent="0.3">
      <c r="A67" s="159" t="s">
        <v>217</v>
      </c>
      <c r="B67" s="160"/>
      <c r="C67" s="218"/>
      <c r="D67" s="218"/>
      <c r="E67" s="218"/>
      <c r="F67" s="218"/>
      <c r="G67" s="218"/>
      <c r="H67" s="218"/>
      <c r="I67" s="218"/>
      <c r="J67" s="218"/>
      <c r="K67" s="219"/>
      <c r="L67" s="390" t="s">
        <v>96</v>
      </c>
      <c r="Q67" s="162"/>
    </row>
    <row r="68" spans="1:19" s="163" customFormat="1" ht="23.25" customHeight="1" x14ac:dyDescent="0.25">
      <c r="A68" s="212" t="s">
        <v>210</v>
      </c>
      <c r="B68" s="213"/>
      <c r="C68" s="215"/>
      <c r="D68" s="216"/>
      <c r="E68" s="216"/>
      <c r="F68" s="216"/>
      <c r="G68" s="216"/>
      <c r="H68" s="216"/>
      <c r="I68" s="216"/>
      <c r="J68" s="216"/>
      <c r="K68" s="217"/>
      <c r="L68" s="397"/>
    </row>
    <row r="69" spans="1:19" s="163" customFormat="1" ht="75.75" customHeight="1" x14ac:dyDescent="0.25">
      <c r="A69" s="529" t="s">
        <v>52</v>
      </c>
      <c r="B69" s="600"/>
      <c r="C69" s="234"/>
      <c r="D69" s="235" t="s">
        <v>5</v>
      </c>
      <c r="E69" s="125">
        <f>IF(D69=$N$6,1,IF(D69=$N$5,2,IF(D69=$N$4,3,IF(D69=$N$3,4,"n/a"))))</f>
        <v>3</v>
      </c>
      <c r="F69" s="524" t="s">
        <v>290</v>
      </c>
      <c r="G69" s="524"/>
      <c r="H69" s="524"/>
      <c r="I69" s="524"/>
      <c r="J69" s="524"/>
      <c r="K69" s="524"/>
      <c r="L69" s="390" t="s">
        <v>96</v>
      </c>
    </row>
    <row r="70" spans="1:19" s="163" customFormat="1" ht="33.75" customHeight="1" thickBot="1" x14ac:dyDescent="0.3">
      <c r="A70" s="509" t="s">
        <v>53</v>
      </c>
      <c r="B70" s="510"/>
      <c r="C70" s="236"/>
      <c r="D70" s="175" t="s">
        <v>5</v>
      </c>
      <c r="E70" s="185">
        <f>IF(D70=$N$6,1,IF(D70=$N$5,2,IF(D70=$N$4,3,IF(D70=$N$3,4,"n/a"))))</f>
        <v>3</v>
      </c>
      <c r="F70" s="518" t="s">
        <v>240</v>
      </c>
      <c r="G70" s="519"/>
      <c r="H70" s="518"/>
      <c r="I70" s="518"/>
      <c r="J70" s="519"/>
      <c r="K70" s="518"/>
      <c r="L70" s="390" t="s">
        <v>96</v>
      </c>
    </row>
    <row r="71" spans="1:19" s="163" customFormat="1" ht="27" customHeight="1" thickBot="1" x14ac:dyDescent="0.3">
      <c r="A71" s="513"/>
      <c r="B71" s="514"/>
      <c r="C71" s="222" t="s">
        <v>24</v>
      </c>
      <c r="D71" s="48" t="str">
        <f>IF(E71&lt;1.5,"Low",IF(E71&lt;2.5,"Moderate",IF(E71&lt;3.5,"Substantial",IF(E71&lt;4.5,"High","n/a"))))</f>
        <v>Substantial</v>
      </c>
      <c r="E71" s="154">
        <f>IF(COUNT(E69:E70)=0,"n/a",AVERAGE(E69:E70))</f>
        <v>3</v>
      </c>
      <c r="F71" s="30">
        <f>E71</f>
        <v>3</v>
      </c>
      <c r="G71" s="226"/>
      <c r="H71" s="31" t="s">
        <v>23</v>
      </c>
      <c r="I71" s="28" t="str">
        <f>D71</f>
        <v>Substantial</v>
      </c>
      <c r="J71" s="32">
        <f>IF(I71=$N$7,"n/a",IF(AND(I71=$N$5,D71=$N$6),1.5,IF(AND(I71=$N$4,D71=$N$5),2.5,IF(AND(I71=$N$3,D71=$N$4),3.5,IF(AND(I71=$N$6,D71=$N$5),1.49,IF(AND(I71=$N$5,D71=$N$4),2.49,IF(AND(I71=$N$4,D71=$N$3),3.49,E71)))))))</f>
        <v>3</v>
      </c>
      <c r="K71" s="191" t="s">
        <v>91</v>
      </c>
      <c r="L71" s="397"/>
    </row>
    <row r="72" spans="1:19" s="163" customFormat="1" ht="20.25" customHeight="1" x14ac:dyDescent="0.25">
      <c r="A72" s="325" t="s">
        <v>43</v>
      </c>
      <c r="B72" s="215"/>
      <c r="C72" s="216"/>
      <c r="D72" s="209"/>
      <c r="E72" s="210"/>
      <c r="F72" s="216"/>
      <c r="G72" s="216"/>
      <c r="H72" s="216"/>
      <c r="I72" s="216"/>
      <c r="J72" s="216"/>
      <c r="K72" s="217"/>
      <c r="L72" s="397"/>
    </row>
    <row r="73" spans="1:19" s="163" customFormat="1" ht="36" customHeight="1" x14ac:dyDescent="0.25">
      <c r="A73" s="498" t="s">
        <v>74</v>
      </c>
      <c r="B73" s="499"/>
      <c r="C73" s="237"/>
      <c r="D73" s="178" t="s">
        <v>42</v>
      </c>
      <c r="E73" s="125">
        <f>IF(D73=$N$6,1,IF(D73=$N$5,2,IF(D73=$N$4,3,IF(D73=$N$3,4,"n/a"))))</f>
        <v>2</v>
      </c>
      <c r="F73" s="605" t="s">
        <v>291</v>
      </c>
      <c r="G73" s="518"/>
      <c r="H73" s="518"/>
      <c r="I73" s="518"/>
      <c r="J73" s="518"/>
      <c r="K73" s="606"/>
      <c r="L73" s="390"/>
    </row>
    <row r="74" spans="1:19" s="163" customFormat="1" ht="75.75" customHeight="1" thickBot="1" x14ac:dyDescent="0.3">
      <c r="A74" s="509" t="s">
        <v>57</v>
      </c>
      <c r="B74" s="510"/>
      <c r="C74" s="238"/>
      <c r="D74" s="177" t="s">
        <v>42</v>
      </c>
      <c r="E74" s="185">
        <f>IF(D74=$N$6,1,IF(D74=$N$5,2,IF(D74=$N$4,3,IF(D74=$N$3,4,"n/a"))))</f>
        <v>2</v>
      </c>
      <c r="F74" s="597" t="s">
        <v>262</v>
      </c>
      <c r="G74" s="598"/>
      <c r="H74" s="598"/>
      <c r="I74" s="598"/>
      <c r="J74" s="598"/>
      <c r="K74" s="618"/>
      <c r="L74" s="390" t="s">
        <v>96</v>
      </c>
    </row>
    <row r="75" spans="1:19" s="163" customFormat="1" ht="25.5" customHeight="1" thickBot="1" x14ac:dyDescent="0.3">
      <c r="A75" s="525"/>
      <c r="B75" s="526"/>
      <c r="C75" s="47" t="s">
        <v>24</v>
      </c>
      <c r="D75" s="29" t="str">
        <f>IF(E75&lt;1.5,"Low",IF(E75&lt;2.5,"Moderate",IF(E75&lt;3.5,"Substantial",IF(E75&lt;4.5,"High","n/a"))))</f>
        <v>Moderate</v>
      </c>
      <c r="E75" s="154">
        <f>IF(COUNT(E73:E74)=0,"n/a",AVERAGE(E73:E74))</f>
        <v>2</v>
      </c>
      <c r="F75" s="51">
        <f>E75</f>
        <v>2</v>
      </c>
      <c r="G75" s="226"/>
      <c r="H75" s="52" t="s">
        <v>23</v>
      </c>
      <c r="I75" s="337" t="s">
        <v>42</v>
      </c>
      <c r="J75" s="93">
        <f>IF(I75=$N$7,"n/a",IF(AND(I75=$N$5,D75=$N$6),1.5,IF(AND(I75=$N$4,D75=$N$5),2.5,IF(AND(I75=$N$3,D75=$N$4),3.5,IF(AND(I75=$N$6,D75=$N$5),1.49,IF(AND(I75=$N$5,D75=$N$4),2.49,IF(AND(I75=$N$4,D75=$N$3),3.49,E75)))))))</f>
        <v>2</v>
      </c>
      <c r="K75" s="94" t="s">
        <v>91</v>
      </c>
      <c r="L75" s="397"/>
    </row>
    <row r="76" spans="1:19" s="163" customFormat="1" ht="21" customHeight="1" x14ac:dyDescent="0.25">
      <c r="A76" s="212" t="s">
        <v>54</v>
      </c>
      <c r="B76" s="213"/>
      <c r="C76" s="209"/>
      <c r="D76" s="209"/>
      <c r="E76" s="209"/>
      <c r="F76" s="209"/>
      <c r="G76" s="209"/>
      <c r="H76" s="209"/>
      <c r="I76" s="209"/>
      <c r="J76" s="209"/>
      <c r="K76" s="211"/>
      <c r="L76" s="397"/>
    </row>
    <row r="77" spans="1:19" s="163" customFormat="1" ht="42" customHeight="1" x14ac:dyDescent="0.25">
      <c r="A77" s="529" t="s">
        <v>55</v>
      </c>
      <c r="B77" s="600"/>
      <c r="C77" s="239"/>
      <c r="D77" s="178" t="s">
        <v>19</v>
      </c>
      <c r="E77" s="125" t="str">
        <f>IF(D77=$N$6,1,IF(D77=$N$5,2,IF(D77=$N$4,3,IF(D77=$N$3,4,"n/a"))))</f>
        <v>n/a</v>
      </c>
      <c r="F77" s="524" t="s">
        <v>264</v>
      </c>
      <c r="G77" s="524"/>
      <c r="H77" s="524"/>
      <c r="I77" s="524"/>
      <c r="J77" s="524"/>
      <c r="K77" s="524"/>
      <c r="L77" s="397"/>
    </row>
    <row r="78" spans="1:19" s="163" customFormat="1" ht="30" customHeight="1" x14ac:dyDescent="0.25">
      <c r="A78" s="529" t="s">
        <v>56</v>
      </c>
      <c r="B78" s="530"/>
      <c r="C78" s="237"/>
      <c r="D78" s="50" t="s">
        <v>19</v>
      </c>
      <c r="E78" s="125" t="str">
        <f>IF(D78=$N$6,1,IF(D78=$N$5,2,IF(D78=$N$4,3,IF(D78=$N$3,4,"n/a"))))</f>
        <v>n/a</v>
      </c>
      <c r="F78" s="518" t="s">
        <v>263</v>
      </c>
      <c r="G78" s="518"/>
      <c r="H78" s="518"/>
      <c r="I78" s="518"/>
      <c r="J78" s="518"/>
      <c r="K78" s="518"/>
      <c r="L78" s="390" t="s">
        <v>96</v>
      </c>
    </row>
    <row r="79" spans="1:19" s="163" customFormat="1" ht="24" customHeight="1" thickBot="1" x14ac:dyDescent="0.3">
      <c r="A79" s="529" t="s">
        <v>75</v>
      </c>
      <c r="B79" s="530"/>
      <c r="C79" s="240"/>
      <c r="D79" s="177" t="s">
        <v>19</v>
      </c>
      <c r="E79" s="185" t="str">
        <f>IF(D79=$N$6,1,IF(D79=$N$5,2,IF(D79=$N$4,3,IF(D79=$N$3,4,"n/a"))))</f>
        <v>n/a</v>
      </c>
      <c r="F79" s="518" t="s">
        <v>265</v>
      </c>
      <c r="G79" s="519"/>
      <c r="H79" s="518"/>
      <c r="I79" s="518"/>
      <c r="J79" s="519"/>
      <c r="K79" s="518"/>
      <c r="L79" s="390" t="s">
        <v>96</v>
      </c>
    </row>
    <row r="80" spans="1:19" s="163" customFormat="1" ht="27.75" customHeight="1" thickBot="1" x14ac:dyDescent="0.3">
      <c r="A80" s="525"/>
      <c r="B80" s="526"/>
      <c r="C80" s="47" t="s">
        <v>24</v>
      </c>
      <c r="D80" s="29" t="str">
        <f>IF(E80&lt;1.5,"Low",IF(E80&lt;2.5,"Moderate",IF(E80&lt;3.5,"Substantial",IF(E80&lt;4.5,"High","n/a"))))</f>
        <v>n/a</v>
      </c>
      <c r="E80" s="154" t="str">
        <f>IF(COUNT(E77:E79)=0,"n/a",AVERAGE(E77:E79))</f>
        <v>n/a</v>
      </c>
      <c r="F80" s="30" t="str">
        <f>E80</f>
        <v>n/a</v>
      </c>
      <c r="G80" s="226"/>
      <c r="H80" s="31" t="s">
        <v>23</v>
      </c>
      <c r="I80" s="28" t="str">
        <f>D80</f>
        <v>n/a</v>
      </c>
      <c r="J80" s="32" t="str">
        <f>IF(I80=$N$7,"n/a",IF(AND(I80=$N$5,D80=$N$6),1.5,IF(AND(I80=$N$4,D80=$N$5),2.5,IF(AND(I80=$N$3,D80=$N$4),3.5,IF(AND(I80=$N$6,D80=$N$5),1.49,IF(AND(I80=$N$5,D80=$N$4),2.49,IF(AND(I80=$N$4,D80=$N$3),3.49,E80)))))))</f>
        <v>n/a</v>
      </c>
      <c r="K80" s="91" t="s">
        <v>91</v>
      </c>
      <c r="L80" s="397"/>
    </row>
    <row r="81" spans="1:17" s="163" customFormat="1" ht="21" customHeight="1" x14ac:dyDescent="0.25">
      <c r="A81" s="214" t="s">
        <v>58</v>
      </c>
      <c r="B81" s="209"/>
      <c r="C81" s="209"/>
      <c r="D81" s="209"/>
      <c r="E81" s="209"/>
      <c r="F81" s="209"/>
      <c r="G81" s="209"/>
      <c r="H81" s="209"/>
      <c r="I81" s="209"/>
      <c r="J81" s="209"/>
      <c r="K81" s="211"/>
      <c r="L81" s="397"/>
    </row>
    <row r="82" spans="1:17" s="163" customFormat="1" ht="63" customHeight="1" x14ac:dyDescent="0.25">
      <c r="A82" s="529" t="s">
        <v>77</v>
      </c>
      <c r="B82" s="600"/>
      <c r="C82" s="239"/>
      <c r="D82" s="178" t="s">
        <v>42</v>
      </c>
      <c r="E82" s="125">
        <f>IF(D82=$N$6,1,IF(D82=$N$5,2,IF(D82=$N$4,3,IF(D82=$N$3,4,"n/a"))))</f>
        <v>2</v>
      </c>
      <c r="F82" s="524" t="s">
        <v>266</v>
      </c>
      <c r="G82" s="524"/>
      <c r="H82" s="524"/>
      <c r="I82" s="524"/>
      <c r="J82" s="524"/>
      <c r="K82" s="524"/>
      <c r="L82" s="397"/>
    </row>
    <row r="83" spans="1:17" s="163" customFormat="1" ht="27.75" customHeight="1" thickBot="1" x14ac:dyDescent="0.3">
      <c r="A83" s="509" t="s">
        <v>78</v>
      </c>
      <c r="B83" s="510"/>
      <c r="C83" s="240"/>
      <c r="D83" s="177" t="s">
        <v>19</v>
      </c>
      <c r="E83" s="185" t="str">
        <f>IF(D83=$N$6,1,IF(D83=$N$5,2,IF(D83=$N$4,3,IF(D83=$N$3,4,"n/a"))))</f>
        <v>n/a</v>
      </c>
      <c r="F83" s="597" t="s">
        <v>267</v>
      </c>
      <c r="G83" s="598"/>
      <c r="H83" s="598"/>
      <c r="I83" s="598"/>
      <c r="J83" s="598"/>
      <c r="K83" s="599"/>
      <c r="L83" s="390" t="s">
        <v>96</v>
      </c>
      <c r="Q83" s="164"/>
    </row>
    <row r="84" spans="1:17" s="163" customFormat="1" ht="26.25" customHeight="1" thickBot="1" x14ac:dyDescent="0.3">
      <c r="A84" s="220"/>
      <c r="B84" s="221"/>
      <c r="C84" s="222" t="s">
        <v>24</v>
      </c>
      <c r="D84" s="29" t="str">
        <f>IF(E84&lt;1.5,"Low",IF(E84&lt;2.5,"Moderate",IF(E84&lt;3.5,"Substantial",IF(E84&lt;4.5,"High","n/a"))))</f>
        <v>Moderate</v>
      </c>
      <c r="E84" s="154">
        <f>IF(COUNT(E82:E83)=0,"n/a",AVERAGE(E82:E83))</f>
        <v>2</v>
      </c>
      <c r="F84" s="51">
        <f>E84</f>
        <v>2</v>
      </c>
      <c r="G84" s="227"/>
      <c r="H84" s="336" t="s">
        <v>23</v>
      </c>
      <c r="I84" s="337" t="str">
        <f>D84</f>
        <v>Moderate</v>
      </c>
      <c r="J84" s="93">
        <f>IF(I84=$N$7,"n/a",IF(AND(I84=$N$5,D84=$N$6),1.5,IF(AND(I84=$N$4,D84=$N$5),2.5,IF(AND(I84=$N$3,D84=$N$4),3.5,IF(AND(I84=$N$6,D84=$N$5),1.49,IF(AND(I84=$N$5,D84=$N$4),2.49,IF(AND(I84=$N$4,D84=$N$3),3.49,E84)))))))</f>
        <v>2</v>
      </c>
      <c r="K84" s="338" t="s">
        <v>91</v>
      </c>
      <c r="L84" s="397"/>
      <c r="Q84" s="165"/>
    </row>
    <row r="85" spans="1:17" s="163" customFormat="1" ht="26.25" customHeight="1" thickBot="1" x14ac:dyDescent="0.3">
      <c r="A85" s="301" t="s">
        <v>218</v>
      </c>
      <c r="B85" s="300"/>
      <c r="C85" s="300"/>
      <c r="D85" s="300"/>
      <c r="E85" s="300"/>
      <c r="F85" s="300"/>
      <c r="G85" s="300"/>
      <c r="H85" s="300"/>
      <c r="I85" s="300"/>
      <c r="J85" s="300"/>
      <c r="K85" s="300"/>
      <c r="L85" s="397"/>
      <c r="Q85" s="165"/>
    </row>
    <row r="86" spans="1:17" s="163" customFormat="1" ht="21.75" customHeight="1" x14ac:dyDescent="0.25">
      <c r="A86" s="406" t="s">
        <v>174</v>
      </c>
      <c r="B86" s="302"/>
      <c r="C86" s="302"/>
      <c r="D86" s="302"/>
      <c r="E86" s="302"/>
      <c r="F86" s="302"/>
      <c r="G86" s="302"/>
      <c r="H86" s="302"/>
      <c r="I86" s="302"/>
      <c r="J86" s="302"/>
      <c r="K86" s="303"/>
      <c r="L86" s="397"/>
      <c r="Q86" s="165"/>
    </row>
    <row r="87" spans="1:17" s="163" customFormat="1" ht="90" customHeight="1" x14ac:dyDescent="0.25">
      <c r="A87" s="537" t="s">
        <v>153</v>
      </c>
      <c r="B87" s="538"/>
      <c r="C87" s="304"/>
      <c r="D87" s="235" t="s">
        <v>4</v>
      </c>
      <c r="E87" s="223">
        <f>IF(D87=$N$6,1,IF(D87=$N$5,2,IF(D87=$N$4,3,IF(D87=$N$3,4,"n/a"))))</f>
        <v>4</v>
      </c>
      <c r="F87" s="524" t="s">
        <v>292</v>
      </c>
      <c r="G87" s="524"/>
      <c r="H87" s="524"/>
      <c r="I87" s="524"/>
      <c r="J87" s="524"/>
      <c r="K87" s="524"/>
      <c r="L87" s="397"/>
      <c r="Q87" s="165"/>
    </row>
    <row r="88" spans="1:17" s="163" customFormat="1" ht="120.75" customHeight="1" x14ac:dyDescent="0.25">
      <c r="A88" s="537" t="s">
        <v>154</v>
      </c>
      <c r="B88" s="538"/>
      <c r="C88" s="304"/>
      <c r="D88" s="235" t="s">
        <v>42</v>
      </c>
      <c r="E88" s="223">
        <f>IF(D88=$N$6,1,IF(D88=$N$5,2,IF(D88=$N$4,3,IF(D88=$N$3,4,"n/a"))))</f>
        <v>2</v>
      </c>
      <c r="F88" s="524" t="s">
        <v>293</v>
      </c>
      <c r="G88" s="524"/>
      <c r="H88" s="524"/>
      <c r="I88" s="524"/>
      <c r="J88" s="524"/>
      <c r="K88" s="524"/>
      <c r="L88" s="390" t="s">
        <v>96</v>
      </c>
      <c r="Q88" s="165"/>
    </row>
    <row r="89" spans="1:17" s="163" customFormat="1" ht="93" customHeight="1" x14ac:dyDescent="0.25">
      <c r="A89" s="537" t="s">
        <v>155</v>
      </c>
      <c r="B89" s="538"/>
      <c r="C89" s="304"/>
      <c r="D89" s="235" t="s">
        <v>42</v>
      </c>
      <c r="E89" s="223">
        <f>IF(D89=$N$6,1,IF(D89=$N$5,2,IF(D89=$N$4,3,IF(D89=$N$3,4,"n/a"))))</f>
        <v>2</v>
      </c>
      <c r="F89" s="524" t="s">
        <v>294</v>
      </c>
      <c r="G89" s="524"/>
      <c r="H89" s="524"/>
      <c r="I89" s="524"/>
      <c r="J89" s="524"/>
      <c r="K89" s="524"/>
      <c r="L89" s="397"/>
      <c r="Q89" s="165"/>
    </row>
    <row r="90" spans="1:17" s="163" customFormat="1" ht="105.75" customHeight="1" thickBot="1" x14ac:dyDescent="0.3">
      <c r="A90" s="537" t="s">
        <v>175</v>
      </c>
      <c r="B90" s="538"/>
      <c r="C90" s="304"/>
      <c r="D90" s="235" t="s">
        <v>5</v>
      </c>
      <c r="E90" s="223">
        <f>IF(D90=$N$6,1,IF(D90=$N$5,2,IF(D90=$N$4,3,IF(D90=$N$3,4,"n/a"))))</f>
        <v>3</v>
      </c>
      <c r="F90" s="524" t="s">
        <v>295</v>
      </c>
      <c r="G90" s="524"/>
      <c r="H90" s="524"/>
      <c r="I90" s="524"/>
      <c r="J90" s="539"/>
      <c r="K90" s="524"/>
      <c r="L90" s="397"/>
      <c r="Q90" s="165"/>
    </row>
    <row r="91" spans="1:17" s="163" customFormat="1" ht="62.1" customHeight="1" thickBot="1" x14ac:dyDescent="0.3">
      <c r="A91" s="542"/>
      <c r="B91" s="543"/>
      <c r="C91" s="305" t="s">
        <v>24</v>
      </c>
      <c r="D91" s="29" t="str">
        <f>IF(E91&lt;1.5,"Low",IF(E91&lt;2.5,"Moderate",IF(E91&lt;3.5,"Substantial",IF(E91&lt;4.5,"High","n/a"))))</f>
        <v>Substantial</v>
      </c>
      <c r="E91" s="154">
        <f>IF(COUNT(E87:E90)=0,"n/a",AVERAGE(E87:E90))</f>
        <v>2.75</v>
      </c>
      <c r="F91" s="30">
        <f>E91</f>
        <v>2.75</v>
      </c>
      <c r="G91" s="227"/>
      <c r="H91" s="53" t="s">
        <v>23</v>
      </c>
      <c r="I91" s="28" t="s">
        <v>42</v>
      </c>
      <c r="J91" s="32">
        <f>IF(I91=$N$7,"n/a",IF(AND(I91=$N$5,D91=$N$6),1.5,IF(AND(I91=$N$4,D91=$N$5),2.5,IF(AND(I91=$N$3,D91=$N$4),3.5,IF(AND(I91=$N$6,D91=$N$5),1.49,IF(AND(I91=$N$5,D91=$N$4),2.49,IF(AND(I91=$N$4,D91=$N$3),3.49,E91)))))))</f>
        <v>2.4900000000000002</v>
      </c>
      <c r="K91" s="422" t="s">
        <v>296</v>
      </c>
      <c r="L91" s="397"/>
      <c r="Q91" s="165"/>
    </row>
    <row r="92" spans="1:17" s="163" customFormat="1" ht="21" customHeight="1" x14ac:dyDescent="0.25">
      <c r="A92" s="406" t="s">
        <v>166</v>
      </c>
      <c r="B92" s="302"/>
      <c r="C92" s="302"/>
      <c r="D92" s="302"/>
      <c r="E92" s="302"/>
      <c r="F92" s="302"/>
      <c r="G92" s="302"/>
      <c r="H92" s="302"/>
      <c r="I92" s="302"/>
      <c r="J92" s="302"/>
      <c r="K92" s="303"/>
      <c r="L92" s="397"/>
      <c r="Q92" s="165"/>
    </row>
    <row r="93" spans="1:17" s="163" customFormat="1" ht="177" customHeight="1" x14ac:dyDescent="0.25">
      <c r="A93" s="537" t="s">
        <v>167</v>
      </c>
      <c r="B93" s="538"/>
      <c r="C93" s="304"/>
      <c r="D93" s="178" t="s">
        <v>42</v>
      </c>
      <c r="E93" s="223">
        <f>IF(D93=$N$6,1,IF(D93=$N$5,2,IF(D93=$N$4,3,IF(D93=$N$3,4,"n/a"))))</f>
        <v>2</v>
      </c>
      <c r="F93" s="524" t="s">
        <v>297</v>
      </c>
      <c r="G93" s="524"/>
      <c r="H93" s="524"/>
      <c r="I93" s="524"/>
      <c r="J93" s="524"/>
      <c r="K93" s="524"/>
      <c r="L93" s="397"/>
      <c r="Q93" s="165"/>
    </row>
    <row r="94" spans="1:17" s="163" customFormat="1" ht="148.5" customHeight="1" thickBot="1" x14ac:dyDescent="0.3">
      <c r="A94" s="611" t="s">
        <v>177</v>
      </c>
      <c r="B94" s="612"/>
      <c r="C94" s="306"/>
      <c r="D94" s="177" t="s">
        <v>42</v>
      </c>
      <c r="E94" s="185">
        <f>IF(D94=$N$6,1,IF(D94=$N$5,2,IF(D94=$N$4,3,IF(D94=$N$3,4,"n/a"))))</f>
        <v>2</v>
      </c>
      <c r="F94" s="609" t="s">
        <v>236</v>
      </c>
      <c r="G94" s="610"/>
      <c r="H94" s="610"/>
      <c r="I94" s="610"/>
      <c r="J94" s="610"/>
      <c r="K94" s="608"/>
      <c r="L94" s="390" t="s">
        <v>96</v>
      </c>
      <c r="Q94" s="165"/>
    </row>
    <row r="95" spans="1:17" s="163" customFormat="1" ht="26.25" customHeight="1" thickBot="1" x14ac:dyDescent="0.3">
      <c r="A95" s="613"/>
      <c r="B95" s="614"/>
      <c r="C95" s="305" t="s">
        <v>24</v>
      </c>
      <c r="D95" s="29" t="str">
        <f>IF(E95&lt;1.5,"Low",IF(E95&lt;2.5,"Moderate",IF(E95&lt;3.5,"Substantial",IF(E95&lt;4.5,"High","n/a"))))</f>
        <v>Moderate</v>
      </c>
      <c r="E95" s="154">
        <f>IF(COUNT(E93:E94)=0,"n/a",AVERAGE(E93:E94))</f>
        <v>2</v>
      </c>
      <c r="F95" s="30">
        <f>E95</f>
        <v>2</v>
      </c>
      <c r="G95" s="226"/>
      <c r="H95" s="31" t="s">
        <v>23</v>
      </c>
      <c r="I95" s="28" t="s">
        <v>42</v>
      </c>
      <c r="J95" s="32">
        <f>IF(I95=$N$7,"n/a",IF(AND(I95=$N$5,D95=$N$6),1.5,IF(AND(I95=$N$4,D95=$N$5),2.5,IF(AND(I95=$N$3,D95=$N$4),3.5,IF(AND(I95=$N$6,D95=$N$5),1.49,IF(AND(I95=$N$5,D95=$N$4),2.49,IF(AND(I95=$N$4,D95=$N$3),3.49,E95)))))))</f>
        <v>2</v>
      </c>
      <c r="K95" s="91" t="s">
        <v>91</v>
      </c>
      <c r="L95" s="397"/>
      <c r="Q95" s="165"/>
    </row>
    <row r="96" spans="1:17" s="163" customFormat="1" ht="21" customHeight="1" x14ac:dyDescent="0.25">
      <c r="A96" s="406" t="s">
        <v>157</v>
      </c>
      <c r="B96" s="302"/>
      <c r="C96" s="302"/>
      <c r="D96" s="302"/>
      <c r="E96" s="302"/>
      <c r="F96" s="302"/>
      <c r="G96" s="302"/>
      <c r="H96" s="302"/>
      <c r="I96" s="302"/>
      <c r="J96" s="302"/>
      <c r="K96" s="303"/>
      <c r="L96" s="397"/>
      <c r="Q96" s="165"/>
    </row>
    <row r="97" spans="1:17" s="163" customFormat="1" ht="119.25" customHeight="1" x14ac:dyDescent="0.25">
      <c r="A97" s="537" t="s">
        <v>158</v>
      </c>
      <c r="B97" s="538"/>
      <c r="C97" s="307"/>
      <c r="D97" s="178" t="s">
        <v>42</v>
      </c>
      <c r="E97" s="125">
        <f>IF(D97=$N$6,1,IF(D97=$N$5,2,IF(D97=$N$4,3,IF(D97=$N$3,4,"n/a"))))</f>
        <v>2</v>
      </c>
      <c r="F97" s="524" t="s">
        <v>298</v>
      </c>
      <c r="G97" s="524"/>
      <c r="H97" s="524"/>
      <c r="I97" s="524"/>
      <c r="J97" s="524"/>
      <c r="K97" s="524"/>
      <c r="L97" s="390" t="s">
        <v>96</v>
      </c>
      <c r="Q97" s="165"/>
    </row>
    <row r="98" spans="1:17" s="163" customFormat="1" ht="61.5" customHeight="1" x14ac:dyDescent="0.25">
      <c r="A98" s="611" t="s">
        <v>159</v>
      </c>
      <c r="B98" s="615"/>
      <c r="C98" s="307"/>
      <c r="D98" s="50" t="s">
        <v>19</v>
      </c>
      <c r="E98" s="125" t="str">
        <f>IF(D98=$N$6,1,IF(D98=$N$5,2,IF(D98=$N$4,3,IF(D98=$N$3,4,"n/a"))))</f>
        <v>n/a</v>
      </c>
      <c r="F98" s="605" t="s">
        <v>237</v>
      </c>
      <c r="G98" s="518"/>
      <c r="H98" s="518"/>
      <c r="I98" s="518"/>
      <c r="J98" s="518"/>
      <c r="K98" s="606"/>
      <c r="L98" s="390" t="s">
        <v>96</v>
      </c>
      <c r="P98" s="323"/>
      <c r="Q98" s="165"/>
    </row>
    <row r="99" spans="1:17" s="163" customFormat="1" ht="31.5" customHeight="1" thickBot="1" x14ac:dyDescent="0.3">
      <c r="A99" s="616" t="s">
        <v>160</v>
      </c>
      <c r="B99" s="617"/>
      <c r="C99" s="308"/>
      <c r="D99" s="298" t="s">
        <v>42</v>
      </c>
      <c r="E99" s="299">
        <f>IF(D99=$N$6,1,IF(D99=$N$5,2,IF(D99=$N$4,3,IF(D99=$N$3,4,"n/a"))))</f>
        <v>2</v>
      </c>
      <c r="F99" s="607" t="s">
        <v>238</v>
      </c>
      <c r="G99" s="519"/>
      <c r="H99" s="519"/>
      <c r="I99" s="519"/>
      <c r="J99" s="519"/>
      <c r="K99" s="608"/>
      <c r="L99" s="397"/>
      <c r="P99" s="323"/>
      <c r="Q99" s="165"/>
    </row>
    <row r="100" spans="1:17" s="163" customFormat="1" ht="26.25" customHeight="1" thickBot="1" x14ac:dyDescent="0.3">
      <c r="A100" s="603"/>
      <c r="B100" s="604"/>
      <c r="C100" s="305" t="s">
        <v>24</v>
      </c>
      <c r="D100" s="29" t="str">
        <f>IF(E100&lt;1.5,"Low",IF(E100&lt;2.5,"Moderate",IF(E100&lt;3.5,"Substantial",IF(E100&lt;4.5,"High","n/a"))))</f>
        <v>Moderate</v>
      </c>
      <c r="E100" s="154">
        <f>IF(COUNT(E97:E99)=0,"n/a",AVERAGE(E97:E99))</f>
        <v>2</v>
      </c>
      <c r="F100" s="30">
        <f>E100</f>
        <v>2</v>
      </c>
      <c r="G100" s="226"/>
      <c r="H100" s="31" t="s">
        <v>23</v>
      </c>
      <c r="I100" s="28" t="s">
        <v>42</v>
      </c>
      <c r="J100" s="32">
        <f>IF(I100=$N$7,"n/a",IF(AND(I100=$N$5,D100=$N$6),1.5,IF(AND(I100=$N$4,D100=$N$5),2.5,IF(AND(I100=$N$3,D100=$N$4),3.5,IF(AND(I100=$N$6,D100=$N$5),1.49,IF(AND(I100=$N$5,D100=$N$4),2.49,IF(AND(I100=$N$4,D100=$N$3),3.49,E100)))))))</f>
        <v>2</v>
      </c>
      <c r="K100" s="91" t="s">
        <v>91</v>
      </c>
      <c r="L100" s="397"/>
      <c r="P100" s="323"/>
      <c r="Q100" s="165"/>
    </row>
    <row r="101" spans="1:17" s="163" customFormat="1" ht="23.25" customHeight="1" thickBot="1" x14ac:dyDescent="0.3">
      <c r="A101" s="166" t="s">
        <v>219</v>
      </c>
      <c r="B101" s="167"/>
      <c r="C101" s="167"/>
      <c r="D101" s="167"/>
      <c r="E101" s="167"/>
      <c r="F101" s="167"/>
      <c r="G101" s="167"/>
      <c r="H101" s="167"/>
      <c r="I101" s="167"/>
      <c r="J101" s="167"/>
      <c r="K101" s="167"/>
      <c r="L101" s="397"/>
      <c r="M101" s="165"/>
    </row>
    <row r="102" spans="1:17" s="163" customFormat="1" ht="20.25" customHeight="1" x14ac:dyDescent="0.25">
      <c r="A102" s="407" t="s">
        <v>162</v>
      </c>
      <c r="B102" s="224"/>
      <c r="C102" s="224"/>
      <c r="D102" s="224"/>
      <c r="E102" s="224"/>
      <c r="F102" s="224"/>
      <c r="G102" s="224"/>
      <c r="H102" s="224"/>
      <c r="I102" s="224"/>
      <c r="J102" s="224"/>
      <c r="K102" s="225"/>
      <c r="L102" s="397"/>
    </row>
    <row r="103" spans="1:17" s="163" customFormat="1" ht="76.5" customHeight="1" x14ac:dyDescent="0.25">
      <c r="A103" s="522" t="s">
        <v>180</v>
      </c>
      <c r="B103" s="523"/>
      <c r="C103" s="241"/>
      <c r="D103" s="235" t="s">
        <v>5</v>
      </c>
      <c r="E103" s="223">
        <f>IF(D103=$N$6,1,IF(D103=$N$5,2,IF(D103=$N$4,3,IF(D103=$N$3,4,"n/a"))))</f>
        <v>3</v>
      </c>
      <c r="F103" s="524" t="s">
        <v>233</v>
      </c>
      <c r="G103" s="524"/>
      <c r="H103" s="524"/>
      <c r="I103" s="524"/>
      <c r="J103" s="524"/>
      <c r="K103" s="524"/>
      <c r="L103" s="390" t="s">
        <v>96</v>
      </c>
      <c r="Q103" s="165"/>
    </row>
    <row r="104" spans="1:17" s="163" customFormat="1" ht="62.25" customHeight="1" x14ac:dyDescent="0.25">
      <c r="A104" s="593" t="s">
        <v>181</v>
      </c>
      <c r="B104" s="594"/>
      <c r="C104" s="242"/>
      <c r="D104" s="205" t="s">
        <v>5</v>
      </c>
      <c r="E104" s="125">
        <f>IF(D104=$N$6,1,IF(D104=$N$5,2,IF(D104=$N$4,3,IF(D104=$N$3,4,"n/a"))))</f>
        <v>3</v>
      </c>
      <c r="F104" s="518" t="s">
        <v>234</v>
      </c>
      <c r="G104" s="518"/>
      <c r="H104" s="518"/>
      <c r="I104" s="518"/>
      <c r="J104" s="518"/>
      <c r="K104" s="518"/>
      <c r="L104" s="390" t="s">
        <v>96</v>
      </c>
      <c r="Q104" s="168"/>
    </row>
    <row r="105" spans="1:17" ht="91.5" customHeight="1" thickBot="1" x14ac:dyDescent="0.3">
      <c r="A105" s="535" t="s">
        <v>182</v>
      </c>
      <c r="B105" s="536"/>
      <c r="C105" s="243"/>
      <c r="D105" s="175" t="s">
        <v>42</v>
      </c>
      <c r="E105" s="185">
        <f>IF(D105=$N$6,1,IF(D105=$N$5,2,IF(D105=$N$4,3,IF(D105=$N$3,4,"n/a"))))</f>
        <v>2</v>
      </c>
      <c r="F105" s="518" t="s">
        <v>235</v>
      </c>
      <c r="G105" s="519"/>
      <c r="H105" s="518"/>
      <c r="I105" s="518"/>
      <c r="J105" s="519"/>
      <c r="K105" s="518"/>
      <c r="L105" s="390" t="s">
        <v>96</v>
      </c>
    </row>
    <row r="106" spans="1:17" ht="32.25" customHeight="1" thickBot="1" x14ac:dyDescent="0.3">
      <c r="A106" s="540"/>
      <c r="B106" s="541"/>
      <c r="C106" s="41" t="s">
        <v>24</v>
      </c>
      <c r="D106" s="29" t="str">
        <f>IF(E106&lt;1.5,"Low",IF(E106&lt;2.5,"Moderate",IF(E106&lt;3.5,"Substantial",IF(E106&lt;4.5,"High","n/a"))))</f>
        <v>Substantial</v>
      </c>
      <c r="E106" s="154">
        <f>IF(COUNT(E103:E105)=0,"n/a",AVERAGE(E103:E105))</f>
        <v>2.6666666666666665</v>
      </c>
      <c r="F106" s="30">
        <f>E106</f>
        <v>2.6666666666666665</v>
      </c>
      <c r="G106" s="227"/>
      <c r="H106" s="53" t="s">
        <v>23</v>
      </c>
      <c r="I106" s="28" t="str">
        <f>D106</f>
        <v>Substantial</v>
      </c>
      <c r="J106" s="32">
        <f>IF(I106=$N$7,"n/a",IF(AND(I106=$N$5,D106=$N$6),1.5,IF(AND(I106=$N$4,D106=$N$5),2.5,IF(AND(I106=$N$3,D106=$N$4),3.5,IF(AND(I106=$N$6,D106=$N$5),1.49,IF(AND(I106=$N$5,D106=$N$4),2.49,IF(AND(I106=$N$4,D106=$N$3),3.49,E106)))))))</f>
        <v>2.6666666666666665</v>
      </c>
      <c r="K106" s="91" t="s">
        <v>91</v>
      </c>
      <c r="L106" s="392"/>
    </row>
    <row r="107" spans="1:17" ht="19.5" customHeight="1" x14ac:dyDescent="0.25">
      <c r="A107" s="408" t="s">
        <v>163</v>
      </c>
      <c r="B107" s="224"/>
      <c r="C107" s="224"/>
      <c r="D107" s="224"/>
      <c r="E107" s="224"/>
      <c r="F107" s="224"/>
      <c r="G107" s="224"/>
      <c r="H107" s="224"/>
      <c r="I107" s="224"/>
      <c r="J107" s="224"/>
      <c r="K107" s="225"/>
      <c r="L107" s="392"/>
    </row>
    <row r="108" spans="1:17" ht="70.5" customHeight="1" x14ac:dyDescent="0.25">
      <c r="A108" s="522" t="s">
        <v>183</v>
      </c>
      <c r="B108" s="523"/>
      <c r="C108" s="241"/>
      <c r="D108" s="178" t="s">
        <v>5</v>
      </c>
      <c r="E108" s="223">
        <f>IF(D108=$N$6,1,IF(D108=$N$5,2,IF(D108=$N$4,3,IF(D108=$N$3,4,"n/a"))))</f>
        <v>3</v>
      </c>
      <c r="F108" s="524" t="s">
        <v>232</v>
      </c>
      <c r="G108" s="524"/>
      <c r="H108" s="524"/>
      <c r="I108" s="524"/>
      <c r="J108" s="524"/>
      <c r="K108" s="524"/>
      <c r="L108" s="392"/>
    </row>
    <row r="109" spans="1:17" ht="31.5" customHeight="1" thickBot="1" x14ac:dyDescent="0.3">
      <c r="A109" s="595" t="s">
        <v>184</v>
      </c>
      <c r="B109" s="596"/>
      <c r="C109" s="244"/>
      <c r="D109" s="177" t="s">
        <v>5</v>
      </c>
      <c r="E109" s="185">
        <f>IF(D109=$N$6,1,IF(D109=$N$5,2,IF(D109=$N$4,3,IF(D109=$N$3,4,"n/a"))))</f>
        <v>3</v>
      </c>
      <c r="F109" s="609" t="s">
        <v>223</v>
      </c>
      <c r="G109" s="610"/>
      <c r="H109" s="610"/>
      <c r="I109" s="610"/>
      <c r="J109" s="610"/>
      <c r="K109" s="608"/>
      <c r="L109" s="392"/>
    </row>
    <row r="110" spans="1:17" ht="27" customHeight="1" thickBot="1" x14ac:dyDescent="0.3">
      <c r="A110" s="520"/>
      <c r="B110" s="521"/>
      <c r="C110" s="41" t="s">
        <v>24</v>
      </c>
      <c r="D110" s="29" t="str">
        <f>IF(E110&lt;1.5,"Low",IF(E110&lt;2.5,"Moderate",IF(E110&lt;3.5,"Substantial",IF(E110&lt;4.5,"High","n/a"))))</f>
        <v>Substantial</v>
      </c>
      <c r="E110" s="154">
        <f>IF(COUNT(E108:E109)=0,"n/a",AVERAGE(E108:E109))</f>
        <v>3</v>
      </c>
      <c r="F110" s="30">
        <f>E110</f>
        <v>3</v>
      </c>
      <c r="G110" s="226"/>
      <c r="H110" s="31" t="s">
        <v>23</v>
      </c>
      <c r="I110" s="28" t="str">
        <f>D110</f>
        <v>Substantial</v>
      </c>
      <c r="J110" s="32">
        <f>IF(I110=$N$7,"n/a",IF(AND(I110=$N$5,D110=$N$6),1.5,IF(AND(I110=$N$4,D110=$N$5),2.5,IF(AND(I110=$N$3,D110=$N$4),3.5,IF(AND(I110=$N$6,D110=$N$5),1.49,IF(AND(I110=$N$5,D110=$N$4),2.49,IF(AND(I110=$N$4,D110=$N$3),3.49,E110)))))))</f>
        <v>3</v>
      </c>
      <c r="K110" s="91" t="s">
        <v>91</v>
      </c>
      <c r="L110" s="392"/>
    </row>
    <row r="111" spans="1:17" ht="21" customHeight="1" x14ac:dyDescent="0.25">
      <c r="A111" s="408" t="s">
        <v>164</v>
      </c>
      <c r="B111" s="224"/>
      <c r="C111" s="224"/>
      <c r="D111" s="224"/>
      <c r="E111" s="224"/>
      <c r="F111" s="224"/>
      <c r="G111" s="224"/>
      <c r="H111" s="224"/>
      <c r="I111" s="224"/>
      <c r="J111" s="224"/>
      <c r="K111" s="225"/>
      <c r="L111" s="392"/>
      <c r="Q111" s="169"/>
    </row>
    <row r="112" spans="1:17" ht="117.75" customHeight="1" x14ac:dyDescent="0.25">
      <c r="A112" s="522" t="s">
        <v>185</v>
      </c>
      <c r="B112" s="523"/>
      <c r="C112" s="241"/>
      <c r="D112" s="235" t="s">
        <v>5</v>
      </c>
      <c r="E112" s="223">
        <f>IF(D112=$N$6,1,IF(D112=$N$5,2,IF(D112=$N$4,3,IF(D112=$N$3,4,"n/a"))))</f>
        <v>3</v>
      </c>
      <c r="F112" s="524" t="s">
        <v>231</v>
      </c>
      <c r="G112" s="524"/>
      <c r="H112" s="524"/>
      <c r="I112" s="524"/>
      <c r="J112" s="524"/>
      <c r="K112" s="524"/>
      <c r="L112" s="392"/>
    </row>
    <row r="113" spans="1:12" ht="117.75" customHeight="1" x14ac:dyDescent="0.25">
      <c r="A113" s="593" t="s">
        <v>186</v>
      </c>
      <c r="B113" s="594"/>
      <c r="C113" s="242"/>
      <c r="D113" s="205" t="s">
        <v>5</v>
      </c>
      <c r="E113" s="125">
        <f>IF(D113=$N$6,1,IF(D113=$N$5,2,IF(D113=$N$4,3,IF(D113=$N$3,4,"n/a"))))</f>
        <v>3</v>
      </c>
      <c r="F113" s="605" t="s">
        <v>230</v>
      </c>
      <c r="G113" s="518"/>
      <c r="H113" s="518"/>
      <c r="I113" s="518"/>
      <c r="J113" s="518"/>
      <c r="K113" s="606"/>
      <c r="L113" s="392"/>
    </row>
    <row r="114" spans="1:12" ht="219.75" customHeight="1" thickBot="1" x14ac:dyDescent="0.3">
      <c r="A114" s="535" t="s">
        <v>165</v>
      </c>
      <c r="B114" s="536"/>
      <c r="C114" s="243"/>
      <c r="D114" s="175" t="s">
        <v>5</v>
      </c>
      <c r="E114" s="185">
        <f>IF(D114=$N$6,1,IF(D114=$N$5,2,IF(D114=$N$4,3,IF(D114=$N$3,4,"n/a"))))</f>
        <v>3</v>
      </c>
      <c r="F114" s="607" t="s">
        <v>228</v>
      </c>
      <c r="G114" s="519"/>
      <c r="H114" s="519"/>
      <c r="I114" s="519"/>
      <c r="J114" s="519"/>
      <c r="K114" s="608"/>
      <c r="L114" s="390" t="s">
        <v>96</v>
      </c>
    </row>
    <row r="115" spans="1:12" ht="36" customHeight="1" thickBot="1" x14ac:dyDescent="0.3">
      <c r="A115" s="527"/>
      <c r="B115" s="528"/>
      <c r="C115" s="41" t="s">
        <v>24</v>
      </c>
      <c r="D115" s="29" t="str">
        <f>IF(E115&lt;1.5,"Low",IF(E115&lt;2.5,"Moderate",IF(E115&lt;3.5,"Substantial",IF(E115&lt;4.5,"High","n/a"))))</f>
        <v>Substantial</v>
      </c>
      <c r="E115" s="154">
        <f>IF(COUNT(E112:E114)=0,"n/a",AVERAGE(E112:E114))</f>
        <v>3</v>
      </c>
      <c r="F115" s="30">
        <f>E115</f>
        <v>3</v>
      </c>
      <c r="G115" s="226"/>
      <c r="H115" s="31" t="s">
        <v>23</v>
      </c>
      <c r="I115" s="28" t="s">
        <v>42</v>
      </c>
      <c r="J115" s="32">
        <f>IF(I115=$N$7,"n/a",IF(AND(I115=$N$5,D115=$N$6),1.5,IF(AND(I115=$N$4,D115=$N$5),2.5,IF(AND(I115=$N$3,D115=$N$4),3.5,IF(AND(I115=$N$6,D115=$N$5),1.49,IF(AND(I115=$N$5,D115=$N$4),2.49,IF(AND(I115=$N$4,D115=$N$3),3.49,E115)))))))</f>
        <v>2.4900000000000002</v>
      </c>
      <c r="K115" s="91" t="s">
        <v>229</v>
      </c>
      <c r="L115" s="392"/>
    </row>
    <row r="116" spans="1:12" ht="23.25" customHeight="1" x14ac:dyDescent="0.25">
      <c r="A116" s="408" t="s">
        <v>168</v>
      </c>
      <c r="B116" s="224"/>
      <c r="C116" s="224"/>
      <c r="D116" s="224"/>
      <c r="E116" s="224"/>
      <c r="F116" s="224"/>
      <c r="G116" s="224"/>
      <c r="H116" s="224"/>
      <c r="I116" s="224"/>
      <c r="J116" s="224"/>
      <c r="K116" s="225"/>
      <c r="L116" s="392"/>
    </row>
    <row r="117" spans="1:12" ht="234.75" customHeight="1" x14ac:dyDescent="0.25">
      <c r="A117" s="533" t="s">
        <v>222</v>
      </c>
      <c r="B117" s="534"/>
      <c r="C117" s="245"/>
      <c r="D117" s="178" t="s">
        <v>42</v>
      </c>
      <c r="E117" s="125">
        <f>IF(D117=$N$6,1,IF(D117=$N$5,2,IF(D117=$N$4,3,IF(D117=$N$3,4,"n/a"))))</f>
        <v>2</v>
      </c>
      <c r="F117" s="524" t="s">
        <v>227</v>
      </c>
      <c r="G117" s="524"/>
      <c r="H117" s="524"/>
      <c r="I117" s="524"/>
      <c r="J117" s="524"/>
      <c r="K117" s="524"/>
      <c r="L117" s="390"/>
    </row>
    <row r="118" spans="1:12" ht="33" customHeight="1" x14ac:dyDescent="0.25">
      <c r="A118" s="533" t="s">
        <v>169</v>
      </c>
      <c r="B118" s="534"/>
      <c r="C118" s="242"/>
      <c r="D118" s="205" t="s">
        <v>19</v>
      </c>
      <c r="E118" s="125" t="str">
        <f>IF(D118=$N$6,1,IF(D118=$N$5,2,IF(D118=$N$4,3,IF(D118=$N$3,4,"n/a"))))</f>
        <v>n/a</v>
      </c>
      <c r="F118" s="605" t="s">
        <v>16</v>
      </c>
      <c r="G118" s="518"/>
      <c r="H118" s="518"/>
      <c r="I118" s="518"/>
      <c r="J118" s="518"/>
      <c r="K118" s="606"/>
      <c r="L118" s="390"/>
    </row>
    <row r="119" spans="1:12" ht="34.5" customHeight="1" thickBot="1" x14ac:dyDescent="0.3">
      <c r="A119" s="531" t="s">
        <v>192</v>
      </c>
      <c r="B119" s="532"/>
      <c r="C119" s="245"/>
      <c r="D119" s="177" t="s">
        <v>19</v>
      </c>
      <c r="E119" s="185" t="str">
        <f>IF(D119=$N$6,1,IF(D119=$N$5,2,IF(D119=$N$4,3,IF(D119=$N$3,4,"n/a"))))</f>
        <v>n/a</v>
      </c>
      <c r="F119" s="607" t="s">
        <v>16</v>
      </c>
      <c r="G119" s="519"/>
      <c r="H119" s="519"/>
      <c r="I119" s="519"/>
      <c r="J119" s="519"/>
      <c r="K119" s="608"/>
      <c r="L119" s="390"/>
    </row>
    <row r="120" spans="1:12" ht="27" customHeight="1" thickBot="1" x14ac:dyDescent="0.3">
      <c r="A120" s="520"/>
      <c r="B120" s="521"/>
      <c r="C120" s="41" t="s">
        <v>24</v>
      </c>
      <c r="D120" s="29" t="str">
        <f>IF(E120&lt;1.5,"Low",IF(E120&lt;2.5,"Moderate",IF(E120&lt;3.5,"Substantial",IF(E120&lt;4.5,"High","n/a"))))</f>
        <v>Moderate</v>
      </c>
      <c r="E120" s="154">
        <f>IF(COUNT(E117:E119)=0,"n/a",AVERAGE(E117:E119))</f>
        <v>2</v>
      </c>
      <c r="F120" s="30">
        <f>E120</f>
        <v>2</v>
      </c>
      <c r="G120" s="226"/>
      <c r="H120" s="31" t="s">
        <v>23</v>
      </c>
      <c r="I120" s="28" t="str">
        <f>D120</f>
        <v>Moderate</v>
      </c>
      <c r="J120" s="32">
        <f>IF(I120=$N$7,"n/a",IF(AND(I120=$N$5,D120=$N$6),1.5,IF(AND(I120=$N$4,D120=$N$5),2.5,IF(AND(I120=$N$3,D120=$N$4),3.5,IF(AND(I120=$N$6,D120=$N$5),1.49,IF(AND(I120=$N$5,D120=$N$4),2.49,IF(AND(I120=$N$4,D120=$N$3),3.49,E120)))))))</f>
        <v>2</v>
      </c>
      <c r="K120" s="91" t="s">
        <v>91</v>
      </c>
      <c r="L120" s="392"/>
    </row>
  </sheetData>
  <sheetProtection password="CC15" sheet="1" objects="1" scenarios="1" formatRows="0"/>
  <mergeCells count="155">
    <mergeCell ref="F93:K93"/>
    <mergeCell ref="A94:B94"/>
    <mergeCell ref="A95:B95"/>
    <mergeCell ref="A97:B97"/>
    <mergeCell ref="F97:K97"/>
    <mergeCell ref="A98:B98"/>
    <mergeCell ref="A99:B99"/>
    <mergeCell ref="A74:B74"/>
    <mergeCell ref="F74:K74"/>
    <mergeCell ref="A78:B78"/>
    <mergeCell ref="F78:K78"/>
    <mergeCell ref="A77:B77"/>
    <mergeCell ref="A75:B75"/>
    <mergeCell ref="A118:B118"/>
    <mergeCell ref="F113:K113"/>
    <mergeCell ref="F118:K118"/>
    <mergeCell ref="F119:K119"/>
    <mergeCell ref="F114:K114"/>
    <mergeCell ref="F109:K109"/>
    <mergeCell ref="F99:K99"/>
    <mergeCell ref="F98:K98"/>
    <mergeCell ref="F94:K94"/>
    <mergeCell ref="A113:B113"/>
    <mergeCell ref="A112:B112"/>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s>
  <phoneticPr fontId="1" type="noConversion"/>
  <conditionalFormatting sqref="A2:H2">
    <cfRule type="cellIs" dxfId="123" priority="908" operator="equal">
      <formula>"High"</formula>
    </cfRule>
    <cfRule type="cellIs" dxfId="122" priority="909" operator="equal">
      <formula>"Substantial"</formula>
    </cfRule>
    <cfRule type="cellIs" dxfId="121" priority="910" operator="equal">
      <formula>"Moderate"</formula>
    </cfRule>
    <cfRule type="cellIs" dxfId="120" priority="911" operator="equal">
      <formula>"Low"</formula>
    </cfRule>
  </conditionalFormatting>
  <conditionalFormatting sqref="C1">
    <cfRule type="cellIs" dxfId="119" priority="615" operator="equal">
      <formula>"High"</formula>
    </cfRule>
    <cfRule type="cellIs" dxfId="118" priority="616" operator="equal">
      <formula>"Substantial"</formula>
    </cfRule>
    <cfRule type="cellIs" dxfId="117" priority="617" operator="equal">
      <formula>"Moderate"</formula>
    </cfRule>
    <cfRule type="cellIs" dxfId="116" priority="618" operator="equal">
      <formula>"Low"</formula>
    </cfRule>
  </conditionalFormatting>
  <conditionalFormatting sqref="F1">
    <cfRule type="cellIs" dxfId="115" priority="611" operator="equal">
      <formula>"High"</formula>
    </cfRule>
    <cfRule type="cellIs" dxfId="114" priority="612" operator="equal">
      <formula>"Substantial"</formula>
    </cfRule>
    <cfRule type="cellIs" dxfId="113" priority="613" operator="equal">
      <formula>"Moderate"</formula>
    </cfRule>
    <cfRule type="cellIs" dxfId="112" priority="614" operator="equal">
      <formula>"Low"</formula>
    </cfRule>
  </conditionalFormatting>
  <conditionalFormatting sqref="A26 A106 A92:K93 A107:K108 A118:B118 A119:J119 A113:J114 A109:J109 A99:J99 A94:J94 A73:J74 A3:K25 A27:K58 A62:K72 A75:K90 A95:K96 A100:K105 C106:K106 A110:K112 A115:K117 A120:K120 C26:K26">
    <cfRule type="cellIs" dxfId="111" priority="33" operator="equal">
      <formula>$N$6</formula>
    </cfRule>
    <cfRule type="cellIs" dxfId="110" priority="34" operator="equal">
      <formula>$N$5</formula>
    </cfRule>
    <cfRule type="cellIs" dxfId="109" priority="35" operator="equal">
      <formula>$N$4</formula>
    </cfRule>
    <cfRule type="cellIs" dxfId="108" priority="36" operator="equal">
      <formula>$N$3</formula>
    </cfRule>
  </conditionalFormatting>
  <conditionalFormatting sqref="A59:E61">
    <cfRule type="cellIs" dxfId="107" priority="45" operator="equal">
      <formula>$N$6</formula>
    </cfRule>
    <cfRule type="cellIs" dxfId="106" priority="46" operator="equal">
      <formula>$N$5</formula>
    </cfRule>
    <cfRule type="cellIs" dxfId="105" priority="47" operator="equal">
      <formula>$N$4</formula>
    </cfRule>
    <cfRule type="cellIs" dxfId="104" priority="48" operator="equal">
      <formula>$N$3</formula>
    </cfRule>
  </conditionalFormatting>
  <conditionalFormatting sqref="F59:K61">
    <cfRule type="cellIs" dxfId="103" priority="21" operator="equal">
      <formula>$N$6</formula>
    </cfRule>
    <cfRule type="cellIs" dxfId="102" priority="22" operator="equal">
      <formula>$N$5</formula>
    </cfRule>
    <cfRule type="cellIs" dxfId="101" priority="23" operator="equal">
      <formula>$N$4</formula>
    </cfRule>
    <cfRule type="cellIs" dxfId="100" priority="24" operator="equal">
      <formula>$N$3</formula>
    </cfRule>
  </conditionalFormatting>
  <conditionalFormatting sqref="A91 C91:I91 K91">
    <cfRule type="cellIs" dxfId="99" priority="17" operator="equal">
      <formula>$N$6</formula>
    </cfRule>
    <cfRule type="cellIs" dxfId="98" priority="18" operator="equal">
      <formula>$N$5</formula>
    </cfRule>
    <cfRule type="cellIs" dxfId="97" priority="19" operator="equal">
      <formula>$N$4</formula>
    </cfRule>
    <cfRule type="cellIs" dxfId="96" priority="20" operator="equal">
      <formula>$N$3</formula>
    </cfRule>
  </conditionalFormatting>
  <conditionalFormatting sqref="A97:K97 A98:J98">
    <cfRule type="cellIs" dxfId="95" priority="13" operator="equal">
      <formula>$N$6</formula>
    </cfRule>
    <cfRule type="cellIs" dxfId="94" priority="14" operator="equal">
      <formula>$N$5</formula>
    </cfRule>
    <cfRule type="cellIs" dxfId="93" priority="15" operator="equal">
      <formula>$N$4</formula>
    </cfRule>
    <cfRule type="cellIs" dxfId="92" priority="16" operator="equal">
      <formula>$N$3</formula>
    </cfRule>
  </conditionalFormatting>
  <conditionalFormatting sqref="C118:J118">
    <cfRule type="cellIs" dxfId="91" priority="9" operator="equal">
      <formula>$N$6</formula>
    </cfRule>
    <cfRule type="cellIs" dxfId="90" priority="10" operator="equal">
      <formula>$N$5</formula>
    </cfRule>
    <cfRule type="cellIs" dxfId="89" priority="11" operator="equal">
      <formula>$N$4</formula>
    </cfRule>
    <cfRule type="cellIs" dxfId="88" priority="12" operator="equal">
      <formula>$N$3</formula>
    </cfRule>
  </conditionalFormatting>
  <conditionalFormatting sqref="J91">
    <cfRule type="cellIs" dxfId="87" priority="1" operator="equal">
      <formula>$N$6</formula>
    </cfRule>
    <cfRule type="cellIs" dxfId="86" priority="2" operator="equal">
      <formula>$N$5</formula>
    </cfRule>
    <cfRule type="cellIs" dxfId="85" priority="3" operator="equal">
      <formula>$N$4</formula>
    </cfRule>
    <cfRule type="cellIs" dxfId="84"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formula1>$N$3:$N$7</formula1>
    </dataValidation>
  </dataValidations>
  <pageMargins left="0.7" right="0.7" top="0.75" bottom="0.75" header="0.3" footer="0.3"/>
  <pageSetup paperSize="8" scale="95" fitToHeight="0" orientation="landscape"/>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rgb="FFFF0000"/>
  </sheetPr>
  <dimension ref="A1:F55"/>
  <sheetViews>
    <sheetView topLeftCell="A25" zoomScaleSheetLayoutView="115" workbookViewId="0">
      <selection activeCell="B10" sqref="B10"/>
    </sheetView>
  </sheetViews>
  <sheetFormatPr defaultColWidth="8.88671875" defaultRowHeight="13.2" x14ac:dyDescent="0.25"/>
  <cols>
    <col min="1" max="1" width="12.88671875" style="95" customWidth="1"/>
    <col min="2" max="2" width="126" style="95" customWidth="1"/>
    <col min="3" max="3" width="8.88671875" style="95"/>
    <col min="4" max="5" width="17.6640625" style="95" customWidth="1"/>
    <col min="6" max="6" width="17.88671875" style="95" customWidth="1"/>
    <col min="7" max="16384" width="8.88671875" style="95"/>
  </cols>
  <sheetData>
    <row r="1" spans="1:2" ht="24" customHeight="1" thickBot="1" x14ac:dyDescent="0.3">
      <c r="A1" s="619" t="s">
        <v>122</v>
      </c>
      <c r="B1" s="620"/>
    </row>
    <row r="2" spans="1:2" s="163" customFormat="1" ht="23.25" customHeight="1" x14ac:dyDescent="0.25">
      <c r="A2" s="621" t="s">
        <v>208</v>
      </c>
      <c r="B2" s="622"/>
    </row>
    <row r="3" spans="1:2" ht="40.5" customHeight="1" x14ac:dyDescent="0.25">
      <c r="A3" s="400" t="s">
        <v>197</v>
      </c>
      <c r="B3" s="405" t="s">
        <v>193</v>
      </c>
    </row>
    <row r="4" spans="1:2" ht="36" customHeight="1" x14ac:dyDescent="0.25">
      <c r="A4" s="419" t="s">
        <v>198</v>
      </c>
      <c r="B4" s="97" t="s">
        <v>195</v>
      </c>
    </row>
    <row r="5" spans="1:2" ht="36" customHeight="1" thickBot="1" x14ac:dyDescent="0.3">
      <c r="A5" s="400" t="s">
        <v>212</v>
      </c>
      <c r="B5" s="403" t="s">
        <v>213</v>
      </c>
    </row>
    <row r="6" spans="1:2" ht="23.25" customHeight="1" x14ac:dyDescent="0.25">
      <c r="A6" s="623" t="s">
        <v>194</v>
      </c>
      <c r="B6" s="624"/>
    </row>
    <row r="7" spans="1:2" ht="21.75" customHeight="1" x14ac:dyDescent="0.25">
      <c r="A7" s="399" t="s">
        <v>134</v>
      </c>
      <c r="B7" s="264"/>
    </row>
    <row r="8" spans="1:2" ht="37.5" customHeight="1" x14ac:dyDescent="0.25">
      <c r="A8" s="96">
        <v>1</v>
      </c>
      <c r="B8" s="405" t="s">
        <v>196</v>
      </c>
    </row>
    <row r="9" spans="1:2" ht="22.5" customHeight="1" x14ac:dyDescent="0.3">
      <c r="A9" s="399" t="s">
        <v>132</v>
      </c>
      <c r="B9" s="263"/>
    </row>
    <row r="10" spans="1:2" ht="130.5" customHeight="1" x14ac:dyDescent="0.25">
      <c r="A10" s="404">
        <f>+A8+1</f>
        <v>2</v>
      </c>
      <c r="B10" s="97" t="s">
        <v>209</v>
      </c>
    </row>
    <row r="11" spans="1:2" ht="27" customHeight="1" x14ac:dyDescent="0.25">
      <c r="A11" s="404">
        <f>+A10+1</f>
        <v>3</v>
      </c>
      <c r="B11" s="97" t="s">
        <v>199</v>
      </c>
    </row>
    <row r="12" spans="1:2" ht="23.25" customHeight="1" x14ac:dyDescent="0.25">
      <c r="A12" s="404">
        <f t="shared" ref="A12:A13" si="0">+A11+1</f>
        <v>4</v>
      </c>
      <c r="B12" s="97" t="s">
        <v>206</v>
      </c>
    </row>
    <row r="13" spans="1:2" ht="114" customHeight="1" x14ac:dyDescent="0.25">
      <c r="A13" s="404">
        <f t="shared" si="0"/>
        <v>5</v>
      </c>
      <c r="B13" s="97" t="s">
        <v>207</v>
      </c>
    </row>
    <row r="14" spans="1:2" ht="22.5" customHeight="1" x14ac:dyDescent="0.25">
      <c r="A14" s="399" t="s">
        <v>133</v>
      </c>
      <c r="B14" s="264"/>
    </row>
    <row r="15" spans="1:2" ht="54.75" customHeight="1" x14ac:dyDescent="0.25">
      <c r="A15" s="404">
        <f>+A13+1</f>
        <v>6</v>
      </c>
      <c r="B15" s="97" t="s">
        <v>200</v>
      </c>
    </row>
    <row r="16" spans="1:2" ht="23.25" customHeight="1" x14ac:dyDescent="0.25">
      <c r="A16" s="404">
        <f t="shared" ref="A16:A18" si="1">+A15+1</f>
        <v>7</v>
      </c>
      <c r="B16" s="97" t="s">
        <v>201</v>
      </c>
    </row>
    <row r="17" spans="1:6" ht="24.75" customHeight="1" x14ac:dyDescent="0.25">
      <c r="A17" s="404">
        <f t="shared" si="1"/>
        <v>8</v>
      </c>
      <c r="B17" s="97" t="s">
        <v>202</v>
      </c>
    </row>
    <row r="18" spans="1:6" ht="24.75" customHeight="1" x14ac:dyDescent="0.25">
      <c r="A18" s="404">
        <f t="shared" si="1"/>
        <v>9</v>
      </c>
      <c r="B18" s="97" t="s">
        <v>203</v>
      </c>
    </row>
    <row r="19" spans="1:6" ht="21.75" customHeight="1" x14ac:dyDescent="0.25">
      <c r="A19" s="399" t="s">
        <v>134</v>
      </c>
      <c r="B19" s="264"/>
    </row>
    <row r="20" spans="1:6" ht="40.5" customHeight="1" thickBot="1" x14ac:dyDescent="0.3">
      <c r="A20" s="96">
        <f>+A18+1</f>
        <v>10</v>
      </c>
      <c r="B20" s="403" t="s">
        <v>204</v>
      </c>
    </row>
    <row r="21" spans="1:6" ht="52.5" customHeight="1" thickBot="1" x14ac:dyDescent="0.3">
      <c r="A21" s="402" t="s">
        <v>123</v>
      </c>
      <c r="B21" s="265" t="s">
        <v>205</v>
      </c>
      <c r="E21" s="14"/>
      <c r="F21" s="14"/>
    </row>
    <row r="24" spans="1:6" ht="17.25" customHeight="1" x14ac:dyDescent="0.25">
      <c r="A24" s="401" t="s">
        <v>93</v>
      </c>
      <c r="B24" s="401" t="s">
        <v>92</v>
      </c>
    </row>
    <row r="25" spans="1:6" x14ac:dyDescent="0.25">
      <c r="A25" s="98" t="s">
        <v>94</v>
      </c>
      <c r="B25" s="98" t="s">
        <v>72</v>
      </c>
    </row>
    <row r="26" spans="1:6" x14ac:dyDescent="0.25">
      <c r="A26" s="98" t="s">
        <v>95</v>
      </c>
      <c r="B26" s="98" t="s">
        <v>72</v>
      </c>
    </row>
    <row r="27" spans="1:6" x14ac:dyDescent="0.25">
      <c r="A27" s="98" t="s">
        <v>97</v>
      </c>
      <c r="B27" s="99" t="s">
        <v>98</v>
      </c>
    </row>
    <row r="28" spans="1:6" ht="34.799999999999997" x14ac:dyDescent="0.25">
      <c r="A28" s="100">
        <v>2.1</v>
      </c>
      <c r="B28" s="101" t="s">
        <v>63</v>
      </c>
    </row>
    <row r="29" spans="1:6" x14ac:dyDescent="0.25">
      <c r="A29" s="102" t="s">
        <v>99</v>
      </c>
      <c r="B29" s="102" t="s">
        <v>64</v>
      </c>
    </row>
    <row r="30" spans="1:6" x14ac:dyDescent="0.25">
      <c r="A30" s="102" t="s">
        <v>100</v>
      </c>
      <c r="B30" s="102" t="s">
        <v>47</v>
      </c>
    </row>
    <row r="31" spans="1:6" ht="23.4" x14ac:dyDescent="0.25">
      <c r="A31" s="103" t="s">
        <v>101</v>
      </c>
      <c r="B31" s="102" t="s">
        <v>66</v>
      </c>
    </row>
    <row r="32" spans="1:6" x14ac:dyDescent="0.25">
      <c r="A32" s="104" t="s">
        <v>102</v>
      </c>
      <c r="B32" s="104" t="s">
        <v>32</v>
      </c>
    </row>
    <row r="33" spans="1:3" ht="22.8" x14ac:dyDescent="0.25">
      <c r="A33" s="105">
        <v>4</v>
      </c>
      <c r="B33" s="105" t="s">
        <v>103</v>
      </c>
    </row>
    <row r="34" spans="1:3" x14ac:dyDescent="0.25">
      <c r="A34" s="90" t="s">
        <v>104</v>
      </c>
      <c r="B34" s="90" t="s">
        <v>191</v>
      </c>
    </row>
    <row r="35" spans="1:3" x14ac:dyDescent="0.25">
      <c r="A35" s="90" t="s">
        <v>105</v>
      </c>
      <c r="B35" s="90" t="s">
        <v>116</v>
      </c>
    </row>
    <row r="36" spans="1:3" x14ac:dyDescent="0.25">
      <c r="A36" s="90" t="s">
        <v>106</v>
      </c>
      <c r="B36" s="90" t="s">
        <v>115</v>
      </c>
    </row>
    <row r="37" spans="1:3" ht="34.200000000000003" x14ac:dyDescent="0.25">
      <c r="A37" s="90" t="s">
        <v>107</v>
      </c>
      <c r="B37" s="90" t="s">
        <v>108</v>
      </c>
    </row>
    <row r="38" spans="1:3" ht="22.8" x14ac:dyDescent="0.25">
      <c r="A38" s="90" t="s">
        <v>109</v>
      </c>
      <c r="B38" s="90" t="s">
        <v>76</v>
      </c>
    </row>
    <row r="39" spans="1:3" x14ac:dyDescent="0.25">
      <c r="A39" s="90" t="s">
        <v>110</v>
      </c>
      <c r="B39" s="90" t="s">
        <v>117</v>
      </c>
    </row>
    <row r="40" spans="1:3" x14ac:dyDescent="0.25">
      <c r="A40" s="320" t="s">
        <v>111</v>
      </c>
      <c r="B40" s="320" t="s">
        <v>156</v>
      </c>
    </row>
    <row r="41" spans="1:3" x14ac:dyDescent="0.25">
      <c r="A41" s="321" t="s">
        <v>176</v>
      </c>
      <c r="B41" s="321" t="s">
        <v>179</v>
      </c>
    </row>
    <row r="42" spans="1:3" x14ac:dyDescent="0.25">
      <c r="A42" s="321" t="s">
        <v>161</v>
      </c>
      <c r="B42" s="321" t="s">
        <v>120</v>
      </c>
    </row>
    <row r="43" spans="1:3" x14ac:dyDescent="0.25">
      <c r="A43" s="321" t="s">
        <v>114</v>
      </c>
      <c r="B43" s="321" t="s">
        <v>121</v>
      </c>
    </row>
    <row r="44" spans="1:3" x14ac:dyDescent="0.25">
      <c r="A44" s="106" t="s">
        <v>170</v>
      </c>
      <c r="B44" s="106" t="s">
        <v>112</v>
      </c>
    </row>
    <row r="45" spans="1:3" x14ac:dyDescent="0.25">
      <c r="A45" s="106" t="s">
        <v>171</v>
      </c>
      <c r="B45" s="107" t="s">
        <v>113</v>
      </c>
    </row>
    <row r="46" spans="1:3" x14ac:dyDescent="0.25">
      <c r="A46" s="107" t="s">
        <v>172</v>
      </c>
      <c r="B46" s="107" t="s">
        <v>118</v>
      </c>
    </row>
    <row r="47" spans="1:3" x14ac:dyDescent="0.25">
      <c r="A47" s="107" t="s">
        <v>173</v>
      </c>
      <c r="B47" s="107" t="s">
        <v>119</v>
      </c>
    </row>
    <row r="48" spans="1:3" ht="13.8" thickBot="1" x14ac:dyDescent="0.3">
      <c r="A48" s="324"/>
      <c r="B48" s="324"/>
      <c r="C48" s="14"/>
    </row>
    <row r="49" spans="1:6" ht="27.75" customHeight="1" thickBot="1" x14ac:dyDescent="0.3">
      <c r="A49" s="261"/>
      <c r="B49" s="262"/>
      <c r="D49" s="266"/>
      <c r="E49" s="272" t="s">
        <v>125</v>
      </c>
      <c r="F49" s="267" t="s">
        <v>127</v>
      </c>
    </row>
    <row r="50" spans="1:6" ht="45" customHeight="1" thickBot="1" x14ac:dyDescent="0.3">
      <c r="A50" s="261"/>
      <c r="B50" s="262" t="s">
        <v>135</v>
      </c>
      <c r="C50" s="15"/>
      <c r="D50" s="277" t="s">
        <v>126</v>
      </c>
      <c r="E50" s="273" t="s">
        <v>128</v>
      </c>
      <c r="F50" s="271" t="s">
        <v>129</v>
      </c>
    </row>
    <row r="51" spans="1:6" ht="21.75" customHeight="1" x14ac:dyDescent="0.25">
      <c r="A51" s="261"/>
      <c r="B51" s="262"/>
      <c r="C51" s="15"/>
      <c r="D51" s="278" t="s">
        <v>4</v>
      </c>
      <c r="E51" s="274">
        <v>4</v>
      </c>
      <c r="F51" s="270" t="s">
        <v>136</v>
      </c>
    </row>
    <row r="52" spans="1:6" ht="21.75" customHeight="1" x14ac:dyDescent="0.25">
      <c r="A52" s="261"/>
      <c r="B52" s="262"/>
      <c r="C52" s="15"/>
      <c r="D52" s="279" t="s">
        <v>5</v>
      </c>
      <c r="E52" s="275">
        <v>3</v>
      </c>
      <c r="F52" s="268" t="s">
        <v>137</v>
      </c>
    </row>
    <row r="53" spans="1:6" ht="21.75" customHeight="1" x14ac:dyDescent="0.25">
      <c r="A53" s="261"/>
      <c r="B53" s="262"/>
      <c r="C53" s="15"/>
      <c r="D53" s="280" t="s">
        <v>42</v>
      </c>
      <c r="E53" s="275">
        <v>2</v>
      </c>
      <c r="F53" s="268" t="s">
        <v>138</v>
      </c>
    </row>
    <row r="54" spans="1:6" ht="21.75" customHeight="1" x14ac:dyDescent="0.25">
      <c r="A54" s="261"/>
      <c r="B54" s="262"/>
      <c r="C54" s="15"/>
      <c r="D54" s="281" t="s">
        <v>79</v>
      </c>
      <c r="E54" s="275">
        <v>1</v>
      </c>
      <c r="F54" s="268" t="s">
        <v>131</v>
      </c>
    </row>
    <row r="55" spans="1:6" ht="21.75" customHeight="1" thickBot="1" x14ac:dyDescent="0.3">
      <c r="A55" s="261"/>
      <c r="B55" s="262"/>
      <c r="C55" s="15"/>
      <c r="D55" s="282" t="s">
        <v>19</v>
      </c>
      <c r="E55" s="276" t="s">
        <v>130</v>
      </c>
      <c r="F55" s="269" t="s">
        <v>130</v>
      </c>
    </row>
  </sheetData>
  <sheetProtection password="CC15" sheet="1" objects="1" scenarios="1" formatRows="0"/>
  <mergeCells count="3">
    <mergeCell ref="A1:B1"/>
    <mergeCell ref="A2:B2"/>
    <mergeCell ref="A6:B6"/>
  </mergeCells>
  <phoneticPr fontId="1" type="noConversion"/>
  <conditionalFormatting sqref="A25:B26 B40">
    <cfRule type="cellIs" dxfId="83" priority="69" operator="equal">
      <formula>$N$6</formula>
    </cfRule>
    <cfRule type="cellIs" dxfId="82" priority="70" operator="equal">
      <formula>#REF!</formula>
    </cfRule>
    <cfRule type="cellIs" dxfId="81" priority="71" operator="equal">
      <formula>$N$4</formula>
    </cfRule>
    <cfRule type="cellIs" dxfId="80" priority="72" operator="equal">
      <formula>$N$3</formula>
    </cfRule>
  </conditionalFormatting>
  <conditionalFormatting sqref="A27">
    <cfRule type="cellIs" dxfId="79" priority="65" operator="equal">
      <formula>$N$6</formula>
    </cfRule>
    <cfRule type="cellIs" dxfId="78" priority="66" operator="equal">
      <formula>#REF!</formula>
    </cfRule>
    <cfRule type="cellIs" dxfId="77" priority="67" operator="equal">
      <formula>$N$4</formula>
    </cfRule>
    <cfRule type="cellIs" dxfId="76" priority="68" operator="equal">
      <formula>$N$3</formula>
    </cfRule>
  </conditionalFormatting>
  <conditionalFormatting sqref="A28">
    <cfRule type="cellIs" dxfId="75" priority="61" operator="equal">
      <formula>$N$6</formula>
    </cfRule>
    <cfRule type="cellIs" dxfId="74" priority="62" operator="equal">
      <formula>#REF!</formula>
    </cfRule>
    <cfRule type="cellIs" dxfId="73" priority="63" operator="equal">
      <formula>$N$4</formula>
    </cfRule>
    <cfRule type="cellIs" dxfId="72" priority="64" operator="equal">
      <formula>$N$3</formula>
    </cfRule>
  </conditionalFormatting>
  <conditionalFormatting sqref="A32:B32">
    <cfRule type="cellIs" dxfId="71" priority="57" operator="equal">
      <formula>$N$6</formula>
    </cfRule>
    <cfRule type="cellIs" dxfId="70" priority="58" operator="equal">
      <formula>#REF!</formula>
    </cfRule>
    <cfRule type="cellIs" dxfId="69" priority="59" operator="equal">
      <formula>$N$4</formula>
    </cfRule>
    <cfRule type="cellIs" dxfId="68" priority="60" operator="equal">
      <formula>$N$3</formula>
    </cfRule>
  </conditionalFormatting>
  <conditionalFormatting sqref="A35:B35">
    <cfRule type="cellIs" dxfId="67" priority="41" operator="equal">
      <formula>$N$6</formula>
    </cfRule>
    <cfRule type="cellIs" dxfId="66" priority="42" operator="equal">
      <formula>#REF!</formula>
    </cfRule>
    <cfRule type="cellIs" dxfId="65" priority="43" operator="equal">
      <formula>$N$4</formula>
    </cfRule>
    <cfRule type="cellIs" dxfId="64" priority="44" operator="equal">
      <formula>$N$3</formula>
    </cfRule>
  </conditionalFormatting>
  <conditionalFormatting sqref="A33:B33">
    <cfRule type="cellIs" dxfId="63" priority="49" operator="equal">
      <formula>$N$6</formula>
    </cfRule>
    <cfRule type="cellIs" dxfId="62" priority="50" operator="equal">
      <formula>#REF!</formula>
    </cfRule>
    <cfRule type="cellIs" dxfId="61" priority="51" operator="equal">
      <formula>$N$4</formula>
    </cfRule>
    <cfRule type="cellIs" dxfId="60" priority="52" operator="equal">
      <formula>$N$3</formula>
    </cfRule>
  </conditionalFormatting>
  <conditionalFormatting sqref="A34:B34">
    <cfRule type="cellIs" dxfId="59" priority="45" operator="equal">
      <formula>$N$6</formula>
    </cfRule>
    <cfRule type="cellIs" dxfId="58" priority="46" operator="equal">
      <formula>#REF!</formula>
    </cfRule>
    <cfRule type="cellIs" dxfId="57" priority="47" operator="equal">
      <formula>$N$4</formula>
    </cfRule>
    <cfRule type="cellIs" dxfId="56" priority="48" operator="equal">
      <formula>$N$3</formula>
    </cfRule>
  </conditionalFormatting>
  <conditionalFormatting sqref="A36:B36">
    <cfRule type="cellIs" dxfId="55" priority="37" operator="equal">
      <formula>$N$6</formula>
    </cfRule>
    <cfRule type="cellIs" dxfId="54" priority="38" operator="equal">
      <formula>#REF!</formula>
    </cfRule>
    <cfRule type="cellIs" dxfId="53" priority="39" operator="equal">
      <formula>$N$4</formula>
    </cfRule>
    <cfRule type="cellIs" dxfId="52" priority="40" operator="equal">
      <formula>$N$3</formula>
    </cfRule>
  </conditionalFormatting>
  <conditionalFormatting sqref="A37:B37">
    <cfRule type="cellIs" dxfId="51" priority="33" operator="equal">
      <formula>$N$6</formula>
    </cfRule>
    <cfRule type="cellIs" dxfId="50" priority="34" operator="equal">
      <formula>#REF!</formula>
    </cfRule>
    <cfRule type="cellIs" dxfId="49" priority="35" operator="equal">
      <formula>$N$4</formula>
    </cfRule>
    <cfRule type="cellIs" dxfId="48" priority="36" operator="equal">
      <formula>$N$3</formula>
    </cfRule>
  </conditionalFormatting>
  <conditionalFormatting sqref="A38:B38">
    <cfRule type="cellIs" dxfId="47" priority="29" operator="equal">
      <formula>$N$6</formula>
    </cfRule>
    <cfRule type="cellIs" dxfId="46" priority="30" operator="equal">
      <formula>#REF!</formula>
    </cfRule>
    <cfRule type="cellIs" dxfId="45" priority="31" operator="equal">
      <formula>$N$4</formula>
    </cfRule>
    <cfRule type="cellIs" dxfId="44" priority="32" operator="equal">
      <formula>$N$3</formula>
    </cfRule>
  </conditionalFormatting>
  <conditionalFormatting sqref="A39:B39">
    <cfRule type="cellIs" dxfId="43" priority="25" operator="equal">
      <formula>$N$6</formula>
    </cfRule>
    <cfRule type="cellIs" dxfId="42" priority="26" operator="equal">
      <formula>#REF!</formula>
    </cfRule>
    <cfRule type="cellIs" dxfId="41" priority="27" operator="equal">
      <formula>$N$4</formula>
    </cfRule>
    <cfRule type="cellIs" dxfId="40" priority="28" operator="equal">
      <formula>$N$3</formula>
    </cfRule>
  </conditionalFormatting>
  <conditionalFormatting sqref="A44">
    <cfRule type="cellIs" dxfId="39" priority="21" operator="equal">
      <formula>$N$6</formula>
    </cfRule>
    <cfRule type="cellIs" dxfId="38" priority="22" operator="equal">
      <formula>#REF!</formula>
    </cfRule>
    <cfRule type="cellIs" dxfId="37" priority="23" operator="equal">
      <formula>$N$4</formula>
    </cfRule>
    <cfRule type="cellIs" dxfId="36" priority="24" operator="equal">
      <formula>$N$3</formula>
    </cfRule>
  </conditionalFormatting>
  <conditionalFormatting sqref="B44">
    <cfRule type="cellIs" dxfId="35" priority="17" operator="equal">
      <formula>$N$6</formula>
    </cfRule>
    <cfRule type="cellIs" dxfId="34" priority="18" operator="equal">
      <formula>#REF!</formula>
    </cfRule>
    <cfRule type="cellIs" dxfId="33" priority="19" operator="equal">
      <formula>$N$4</formula>
    </cfRule>
    <cfRule type="cellIs" dxfId="32" priority="20" operator="equal">
      <formula>$N$3</formula>
    </cfRule>
  </conditionalFormatting>
  <conditionalFormatting sqref="A45">
    <cfRule type="cellIs" dxfId="31" priority="13" operator="equal">
      <formula>$N$6</formula>
    </cfRule>
    <cfRule type="cellIs" dxfId="30" priority="14" operator="equal">
      <formula>#REF!</formula>
    </cfRule>
    <cfRule type="cellIs" dxfId="29" priority="15" operator="equal">
      <formula>$N$4</formula>
    </cfRule>
    <cfRule type="cellIs" dxfId="28" priority="16" operator="equal">
      <formula>$N$3</formula>
    </cfRule>
  </conditionalFormatting>
  <conditionalFormatting sqref="A40">
    <cfRule type="cellIs" dxfId="27" priority="1" operator="equal">
      <formula>$N$6</formula>
    </cfRule>
    <cfRule type="cellIs" dxfId="26" priority="2" operator="equal">
      <formula>#REF!</formula>
    </cfRule>
    <cfRule type="cellIs" dxfId="25" priority="3" operator="equal">
      <formula>$N$4</formula>
    </cfRule>
    <cfRule type="cellIs" dxfId="24" priority="4" operator="equal">
      <formula>$N$3</formula>
    </cfRule>
  </conditionalFormatting>
  <pageMargins left="0.75" right="0.75" top="1" bottom="1" header="0.5" footer="0.5"/>
  <pageSetup paperSize="9" scale="95" orientation="landscape"/>
  <headerFooter alignWithMargins="0"/>
  <rowBreaks count="1" manualBreakCount="1">
    <brk id="24"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Props1.xml><?xml version="1.0" encoding="utf-8"?>
<ds:datastoreItem xmlns:ds="http://schemas.openxmlformats.org/officeDocument/2006/customXml" ds:itemID="{26652FB3-0A53-4379-9ED4-EE8340893B5E}"/>
</file>

<file path=customXml/itemProps2.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3.xml><?xml version="1.0" encoding="utf-8"?>
<ds:datastoreItem xmlns:ds="http://schemas.openxmlformats.org/officeDocument/2006/customXml" ds:itemID="{AD789124-D42E-41EA-9C34-CFE157928930}">
  <ds:schemaRefs>
    <ds:schemaRef ds:uri="http://schemas.microsoft.com/office/2006/documentManagement/types"/>
    <ds:schemaRef ds:uri="http://purl.org/dc/elements/1.1/"/>
    <ds:schemaRef ds:uri="http://www.w3.org/XML/1998/namespace"/>
    <ds:schemaRef ds:uri="http://schemas.microsoft.com/office/infopath/2007/PartnerControls"/>
    <ds:schemaRef ds:uri="http://purl.org/dc/terms/"/>
    <ds:schemaRef ds:uri="http://purl.org/dc/dcmitype/"/>
    <ds:schemaRef ds:uri="http://schemas.openxmlformats.org/package/2006/metadata/core-properties"/>
    <ds:schemaRef ds:uri="http://schemas.microsoft.com/sharepoint/v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Profile</vt:lpstr>
      <vt:lpstr>Register</vt:lpstr>
      <vt:lpstr>Questionnaire</vt:lpstr>
      <vt:lpstr>Guidance</vt:lpstr>
      <vt:lpstr>Profile!Print_Area</vt:lpstr>
      <vt:lpstr>Questionnaire!Print_Area</vt:lpstr>
      <vt:lpstr>Register!Print_Area</vt:lpstr>
      <vt:lpstr>Questionnaire!Print_Titles</vt:lpstr>
      <vt:lpstr>Register!Print_Titles</vt:lpstr>
    </vt:vector>
  </TitlesOfParts>
  <Company>European Commission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dc:creator>
  <cp:lastModifiedBy>Olimpia</cp:lastModifiedBy>
  <cp:lastPrinted>2015-09-16T12:49:58Z</cp:lastPrinted>
  <dcterms:created xsi:type="dcterms:W3CDTF">2012-01-04T16:00:22Z</dcterms:created>
  <dcterms:modified xsi:type="dcterms:W3CDTF">2017-09-22T14:25:41Z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